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comments7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YC3\"/>
    </mc:Choice>
  </mc:AlternateContent>
  <xr:revisionPtr revIDLastSave="0" documentId="13_ncr:1_{F9520948-6EFC-4823-93D3-B57CB0EF506F}" xr6:coauthVersionLast="47" xr6:coauthVersionMax="47" xr10:uidLastSave="{00000000-0000-0000-0000-000000000000}"/>
  <bookViews>
    <workbookView xWindow="-108" yWindow="-108" windowWidth="23256" windowHeight="12456" xr2:uid="{7F5F527C-FDA3-417D-B529-66D896C165A6}"/>
  </bookViews>
  <sheets>
    <sheet name="Simple Moving Average " sheetId="1" r:id="rId1"/>
    <sheet name="Simple Moving Average Span" sheetId="2" r:id="rId2"/>
    <sheet name="Weighted Moving Average" sheetId="8" r:id="rId3"/>
    <sheet name=" Exponential Smoothing by Day" sheetId="3" r:id="rId4"/>
    <sheet name="Exponential Smoothing by Month" sheetId="12" r:id="rId5"/>
    <sheet name="Holt Exponential by Month" sheetId="15" r:id="rId6"/>
    <sheet name="Holt Exponential by Quarter" sheetId="16" r:id="rId7"/>
    <sheet name="Holt Winter by Month " sheetId="19" r:id="rId8"/>
    <sheet name="Holt Winter by Quarter" sheetId="7" r:id="rId9"/>
    <sheet name="Holt Exponential by Day (X)" sheetId="20" r:id="rId10"/>
  </sheets>
  <externalReferences>
    <externalReference r:id="rId11"/>
    <externalReference r:id="rId12"/>
  </externalReferences>
  <definedNames>
    <definedName name="Abs_Error" localSheetId="9">'Holt Exponential by Day (X)'!$J$4:$J$1472</definedName>
    <definedName name="Abs_Error" localSheetId="5">'Holt Exponential by Month'!$J$4:$J$1484</definedName>
    <definedName name="Abs_Pct_Error" localSheetId="9">'Holt Exponential by Day (X)'!$L$4:$L$1472</definedName>
    <definedName name="Abs_Pct_Error" localSheetId="5">'Holt Exponential by Month'!$L$4:$L$1484</definedName>
    <definedName name="alpha" localSheetId="3">' Exponential Smoothing by Day'!$C$4</definedName>
    <definedName name="alpha" localSheetId="4">'Exponential Smoothing by Month'!$C$4</definedName>
    <definedName name="alpha" localSheetId="9">'Holt Exponential by Day (X)'!$B$4</definedName>
    <definedName name="alpha" localSheetId="5">'Holt Exponential by Month'!$B$4</definedName>
    <definedName name="alpha" localSheetId="6">'Holt Exponential by Quarter'!$B$4</definedName>
    <definedName name="beta" localSheetId="9">'Holt Exponential by Day (X)'!$B$5</definedName>
    <definedName name="beta" localSheetId="5">'Holt Exponential by Month'!$B$5</definedName>
    <definedName name="beta" localSheetId="6">'Holt Exponential by Quarter'!$B$5</definedName>
    <definedName name="CenteredError" localSheetId="1">'Simple Moving Average Span'!$R$2:$R$1470</definedName>
    <definedName name="ErorrMA" localSheetId="1">'Simple Moving Average Span'!$N$2:$N$1470</definedName>
    <definedName name="Error_1" localSheetId="9">'Holt Exponential by Day (X)'!$I$4:$I$1472</definedName>
    <definedName name="Error_1" localSheetId="5">'Holt Exponential by Month'!$I$4:$I$1484</definedName>
    <definedName name="RunStarts" localSheetId="1">'Simple Moving Average Span'!$S$2:$S$1470</definedName>
    <definedName name="solver_adj" localSheetId="3" hidden="1">' Exponential Smoothing by Day'!$C$4</definedName>
    <definedName name="solver_adj" localSheetId="4" hidden="1">'Exponential Smoothing by Month'!$C$4</definedName>
    <definedName name="solver_adj" localSheetId="9" hidden="1">'Holt Exponential by Day (X)'!$B$4:$B$5</definedName>
    <definedName name="solver_adj" localSheetId="5" hidden="1">'Holt Exponential by Month'!$B$4:$B$5</definedName>
    <definedName name="solver_adj" localSheetId="6" hidden="1">'Holt Exponential by Quarter'!$B$4:$B$5</definedName>
    <definedName name="solver_adj" localSheetId="7" hidden="1">'Holt Winter by Month '!$D$4:$D$6</definedName>
    <definedName name="solver_adj" localSheetId="8" hidden="1">'Holt Winter by Quarter'!$D$4:$D$6</definedName>
    <definedName name="solver_adj" localSheetId="1" hidden="1">'Simple Moving Average Span'!$B$4</definedName>
    <definedName name="solver_adj" localSheetId="2" hidden="1">'Weighted Moving Average'!$B$10:$B$15</definedName>
    <definedName name="solver_cvg" localSheetId="3" hidden="1">0.0001</definedName>
    <definedName name="solver_cvg" localSheetId="4" hidden="1">0.0001</definedName>
    <definedName name="solver_cvg" localSheetId="9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1" hidden="1">0.0001</definedName>
    <definedName name="solver_cvg" localSheetId="2" hidden="1">0.0001</definedName>
    <definedName name="solver_drv" localSheetId="3" hidden="1">1</definedName>
    <definedName name="solver_drv" localSheetId="4" hidden="1">2</definedName>
    <definedName name="solver_drv" localSheetId="9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1" hidden="1">1</definedName>
    <definedName name="solver_drv" localSheetId="2" hidden="1">2</definedName>
    <definedName name="solver_eng" localSheetId="3" hidden="1">1</definedName>
    <definedName name="solver_eng" localSheetId="4" hidden="1">1</definedName>
    <definedName name="solver_eng" localSheetId="9" hidden="1">1</definedName>
    <definedName name="solver_eng" localSheetId="5" hidden="1">1</definedName>
    <definedName name="solver_eng" localSheetId="6" hidden="1">1</definedName>
    <definedName name="solver_eng" localSheetId="7" hidden="1">3</definedName>
    <definedName name="solver_eng" localSheetId="8" hidden="1">3</definedName>
    <definedName name="solver_eng" localSheetId="1" hidden="1">1</definedName>
    <definedName name="solver_eng" localSheetId="2" hidden="1">1</definedName>
    <definedName name="solver_est" localSheetId="3" hidden="1">1</definedName>
    <definedName name="solver_est" localSheetId="4" hidden="1">1</definedName>
    <definedName name="solver_est" localSheetId="9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1" hidden="1">1</definedName>
    <definedName name="solver_est" localSheetId="2" hidden="1">1</definedName>
    <definedName name="solver_itr" localSheetId="3" hidden="1">2147483647</definedName>
    <definedName name="solver_itr" localSheetId="4" hidden="1">2147483647</definedName>
    <definedName name="solver_itr" localSheetId="9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1" hidden="1">2147483647</definedName>
    <definedName name="solver_itr" localSheetId="2" hidden="1">2147483647</definedName>
    <definedName name="solver_lhs1" localSheetId="3" hidden="1">' Exponential Smoothing by Day'!$C$4</definedName>
    <definedName name="solver_lhs1" localSheetId="4" hidden="1">'Exponential Smoothing by Month'!$C$4</definedName>
    <definedName name="solver_lhs1" localSheetId="9" hidden="1">'Holt Exponential by Day (X)'!$B$4:$B$5</definedName>
    <definedName name="solver_lhs1" localSheetId="5" hidden="1">'Holt Exponential by Month'!$B$4:$B$5</definedName>
    <definedName name="solver_lhs1" localSheetId="6" hidden="1">'Holt Exponential by Quarter'!$B$4:$B$5</definedName>
    <definedName name="solver_lhs1" localSheetId="7" hidden="1">'Holt Winter by Month '!$D$4:$D$6</definedName>
    <definedName name="solver_lhs1" localSheetId="8" hidden="1">'Holt Winter by Quarter'!$D$4:$D$6</definedName>
    <definedName name="solver_lhs1" localSheetId="1" hidden="1">'Simple Moving Average Span'!$B$4</definedName>
    <definedName name="solver_lhs1" localSheetId="2" hidden="1">'Weighted Moving Average'!$B$10:$B$15</definedName>
    <definedName name="solver_lhs2" localSheetId="3" hidden="1">' Exponential Smoothing by Day'!$C$4</definedName>
    <definedName name="solver_lhs2" localSheetId="4" hidden="1">'Exponential Smoothing by Month'!$C$4</definedName>
    <definedName name="solver_lhs2" localSheetId="9" hidden="1">'Holt Exponential by Day (X)'!$B$4:$B$5</definedName>
    <definedName name="solver_lhs2" localSheetId="5" hidden="1">'Holt Exponential by Month'!$B$4:$B$5</definedName>
    <definedName name="solver_lhs2" localSheetId="6" hidden="1">'Holt Exponential by Quarter'!$B$4:$B$5</definedName>
    <definedName name="solver_lhs2" localSheetId="7" hidden="1">'Holt Winter by Month '!$D$4:$D$6</definedName>
    <definedName name="solver_lhs2" localSheetId="8" hidden="1">'Holt Winter by Quarter'!$D$4:$D$6</definedName>
    <definedName name="solver_lhs2" localSheetId="1" hidden="1">'Simple Moving Average Span'!$B$4</definedName>
    <definedName name="solver_lhs2" localSheetId="2" hidden="1">'Weighted Moving Average'!$B$16</definedName>
    <definedName name="solver_lhs3" localSheetId="2" hidden="1">'Weighted Moving Average'!$A$12</definedName>
    <definedName name="solver_lhs4" localSheetId="2" hidden="1">'Weighted Moving Average'!$A$12</definedName>
    <definedName name="solver_mip" localSheetId="3" hidden="1">2147483647</definedName>
    <definedName name="solver_mip" localSheetId="4" hidden="1">2147483647</definedName>
    <definedName name="solver_mip" localSheetId="9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1" hidden="1">2147483647</definedName>
    <definedName name="solver_mip" localSheetId="2" hidden="1">2147483647</definedName>
    <definedName name="solver_mni" localSheetId="3" hidden="1">30</definedName>
    <definedName name="solver_mni" localSheetId="4" hidden="1">30</definedName>
    <definedName name="solver_mni" localSheetId="9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1" hidden="1">30</definedName>
    <definedName name="solver_mni" localSheetId="2" hidden="1">30</definedName>
    <definedName name="solver_mrt" localSheetId="3" hidden="1">0.075</definedName>
    <definedName name="solver_mrt" localSheetId="4" hidden="1">0.075</definedName>
    <definedName name="solver_mrt" localSheetId="9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1" hidden="1">0.075</definedName>
    <definedName name="solver_mrt" localSheetId="2" hidden="1">0.075</definedName>
    <definedName name="solver_msl" localSheetId="3" hidden="1">2</definedName>
    <definedName name="solver_msl" localSheetId="4" hidden="1">2</definedName>
    <definedName name="solver_msl" localSheetId="9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1" hidden="1">2</definedName>
    <definedName name="solver_msl" localSheetId="2" hidden="1">2</definedName>
    <definedName name="solver_neg" localSheetId="3" hidden="1">1</definedName>
    <definedName name="solver_neg" localSheetId="4" hidden="1">1</definedName>
    <definedName name="solver_neg" localSheetId="9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1" hidden="1">1</definedName>
    <definedName name="solver_neg" localSheetId="2" hidden="1">1</definedName>
    <definedName name="solver_nod" localSheetId="3" hidden="1">2147483647</definedName>
    <definedName name="solver_nod" localSheetId="4" hidden="1">2147483647</definedName>
    <definedName name="solver_nod" localSheetId="9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1" hidden="1">2147483647</definedName>
    <definedName name="solver_nod" localSheetId="2" hidden="1">2147483647</definedName>
    <definedName name="solver_num" localSheetId="3" hidden="1">2</definedName>
    <definedName name="solver_num" localSheetId="4" hidden="1">2</definedName>
    <definedName name="solver_num" localSheetId="9" hidden="1">2</definedName>
    <definedName name="solver_num" localSheetId="5" hidden="1">2</definedName>
    <definedName name="solver_num" localSheetId="6" hidden="1">2</definedName>
    <definedName name="solver_num" localSheetId="7" hidden="1">2</definedName>
    <definedName name="solver_num" localSheetId="8" hidden="1">2</definedName>
    <definedName name="solver_num" localSheetId="1" hidden="1">2</definedName>
    <definedName name="solver_num" localSheetId="2" hidden="1">2</definedName>
    <definedName name="solver_nwt" localSheetId="3" hidden="1">1</definedName>
    <definedName name="solver_nwt" localSheetId="4" hidden="1">1</definedName>
    <definedName name="solver_nwt" localSheetId="9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1" hidden="1">1</definedName>
    <definedName name="solver_nwt" localSheetId="2" hidden="1">1</definedName>
    <definedName name="solver_opt" localSheetId="3" hidden="1">' Exponential Smoothing by Day'!$D$10</definedName>
    <definedName name="solver_opt" localSheetId="4" hidden="1">'Exponential Smoothing by Month'!$D$10</definedName>
    <definedName name="solver_opt" localSheetId="9" hidden="1">'Holt Exponential by Day (X)'!$B$11</definedName>
    <definedName name="solver_opt" localSheetId="5" hidden="1">'Holt Exponential by Month'!$B$11</definedName>
    <definedName name="solver_opt" localSheetId="6" hidden="1">'Holt Exponential by Quarter'!$B$11</definedName>
    <definedName name="solver_opt" localSheetId="7" hidden="1">'Holt Winter by Month '!$E$11</definedName>
    <definedName name="solver_opt" localSheetId="8" hidden="1">'Holt Winter by Quarter'!$E$11</definedName>
    <definedName name="solver_opt" localSheetId="1" hidden="1">'Simple Moving Average Span'!$C$10</definedName>
    <definedName name="solver_opt" localSheetId="2" hidden="1">'Weighted Moving Average'!$D$7</definedName>
    <definedName name="solver_pre" localSheetId="3" hidden="1">0.000001</definedName>
    <definedName name="solver_pre" localSheetId="4" hidden="1">0.000001</definedName>
    <definedName name="solver_pre" localSheetId="9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1" hidden="1">0.000001</definedName>
    <definedName name="solver_pre" localSheetId="2" hidden="1">0.000001</definedName>
    <definedName name="solver_rbv" localSheetId="3" hidden="1">1</definedName>
    <definedName name="solver_rbv" localSheetId="4" hidden="1">2</definedName>
    <definedName name="solver_rbv" localSheetId="9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1" hidden="1">1</definedName>
    <definedName name="solver_rbv" localSheetId="2" hidden="1">2</definedName>
    <definedName name="solver_rel1" localSheetId="3" hidden="1">1</definedName>
    <definedName name="solver_rel1" localSheetId="4" hidden="1">1</definedName>
    <definedName name="solver_rel1" localSheetId="9" hidden="1">1</definedName>
    <definedName name="solver_rel1" localSheetId="5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1" hidden="1">1</definedName>
    <definedName name="solver_rel1" localSheetId="2" hidden="1">3</definedName>
    <definedName name="solver_rel2" localSheetId="3" hidden="1">3</definedName>
    <definedName name="solver_rel2" localSheetId="4" hidden="1">3</definedName>
    <definedName name="solver_rel2" localSheetId="9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1" hidden="1">3</definedName>
    <definedName name="solver_rel2" localSheetId="2" hidden="1">2</definedName>
    <definedName name="solver_rel3" localSheetId="2" hidden="1">3</definedName>
    <definedName name="solver_rel4" localSheetId="2" hidden="1">3</definedName>
    <definedName name="solver_rhs1" localSheetId="3" hidden="1">0.99</definedName>
    <definedName name="solver_rhs1" localSheetId="4" hidden="1">0.99</definedName>
    <definedName name="solver_rhs1" localSheetId="9" hidden="1">0.99</definedName>
    <definedName name="solver_rhs1" localSheetId="5" hidden="1">0.99</definedName>
    <definedName name="solver_rhs1" localSheetId="6" hidden="1">0.99</definedName>
    <definedName name="solver_rhs1" localSheetId="7" hidden="1">0.99</definedName>
    <definedName name="solver_rhs1" localSheetId="8" hidden="1">0.99</definedName>
    <definedName name="solver_rhs1" localSheetId="1" hidden="1">10</definedName>
    <definedName name="solver_rhs1" localSheetId="2" hidden="1">0</definedName>
    <definedName name="solver_rhs2" localSheetId="3" hidden="1">0.01</definedName>
    <definedName name="solver_rhs2" localSheetId="4" hidden="1">0.01</definedName>
    <definedName name="solver_rhs2" localSheetId="9" hidden="1">0.01</definedName>
    <definedName name="solver_rhs2" localSheetId="5" hidden="1">0.01</definedName>
    <definedName name="solver_rhs2" localSheetId="6" hidden="1">0.01</definedName>
    <definedName name="solver_rhs2" localSheetId="7" hidden="1">0.01</definedName>
    <definedName name="solver_rhs2" localSheetId="8" hidden="1">0.1</definedName>
    <definedName name="solver_rhs2" localSheetId="1" hidden="1">1</definedName>
    <definedName name="solver_rhs2" localSheetId="2" hidden="1">1</definedName>
    <definedName name="solver_rhs3" localSheetId="2" hidden="1">0</definedName>
    <definedName name="solver_rhs4" localSheetId="2" hidden="1">0</definedName>
    <definedName name="solver_rlx" localSheetId="3" hidden="1">2</definedName>
    <definedName name="solver_rlx" localSheetId="4" hidden="1">2</definedName>
    <definedName name="solver_rlx" localSheetId="9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1" hidden="1">2</definedName>
    <definedName name="solver_rlx" localSheetId="2" hidden="1">2</definedName>
    <definedName name="solver_rsd" localSheetId="3" hidden="1">0</definedName>
    <definedName name="solver_rsd" localSheetId="4" hidden="1">0</definedName>
    <definedName name="solver_rsd" localSheetId="9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1" hidden="1">0</definedName>
    <definedName name="solver_rsd" localSheetId="2" hidden="1">0</definedName>
    <definedName name="solver_scl" localSheetId="3" hidden="1">1</definedName>
    <definedName name="solver_scl" localSheetId="4" hidden="1">2</definedName>
    <definedName name="solver_scl" localSheetId="9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1" hidden="1">1</definedName>
    <definedName name="solver_scl" localSheetId="2" hidden="1">2</definedName>
    <definedName name="solver_sho" localSheetId="3" hidden="1">2</definedName>
    <definedName name="solver_sho" localSheetId="4" hidden="1">2</definedName>
    <definedName name="solver_sho" localSheetId="9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1" hidden="1">2</definedName>
    <definedName name="solver_sho" localSheetId="2" hidden="1">2</definedName>
    <definedName name="solver_ssz" localSheetId="3" hidden="1">100</definedName>
    <definedName name="solver_ssz" localSheetId="4" hidden="1">100</definedName>
    <definedName name="solver_ssz" localSheetId="9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1" hidden="1">100</definedName>
    <definedName name="solver_ssz" localSheetId="2" hidden="1">100</definedName>
    <definedName name="solver_tim" localSheetId="3" hidden="1">2147483647</definedName>
    <definedName name="solver_tim" localSheetId="4" hidden="1">2147483647</definedName>
    <definedName name="solver_tim" localSheetId="9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1" hidden="1">2147483647</definedName>
    <definedName name="solver_tim" localSheetId="2" hidden="1">2147483647</definedName>
    <definedName name="solver_tol" localSheetId="3" hidden="1">0.01</definedName>
    <definedName name="solver_tol" localSheetId="4" hidden="1">0.01</definedName>
    <definedName name="solver_tol" localSheetId="9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1" hidden="1">0.01</definedName>
    <definedName name="solver_tol" localSheetId="2" hidden="1">0.01</definedName>
    <definedName name="solver_typ" localSheetId="3" hidden="1">2</definedName>
    <definedName name="solver_typ" localSheetId="4" hidden="1">2</definedName>
    <definedName name="solver_typ" localSheetId="9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1" hidden="1">2</definedName>
    <definedName name="solver_typ" localSheetId="2" hidden="1">2</definedName>
    <definedName name="solver_val" localSheetId="3" hidden="1">0</definedName>
    <definedName name="solver_val" localSheetId="4" hidden="1">0</definedName>
    <definedName name="solver_val" localSheetId="9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1" hidden="1">0</definedName>
    <definedName name="solver_val" localSheetId="2" hidden="1">0</definedName>
    <definedName name="solver_ver" localSheetId="3" hidden="1">3</definedName>
    <definedName name="solver_ver" localSheetId="4" hidden="1">3</definedName>
    <definedName name="solver_ver" localSheetId="9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1" hidden="1">3</definedName>
    <definedName name="solver_ver" localSheetId="2" hidden="1">3</definedName>
    <definedName name="span" localSheetId="1">'Simple Moving Average Span'!$B$4</definedName>
    <definedName name="span" localSheetId="2">'Weighted Moving Average'!#REF!</definedName>
    <definedName name="Sq_Error" localSheetId="9">'Holt Exponential by Day (X)'!$K$4:$K$1472</definedName>
    <definedName name="Sq_Error" localSheetId="5">'Holt Exponential by Month'!$K$4:$K$1484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71" i="8" l="1"/>
  <c r="H1471" i="8"/>
  <c r="G4" i="20"/>
  <c r="F5" i="20" s="1"/>
  <c r="F4" i="20"/>
  <c r="I5" i="3"/>
  <c r="I4" i="16"/>
  <c r="C75" i="15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H4" i="16"/>
  <c r="H5" i="16"/>
  <c r="L15" i="19"/>
  <c r="L14" i="19"/>
  <c r="L13" i="19"/>
  <c r="L12" i="19"/>
  <c r="L11" i="19"/>
  <c r="L10" i="19"/>
  <c r="L9" i="19"/>
  <c r="L8" i="19"/>
  <c r="L7" i="19"/>
  <c r="L6" i="19"/>
  <c r="L5" i="19"/>
  <c r="L4" i="19"/>
  <c r="J16" i="19" s="1"/>
  <c r="R7" i="7"/>
  <c r="K7" i="7"/>
  <c r="M6" i="7"/>
  <c r="M5" i="7"/>
  <c r="M4" i="7"/>
  <c r="M3" i="7"/>
  <c r="M2" i="7"/>
  <c r="G4" i="16"/>
  <c r="F5" i="16" s="1"/>
  <c r="F4" i="16"/>
  <c r="F5" i="15"/>
  <c r="F4" i="15"/>
  <c r="C13" i="12"/>
  <c r="J4" i="12"/>
  <c r="K4" i="12" s="1"/>
  <c r="J5" i="12"/>
  <c r="J6" i="12" s="1"/>
  <c r="K6" i="12" s="1"/>
  <c r="H4" i="20" l="1"/>
  <c r="I4" i="20" s="1"/>
  <c r="G5" i="20"/>
  <c r="F6" i="20" s="1"/>
  <c r="H5" i="15"/>
  <c r="K4" i="16"/>
  <c r="L16" i="19"/>
  <c r="K16" i="19"/>
  <c r="J17" i="19" s="1"/>
  <c r="M7" i="7"/>
  <c r="L7" i="7"/>
  <c r="K6" i="7"/>
  <c r="G5" i="16"/>
  <c r="H6" i="16" s="1"/>
  <c r="G5" i="15"/>
  <c r="F6" i="15" s="1"/>
  <c r="K5" i="12"/>
  <c r="J7" i="12"/>
  <c r="K7" i="12" s="1"/>
  <c r="L4" i="12"/>
  <c r="N4" i="12" s="1"/>
  <c r="M4" i="12"/>
  <c r="K4" i="20" l="1"/>
  <c r="J4" i="20"/>
  <c r="H5" i="20"/>
  <c r="I5" i="20" s="1"/>
  <c r="G6" i="20"/>
  <c r="F7" i="20" s="1"/>
  <c r="H6" i="15"/>
  <c r="J4" i="16"/>
  <c r="L4" i="16" s="1"/>
  <c r="L17" i="19"/>
  <c r="K17" i="19"/>
  <c r="M17" i="19"/>
  <c r="N17" i="19" s="1"/>
  <c r="K8" i="7"/>
  <c r="L6" i="7"/>
  <c r="N7" i="7"/>
  <c r="O7" i="7" s="1"/>
  <c r="F6" i="16"/>
  <c r="G6" i="15"/>
  <c r="F7" i="15" s="1"/>
  <c r="I5" i="15"/>
  <c r="M5" i="12"/>
  <c r="L5" i="12"/>
  <c r="J8" i="12"/>
  <c r="K8" i="12" s="1"/>
  <c r="L6" i="12"/>
  <c r="N6" i="12" s="1"/>
  <c r="M6" i="12"/>
  <c r="G7" i="20" l="1"/>
  <c r="F8" i="20" s="1"/>
  <c r="H6" i="20"/>
  <c r="I6" i="20" s="1"/>
  <c r="K5" i="20"/>
  <c r="J5" i="20"/>
  <c r="L4" i="20"/>
  <c r="G6" i="16"/>
  <c r="F7" i="16" s="1"/>
  <c r="H7" i="15"/>
  <c r="P17" i="19"/>
  <c r="Q17" i="19" s="1"/>
  <c r="O17" i="19"/>
  <c r="J18" i="19"/>
  <c r="K18" i="19" s="1"/>
  <c r="M18" i="19"/>
  <c r="N18" i="19" s="1"/>
  <c r="M8" i="7"/>
  <c r="L8" i="7"/>
  <c r="N8" i="7"/>
  <c r="O8" i="7" s="1"/>
  <c r="P7" i="7"/>
  <c r="Q7" i="7"/>
  <c r="I5" i="16"/>
  <c r="J5" i="16" s="1"/>
  <c r="I6" i="16"/>
  <c r="G7" i="15"/>
  <c r="F8" i="15" s="1"/>
  <c r="I6" i="15"/>
  <c r="K5" i="15"/>
  <c r="J5" i="15"/>
  <c r="N5" i="12"/>
  <c r="J9" i="12"/>
  <c r="K9" i="12" s="1"/>
  <c r="L7" i="12"/>
  <c r="N7" i="12" s="1"/>
  <c r="M7" i="12"/>
  <c r="L5" i="20" l="1"/>
  <c r="K6" i="20"/>
  <c r="J6" i="20"/>
  <c r="L6" i="20" s="1"/>
  <c r="G8" i="20"/>
  <c r="F9" i="20" s="1"/>
  <c r="H7" i="20"/>
  <c r="I7" i="20" s="1"/>
  <c r="H7" i="16"/>
  <c r="G7" i="16"/>
  <c r="H8" i="16" s="1"/>
  <c r="H8" i="15"/>
  <c r="P18" i="19"/>
  <c r="O18" i="19"/>
  <c r="L18" i="19"/>
  <c r="J19" i="19"/>
  <c r="K19" i="19" s="1"/>
  <c r="M19" i="19"/>
  <c r="N19" i="19" s="1"/>
  <c r="K9" i="7"/>
  <c r="Q8" i="7"/>
  <c r="R8" i="7" s="1"/>
  <c r="P8" i="7"/>
  <c r="N9" i="7"/>
  <c r="O9" i="7" s="1"/>
  <c r="L5" i="16"/>
  <c r="K5" i="16"/>
  <c r="K6" i="16"/>
  <c r="J6" i="16"/>
  <c r="L6" i="16" s="1"/>
  <c r="L5" i="15"/>
  <c r="J6" i="15"/>
  <c r="L6" i="15" s="1"/>
  <c r="K6" i="15"/>
  <c r="I7" i="15"/>
  <c r="G8" i="15"/>
  <c r="F9" i="15" s="1"/>
  <c r="L8" i="12"/>
  <c r="M8" i="12"/>
  <c r="J10" i="12"/>
  <c r="K10" i="12" s="1"/>
  <c r="G9" i="20" l="1"/>
  <c r="F10" i="20" s="1"/>
  <c r="H8" i="20"/>
  <c r="I8" i="20" s="1"/>
  <c r="J7" i="20"/>
  <c r="K7" i="20"/>
  <c r="F8" i="16"/>
  <c r="H9" i="15"/>
  <c r="Q18" i="19"/>
  <c r="P19" i="19"/>
  <c r="Q19" i="19" s="1"/>
  <c r="O19" i="19"/>
  <c r="L19" i="19"/>
  <c r="J20" i="19"/>
  <c r="K20" i="19" s="1"/>
  <c r="M20" i="19"/>
  <c r="N20" i="19" s="1"/>
  <c r="M9" i="7"/>
  <c r="L9" i="7"/>
  <c r="P9" i="7"/>
  <c r="Q9" i="7"/>
  <c r="R9" i="7" s="1"/>
  <c r="I7" i="16"/>
  <c r="I8" i="16"/>
  <c r="I8" i="15"/>
  <c r="G9" i="15"/>
  <c r="F10" i="15" s="1"/>
  <c r="J7" i="15"/>
  <c r="L7" i="15" s="1"/>
  <c r="K7" i="15"/>
  <c r="N8" i="12"/>
  <c r="J11" i="12"/>
  <c r="K11" i="12" s="1"/>
  <c r="L9" i="12"/>
  <c r="N9" i="12" s="1"/>
  <c r="M9" i="12"/>
  <c r="L7" i="20" l="1"/>
  <c r="J8" i="20"/>
  <c r="L8" i="20" s="1"/>
  <c r="K8" i="20"/>
  <c r="G10" i="20"/>
  <c r="F11" i="20" s="1"/>
  <c r="H9" i="20"/>
  <c r="I9" i="20" s="1"/>
  <c r="G8" i="16"/>
  <c r="F9" i="16" s="1"/>
  <c r="H10" i="15"/>
  <c r="O20" i="19"/>
  <c r="P20" i="19"/>
  <c r="Q20" i="19" s="1"/>
  <c r="L20" i="19"/>
  <c r="J21" i="19"/>
  <c r="M21" i="19"/>
  <c r="N21" i="19" s="1"/>
  <c r="N10" i="7"/>
  <c r="O10" i="7" s="1"/>
  <c r="P10" i="7" s="1"/>
  <c r="K10" i="7"/>
  <c r="K7" i="16"/>
  <c r="J7" i="16"/>
  <c r="K8" i="16"/>
  <c r="J8" i="16"/>
  <c r="L8" i="16" s="1"/>
  <c r="G10" i="15"/>
  <c r="F11" i="15" s="1"/>
  <c r="I9" i="15"/>
  <c r="K8" i="15"/>
  <c r="J8" i="15"/>
  <c r="L10" i="12"/>
  <c r="N10" i="12" s="1"/>
  <c r="M10" i="12"/>
  <c r="J12" i="12"/>
  <c r="K12" i="12" s="1"/>
  <c r="H10" i="20" l="1"/>
  <c r="I10" i="20" s="1"/>
  <c r="J9" i="20"/>
  <c r="K9" i="20"/>
  <c r="G11" i="20"/>
  <c r="F12" i="20" s="1"/>
  <c r="H9" i="16"/>
  <c r="I9" i="16" s="1"/>
  <c r="G9" i="16"/>
  <c r="F10" i="16" s="1"/>
  <c r="H11" i="15"/>
  <c r="P21" i="19"/>
  <c r="Q21" i="19" s="1"/>
  <c r="O21" i="19"/>
  <c r="L21" i="19"/>
  <c r="K21" i="19"/>
  <c r="M22" i="19" s="1"/>
  <c r="N22" i="19" s="1"/>
  <c r="Q10" i="7"/>
  <c r="R10" i="7" s="1"/>
  <c r="M10" i="7"/>
  <c r="L10" i="7"/>
  <c r="N11" i="7" s="1"/>
  <c r="O11" i="7" s="1"/>
  <c r="Q11" i="7" s="1"/>
  <c r="R11" i="7" s="1"/>
  <c r="L7" i="16"/>
  <c r="L8" i="15"/>
  <c r="K9" i="15"/>
  <c r="J9" i="15"/>
  <c r="L9" i="15" s="1"/>
  <c r="G11" i="15"/>
  <c r="F12" i="15" s="1"/>
  <c r="I10" i="15"/>
  <c r="L11" i="12"/>
  <c r="M11" i="12"/>
  <c r="J13" i="12"/>
  <c r="K13" i="12" s="1"/>
  <c r="H11" i="20" l="1"/>
  <c r="I11" i="20" s="1"/>
  <c r="J11" i="20" s="1"/>
  <c r="L11" i="20" s="1"/>
  <c r="G12" i="20"/>
  <c r="F13" i="20" s="1"/>
  <c r="L9" i="20"/>
  <c r="K10" i="20"/>
  <c r="J10" i="20"/>
  <c r="L10" i="20" s="1"/>
  <c r="G10" i="16"/>
  <c r="F11" i="16" s="1"/>
  <c r="H10" i="16"/>
  <c r="I10" i="16" s="1"/>
  <c r="K10" i="16" s="1"/>
  <c r="H12" i="15"/>
  <c r="P22" i="19"/>
  <c r="Q22" i="19" s="1"/>
  <c r="O22" i="19"/>
  <c r="J22" i="19"/>
  <c r="K22" i="19" s="1"/>
  <c r="M23" i="19" s="1"/>
  <c r="N23" i="19" s="1"/>
  <c r="P11" i="7"/>
  <c r="K11" i="7"/>
  <c r="L11" i="7" s="1"/>
  <c r="J9" i="16"/>
  <c r="K9" i="16"/>
  <c r="K10" i="15"/>
  <c r="J10" i="15"/>
  <c r="L10" i="15" s="1"/>
  <c r="G12" i="15"/>
  <c r="F13" i="15" s="1"/>
  <c r="I11" i="15"/>
  <c r="N11" i="12"/>
  <c r="L12" i="12"/>
  <c r="N12" i="12" s="1"/>
  <c r="M12" i="12"/>
  <c r="J14" i="12"/>
  <c r="K14" i="12" s="1"/>
  <c r="K11" i="20" l="1"/>
  <c r="H12" i="20"/>
  <c r="I12" i="20" s="1"/>
  <c r="G13" i="20"/>
  <c r="F14" i="20" s="1"/>
  <c r="J10" i="16"/>
  <c r="L10" i="16" s="1"/>
  <c r="G11" i="16"/>
  <c r="F12" i="16" s="1"/>
  <c r="H11" i="16"/>
  <c r="I11" i="16" s="1"/>
  <c r="K11" i="16" s="1"/>
  <c r="H13" i="15"/>
  <c r="O23" i="19"/>
  <c r="P23" i="19"/>
  <c r="Q23" i="19" s="1"/>
  <c r="L22" i="19"/>
  <c r="J23" i="19"/>
  <c r="M11" i="7"/>
  <c r="K12" i="7"/>
  <c r="N12" i="7"/>
  <c r="O12" i="7" s="1"/>
  <c r="L9" i="16"/>
  <c r="J11" i="15"/>
  <c r="L11" i="15" s="1"/>
  <c r="K11" i="15"/>
  <c r="G13" i="15"/>
  <c r="F14" i="15" s="1"/>
  <c r="I12" i="15"/>
  <c r="M13" i="12"/>
  <c r="L13" i="12"/>
  <c r="N13" i="12" s="1"/>
  <c r="J15" i="12"/>
  <c r="K15" i="12" s="1"/>
  <c r="G14" i="20" l="1"/>
  <c r="F15" i="20" s="1"/>
  <c r="H13" i="20"/>
  <c r="I13" i="20" s="1"/>
  <c r="K12" i="20"/>
  <c r="J12" i="20"/>
  <c r="J11" i="16"/>
  <c r="L11" i="16" s="1"/>
  <c r="H12" i="16"/>
  <c r="I12" i="16" s="1"/>
  <c r="J12" i="16" s="1"/>
  <c r="L12" i="16" s="1"/>
  <c r="G12" i="16"/>
  <c r="F13" i="16" s="1"/>
  <c r="H14" i="15"/>
  <c r="L23" i="19"/>
  <c r="K23" i="19"/>
  <c r="J24" i="19" s="1"/>
  <c r="Q12" i="7"/>
  <c r="R12" i="7" s="1"/>
  <c r="P12" i="7"/>
  <c r="M12" i="7"/>
  <c r="L12" i="7"/>
  <c r="K13" i="7" s="1"/>
  <c r="L13" i="7" s="1"/>
  <c r="K12" i="15"/>
  <c r="J12" i="15"/>
  <c r="L12" i="15" s="1"/>
  <c r="G14" i="15"/>
  <c r="F15" i="15" s="1"/>
  <c r="I13" i="15"/>
  <c r="L14" i="12"/>
  <c r="N14" i="12" s="1"/>
  <c r="M14" i="12"/>
  <c r="J16" i="12"/>
  <c r="K16" i="12" s="1"/>
  <c r="L12" i="20" l="1"/>
  <c r="J13" i="20"/>
  <c r="L13" i="20" s="1"/>
  <c r="K13" i="20"/>
  <c r="G15" i="20"/>
  <c r="F16" i="20" s="1"/>
  <c r="H14" i="20"/>
  <c r="I14" i="20" s="1"/>
  <c r="G13" i="16"/>
  <c r="F14" i="16" s="1"/>
  <c r="H13" i="16"/>
  <c r="I13" i="16" s="1"/>
  <c r="K13" i="16" s="1"/>
  <c r="K12" i="16"/>
  <c r="H15" i="15"/>
  <c r="L24" i="19"/>
  <c r="M24" i="19"/>
  <c r="N24" i="19" s="1"/>
  <c r="K24" i="19"/>
  <c r="N13" i="7"/>
  <c r="O13" i="7" s="1"/>
  <c r="P13" i="7" s="1"/>
  <c r="M13" i="7"/>
  <c r="K14" i="7"/>
  <c r="L14" i="7" s="1"/>
  <c r="N14" i="7"/>
  <c r="O14" i="7" s="1"/>
  <c r="G15" i="15"/>
  <c r="F16" i="15" s="1"/>
  <c r="I14" i="15"/>
  <c r="J13" i="15"/>
  <c r="L13" i="15" s="1"/>
  <c r="K13" i="15"/>
  <c r="J17" i="12"/>
  <c r="K17" i="12" s="1"/>
  <c r="L15" i="12"/>
  <c r="N15" i="12" s="1"/>
  <c r="M15" i="12"/>
  <c r="G16" i="20" l="1"/>
  <c r="F17" i="20" s="1"/>
  <c r="H15" i="20"/>
  <c r="I15" i="20" s="1"/>
  <c r="K14" i="20"/>
  <c r="J14" i="20"/>
  <c r="L14" i="20" s="1"/>
  <c r="J13" i="16"/>
  <c r="L13" i="16" s="1"/>
  <c r="H14" i="16"/>
  <c r="I14" i="16" s="1"/>
  <c r="J14" i="16" s="1"/>
  <c r="L14" i="16" s="1"/>
  <c r="G14" i="16"/>
  <c r="F15" i="16" s="1"/>
  <c r="H16" i="15"/>
  <c r="P24" i="19"/>
  <c r="Q24" i="19" s="1"/>
  <c r="O24" i="19"/>
  <c r="J25" i="19"/>
  <c r="K25" i="19" s="1"/>
  <c r="M25" i="19"/>
  <c r="N25" i="19" s="1"/>
  <c r="Q13" i="7"/>
  <c r="R13" i="7" s="1"/>
  <c r="P14" i="7"/>
  <c r="Q14" i="7"/>
  <c r="R14" i="7" s="1"/>
  <c r="M14" i="7"/>
  <c r="N15" i="7"/>
  <c r="O15" i="7" s="1"/>
  <c r="K15" i="7"/>
  <c r="I15" i="15"/>
  <c r="J14" i="15"/>
  <c r="L14" i="15" s="1"/>
  <c r="K14" i="15"/>
  <c r="G16" i="15"/>
  <c r="F17" i="15" s="1"/>
  <c r="L16" i="12"/>
  <c r="N16" i="12" s="1"/>
  <c r="M16" i="12"/>
  <c r="J18" i="12"/>
  <c r="K18" i="12" s="1"/>
  <c r="H16" i="20" l="1"/>
  <c r="I16" i="20" s="1"/>
  <c r="K16" i="20" s="1"/>
  <c r="K15" i="20"/>
  <c r="J15" i="20"/>
  <c r="L15" i="20" s="1"/>
  <c r="G17" i="20"/>
  <c r="F18" i="20" s="1"/>
  <c r="K14" i="16"/>
  <c r="H15" i="16"/>
  <c r="I15" i="16" s="1"/>
  <c r="J15" i="16" s="1"/>
  <c r="L15" i="16" s="1"/>
  <c r="G15" i="16"/>
  <c r="F16" i="16" s="1"/>
  <c r="H17" i="15"/>
  <c r="P25" i="19"/>
  <c r="Q25" i="19" s="1"/>
  <c r="O25" i="19"/>
  <c r="J26" i="19"/>
  <c r="K26" i="19" s="1"/>
  <c r="L25" i="19"/>
  <c r="M26" i="19"/>
  <c r="N26" i="19" s="1"/>
  <c r="M15" i="7"/>
  <c r="Q15" i="7"/>
  <c r="R15" i="7" s="1"/>
  <c r="P15" i="7"/>
  <c r="L15" i="7"/>
  <c r="J15" i="15"/>
  <c r="L15" i="15" s="1"/>
  <c r="K15" i="15"/>
  <c r="I16" i="15"/>
  <c r="G17" i="15"/>
  <c r="F18" i="15" s="1"/>
  <c r="J19" i="12"/>
  <c r="K19" i="12" s="1"/>
  <c r="L17" i="12"/>
  <c r="N17" i="12" s="1"/>
  <c r="M17" i="12"/>
  <c r="J16" i="20" l="1"/>
  <c r="L16" i="20" s="1"/>
  <c r="G18" i="20"/>
  <c r="F19" i="20" s="1"/>
  <c r="H17" i="20"/>
  <c r="I17" i="20" s="1"/>
  <c r="K15" i="16"/>
  <c r="G16" i="16"/>
  <c r="F17" i="16" s="1"/>
  <c r="H16" i="16"/>
  <c r="I16" i="16" s="1"/>
  <c r="K16" i="16" s="1"/>
  <c r="H18" i="15"/>
  <c r="L26" i="19"/>
  <c r="J27" i="19"/>
  <c r="M27" i="19"/>
  <c r="N27" i="19" s="1"/>
  <c r="P26" i="19"/>
  <c r="Q26" i="19" s="1"/>
  <c r="O26" i="19"/>
  <c r="K16" i="7"/>
  <c r="L16" i="7" s="1"/>
  <c r="N16" i="7"/>
  <c r="O16" i="7" s="1"/>
  <c r="G18" i="15"/>
  <c r="F19" i="15" s="1"/>
  <c r="I17" i="15"/>
  <c r="K16" i="15"/>
  <c r="J16" i="15"/>
  <c r="L16" i="15" s="1"/>
  <c r="L18" i="12"/>
  <c r="N18" i="12" s="1"/>
  <c r="M18" i="12"/>
  <c r="J20" i="12"/>
  <c r="K20" i="12" s="1"/>
  <c r="H18" i="20" l="1"/>
  <c r="I18" i="20" s="1"/>
  <c r="J18" i="20" s="1"/>
  <c r="L18" i="20" s="1"/>
  <c r="K17" i="20"/>
  <c r="J17" i="20"/>
  <c r="L17" i="20" s="1"/>
  <c r="G19" i="20"/>
  <c r="F20" i="20" s="1"/>
  <c r="J16" i="16"/>
  <c r="L16" i="16" s="1"/>
  <c r="H17" i="16"/>
  <c r="I17" i="16" s="1"/>
  <c r="K17" i="16" s="1"/>
  <c r="G17" i="16"/>
  <c r="F18" i="16" s="1"/>
  <c r="H19" i="15"/>
  <c r="L27" i="19"/>
  <c r="P27" i="19"/>
  <c r="Q27" i="19" s="1"/>
  <c r="O27" i="19"/>
  <c r="K27" i="19"/>
  <c r="M16" i="7"/>
  <c r="K17" i="7"/>
  <c r="L17" i="7" s="1"/>
  <c r="N17" i="7"/>
  <c r="O17" i="7" s="1"/>
  <c r="Q17" i="7" s="1"/>
  <c r="R17" i="7" s="1"/>
  <c r="P16" i="7"/>
  <c r="Q16" i="7"/>
  <c r="R16" i="7" s="1"/>
  <c r="I18" i="15"/>
  <c r="K18" i="15" s="1"/>
  <c r="G19" i="15"/>
  <c r="F20" i="15" s="1"/>
  <c r="K17" i="15"/>
  <c r="J17" i="15"/>
  <c r="L17" i="15" s="1"/>
  <c r="L19" i="12"/>
  <c r="N19" i="12" s="1"/>
  <c r="M19" i="12"/>
  <c r="J21" i="12"/>
  <c r="K21" i="12" s="1"/>
  <c r="K18" i="20" l="1"/>
  <c r="G20" i="20"/>
  <c r="F21" i="20" s="1"/>
  <c r="H19" i="20"/>
  <c r="I19" i="20" s="1"/>
  <c r="J17" i="16"/>
  <c r="L17" i="16" s="1"/>
  <c r="H18" i="16"/>
  <c r="I18" i="16" s="1"/>
  <c r="K18" i="16" s="1"/>
  <c r="G18" i="16"/>
  <c r="F19" i="16" s="1"/>
  <c r="H20" i="15"/>
  <c r="M28" i="19"/>
  <c r="N28" i="19" s="1"/>
  <c r="J28" i="19"/>
  <c r="K28" i="19" s="1"/>
  <c r="P17" i="7"/>
  <c r="M17" i="7"/>
  <c r="K18" i="7"/>
  <c r="M18" i="7" s="1"/>
  <c r="N18" i="7"/>
  <c r="O18" i="7" s="1"/>
  <c r="J18" i="15"/>
  <c r="L18" i="15" s="1"/>
  <c r="G20" i="15"/>
  <c r="F21" i="15" s="1"/>
  <c r="I19" i="15"/>
  <c r="J22" i="12"/>
  <c r="K22" i="12" s="1"/>
  <c r="L20" i="12"/>
  <c r="N20" i="12" s="1"/>
  <c r="M20" i="12"/>
  <c r="G21" i="20" l="1"/>
  <c r="F22" i="20" s="1"/>
  <c r="K19" i="20"/>
  <c r="J19" i="20"/>
  <c r="L19" i="20" s="1"/>
  <c r="H20" i="20"/>
  <c r="I20" i="20" s="1"/>
  <c r="J18" i="16"/>
  <c r="L18" i="16" s="1"/>
  <c r="H19" i="16"/>
  <c r="I19" i="16" s="1"/>
  <c r="K19" i="16" s="1"/>
  <c r="G19" i="16"/>
  <c r="F20" i="16" s="1"/>
  <c r="H21" i="15"/>
  <c r="O28" i="19"/>
  <c r="P28" i="19"/>
  <c r="Q28" i="19" s="1"/>
  <c r="L28" i="19"/>
  <c r="J29" i="19"/>
  <c r="M29" i="19"/>
  <c r="N29" i="19" s="1"/>
  <c r="P18" i="7"/>
  <c r="Q18" i="7"/>
  <c r="R18" i="7" s="1"/>
  <c r="L18" i="7"/>
  <c r="G21" i="15"/>
  <c r="F22" i="15" s="1"/>
  <c r="J19" i="15"/>
  <c r="L19" i="15" s="1"/>
  <c r="K19" i="15"/>
  <c r="I20" i="15"/>
  <c r="M21" i="12"/>
  <c r="L21" i="12"/>
  <c r="N21" i="12" s="1"/>
  <c r="J23" i="12"/>
  <c r="K23" i="12" s="1"/>
  <c r="H21" i="20" l="1"/>
  <c r="I21" i="20" s="1"/>
  <c r="J21" i="20" s="1"/>
  <c r="L21" i="20" s="1"/>
  <c r="G22" i="20"/>
  <c r="F23" i="20" s="1"/>
  <c r="K20" i="20"/>
  <c r="J20" i="20"/>
  <c r="L20" i="20" s="1"/>
  <c r="J19" i="16"/>
  <c r="L19" i="16" s="1"/>
  <c r="H20" i="16"/>
  <c r="I20" i="16" s="1"/>
  <c r="J20" i="16" s="1"/>
  <c r="L20" i="16" s="1"/>
  <c r="G20" i="16"/>
  <c r="F21" i="16" s="1"/>
  <c r="H22" i="15"/>
  <c r="L29" i="19"/>
  <c r="K29" i="19"/>
  <c r="J30" i="19" s="1"/>
  <c r="P29" i="19"/>
  <c r="Q29" i="19" s="1"/>
  <c r="O29" i="19"/>
  <c r="N19" i="7"/>
  <c r="O19" i="7" s="1"/>
  <c r="K19" i="7"/>
  <c r="K20" i="15"/>
  <c r="J20" i="15"/>
  <c r="L20" i="15" s="1"/>
  <c r="G22" i="15"/>
  <c r="F23" i="15" s="1"/>
  <c r="I21" i="15"/>
  <c r="L22" i="12"/>
  <c r="N22" i="12" s="1"/>
  <c r="M22" i="12"/>
  <c r="J24" i="12"/>
  <c r="K24" i="12" s="1"/>
  <c r="K21" i="20" l="1"/>
  <c r="G23" i="20"/>
  <c r="F24" i="20" s="1"/>
  <c r="H22" i="20"/>
  <c r="I22" i="20" s="1"/>
  <c r="K20" i="16"/>
  <c r="H21" i="16"/>
  <c r="I21" i="16" s="1"/>
  <c r="J21" i="16" s="1"/>
  <c r="L21" i="16" s="1"/>
  <c r="G21" i="16"/>
  <c r="F22" i="16" s="1"/>
  <c r="H23" i="15"/>
  <c r="L30" i="19"/>
  <c r="K30" i="19"/>
  <c r="M31" i="19" s="1"/>
  <c r="M30" i="19"/>
  <c r="N30" i="19" s="1"/>
  <c r="M19" i="7"/>
  <c r="Q19" i="7"/>
  <c r="R19" i="7" s="1"/>
  <c r="P19" i="7"/>
  <c r="L19" i="7"/>
  <c r="G23" i="15"/>
  <c r="F24" i="15" s="1"/>
  <c r="I22" i="15"/>
  <c r="K21" i="15"/>
  <c r="J21" i="15"/>
  <c r="L21" i="15" s="1"/>
  <c r="J25" i="12"/>
  <c r="K25" i="12" s="1"/>
  <c r="L23" i="12"/>
  <c r="N23" i="12" s="1"/>
  <c r="M23" i="12"/>
  <c r="K22" i="20" l="1"/>
  <c r="J22" i="20"/>
  <c r="L22" i="20" s="1"/>
  <c r="G24" i="20"/>
  <c r="F25" i="20" s="1"/>
  <c r="H23" i="20"/>
  <c r="I23" i="20" s="1"/>
  <c r="K21" i="16"/>
  <c r="G22" i="16"/>
  <c r="F23" i="16" s="1"/>
  <c r="H22" i="16"/>
  <c r="I22" i="16" s="1"/>
  <c r="K22" i="16" s="1"/>
  <c r="H24" i="15"/>
  <c r="O30" i="19"/>
  <c r="P30" i="19"/>
  <c r="Q30" i="19" s="1"/>
  <c r="J31" i="19"/>
  <c r="N31" i="19"/>
  <c r="K20" i="7"/>
  <c r="N20" i="7"/>
  <c r="O20" i="7" s="1"/>
  <c r="G24" i="15"/>
  <c r="F25" i="15" s="1"/>
  <c r="I23" i="15"/>
  <c r="K22" i="15"/>
  <c r="J22" i="15"/>
  <c r="L22" i="15" s="1"/>
  <c r="L24" i="12"/>
  <c r="N24" i="12" s="1"/>
  <c r="M24" i="12"/>
  <c r="J26" i="12"/>
  <c r="K26" i="12" s="1"/>
  <c r="K23" i="20" l="1"/>
  <c r="J23" i="20"/>
  <c r="L23" i="20" s="1"/>
  <c r="H24" i="20"/>
  <c r="I24" i="20" s="1"/>
  <c r="G25" i="20"/>
  <c r="F26" i="20" s="1"/>
  <c r="J22" i="16"/>
  <c r="L22" i="16" s="1"/>
  <c r="G23" i="16"/>
  <c r="F24" i="16" s="1"/>
  <c r="H23" i="16"/>
  <c r="I23" i="16" s="1"/>
  <c r="J23" i="16" s="1"/>
  <c r="L23" i="16" s="1"/>
  <c r="H25" i="15"/>
  <c r="O31" i="19"/>
  <c r="P31" i="19"/>
  <c r="Q31" i="19" s="1"/>
  <c r="L31" i="19"/>
  <c r="K31" i="19"/>
  <c r="M32" i="19" s="1"/>
  <c r="N32" i="19" s="1"/>
  <c r="Q20" i="7"/>
  <c r="R20" i="7" s="1"/>
  <c r="P20" i="7"/>
  <c r="M20" i="7"/>
  <c r="L20" i="7"/>
  <c r="K21" i="7" s="1"/>
  <c r="G25" i="15"/>
  <c r="F26" i="15" s="1"/>
  <c r="J23" i="15"/>
  <c r="L23" i="15" s="1"/>
  <c r="K23" i="15"/>
  <c r="I24" i="15"/>
  <c r="J27" i="12"/>
  <c r="K27" i="12" s="1"/>
  <c r="L25" i="12"/>
  <c r="N25" i="12" s="1"/>
  <c r="M25" i="12"/>
  <c r="G26" i="20" l="1"/>
  <c r="F27" i="20" s="1"/>
  <c r="H25" i="20"/>
  <c r="I25" i="20" s="1"/>
  <c r="K24" i="20"/>
  <c r="J24" i="20"/>
  <c r="L24" i="20" s="1"/>
  <c r="K23" i="16"/>
  <c r="G24" i="16"/>
  <c r="F25" i="16" s="1"/>
  <c r="H24" i="16"/>
  <c r="I24" i="16" s="1"/>
  <c r="J24" i="16" s="1"/>
  <c r="L24" i="16" s="1"/>
  <c r="H26" i="15"/>
  <c r="P32" i="19"/>
  <c r="Q32" i="19" s="1"/>
  <c r="O32" i="19"/>
  <c r="J32" i="19"/>
  <c r="K32" i="19" s="1"/>
  <c r="M21" i="7"/>
  <c r="N21" i="7"/>
  <c r="O21" i="7" s="1"/>
  <c r="L21" i="7"/>
  <c r="K24" i="15"/>
  <c r="J24" i="15"/>
  <c r="L24" i="15" s="1"/>
  <c r="G26" i="15"/>
  <c r="F27" i="15" s="1"/>
  <c r="I25" i="15"/>
  <c r="L26" i="12"/>
  <c r="N26" i="12" s="1"/>
  <c r="M26" i="12"/>
  <c r="J28" i="12"/>
  <c r="K28" i="12" s="1"/>
  <c r="H26" i="20" l="1"/>
  <c r="I26" i="20" s="1"/>
  <c r="K26" i="20" s="1"/>
  <c r="K25" i="20"/>
  <c r="J25" i="20"/>
  <c r="L25" i="20" s="1"/>
  <c r="G27" i="20"/>
  <c r="F28" i="20" s="1"/>
  <c r="H25" i="16"/>
  <c r="I25" i="16" s="1"/>
  <c r="J25" i="16" s="1"/>
  <c r="K24" i="16"/>
  <c r="G25" i="16"/>
  <c r="F26" i="16" s="1"/>
  <c r="H27" i="15"/>
  <c r="L32" i="19"/>
  <c r="J33" i="19"/>
  <c r="K33" i="19" s="1"/>
  <c r="M33" i="19"/>
  <c r="N33" i="19" s="1"/>
  <c r="N22" i="7"/>
  <c r="O22" i="7" s="1"/>
  <c r="Q21" i="7"/>
  <c r="R21" i="7" s="1"/>
  <c r="P21" i="7"/>
  <c r="K22" i="7"/>
  <c r="G27" i="15"/>
  <c r="F28" i="15" s="1"/>
  <c r="I26" i="15"/>
  <c r="K25" i="15"/>
  <c r="J25" i="15"/>
  <c r="L25" i="15" s="1"/>
  <c r="L27" i="12"/>
  <c r="N27" i="12" s="1"/>
  <c r="M27" i="12"/>
  <c r="J29" i="12"/>
  <c r="K29" i="12" s="1"/>
  <c r="J26" i="20" l="1"/>
  <c r="L26" i="20" s="1"/>
  <c r="G28" i="20"/>
  <c r="F29" i="20" s="1"/>
  <c r="H27" i="20"/>
  <c r="I27" i="20" s="1"/>
  <c r="K25" i="16"/>
  <c r="G26" i="16"/>
  <c r="H28" i="16" s="1"/>
  <c r="H26" i="16"/>
  <c r="I26" i="16" s="1"/>
  <c r="B8" i="16" s="1"/>
  <c r="H28" i="15"/>
  <c r="P33" i="19"/>
  <c r="Q33" i="19" s="1"/>
  <c r="O33" i="19"/>
  <c r="L33" i="19"/>
  <c r="J34" i="19"/>
  <c r="K34" i="19" s="1"/>
  <c r="M34" i="19"/>
  <c r="N34" i="19" s="1"/>
  <c r="M22" i="7"/>
  <c r="P22" i="7"/>
  <c r="Q22" i="7"/>
  <c r="R22" i="7" s="1"/>
  <c r="L22" i="7"/>
  <c r="L25" i="16"/>
  <c r="G28" i="15"/>
  <c r="F29" i="15" s="1"/>
  <c r="K26" i="15"/>
  <c r="J26" i="15"/>
  <c r="L26" i="15" s="1"/>
  <c r="I27" i="15"/>
  <c r="J30" i="12"/>
  <c r="K30" i="12" s="1"/>
  <c r="L28" i="12"/>
  <c r="N28" i="12" s="1"/>
  <c r="M28" i="12"/>
  <c r="K27" i="20" l="1"/>
  <c r="J27" i="20"/>
  <c r="L27" i="20" s="1"/>
  <c r="H28" i="20"/>
  <c r="I28" i="20" s="1"/>
  <c r="G29" i="20"/>
  <c r="F30" i="20" s="1"/>
  <c r="H29" i="16"/>
  <c r="H27" i="16"/>
  <c r="H30" i="16"/>
  <c r="H29" i="15"/>
  <c r="P34" i="19"/>
  <c r="Q34" i="19" s="1"/>
  <c r="O34" i="19"/>
  <c r="L34" i="19"/>
  <c r="J35" i="19"/>
  <c r="K35" i="19" s="1"/>
  <c r="M35" i="19"/>
  <c r="N35" i="19" s="1"/>
  <c r="K23" i="7"/>
  <c r="N23" i="7"/>
  <c r="O23" i="7" s="1"/>
  <c r="J26" i="16"/>
  <c r="B9" i="16" s="1"/>
  <c r="K26" i="16"/>
  <c r="B10" i="16" s="1"/>
  <c r="I28" i="15"/>
  <c r="J28" i="15" s="1"/>
  <c r="L28" i="15" s="1"/>
  <c r="J27" i="15"/>
  <c r="L27" i="15" s="1"/>
  <c r="K27" i="15"/>
  <c r="G29" i="15"/>
  <c r="F30" i="15" s="1"/>
  <c r="M29" i="12"/>
  <c r="L29" i="12"/>
  <c r="N29" i="12" s="1"/>
  <c r="J31" i="12"/>
  <c r="K31" i="12" s="1"/>
  <c r="G30" i="20" l="1"/>
  <c r="F31" i="20" s="1"/>
  <c r="H29" i="20"/>
  <c r="I29" i="20" s="1"/>
  <c r="J28" i="20"/>
  <c r="L28" i="20" s="1"/>
  <c r="K28" i="20"/>
  <c r="H30" i="15"/>
  <c r="P35" i="19"/>
  <c r="Q35" i="19" s="1"/>
  <c r="O35" i="19"/>
  <c r="L35" i="19"/>
  <c r="J36" i="19"/>
  <c r="M36" i="19"/>
  <c r="N36" i="19" s="1"/>
  <c r="Q23" i="7"/>
  <c r="R23" i="7" s="1"/>
  <c r="P23" i="7"/>
  <c r="M23" i="7"/>
  <c r="L23" i="7"/>
  <c r="K24" i="7" s="1"/>
  <c r="M24" i="7" s="1"/>
  <c r="L26" i="16"/>
  <c r="B11" i="16" s="1"/>
  <c r="K28" i="15"/>
  <c r="G30" i="15"/>
  <c r="F31" i="15" s="1"/>
  <c r="I29" i="15"/>
  <c r="J32" i="12"/>
  <c r="K32" i="12" s="1"/>
  <c r="L30" i="12"/>
  <c r="N30" i="12" s="1"/>
  <c r="M30" i="12"/>
  <c r="G31" i="20" l="1"/>
  <c r="F32" i="20" s="1"/>
  <c r="H30" i="20"/>
  <c r="I30" i="20" s="1"/>
  <c r="J29" i="20"/>
  <c r="L29" i="20" s="1"/>
  <c r="K29" i="20"/>
  <c r="H31" i="15"/>
  <c r="L36" i="19"/>
  <c r="O36" i="19"/>
  <c r="P36" i="19"/>
  <c r="Q36" i="19" s="1"/>
  <c r="K36" i="19"/>
  <c r="M37" i="19" s="1"/>
  <c r="N37" i="19" s="1"/>
  <c r="L24" i="7"/>
  <c r="N24" i="7"/>
  <c r="O24" i="7" s="1"/>
  <c r="G31" i="15"/>
  <c r="F32" i="15" s="1"/>
  <c r="J29" i="15"/>
  <c r="L29" i="15" s="1"/>
  <c r="K29" i="15"/>
  <c r="I30" i="15"/>
  <c r="J33" i="12"/>
  <c r="K33" i="12" s="1"/>
  <c r="L31" i="12"/>
  <c r="N31" i="12" s="1"/>
  <c r="M31" i="12"/>
  <c r="G32" i="20" l="1"/>
  <c r="F33" i="20" s="1"/>
  <c r="K30" i="20"/>
  <c r="J30" i="20"/>
  <c r="L30" i="20" s="1"/>
  <c r="H31" i="20"/>
  <c r="I31" i="20" s="1"/>
  <c r="H32" i="15"/>
  <c r="J37" i="19"/>
  <c r="K37" i="19" s="1"/>
  <c r="P37" i="19"/>
  <c r="Q37" i="19" s="1"/>
  <c r="O37" i="19"/>
  <c r="Q24" i="7"/>
  <c r="R24" i="7" s="1"/>
  <c r="E12" i="7" s="1"/>
  <c r="P24" i="7"/>
  <c r="K30" i="15"/>
  <c r="J30" i="15"/>
  <c r="L30" i="15" s="1"/>
  <c r="G32" i="15"/>
  <c r="F33" i="15" s="1"/>
  <c r="I31" i="15"/>
  <c r="J34" i="12"/>
  <c r="K34" i="12" s="1"/>
  <c r="L32" i="12"/>
  <c r="N32" i="12" s="1"/>
  <c r="M32" i="12"/>
  <c r="H32" i="20" l="1"/>
  <c r="I32" i="20" s="1"/>
  <c r="K32" i="20" s="1"/>
  <c r="K31" i="20"/>
  <c r="J31" i="20"/>
  <c r="L31" i="20" s="1"/>
  <c r="G33" i="20"/>
  <c r="F34" i="20" s="1"/>
  <c r="H33" i="15"/>
  <c r="J38" i="19"/>
  <c r="L38" i="19" s="1"/>
  <c r="M38" i="19"/>
  <c r="N38" i="19" s="1"/>
  <c r="O38" i="19" s="1"/>
  <c r="L37" i="19"/>
  <c r="G33" i="15"/>
  <c r="F34" i="15" s="1"/>
  <c r="I32" i="15"/>
  <c r="J31" i="15"/>
  <c r="L31" i="15" s="1"/>
  <c r="K31" i="15"/>
  <c r="L33" i="12"/>
  <c r="N33" i="12" s="1"/>
  <c r="M33" i="12"/>
  <c r="J35" i="12"/>
  <c r="K35" i="12" s="1"/>
  <c r="J32" i="20" l="1"/>
  <c r="L32" i="20" s="1"/>
  <c r="G34" i="20"/>
  <c r="F35" i="20" s="1"/>
  <c r="H33" i="20"/>
  <c r="I33" i="20" s="1"/>
  <c r="H34" i="15"/>
  <c r="P38" i="19"/>
  <c r="Q38" i="19" s="1"/>
  <c r="K38" i="19"/>
  <c r="J39" i="19" s="1"/>
  <c r="G34" i="15"/>
  <c r="F35" i="15" s="1"/>
  <c r="I33" i="15"/>
  <c r="K32" i="15"/>
  <c r="J32" i="15"/>
  <c r="L32" i="15" s="1"/>
  <c r="J36" i="12"/>
  <c r="K36" i="12" s="1"/>
  <c r="L34" i="12"/>
  <c r="N34" i="12" s="1"/>
  <c r="M34" i="12"/>
  <c r="G35" i="20" l="1"/>
  <c r="F36" i="20" s="1"/>
  <c r="K33" i="20"/>
  <c r="J33" i="20"/>
  <c r="L33" i="20" s="1"/>
  <c r="H34" i="20"/>
  <c r="I34" i="20" s="1"/>
  <c r="H35" i="15"/>
  <c r="M39" i="19"/>
  <c r="N39" i="19" s="1"/>
  <c r="P39" i="19" s="1"/>
  <c r="Q39" i="19" s="1"/>
  <c r="L39" i="19"/>
  <c r="K39" i="19"/>
  <c r="J40" i="19" s="1"/>
  <c r="I34" i="15"/>
  <c r="J34" i="15" s="1"/>
  <c r="L34" i="15" s="1"/>
  <c r="G35" i="15"/>
  <c r="F36" i="15" s="1"/>
  <c r="K33" i="15"/>
  <c r="J33" i="15"/>
  <c r="L33" i="15" s="1"/>
  <c r="L35" i="12"/>
  <c r="N35" i="12" s="1"/>
  <c r="M35" i="12"/>
  <c r="J37" i="12"/>
  <c r="K37" i="12" s="1"/>
  <c r="G36" i="20" l="1"/>
  <c r="F37" i="20" s="1"/>
  <c r="H35" i="20"/>
  <c r="I35" i="20" s="1"/>
  <c r="K34" i="20"/>
  <c r="J34" i="20"/>
  <c r="L34" i="20" s="1"/>
  <c r="H36" i="15"/>
  <c r="O39" i="19"/>
  <c r="L40" i="19"/>
  <c r="K40" i="19"/>
  <c r="M40" i="19"/>
  <c r="N40" i="19" s="1"/>
  <c r="K34" i="15"/>
  <c r="G36" i="15"/>
  <c r="F37" i="15" s="1"/>
  <c r="I35" i="15"/>
  <c r="L36" i="12"/>
  <c r="N36" i="12" s="1"/>
  <c r="M36" i="12"/>
  <c r="J38" i="12"/>
  <c r="K38" i="12" s="1"/>
  <c r="G37" i="20" l="1"/>
  <c r="F38" i="20" s="1"/>
  <c r="H36" i="20"/>
  <c r="I36" i="20" s="1"/>
  <c r="K35" i="20"/>
  <c r="J35" i="20"/>
  <c r="L35" i="20" s="1"/>
  <c r="H37" i="15"/>
  <c r="M41" i="19"/>
  <c r="N41" i="19" s="1"/>
  <c r="P40" i="19"/>
  <c r="Q40" i="19" s="1"/>
  <c r="O40" i="19"/>
  <c r="J41" i="19"/>
  <c r="G37" i="15"/>
  <c r="F38" i="15" s="1"/>
  <c r="I36" i="15"/>
  <c r="K35" i="15"/>
  <c r="J35" i="15"/>
  <c r="L35" i="15" s="1"/>
  <c r="M37" i="12"/>
  <c r="L37" i="12"/>
  <c r="N37" i="12" s="1"/>
  <c r="J39" i="12"/>
  <c r="K39" i="12" s="1"/>
  <c r="K36" i="20" l="1"/>
  <c r="J36" i="20"/>
  <c r="L36" i="20" s="1"/>
  <c r="G38" i="20"/>
  <c r="F39" i="20" s="1"/>
  <c r="H37" i="20"/>
  <c r="I37" i="20" s="1"/>
  <c r="H38" i="15"/>
  <c r="L41" i="19"/>
  <c r="P41" i="19"/>
  <c r="Q41" i="19" s="1"/>
  <c r="O41" i="19"/>
  <c r="K41" i="19"/>
  <c r="I37" i="15"/>
  <c r="J37" i="15" s="1"/>
  <c r="L37" i="15" s="1"/>
  <c r="K36" i="15"/>
  <c r="J36" i="15"/>
  <c r="L36" i="15" s="1"/>
  <c r="G38" i="15"/>
  <c r="F39" i="15" s="1"/>
  <c r="M38" i="12"/>
  <c r="L38" i="12"/>
  <c r="N38" i="12" s="1"/>
  <c r="J40" i="12"/>
  <c r="K40" i="12" s="1"/>
  <c r="G39" i="20" l="1"/>
  <c r="F40" i="20" s="1"/>
  <c r="H38" i="20"/>
  <c r="I38" i="20" s="1"/>
  <c r="J37" i="20"/>
  <c r="L37" i="20" s="1"/>
  <c r="K37" i="20"/>
  <c r="H39" i="15"/>
  <c r="M42" i="19"/>
  <c r="N42" i="19" s="1"/>
  <c r="J42" i="19"/>
  <c r="K42" i="19" s="1"/>
  <c r="K37" i="15"/>
  <c r="G39" i="15"/>
  <c r="F40" i="15" s="1"/>
  <c r="I38" i="15"/>
  <c r="L39" i="12"/>
  <c r="N39" i="12" s="1"/>
  <c r="M39" i="12"/>
  <c r="J41" i="12"/>
  <c r="K41" i="12" s="1"/>
  <c r="H39" i="20" l="1"/>
  <c r="I39" i="20" s="1"/>
  <c r="K38" i="20"/>
  <c r="J38" i="20"/>
  <c r="L38" i="20" s="1"/>
  <c r="G40" i="20"/>
  <c r="F41" i="20" s="1"/>
  <c r="H40" i="15"/>
  <c r="L42" i="19"/>
  <c r="J43" i="19"/>
  <c r="M43" i="19"/>
  <c r="N43" i="19" s="1"/>
  <c r="P42" i="19"/>
  <c r="Q42" i="19" s="1"/>
  <c r="O42" i="19"/>
  <c r="I39" i="15"/>
  <c r="K39" i="15" s="1"/>
  <c r="K38" i="15"/>
  <c r="J38" i="15"/>
  <c r="L38" i="15" s="1"/>
  <c r="G40" i="15"/>
  <c r="F41" i="15" s="1"/>
  <c r="J42" i="12"/>
  <c r="K42" i="12" s="1"/>
  <c r="L40" i="12"/>
  <c r="N40" i="12" s="1"/>
  <c r="M40" i="12"/>
  <c r="H40" i="20" l="1"/>
  <c r="I40" i="20" s="1"/>
  <c r="G41" i="20"/>
  <c r="F42" i="20" s="1"/>
  <c r="K39" i="20"/>
  <c r="J39" i="20"/>
  <c r="L39" i="20" s="1"/>
  <c r="H41" i="15"/>
  <c r="P43" i="19"/>
  <c r="Q43" i="19" s="1"/>
  <c r="O43" i="19"/>
  <c r="L43" i="19"/>
  <c r="K43" i="19"/>
  <c r="M44" i="19" s="1"/>
  <c r="N44" i="19" s="1"/>
  <c r="J39" i="15"/>
  <c r="L39" i="15" s="1"/>
  <c r="G41" i="15"/>
  <c r="F42" i="15" s="1"/>
  <c r="I40" i="15"/>
  <c r="J43" i="12"/>
  <c r="K43" i="12" s="1"/>
  <c r="L41" i="12"/>
  <c r="N41" i="12" s="1"/>
  <c r="M41" i="12"/>
  <c r="H41" i="20" l="1"/>
  <c r="I41" i="20" s="1"/>
  <c r="G42" i="20"/>
  <c r="F43" i="20" s="1"/>
  <c r="J40" i="20"/>
  <c r="L40" i="20" s="1"/>
  <c r="K40" i="20"/>
  <c r="H42" i="15"/>
  <c r="J44" i="19"/>
  <c r="K44" i="19" s="1"/>
  <c r="M45" i="19" s="1"/>
  <c r="N45" i="19" s="1"/>
  <c r="O44" i="19"/>
  <c r="P44" i="19"/>
  <c r="Q44" i="19" s="1"/>
  <c r="I41" i="15"/>
  <c r="G42" i="15"/>
  <c r="F43" i="15" s="1"/>
  <c r="K40" i="15"/>
  <c r="J40" i="15"/>
  <c r="L40" i="15" s="1"/>
  <c r="L42" i="12"/>
  <c r="N42" i="12" s="1"/>
  <c r="M42" i="12"/>
  <c r="J44" i="12"/>
  <c r="K44" i="12" s="1"/>
  <c r="G43" i="20" l="1"/>
  <c r="F44" i="20" s="1"/>
  <c r="H42" i="20"/>
  <c r="I42" i="20" s="1"/>
  <c r="K41" i="20"/>
  <c r="J41" i="20"/>
  <c r="L41" i="20" s="1"/>
  <c r="H43" i="15"/>
  <c r="J45" i="19"/>
  <c r="K45" i="19" s="1"/>
  <c r="J46" i="19" s="1"/>
  <c r="L44" i="19"/>
  <c r="P45" i="19"/>
  <c r="Q45" i="19" s="1"/>
  <c r="O45" i="19"/>
  <c r="G43" i="15"/>
  <c r="F44" i="15" s="1"/>
  <c r="I42" i="15"/>
  <c r="K41" i="15"/>
  <c r="J41" i="15"/>
  <c r="L41" i="15" s="1"/>
  <c r="L43" i="12"/>
  <c r="N43" i="12" s="1"/>
  <c r="M43" i="12"/>
  <c r="J45" i="12"/>
  <c r="K45" i="12" s="1"/>
  <c r="K42" i="20" l="1"/>
  <c r="J42" i="20"/>
  <c r="L42" i="20" s="1"/>
  <c r="G44" i="20"/>
  <c r="F45" i="20" s="1"/>
  <c r="H43" i="20"/>
  <c r="I43" i="20" s="1"/>
  <c r="H44" i="15"/>
  <c r="L45" i="19"/>
  <c r="K46" i="19"/>
  <c r="M47" i="19" s="1"/>
  <c r="N47" i="19" s="1"/>
  <c r="M46" i="19"/>
  <c r="N46" i="19" s="1"/>
  <c r="P46" i="19" s="1"/>
  <c r="Q46" i="19" s="1"/>
  <c r="L46" i="19"/>
  <c r="G44" i="15"/>
  <c r="F45" i="15" s="1"/>
  <c r="I43" i="15"/>
  <c r="J42" i="15"/>
  <c r="L42" i="15" s="1"/>
  <c r="K42" i="15"/>
  <c r="J46" i="12"/>
  <c r="K46" i="12" s="1"/>
  <c r="L44" i="12"/>
  <c r="N44" i="12" s="1"/>
  <c r="M44" i="12"/>
  <c r="K43" i="20" l="1"/>
  <c r="J43" i="20"/>
  <c r="L43" i="20" s="1"/>
  <c r="H44" i="20"/>
  <c r="I44" i="20" s="1"/>
  <c r="G45" i="20"/>
  <c r="F46" i="20" s="1"/>
  <c r="H45" i="15"/>
  <c r="J47" i="19"/>
  <c r="K47" i="19" s="1"/>
  <c r="O46" i="19"/>
  <c r="O47" i="19"/>
  <c r="P47" i="19"/>
  <c r="Q47" i="19" s="1"/>
  <c r="K43" i="15"/>
  <c r="J43" i="15"/>
  <c r="L43" i="15" s="1"/>
  <c r="G45" i="15"/>
  <c r="F46" i="15" s="1"/>
  <c r="I44" i="15"/>
  <c r="M45" i="12"/>
  <c r="L45" i="12"/>
  <c r="N45" i="12" s="1"/>
  <c r="J47" i="12"/>
  <c r="K47" i="12" s="1"/>
  <c r="K44" i="20" l="1"/>
  <c r="J44" i="20"/>
  <c r="L44" i="20" s="1"/>
  <c r="G46" i="20"/>
  <c r="F47" i="20" s="1"/>
  <c r="H45" i="20"/>
  <c r="I45" i="20" s="1"/>
  <c r="H46" i="15"/>
  <c r="L47" i="19"/>
  <c r="J48" i="19"/>
  <c r="K48" i="19" s="1"/>
  <c r="M48" i="19"/>
  <c r="N48" i="19" s="1"/>
  <c r="G46" i="15"/>
  <c r="F47" i="15" s="1"/>
  <c r="K44" i="15"/>
  <c r="J44" i="15"/>
  <c r="L44" i="15" s="1"/>
  <c r="I45" i="15"/>
  <c r="J48" i="12"/>
  <c r="K48" i="12" s="1"/>
  <c r="M46" i="12"/>
  <c r="L46" i="12"/>
  <c r="N46" i="12" s="1"/>
  <c r="J45" i="20" l="1"/>
  <c r="L45" i="20" s="1"/>
  <c r="K45" i="20"/>
  <c r="G47" i="20"/>
  <c r="F48" i="20" s="1"/>
  <c r="H46" i="20"/>
  <c r="I46" i="20" s="1"/>
  <c r="H47" i="15"/>
  <c r="P48" i="19"/>
  <c r="Q48" i="19" s="1"/>
  <c r="O48" i="19"/>
  <c r="L48" i="19"/>
  <c r="J49" i="19"/>
  <c r="K49" i="19" s="1"/>
  <c r="M49" i="19"/>
  <c r="N49" i="19" s="1"/>
  <c r="K45" i="15"/>
  <c r="J45" i="15"/>
  <c r="L45" i="15" s="1"/>
  <c r="G47" i="15"/>
  <c r="F48" i="15" s="1"/>
  <c r="I46" i="15"/>
  <c r="J49" i="12"/>
  <c r="K49" i="12" s="1"/>
  <c r="L47" i="12"/>
  <c r="N47" i="12" s="1"/>
  <c r="M47" i="12"/>
  <c r="G48" i="20" l="1"/>
  <c r="F49" i="20" s="1"/>
  <c r="K46" i="20"/>
  <c r="J46" i="20"/>
  <c r="L46" i="20" s="1"/>
  <c r="H47" i="20"/>
  <c r="I47" i="20" s="1"/>
  <c r="H48" i="15"/>
  <c r="P49" i="19"/>
  <c r="Q49" i="19" s="1"/>
  <c r="O49" i="19"/>
  <c r="L49" i="19"/>
  <c r="J50" i="19"/>
  <c r="M50" i="19"/>
  <c r="N50" i="19" s="1"/>
  <c r="I47" i="15"/>
  <c r="J47" i="15" s="1"/>
  <c r="L47" i="15" s="1"/>
  <c r="G48" i="15"/>
  <c r="F49" i="15" s="1"/>
  <c r="J46" i="15"/>
  <c r="L46" i="15" s="1"/>
  <c r="K46" i="15"/>
  <c r="J50" i="12"/>
  <c r="K50" i="12" s="1"/>
  <c r="L48" i="12"/>
  <c r="N48" i="12" s="1"/>
  <c r="M48" i="12"/>
  <c r="K47" i="20" l="1"/>
  <c r="J47" i="20"/>
  <c r="L47" i="20" s="1"/>
  <c r="G49" i="20"/>
  <c r="F50" i="20" s="1"/>
  <c r="H48" i="20"/>
  <c r="I48" i="20" s="1"/>
  <c r="H49" i="15"/>
  <c r="L50" i="19"/>
  <c r="K50" i="19"/>
  <c r="J51" i="19" s="1"/>
  <c r="P50" i="19"/>
  <c r="Q50" i="19" s="1"/>
  <c r="O50" i="19"/>
  <c r="K47" i="15"/>
  <c r="G49" i="15"/>
  <c r="F50" i="15" s="1"/>
  <c r="I48" i="15"/>
  <c r="J51" i="12"/>
  <c r="K51" i="12" s="1"/>
  <c r="L49" i="12"/>
  <c r="N49" i="12" s="1"/>
  <c r="M49" i="12"/>
  <c r="H49" i="20" l="1"/>
  <c r="I49" i="20" s="1"/>
  <c r="K49" i="20" s="1"/>
  <c r="G50" i="20"/>
  <c r="F51" i="20" s="1"/>
  <c r="K48" i="20"/>
  <c r="J48" i="20"/>
  <c r="L48" i="20" s="1"/>
  <c r="H50" i="15"/>
  <c r="L51" i="19"/>
  <c r="K51" i="19"/>
  <c r="M52" i="19" s="1"/>
  <c r="N52" i="19" s="1"/>
  <c r="M51" i="19"/>
  <c r="N51" i="19" s="1"/>
  <c r="G50" i="15"/>
  <c r="F51" i="15" s="1"/>
  <c r="K48" i="15"/>
  <c r="J48" i="15"/>
  <c r="L48" i="15" s="1"/>
  <c r="I49" i="15"/>
  <c r="L50" i="12"/>
  <c r="N50" i="12" s="1"/>
  <c r="M50" i="12"/>
  <c r="J52" i="12"/>
  <c r="K52" i="12" s="1"/>
  <c r="J49" i="20" l="1"/>
  <c r="L49" i="20" s="1"/>
  <c r="H50" i="20"/>
  <c r="I50" i="20" s="1"/>
  <c r="G51" i="20"/>
  <c r="F52" i="20" s="1"/>
  <c r="H51" i="15"/>
  <c r="O52" i="19"/>
  <c r="P52" i="19"/>
  <c r="Q52" i="19" s="1"/>
  <c r="P51" i="19"/>
  <c r="Q51" i="19" s="1"/>
  <c r="O51" i="19"/>
  <c r="J52" i="19"/>
  <c r="G51" i="15"/>
  <c r="F52" i="15" s="1"/>
  <c r="K49" i="15"/>
  <c r="J49" i="15"/>
  <c r="L49" i="15" s="1"/>
  <c r="I50" i="15"/>
  <c r="L51" i="12"/>
  <c r="N51" i="12" s="1"/>
  <c r="M51" i="12"/>
  <c r="J53" i="12"/>
  <c r="K53" i="12" s="1"/>
  <c r="G52" i="20" l="1"/>
  <c r="F53" i="20" s="1"/>
  <c r="H51" i="20"/>
  <c r="I51" i="20" s="1"/>
  <c r="K50" i="20"/>
  <c r="J50" i="20"/>
  <c r="L50" i="20" s="1"/>
  <c r="H52" i="15"/>
  <c r="L52" i="19"/>
  <c r="K52" i="19"/>
  <c r="J53" i="19" s="1"/>
  <c r="J50" i="15"/>
  <c r="L50" i="15" s="1"/>
  <c r="K50" i="15"/>
  <c r="I51" i="15"/>
  <c r="G52" i="15"/>
  <c r="F53" i="15" s="1"/>
  <c r="J54" i="12"/>
  <c r="K54" i="12" s="1"/>
  <c r="L52" i="12"/>
  <c r="N52" i="12" s="1"/>
  <c r="M52" i="12"/>
  <c r="K51" i="20" l="1"/>
  <c r="J51" i="20"/>
  <c r="L51" i="20" s="1"/>
  <c r="G53" i="20"/>
  <c r="F54" i="20" s="1"/>
  <c r="H52" i="20"/>
  <c r="I52" i="20" s="1"/>
  <c r="H53" i="15"/>
  <c r="L53" i="19"/>
  <c r="K53" i="19"/>
  <c r="J54" i="19" s="1"/>
  <c r="M53" i="19"/>
  <c r="N53" i="19" s="1"/>
  <c r="I52" i="15"/>
  <c r="K52" i="15" s="1"/>
  <c r="K51" i="15"/>
  <c r="J51" i="15"/>
  <c r="L51" i="15" s="1"/>
  <c r="G53" i="15"/>
  <c r="F54" i="15" s="1"/>
  <c r="M53" i="12"/>
  <c r="L53" i="12"/>
  <c r="N53" i="12" s="1"/>
  <c r="J55" i="12"/>
  <c r="K55" i="12" s="1"/>
  <c r="J52" i="20" l="1"/>
  <c r="L52" i="20" s="1"/>
  <c r="K52" i="20"/>
  <c r="H53" i="20"/>
  <c r="I53" i="20" s="1"/>
  <c r="G54" i="20"/>
  <c r="F55" i="20" s="1"/>
  <c r="H54" i="15"/>
  <c r="L54" i="19"/>
  <c r="K54" i="19"/>
  <c r="P53" i="19"/>
  <c r="Q53" i="19" s="1"/>
  <c r="O53" i="19"/>
  <c r="M54" i="19"/>
  <c r="N54" i="19" s="1"/>
  <c r="I53" i="15"/>
  <c r="K53" i="15" s="1"/>
  <c r="J52" i="15"/>
  <c r="L52" i="15" s="1"/>
  <c r="G54" i="15"/>
  <c r="F55" i="15" s="1"/>
  <c r="M54" i="12"/>
  <c r="L54" i="12"/>
  <c r="N54" i="12" s="1"/>
  <c r="J56" i="12"/>
  <c r="K56" i="12" s="1"/>
  <c r="H54" i="20" l="1"/>
  <c r="I54" i="20" s="1"/>
  <c r="G55" i="20"/>
  <c r="F56" i="20" s="1"/>
  <c r="J53" i="20"/>
  <c r="L53" i="20" s="1"/>
  <c r="K53" i="20"/>
  <c r="H55" i="15"/>
  <c r="P54" i="19"/>
  <c r="Q54" i="19" s="1"/>
  <c r="O54" i="19"/>
  <c r="M55" i="19"/>
  <c r="N55" i="19" s="1"/>
  <c r="J55" i="19"/>
  <c r="J53" i="15"/>
  <c r="L53" i="15" s="1"/>
  <c r="I54" i="15"/>
  <c r="G55" i="15"/>
  <c r="F56" i="15" s="1"/>
  <c r="J57" i="12"/>
  <c r="K57" i="12" s="1"/>
  <c r="M55" i="12"/>
  <c r="L55" i="12"/>
  <c r="N55" i="12" s="1"/>
  <c r="H55" i="20" l="1"/>
  <c r="I55" i="20" s="1"/>
  <c r="G56" i="20"/>
  <c r="F57" i="20" s="1"/>
  <c r="K54" i="20"/>
  <c r="J54" i="20"/>
  <c r="L54" i="20" s="1"/>
  <c r="H56" i="15"/>
  <c r="O55" i="19"/>
  <c r="P55" i="19"/>
  <c r="Q55" i="19" s="1"/>
  <c r="L55" i="19"/>
  <c r="K55" i="19"/>
  <c r="J56" i="19" s="1"/>
  <c r="G56" i="15"/>
  <c r="F57" i="15" s="1"/>
  <c r="I55" i="15"/>
  <c r="K54" i="15"/>
  <c r="J54" i="15"/>
  <c r="L54" i="15" s="1"/>
  <c r="L56" i="12"/>
  <c r="N56" i="12" s="1"/>
  <c r="M56" i="12"/>
  <c r="J58" i="12"/>
  <c r="K58" i="12" s="1"/>
  <c r="H56" i="20" l="1"/>
  <c r="I56" i="20" s="1"/>
  <c r="G57" i="20"/>
  <c r="F58" i="20" s="1"/>
  <c r="K55" i="20"/>
  <c r="J55" i="20"/>
  <c r="L55" i="20" s="1"/>
  <c r="H57" i="15"/>
  <c r="L56" i="19"/>
  <c r="K56" i="19"/>
  <c r="M56" i="19"/>
  <c r="N56" i="19" s="1"/>
  <c r="G57" i="15"/>
  <c r="F58" i="15" s="1"/>
  <c r="J55" i="15"/>
  <c r="L55" i="15" s="1"/>
  <c r="K55" i="15"/>
  <c r="I56" i="15"/>
  <c r="L57" i="12"/>
  <c r="N57" i="12" s="1"/>
  <c r="M57" i="12"/>
  <c r="J59" i="12"/>
  <c r="K59" i="12" s="1"/>
  <c r="G58" i="20" l="1"/>
  <c r="F59" i="20" s="1"/>
  <c r="H57" i="20"/>
  <c r="I57" i="20" s="1"/>
  <c r="K56" i="20"/>
  <c r="J56" i="20"/>
  <c r="L56" i="20" s="1"/>
  <c r="H58" i="15"/>
  <c r="P56" i="19"/>
  <c r="Q56" i="19" s="1"/>
  <c r="O56" i="19"/>
  <c r="M57" i="19"/>
  <c r="N57" i="19" s="1"/>
  <c r="J57" i="19"/>
  <c r="K57" i="19" s="1"/>
  <c r="G58" i="15"/>
  <c r="F59" i="15" s="1"/>
  <c r="I57" i="15"/>
  <c r="K56" i="15"/>
  <c r="J56" i="15"/>
  <c r="L56" i="15" s="1"/>
  <c r="L58" i="12"/>
  <c r="N58" i="12" s="1"/>
  <c r="M58" i="12"/>
  <c r="J60" i="12"/>
  <c r="K60" i="12" s="1"/>
  <c r="H58" i="20" l="1"/>
  <c r="I58" i="20" s="1"/>
  <c r="K58" i="20" s="1"/>
  <c r="K57" i="20"/>
  <c r="J57" i="20"/>
  <c r="L57" i="20" s="1"/>
  <c r="G59" i="20"/>
  <c r="F60" i="20" s="1"/>
  <c r="H59" i="15"/>
  <c r="P57" i="19"/>
  <c r="Q57" i="19" s="1"/>
  <c r="O57" i="19"/>
  <c r="L57" i="19"/>
  <c r="J58" i="19"/>
  <c r="M58" i="19"/>
  <c r="N58" i="19" s="1"/>
  <c r="K57" i="15"/>
  <c r="J57" i="15"/>
  <c r="L57" i="15" s="1"/>
  <c r="G59" i="15"/>
  <c r="F60" i="15" s="1"/>
  <c r="I58" i="15"/>
  <c r="L59" i="12"/>
  <c r="N59" i="12" s="1"/>
  <c r="M59" i="12"/>
  <c r="J61" i="12"/>
  <c r="K61" i="12" s="1"/>
  <c r="J58" i="20" l="1"/>
  <c r="L58" i="20" s="1"/>
  <c r="G60" i="20"/>
  <c r="F61" i="20" s="1"/>
  <c r="H59" i="20"/>
  <c r="I59" i="20" s="1"/>
  <c r="H60" i="15"/>
  <c r="P58" i="19"/>
  <c r="Q58" i="19" s="1"/>
  <c r="O58" i="19"/>
  <c r="L58" i="19"/>
  <c r="K58" i="19"/>
  <c r="J59" i="19" s="1"/>
  <c r="K59" i="19" s="1"/>
  <c r="G60" i="15"/>
  <c r="F61" i="15" s="1"/>
  <c r="I59" i="15"/>
  <c r="J58" i="15"/>
  <c r="L58" i="15" s="1"/>
  <c r="K58" i="15"/>
  <c r="L60" i="12"/>
  <c r="N60" i="12" s="1"/>
  <c r="M60" i="12"/>
  <c r="J62" i="12"/>
  <c r="K62" i="12" s="1"/>
  <c r="K59" i="20" l="1"/>
  <c r="J59" i="20"/>
  <c r="L59" i="20" s="1"/>
  <c r="H60" i="20"/>
  <c r="I60" i="20" s="1"/>
  <c r="G61" i="20"/>
  <c r="F62" i="20" s="1"/>
  <c r="H61" i="15"/>
  <c r="M59" i="19"/>
  <c r="N59" i="19" s="1"/>
  <c r="O59" i="19" s="1"/>
  <c r="L59" i="19"/>
  <c r="J60" i="19"/>
  <c r="M60" i="19"/>
  <c r="N60" i="19" s="1"/>
  <c r="I60" i="15"/>
  <c r="K60" i="15" s="1"/>
  <c r="K59" i="15"/>
  <c r="J59" i="15"/>
  <c r="L59" i="15" s="1"/>
  <c r="G61" i="15"/>
  <c r="F62" i="15" s="1"/>
  <c r="M61" i="12"/>
  <c r="L61" i="12"/>
  <c r="N61" i="12" s="1"/>
  <c r="J63" i="12"/>
  <c r="K63" i="12" s="1"/>
  <c r="H61" i="20" l="1"/>
  <c r="I61" i="20" s="1"/>
  <c r="G62" i="20"/>
  <c r="F63" i="20" s="1"/>
  <c r="J60" i="20"/>
  <c r="L60" i="20" s="1"/>
  <c r="K60" i="20"/>
  <c r="H62" i="15"/>
  <c r="P59" i="19"/>
  <c r="Q59" i="19" s="1"/>
  <c r="L60" i="19"/>
  <c r="K60" i="19"/>
  <c r="O60" i="19"/>
  <c r="P60" i="19"/>
  <c r="Q60" i="19" s="1"/>
  <c r="J60" i="15"/>
  <c r="L60" i="15" s="1"/>
  <c r="I61" i="15"/>
  <c r="K61" i="15" s="1"/>
  <c r="G62" i="15"/>
  <c r="F63" i="15" s="1"/>
  <c r="J64" i="12"/>
  <c r="K64" i="12" s="1"/>
  <c r="M62" i="12"/>
  <c r="L62" i="12"/>
  <c r="N62" i="12" s="1"/>
  <c r="G63" i="20" l="1"/>
  <c r="F64" i="20" s="1"/>
  <c r="H62" i="20"/>
  <c r="I62" i="20" s="1"/>
  <c r="J61" i="20"/>
  <c r="L61" i="20" s="1"/>
  <c r="K61" i="20"/>
  <c r="H63" i="15"/>
  <c r="M61" i="19"/>
  <c r="N61" i="19" s="1"/>
  <c r="J61" i="19"/>
  <c r="J61" i="15"/>
  <c r="L61" i="15" s="1"/>
  <c r="I62" i="15"/>
  <c r="G63" i="15"/>
  <c r="F64" i="15" s="1"/>
  <c r="J65" i="12"/>
  <c r="K65" i="12" s="1"/>
  <c r="L63" i="12"/>
  <c r="N63" i="12" s="1"/>
  <c r="M63" i="12"/>
  <c r="G64" i="20" l="1"/>
  <c r="F65" i="20" s="1"/>
  <c r="K62" i="20"/>
  <c r="J62" i="20"/>
  <c r="L62" i="20" s="1"/>
  <c r="H63" i="20"/>
  <c r="I63" i="20" s="1"/>
  <c r="H64" i="15"/>
  <c r="O61" i="19"/>
  <c r="P61" i="19"/>
  <c r="Q61" i="19" s="1"/>
  <c r="L61" i="19"/>
  <c r="K61" i="19"/>
  <c r="M62" i="19" s="1"/>
  <c r="N62" i="19" s="1"/>
  <c r="I63" i="15"/>
  <c r="K62" i="15"/>
  <c r="J62" i="15"/>
  <c r="L62" i="15" s="1"/>
  <c r="G64" i="15"/>
  <c r="F65" i="15" s="1"/>
  <c r="J66" i="12"/>
  <c r="K66" i="12" s="1"/>
  <c r="M64" i="12"/>
  <c r="L64" i="12"/>
  <c r="N64" i="12" s="1"/>
  <c r="K63" i="20" l="1"/>
  <c r="J63" i="20"/>
  <c r="L63" i="20" s="1"/>
  <c r="H64" i="20"/>
  <c r="I64" i="20" s="1"/>
  <c r="G65" i="20"/>
  <c r="F66" i="20" s="1"/>
  <c r="H65" i="15"/>
  <c r="P62" i="19"/>
  <c r="Q62" i="19" s="1"/>
  <c r="O62" i="19"/>
  <c r="J62" i="19"/>
  <c r="I64" i="15"/>
  <c r="G65" i="15"/>
  <c r="F66" i="15" s="1"/>
  <c r="J63" i="15"/>
  <c r="L63" i="15" s="1"/>
  <c r="K63" i="15"/>
  <c r="L65" i="12"/>
  <c r="N65" i="12" s="1"/>
  <c r="M65" i="12"/>
  <c r="J67" i="12"/>
  <c r="K67" i="12" s="1"/>
  <c r="G66" i="20" l="1"/>
  <c r="F67" i="20" s="1"/>
  <c r="H65" i="20"/>
  <c r="I65" i="20" s="1"/>
  <c r="K64" i="20"/>
  <c r="J64" i="20"/>
  <c r="L64" i="20" s="1"/>
  <c r="H66" i="15"/>
  <c r="L62" i="19"/>
  <c r="K62" i="19"/>
  <c r="J63" i="19" s="1"/>
  <c r="I65" i="15"/>
  <c r="G66" i="15"/>
  <c r="F67" i="15" s="1"/>
  <c r="K64" i="15"/>
  <c r="J64" i="15"/>
  <c r="L64" i="15" s="1"/>
  <c r="J68" i="12"/>
  <c r="K68" i="12" s="1"/>
  <c r="L66" i="12"/>
  <c r="N66" i="12" s="1"/>
  <c r="M66" i="12"/>
  <c r="H66" i="20" l="1"/>
  <c r="I66" i="20" s="1"/>
  <c r="K66" i="20" s="1"/>
  <c r="K65" i="20"/>
  <c r="J65" i="20"/>
  <c r="L65" i="20" s="1"/>
  <c r="G67" i="20"/>
  <c r="F68" i="20" s="1"/>
  <c r="H67" i="15"/>
  <c r="L63" i="19"/>
  <c r="K63" i="19"/>
  <c r="M64" i="19" s="1"/>
  <c r="N64" i="19" s="1"/>
  <c r="M63" i="19"/>
  <c r="N63" i="19" s="1"/>
  <c r="G67" i="15"/>
  <c r="F68" i="15" s="1"/>
  <c r="K65" i="15"/>
  <c r="J65" i="15"/>
  <c r="L65" i="15" s="1"/>
  <c r="I66" i="15"/>
  <c r="J69" i="12"/>
  <c r="K69" i="12" s="1"/>
  <c r="L67" i="12"/>
  <c r="N67" i="12" s="1"/>
  <c r="M67" i="12"/>
  <c r="J66" i="20" l="1"/>
  <c r="L66" i="20" s="1"/>
  <c r="H67" i="20"/>
  <c r="I67" i="20" s="1"/>
  <c r="J67" i="20" s="1"/>
  <c r="L67" i="20" s="1"/>
  <c r="G68" i="20"/>
  <c r="F69" i="20" s="1"/>
  <c r="H68" i="15"/>
  <c r="P64" i="19"/>
  <c r="Q64" i="19" s="1"/>
  <c r="O64" i="19"/>
  <c r="O63" i="19"/>
  <c r="P63" i="19"/>
  <c r="Q63" i="19" s="1"/>
  <c r="J64" i="19"/>
  <c r="G68" i="15"/>
  <c r="F69" i="15" s="1"/>
  <c r="J66" i="15"/>
  <c r="L66" i="15" s="1"/>
  <c r="K66" i="15"/>
  <c r="I67" i="15"/>
  <c r="J70" i="12"/>
  <c r="K70" i="12" s="1"/>
  <c r="L68" i="12"/>
  <c r="N68" i="12" s="1"/>
  <c r="M68" i="12"/>
  <c r="K67" i="20" l="1"/>
  <c r="H68" i="20"/>
  <c r="I68" i="20" s="1"/>
  <c r="G69" i="20"/>
  <c r="F70" i="20" s="1"/>
  <c r="H69" i="15"/>
  <c r="L64" i="19"/>
  <c r="K64" i="19"/>
  <c r="I68" i="15"/>
  <c r="J68" i="15" s="1"/>
  <c r="L68" i="15" s="1"/>
  <c r="K67" i="15"/>
  <c r="J67" i="15"/>
  <c r="L67" i="15" s="1"/>
  <c r="G69" i="15"/>
  <c r="F70" i="15" s="1"/>
  <c r="M69" i="12"/>
  <c r="L69" i="12"/>
  <c r="N69" i="12" s="1"/>
  <c r="J71" i="12"/>
  <c r="K71" i="12" s="1"/>
  <c r="G70" i="20" l="1"/>
  <c r="F71" i="20" s="1"/>
  <c r="H69" i="20"/>
  <c r="I69" i="20" s="1"/>
  <c r="K68" i="20"/>
  <c r="J68" i="20"/>
  <c r="L68" i="20" s="1"/>
  <c r="H70" i="15"/>
  <c r="J65" i="19"/>
  <c r="K65" i="19" s="1"/>
  <c r="M65" i="19"/>
  <c r="N65" i="19" s="1"/>
  <c r="K68" i="15"/>
  <c r="G70" i="15"/>
  <c r="F71" i="15" s="1"/>
  <c r="I69" i="15"/>
  <c r="M70" i="12"/>
  <c r="L70" i="12"/>
  <c r="N70" i="12" s="1"/>
  <c r="J72" i="12"/>
  <c r="K72" i="12" s="1"/>
  <c r="J69" i="20" l="1"/>
  <c r="L69" i="20" s="1"/>
  <c r="K69" i="20"/>
  <c r="G71" i="20"/>
  <c r="F72" i="20" s="1"/>
  <c r="H70" i="20"/>
  <c r="I70" i="20" s="1"/>
  <c r="H71" i="15"/>
  <c r="P65" i="19"/>
  <c r="Q65" i="19" s="1"/>
  <c r="O65" i="19"/>
  <c r="L65" i="19"/>
  <c r="M66" i="19"/>
  <c r="N66" i="19" s="1"/>
  <c r="J66" i="19"/>
  <c r="G71" i="15"/>
  <c r="F72" i="15" s="1"/>
  <c r="K69" i="15"/>
  <c r="J69" i="15"/>
  <c r="L69" i="15" s="1"/>
  <c r="I70" i="15"/>
  <c r="J73" i="12"/>
  <c r="M71" i="12"/>
  <c r="L71" i="12"/>
  <c r="N71" i="12" s="1"/>
  <c r="K70" i="20" l="1"/>
  <c r="J70" i="20"/>
  <c r="L70" i="20" s="1"/>
  <c r="H71" i="20"/>
  <c r="I71" i="20" s="1"/>
  <c r="G72" i="20"/>
  <c r="F73" i="20" s="1"/>
  <c r="H72" i="15"/>
  <c r="L66" i="19"/>
  <c r="K66" i="19"/>
  <c r="M67" i="19" s="1"/>
  <c r="N67" i="19" s="1"/>
  <c r="P66" i="19"/>
  <c r="Q66" i="19" s="1"/>
  <c r="O66" i="19"/>
  <c r="I71" i="15"/>
  <c r="K71" i="15" s="1"/>
  <c r="K70" i="15"/>
  <c r="J70" i="15"/>
  <c r="L70" i="15" s="1"/>
  <c r="G72" i="15"/>
  <c r="F73" i="15" s="1"/>
  <c r="G73" i="15" s="1"/>
  <c r="K73" i="12"/>
  <c r="D7" i="12" s="1"/>
  <c r="J74" i="12"/>
  <c r="M72" i="12"/>
  <c r="L72" i="12"/>
  <c r="N72" i="12" s="1"/>
  <c r="H72" i="20" l="1"/>
  <c r="I72" i="20" s="1"/>
  <c r="G73" i="20"/>
  <c r="F74" i="20" s="1"/>
  <c r="K71" i="20"/>
  <c r="J71" i="20"/>
  <c r="L71" i="20" s="1"/>
  <c r="H73" i="15"/>
  <c r="I73" i="15" s="1"/>
  <c r="P67" i="19"/>
  <c r="Q67" i="19" s="1"/>
  <c r="O67" i="19"/>
  <c r="J67" i="19"/>
  <c r="J71" i="15"/>
  <c r="L71" i="15" s="1"/>
  <c r="H76" i="15"/>
  <c r="I72" i="15"/>
  <c r="M73" i="12"/>
  <c r="D9" i="12" s="1"/>
  <c r="L73" i="12"/>
  <c r="D8" i="12" s="1"/>
  <c r="B8" i="15" l="1"/>
  <c r="G74" i="20"/>
  <c r="F75" i="20" s="1"/>
  <c r="H73" i="20"/>
  <c r="I73" i="20" s="1"/>
  <c r="K72" i="20"/>
  <c r="J72" i="20"/>
  <c r="L72" i="20" s="1"/>
  <c r="J73" i="15"/>
  <c r="L73" i="15" s="1"/>
  <c r="K73" i="15"/>
  <c r="H82" i="15"/>
  <c r="H83" i="15"/>
  <c r="H77" i="15"/>
  <c r="H78" i="15"/>
  <c r="H80" i="15"/>
  <c r="H74" i="15"/>
  <c r="H79" i="15"/>
  <c r="H85" i="15"/>
  <c r="H75" i="15"/>
  <c r="H84" i="15"/>
  <c r="H81" i="15"/>
  <c r="L67" i="19"/>
  <c r="K67" i="19"/>
  <c r="M68" i="19" s="1"/>
  <c r="N68" i="19" s="1"/>
  <c r="K72" i="15"/>
  <c r="J72" i="15"/>
  <c r="L72" i="15" s="1"/>
  <c r="N73" i="12"/>
  <c r="D10" i="12" s="1"/>
  <c r="K73" i="20" l="1"/>
  <c r="J73" i="20"/>
  <c r="L73" i="20" s="1"/>
  <c r="H74" i="20"/>
  <c r="I74" i="20" s="1"/>
  <c r="G75" i="20"/>
  <c r="F76" i="20" s="1"/>
  <c r="B10" i="15"/>
  <c r="J68" i="19"/>
  <c r="K68" i="19" s="1"/>
  <c r="O68" i="19"/>
  <c r="P68" i="19"/>
  <c r="Q68" i="19" s="1"/>
  <c r="B11" i="15"/>
  <c r="B9" i="15"/>
  <c r="H75" i="20" l="1"/>
  <c r="I75" i="20" s="1"/>
  <c r="G76" i="20"/>
  <c r="F77" i="20" s="1"/>
  <c r="K74" i="20"/>
  <c r="J74" i="20"/>
  <c r="L74" i="20" s="1"/>
  <c r="J69" i="19"/>
  <c r="L69" i="19" s="1"/>
  <c r="L68" i="19"/>
  <c r="M69" i="19"/>
  <c r="N69" i="19" s="1"/>
  <c r="O69" i="19" s="1"/>
  <c r="G77" i="20" l="1"/>
  <c r="F78" i="20" s="1"/>
  <c r="K75" i="20"/>
  <c r="J75" i="20"/>
  <c r="L75" i="20" s="1"/>
  <c r="H76" i="20"/>
  <c r="I76" i="20" s="1"/>
  <c r="K69" i="19"/>
  <c r="J70" i="19" s="1"/>
  <c r="L70" i="19" s="1"/>
  <c r="P69" i="19"/>
  <c r="Q69" i="19" s="1"/>
  <c r="J76" i="20" l="1"/>
  <c r="L76" i="20" s="1"/>
  <c r="K76" i="20"/>
  <c r="G78" i="20"/>
  <c r="F79" i="20" s="1"/>
  <c r="H77" i="20"/>
  <c r="I77" i="20" s="1"/>
  <c r="K70" i="19"/>
  <c r="M71" i="19" s="1"/>
  <c r="N71" i="19" s="1"/>
  <c r="O71" i="19" s="1"/>
  <c r="M70" i="19"/>
  <c r="N70" i="19" s="1"/>
  <c r="P70" i="19" s="1"/>
  <c r="Q70" i="19" s="1"/>
  <c r="G79" i="20" l="1"/>
  <c r="F80" i="20" s="1"/>
  <c r="H78" i="20"/>
  <c r="I78" i="20" s="1"/>
  <c r="J77" i="20"/>
  <c r="L77" i="20" s="1"/>
  <c r="K77" i="20"/>
  <c r="J71" i="19"/>
  <c r="L71" i="19" s="1"/>
  <c r="P71" i="19"/>
  <c r="Q71" i="19" s="1"/>
  <c r="O70" i="19"/>
  <c r="K78" i="20" l="1"/>
  <c r="J78" i="20"/>
  <c r="L78" i="20" s="1"/>
  <c r="H79" i="20"/>
  <c r="I79" i="20" s="1"/>
  <c r="G80" i="20"/>
  <c r="F81" i="20" s="1"/>
  <c r="K71" i="19"/>
  <c r="J72" i="19" s="1"/>
  <c r="K72" i="19" s="1"/>
  <c r="G81" i="20" l="1"/>
  <c r="F82" i="20" s="1"/>
  <c r="H80" i="20"/>
  <c r="I80" i="20" s="1"/>
  <c r="K79" i="20"/>
  <c r="J79" i="20"/>
  <c r="L79" i="20" s="1"/>
  <c r="M72" i="19"/>
  <c r="N72" i="19" s="1"/>
  <c r="O72" i="19" s="1"/>
  <c r="M73" i="19"/>
  <c r="N73" i="19" s="1"/>
  <c r="L72" i="19"/>
  <c r="J73" i="19"/>
  <c r="G82" i="20" l="1"/>
  <c r="F83" i="20" s="1"/>
  <c r="K80" i="20"/>
  <c r="J80" i="20"/>
  <c r="L80" i="20" s="1"/>
  <c r="H81" i="20"/>
  <c r="I81" i="20" s="1"/>
  <c r="E9" i="19"/>
  <c r="P72" i="19"/>
  <c r="Q72" i="19" s="1"/>
  <c r="L73" i="19"/>
  <c r="P73" i="19"/>
  <c r="O73" i="19"/>
  <c r="E11" i="19" s="1"/>
  <c r="K73" i="19"/>
  <c r="H82" i="20" l="1"/>
  <c r="I82" i="20" s="1"/>
  <c r="K81" i="20"/>
  <c r="J81" i="20"/>
  <c r="L81" i="20" s="1"/>
  <c r="G83" i="20"/>
  <c r="F84" i="20" s="1"/>
  <c r="M85" i="19"/>
  <c r="Q73" i="19"/>
  <c r="E12" i="19" s="1"/>
  <c r="E10" i="19"/>
  <c r="M75" i="19"/>
  <c r="M76" i="19"/>
  <c r="M82" i="19"/>
  <c r="M84" i="19"/>
  <c r="M79" i="19"/>
  <c r="M80" i="19"/>
  <c r="M83" i="19"/>
  <c r="M81" i="19"/>
  <c r="M77" i="19"/>
  <c r="M78" i="19"/>
  <c r="M74" i="19"/>
  <c r="H83" i="20" l="1"/>
  <c r="I83" i="20" s="1"/>
  <c r="G84" i="20"/>
  <c r="F85" i="20" s="1"/>
  <c r="K82" i="20"/>
  <c r="J82" i="20"/>
  <c r="L82" i="20" s="1"/>
  <c r="C13" i="3"/>
  <c r="H84" i="20" l="1"/>
  <c r="I84" i="20" s="1"/>
  <c r="J84" i="20" s="1"/>
  <c r="L84" i="20" s="1"/>
  <c r="K83" i="20"/>
  <c r="J83" i="20"/>
  <c r="L83" i="20" s="1"/>
  <c r="G85" i="20"/>
  <c r="F86" i="20" s="1"/>
  <c r="M9" i="8"/>
  <c r="N9" i="8" s="1"/>
  <c r="M10" i="8"/>
  <c r="M11" i="8"/>
  <c r="N11" i="8" s="1"/>
  <c r="M12" i="8"/>
  <c r="N12" i="8" s="1"/>
  <c r="M13" i="8"/>
  <c r="N13" i="8" s="1"/>
  <c r="M14" i="8"/>
  <c r="N14" i="8" s="1"/>
  <c r="M15" i="8"/>
  <c r="N15" i="8" s="1"/>
  <c r="M16" i="8"/>
  <c r="N16" i="8" s="1"/>
  <c r="M17" i="8"/>
  <c r="N17" i="8" s="1"/>
  <c r="M18" i="8"/>
  <c r="N18" i="8" s="1"/>
  <c r="M19" i="8"/>
  <c r="N19" i="8" s="1"/>
  <c r="M20" i="8"/>
  <c r="N20" i="8" s="1"/>
  <c r="M21" i="8"/>
  <c r="N21" i="8" s="1"/>
  <c r="M22" i="8"/>
  <c r="N22" i="8" s="1"/>
  <c r="M23" i="8"/>
  <c r="N23" i="8" s="1"/>
  <c r="M24" i="8"/>
  <c r="N24" i="8" s="1"/>
  <c r="M25" i="8"/>
  <c r="N25" i="8" s="1"/>
  <c r="M26" i="8"/>
  <c r="N26" i="8" s="1"/>
  <c r="M27" i="8"/>
  <c r="N27" i="8" s="1"/>
  <c r="M28" i="8"/>
  <c r="N28" i="8" s="1"/>
  <c r="M29" i="8"/>
  <c r="N29" i="8" s="1"/>
  <c r="M30" i="8"/>
  <c r="N30" i="8" s="1"/>
  <c r="M31" i="8"/>
  <c r="N31" i="8" s="1"/>
  <c r="M32" i="8"/>
  <c r="N32" i="8" s="1"/>
  <c r="M33" i="8"/>
  <c r="N33" i="8" s="1"/>
  <c r="M34" i="8"/>
  <c r="N34" i="8" s="1"/>
  <c r="M35" i="8"/>
  <c r="N35" i="8" s="1"/>
  <c r="M36" i="8"/>
  <c r="N36" i="8" s="1"/>
  <c r="M37" i="8"/>
  <c r="N37" i="8" s="1"/>
  <c r="M38" i="8"/>
  <c r="N38" i="8" s="1"/>
  <c r="M39" i="8"/>
  <c r="N39" i="8" s="1"/>
  <c r="M40" i="8"/>
  <c r="N40" i="8" s="1"/>
  <c r="M41" i="8"/>
  <c r="N41" i="8" s="1"/>
  <c r="M42" i="8"/>
  <c r="N42" i="8" s="1"/>
  <c r="M43" i="8"/>
  <c r="N43" i="8" s="1"/>
  <c r="M44" i="8"/>
  <c r="N44" i="8" s="1"/>
  <c r="M45" i="8"/>
  <c r="N45" i="8" s="1"/>
  <c r="M46" i="8"/>
  <c r="N46" i="8" s="1"/>
  <c r="M47" i="8"/>
  <c r="N47" i="8" s="1"/>
  <c r="M48" i="8"/>
  <c r="N48" i="8" s="1"/>
  <c r="M49" i="8"/>
  <c r="N49" i="8" s="1"/>
  <c r="M50" i="8"/>
  <c r="N50" i="8" s="1"/>
  <c r="M51" i="8"/>
  <c r="N51" i="8" s="1"/>
  <c r="M52" i="8"/>
  <c r="N52" i="8" s="1"/>
  <c r="M53" i="8"/>
  <c r="N53" i="8" s="1"/>
  <c r="M54" i="8"/>
  <c r="N54" i="8" s="1"/>
  <c r="M55" i="8"/>
  <c r="N55" i="8" s="1"/>
  <c r="M56" i="8"/>
  <c r="N56" i="8" s="1"/>
  <c r="M57" i="8"/>
  <c r="N57" i="8" s="1"/>
  <c r="M58" i="8"/>
  <c r="N58" i="8" s="1"/>
  <c r="M59" i="8"/>
  <c r="N59" i="8" s="1"/>
  <c r="M60" i="8"/>
  <c r="N60" i="8" s="1"/>
  <c r="M61" i="8"/>
  <c r="N61" i="8" s="1"/>
  <c r="M62" i="8"/>
  <c r="N62" i="8" s="1"/>
  <c r="M63" i="8"/>
  <c r="N63" i="8" s="1"/>
  <c r="M64" i="8"/>
  <c r="N64" i="8" s="1"/>
  <c r="M65" i="8"/>
  <c r="N65" i="8" s="1"/>
  <c r="M66" i="8"/>
  <c r="N66" i="8" s="1"/>
  <c r="M67" i="8"/>
  <c r="N67" i="8" s="1"/>
  <c r="M68" i="8"/>
  <c r="N68" i="8" s="1"/>
  <c r="M69" i="8"/>
  <c r="N69" i="8" s="1"/>
  <c r="M70" i="8"/>
  <c r="N70" i="8" s="1"/>
  <c r="M71" i="8"/>
  <c r="N71" i="8" s="1"/>
  <c r="M72" i="8"/>
  <c r="N72" i="8" s="1"/>
  <c r="M73" i="8"/>
  <c r="N73" i="8" s="1"/>
  <c r="M74" i="8"/>
  <c r="N74" i="8" s="1"/>
  <c r="M75" i="8"/>
  <c r="N75" i="8" s="1"/>
  <c r="M76" i="8"/>
  <c r="N76" i="8" s="1"/>
  <c r="M77" i="8"/>
  <c r="N77" i="8" s="1"/>
  <c r="M78" i="8"/>
  <c r="N78" i="8" s="1"/>
  <c r="M79" i="8"/>
  <c r="N79" i="8" s="1"/>
  <c r="M80" i="8"/>
  <c r="N80" i="8" s="1"/>
  <c r="M81" i="8"/>
  <c r="N81" i="8" s="1"/>
  <c r="M82" i="8"/>
  <c r="N82" i="8" s="1"/>
  <c r="M83" i="8"/>
  <c r="N83" i="8" s="1"/>
  <c r="M84" i="8"/>
  <c r="N84" i="8" s="1"/>
  <c r="M85" i="8"/>
  <c r="N85" i="8" s="1"/>
  <c r="M86" i="8"/>
  <c r="N86" i="8" s="1"/>
  <c r="M87" i="8"/>
  <c r="N87" i="8" s="1"/>
  <c r="M88" i="8"/>
  <c r="N88" i="8" s="1"/>
  <c r="M89" i="8"/>
  <c r="N89" i="8" s="1"/>
  <c r="M90" i="8"/>
  <c r="N90" i="8" s="1"/>
  <c r="M91" i="8"/>
  <c r="N91" i="8" s="1"/>
  <c r="M92" i="8"/>
  <c r="N92" i="8" s="1"/>
  <c r="M93" i="8"/>
  <c r="N93" i="8" s="1"/>
  <c r="M94" i="8"/>
  <c r="N94" i="8" s="1"/>
  <c r="M95" i="8"/>
  <c r="N95" i="8" s="1"/>
  <c r="M96" i="8"/>
  <c r="N96" i="8" s="1"/>
  <c r="M97" i="8"/>
  <c r="N97" i="8" s="1"/>
  <c r="M98" i="8"/>
  <c r="N98" i="8" s="1"/>
  <c r="M99" i="8"/>
  <c r="N99" i="8" s="1"/>
  <c r="M100" i="8"/>
  <c r="N100" i="8" s="1"/>
  <c r="M101" i="8"/>
  <c r="N101" i="8" s="1"/>
  <c r="M102" i="8"/>
  <c r="N102" i="8" s="1"/>
  <c r="M103" i="8"/>
  <c r="N103" i="8" s="1"/>
  <c r="M104" i="8"/>
  <c r="N104" i="8" s="1"/>
  <c r="M105" i="8"/>
  <c r="N105" i="8" s="1"/>
  <c r="M106" i="8"/>
  <c r="N106" i="8" s="1"/>
  <c r="M107" i="8"/>
  <c r="N107" i="8" s="1"/>
  <c r="M108" i="8"/>
  <c r="N108" i="8" s="1"/>
  <c r="M109" i="8"/>
  <c r="N109" i="8" s="1"/>
  <c r="M110" i="8"/>
  <c r="N110" i="8" s="1"/>
  <c r="M111" i="8"/>
  <c r="N111" i="8" s="1"/>
  <c r="M112" i="8"/>
  <c r="N112" i="8" s="1"/>
  <c r="M113" i="8"/>
  <c r="N113" i="8" s="1"/>
  <c r="M114" i="8"/>
  <c r="N114" i="8" s="1"/>
  <c r="M115" i="8"/>
  <c r="N115" i="8" s="1"/>
  <c r="M116" i="8"/>
  <c r="N116" i="8" s="1"/>
  <c r="M117" i="8"/>
  <c r="N117" i="8" s="1"/>
  <c r="M118" i="8"/>
  <c r="N118" i="8" s="1"/>
  <c r="M119" i="8"/>
  <c r="N119" i="8" s="1"/>
  <c r="M120" i="8"/>
  <c r="N120" i="8" s="1"/>
  <c r="M121" i="8"/>
  <c r="N121" i="8" s="1"/>
  <c r="M122" i="8"/>
  <c r="N122" i="8" s="1"/>
  <c r="M123" i="8"/>
  <c r="N123" i="8" s="1"/>
  <c r="M124" i="8"/>
  <c r="N124" i="8" s="1"/>
  <c r="M125" i="8"/>
  <c r="N125" i="8" s="1"/>
  <c r="M126" i="8"/>
  <c r="N126" i="8" s="1"/>
  <c r="M127" i="8"/>
  <c r="N127" i="8" s="1"/>
  <c r="M128" i="8"/>
  <c r="N128" i="8" s="1"/>
  <c r="M129" i="8"/>
  <c r="N129" i="8" s="1"/>
  <c r="M130" i="8"/>
  <c r="N130" i="8" s="1"/>
  <c r="M131" i="8"/>
  <c r="N131" i="8" s="1"/>
  <c r="M132" i="8"/>
  <c r="N132" i="8" s="1"/>
  <c r="M133" i="8"/>
  <c r="N133" i="8" s="1"/>
  <c r="M134" i="8"/>
  <c r="N134" i="8" s="1"/>
  <c r="M135" i="8"/>
  <c r="N135" i="8" s="1"/>
  <c r="M136" i="8"/>
  <c r="N136" i="8" s="1"/>
  <c r="M137" i="8"/>
  <c r="N137" i="8" s="1"/>
  <c r="M138" i="8"/>
  <c r="N138" i="8" s="1"/>
  <c r="M139" i="8"/>
  <c r="N139" i="8" s="1"/>
  <c r="M140" i="8"/>
  <c r="N140" i="8" s="1"/>
  <c r="M141" i="8"/>
  <c r="N141" i="8" s="1"/>
  <c r="M142" i="8"/>
  <c r="N142" i="8" s="1"/>
  <c r="M143" i="8"/>
  <c r="N143" i="8" s="1"/>
  <c r="M144" i="8"/>
  <c r="N144" i="8" s="1"/>
  <c r="M145" i="8"/>
  <c r="N145" i="8" s="1"/>
  <c r="M146" i="8"/>
  <c r="N146" i="8" s="1"/>
  <c r="M147" i="8"/>
  <c r="N147" i="8" s="1"/>
  <c r="M148" i="8"/>
  <c r="N148" i="8" s="1"/>
  <c r="M149" i="8"/>
  <c r="N149" i="8" s="1"/>
  <c r="M150" i="8"/>
  <c r="N150" i="8" s="1"/>
  <c r="M151" i="8"/>
  <c r="N151" i="8" s="1"/>
  <c r="M152" i="8"/>
  <c r="N152" i="8" s="1"/>
  <c r="M153" i="8"/>
  <c r="N153" i="8" s="1"/>
  <c r="M154" i="8"/>
  <c r="N154" i="8" s="1"/>
  <c r="M155" i="8"/>
  <c r="N155" i="8" s="1"/>
  <c r="M156" i="8"/>
  <c r="N156" i="8" s="1"/>
  <c r="M157" i="8"/>
  <c r="N157" i="8" s="1"/>
  <c r="M158" i="8"/>
  <c r="N158" i="8" s="1"/>
  <c r="M159" i="8"/>
  <c r="N159" i="8" s="1"/>
  <c r="M160" i="8"/>
  <c r="N160" i="8" s="1"/>
  <c r="M161" i="8"/>
  <c r="N161" i="8" s="1"/>
  <c r="M162" i="8"/>
  <c r="N162" i="8" s="1"/>
  <c r="M163" i="8"/>
  <c r="N163" i="8" s="1"/>
  <c r="M164" i="8"/>
  <c r="N164" i="8" s="1"/>
  <c r="M165" i="8"/>
  <c r="N165" i="8" s="1"/>
  <c r="M166" i="8"/>
  <c r="N166" i="8" s="1"/>
  <c r="M167" i="8"/>
  <c r="N167" i="8" s="1"/>
  <c r="M168" i="8"/>
  <c r="N168" i="8" s="1"/>
  <c r="M169" i="8"/>
  <c r="N169" i="8" s="1"/>
  <c r="M170" i="8"/>
  <c r="N170" i="8" s="1"/>
  <c r="M171" i="8"/>
  <c r="N171" i="8" s="1"/>
  <c r="M172" i="8"/>
  <c r="N172" i="8" s="1"/>
  <c r="M173" i="8"/>
  <c r="N173" i="8" s="1"/>
  <c r="M174" i="8"/>
  <c r="N174" i="8" s="1"/>
  <c r="M175" i="8"/>
  <c r="N175" i="8" s="1"/>
  <c r="M176" i="8"/>
  <c r="N176" i="8" s="1"/>
  <c r="M177" i="8"/>
  <c r="N177" i="8" s="1"/>
  <c r="M178" i="8"/>
  <c r="N178" i="8" s="1"/>
  <c r="M179" i="8"/>
  <c r="N179" i="8" s="1"/>
  <c r="M180" i="8"/>
  <c r="N180" i="8" s="1"/>
  <c r="M181" i="8"/>
  <c r="N181" i="8" s="1"/>
  <c r="M182" i="8"/>
  <c r="N182" i="8" s="1"/>
  <c r="M183" i="8"/>
  <c r="N183" i="8" s="1"/>
  <c r="M184" i="8"/>
  <c r="N184" i="8" s="1"/>
  <c r="M185" i="8"/>
  <c r="N185" i="8" s="1"/>
  <c r="M186" i="8"/>
  <c r="N186" i="8" s="1"/>
  <c r="M187" i="8"/>
  <c r="N187" i="8" s="1"/>
  <c r="M188" i="8"/>
  <c r="N188" i="8" s="1"/>
  <c r="M189" i="8"/>
  <c r="N189" i="8" s="1"/>
  <c r="M190" i="8"/>
  <c r="N190" i="8" s="1"/>
  <c r="M191" i="8"/>
  <c r="N191" i="8" s="1"/>
  <c r="M192" i="8"/>
  <c r="N192" i="8" s="1"/>
  <c r="M193" i="8"/>
  <c r="N193" i="8" s="1"/>
  <c r="M194" i="8"/>
  <c r="N194" i="8" s="1"/>
  <c r="M195" i="8"/>
  <c r="N195" i="8" s="1"/>
  <c r="M196" i="8"/>
  <c r="N196" i="8" s="1"/>
  <c r="M197" i="8"/>
  <c r="N197" i="8" s="1"/>
  <c r="M198" i="8"/>
  <c r="N198" i="8" s="1"/>
  <c r="M199" i="8"/>
  <c r="N199" i="8" s="1"/>
  <c r="M200" i="8"/>
  <c r="N200" i="8" s="1"/>
  <c r="M201" i="8"/>
  <c r="N201" i="8" s="1"/>
  <c r="M202" i="8"/>
  <c r="N202" i="8" s="1"/>
  <c r="M203" i="8"/>
  <c r="N203" i="8" s="1"/>
  <c r="M204" i="8"/>
  <c r="N204" i="8" s="1"/>
  <c r="M205" i="8"/>
  <c r="N205" i="8" s="1"/>
  <c r="M206" i="8"/>
  <c r="N206" i="8" s="1"/>
  <c r="M207" i="8"/>
  <c r="N207" i="8" s="1"/>
  <c r="M208" i="8"/>
  <c r="N208" i="8" s="1"/>
  <c r="M209" i="8"/>
  <c r="N209" i="8" s="1"/>
  <c r="M210" i="8"/>
  <c r="N210" i="8" s="1"/>
  <c r="M211" i="8"/>
  <c r="N211" i="8" s="1"/>
  <c r="M212" i="8"/>
  <c r="N212" i="8" s="1"/>
  <c r="M213" i="8"/>
  <c r="N213" i="8" s="1"/>
  <c r="M214" i="8"/>
  <c r="N214" i="8" s="1"/>
  <c r="M215" i="8"/>
  <c r="N215" i="8" s="1"/>
  <c r="M216" i="8"/>
  <c r="N216" i="8" s="1"/>
  <c r="M217" i="8"/>
  <c r="N217" i="8" s="1"/>
  <c r="M218" i="8"/>
  <c r="N218" i="8" s="1"/>
  <c r="M219" i="8"/>
  <c r="N219" i="8" s="1"/>
  <c r="M220" i="8"/>
  <c r="N220" i="8" s="1"/>
  <c r="M221" i="8"/>
  <c r="N221" i="8" s="1"/>
  <c r="M222" i="8"/>
  <c r="N222" i="8" s="1"/>
  <c r="M223" i="8"/>
  <c r="N223" i="8" s="1"/>
  <c r="M224" i="8"/>
  <c r="N224" i="8" s="1"/>
  <c r="M225" i="8"/>
  <c r="N225" i="8" s="1"/>
  <c r="M226" i="8"/>
  <c r="N226" i="8" s="1"/>
  <c r="M227" i="8"/>
  <c r="N227" i="8" s="1"/>
  <c r="M228" i="8"/>
  <c r="N228" i="8" s="1"/>
  <c r="M229" i="8"/>
  <c r="N229" i="8" s="1"/>
  <c r="M230" i="8"/>
  <c r="N230" i="8" s="1"/>
  <c r="M231" i="8"/>
  <c r="N231" i="8" s="1"/>
  <c r="M232" i="8"/>
  <c r="N232" i="8" s="1"/>
  <c r="M233" i="8"/>
  <c r="N233" i="8" s="1"/>
  <c r="M234" i="8"/>
  <c r="N234" i="8" s="1"/>
  <c r="M235" i="8"/>
  <c r="N235" i="8" s="1"/>
  <c r="M236" i="8"/>
  <c r="N236" i="8" s="1"/>
  <c r="M237" i="8"/>
  <c r="N237" i="8" s="1"/>
  <c r="M238" i="8"/>
  <c r="N238" i="8" s="1"/>
  <c r="M239" i="8"/>
  <c r="N239" i="8" s="1"/>
  <c r="M240" i="8"/>
  <c r="N240" i="8" s="1"/>
  <c r="M241" i="8"/>
  <c r="N241" i="8" s="1"/>
  <c r="M242" i="8"/>
  <c r="N242" i="8" s="1"/>
  <c r="M243" i="8"/>
  <c r="N243" i="8" s="1"/>
  <c r="M244" i="8"/>
  <c r="N244" i="8" s="1"/>
  <c r="M245" i="8"/>
  <c r="N245" i="8" s="1"/>
  <c r="M246" i="8"/>
  <c r="N246" i="8" s="1"/>
  <c r="M247" i="8"/>
  <c r="N247" i="8" s="1"/>
  <c r="M248" i="8"/>
  <c r="N248" i="8" s="1"/>
  <c r="M249" i="8"/>
  <c r="N249" i="8" s="1"/>
  <c r="M250" i="8"/>
  <c r="N250" i="8" s="1"/>
  <c r="M251" i="8"/>
  <c r="N251" i="8" s="1"/>
  <c r="M252" i="8"/>
  <c r="N252" i="8" s="1"/>
  <c r="M253" i="8"/>
  <c r="N253" i="8" s="1"/>
  <c r="M254" i="8"/>
  <c r="N254" i="8" s="1"/>
  <c r="M255" i="8"/>
  <c r="N255" i="8" s="1"/>
  <c r="M256" i="8"/>
  <c r="N256" i="8" s="1"/>
  <c r="M257" i="8"/>
  <c r="N257" i="8" s="1"/>
  <c r="M258" i="8"/>
  <c r="N258" i="8" s="1"/>
  <c r="M259" i="8"/>
  <c r="N259" i="8" s="1"/>
  <c r="M260" i="8"/>
  <c r="N260" i="8" s="1"/>
  <c r="M261" i="8"/>
  <c r="N261" i="8" s="1"/>
  <c r="M262" i="8"/>
  <c r="N262" i="8" s="1"/>
  <c r="M263" i="8"/>
  <c r="N263" i="8" s="1"/>
  <c r="M264" i="8"/>
  <c r="N264" i="8" s="1"/>
  <c r="M265" i="8"/>
  <c r="N265" i="8" s="1"/>
  <c r="M266" i="8"/>
  <c r="N266" i="8" s="1"/>
  <c r="M267" i="8"/>
  <c r="N267" i="8" s="1"/>
  <c r="M268" i="8"/>
  <c r="N268" i="8" s="1"/>
  <c r="M269" i="8"/>
  <c r="N269" i="8" s="1"/>
  <c r="M270" i="8"/>
  <c r="N270" i="8" s="1"/>
  <c r="M271" i="8"/>
  <c r="N271" i="8" s="1"/>
  <c r="M272" i="8"/>
  <c r="N272" i="8" s="1"/>
  <c r="M273" i="8"/>
  <c r="N273" i="8" s="1"/>
  <c r="M274" i="8"/>
  <c r="N274" i="8" s="1"/>
  <c r="M275" i="8"/>
  <c r="N275" i="8" s="1"/>
  <c r="M276" i="8"/>
  <c r="N276" i="8" s="1"/>
  <c r="M277" i="8"/>
  <c r="N277" i="8" s="1"/>
  <c r="M278" i="8"/>
  <c r="N278" i="8" s="1"/>
  <c r="M279" i="8"/>
  <c r="N279" i="8" s="1"/>
  <c r="M280" i="8"/>
  <c r="N280" i="8" s="1"/>
  <c r="M281" i="8"/>
  <c r="N281" i="8" s="1"/>
  <c r="M282" i="8"/>
  <c r="N282" i="8" s="1"/>
  <c r="M283" i="8"/>
  <c r="N283" i="8" s="1"/>
  <c r="M284" i="8"/>
  <c r="N284" i="8" s="1"/>
  <c r="M285" i="8"/>
  <c r="N285" i="8" s="1"/>
  <c r="M286" i="8"/>
  <c r="N286" i="8" s="1"/>
  <c r="M287" i="8"/>
  <c r="N287" i="8" s="1"/>
  <c r="M288" i="8"/>
  <c r="N288" i="8" s="1"/>
  <c r="M289" i="8"/>
  <c r="N289" i="8" s="1"/>
  <c r="M290" i="8"/>
  <c r="N290" i="8" s="1"/>
  <c r="M291" i="8"/>
  <c r="N291" i="8" s="1"/>
  <c r="M292" i="8"/>
  <c r="N292" i="8" s="1"/>
  <c r="M293" i="8"/>
  <c r="N293" i="8" s="1"/>
  <c r="M294" i="8"/>
  <c r="N294" i="8" s="1"/>
  <c r="M295" i="8"/>
  <c r="N295" i="8" s="1"/>
  <c r="M296" i="8"/>
  <c r="N296" i="8" s="1"/>
  <c r="M297" i="8"/>
  <c r="N297" i="8" s="1"/>
  <c r="M298" i="8"/>
  <c r="N298" i="8" s="1"/>
  <c r="M299" i="8"/>
  <c r="N299" i="8" s="1"/>
  <c r="M300" i="8"/>
  <c r="N300" i="8" s="1"/>
  <c r="M301" i="8"/>
  <c r="N301" i="8" s="1"/>
  <c r="M302" i="8"/>
  <c r="N302" i="8" s="1"/>
  <c r="M303" i="8"/>
  <c r="N303" i="8" s="1"/>
  <c r="M304" i="8"/>
  <c r="N304" i="8" s="1"/>
  <c r="M305" i="8"/>
  <c r="N305" i="8" s="1"/>
  <c r="M306" i="8"/>
  <c r="N306" i="8" s="1"/>
  <c r="M307" i="8"/>
  <c r="N307" i="8" s="1"/>
  <c r="M308" i="8"/>
  <c r="N308" i="8" s="1"/>
  <c r="M309" i="8"/>
  <c r="N309" i="8" s="1"/>
  <c r="M310" i="8"/>
  <c r="N310" i="8" s="1"/>
  <c r="M311" i="8"/>
  <c r="N311" i="8" s="1"/>
  <c r="M312" i="8"/>
  <c r="N312" i="8" s="1"/>
  <c r="M313" i="8"/>
  <c r="N313" i="8" s="1"/>
  <c r="M314" i="8"/>
  <c r="N314" i="8" s="1"/>
  <c r="M315" i="8"/>
  <c r="N315" i="8" s="1"/>
  <c r="M316" i="8"/>
  <c r="N316" i="8" s="1"/>
  <c r="M317" i="8"/>
  <c r="N317" i="8" s="1"/>
  <c r="M318" i="8"/>
  <c r="N318" i="8" s="1"/>
  <c r="M319" i="8"/>
  <c r="N319" i="8" s="1"/>
  <c r="M320" i="8"/>
  <c r="N320" i="8" s="1"/>
  <c r="M321" i="8"/>
  <c r="N321" i="8" s="1"/>
  <c r="M322" i="8"/>
  <c r="N322" i="8" s="1"/>
  <c r="M323" i="8"/>
  <c r="N323" i="8" s="1"/>
  <c r="M324" i="8"/>
  <c r="N324" i="8" s="1"/>
  <c r="M325" i="8"/>
  <c r="N325" i="8" s="1"/>
  <c r="M326" i="8"/>
  <c r="N326" i="8" s="1"/>
  <c r="M327" i="8"/>
  <c r="N327" i="8" s="1"/>
  <c r="M328" i="8"/>
  <c r="N328" i="8" s="1"/>
  <c r="M329" i="8"/>
  <c r="N329" i="8" s="1"/>
  <c r="M330" i="8"/>
  <c r="N330" i="8" s="1"/>
  <c r="M331" i="8"/>
  <c r="N331" i="8" s="1"/>
  <c r="M332" i="8"/>
  <c r="N332" i="8" s="1"/>
  <c r="M333" i="8"/>
  <c r="N333" i="8" s="1"/>
  <c r="M334" i="8"/>
  <c r="N334" i="8" s="1"/>
  <c r="M335" i="8"/>
  <c r="N335" i="8" s="1"/>
  <c r="M336" i="8"/>
  <c r="N336" i="8" s="1"/>
  <c r="M337" i="8"/>
  <c r="N337" i="8" s="1"/>
  <c r="M338" i="8"/>
  <c r="N338" i="8" s="1"/>
  <c r="M339" i="8"/>
  <c r="N339" i="8" s="1"/>
  <c r="M340" i="8"/>
  <c r="N340" i="8" s="1"/>
  <c r="M341" i="8"/>
  <c r="N341" i="8" s="1"/>
  <c r="M342" i="8"/>
  <c r="N342" i="8" s="1"/>
  <c r="M343" i="8"/>
  <c r="N343" i="8" s="1"/>
  <c r="M344" i="8"/>
  <c r="N344" i="8" s="1"/>
  <c r="M345" i="8"/>
  <c r="N345" i="8" s="1"/>
  <c r="M346" i="8"/>
  <c r="N346" i="8" s="1"/>
  <c r="M347" i="8"/>
  <c r="N347" i="8" s="1"/>
  <c r="M348" i="8"/>
  <c r="N348" i="8" s="1"/>
  <c r="M349" i="8"/>
  <c r="N349" i="8" s="1"/>
  <c r="M350" i="8"/>
  <c r="N350" i="8" s="1"/>
  <c r="M351" i="8"/>
  <c r="N351" i="8" s="1"/>
  <c r="M352" i="8"/>
  <c r="N352" i="8" s="1"/>
  <c r="M353" i="8"/>
  <c r="N353" i="8" s="1"/>
  <c r="M354" i="8"/>
  <c r="N354" i="8" s="1"/>
  <c r="M355" i="8"/>
  <c r="N355" i="8" s="1"/>
  <c r="M356" i="8"/>
  <c r="N356" i="8" s="1"/>
  <c r="M357" i="8"/>
  <c r="N357" i="8" s="1"/>
  <c r="M358" i="8"/>
  <c r="N358" i="8" s="1"/>
  <c r="M359" i="8"/>
  <c r="N359" i="8" s="1"/>
  <c r="M360" i="8"/>
  <c r="N360" i="8" s="1"/>
  <c r="M361" i="8"/>
  <c r="N361" i="8" s="1"/>
  <c r="M362" i="8"/>
  <c r="N362" i="8" s="1"/>
  <c r="M363" i="8"/>
  <c r="N363" i="8" s="1"/>
  <c r="M364" i="8"/>
  <c r="N364" i="8" s="1"/>
  <c r="M365" i="8"/>
  <c r="N365" i="8" s="1"/>
  <c r="M366" i="8"/>
  <c r="N366" i="8" s="1"/>
  <c r="M367" i="8"/>
  <c r="N367" i="8" s="1"/>
  <c r="M368" i="8"/>
  <c r="N368" i="8" s="1"/>
  <c r="M369" i="8"/>
  <c r="N369" i="8" s="1"/>
  <c r="M370" i="8"/>
  <c r="N370" i="8" s="1"/>
  <c r="M371" i="8"/>
  <c r="N371" i="8" s="1"/>
  <c r="M372" i="8"/>
  <c r="N372" i="8" s="1"/>
  <c r="M373" i="8"/>
  <c r="N373" i="8" s="1"/>
  <c r="M374" i="8"/>
  <c r="N374" i="8" s="1"/>
  <c r="M375" i="8"/>
  <c r="N375" i="8" s="1"/>
  <c r="M376" i="8"/>
  <c r="N376" i="8" s="1"/>
  <c r="M377" i="8"/>
  <c r="N377" i="8" s="1"/>
  <c r="M378" i="8"/>
  <c r="N378" i="8" s="1"/>
  <c r="M379" i="8"/>
  <c r="N379" i="8" s="1"/>
  <c r="M380" i="8"/>
  <c r="N380" i="8" s="1"/>
  <c r="M381" i="8"/>
  <c r="N381" i="8" s="1"/>
  <c r="M382" i="8"/>
  <c r="N382" i="8" s="1"/>
  <c r="M383" i="8"/>
  <c r="N383" i="8" s="1"/>
  <c r="M384" i="8"/>
  <c r="N384" i="8" s="1"/>
  <c r="M385" i="8"/>
  <c r="N385" i="8" s="1"/>
  <c r="M386" i="8"/>
  <c r="N386" i="8" s="1"/>
  <c r="M387" i="8"/>
  <c r="N387" i="8" s="1"/>
  <c r="M388" i="8"/>
  <c r="N388" i="8" s="1"/>
  <c r="M389" i="8"/>
  <c r="N389" i="8" s="1"/>
  <c r="M390" i="8"/>
  <c r="N390" i="8" s="1"/>
  <c r="M391" i="8"/>
  <c r="N391" i="8" s="1"/>
  <c r="M392" i="8"/>
  <c r="N392" i="8" s="1"/>
  <c r="M393" i="8"/>
  <c r="N393" i="8" s="1"/>
  <c r="M394" i="8"/>
  <c r="N394" i="8" s="1"/>
  <c r="M395" i="8"/>
  <c r="N395" i="8" s="1"/>
  <c r="M396" i="8"/>
  <c r="N396" i="8" s="1"/>
  <c r="M397" i="8"/>
  <c r="N397" i="8" s="1"/>
  <c r="M398" i="8"/>
  <c r="N398" i="8" s="1"/>
  <c r="M399" i="8"/>
  <c r="N399" i="8" s="1"/>
  <c r="M400" i="8"/>
  <c r="N400" i="8" s="1"/>
  <c r="M401" i="8"/>
  <c r="N401" i="8" s="1"/>
  <c r="M402" i="8"/>
  <c r="N402" i="8" s="1"/>
  <c r="M403" i="8"/>
  <c r="N403" i="8" s="1"/>
  <c r="M404" i="8"/>
  <c r="N404" i="8" s="1"/>
  <c r="M405" i="8"/>
  <c r="N405" i="8" s="1"/>
  <c r="M406" i="8"/>
  <c r="N406" i="8" s="1"/>
  <c r="M407" i="8"/>
  <c r="N407" i="8" s="1"/>
  <c r="M408" i="8"/>
  <c r="N408" i="8" s="1"/>
  <c r="M409" i="8"/>
  <c r="N409" i="8" s="1"/>
  <c r="M410" i="8"/>
  <c r="N410" i="8" s="1"/>
  <c r="M411" i="8"/>
  <c r="N411" i="8" s="1"/>
  <c r="M412" i="8"/>
  <c r="N412" i="8" s="1"/>
  <c r="M413" i="8"/>
  <c r="N413" i="8" s="1"/>
  <c r="M414" i="8"/>
  <c r="N414" i="8" s="1"/>
  <c r="M415" i="8"/>
  <c r="N415" i="8" s="1"/>
  <c r="M416" i="8"/>
  <c r="N416" i="8" s="1"/>
  <c r="M417" i="8"/>
  <c r="N417" i="8" s="1"/>
  <c r="M418" i="8"/>
  <c r="N418" i="8" s="1"/>
  <c r="M419" i="8"/>
  <c r="N419" i="8" s="1"/>
  <c r="M420" i="8"/>
  <c r="N420" i="8" s="1"/>
  <c r="M421" i="8"/>
  <c r="N421" i="8" s="1"/>
  <c r="M422" i="8"/>
  <c r="N422" i="8" s="1"/>
  <c r="M423" i="8"/>
  <c r="N423" i="8" s="1"/>
  <c r="M424" i="8"/>
  <c r="N424" i="8" s="1"/>
  <c r="M425" i="8"/>
  <c r="N425" i="8" s="1"/>
  <c r="M426" i="8"/>
  <c r="N426" i="8" s="1"/>
  <c r="M427" i="8"/>
  <c r="N427" i="8" s="1"/>
  <c r="M428" i="8"/>
  <c r="N428" i="8" s="1"/>
  <c r="M429" i="8"/>
  <c r="N429" i="8" s="1"/>
  <c r="M430" i="8"/>
  <c r="N430" i="8" s="1"/>
  <c r="M431" i="8"/>
  <c r="N431" i="8" s="1"/>
  <c r="M432" i="8"/>
  <c r="N432" i="8" s="1"/>
  <c r="M433" i="8"/>
  <c r="N433" i="8" s="1"/>
  <c r="M434" i="8"/>
  <c r="N434" i="8" s="1"/>
  <c r="M435" i="8"/>
  <c r="N435" i="8" s="1"/>
  <c r="M436" i="8"/>
  <c r="N436" i="8" s="1"/>
  <c r="M437" i="8"/>
  <c r="N437" i="8" s="1"/>
  <c r="M438" i="8"/>
  <c r="N438" i="8" s="1"/>
  <c r="M439" i="8"/>
  <c r="N439" i="8" s="1"/>
  <c r="M440" i="8"/>
  <c r="N440" i="8" s="1"/>
  <c r="M441" i="8"/>
  <c r="N441" i="8" s="1"/>
  <c r="M442" i="8"/>
  <c r="N442" i="8" s="1"/>
  <c r="M443" i="8"/>
  <c r="N443" i="8" s="1"/>
  <c r="M444" i="8"/>
  <c r="N444" i="8" s="1"/>
  <c r="M445" i="8"/>
  <c r="N445" i="8" s="1"/>
  <c r="M446" i="8"/>
  <c r="N446" i="8" s="1"/>
  <c r="M447" i="8"/>
  <c r="N447" i="8" s="1"/>
  <c r="M448" i="8"/>
  <c r="N448" i="8" s="1"/>
  <c r="M449" i="8"/>
  <c r="N449" i="8" s="1"/>
  <c r="M450" i="8"/>
  <c r="N450" i="8" s="1"/>
  <c r="M451" i="8"/>
  <c r="N451" i="8" s="1"/>
  <c r="M452" i="8"/>
  <c r="N452" i="8" s="1"/>
  <c r="M453" i="8"/>
  <c r="N453" i="8" s="1"/>
  <c r="M454" i="8"/>
  <c r="N454" i="8" s="1"/>
  <c r="M455" i="8"/>
  <c r="N455" i="8" s="1"/>
  <c r="M456" i="8"/>
  <c r="N456" i="8" s="1"/>
  <c r="M457" i="8"/>
  <c r="N457" i="8" s="1"/>
  <c r="M458" i="8"/>
  <c r="N458" i="8" s="1"/>
  <c r="M459" i="8"/>
  <c r="N459" i="8" s="1"/>
  <c r="M460" i="8"/>
  <c r="N460" i="8" s="1"/>
  <c r="M461" i="8"/>
  <c r="N461" i="8" s="1"/>
  <c r="M462" i="8"/>
  <c r="N462" i="8" s="1"/>
  <c r="M463" i="8"/>
  <c r="N463" i="8" s="1"/>
  <c r="M464" i="8"/>
  <c r="N464" i="8" s="1"/>
  <c r="M465" i="8"/>
  <c r="N465" i="8" s="1"/>
  <c r="M466" i="8"/>
  <c r="N466" i="8" s="1"/>
  <c r="M467" i="8"/>
  <c r="N467" i="8" s="1"/>
  <c r="M468" i="8"/>
  <c r="N468" i="8" s="1"/>
  <c r="M469" i="8"/>
  <c r="N469" i="8" s="1"/>
  <c r="M470" i="8"/>
  <c r="N470" i="8" s="1"/>
  <c r="M471" i="8"/>
  <c r="N471" i="8" s="1"/>
  <c r="M472" i="8"/>
  <c r="N472" i="8" s="1"/>
  <c r="M473" i="8"/>
  <c r="N473" i="8" s="1"/>
  <c r="M474" i="8"/>
  <c r="N474" i="8" s="1"/>
  <c r="M475" i="8"/>
  <c r="N475" i="8" s="1"/>
  <c r="M476" i="8"/>
  <c r="N476" i="8" s="1"/>
  <c r="M477" i="8"/>
  <c r="N477" i="8" s="1"/>
  <c r="M478" i="8"/>
  <c r="N478" i="8" s="1"/>
  <c r="M479" i="8"/>
  <c r="N479" i="8" s="1"/>
  <c r="M480" i="8"/>
  <c r="N480" i="8" s="1"/>
  <c r="M481" i="8"/>
  <c r="N481" i="8" s="1"/>
  <c r="M482" i="8"/>
  <c r="N482" i="8" s="1"/>
  <c r="M483" i="8"/>
  <c r="N483" i="8" s="1"/>
  <c r="M484" i="8"/>
  <c r="N484" i="8" s="1"/>
  <c r="M485" i="8"/>
  <c r="N485" i="8" s="1"/>
  <c r="M486" i="8"/>
  <c r="N486" i="8" s="1"/>
  <c r="M487" i="8"/>
  <c r="N487" i="8" s="1"/>
  <c r="M488" i="8"/>
  <c r="N488" i="8" s="1"/>
  <c r="M489" i="8"/>
  <c r="N489" i="8" s="1"/>
  <c r="M490" i="8"/>
  <c r="N490" i="8" s="1"/>
  <c r="M491" i="8"/>
  <c r="N491" i="8" s="1"/>
  <c r="M492" i="8"/>
  <c r="N492" i="8" s="1"/>
  <c r="M493" i="8"/>
  <c r="N493" i="8" s="1"/>
  <c r="M494" i="8"/>
  <c r="N494" i="8" s="1"/>
  <c r="M495" i="8"/>
  <c r="N495" i="8" s="1"/>
  <c r="M496" i="8"/>
  <c r="N496" i="8" s="1"/>
  <c r="M497" i="8"/>
  <c r="N497" i="8" s="1"/>
  <c r="M498" i="8"/>
  <c r="N498" i="8" s="1"/>
  <c r="M499" i="8"/>
  <c r="N499" i="8" s="1"/>
  <c r="M500" i="8"/>
  <c r="N500" i="8" s="1"/>
  <c r="M501" i="8"/>
  <c r="N501" i="8" s="1"/>
  <c r="M502" i="8"/>
  <c r="N502" i="8" s="1"/>
  <c r="M503" i="8"/>
  <c r="N503" i="8" s="1"/>
  <c r="M504" i="8"/>
  <c r="N504" i="8" s="1"/>
  <c r="M505" i="8"/>
  <c r="N505" i="8" s="1"/>
  <c r="M506" i="8"/>
  <c r="N506" i="8" s="1"/>
  <c r="M507" i="8"/>
  <c r="N507" i="8" s="1"/>
  <c r="M508" i="8"/>
  <c r="N508" i="8" s="1"/>
  <c r="M509" i="8"/>
  <c r="N509" i="8" s="1"/>
  <c r="M510" i="8"/>
  <c r="N510" i="8" s="1"/>
  <c r="M511" i="8"/>
  <c r="N511" i="8" s="1"/>
  <c r="M512" i="8"/>
  <c r="N512" i="8" s="1"/>
  <c r="M513" i="8"/>
  <c r="N513" i="8" s="1"/>
  <c r="M514" i="8"/>
  <c r="N514" i="8" s="1"/>
  <c r="M515" i="8"/>
  <c r="N515" i="8" s="1"/>
  <c r="M516" i="8"/>
  <c r="N516" i="8" s="1"/>
  <c r="M517" i="8"/>
  <c r="N517" i="8" s="1"/>
  <c r="M518" i="8"/>
  <c r="N518" i="8" s="1"/>
  <c r="M519" i="8"/>
  <c r="N519" i="8" s="1"/>
  <c r="M520" i="8"/>
  <c r="N520" i="8" s="1"/>
  <c r="M521" i="8"/>
  <c r="N521" i="8" s="1"/>
  <c r="M522" i="8"/>
  <c r="N522" i="8" s="1"/>
  <c r="M523" i="8"/>
  <c r="N523" i="8" s="1"/>
  <c r="M524" i="8"/>
  <c r="N524" i="8" s="1"/>
  <c r="M525" i="8"/>
  <c r="N525" i="8" s="1"/>
  <c r="M526" i="8"/>
  <c r="N526" i="8" s="1"/>
  <c r="M527" i="8"/>
  <c r="N527" i="8" s="1"/>
  <c r="M528" i="8"/>
  <c r="N528" i="8" s="1"/>
  <c r="M529" i="8"/>
  <c r="N529" i="8" s="1"/>
  <c r="M530" i="8"/>
  <c r="N530" i="8" s="1"/>
  <c r="M531" i="8"/>
  <c r="N531" i="8" s="1"/>
  <c r="M532" i="8"/>
  <c r="N532" i="8" s="1"/>
  <c r="M533" i="8"/>
  <c r="N533" i="8" s="1"/>
  <c r="M534" i="8"/>
  <c r="N534" i="8" s="1"/>
  <c r="M535" i="8"/>
  <c r="N535" i="8" s="1"/>
  <c r="M536" i="8"/>
  <c r="N536" i="8" s="1"/>
  <c r="M537" i="8"/>
  <c r="N537" i="8" s="1"/>
  <c r="M538" i="8"/>
  <c r="N538" i="8" s="1"/>
  <c r="M539" i="8"/>
  <c r="N539" i="8" s="1"/>
  <c r="M540" i="8"/>
  <c r="N540" i="8" s="1"/>
  <c r="M541" i="8"/>
  <c r="N541" i="8" s="1"/>
  <c r="M542" i="8"/>
  <c r="N542" i="8" s="1"/>
  <c r="M543" i="8"/>
  <c r="N543" i="8" s="1"/>
  <c r="M544" i="8"/>
  <c r="N544" i="8" s="1"/>
  <c r="M545" i="8"/>
  <c r="N545" i="8" s="1"/>
  <c r="M546" i="8"/>
  <c r="N546" i="8" s="1"/>
  <c r="M547" i="8"/>
  <c r="N547" i="8" s="1"/>
  <c r="M548" i="8"/>
  <c r="N548" i="8" s="1"/>
  <c r="M549" i="8"/>
  <c r="N549" i="8" s="1"/>
  <c r="M550" i="8"/>
  <c r="N550" i="8" s="1"/>
  <c r="M551" i="8"/>
  <c r="N551" i="8" s="1"/>
  <c r="M552" i="8"/>
  <c r="N552" i="8" s="1"/>
  <c r="M553" i="8"/>
  <c r="N553" i="8" s="1"/>
  <c r="M554" i="8"/>
  <c r="N554" i="8" s="1"/>
  <c r="M555" i="8"/>
  <c r="N555" i="8" s="1"/>
  <c r="M556" i="8"/>
  <c r="N556" i="8" s="1"/>
  <c r="M557" i="8"/>
  <c r="N557" i="8" s="1"/>
  <c r="M558" i="8"/>
  <c r="N558" i="8" s="1"/>
  <c r="M559" i="8"/>
  <c r="N559" i="8" s="1"/>
  <c r="M560" i="8"/>
  <c r="N560" i="8" s="1"/>
  <c r="M561" i="8"/>
  <c r="N561" i="8" s="1"/>
  <c r="M562" i="8"/>
  <c r="N562" i="8" s="1"/>
  <c r="M563" i="8"/>
  <c r="N563" i="8" s="1"/>
  <c r="M564" i="8"/>
  <c r="N564" i="8" s="1"/>
  <c r="M565" i="8"/>
  <c r="N565" i="8" s="1"/>
  <c r="M566" i="8"/>
  <c r="N566" i="8" s="1"/>
  <c r="M567" i="8"/>
  <c r="N567" i="8" s="1"/>
  <c r="M568" i="8"/>
  <c r="N568" i="8" s="1"/>
  <c r="M569" i="8"/>
  <c r="N569" i="8" s="1"/>
  <c r="M570" i="8"/>
  <c r="N570" i="8" s="1"/>
  <c r="M571" i="8"/>
  <c r="N571" i="8" s="1"/>
  <c r="M572" i="8"/>
  <c r="N572" i="8" s="1"/>
  <c r="M573" i="8"/>
  <c r="N573" i="8" s="1"/>
  <c r="M574" i="8"/>
  <c r="N574" i="8" s="1"/>
  <c r="M575" i="8"/>
  <c r="N575" i="8" s="1"/>
  <c r="M576" i="8"/>
  <c r="N576" i="8" s="1"/>
  <c r="M577" i="8"/>
  <c r="N577" i="8" s="1"/>
  <c r="M578" i="8"/>
  <c r="N578" i="8" s="1"/>
  <c r="M579" i="8"/>
  <c r="N579" i="8" s="1"/>
  <c r="M580" i="8"/>
  <c r="N580" i="8" s="1"/>
  <c r="M581" i="8"/>
  <c r="N581" i="8" s="1"/>
  <c r="M582" i="8"/>
  <c r="N582" i="8" s="1"/>
  <c r="M583" i="8"/>
  <c r="N583" i="8" s="1"/>
  <c r="M584" i="8"/>
  <c r="N584" i="8" s="1"/>
  <c r="M585" i="8"/>
  <c r="N585" i="8" s="1"/>
  <c r="M586" i="8"/>
  <c r="N586" i="8" s="1"/>
  <c r="M587" i="8"/>
  <c r="N587" i="8" s="1"/>
  <c r="M588" i="8"/>
  <c r="N588" i="8" s="1"/>
  <c r="M589" i="8"/>
  <c r="N589" i="8" s="1"/>
  <c r="M590" i="8"/>
  <c r="N590" i="8" s="1"/>
  <c r="M591" i="8"/>
  <c r="N591" i="8" s="1"/>
  <c r="M592" i="8"/>
  <c r="N592" i="8" s="1"/>
  <c r="M593" i="8"/>
  <c r="N593" i="8" s="1"/>
  <c r="M594" i="8"/>
  <c r="N594" i="8" s="1"/>
  <c r="M595" i="8"/>
  <c r="N595" i="8" s="1"/>
  <c r="M596" i="8"/>
  <c r="N596" i="8" s="1"/>
  <c r="M597" i="8"/>
  <c r="N597" i="8" s="1"/>
  <c r="M598" i="8"/>
  <c r="N598" i="8" s="1"/>
  <c r="M599" i="8"/>
  <c r="N599" i="8" s="1"/>
  <c r="M600" i="8"/>
  <c r="N600" i="8" s="1"/>
  <c r="M601" i="8"/>
  <c r="N601" i="8" s="1"/>
  <c r="M602" i="8"/>
  <c r="N602" i="8" s="1"/>
  <c r="M603" i="8"/>
  <c r="N603" i="8" s="1"/>
  <c r="M604" i="8"/>
  <c r="N604" i="8" s="1"/>
  <c r="M605" i="8"/>
  <c r="N605" i="8" s="1"/>
  <c r="M606" i="8"/>
  <c r="N606" i="8" s="1"/>
  <c r="M607" i="8"/>
  <c r="N607" i="8" s="1"/>
  <c r="M608" i="8"/>
  <c r="N608" i="8" s="1"/>
  <c r="M609" i="8"/>
  <c r="N609" i="8" s="1"/>
  <c r="M610" i="8"/>
  <c r="N610" i="8" s="1"/>
  <c r="M611" i="8"/>
  <c r="N611" i="8" s="1"/>
  <c r="M612" i="8"/>
  <c r="N612" i="8" s="1"/>
  <c r="M613" i="8"/>
  <c r="N613" i="8" s="1"/>
  <c r="M614" i="8"/>
  <c r="N614" i="8" s="1"/>
  <c r="M615" i="8"/>
  <c r="N615" i="8" s="1"/>
  <c r="M616" i="8"/>
  <c r="N616" i="8" s="1"/>
  <c r="M617" i="8"/>
  <c r="N617" i="8" s="1"/>
  <c r="M618" i="8"/>
  <c r="N618" i="8" s="1"/>
  <c r="M619" i="8"/>
  <c r="N619" i="8" s="1"/>
  <c r="M620" i="8"/>
  <c r="N620" i="8" s="1"/>
  <c r="M621" i="8"/>
  <c r="N621" i="8" s="1"/>
  <c r="M622" i="8"/>
  <c r="N622" i="8" s="1"/>
  <c r="M623" i="8"/>
  <c r="N623" i="8" s="1"/>
  <c r="M624" i="8"/>
  <c r="N624" i="8" s="1"/>
  <c r="M625" i="8"/>
  <c r="N625" i="8" s="1"/>
  <c r="M626" i="8"/>
  <c r="N626" i="8" s="1"/>
  <c r="M627" i="8"/>
  <c r="N627" i="8" s="1"/>
  <c r="M628" i="8"/>
  <c r="N628" i="8" s="1"/>
  <c r="M629" i="8"/>
  <c r="N629" i="8" s="1"/>
  <c r="M630" i="8"/>
  <c r="N630" i="8" s="1"/>
  <c r="M631" i="8"/>
  <c r="N631" i="8" s="1"/>
  <c r="M632" i="8"/>
  <c r="N632" i="8" s="1"/>
  <c r="M633" i="8"/>
  <c r="N633" i="8" s="1"/>
  <c r="M634" i="8"/>
  <c r="N634" i="8" s="1"/>
  <c r="M635" i="8"/>
  <c r="N635" i="8" s="1"/>
  <c r="M636" i="8"/>
  <c r="N636" i="8" s="1"/>
  <c r="M637" i="8"/>
  <c r="N637" i="8" s="1"/>
  <c r="M638" i="8"/>
  <c r="N638" i="8" s="1"/>
  <c r="M639" i="8"/>
  <c r="N639" i="8" s="1"/>
  <c r="M640" i="8"/>
  <c r="N640" i="8" s="1"/>
  <c r="M641" i="8"/>
  <c r="N641" i="8" s="1"/>
  <c r="M642" i="8"/>
  <c r="N642" i="8" s="1"/>
  <c r="M643" i="8"/>
  <c r="N643" i="8" s="1"/>
  <c r="M644" i="8"/>
  <c r="N644" i="8" s="1"/>
  <c r="M645" i="8"/>
  <c r="N645" i="8" s="1"/>
  <c r="M646" i="8"/>
  <c r="N646" i="8" s="1"/>
  <c r="M647" i="8"/>
  <c r="N647" i="8" s="1"/>
  <c r="M648" i="8"/>
  <c r="N648" i="8" s="1"/>
  <c r="M649" i="8"/>
  <c r="N649" i="8" s="1"/>
  <c r="M650" i="8"/>
  <c r="N650" i="8" s="1"/>
  <c r="M651" i="8"/>
  <c r="N651" i="8" s="1"/>
  <c r="M652" i="8"/>
  <c r="N652" i="8" s="1"/>
  <c r="M653" i="8"/>
  <c r="N653" i="8" s="1"/>
  <c r="M654" i="8"/>
  <c r="N654" i="8" s="1"/>
  <c r="M655" i="8"/>
  <c r="N655" i="8" s="1"/>
  <c r="M656" i="8"/>
  <c r="N656" i="8" s="1"/>
  <c r="M657" i="8"/>
  <c r="N657" i="8" s="1"/>
  <c r="M658" i="8"/>
  <c r="N658" i="8" s="1"/>
  <c r="M659" i="8"/>
  <c r="N659" i="8" s="1"/>
  <c r="M660" i="8"/>
  <c r="N660" i="8" s="1"/>
  <c r="M661" i="8"/>
  <c r="N661" i="8" s="1"/>
  <c r="M662" i="8"/>
  <c r="N662" i="8" s="1"/>
  <c r="M663" i="8"/>
  <c r="N663" i="8" s="1"/>
  <c r="M664" i="8"/>
  <c r="N664" i="8" s="1"/>
  <c r="M665" i="8"/>
  <c r="N665" i="8" s="1"/>
  <c r="M666" i="8"/>
  <c r="N666" i="8" s="1"/>
  <c r="M667" i="8"/>
  <c r="N667" i="8" s="1"/>
  <c r="M668" i="8"/>
  <c r="N668" i="8" s="1"/>
  <c r="M669" i="8"/>
  <c r="N669" i="8" s="1"/>
  <c r="M670" i="8"/>
  <c r="N670" i="8" s="1"/>
  <c r="M671" i="8"/>
  <c r="N671" i="8" s="1"/>
  <c r="M672" i="8"/>
  <c r="N672" i="8" s="1"/>
  <c r="M673" i="8"/>
  <c r="N673" i="8" s="1"/>
  <c r="M674" i="8"/>
  <c r="N674" i="8" s="1"/>
  <c r="M675" i="8"/>
  <c r="N675" i="8" s="1"/>
  <c r="M676" i="8"/>
  <c r="N676" i="8" s="1"/>
  <c r="M677" i="8"/>
  <c r="N677" i="8" s="1"/>
  <c r="M678" i="8"/>
  <c r="N678" i="8" s="1"/>
  <c r="M679" i="8"/>
  <c r="N679" i="8" s="1"/>
  <c r="M680" i="8"/>
  <c r="N680" i="8" s="1"/>
  <c r="M681" i="8"/>
  <c r="N681" i="8" s="1"/>
  <c r="M682" i="8"/>
  <c r="N682" i="8" s="1"/>
  <c r="M683" i="8"/>
  <c r="N683" i="8" s="1"/>
  <c r="M684" i="8"/>
  <c r="N684" i="8" s="1"/>
  <c r="M685" i="8"/>
  <c r="N685" i="8" s="1"/>
  <c r="M686" i="8"/>
  <c r="N686" i="8" s="1"/>
  <c r="M687" i="8"/>
  <c r="N687" i="8" s="1"/>
  <c r="M688" i="8"/>
  <c r="N688" i="8" s="1"/>
  <c r="M689" i="8"/>
  <c r="N689" i="8" s="1"/>
  <c r="M690" i="8"/>
  <c r="N690" i="8" s="1"/>
  <c r="M691" i="8"/>
  <c r="N691" i="8" s="1"/>
  <c r="M692" i="8"/>
  <c r="N692" i="8" s="1"/>
  <c r="M693" i="8"/>
  <c r="N693" i="8" s="1"/>
  <c r="M694" i="8"/>
  <c r="N694" i="8" s="1"/>
  <c r="M695" i="8"/>
  <c r="N695" i="8" s="1"/>
  <c r="M696" i="8"/>
  <c r="N696" i="8" s="1"/>
  <c r="M697" i="8"/>
  <c r="N697" i="8" s="1"/>
  <c r="M698" i="8"/>
  <c r="N698" i="8" s="1"/>
  <c r="M699" i="8"/>
  <c r="N699" i="8" s="1"/>
  <c r="M700" i="8"/>
  <c r="N700" i="8" s="1"/>
  <c r="M701" i="8"/>
  <c r="N701" i="8" s="1"/>
  <c r="M702" i="8"/>
  <c r="N702" i="8" s="1"/>
  <c r="M703" i="8"/>
  <c r="N703" i="8" s="1"/>
  <c r="M704" i="8"/>
  <c r="N704" i="8" s="1"/>
  <c r="M705" i="8"/>
  <c r="N705" i="8" s="1"/>
  <c r="M706" i="8"/>
  <c r="N706" i="8" s="1"/>
  <c r="M707" i="8"/>
  <c r="N707" i="8" s="1"/>
  <c r="M708" i="8"/>
  <c r="N708" i="8" s="1"/>
  <c r="M709" i="8"/>
  <c r="N709" i="8" s="1"/>
  <c r="M710" i="8"/>
  <c r="N710" i="8" s="1"/>
  <c r="M711" i="8"/>
  <c r="N711" i="8" s="1"/>
  <c r="M712" i="8"/>
  <c r="N712" i="8" s="1"/>
  <c r="M713" i="8"/>
  <c r="N713" i="8" s="1"/>
  <c r="M714" i="8"/>
  <c r="N714" i="8" s="1"/>
  <c r="M715" i="8"/>
  <c r="N715" i="8" s="1"/>
  <c r="M716" i="8"/>
  <c r="N716" i="8" s="1"/>
  <c r="M717" i="8"/>
  <c r="N717" i="8" s="1"/>
  <c r="M718" i="8"/>
  <c r="N718" i="8" s="1"/>
  <c r="M719" i="8"/>
  <c r="N719" i="8" s="1"/>
  <c r="M720" i="8"/>
  <c r="N720" i="8" s="1"/>
  <c r="M721" i="8"/>
  <c r="N721" i="8" s="1"/>
  <c r="M722" i="8"/>
  <c r="N722" i="8" s="1"/>
  <c r="M723" i="8"/>
  <c r="N723" i="8" s="1"/>
  <c r="M724" i="8"/>
  <c r="N724" i="8" s="1"/>
  <c r="M725" i="8"/>
  <c r="N725" i="8" s="1"/>
  <c r="M726" i="8"/>
  <c r="N726" i="8" s="1"/>
  <c r="M727" i="8"/>
  <c r="N727" i="8" s="1"/>
  <c r="M728" i="8"/>
  <c r="N728" i="8" s="1"/>
  <c r="M729" i="8"/>
  <c r="N729" i="8" s="1"/>
  <c r="M730" i="8"/>
  <c r="N730" i="8" s="1"/>
  <c r="M731" i="8"/>
  <c r="N731" i="8" s="1"/>
  <c r="M732" i="8"/>
  <c r="N732" i="8" s="1"/>
  <c r="M733" i="8"/>
  <c r="N733" i="8" s="1"/>
  <c r="M734" i="8"/>
  <c r="N734" i="8" s="1"/>
  <c r="M735" i="8"/>
  <c r="N735" i="8" s="1"/>
  <c r="M736" i="8"/>
  <c r="N736" i="8" s="1"/>
  <c r="M737" i="8"/>
  <c r="N737" i="8" s="1"/>
  <c r="M738" i="8"/>
  <c r="N738" i="8" s="1"/>
  <c r="M739" i="8"/>
  <c r="N739" i="8" s="1"/>
  <c r="M740" i="8"/>
  <c r="N740" i="8" s="1"/>
  <c r="M741" i="8"/>
  <c r="N741" i="8" s="1"/>
  <c r="M742" i="8"/>
  <c r="N742" i="8" s="1"/>
  <c r="M743" i="8"/>
  <c r="N743" i="8" s="1"/>
  <c r="M744" i="8"/>
  <c r="N744" i="8" s="1"/>
  <c r="M745" i="8"/>
  <c r="N745" i="8" s="1"/>
  <c r="M746" i="8"/>
  <c r="N746" i="8" s="1"/>
  <c r="M747" i="8"/>
  <c r="N747" i="8" s="1"/>
  <c r="M748" i="8"/>
  <c r="N748" i="8" s="1"/>
  <c r="M749" i="8"/>
  <c r="N749" i="8" s="1"/>
  <c r="M750" i="8"/>
  <c r="N750" i="8" s="1"/>
  <c r="M751" i="8"/>
  <c r="N751" i="8" s="1"/>
  <c r="M752" i="8"/>
  <c r="N752" i="8" s="1"/>
  <c r="M753" i="8"/>
  <c r="N753" i="8" s="1"/>
  <c r="M754" i="8"/>
  <c r="N754" i="8" s="1"/>
  <c r="M755" i="8"/>
  <c r="N755" i="8" s="1"/>
  <c r="M756" i="8"/>
  <c r="N756" i="8" s="1"/>
  <c r="M757" i="8"/>
  <c r="N757" i="8" s="1"/>
  <c r="M758" i="8"/>
  <c r="N758" i="8" s="1"/>
  <c r="M759" i="8"/>
  <c r="N759" i="8" s="1"/>
  <c r="M760" i="8"/>
  <c r="N760" i="8" s="1"/>
  <c r="M761" i="8"/>
  <c r="N761" i="8" s="1"/>
  <c r="M762" i="8"/>
  <c r="N762" i="8" s="1"/>
  <c r="M763" i="8"/>
  <c r="N763" i="8" s="1"/>
  <c r="M764" i="8"/>
  <c r="N764" i="8" s="1"/>
  <c r="M765" i="8"/>
  <c r="N765" i="8" s="1"/>
  <c r="M766" i="8"/>
  <c r="N766" i="8" s="1"/>
  <c r="M767" i="8"/>
  <c r="N767" i="8" s="1"/>
  <c r="M768" i="8"/>
  <c r="N768" i="8" s="1"/>
  <c r="M769" i="8"/>
  <c r="N769" i="8" s="1"/>
  <c r="M770" i="8"/>
  <c r="N770" i="8" s="1"/>
  <c r="M771" i="8"/>
  <c r="N771" i="8" s="1"/>
  <c r="M772" i="8"/>
  <c r="N772" i="8" s="1"/>
  <c r="M773" i="8"/>
  <c r="N773" i="8" s="1"/>
  <c r="M774" i="8"/>
  <c r="N774" i="8" s="1"/>
  <c r="M775" i="8"/>
  <c r="N775" i="8" s="1"/>
  <c r="M776" i="8"/>
  <c r="N776" i="8" s="1"/>
  <c r="M777" i="8"/>
  <c r="N777" i="8" s="1"/>
  <c r="M778" i="8"/>
  <c r="N778" i="8" s="1"/>
  <c r="M779" i="8"/>
  <c r="N779" i="8" s="1"/>
  <c r="M780" i="8"/>
  <c r="N780" i="8" s="1"/>
  <c r="M781" i="8"/>
  <c r="N781" i="8" s="1"/>
  <c r="M782" i="8"/>
  <c r="N782" i="8" s="1"/>
  <c r="M783" i="8"/>
  <c r="N783" i="8" s="1"/>
  <c r="M784" i="8"/>
  <c r="N784" i="8" s="1"/>
  <c r="M785" i="8"/>
  <c r="N785" i="8" s="1"/>
  <c r="M786" i="8"/>
  <c r="N786" i="8" s="1"/>
  <c r="M787" i="8"/>
  <c r="N787" i="8" s="1"/>
  <c r="M788" i="8"/>
  <c r="N788" i="8" s="1"/>
  <c r="M789" i="8"/>
  <c r="N789" i="8" s="1"/>
  <c r="M790" i="8"/>
  <c r="N790" i="8" s="1"/>
  <c r="M791" i="8"/>
  <c r="N791" i="8" s="1"/>
  <c r="M792" i="8"/>
  <c r="N792" i="8" s="1"/>
  <c r="M793" i="8"/>
  <c r="N793" i="8" s="1"/>
  <c r="M794" i="8"/>
  <c r="N794" i="8" s="1"/>
  <c r="M795" i="8"/>
  <c r="N795" i="8" s="1"/>
  <c r="M796" i="8"/>
  <c r="N796" i="8" s="1"/>
  <c r="M797" i="8"/>
  <c r="N797" i="8" s="1"/>
  <c r="M798" i="8"/>
  <c r="N798" i="8" s="1"/>
  <c r="M799" i="8"/>
  <c r="N799" i="8" s="1"/>
  <c r="M800" i="8"/>
  <c r="N800" i="8" s="1"/>
  <c r="M801" i="8"/>
  <c r="N801" i="8" s="1"/>
  <c r="M802" i="8"/>
  <c r="N802" i="8" s="1"/>
  <c r="M803" i="8"/>
  <c r="N803" i="8" s="1"/>
  <c r="M804" i="8"/>
  <c r="N804" i="8" s="1"/>
  <c r="M805" i="8"/>
  <c r="N805" i="8" s="1"/>
  <c r="M806" i="8"/>
  <c r="N806" i="8" s="1"/>
  <c r="M807" i="8"/>
  <c r="N807" i="8" s="1"/>
  <c r="M808" i="8"/>
  <c r="N808" i="8" s="1"/>
  <c r="M809" i="8"/>
  <c r="N809" i="8" s="1"/>
  <c r="M810" i="8"/>
  <c r="N810" i="8" s="1"/>
  <c r="M811" i="8"/>
  <c r="N811" i="8" s="1"/>
  <c r="M812" i="8"/>
  <c r="N812" i="8" s="1"/>
  <c r="M813" i="8"/>
  <c r="N813" i="8" s="1"/>
  <c r="M814" i="8"/>
  <c r="N814" i="8" s="1"/>
  <c r="M815" i="8"/>
  <c r="N815" i="8" s="1"/>
  <c r="M816" i="8"/>
  <c r="N816" i="8" s="1"/>
  <c r="M817" i="8"/>
  <c r="N817" i="8" s="1"/>
  <c r="M818" i="8"/>
  <c r="N818" i="8" s="1"/>
  <c r="M819" i="8"/>
  <c r="N819" i="8" s="1"/>
  <c r="M820" i="8"/>
  <c r="N820" i="8" s="1"/>
  <c r="M821" i="8"/>
  <c r="N821" i="8" s="1"/>
  <c r="M822" i="8"/>
  <c r="N822" i="8" s="1"/>
  <c r="M823" i="8"/>
  <c r="N823" i="8" s="1"/>
  <c r="M824" i="8"/>
  <c r="N824" i="8" s="1"/>
  <c r="M825" i="8"/>
  <c r="N825" i="8" s="1"/>
  <c r="M826" i="8"/>
  <c r="N826" i="8" s="1"/>
  <c r="M827" i="8"/>
  <c r="N827" i="8" s="1"/>
  <c r="M828" i="8"/>
  <c r="N828" i="8" s="1"/>
  <c r="M829" i="8"/>
  <c r="N829" i="8" s="1"/>
  <c r="M830" i="8"/>
  <c r="N830" i="8" s="1"/>
  <c r="M831" i="8"/>
  <c r="N831" i="8" s="1"/>
  <c r="M832" i="8"/>
  <c r="N832" i="8" s="1"/>
  <c r="M833" i="8"/>
  <c r="N833" i="8" s="1"/>
  <c r="M834" i="8"/>
  <c r="N834" i="8" s="1"/>
  <c r="M835" i="8"/>
  <c r="N835" i="8" s="1"/>
  <c r="M836" i="8"/>
  <c r="N836" i="8" s="1"/>
  <c r="M837" i="8"/>
  <c r="N837" i="8" s="1"/>
  <c r="M838" i="8"/>
  <c r="N838" i="8" s="1"/>
  <c r="M839" i="8"/>
  <c r="N839" i="8" s="1"/>
  <c r="M840" i="8"/>
  <c r="N840" i="8" s="1"/>
  <c r="M841" i="8"/>
  <c r="N841" i="8" s="1"/>
  <c r="M842" i="8"/>
  <c r="N842" i="8" s="1"/>
  <c r="M843" i="8"/>
  <c r="N843" i="8" s="1"/>
  <c r="M844" i="8"/>
  <c r="N844" i="8" s="1"/>
  <c r="M845" i="8"/>
  <c r="N845" i="8" s="1"/>
  <c r="M846" i="8"/>
  <c r="N846" i="8" s="1"/>
  <c r="M847" i="8"/>
  <c r="N847" i="8" s="1"/>
  <c r="M848" i="8"/>
  <c r="N848" i="8" s="1"/>
  <c r="M849" i="8"/>
  <c r="N849" i="8" s="1"/>
  <c r="M850" i="8"/>
  <c r="N850" i="8" s="1"/>
  <c r="M851" i="8"/>
  <c r="N851" i="8" s="1"/>
  <c r="M852" i="8"/>
  <c r="N852" i="8" s="1"/>
  <c r="M853" i="8"/>
  <c r="N853" i="8" s="1"/>
  <c r="M854" i="8"/>
  <c r="N854" i="8" s="1"/>
  <c r="M855" i="8"/>
  <c r="N855" i="8" s="1"/>
  <c r="M856" i="8"/>
  <c r="N856" i="8" s="1"/>
  <c r="M857" i="8"/>
  <c r="N857" i="8" s="1"/>
  <c r="M858" i="8"/>
  <c r="N858" i="8" s="1"/>
  <c r="M859" i="8"/>
  <c r="N859" i="8" s="1"/>
  <c r="M860" i="8"/>
  <c r="N860" i="8" s="1"/>
  <c r="M861" i="8"/>
  <c r="N861" i="8" s="1"/>
  <c r="M862" i="8"/>
  <c r="N862" i="8" s="1"/>
  <c r="M863" i="8"/>
  <c r="N863" i="8" s="1"/>
  <c r="M864" i="8"/>
  <c r="N864" i="8" s="1"/>
  <c r="M865" i="8"/>
  <c r="N865" i="8" s="1"/>
  <c r="M866" i="8"/>
  <c r="N866" i="8" s="1"/>
  <c r="M867" i="8"/>
  <c r="N867" i="8" s="1"/>
  <c r="M868" i="8"/>
  <c r="N868" i="8" s="1"/>
  <c r="M869" i="8"/>
  <c r="N869" i="8" s="1"/>
  <c r="M870" i="8"/>
  <c r="N870" i="8" s="1"/>
  <c r="M871" i="8"/>
  <c r="N871" i="8" s="1"/>
  <c r="M872" i="8"/>
  <c r="N872" i="8" s="1"/>
  <c r="M873" i="8"/>
  <c r="N873" i="8" s="1"/>
  <c r="M874" i="8"/>
  <c r="N874" i="8" s="1"/>
  <c r="M875" i="8"/>
  <c r="N875" i="8" s="1"/>
  <c r="M876" i="8"/>
  <c r="N876" i="8" s="1"/>
  <c r="M877" i="8"/>
  <c r="N877" i="8" s="1"/>
  <c r="M878" i="8"/>
  <c r="N878" i="8" s="1"/>
  <c r="M879" i="8"/>
  <c r="N879" i="8" s="1"/>
  <c r="M880" i="8"/>
  <c r="N880" i="8" s="1"/>
  <c r="M881" i="8"/>
  <c r="N881" i="8" s="1"/>
  <c r="M882" i="8"/>
  <c r="N882" i="8" s="1"/>
  <c r="M883" i="8"/>
  <c r="N883" i="8" s="1"/>
  <c r="M884" i="8"/>
  <c r="N884" i="8" s="1"/>
  <c r="M885" i="8"/>
  <c r="N885" i="8" s="1"/>
  <c r="M886" i="8"/>
  <c r="N886" i="8" s="1"/>
  <c r="M887" i="8"/>
  <c r="N887" i="8" s="1"/>
  <c r="M888" i="8"/>
  <c r="N888" i="8" s="1"/>
  <c r="M889" i="8"/>
  <c r="N889" i="8" s="1"/>
  <c r="M890" i="8"/>
  <c r="N890" i="8" s="1"/>
  <c r="M891" i="8"/>
  <c r="N891" i="8" s="1"/>
  <c r="M892" i="8"/>
  <c r="N892" i="8" s="1"/>
  <c r="M893" i="8"/>
  <c r="N893" i="8" s="1"/>
  <c r="M894" i="8"/>
  <c r="N894" i="8" s="1"/>
  <c r="M895" i="8"/>
  <c r="N895" i="8" s="1"/>
  <c r="M896" i="8"/>
  <c r="N896" i="8" s="1"/>
  <c r="M897" i="8"/>
  <c r="N897" i="8" s="1"/>
  <c r="M898" i="8"/>
  <c r="N898" i="8" s="1"/>
  <c r="M899" i="8"/>
  <c r="N899" i="8" s="1"/>
  <c r="M900" i="8"/>
  <c r="N900" i="8" s="1"/>
  <c r="M901" i="8"/>
  <c r="N901" i="8" s="1"/>
  <c r="M902" i="8"/>
  <c r="N902" i="8" s="1"/>
  <c r="M903" i="8"/>
  <c r="N903" i="8" s="1"/>
  <c r="M904" i="8"/>
  <c r="N904" i="8" s="1"/>
  <c r="M905" i="8"/>
  <c r="N905" i="8" s="1"/>
  <c r="M906" i="8"/>
  <c r="N906" i="8" s="1"/>
  <c r="M907" i="8"/>
  <c r="N907" i="8" s="1"/>
  <c r="M908" i="8"/>
  <c r="N908" i="8" s="1"/>
  <c r="M909" i="8"/>
  <c r="N909" i="8" s="1"/>
  <c r="M910" i="8"/>
  <c r="N910" i="8" s="1"/>
  <c r="M911" i="8"/>
  <c r="N911" i="8" s="1"/>
  <c r="M912" i="8"/>
  <c r="N912" i="8" s="1"/>
  <c r="M913" i="8"/>
  <c r="N913" i="8" s="1"/>
  <c r="M914" i="8"/>
  <c r="N914" i="8" s="1"/>
  <c r="M915" i="8"/>
  <c r="N915" i="8" s="1"/>
  <c r="M916" i="8"/>
  <c r="N916" i="8" s="1"/>
  <c r="M917" i="8"/>
  <c r="N917" i="8" s="1"/>
  <c r="M918" i="8"/>
  <c r="N918" i="8" s="1"/>
  <c r="M919" i="8"/>
  <c r="N919" i="8" s="1"/>
  <c r="M920" i="8"/>
  <c r="N920" i="8" s="1"/>
  <c r="M921" i="8"/>
  <c r="N921" i="8" s="1"/>
  <c r="M922" i="8"/>
  <c r="N922" i="8" s="1"/>
  <c r="M923" i="8"/>
  <c r="N923" i="8" s="1"/>
  <c r="M924" i="8"/>
  <c r="N924" i="8" s="1"/>
  <c r="M925" i="8"/>
  <c r="N925" i="8" s="1"/>
  <c r="M926" i="8"/>
  <c r="N926" i="8" s="1"/>
  <c r="M927" i="8"/>
  <c r="N927" i="8" s="1"/>
  <c r="M928" i="8"/>
  <c r="N928" i="8" s="1"/>
  <c r="M929" i="8"/>
  <c r="N929" i="8" s="1"/>
  <c r="M930" i="8"/>
  <c r="N930" i="8" s="1"/>
  <c r="M931" i="8"/>
  <c r="N931" i="8" s="1"/>
  <c r="M932" i="8"/>
  <c r="N932" i="8" s="1"/>
  <c r="M933" i="8"/>
  <c r="N933" i="8" s="1"/>
  <c r="M934" i="8"/>
  <c r="N934" i="8" s="1"/>
  <c r="M935" i="8"/>
  <c r="N935" i="8" s="1"/>
  <c r="M936" i="8"/>
  <c r="N936" i="8" s="1"/>
  <c r="M937" i="8"/>
  <c r="N937" i="8" s="1"/>
  <c r="M938" i="8"/>
  <c r="N938" i="8" s="1"/>
  <c r="M939" i="8"/>
  <c r="N939" i="8" s="1"/>
  <c r="M940" i="8"/>
  <c r="N940" i="8" s="1"/>
  <c r="M941" i="8"/>
  <c r="N941" i="8" s="1"/>
  <c r="M942" i="8"/>
  <c r="N942" i="8" s="1"/>
  <c r="M943" i="8"/>
  <c r="N943" i="8" s="1"/>
  <c r="M944" i="8"/>
  <c r="N944" i="8" s="1"/>
  <c r="M945" i="8"/>
  <c r="N945" i="8" s="1"/>
  <c r="M946" i="8"/>
  <c r="N946" i="8" s="1"/>
  <c r="M947" i="8"/>
  <c r="N947" i="8" s="1"/>
  <c r="M948" i="8"/>
  <c r="N948" i="8" s="1"/>
  <c r="M949" i="8"/>
  <c r="N949" i="8" s="1"/>
  <c r="M950" i="8"/>
  <c r="N950" i="8" s="1"/>
  <c r="M951" i="8"/>
  <c r="N951" i="8" s="1"/>
  <c r="M952" i="8"/>
  <c r="N952" i="8" s="1"/>
  <c r="M953" i="8"/>
  <c r="N953" i="8" s="1"/>
  <c r="M954" i="8"/>
  <c r="N954" i="8" s="1"/>
  <c r="M955" i="8"/>
  <c r="N955" i="8" s="1"/>
  <c r="M956" i="8"/>
  <c r="N956" i="8" s="1"/>
  <c r="M957" i="8"/>
  <c r="N957" i="8" s="1"/>
  <c r="M958" i="8"/>
  <c r="N958" i="8" s="1"/>
  <c r="M959" i="8"/>
  <c r="N959" i="8" s="1"/>
  <c r="M960" i="8"/>
  <c r="N960" i="8" s="1"/>
  <c r="M961" i="8"/>
  <c r="N961" i="8" s="1"/>
  <c r="M962" i="8"/>
  <c r="N962" i="8" s="1"/>
  <c r="M963" i="8"/>
  <c r="N963" i="8" s="1"/>
  <c r="M964" i="8"/>
  <c r="N964" i="8" s="1"/>
  <c r="M965" i="8"/>
  <c r="N965" i="8" s="1"/>
  <c r="M966" i="8"/>
  <c r="N966" i="8" s="1"/>
  <c r="M967" i="8"/>
  <c r="N967" i="8" s="1"/>
  <c r="M968" i="8"/>
  <c r="N968" i="8" s="1"/>
  <c r="M969" i="8"/>
  <c r="N969" i="8" s="1"/>
  <c r="M970" i="8"/>
  <c r="N970" i="8" s="1"/>
  <c r="M971" i="8"/>
  <c r="N971" i="8" s="1"/>
  <c r="M972" i="8"/>
  <c r="N972" i="8" s="1"/>
  <c r="M973" i="8"/>
  <c r="N973" i="8" s="1"/>
  <c r="M974" i="8"/>
  <c r="N974" i="8" s="1"/>
  <c r="M975" i="8"/>
  <c r="N975" i="8" s="1"/>
  <c r="M976" i="8"/>
  <c r="N976" i="8" s="1"/>
  <c r="M977" i="8"/>
  <c r="N977" i="8" s="1"/>
  <c r="M978" i="8"/>
  <c r="N978" i="8" s="1"/>
  <c r="M979" i="8"/>
  <c r="N979" i="8" s="1"/>
  <c r="M980" i="8"/>
  <c r="N980" i="8" s="1"/>
  <c r="M981" i="8"/>
  <c r="N981" i="8" s="1"/>
  <c r="M982" i="8"/>
  <c r="N982" i="8" s="1"/>
  <c r="M983" i="8"/>
  <c r="N983" i="8" s="1"/>
  <c r="M984" i="8"/>
  <c r="N984" i="8" s="1"/>
  <c r="M985" i="8"/>
  <c r="N985" i="8" s="1"/>
  <c r="M986" i="8"/>
  <c r="N986" i="8" s="1"/>
  <c r="M987" i="8"/>
  <c r="N987" i="8" s="1"/>
  <c r="M988" i="8"/>
  <c r="N988" i="8" s="1"/>
  <c r="M989" i="8"/>
  <c r="N989" i="8" s="1"/>
  <c r="M990" i="8"/>
  <c r="N990" i="8" s="1"/>
  <c r="M991" i="8"/>
  <c r="N991" i="8" s="1"/>
  <c r="M992" i="8"/>
  <c r="N992" i="8" s="1"/>
  <c r="M993" i="8"/>
  <c r="N993" i="8" s="1"/>
  <c r="M994" i="8"/>
  <c r="N994" i="8" s="1"/>
  <c r="M995" i="8"/>
  <c r="N995" i="8" s="1"/>
  <c r="M996" i="8"/>
  <c r="N996" i="8" s="1"/>
  <c r="M997" i="8"/>
  <c r="N997" i="8" s="1"/>
  <c r="M998" i="8"/>
  <c r="N998" i="8" s="1"/>
  <c r="M999" i="8"/>
  <c r="N999" i="8" s="1"/>
  <c r="M1000" i="8"/>
  <c r="N1000" i="8" s="1"/>
  <c r="M1001" i="8"/>
  <c r="N1001" i="8" s="1"/>
  <c r="M1002" i="8"/>
  <c r="N1002" i="8" s="1"/>
  <c r="M1003" i="8"/>
  <c r="N1003" i="8" s="1"/>
  <c r="M1004" i="8"/>
  <c r="N1004" i="8" s="1"/>
  <c r="M1005" i="8"/>
  <c r="N1005" i="8" s="1"/>
  <c r="M1006" i="8"/>
  <c r="N1006" i="8" s="1"/>
  <c r="M1007" i="8"/>
  <c r="N1007" i="8" s="1"/>
  <c r="M1008" i="8"/>
  <c r="N1008" i="8" s="1"/>
  <c r="M1009" i="8"/>
  <c r="N1009" i="8" s="1"/>
  <c r="M1010" i="8"/>
  <c r="N1010" i="8" s="1"/>
  <c r="M1011" i="8"/>
  <c r="N1011" i="8" s="1"/>
  <c r="M1012" i="8"/>
  <c r="N1012" i="8" s="1"/>
  <c r="M1013" i="8"/>
  <c r="N1013" i="8" s="1"/>
  <c r="M1014" i="8"/>
  <c r="N1014" i="8" s="1"/>
  <c r="M1015" i="8"/>
  <c r="N1015" i="8" s="1"/>
  <c r="M1016" i="8"/>
  <c r="N1016" i="8" s="1"/>
  <c r="M1017" i="8"/>
  <c r="N1017" i="8" s="1"/>
  <c r="M1018" i="8"/>
  <c r="N1018" i="8" s="1"/>
  <c r="M1019" i="8"/>
  <c r="N1019" i="8" s="1"/>
  <c r="M1020" i="8"/>
  <c r="N1020" i="8" s="1"/>
  <c r="M1021" i="8"/>
  <c r="N1021" i="8" s="1"/>
  <c r="M1022" i="8"/>
  <c r="N1022" i="8" s="1"/>
  <c r="M1023" i="8"/>
  <c r="N1023" i="8" s="1"/>
  <c r="M1024" i="8"/>
  <c r="N1024" i="8" s="1"/>
  <c r="M1025" i="8"/>
  <c r="N1025" i="8" s="1"/>
  <c r="M1026" i="8"/>
  <c r="N1026" i="8" s="1"/>
  <c r="M1027" i="8"/>
  <c r="N1027" i="8" s="1"/>
  <c r="M1028" i="8"/>
  <c r="N1028" i="8" s="1"/>
  <c r="M1029" i="8"/>
  <c r="N1029" i="8" s="1"/>
  <c r="M1030" i="8"/>
  <c r="N1030" i="8" s="1"/>
  <c r="M1031" i="8"/>
  <c r="N1031" i="8" s="1"/>
  <c r="M1032" i="8"/>
  <c r="N1032" i="8" s="1"/>
  <c r="M1033" i="8"/>
  <c r="N1033" i="8" s="1"/>
  <c r="M1034" i="8"/>
  <c r="N1034" i="8" s="1"/>
  <c r="M1035" i="8"/>
  <c r="N1035" i="8" s="1"/>
  <c r="M1036" i="8"/>
  <c r="N1036" i="8" s="1"/>
  <c r="M1037" i="8"/>
  <c r="N1037" i="8" s="1"/>
  <c r="M1038" i="8"/>
  <c r="N1038" i="8" s="1"/>
  <c r="M1039" i="8"/>
  <c r="N1039" i="8" s="1"/>
  <c r="M1040" i="8"/>
  <c r="N1040" i="8" s="1"/>
  <c r="M1041" i="8"/>
  <c r="N1041" i="8" s="1"/>
  <c r="M1042" i="8"/>
  <c r="N1042" i="8" s="1"/>
  <c r="M1043" i="8"/>
  <c r="N1043" i="8" s="1"/>
  <c r="M1044" i="8"/>
  <c r="N1044" i="8" s="1"/>
  <c r="M1045" i="8"/>
  <c r="N1045" i="8" s="1"/>
  <c r="M1046" i="8"/>
  <c r="N1046" i="8" s="1"/>
  <c r="M1047" i="8"/>
  <c r="N1047" i="8" s="1"/>
  <c r="M1048" i="8"/>
  <c r="N1048" i="8" s="1"/>
  <c r="M1049" i="8"/>
  <c r="N1049" i="8" s="1"/>
  <c r="M1050" i="8"/>
  <c r="N1050" i="8" s="1"/>
  <c r="M1051" i="8"/>
  <c r="N1051" i="8" s="1"/>
  <c r="M1052" i="8"/>
  <c r="N1052" i="8" s="1"/>
  <c r="M1053" i="8"/>
  <c r="N1053" i="8" s="1"/>
  <c r="M1054" i="8"/>
  <c r="N1054" i="8" s="1"/>
  <c r="M1055" i="8"/>
  <c r="N1055" i="8" s="1"/>
  <c r="M1056" i="8"/>
  <c r="N1056" i="8" s="1"/>
  <c r="M1057" i="8"/>
  <c r="N1057" i="8" s="1"/>
  <c r="M1058" i="8"/>
  <c r="N1058" i="8" s="1"/>
  <c r="M1059" i="8"/>
  <c r="N1059" i="8" s="1"/>
  <c r="M1060" i="8"/>
  <c r="N1060" i="8" s="1"/>
  <c r="M1061" i="8"/>
  <c r="N1061" i="8" s="1"/>
  <c r="M1062" i="8"/>
  <c r="N1062" i="8" s="1"/>
  <c r="M1063" i="8"/>
  <c r="N1063" i="8" s="1"/>
  <c r="M1064" i="8"/>
  <c r="N1064" i="8" s="1"/>
  <c r="M1065" i="8"/>
  <c r="N1065" i="8" s="1"/>
  <c r="M1066" i="8"/>
  <c r="N1066" i="8" s="1"/>
  <c r="M1067" i="8"/>
  <c r="N1067" i="8" s="1"/>
  <c r="M1068" i="8"/>
  <c r="N1068" i="8" s="1"/>
  <c r="M1069" i="8"/>
  <c r="N1069" i="8" s="1"/>
  <c r="M1070" i="8"/>
  <c r="N1070" i="8" s="1"/>
  <c r="M1071" i="8"/>
  <c r="N1071" i="8" s="1"/>
  <c r="M1072" i="8"/>
  <c r="N1072" i="8" s="1"/>
  <c r="M1073" i="8"/>
  <c r="N1073" i="8" s="1"/>
  <c r="M1074" i="8"/>
  <c r="N1074" i="8" s="1"/>
  <c r="M1075" i="8"/>
  <c r="N1075" i="8" s="1"/>
  <c r="M1076" i="8"/>
  <c r="N1076" i="8" s="1"/>
  <c r="M1077" i="8"/>
  <c r="N1077" i="8" s="1"/>
  <c r="M1078" i="8"/>
  <c r="N1078" i="8" s="1"/>
  <c r="M1079" i="8"/>
  <c r="N1079" i="8" s="1"/>
  <c r="M1080" i="8"/>
  <c r="N1080" i="8" s="1"/>
  <c r="M1081" i="8"/>
  <c r="N1081" i="8" s="1"/>
  <c r="M1082" i="8"/>
  <c r="N1082" i="8" s="1"/>
  <c r="M1083" i="8"/>
  <c r="N1083" i="8" s="1"/>
  <c r="M1084" i="8"/>
  <c r="N1084" i="8" s="1"/>
  <c r="M1085" i="8"/>
  <c r="N1085" i="8" s="1"/>
  <c r="M1086" i="8"/>
  <c r="N1086" i="8" s="1"/>
  <c r="M1087" i="8"/>
  <c r="N1087" i="8" s="1"/>
  <c r="M1088" i="8"/>
  <c r="N1088" i="8" s="1"/>
  <c r="M1089" i="8"/>
  <c r="N1089" i="8" s="1"/>
  <c r="M1090" i="8"/>
  <c r="N1090" i="8" s="1"/>
  <c r="M1091" i="8"/>
  <c r="N1091" i="8" s="1"/>
  <c r="M1092" i="8"/>
  <c r="N1092" i="8" s="1"/>
  <c r="M1093" i="8"/>
  <c r="N1093" i="8" s="1"/>
  <c r="M1094" i="8"/>
  <c r="N1094" i="8" s="1"/>
  <c r="M1095" i="8"/>
  <c r="N1095" i="8" s="1"/>
  <c r="M1096" i="8"/>
  <c r="N1096" i="8" s="1"/>
  <c r="M1097" i="8"/>
  <c r="N1097" i="8" s="1"/>
  <c r="M1098" i="8"/>
  <c r="N1098" i="8" s="1"/>
  <c r="M1099" i="8"/>
  <c r="N1099" i="8" s="1"/>
  <c r="M1100" i="8"/>
  <c r="N1100" i="8" s="1"/>
  <c r="M1101" i="8"/>
  <c r="N1101" i="8" s="1"/>
  <c r="M1102" i="8"/>
  <c r="N1102" i="8" s="1"/>
  <c r="M1103" i="8"/>
  <c r="N1103" i="8" s="1"/>
  <c r="M1104" i="8"/>
  <c r="N1104" i="8" s="1"/>
  <c r="M1105" i="8"/>
  <c r="N1105" i="8" s="1"/>
  <c r="M1106" i="8"/>
  <c r="N1106" i="8" s="1"/>
  <c r="M1107" i="8"/>
  <c r="N1107" i="8" s="1"/>
  <c r="M1108" i="8"/>
  <c r="N1108" i="8" s="1"/>
  <c r="M1109" i="8"/>
  <c r="N1109" i="8" s="1"/>
  <c r="M1110" i="8"/>
  <c r="N1110" i="8" s="1"/>
  <c r="M1111" i="8"/>
  <c r="N1111" i="8" s="1"/>
  <c r="M1112" i="8"/>
  <c r="N1112" i="8" s="1"/>
  <c r="M1113" i="8"/>
  <c r="N1113" i="8" s="1"/>
  <c r="M1114" i="8"/>
  <c r="N1114" i="8" s="1"/>
  <c r="M1115" i="8"/>
  <c r="N1115" i="8" s="1"/>
  <c r="M1116" i="8"/>
  <c r="N1116" i="8" s="1"/>
  <c r="M1117" i="8"/>
  <c r="N1117" i="8" s="1"/>
  <c r="M1118" i="8"/>
  <c r="N1118" i="8" s="1"/>
  <c r="M1119" i="8"/>
  <c r="N1119" i="8" s="1"/>
  <c r="M1120" i="8"/>
  <c r="N1120" i="8" s="1"/>
  <c r="M1121" i="8"/>
  <c r="N1121" i="8" s="1"/>
  <c r="M1122" i="8"/>
  <c r="N1122" i="8" s="1"/>
  <c r="M1123" i="8"/>
  <c r="N1123" i="8" s="1"/>
  <c r="M1124" i="8"/>
  <c r="N1124" i="8" s="1"/>
  <c r="M1125" i="8"/>
  <c r="N1125" i="8" s="1"/>
  <c r="M1126" i="8"/>
  <c r="N1126" i="8" s="1"/>
  <c r="M1127" i="8"/>
  <c r="N1127" i="8" s="1"/>
  <c r="M1128" i="8"/>
  <c r="N1128" i="8" s="1"/>
  <c r="M1129" i="8"/>
  <c r="N1129" i="8" s="1"/>
  <c r="M1130" i="8"/>
  <c r="N1130" i="8" s="1"/>
  <c r="M1131" i="8"/>
  <c r="N1131" i="8" s="1"/>
  <c r="M1132" i="8"/>
  <c r="N1132" i="8" s="1"/>
  <c r="M1133" i="8"/>
  <c r="N1133" i="8" s="1"/>
  <c r="M1134" i="8"/>
  <c r="N1134" i="8" s="1"/>
  <c r="M1135" i="8"/>
  <c r="N1135" i="8" s="1"/>
  <c r="M1136" i="8"/>
  <c r="N1136" i="8" s="1"/>
  <c r="M1137" i="8"/>
  <c r="N1137" i="8" s="1"/>
  <c r="M1138" i="8"/>
  <c r="N1138" i="8" s="1"/>
  <c r="M1139" i="8"/>
  <c r="N1139" i="8" s="1"/>
  <c r="M1140" i="8"/>
  <c r="N1140" i="8" s="1"/>
  <c r="M1141" i="8"/>
  <c r="N1141" i="8" s="1"/>
  <c r="M1142" i="8"/>
  <c r="N1142" i="8" s="1"/>
  <c r="M1143" i="8"/>
  <c r="N1143" i="8" s="1"/>
  <c r="M1144" i="8"/>
  <c r="N1144" i="8" s="1"/>
  <c r="M1145" i="8"/>
  <c r="N1145" i="8" s="1"/>
  <c r="M1146" i="8"/>
  <c r="N1146" i="8" s="1"/>
  <c r="M1147" i="8"/>
  <c r="N1147" i="8" s="1"/>
  <c r="M1148" i="8"/>
  <c r="N1148" i="8" s="1"/>
  <c r="M1149" i="8"/>
  <c r="N1149" i="8" s="1"/>
  <c r="M1150" i="8"/>
  <c r="N1150" i="8" s="1"/>
  <c r="M1151" i="8"/>
  <c r="N1151" i="8" s="1"/>
  <c r="M1152" i="8"/>
  <c r="N1152" i="8" s="1"/>
  <c r="M1153" i="8"/>
  <c r="N1153" i="8" s="1"/>
  <c r="M1154" i="8"/>
  <c r="N1154" i="8" s="1"/>
  <c r="M1155" i="8"/>
  <c r="N1155" i="8" s="1"/>
  <c r="M1156" i="8"/>
  <c r="N1156" i="8" s="1"/>
  <c r="M1157" i="8"/>
  <c r="N1157" i="8" s="1"/>
  <c r="M1158" i="8"/>
  <c r="N1158" i="8" s="1"/>
  <c r="M1159" i="8"/>
  <c r="N1159" i="8" s="1"/>
  <c r="M1160" i="8"/>
  <c r="N1160" i="8" s="1"/>
  <c r="M1161" i="8"/>
  <c r="N1161" i="8" s="1"/>
  <c r="M1162" i="8"/>
  <c r="N1162" i="8" s="1"/>
  <c r="M1163" i="8"/>
  <c r="N1163" i="8" s="1"/>
  <c r="M1164" i="8"/>
  <c r="N1164" i="8" s="1"/>
  <c r="M1165" i="8"/>
  <c r="N1165" i="8" s="1"/>
  <c r="M1166" i="8"/>
  <c r="N1166" i="8" s="1"/>
  <c r="M1167" i="8"/>
  <c r="N1167" i="8" s="1"/>
  <c r="M1168" i="8"/>
  <c r="N1168" i="8" s="1"/>
  <c r="M1169" i="8"/>
  <c r="N1169" i="8" s="1"/>
  <c r="M1170" i="8"/>
  <c r="N1170" i="8" s="1"/>
  <c r="M1171" i="8"/>
  <c r="N1171" i="8" s="1"/>
  <c r="M1172" i="8"/>
  <c r="N1172" i="8" s="1"/>
  <c r="M1173" i="8"/>
  <c r="N1173" i="8" s="1"/>
  <c r="M1174" i="8"/>
  <c r="N1174" i="8" s="1"/>
  <c r="M1175" i="8"/>
  <c r="N1175" i="8" s="1"/>
  <c r="M1176" i="8"/>
  <c r="N1176" i="8" s="1"/>
  <c r="M1177" i="8"/>
  <c r="N1177" i="8" s="1"/>
  <c r="M1178" i="8"/>
  <c r="N1178" i="8" s="1"/>
  <c r="M1179" i="8"/>
  <c r="N1179" i="8" s="1"/>
  <c r="M1180" i="8"/>
  <c r="N1180" i="8" s="1"/>
  <c r="M1181" i="8"/>
  <c r="N1181" i="8" s="1"/>
  <c r="M1182" i="8"/>
  <c r="N1182" i="8" s="1"/>
  <c r="M1183" i="8"/>
  <c r="N1183" i="8" s="1"/>
  <c r="M1184" i="8"/>
  <c r="N1184" i="8" s="1"/>
  <c r="M1185" i="8"/>
  <c r="N1185" i="8" s="1"/>
  <c r="M1186" i="8"/>
  <c r="N1186" i="8" s="1"/>
  <c r="M1187" i="8"/>
  <c r="N1187" i="8" s="1"/>
  <c r="M1188" i="8"/>
  <c r="N1188" i="8" s="1"/>
  <c r="M1189" i="8"/>
  <c r="N1189" i="8" s="1"/>
  <c r="M1190" i="8"/>
  <c r="N1190" i="8" s="1"/>
  <c r="M1191" i="8"/>
  <c r="N1191" i="8" s="1"/>
  <c r="M1192" i="8"/>
  <c r="N1192" i="8" s="1"/>
  <c r="M1193" i="8"/>
  <c r="N1193" i="8" s="1"/>
  <c r="M1194" i="8"/>
  <c r="N1194" i="8" s="1"/>
  <c r="M1195" i="8"/>
  <c r="N1195" i="8" s="1"/>
  <c r="M1196" i="8"/>
  <c r="N1196" i="8" s="1"/>
  <c r="M1197" i="8"/>
  <c r="N1197" i="8" s="1"/>
  <c r="M1198" i="8"/>
  <c r="N1198" i="8" s="1"/>
  <c r="M1199" i="8"/>
  <c r="N1199" i="8" s="1"/>
  <c r="M1200" i="8"/>
  <c r="N1200" i="8" s="1"/>
  <c r="M1201" i="8"/>
  <c r="N1201" i="8" s="1"/>
  <c r="M1202" i="8"/>
  <c r="N1202" i="8" s="1"/>
  <c r="M1203" i="8"/>
  <c r="N1203" i="8" s="1"/>
  <c r="M1204" i="8"/>
  <c r="N1204" i="8" s="1"/>
  <c r="M1205" i="8"/>
  <c r="N1205" i="8" s="1"/>
  <c r="M1206" i="8"/>
  <c r="N1206" i="8" s="1"/>
  <c r="M1207" i="8"/>
  <c r="N1207" i="8" s="1"/>
  <c r="M1208" i="8"/>
  <c r="N1208" i="8" s="1"/>
  <c r="M1209" i="8"/>
  <c r="N1209" i="8" s="1"/>
  <c r="M1210" i="8"/>
  <c r="N1210" i="8" s="1"/>
  <c r="M1211" i="8"/>
  <c r="N1211" i="8" s="1"/>
  <c r="M1212" i="8"/>
  <c r="N1212" i="8" s="1"/>
  <c r="M1213" i="8"/>
  <c r="N1213" i="8" s="1"/>
  <c r="M1214" i="8"/>
  <c r="N1214" i="8" s="1"/>
  <c r="M1215" i="8"/>
  <c r="N1215" i="8" s="1"/>
  <c r="M1216" i="8"/>
  <c r="N1216" i="8" s="1"/>
  <c r="M1217" i="8"/>
  <c r="N1217" i="8" s="1"/>
  <c r="M1218" i="8"/>
  <c r="N1218" i="8" s="1"/>
  <c r="M1219" i="8"/>
  <c r="N1219" i="8" s="1"/>
  <c r="M1220" i="8"/>
  <c r="N1220" i="8" s="1"/>
  <c r="M1221" i="8"/>
  <c r="N1221" i="8" s="1"/>
  <c r="M1222" i="8"/>
  <c r="N1222" i="8" s="1"/>
  <c r="M1223" i="8"/>
  <c r="N1223" i="8" s="1"/>
  <c r="M1224" i="8"/>
  <c r="N1224" i="8" s="1"/>
  <c r="M1225" i="8"/>
  <c r="N1225" i="8" s="1"/>
  <c r="M1226" i="8"/>
  <c r="N1226" i="8" s="1"/>
  <c r="M1227" i="8"/>
  <c r="N1227" i="8" s="1"/>
  <c r="M1228" i="8"/>
  <c r="N1228" i="8" s="1"/>
  <c r="M1229" i="8"/>
  <c r="N1229" i="8" s="1"/>
  <c r="M1230" i="8"/>
  <c r="N1230" i="8" s="1"/>
  <c r="M1231" i="8"/>
  <c r="N1231" i="8" s="1"/>
  <c r="M1232" i="8"/>
  <c r="N1232" i="8" s="1"/>
  <c r="M1233" i="8"/>
  <c r="N1233" i="8" s="1"/>
  <c r="M1234" i="8"/>
  <c r="N1234" i="8" s="1"/>
  <c r="M1235" i="8"/>
  <c r="N1235" i="8" s="1"/>
  <c r="M1236" i="8"/>
  <c r="N1236" i="8" s="1"/>
  <c r="M1237" i="8"/>
  <c r="N1237" i="8" s="1"/>
  <c r="M1238" i="8"/>
  <c r="N1238" i="8" s="1"/>
  <c r="M1239" i="8"/>
  <c r="N1239" i="8" s="1"/>
  <c r="M1240" i="8"/>
  <c r="N1240" i="8" s="1"/>
  <c r="M1241" i="8"/>
  <c r="N1241" i="8" s="1"/>
  <c r="M1242" i="8"/>
  <c r="N1242" i="8" s="1"/>
  <c r="M1243" i="8"/>
  <c r="N1243" i="8" s="1"/>
  <c r="M1244" i="8"/>
  <c r="N1244" i="8" s="1"/>
  <c r="M1245" i="8"/>
  <c r="N1245" i="8" s="1"/>
  <c r="M1246" i="8"/>
  <c r="N1246" i="8" s="1"/>
  <c r="M1247" i="8"/>
  <c r="N1247" i="8" s="1"/>
  <c r="M1248" i="8"/>
  <c r="N1248" i="8" s="1"/>
  <c r="M1249" i="8"/>
  <c r="N1249" i="8" s="1"/>
  <c r="M1250" i="8"/>
  <c r="N1250" i="8" s="1"/>
  <c r="M1251" i="8"/>
  <c r="N1251" i="8" s="1"/>
  <c r="M1252" i="8"/>
  <c r="N1252" i="8" s="1"/>
  <c r="M1253" i="8"/>
  <c r="N1253" i="8" s="1"/>
  <c r="M1254" i="8"/>
  <c r="N1254" i="8" s="1"/>
  <c r="M1255" i="8"/>
  <c r="N1255" i="8" s="1"/>
  <c r="M1256" i="8"/>
  <c r="N1256" i="8" s="1"/>
  <c r="M1257" i="8"/>
  <c r="N1257" i="8" s="1"/>
  <c r="M1258" i="8"/>
  <c r="N1258" i="8" s="1"/>
  <c r="M1259" i="8"/>
  <c r="N1259" i="8" s="1"/>
  <c r="M1260" i="8"/>
  <c r="N1260" i="8" s="1"/>
  <c r="M1261" i="8"/>
  <c r="N1261" i="8" s="1"/>
  <c r="M1262" i="8"/>
  <c r="N1262" i="8" s="1"/>
  <c r="M1263" i="8"/>
  <c r="N1263" i="8" s="1"/>
  <c r="M1264" i="8"/>
  <c r="N1264" i="8" s="1"/>
  <c r="M1265" i="8"/>
  <c r="N1265" i="8" s="1"/>
  <c r="M1266" i="8"/>
  <c r="N1266" i="8" s="1"/>
  <c r="M1267" i="8"/>
  <c r="N1267" i="8" s="1"/>
  <c r="M1268" i="8"/>
  <c r="N1268" i="8" s="1"/>
  <c r="M1269" i="8"/>
  <c r="N1269" i="8" s="1"/>
  <c r="M1270" i="8"/>
  <c r="N1270" i="8" s="1"/>
  <c r="M1271" i="8"/>
  <c r="N1271" i="8" s="1"/>
  <c r="M1272" i="8"/>
  <c r="N1272" i="8" s="1"/>
  <c r="M1273" i="8"/>
  <c r="N1273" i="8" s="1"/>
  <c r="M1274" i="8"/>
  <c r="N1274" i="8" s="1"/>
  <c r="M1275" i="8"/>
  <c r="N1275" i="8" s="1"/>
  <c r="M1276" i="8"/>
  <c r="N1276" i="8" s="1"/>
  <c r="M1277" i="8"/>
  <c r="N1277" i="8" s="1"/>
  <c r="M1278" i="8"/>
  <c r="N1278" i="8" s="1"/>
  <c r="M1279" i="8"/>
  <c r="N1279" i="8" s="1"/>
  <c r="M1280" i="8"/>
  <c r="N1280" i="8" s="1"/>
  <c r="M1281" i="8"/>
  <c r="N1281" i="8" s="1"/>
  <c r="M1282" i="8"/>
  <c r="N1282" i="8" s="1"/>
  <c r="M1283" i="8"/>
  <c r="N1283" i="8" s="1"/>
  <c r="M1284" i="8"/>
  <c r="N1284" i="8" s="1"/>
  <c r="M1285" i="8"/>
  <c r="N1285" i="8" s="1"/>
  <c r="M1286" i="8"/>
  <c r="N1286" i="8" s="1"/>
  <c r="M1287" i="8"/>
  <c r="N1287" i="8" s="1"/>
  <c r="M1288" i="8"/>
  <c r="N1288" i="8" s="1"/>
  <c r="M1289" i="8"/>
  <c r="N1289" i="8" s="1"/>
  <c r="M1290" i="8"/>
  <c r="N1290" i="8" s="1"/>
  <c r="M1291" i="8"/>
  <c r="N1291" i="8" s="1"/>
  <c r="M1292" i="8"/>
  <c r="N1292" i="8" s="1"/>
  <c r="M1293" i="8"/>
  <c r="N1293" i="8" s="1"/>
  <c r="M1294" i="8"/>
  <c r="N1294" i="8" s="1"/>
  <c r="M1295" i="8"/>
  <c r="N1295" i="8" s="1"/>
  <c r="M1296" i="8"/>
  <c r="N1296" i="8" s="1"/>
  <c r="M1297" i="8"/>
  <c r="N1297" i="8" s="1"/>
  <c r="M1298" i="8"/>
  <c r="N1298" i="8" s="1"/>
  <c r="M1299" i="8"/>
  <c r="N1299" i="8" s="1"/>
  <c r="M1300" i="8"/>
  <c r="N1300" i="8" s="1"/>
  <c r="M1301" i="8"/>
  <c r="N1301" i="8" s="1"/>
  <c r="M1302" i="8"/>
  <c r="N1302" i="8" s="1"/>
  <c r="M1303" i="8"/>
  <c r="N1303" i="8" s="1"/>
  <c r="M1304" i="8"/>
  <c r="N1304" i="8" s="1"/>
  <c r="M1305" i="8"/>
  <c r="N1305" i="8" s="1"/>
  <c r="M1306" i="8"/>
  <c r="N1306" i="8" s="1"/>
  <c r="M1307" i="8"/>
  <c r="N1307" i="8" s="1"/>
  <c r="M1308" i="8"/>
  <c r="N1308" i="8" s="1"/>
  <c r="M1309" i="8"/>
  <c r="N1309" i="8" s="1"/>
  <c r="M1310" i="8"/>
  <c r="N1310" i="8" s="1"/>
  <c r="M1311" i="8"/>
  <c r="N1311" i="8" s="1"/>
  <c r="M1312" i="8"/>
  <c r="N1312" i="8" s="1"/>
  <c r="M1313" i="8"/>
  <c r="N1313" i="8" s="1"/>
  <c r="M1314" i="8"/>
  <c r="N1314" i="8" s="1"/>
  <c r="M1315" i="8"/>
  <c r="N1315" i="8" s="1"/>
  <c r="M1316" i="8"/>
  <c r="N1316" i="8" s="1"/>
  <c r="M1317" i="8"/>
  <c r="N1317" i="8" s="1"/>
  <c r="M1318" i="8"/>
  <c r="N1318" i="8" s="1"/>
  <c r="M1319" i="8"/>
  <c r="N1319" i="8" s="1"/>
  <c r="M1320" i="8"/>
  <c r="N1320" i="8" s="1"/>
  <c r="M1321" i="8"/>
  <c r="N1321" i="8" s="1"/>
  <c r="M1322" i="8"/>
  <c r="N1322" i="8" s="1"/>
  <c r="M1323" i="8"/>
  <c r="N1323" i="8" s="1"/>
  <c r="M1324" i="8"/>
  <c r="N1324" i="8" s="1"/>
  <c r="M1325" i="8"/>
  <c r="N1325" i="8" s="1"/>
  <c r="M1326" i="8"/>
  <c r="N1326" i="8" s="1"/>
  <c r="M1327" i="8"/>
  <c r="N1327" i="8" s="1"/>
  <c r="M1328" i="8"/>
  <c r="N1328" i="8" s="1"/>
  <c r="M1329" i="8"/>
  <c r="N1329" i="8" s="1"/>
  <c r="M1330" i="8"/>
  <c r="N1330" i="8" s="1"/>
  <c r="M1331" i="8"/>
  <c r="N1331" i="8" s="1"/>
  <c r="M1332" i="8"/>
  <c r="N1332" i="8" s="1"/>
  <c r="M1333" i="8"/>
  <c r="N1333" i="8" s="1"/>
  <c r="M1334" i="8"/>
  <c r="N1334" i="8" s="1"/>
  <c r="M1335" i="8"/>
  <c r="N1335" i="8" s="1"/>
  <c r="M1336" i="8"/>
  <c r="N1336" i="8" s="1"/>
  <c r="M1337" i="8"/>
  <c r="N1337" i="8" s="1"/>
  <c r="M1338" i="8"/>
  <c r="N1338" i="8" s="1"/>
  <c r="M1339" i="8"/>
  <c r="N1339" i="8" s="1"/>
  <c r="M1340" i="8"/>
  <c r="N1340" i="8" s="1"/>
  <c r="M1341" i="8"/>
  <c r="N1341" i="8" s="1"/>
  <c r="M1342" i="8"/>
  <c r="N1342" i="8" s="1"/>
  <c r="M1343" i="8"/>
  <c r="N1343" i="8" s="1"/>
  <c r="M1344" i="8"/>
  <c r="N1344" i="8" s="1"/>
  <c r="M1345" i="8"/>
  <c r="N1345" i="8" s="1"/>
  <c r="M1346" i="8"/>
  <c r="N1346" i="8" s="1"/>
  <c r="M1347" i="8"/>
  <c r="N1347" i="8" s="1"/>
  <c r="M1348" i="8"/>
  <c r="N1348" i="8" s="1"/>
  <c r="M1349" i="8"/>
  <c r="N1349" i="8" s="1"/>
  <c r="M1350" i="8"/>
  <c r="N1350" i="8" s="1"/>
  <c r="M1351" i="8"/>
  <c r="N1351" i="8" s="1"/>
  <c r="M1352" i="8"/>
  <c r="N1352" i="8" s="1"/>
  <c r="M1353" i="8"/>
  <c r="N1353" i="8" s="1"/>
  <c r="M1354" i="8"/>
  <c r="N1354" i="8" s="1"/>
  <c r="M1355" i="8"/>
  <c r="N1355" i="8" s="1"/>
  <c r="M1356" i="8"/>
  <c r="N1356" i="8" s="1"/>
  <c r="M1357" i="8"/>
  <c r="N1357" i="8" s="1"/>
  <c r="M1358" i="8"/>
  <c r="N1358" i="8" s="1"/>
  <c r="M1359" i="8"/>
  <c r="N1359" i="8" s="1"/>
  <c r="M1360" i="8"/>
  <c r="N1360" i="8" s="1"/>
  <c r="M1361" i="8"/>
  <c r="N1361" i="8" s="1"/>
  <c r="M1362" i="8"/>
  <c r="N1362" i="8" s="1"/>
  <c r="M1363" i="8"/>
  <c r="N1363" i="8" s="1"/>
  <c r="M1364" i="8"/>
  <c r="N1364" i="8" s="1"/>
  <c r="M1365" i="8"/>
  <c r="N1365" i="8" s="1"/>
  <c r="M1366" i="8"/>
  <c r="N1366" i="8" s="1"/>
  <c r="M1367" i="8"/>
  <c r="N1367" i="8" s="1"/>
  <c r="M1368" i="8"/>
  <c r="N1368" i="8" s="1"/>
  <c r="M1369" i="8"/>
  <c r="N1369" i="8" s="1"/>
  <c r="M1370" i="8"/>
  <c r="N1370" i="8" s="1"/>
  <c r="M1371" i="8"/>
  <c r="N1371" i="8" s="1"/>
  <c r="M1372" i="8"/>
  <c r="N1372" i="8" s="1"/>
  <c r="M1373" i="8"/>
  <c r="N1373" i="8" s="1"/>
  <c r="M1374" i="8"/>
  <c r="N1374" i="8" s="1"/>
  <c r="M1375" i="8"/>
  <c r="N1375" i="8" s="1"/>
  <c r="M1376" i="8"/>
  <c r="N1376" i="8" s="1"/>
  <c r="M1377" i="8"/>
  <c r="N1377" i="8" s="1"/>
  <c r="M1378" i="8"/>
  <c r="N1378" i="8" s="1"/>
  <c r="M1379" i="8"/>
  <c r="N1379" i="8" s="1"/>
  <c r="M1380" i="8"/>
  <c r="N1380" i="8" s="1"/>
  <c r="M1381" i="8"/>
  <c r="N1381" i="8" s="1"/>
  <c r="M1382" i="8"/>
  <c r="N1382" i="8" s="1"/>
  <c r="M1383" i="8"/>
  <c r="N1383" i="8" s="1"/>
  <c r="M1384" i="8"/>
  <c r="N1384" i="8" s="1"/>
  <c r="M1385" i="8"/>
  <c r="N1385" i="8" s="1"/>
  <c r="M1386" i="8"/>
  <c r="N1386" i="8" s="1"/>
  <c r="M1387" i="8"/>
  <c r="N1387" i="8" s="1"/>
  <c r="M1388" i="8"/>
  <c r="N1388" i="8" s="1"/>
  <c r="M1389" i="8"/>
  <c r="N1389" i="8" s="1"/>
  <c r="M1390" i="8"/>
  <c r="N1390" i="8" s="1"/>
  <c r="M1391" i="8"/>
  <c r="N1391" i="8" s="1"/>
  <c r="M1392" i="8"/>
  <c r="N1392" i="8" s="1"/>
  <c r="M1393" i="8"/>
  <c r="N1393" i="8" s="1"/>
  <c r="M1394" i="8"/>
  <c r="N1394" i="8" s="1"/>
  <c r="M1395" i="8"/>
  <c r="N1395" i="8" s="1"/>
  <c r="M1396" i="8"/>
  <c r="N1396" i="8" s="1"/>
  <c r="M1397" i="8"/>
  <c r="N1397" i="8" s="1"/>
  <c r="M1398" i="8"/>
  <c r="N1398" i="8" s="1"/>
  <c r="M1399" i="8"/>
  <c r="N1399" i="8" s="1"/>
  <c r="M1400" i="8"/>
  <c r="N1400" i="8" s="1"/>
  <c r="M1401" i="8"/>
  <c r="N1401" i="8" s="1"/>
  <c r="M1402" i="8"/>
  <c r="N1402" i="8" s="1"/>
  <c r="M1403" i="8"/>
  <c r="N1403" i="8" s="1"/>
  <c r="M1404" i="8"/>
  <c r="N1404" i="8" s="1"/>
  <c r="M1405" i="8"/>
  <c r="N1405" i="8" s="1"/>
  <c r="M1406" i="8"/>
  <c r="N1406" i="8" s="1"/>
  <c r="M1407" i="8"/>
  <c r="N1407" i="8" s="1"/>
  <c r="M1408" i="8"/>
  <c r="N1408" i="8" s="1"/>
  <c r="M1409" i="8"/>
  <c r="N1409" i="8" s="1"/>
  <c r="M1410" i="8"/>
  <c r="N1410" i="8" s="1"/>
  <c r="M1411" i="8"/>
  <c r="N1411" i="8" s="1"/>
  <c r="M1412" i="8"/>
  <c r="N1412" i="8" s="1"/>
  <c r="M1413" i="8"/>
  <c r="N1413" i="8" s="1"/>
  <c r="M1414" i="8"/>
  <c r="N1414" i="8" s="1"/>
  <c r="M1415" i="8"/>
  <c r="N1415" i="8" s="1"/>
  <c r="M1416" i="8"/>
  <c r="N1416" i="8" s="1"/>
  <c r="M1417" i="8"/>
  <c r="N1417" i="8" s="1"/>
  <c r="M1418" i="8"/>
  <c r="N1418" i="8" s="1"/>
  <c r="M1419" i="8"/>
  <c r="N1419" i="8" s="1"/>
  <c r="M1420" i="8"/>
  <c r="N1420" i="8" s="1"/>
  <c r="M1421" i="8"/>
  <c r="N1421" i="8" s="1"/>
  <c r="M1422" i="8"/>
  <c r="N1422" i="8" s="1"/>
  <c r="M1423" i="8"/>
  <c r="N1423" i="8" s="1"/>
  <c r="M1424" i="8"/>
  <c r="N1424" i="8" s="1"/>
  <c r="M1425" i="8"/>
  <c r="N1425" i="8" s="1"/>
  <c r="M1426" i="8"/>
  <c r="N1426" i="8" s="1"/>
  <c r="M1427" i="8"/>
  <c r="N1427" i="8" s="1"/>
  <c r="M1428" i="8"/>
  <c r="N1428" i="8" s="1"/>
  <c r="M1429" i="8"/>
  <c r="N1429" i="8" s="1"/>
  <c r="M1430" i="8"/>
  <c r="N1430" i="8" s="1"/>
  <c r="M1431" i="8"/>
  <c r="N1431" i="8" s="1"/>
  <c r="M1432" i="8"/>
  <c r="N1432" i="8" s="1"/>
  <c r="M1433" i="8"/>
  <c r="N1433" i="8" s="1"/>
  <c r="M1434" i="8"/>
  <c r="N1434" i="8" s="1"/>
  <c r="M1435" i="8"/>
  <c r="N1435" i="8" s="1"/>
  <c r="M1436" i="8"/>
  <c r="N1436" i="8" s="1"/>
  <c r="M1437" i="8"/>
  <c r="N1437" i="8" s="1"/>
  <c r="M1438" i="8"/>
  <c r="N1438" i="8" s="1"/>
  <c r="M1439" i="8"/>
  <c r="N1439" i="8" s="1"/>
  <c r="M1440" i="8"/>
  <c r="N1440" i="8" s="1"/>
  <c r="M1441" i="8"/>
  <c r="N1441" i="8" s="1"/>
  <c r="M1442" i="8"/>
  <c r="N1442" i="8" s="1"/>
  <c r="M1443" i="8"/>
  <c r="N1443" i="8" s="1"/>
  <c r="M1444" i="8"/>
  <c r="N1444" i="8" s="1"/>
  <c r="M1445" i="8"/>
  <c r="N1445" i="8" s="1"/>
  <c r="M1446" i="8"/>
  <c r="N1446" i="8" s="1"/>
  <c r="M1447" i="8"/>
  <c r="N1447" i="8" s="1"/>
  <c r="M1448" i="8"/>
  <c r="N1448" i="8" s="1"/>
  <c r="M1449" i="8"/>
  <c r="N1449" i="8" s="1"/>
  <c r="M1450" i="8"/>
  <c r="N1450" i="8" s="1"/>
  <c r="M1451" i="8"/>
  <c r="N1451" i="8" s="1"/>
  <c r="M1452" i="8"/>
  <c r="N1452" i="8" s="1"/>
  <c r="M1453" i="8"/>
  <c r="N1453" i="8" s="1"/>
  <c r="M1454" i="8"/>
  <c r="N1454" i="8" s="1"/>
  <c r="M1455" i="8"/>
  <c r="N1455" i="8" s="1"/>
  <c r="M1456" i="8"/>
  <c r="N1456" i="8" s="1"/>
  <c r="M1457" i="8"/>
  <c r="N1457" i="8" s="1"/>
  <c r="M1458" i="8"/>
  <c r="N1458" i="8" s="1"/>
  <c r="M1459" i="8"/>
  <c r="N1459" i="8" s="1"/>
  <c r="M1460" i="8"/>
  <c r="N1460" i="8" s="1"/>
  <c r="M1461" i="8"/>
  <c r="N1461" i="8" s="1"/>
  <c r="M1462" i="8"/>
  <c r="N1462" i="8" s="1"/>
  <c r="M1463" i="8"/>
  <c r="N1463" i="8" s="1"/>
  <c r="M1464" i="8"/>
  <c r="N1464" i="8" s="1"/>
  <c r="M1465" i="8"/>
  <c r="N1465" i="8" s="1"/>
  <c r="M1466" i="8"/>
  <c r="N1466" i="8" s="1"/>
  <c r="M1467" i="8"/>
  <c r="N1467" i="8" s="1"/>
  <c r="M1468" i="8"/>
  <c r="N1468" i="8" s="1"/>
  <c r="M1469" i="8"/>
  <c r="N1469" i="8" s="1"/>
  <c r="M1470" i="8"/>
  <c r="N1470" i="8" s="1"/>
  <c r="M8" i="8"/>
  <c r="N8" i="8" s="1"/>
  <c r="H6" i="8"/>
  <c r="I6" i="8" s="1"/>
  <c r="H7" i="8"/>
  <c r="I7" i="8" s="1"/>
  <c r="H8" i="8"/>
  <c r="I8" i="8" s="1"/>
  <c r="H9" i="8"/>
  <c r="H10" i="8"/>
  <c r="I10" i="8" s="1"/>
  <c r="H11" i="8"/>
  <c r="I11" i="8" s="1"/>
  <c r="H12" i="8"/>
  <c r="I12" i="8" s="1"/>
  <c r="H13" i="8"/>
  <c r="I13" i="8" s="1"/>
  <c r="H14" i="8"/>
  <c r="I14" i="8" s="1"/>
  <c r="J14" i="8" s="1"/>
  <c r="H15" i="8"/>
  <c r="I15" i="8" s="1"/>
  <c r="J15" i="8" s="1"/>
  <c r="H16" i="8"/>
  <c r="I16" i="8" s="1"/>
  <c r="H17" i="8"/>
  <c r="I17" i="8" s="1"/>
  <c r="H18" i="8"/>
  <c r="I18" i="8" s="1"/>
  <c r="H19" i="8"/>
  <c r="I19" i="8" s="1"/>
  <c r="H20" i="8"/>
  <c r="I20" i="8" s="1"/>
  <c r="H21" i="8"/>
  <c r="I21" i="8" s="1"/>
  <c r="H22" i="8"/>
  <c r="I22" i="8" s="1"/>
  <c r="H23" i="8"/>
  <c r="I23" i="8" s="1"/>
  <c r="H24" i="8"/>
  <c r="I24" i="8" s="1"/>
  <c r="H25" i="8"/>
  <c r="I25" i="8" s="1"/>
  <c r="H26" i="8"/>
  <c r="I26" i="8" s="1"/>
  <c r="H27" i="8"/>
  <c r="I27" i="8" s="1"/>
  <c r="H28" i="8"/>
  <c r="I28" i="8" s="1"/>
  <c r="H29" i="8"/>
  <c r="I29" i="8" s="1"/>
  <c r="H30" i="8"/>
  <c r="I30" i="8" s="1"/>
  <c r="H31" i="8"/>
  <c r="I31" i="8" s="1"/>
  <c r="H32" i="8"/>
  <c r="I32" i="8" s="1"/>
  <c r="H33" i="8"/>
  <c r="I33" i="8" s="1"/>
  <c r="H34" i="8"/>
  <c r="I34" i="8" s="1"/>
  <c r="H35" i="8"/>
  <c r="I35" i="8" s="1"/>
  <c r="H36" i="8"/>
  <c r="I36" i="8" s="1"/>
  <c r="H37" i="8"/>
  <c r="I37" i="8" s="1"/>
  <c r="H38" i="8"/>
  <c r="I38" i="8" s="1"/>
  <c r="H39" i="8"/>
  <c r="I39" i="8" s="1"/>
  <c r="H40" i="8"/>
  <c r="I40" i="8" s="1"/>
  <c r="H41" i="8"/>
  <c r="I41" i="8" s="1"/>
  <c r="H42" i="8"/>
  <c r="I42" i="8" s="1"/>
  <c r="H43" i="8"/>
  <c r="I43" i="8" s="1"/>
  <c r="H44" i="8"/>
  <c r="I44" i="8" s="1"/>
  <c r="H45" i="8"/>
  <c r="I45" i="8" s="1"/>
  <c r="H46" i="8"/>
  <c r="I46" i="8" s="1"/>
  <c r="H47" i="8"/>
  <c r="I47" i="8" s="1"/>
  <c r="H48" i="8"/>
  <c r="I48" i="8" s="1"/>
  <c r="H49" i="8"/>
  <c r="I49" i="8" s="1"/>
  <c r="H50" i="8"/>
  <c r="I50" i="8" s="1"/>
  <c r="H51" i="8"/>
  <c r="I51" i="8" s="1"/>
  <c r="H52" i="8"/>
  <c r="I52" i="8" s="1"/>
  <c r="H53" i="8"/>
  <c r="I53" i="8" s="1"/>
  <c r="H54" i="8"/>
  <c r="I54" i="8" s="1"/>
  <c r="H55" i="8"/>
  <c r="I55" i="8" s="1"/>
  <c r="H56" i="8"/>
  <c r="I56" i="8" s="1"/>
  <c r="H57" i="8"/>
  <c r="I57" i="8" s="1"/>
  <c r="H58" i="8"/>
  <c r="I58" i="8" s="1"/>
  <c r="H59" i="8"/>
  <c r="I59" i="8" s="1"/>
  <c r="H60" i="8"/>
  <c r="I60" i="8" s="1"/>
  <c r="H61" i="8"/>
  <c r="I61" i="8" s="1"/>
  <c r="H62" i="8"/>
  <c r="I62" i="8" s="1"/>
  <c r="H63" i="8"/>
  <c r="I63" i="8" s="1"/>
  <c r="H64" i="8"/>
  <c r="I64" i="8" s="1"/>
  <c r="H65" i="8"/>
  <c r="I65" i="8" s="1"/>
  <c r="H66" i="8"/>
  <c r="I66" i="8" s="1"/>
  <c r="H67" i="8"/>
  <c r="I67" i="8" s="1"/>
  <c r="H68" i="8"/>
  <c r="I68" i="8" s="1"/>
  <c r="H69" i="8"/>
  <c r="I69" i="8" s="1"/>
  <c r="H70" i="8"/>
  <c r="I70" i="8" s="1"/>
  <c r="H71" i="8"/>
  <c r="I71" i="8" s="1"/>
  <c r="H72" i="8"/>
  <c r="I72" i="8" s="1"/>
  <c r="H73" i="8"/>
  <c r="I73" i="8" s="1"/>
  <c r="H74" i="8"/>
  <c r="I74" i="8" s="1"/>
  <c r="H75" i="8"/>
  <c r="I75" i="8" s="1"/>
  <c r="H76" i="8"/>
  <c r="I76" i="8" s="1"/>
  <c r="H77" i="8"/>
  <c r="I77" i="8" s="1"/>
  <c r="H78" i="8"/>
  <c r="I78" i="8" s="1"/>
  <c r="H79" i="8"/>
  <c r="I79" i="8" s="1"/>
  <c r="H80" i="8"/>
  <c r="I80" i="8" s="1"/>
  <c r="H81" i="8"/>
  <c r="I81" i="8" s="1"/>
  <c r="H82" i="8"/>
  <c r="I82" i="8" s="1"/>
  <c r="H83" i="8"/>
  <c r="I83" i="8" s="1"/>
  <c r="H84" i="8"/>
  <c r="I84" i="8" s="1"/>
  <c r="H85" i="8"/>
  <c r="I85" i="8" s="1"/>
  <c r="H86" i="8"/>
  <c r="I86" i="8" s="1"/>
  <c r="H87" i="8"/>
  <c r="I87" i="8" s="1"/>
  <c r="H88" i="8"/>
  <c r="I88" i="8" s="1"/>
  <c r="H89" i="8"/>
  <c r="I89" i="8" s="1"/>
  <c r="H90" i="8"/>
  <c r="I90" i="8" s="1"/>
  <c r="H91" i="8"/>
  <c r="I91" i="8" s="1"/>
  <c r="H92" i="8"/>
  <c r="I92" i="8" s="1"/>
  <c r="H93" i="8"/>
  <c r="I93" i="8" s="1"/>
  <c r="H94" i="8"/>
  <c r="I94" i="8" s="1"/>
  <c r="H95" i="8"/>
  <c r="I95" i="8" s="1"/>
  <c r="H96" i="8"/>
  <c r="I96" i="8" s="1"/>
  <c r="H97" i="8"/>
  <c r="I97" i="8" s="1"/>
  <c r="H98" i="8"/>
  <c r="I98" i="8" s="1"/>
  <c r="H99" i="8"/>
  <c r="I99" i="8" s="1"/>
  <c r="H100" i="8"/>
  <c r="I100" i="8" s="1"/>
  <c r="H101" i="8"/>
  <c r="I101" i="8" s="1"/>
  <c r="H102" i="8"/>
  <c r="I102" i="8" s="1"/>
  <c r="H103" i="8"/>
  <c r="I103" i="8" s="1"/>
  <c r="H104" i="8"/>
  <c r="I104" i="8" s="1"/>
  <c r="H105" i="8"/>
  <c r="I105" i="8" s="1"/>
  <c r="H106" i="8"/>
  <c r="I106" i="8" s="1"/>
  <c r="H107" i="8"/>
  <c r="I107" i="8" s="1"/>
  <c r="H108" i="8"/>
  <c r="I108" i="8" s="1"/>
  <c r="H109" i="8"/>
  <c r="I109" i="8" s="1"/>
  <c r="H110" i="8"/>
  <c r="I110" i="8" s="1"/>
  <c r="H111" i="8"/>
  <c r="I111" i="8" s="1"/>
  <c r="H112" i="8"/>
  <c r="I112" i="8" s="1"/>
  <c r="H113" i="8"/>
  <c r="I113" i="8" s="1"/>
  <c r="H114" i="8"/>
  <c r="I114" i="8" s="1"/>
  <c r="H115" i="8"/>
  <c r="I115" i="8" s="1"/>
  <c r="H116" i="8"/>
  <c r="I116" i="8" s="1"/>
  <c r="H117" i="8"/>
  <c r="I117" i="8" s="1"/>
  <c r="H118" i="8"/>
  <c r="I118" i="8" s="1"/>
  <c r="H119" i="8"/>
  <c r="I119" i="8" s="1"/>
  <c r="H120" i="8"/>
  <c r="I120" i="8" s="1"/>
  <c r="H121" i="8"/>
  <c r="I121" i="8" s="1"/>
  <c r="H122" i="8"/>
  <c r="I122" i="8" s="1"/>
  <c r="H123" i="8"/>
  <c r="I123" i="8" s="1"/>
  <c r="H124" i="8"/>
  <c r="I124" i="8" s="1"/>
  <c r="H125" i="8"/>
  <c r="I125" i="8" s="1"/>
  <c r="H126" i="8"/>
  <c r="I126" i="8" s="1"/>
  <c r="H127" i="8"/>
  <c r="I127" i="8" s="1"/>
  <c r="H128" i="8"/>
  <c r="I128" i="8" s="1"/>
  <c r="H129" i="8"/>
  <c r="I129" i="8" s="1"/>
  <c r="H130" i="8"/>
  <c r="I130" i="8" s="1"/>
  <c r="H131" i="8"/>
  <c r="I131" i="8" s="1"/>
  <c r="H132" i="8"/>
  <c r="I132" i="8" s="1"/>
  <c r="H133" i="8"/>
  <c r="I133" i="8" s="1"/>
  <c r="H134" i="8"/>
  <c r="I134" i="8" s="1"/>
  <c r="H135" i="8"/>
  <c r="I135" i="8" s="1"/>
  <c r="H136" i="8"/>
  <c r="I136" i="8" s="1"/>
  <c r="H137" i="8"/>
  <c r="I137" i="8" s="1"/>
  <c r="H138" i="8"/>
  <c r="I138" i="8" s="1"/>
  <c r="H139" i="8"/>
  <c r="I139" i="8" s="1"/>
  <c r="H140" i="8"/>
  <c r="I140" i="8" s="1"/>
  <c r="H141" i="8"/>
  <c r="I141" i="8" s="1"/>
  <c r="H142" i="8"/>
  <c r="I142" i="8" s="1"/>
  <c r="H143" i="8"/>
  <c r="I143" i="8" s="1"/>
  <c r="H144" i="8"/>
  <c r="I144" i="8" s="1"/>
  <c r="H145" i="8"/>
  <c r="I145" i="8" s="1"/>
  <c r="H146" i="8"/>
  <c r="I146" i="8" s="1"/>
  <c r="H147" i="8"/>
  <c r="I147" i="8" s="1"/>
  <c r="H148" i="8"/>
  <c r="I148" i="8" s="1"/>
  <c r="H149" i="8"/>
  <c r="I149" i="8" s="1"/>
  <c r="H150" i="8"/>
  <c r="I150" i="8" s="1"/>
  <c r="H151" i="8"/>
  <c r="I151" i="8" s="1"/>
  <c r="H152" i="8"/>
  <c r="I152" i="8" s="1"/>
  <c r="H153" i="8"/>
  <c r="I153" i="8" s="1"/>
  <c r="H154" i="8"/>
  <c r="I154" i="8" s="1"/>
  <c r="H155" i="8"/>
  <c r="I155" i="8" s="1"/>
  <c r="H156" i="8"/>
  <c r="I156" i="8" s="1"/>
  <c r="H157" i="8"/>
  <c r="I157" i="8" s="1"/>
  <c r="H158" i="8"/>
  <c r="I158" i="8" s="1"/>
  <c r="H159" i="8"/>
  <c r="I159" i="8" s="1"/>
  <c r="H160" i="8"/>
  <c r="I160" i="8" s="1"/>
  <c r="H161" i="8"/>
  <c r="I161" i="8" s="1"/>
  <c r="H162" i="8"/>
  <c r="I162" i="8" s="1"/>
  <c r="H163" i="8"/>
  <c r="I163" i="8" s="1"/>
  <c r="H164" i="8"/>
  <c r="I164" i="8" s="1"/>
  <c r="H165" i="8"/>
  <c r="I165" i="8" s="1"/>
  <c r="H166" i="8"/>
  <c r="I166" i="8" s="1"/>
  <c r="H167" i="8"/>
  <c r="I167" i="8" s="1"/>
  <c r="H168" i="8"/>
  <c r="I168" i="8" s="1"/>
  <c r="H169" i="8"/>
  <c r="I169" i="8" s="1"/>
  <c r="H170" i="8"/>
  <c r="I170" i="8" s="1"/>
  <c r="H171" i="8"/>
  <c r="I171" i="8" s="1"/>
  <c r="H172" i="8"/>
  <c r="I172" i="8" s="1"/>
  <c r="H173" i="8"/>
  <c r="I173" i="8" s="1"/>
  <c r="H174" i="8"/>
  <c r="I174" i="8" s="1"/>
  <c r="H175" i="8"/>
  <c r="I175" i="8" s="1"/>
  <c r="H176" i="8"/>
  <c r="I176" i="8" s="1"/>
  <c r="H177" i="8"/>
  <c r="I177" i="8" s="1"/>
  <c r="H178" i="8"/>
  <c r="I178" i="8" s="1"/>
  <c r="H179" i="8"/>
  <c r="I179" i="8" s="1"/>
  <c r="H180" i="8"/>
  <c r="I180" i="8" s="1"/>
  <c r="H181" i="8"/>
  <c r="I181" i="8" s="1"/>
  <c r="H182" i="8"/>
  <c r="I182" i="8" s="1"/>
  <c r="H183" i="8"/>
  <c r="I183" i="8" s="1"/>
  <c r="H184" i="8"/>
  <c r="I184" i="8" s="1"/>
  <c r="H185" i="8"/>
  <c r="I185" i="8" s="1"/>
  <c r="H186" i="8"/>
  <c r="I186" i="8" s="1"/>
  <c r="H187" i="8"/>
  <c r="I187" i="8" s="1"/>
  <c r="H188" i="8"/>
  <c r="I188" i="8" s="1"/>
  <c r="H189" i="8"/>
  <c r="I189" i="8" s="1"/>
  <c r="H190" i="8"/>
  <c r="I190" i="8" s="1"/>
  <c r="H191" i="8"/>
  <c r="I191" i="8" s="1"/>
  <c r="H192" i="8"/>
  <c r="I192" i="8" s="1"/>
  <c r="H193" i="8"/>
  <c r="I193" i="8" s="1"/>
  <c r="H194" i="8"/>
  <c r="I194" i="8" s="1"/>
  <c r="H195" i="8"/>
  <c r="I195" i="8" s="1"/>
  <c r="H196" i="8"/>
  <c r="I196" i="8" s="1"/>
  <c r="H197" i="8"/>
  <c r="I197" i="8" s="1"/>
  <c r="H198" i="8"/>
  <c r="I198" i="8" s="1"/>
  <c r="H199" i="8"/>
  <c r="I199" i="8" s="1"/>
  <c r="H200" i="8"/>
  <c r="I200" i="8" s="1"/>
  <c r="H201" i="8"/>
  <c r="I201" i="8" s="1"/>
  <c r="H202" i="8"/>
  <c r="I202" i="8" s="1"/>
  <c r="H203" i="8"/>
  <c r="I203" i="8" s="1"/>
  <c r="H204" i="8"/>
  <c r="I204" i="8" s="1"/>
  <c r="H205" i="8"/>
  <c r="I205" i="8" s="1"/>
  <c r="H206" i="8"/>
  <c r="I206" i="8" s="1"/>
  <c r="H207" i="8"/>
  <c r="I207" i="8" s="1"/>
  <c r="H208" i="8"/>
  <c r="I208" i="8" s="1"/>
  <c r="H209" i="8"/>
  <c r="I209" i="8" s="1"/>
  <c r="H210" i="8"/>
  <c r="I210" i="8" s="1"/>
  <c r="H211" i="8"/>
  <c r="I211" i="8" s="1"/>
  <c r="H212" i="8"/>
  <c r="I212" i="8" s="1"/>
  <c r="H213" i="8"/>
  <c r="I213" i="8" s="1"/>
  <c r="H214" i="8"/>
  <c r="I214" i="8" s="1"/>
  <c r="H215" i="8"/>
  <c r="I215" i="8" s="1"/>
  <c r="H216" i="8"/>
  <c r="I216" i="8" s="1"/>
  <c r="H217" i="8"/>
  <c r="I217" i="8" s="1"/>
  <c r="H218" i="8"/>
  <c r="I218" i="8" s="1"/>
  <c r="H219" i="8"/>
  <c r="I219" i="8" s="1"/>
  <c r="H220" i="8"/>
  <c r="I220" i="8" s="1"/>
  <c r="H221" i="8"/>
  <c r="I221" i="8" s="1"/>
  <c r="H222" i="8"/>
  <c r="I222" i="8" s="1"/>
  <c r="H223" i="8"/>
  <c r="I223" i="8" s="1"/>
  <c r="H224" i="8"/>
  <c r="I224" i="8" s="1"/>
  <c r="H225" i="8"/>
  <c r="I225" i="8" s="1"/>
  <c r="H226" i="8"/>
  <c r="I226" i="8" s="1"/>
  <c r="H227" i="8"/>
  <c r="I227" i="8" s="1"/>
  <c r="H228" i="8"/>
  <c r="I228" i="8" s="1"/>
  <c r="H229" i="8"/>
  <c r="I229" i="8" s="1"/>
  <c r="H230" i="8"/>
  <c r="I230" i="8" s="1"/>
  <c r="H231" i="8"/>
  <c r="I231" i="8" s="1"/>
  <c r="H232" i="8"/>
  <c r="I232" i="8" s="1"/>
  <c r="H233" i="8"/>
  <c r="I233" i="8" s="1"/>
  <c r="H234" i="8"/>
  <c r="I234" i="8" s="1"/>
  <c r="H235" i="8"/>
  <c r="I235" i="8" s="1"/>
  <c r="H236" i="8"/>
  <c r="I236" i="8" s="1"/>
  <c r="H237" i="8"/>
  <c r="I237" i="8" s="1"/>
  <c r="H238" i="8"/>
  <c r="I238" i="8" s="1"/>
  <c r="H239" i="8"/>
  <c r="I239" i="8" s="1"/>
  <c r="H240" i="8"/>
  <c r="I240" i="8" s="1"/>
  <c r="H241" i="8"/>
  <c r="I241" i="8" s="1"/>
  <c r="H242" i="8"/>
  <c r="I242" i="8" s="1"/>
  <c r="H243" i="8"/>
  <c r="I243" i="8" s="1"/>
  <c r="H244" i="8"/>
  <c r="I244" i="8" s="1"/>
  <c r="H245" i="8"/>
  <c r="I245" i="8" s="1"/>
  <c r="H246" i="8"/>
  <c r="I246" i="8" s="1"/>
  <c r="H247" i="8"/>
  <c r="I247" i="8" s="1"/>
  <c r="H248" i="8"/>
  <c r="I248" i="8" s="1"/>
  <c r="H249" i="8"/>
  <c r="I249" i="8" s="1"/>
  <c r="H250" i="8"/>
  <c r="I250" i="8" s="1"/>
  <c r="H251" i="8"/>
  <c r="I251" i="8" s="1"/>
  <c r="H252" i="8"/>
  <c r="I252" i="8" s="1"/>
  <c r="H253" i="8"/>
  <c r="I253" i="8" s="1"/>
  <c r="H254" i="8"/>
  <c r="I254" i="8" s="1"/>
  <c r="H255" i="8"/>
  <c r="I255" i="8" s="1"/>
  <c r="H256" i="8"/>
  <c r="I256" i="8" s="1"/>
  <c r="H257" i="8"/>
  <c r="I257" i="8" s="1"/>
  <c r="H258" i="8"/>
  <c r="I258" i="8" s="1"/>
  <c r="H259" i="8"/>
  <c r="I259" i="8" s="1"/>
  <c r="H260" i="8"/>
  <c r="I260" i="8" s="1"/>
  <c r="H261" i="8"/>
  <c r="I261" i="8" s="1"/>
  <c r="H262" i="8"/>
  <c r="I262" i="8" s="1"/>
  <c r="H263" i="8"/>
  <c r="I263" i="8" s="1"/>
  <c r="H264" i="8"/>
  <c r="I264" i="8" s="1"/>
  <c r="H265" i="8"/>
  <c r="I265" i="8" s="1"/>
  <c r="H266" i="8"/>
  <c r="I266" i="8" s="1"/>
  <c r="H267" i="8"/>
  <c r="I267" i="8" s="1"/>
  <c r="H268" i="8"/>
  <c r="I268" i="8" s="1"/>
  <c r="H269" i="8"/>
  <c r="I269" i="8" s="1"/>
  <c r="H270" i="8"/>
  <c r="I270" i="8" s="1"/>
  <c r="H271" i="8"/>
  <c r="I271" i="8" s="1"/>
  <c r="H272" i="8"/>
  <c r="I272" i="8" s="1"/>
  <c r="H273" i="8"/>
  <c r="I273" i="8" s="1"/>
  <c r="H274" i="8"/>
  <c r="I274" i="8" s="1"/>
  <c r="H275" i="8"/>
  <c r="I275" i="8" s="1"/>
  <c r="H276" i="8"/>
  <c r="I276" i="8" s="1"/>
  <c r="H277" i="8"/>
  <c r="I277" i="8" s="1"/>
  <c r="H278" i="8"/>
  <c r="I278" i="8" s="1"/>
  <c r="H279" i="8"/>
  <c r="I279" i="8" s="1"/>
  <c r="H280" i="8"/>
  <c r="I280" i="8" s="1"/>
  <c r="H281" i="8"/>
  <c r="I281" i="8" s="1"/>
  <c r="H282" i="8"/>
  <c r="I282" i="8" s="1"/>
  <c r="H283" i="8"/>
  <c r="I283" i="8" s="1"/>
  <c r="H284" i="8"/>
  <c r="I284" i="8" s="1"/>
  <c r="H285" i="8"/>
  <c r="I285" i="8" s="1"/>
  <c r="H286" i="8"/>
  <c r="I286" i="8" s="1"/>
  <c r="H287" i="8"/>
  <c r="I287" i="8" s="1"/>
  <c r="H288" i="8"/>
  <c r="I288" i="8" s="1"/>
  <c r="H289" i="8"/>
  <c r="I289" i="8" s="1"/>
  <c r="H290" i="8"/>
  <c r="I290" i="8" s="1"/>
  <c r="H291" i="8"/>
  <c r="I291" i="8" s="1"/>
  <c r="H292" i="8"/>
  <c r="I292" i="8" s="1"/>
  <c r="H293" i="8"/>
  <c r="I293" i="8" s="1"/>
  <c r="H294" i="8"/>
  <c r="I294" i="8" s="1"/>
  <c r="H295" i="8"/>
  <c r="I295" i="8" s="1"/>
  <c r="H296" i="8"/>
  <c r="I296" i="8" s="1"/>
  <c r="H297" i="8"/>
  <c r="I297" i="8" s="1"/>
  <c r="H298" i="8"/>
  <c r="I298" i="8" s="1"/>
  <c r="H299" i="8"/>
  <c r="I299" i="8" s="1"/>
  <c r="H300" i="8"/>
  <c r="I300" i="8" s="1"/>
  <c r="H301" i="8"/>
  <c r="I301" i="8" s="1"/>
  <c r="H302" i="8"/>
  <c r="I302" i="8" s="1"/>
  <c r="H303" i="8"/>
  <c r="I303" i="8" s="1"/>
  <c r="H304" i="8"/>
  <c r="I304" i="8" s="1"/>
  <c r="H305" i="8"/>
  <c r="I305" i="8" s="1"/>
  <c r="H306" i="8"/>
  <c r="I306" i="8" s="1"/>
  <c r="H307" i="8"/>
  <c r="I307" i="8" s="1"/>
  <c r="H308" i="8"/>
  <c r="I308" i="8" s="1"/>
  <c r="H309" i="8"/>
  <c r="I309" i="8" s="1"/>
  <c r="H310" i="8"/>
  <c r="I310" i="8" s="1"/>
  <c r="H311" i="8"/>
  <c r="I311" i="8" s="1"/>
  <c r="H312" i="8"/>
  <c r="I312" i="8" s="1"/>
  <c r="H313" i="8"/>
  <c r="I313" i="8" s="1"/>
  <c r="H314" i="8"/>
  <c r="I314" i="8" s="1"/>
  <c r="H315" i="8"/>
  <c r="I315" i="8" s="1"/>
  <c r="H316" i="8"/>
  <c r="I316" i="8" s="1"/>
  <c r="H317" i="8"/>
  <c r="I317" i="8" s="1"/>
  <c r="H318" i="8"/>
  <c r="I318" i="8" s="1"/>
  <c r="H319" i="8"/>
  <c r="I319" i="8" s="1"/>
  <c r="H320" i="8"/>
  <c r="I320" i="8" s="1"/>
  <c r="H321" i="8"/>
  <c r="I321" i="8" s="1"/>
  <c r="H322" i="8"/>
  <c r="I322" i="8" s="1"/>
  <c r="H323" i="8"/>
  <c r="I323" i="8" s="1"/>
  <c r="H324" i="8"/>
  <c r="I324" i="8" s="1"/>
  <c r="H325" i="8"/>
  <c r="I325" i="8" s="1"/>
  <c r="H326" i="8"/>
  <c r="I326" i="8" s="1"/>
  <c r="H327" i="8"/>
  <c r="I327" i="8" s="1"/>
  <c r="H328" i="8"/>
  <c r="I328" i="8" s="1"/>
  <c r="H329" i="8"/>
  <c r="I329" i="8" s="1"/>
  <c r="H330" i="8"/>
  <c r="I330" i="8" s="1"/>
  <c r="H331" i="8"/>
  <c r="I331" i="8" s="1"/>
  <c r="H332" i="8"/>
  <c r="I332" i="8" s="1"/>
  <c r="H333" i="8"/>
  <c r="I333" i="8" s="1"/>
  <c r="H334" i="8"/>
  <c r="I334" i="8" s="1"/>
  <c r="H335" i="8"/>
  <c r="I335" i="8" s="1"/>
  <c r="H336" i="8"/>
  <c r="I336" i="8" s="1"/>
  <c r="H337" i="8"/>
  <c r="I337" i="8" s="1"/>
  <c r="H338" i="8"/>
  <c r="I338" i="8" s="1"/>
  <c r="H339" i="8"/>
  <c r="I339" i="8" s="1"/>
  <c r="H340" i="8"/>
  <c r="I340" i="8" s="1"/>
  <c r="H341" i="8"/>
  <c r="I341" i="8" s="1"/>
  <c r="H342" i="8"/>
  <c r="I342" i="8" s="1"/>
  <c r="H343" i="8"/>
  <c r="I343" i="8" s="1"/>
  <c r="H344" i="8"/>
  <c r="I344" i="8" s="1"/>
  <c r="H345" i="8"/>
  <c r="I345" i="8" s="1"/>
  <c r="H346" i="8"/>
  <c r="I346" i="8" s="1"/>
  <c r="H347" i="8"/>
  <c r="I347" i="8" s="1"/>
  <c r="H348" i="8"/>
  <c r="I348" i="8" s="1"/>
  <c r="H349" i="8"/>
  <c r="I349" i="8" s="1"/>
  <c r="H350" i="8"/>
  <c r="I350" i="8" s="1"/>
  <c r="H351" i="8"/>
  <c r="I351" i="8" s="1"/>
  <c r="H352" i="8"/>
  <c r="I352" i="8" s="1"/>
  <c r="H353" i="8"/>
  <c r="I353" i="8" s="1"/>
  <c r="H354" i="8"/>
  <c r="I354" i="8" s="1"/>
  <c r="H355" i="8"/>
  <c r="I355" i="8" s="1"/>
  <c r="H356" i="8"/>
  <c r="I356" i="8" s="1"/>
  <c r="H357" i="8"/>
  <c r="I357" i="8" s="1"/>
  <c r="H358" i="8"/>
  <c r="I358" i="8" s="1"/>
  <c r="H359" i="8"/>
  <c r="I359" i="8" s="1"/>
  <c r="H360" i="8"/>
  <c r="I360" i="8" s="1"/>
  <c r="H361" i="8"/>
  <c r="I361" i="8" s="1"/>
  <c r="H362" i="8"/>
  <c r="I362" i="8" s="1"/>
  <c r="H363" i="8"/>
  <c r="I363" i="8" s="1"/>
  <c r="H364" i="8"/>
  <c r="I364" i="8" s="1"/>
  <c r="H365" i="8"/>
  <c r="I365" i="8" s="1"/>
  <c r="H366" i="8"/>
  <c r="I366" i="8" s="1"/>
  <c r="H367" i="8"/>
  <c r="I367" i="8" s="1"/>
  <c r="H368" i="8"/>
  <c r="I368" i="8" s="1"/>
  <c r="H369" i="8"/>
  <c r="I369" i="8" s="1"/>
  <c r="H370" i="8"/>
  <c r="I370" i="8" s="1"/>
  <c r="H371" i="8"/>
  <c r="I371" i="8" s="1"/>
  <c r="H372" i="8"/>
  <c r="I372" i="8" s="1"/>
  <c r="H373" i="8"/>
  <c r="I373" i="8" s="1"/>
  <c r="H374" i="8"/>
  <c r="I374" i="8" s="1"/>
  <c r="H375" i="8"/>
  <c r="I375" i="8" s="1"/>
  <c r="H376" i="8"/>
  <c r="I376" i="8" s="1"/>
  <c r="H377" i="8"/>
  <c r="I377" i="8" s="1"/>
  <c r="H378" i="8"/>
  <c r="I378" i="8" s="1"/>
  <c r="H379" i="8"/>
  <c r="I379" i="8" s="1"/>
  <c r="H380" i="8"/>
  <c r="I380" i="8" s="1"/>
  <c r="H381" i="8"/>
  <c r="I381" i="8" s="1"/>
  <c r="H382" i="8"/>
  <c r="I382" i="8" s="1"/>
  <c r="H383" i="8"/>
  <c r="I383" i="8" s="1"/>
  <c r="H384" i="8"/>
  <c r="I384" i="8" s="1"/>
  <c r="H385" i="8"/>
  <c r="I385" i="8" s="1"/>
  <c r="H386" i="8"/>
  <c r="I386" i="8" s="1"/>
  <c r="H387" i="8"/>
  <c r="I387" i="8" s="1"/>
  <c r="H388" i="8"/>
  <c r="I388" i="8" s="1"/>
  <c r="H389" i="8"/>
  <c r="I389" i="8" s="1"/>
  <c r="H390" i="8"/>
  <c r="I390" i="8" s="1"/>
  <c r="H391" i="8"/>
  <c r="I391" i="8" s="1"/>
  <c r="H392" i="8"/>
  <c r="I392" i="8" s="1"/>
  <c r="H393" i="8"/>
  <c r="I393" i="8" s="1"/>
  <c r="H394" i="8"/>
  <c r="I394" i="8" s="1"/>
  <c r="H395" i="8"/>
  <c r="I395" i="8" s="1"/>
  <c r="H396" i="8"/>
  <c r="I396" i="8" s="1"/>
  <c r="H397" i="8"/>
  <c r="I397" i="8" s="1"/>
  <c r="H398" i="8"/>
  <c r="I398" i="8" s="1"/>
  <c r="H399" i="8"/>
  <c r="I399" i="8" s="1"/>
  <c r="H400" i="8"/>
  <c r="I400" i="8" s="1"/>
  <c r="H401" i="8"/>
  <c r="I401" i="8" s="1"/>
  <c r="H402" i="8"/>
  <c r="I402" i="8" s="1"/>
  <c r="H403" i="8"/>
  <c r="I403" i="8" s="1"/>
  <c r="H404" i="8"/>
  <c r="I404" i="8" s="1"/>
  <c r="H405" i="8"/>
  <c r="I405" i="8" s="1"/>
  <c r="H406" i="8"/>
  <c r="I406" i="8" s="1"/>
  <c r="H407" i="8"/>
  <c r="I407" i="8" s="1"/>
  <c r="H408" i="8"/>
  <c r="I408" i="8" s="1"/>
  <c r="H409" i="8"/>
  <c r="I409" i="8" s="1"/>
  <c r="H410" i="8"/>
  <c r="I410" i="8" s="1"/>
  <c r="H411" i="8"/>
  <c r="I411" i="8" s="1"/>
  <c r="H412" i="8"/>
  <c r="I412" i="8" s="1"/>
  <c r="H413" i="8"/>
  <c r="I413" i="8" s="1"/>
  <c r="H414" i="8"/>
  <c r="I414" i="8" s="1"/>
  <c r="H415" i="8"/>
  <c r="I415" i="8" s="1"/>
  <c r="H416" i="8"/>
  <c r="I416" i="8" s="1"/>
  <c r="H417" i="8"/>
  <c r="I417" i="8" s="1"/>
  <c r="H418" i="8"/>
  <c r="I418" i="8" s="1"/>
  <c r="H419" i="8"/>
  <c r="I419" i="8" s="1"/>
  <c r="H420" i="8"/>
  <c r="I420" i="8" s="1"/>
  <c r="H421" i="8"/>
  <c r="I421" i="8" s="1"/>
  <c r="H422" i="8"/>
  <c r="I422" i="8" s="1"/>
  <c r="H423" i="8"/>
  <c r="I423" i="8" s="1"/>
  <c r="H424" i="8"/>
  <c r="I424" i="8" s="1"/>
  <c r="H425" i="8"/>
  <c r="I425" i="8" s="1"/>
  <c r="H426" i="8"/>
  <c r="I426" i="8" s="1"/>
  <c r="H427" i="8"/>
  <c r="I427" i="8" s="1"/>
  <c r="H428" i="8"/>
  <c r="I428" i="8" s="1"/>
  <c r="H429" i="8"/>
  <c r="I429" i="8" s="1"/>
  <c r="H430" i="8"/>
  <c r="I430" i="8" s="1"/>
  <c r="H431" i="8"/>
  <c r="I431" i="8" s="1"/>
  <c r="H432" i="8"/>
  <c r="I432" i="8" s="1"/>
  <c r="H433" i="8"/>
  <c r="I433" i="8" s="1"/>
  <c r="H434" i="8"/>
  <c r="I434" i="8" s="1"/>
  <c r="H435" i="8"/>
  <c r="I435" i="8" s="1"/>
  <c r="H436" i="8"/>
  <c r="I436" i="8" s="1"/>
  <c r="H437" i="8"/>
  <c r="I437" i="8" s="1"/>
  <c r="H438" i="8"/>
  <c r="I438" i="8" s="1"/>
  <c r="H439" i="8"/>
  <c r="I439" i="8" s="1"/>
  <c r="H440" i="8"/>
  <c r="I440" i="8" s="1"/>
  <c r="H441" i="8"/>
  <c r="I441" i="8" s="1"/>
  <c r="H442" i="8"/>
  <c r="I442" i="8" s="1"/>
  <c r="H443" i="8"/>
  <c r="I443" i="8" s="1"/>
  <c r="H444" i="8"/>
  <c r="I444" i="8" s="1"/>
  <c r="H445" i="8"/>
  <c r="I445" i="8" s="1"/>
  <c r="H446" i="8"/>
  <c r="I446" i="8" s="1"/>
  <c r="H447" i="8"/>
  <c r="I447" i="8" s="1"/>
  <c r="H448" i="8"/>
  <c r="I448" i="8" s="1"/>
  <c r="H449" i="8"/>
  <c r="I449" i="8" s="1"/>
  <c r="H450" i="8"/>
  <c r="I450" i="8" s="1"/>
  <c r="H451" i="8"/>
  <c r="I451" i="8" s="1"/>
  <c r="H452" i="8"/>
  <c r="I452" i="8" s="1"/>
  <c r="H453" i="8"/>
  <c r="I453" i="8" s="1"/>
  <c r="H454" i="8"/>
  <c r="I454" i="8" s="1"/>
  <c r="H455" i="8"/>
  <c r="I455" i="8" s="1"/>
  <c r="H456" i="8"/>
  <c r="I456" i="8" s="1"/>
  <c r="H457" i="8"/>
  <c r="I457" i="8" s="1"/>
  <c r="H458" i="8"/>
  <c r="I458" i="8" s="1"/>
  <c r="H459" i="8"/>
  <c r="I459" i="8" s="1"/>
  <c r="H460" i="8"/>
  <c r="I460" i="8" s="1"/>
  <c r="H461" i="8"/>
  <c r="I461" i="8" s="1"/>
  <c r="H462" i="8"/>
  <c r="I462" i="8" s="1"/>
  <c r="H463" i="8"/>
  <c r="I463" i="8" s="1"/>
  <c r="H464" i="8"/>
  <c r="I464" i="8" s="1"/>
  <c r="H465" i="8"/>
  <c r="I465" i="8" s="1"/>
  <c r="H466" i="8"/>
  <c r="I466" i="8" s="1"/>
  <c r="H467" i="8"/>
  <c r="I467" i="8" s="1"/>
  <c r="H468" i="8"/>
  <c r="I468" i="8" s="1"/>
  <c r="H469" i="8"/>
  <c r="I469" i="8" s="1"/>
  <c r="H470" i="8"/>
  <c r="I470" i="8" s="1"/>
  <c r="H471" i="8"/>
  <c r="I471" i="8" s="1"/>
  <c r="H472" i="8"/>
  <c r="I472" i="8" s="1"/>
  <c r="H473" i="8"/>
  <c r="I473" i="8" s="1"/>
  <c r="H474" i="8"/>
  <c r="I474" i="8" s="1"/>
  <c r="H475" i="8"/>
  <c r="I475" i="8" s="1"/>
  <c r="H476" i="8"/>
  <c r="I476" i="8" s="1"/>
  <c r="H477" i="8"/>
  <c r="I477" i="8" s="1"/>
  <c r="H478" i="8"/>
  <c r="I478" i="8" s="1"/>
  <c r="H479" i="8"/>
  <c r="I479" i="8" s="1"/>
  <c r="H480" i="8"/>
  <c r="I480" i="8" s="1"/>
  <c r="H481" i="8"/>
  <c r="I481" i="8" s="1"/>
  <c r="H482" i="8"/>
  <c r="I482" i="8" s="1"/>
  <c r="H483" i="8"/>
  <c r="I483" i="8" s="1"/>
  <c r="H484" i="8"/>
  <c r="I484" i="8" s="1"/>
  <c r="H485" i="8"/>
  <c r="I485" i="8" s="1"/>
  <c r="H486" i="8"/>
  <c r="I486" i="8" s="1"/>
  <c r="H487" i="8"/>
  <c r="I487" i="8" s="1"/>
  <c r="H488" i="8"/>
  <c r="I488" i="8" s="1"/>
  <c r="H489" i="8"/>
  <c r="I489" i="8" s="1"/>
  <c r="H490" i="8"/>
  <c r="I490" i="8" s="1"/>
  <c r="H491" i="8"/>
  <c r="I491" i="8" s="1"/>
  <c r="H492" i="8"/>
  <c r="I492" i="8" s="1"/>
  <c r="H493" i="8"/>
  <c r="I493" i="8" s="1"/>
  <c r="H494" i="8"/>
  <c r="I494" i="8" s="1"/>
  <c r="H495" i="8"/>
  <c r="I495" i="8" s="1"/>
  <c r="H496" i="8"/>
  <c r="I496" i="8" s="1"/>
  <c r="H497" i="8"/>
  <c r="I497" i="8" s="1"/>
  <c r="H498" i="8"/>
  <c r="I498" i="8" s="1"/>
  <c r="H499" i="8"/>
  <c r="I499" i="8" s="1"/>
  <c r="H500" i="8"/>
  <c r="I500" i="8" s="1"/>
  <c r="H501" i="8"/>
  <c r="I501" i="8" s="1"/>
  <c r="H502" i="8"/>
  <c r="I502" i="8" s="1"/>
  <c r="H503" i="8"/>
  <c r="I503" i="8" s="1"/>
  <c r="H504" i="8"/>
  <c r="I504" i="8" s="1"/>
  <c r="H505" i="8"/>
  <c r="I505" i="8" s="1"/>
  <c r="H506" i="8"/>
  <c r="I506" i="8" s="1"/>
  <c r="H507" i="8"/>
  <c r="I507" i="8" s="1"/>
  <c r="H508" i="8"/>
  <c r="I508" i="8" s="1"/>
  <c r="H509" i="8"/>
  <c r="I509" i="8" s="1"/>
  <c r="H510" i="8"/>
  <c r="I510" i="8" s="1"/>
  <c r="H511" i="8"/>
  <c r="I511" i="8" s="1"/>
  <c r="H512" i="8"/>
  <c r="I512" i="8" s="1"/>
  <c r="H513" i="8"/>
  <c r="I513" i="8" s="1"/>
  <c r="H514" i="8"/>
  <c r="I514" i="8" s="1"/>
  <c r="H515" i="8"/>
  <c r="I515" i="8" s="1"/>
  <c r="H516" i="8"/>
  <c r="I516" i="8" s="1"/>
  <c r="H517" i="8"/>
  <c r="I517" i="8" s="1"/>
  <c r="H518" i="8"/>
  <c r="I518" i="8" s="1"/>
  <c r="H519" i="8"/>
  <c r="I519" i="8" s="1"/>
  <c r="H520" i="8"/>
  <c r="I520" i="8" s="1"/>
  <c r="H521" i="8"/>
  <c r="I521" i="8" s="1"/>
  <c r="H522" i="8"/>
  <c r="I522" i="8" s="1"/>
  <c r="H523" i="8"/>
  <c r="I523" i="8" s="1"/>
  <c r="H524" i="8"/>
  <c r="I524" i="8" s="1"/>
  <c r="H525" i="8"/>
  <c r="I525" i="8" s="1"/>
  <c r="H526" i="8"/>
  <c r="I526" i="8" s="1"/>
  <c r="H527" i="8"/>
  <c r="I527" i="8" s="1"/>
  <c r="K527" i="8" s="1"/>
  <c r="L527" i="8" s="1"/>
  <c r="H528" i="8"/>
  <c r="I528" i="8" s="1"/>
  <c r="H529" i="8"/>
  <c r="I529" i="8" s="1"/>
  <c r="H530" i="8"/>
  <c r="I530" i="8" s="1"/>
  <c r="H531" i="8"/>
  <c r="I531" i="8" s="1"/>
  <c r="H532" i="8"/>
  <c r="I532" i="8" s="1"/>
  <c r="H533" i="8"/>
  <c r="I533" i="8" s="1"/>
  <c r="H534" i="8"/>
  <c r="I534" i="8" s="1"/>
  <c r="H535" i="8"/>
  <c r="I535" i="8" s="1"/>
  <c r="H536" i="8"/>
  <c r="I536" i="8" s="1"/>
  <c r="H537" i="8"/>
  <c r="I537" i="8" s="1"/>
  <c r="H538" i="8"/>
  <c r="I538" i="8" s="1"/>
  <c r="H539" i="8"/>
  <c r="I539" i="8" s="1"/>
  <c r="H540" i="8"/>
  <c r="I540" i="8" s="1"/>
  <c r="H541" i="8"/>
  <c r="I541" i="8" s="1"/>
  <c r="H542" i="8"/>
  <c r="I542" i="8" s="1"/>
  <c r="H543" i="8"/>
  <c r="I543" i="8" s="1"/>
  <c r="H544" i="8"/>
  <c r="I544" i="8" s="1"/>
  <c r="H545" i="8"/>
  <c r="I545" i="8" s="1"/>
  <c r="H546" i="8"/>
  <c r="I546" i="8" s="1"/>
  <c r="H547" i="8"/>
  <c r="I547" i="8" s="1"/>
  <c r="H548" i="8"/>
  <c r="I548" i="8" s="1"/>
  <c r="H549" i="8"/>
  <c r="I549" i="8" s="1"/>
  <c r="H550" i="8"/>
  <c r="I550" i="8" s="1"/>
  <c r="H551" i="8"/>
  <c r="I551" i="8" s="1"/>
  <c r="H552" i="8"/>
  <c r="I552" i="8" s="1"/>
  <c r="H553" i="8"/>
  <c r="I553" i="8" s="1"/>
  <c r="H554" i="8"/>
  <c r="I554" i="8" s="1"/>
  <c r="H555" i="8"/>
  <c r="I555" i="8" s="1"/>
  <c r="H556" i="8"/>
  <c r="I556" i="8" s="1"/>
  <c r="H557" i="8"/>
  <c r="I557" i="8" s="1"/>
  <c r="H558" i="8"/>
  <c r="I558" i="8" s="1"/>
  <c r="H559" i="8"/>
  <c r="I559" i="8" s="1"/>
  <c r="H560" i="8"/>
  <c r="I560" i="8" s="1"/>
  <c r="H561" i="8"/>
  <c r="I561" i="8" s="1"/>
  <c r="H562" i="8"/>
  <c r="I562" i="8" s="1"/>
  <c r="H563" i="8"/>
  <c r="I563" i="8" s="1"/>
  <c r="H564" i="8"/>
  <c r="I564" i="8" s="1"/>
  <c r="H565" i="8"/>
  <c r="I565" i="8" s="1"/>
  <c r="H566" i="8"/>
  <c r="I566" i="8" s="1"/>
  <c r="H567" i="8"/>
  <c r="I567" i="8" s="1"/>
  <c r="K567" i="8" s="1"/>
  <c r="L567" i="8" s="1"/>
  <c r="H568" i="8"/>
  <c r="I568" i="8" s="1"/>
  <c r="H569" i="8"/>
  <c r="I569" i="8" s="1"/>
  <c r="H570" i="8"/>
  <c r="I570" i="8" s="1"/>
  <c r="H571" i="8"/>
  <c r="I571" i="8" s="1"/>
  <c r="H572" i="8"/>
  <c r="I572" i="8" s="1"/>
  <c r="H573" i="8"/>
  <c r="I573" i="8" s="1"/>
  <c r="H574" i="8"/>
  <c r="I574" i="8" s="1"/>
  <c r="H575" i="8"/>
  <c r="I575" i="8" s="1"/>
  <c r="K575" i="8" s="1"/>
  <c r="L575" i="8" s="1"/>
  <c r="H576" i="8"/>
  <c r="I576" i="8" s="1"/>
  <c r="H577" i="8"/>
  <c r="I577" i="8" s="1"/>
  <c r="H578" i="8"/>
  <c r="I578" i="8" s="1"/>
  <c r="H579" i="8"/>
  <c r="I579" i="8" s="1"/>
  <c r="H580" i="8"/>
  <c r="I580" i="8" s="1"/>
  <c r="H581" i="8"/>
  <c r="I581" i="8" s="1"/>
  <c r="H582" i="8"/>
  <c r="I582" i="8" s="1"/>
  <c r="H583" i="8"/>
  <c r="I583" i="8" s="1"/>
  <c r="H584" i="8"/>
  <c r="I584" i="8" s="1"/>
  <c r="H585" i="8"/>
  <c r="I585" i="8" s="1"/>
  <c r="H586" i="8"/>
  <c r="I586" i="8" s="1"/>
  <c r="H587" i="8"/>
  <c r="I587" i="8" s="1"/>
  <c r="H588" i="8"/>
  <c r="I588" i="8" s="1"/>
  <c r="H589" i="8"/>
  <c r="I589" i="8" s="1"/>
  <c r="H590" i="8"/>
  <c r="I590" i="8" s="1"/>
  <c r="H591" i="8"/>
  <c r="I591" i="8" s="1"/>
  <c r="K591" i="8" s="1"/>
  <c r="L591" i="8" s="1"/>
  <c r="H592" i="8"/>
  <c r="I592" i="8" s="1"/>
  <c r="H593" i="8"/>
  <c r="I593" i="8" s="1"/>
  <c r="H594" i="8"/>
  <c r="I594" i="8" s="1"/>
  <c r="H595" i="8"/>
  <c r="I595" i="8" s="1"/>
  <c r="H596" i="8"/>
  <c r="I596" i="8" s="1"/>
  <c r="H597" i="8"/>
  <c r="I597" i="8" s="1"/>
  <c r="H598" i="8"/>
  <c r="I598" i="8" s="1"/>
  <c r="H599" i="8"/>
  <c r="I599" i="8" s="1"/>
  <c r="H600" i="8"/>
  <c r="I600" i="8" s="1"/>
  <c r="H601" i="8"/>
  <c r="I601" i="8" s="1"/>
  <c r="H602" i="8"/>
  <c r="I602" i="8" s="1"/>
  <c r="H603" i="8"/>
  <c r="I603" i="8" s="1"/>
  <c r="H604" i="8"/>
  <c r="I604" i="8" s="1"/>
  <c r="H605" i="8"/>
  <c r="I605" i="8" s="1"/>
  <c r="H606" i="8"/>
  <c r="I606" i="8" s="1"/>
  <c r="H607" i="8"/>
  <c r="I607" i="8" s="1"/>
  <c r="H608" i="8"/>
  <c r="I608" i="8" s="1"/>
  <c r="H609" i="8"/>
  <c r="I609" i="8" s="1"/>
  <c r="H610" i="8"/>
  <c r="I610" i="8" s="1"/>
  <c r="H611" i="8"/>
  <c r="I611" i="8" s="1"/>
  <c r="H612" i="8"/>
  <c r="I612" i="8" s="1"/>
  <c r="H613" i="8"/>
  <c r="I613" i="8" s="1"/>
  <c r="H614" i="8"/>
  <c r="I614" i="8" s="1"/>
  <c r="H615" i="8"/>
  <c r="I615" i="8" s="1"/>
  <c r="H616" i="8"/>
  <c r="I616" i="8" s="1"/>
  <c r="H617" i="8"/>
  <c r="I617" i="8" s="1"/>
  <c r="H618" i="8"/>
  <c r="I618" i="8" s="1"/>
  <c r="H619" i="8"/>
  <c r="I619" i="8" s="1"/>
  <c r="H620" i="8"/>
  <c r="I620" i="8" s="1"/>
  <c r="H621" i="8"/>
  <c r="I621" i="8" s="1"/>
  <c r="H622" i="8"/>
  <c r="I622" i="8" s="1"/>
  <c r="H623" i="8"/>
  <c r="I623" i="8" s="1"/>
  <c r="H624" i="8"/>
  <c r="I624" i="8" s="1"/>
  <c r="H625" i="8"/>
  <c r="I625" i="8" s="1"/>
  <c r="H626" i="8"/>
  <c r="I626" i="8" s="1"/>
  <c r="H627" i="8"/>
  <c r="I627" i="8" s="1"/>
  <c r="H628" i="8"/>
  <c r="I628" i="8" s="1"/>
  <c r="H629" i="8"/>
  <c r="I629" i="8" s="1"/>
  <c r="H630" i="8"/>
  <c r="I630" i="8" s="1"/>
  <c r="H631" i="8"/>
  <c r="I631" i="8" s="1"/>
  <c r="K631" i="8" s="1"/>
  <c r="L631" i="8" s="1"/>
  <c r="H632" i="8"/>
  <c r="I632" i="8" s="1"/>
  <c r="H633" i="8"/>
  <c r="I633" i="8" s="1"/>
  <c r="H634" i="8"/>
  <c r="I634" i="8" s="1"/>
  <c r="H635" i="8"/>
  <c r="I635" i="8" s="1"/>
  <c r="H636" i="8"/>
  <c r="I636" i="8" s="1"/>
  <c r="H637" i="8"/>
  <c r="I637" i="8" s="1"/>
  <c r="H638" i="8"/>
  <c r="I638" i="8" s="1"/>
  <c r="H639" i="8"/>
  <c r="I639" i="8" s="1"/>
  <c r="K639" i="8" s="1"/>
  <c r="L639" i="8" s="1"/>
  <c r="H640" i="8"/>
  <c r="I640" i="8" s="1"/>
  <c r="H641" i="8"/>
  <c r="I641" i="8" s="1"/>
  <c r="H642" i="8"/>
  <c r="I642" i="8" s="1"/>
  <c r="H643" i="8"/>
  <c r="I643" i="8" s="1"/>
  <c r="H644" i="8"/>
  <c r="I644" i="8" s="1"/>
  <c r="H645" i="8"/>
  <c r="I645" i="8" s="1"/>
  <c r="H646" i="8"/>
  <c r="I646" i="8" s="1"/>
  <c r="H647" i="8"/>
  <c r="I647" i="8" s="1"/>
  <c r="H648" i="8"/>
  <c r="I648" i="8" s="1"/>
  <c r="H649" i="8"/>
  <c r="I649" i="8" s="1"/>
  <c r="H650" i="8"/>
  <c r="I650" i="8" s="1"/>
  <c r="H651" i="8"/>
  <c r="I651" i="8" s="1"/>
  <c r="H652" i="8"/>
  <c r="I652" i="8" s="1"/>
  <c r="H653" i="8"/>
  <c r="I653" i="8" s="1"/>
  <c r="H654" i="8"/>
  <c r="I654" i="8" s="1"/>
  <c r="H655" i="8"/>
  <c r="I655" i="8" s="1"/>
  <c r="K655" i="8" s="1"/>
  <c r="L655" i="8" s="1"/>
  <c r="H656" i="8"/>
  <c r="I656" i="8" s="1"/>
  <c r="H657" i="8"/>
  <c r="I657" i="8" s="1"/>
  <c r="H658" i="8"/>
  <c r="I658" i="8" s="1"/>
  <c r="H659" i="8"/>
  <c r="I659" i="8" s="1"/>
  <c r="H660" i="8"/>
  <c r="I660" i="8" s="1"/>
  <c r="H661" i="8"/>
  <c r="I661" i="8" s="1"/>
  <c r="H662" i="8"/>
  <c r="I662" i="8" s="1"/>
  <c r="H663" i="8"/>
  <c r="I663" i="8" s="1"/>
  <c r="H664" i="8"/>
  <c r="I664" i="8" s="1"/>
  <c r="H665" i="8"/>
  <c r="I665" i="8" s="1"/>
  <c r="H666" i="8"/>
  <c r="I666" i="8" s="1"/>
  <c r="H667" i="8"/>
  <c r="I667" i="8" s="1"/>
  <c r="H668" i="8"/>
  <c r="I668" i="8" s="1"/>
  <c r="H669" i="8"/>
  <c r="I669" i="8" s="1"/>
  <c r="H670" i="8"/>
  <c r="I670" i="8" s="1"/>
  <c r="H671" i="8"/>
  <c r="I671" i="8" s="1"/>
  <c r="H672" i="8"/>
  <c r="I672" i="8" s="1"/>
  <c r="H673" i="8"/>
  <c r="I673" i="8" s="1"/>
  <c r="H674" i="8"/>
  <c r="I674" i="8" s="1"/>
  <c r="H675" i="8"/>
  <c r="I675" i="8" s="1"/>
  <c r="H676" i="8"/>
  <c r="I676" i="8" s="1"/>
  <c r="H677" i="8"/>
  <c r="I677" i="8" s="1"/>
  <c r="H678" i="8"/>
  <c r="I678" i="8" s="1"/>
  <c r="H679" i="8"/>
  <c r="I679" i="8" s="1"/>
  <c r="H680" i="8"/>
  <c r="I680" i="8" s="1"/>
  <c r="H681" i="8"/>
  <c r="I681" i="8" s="1"/>
  <c r="H682" i="8"/>
  <c r="I682" i="8" s="1"/>
  <c r="H683" i="8"/>
  <c r="I683" i="8" s="1"/>
  <c r="H684" i="8"/>
  <c r="I684" i="8" s="1"/>
  <c r="H685" i="8"/>
  <c r="I685" i="8" s="1"/>
  <c r="H686" i="8"/>
  <c r="I686" i="8" s="1"/>
  <c r="H687" i="8"/>
  <c r="I687" i="8" s="1"/>
  <c r="H688" i="8"/>
  <c r="I688" i="8" s="1"/>
  <c r="H689" i="8"/>
  <c r="I689" i="8" s="1"/>
  <c r="H690" i="8"/>
  <c r="I690" i="8" s="1"/>
  <c r="H691" i="8"/>
  <c r="I691" i="8" s="1"/>
  <c r="H692" i="8"/>
  <c r="I692" i="8" s="1"/>
  <c r="H693" i="8"/>
  <c r="I693" i="8" s="1"/>
  <c r="H694" i="8"/>
  <c r="I694" i="8" s="1"/>
  <c r="H695" i="8"/>
  <c r="I695" i="8" s="1"/>
  <c r="K695" i="8" s="1"/>
  <c r="L695" i="8" s="1"/>
  <c r="H696" i="8"/>
  <c r="I696" i="8" s="1"/>
  <c r="H697" i="8"/>
  <c r="I697" i="8" s="1"/>
  <c r="H698" i="8"/>
  <c r="I698" i="8" s="1"/>
  <c r="H699" i="8"/>
  <c r="I699" i="8" s="1"/>
  <c r="H700" i="8"/>
  <c r="I700" i="8" s="1"/>
  <c r="H701" i="8"/>
  <c r="I701" i="8" s="1"/>
  <c r="H702" i="8"/>
  <c r="I702" i="8" s="1"/>
  <c r="H703" i="8"/>
  <c r="I703" i="8" s="1"/>
  <c r="K703" i="8" s="1"/>
  <c r="L703" i="8" s="1"/>
  <c r="H704" i="8"/>
  <c r="I704" i="8" s="1"/>
  <c r="H705" i="8"/>
  <c r="I705" i="8" s="1"/>
  <c r="H706" i="8"/>
  <c r="I706" i="8" s="1"/>
  <c r="H707" i="8"/>
  <c r="I707" i="8" s="1"/>
  <c r="H708" i="8"/>
  <c r="I708" i="8" s="1"/>
  <c r="H709" i="8"/>
  <c r="I709" i="8" s="1"/>
  <c r="H710" i="8"/>
  <c r="I710" i="8" s="1"/>
  <c r="H711" i="8"/>
  <c r="I711" i="8" s="1"/>
  <c r="H712" i="8"/>
  <c r="I712" i="8" s="1"/>
  <c r="H713" i="8"/>
  <c r="I713" i="8" s="1"/>
  <c r="H714" i="8"/>
  <c r="I714" i="8" s="1"/>
  <c r="H715" i="8"/>
  <c r="I715" i="8" s="1"/>
  <c r="H716" i="8"/>
  <c r="I716" i="8" s="1"/>
  <c r="H717" i="8"/>
  <c r="I717" i="8" s="1"/>
  <c r="H718" i="8"/>
  <c r="I718" i="8" s="1"/>
  <c r="H719" i="8"/>
  <c r="I719" i="8" s="1"/>
  <c r="K719" i="8" s="1"/>
  <c r="L719" i="8" s="1"/>
  <c r="H720" i="8"/>
  <c r="I720" i="8" s="1"/>
  <c r="H721" i="8"/>
  <c r="I721" i="8" s="1"/>
  <c r="H722" i="8"/>
  <c r="I722" i="8" s="1"/>
  <c r="H723" i="8"/>
  <c r="I723" i="8" s="1"/>
  <c r="H724" i="8"/>
  <c r="I724" i="8" s="1"/>
  <c r="H725" i="8"/>
  <c r="I725" i="8" s="1"/>
  <c r="H726" i="8"/>
  <c r="I726" i="8" s="1"/>
  <c r="H727" i="8"/>
  <c r="I727" i="8" s="1"/>
  <c r="H728" i="8"/>
  <c r="I728" i="8" s="1"/>
  <c r="H729" i="8"/>
  <c r="I729" i="8" s="1"/>
  <c r="H730" i="8"/>
  <c r="I730" i="8" s="1"/>
  <c r="H731" i="8"/>
  <c r="I731" i="8" s="1"/>
  <c r="H732" i="8"/>
  <c r="I732" i="8" s="1"/>
  <c r="H733" i="8"/>
  <c r="I733" i="8" s="1"/>
  <c r="H734" i="8"/>
  <c r="I734" i="8" s="1"/>
  <c r="H735" i="8"/>
  <c r="I735" i="8" s="1"/>
  <c r="H736" i="8"/>
  <c r="I736" i="8" s="1"/>
  <c r="H737" i="8"/>
  <c r="I737" i="8" s="1"/>
  <c r="H738" i="8"/>
  <c r="I738" i="8" s="1"/>
  <c r="H739" i="8"/>
  <c r="I739" i="8" s="1"/>
  <c r="H740" i="8"/>
  <c r="I740" i="8" s="1"/>
  <c r="H741" i="8"/>
  <c r="I741" i="8" s="1"/>
  <c r="H742" i="8"/>
  <c r="I742" i="8" s="1"/>
  <c r="H743" i="8"/>
  <c r="I743" i="8" s="1"/>
  <c r="H744" i="8"/>
  <c r="I744" i="8" s="1"/>
  <c r="H745" i="8"/>
  <c r="I745" i="8" s="1"/>
  <c r="H746" i="8"/>
  <c r="I746" i="8" s="1"/>
  <c r="H747" i="8"/>
  <c r="I747" i="8" s="1"/>
  <c r="H748" i="8"/>
  <c r="I748" i="8" s="1"/>
  <c r="H749" i="8"/>
  <c r="I749" i="8" s="1"/>
  <c r="H750" i="8"/>
  <c r="I750" i="8" s="1"/>
  <c r="H751" i="8"/>
  <c r="I751" i="8" s="1"/>
  <c r="H752" i="8"/>
  <c r="I752" i="8" s="1"/>
  <c r="H753" i="8"/>
  <c r="I753" i="8" s="1"/>
  <c r="H754" i="8"/>
  <c r="I754" i="8" s="1"/>
  <c r="H755" i="8"/>
  <c r="I755" i="8" s="1"/>
  <c r="H756" i="8"/>
  <c r="I756" i="8" s="1"/>
  <c r="H757" i="8"/>
  <c r="I757" i="8" s="1"/>
  <c r="H758" i="8"/>
  <c r="I758" i="8" s="1"/>
  <c r="H759" i="8"/>
  <c r="I759" i="8" s="1"/>
  <c r="K759" i="8" s="1"/>
  <c r="L759" i="8" s="1"/>
  <c r="H760" i="8"/>
  <c r="I760" i="8" s="1"/>
  <c r="H761" i="8"/>
  <c r="I761" i="8" s="1"/>
  <c r="H762" i="8"/>
  <c r="I762" i="8" s="1"/>
  <c r="H763" i="8"/>
  <c r="I763" i="8" s="1"/>
  <c r="H764" i="8"/>
  <c r="I764" i="8" s="1"/>
  <c r="H765" i="8"/>
  <c r="I765" i="8" s="1"/>
  <c r="H766" i="8"/>
  <c r="I766" i="8" s="1"/>
  <c r="H767" i="8"/>
  <c r="I767" i="8" s="1"/>
  <c r="K767" i="8" s="1"/>
  <c r="L767" i="8" s="1"/>
  <c r="H768" i="8"/>
  <c r="I768" i="8" s="1"/>
  <c r="H769" i="8"/>
  <c r="I769" i="8" s="1"/>
  <c r="H770" i="8"/>
  <c r="I770" i="8" s="1"/>
  <c r="H771" i="8"/>
  <c r="I771" i="8" s="1"/>
  <c r="H772" i="8"/>
  <c r="I772" i="8" s="1"/>
  <c r="H773" i="8"/>
  <c r="I773" i="8" s="1"/>
  <c r="H774" i="8"/>
  <c r="I774" i="8" s="1"/>
  <c r="H775" i="8"/>
  <c r="I775" i="8" s="1"/>
  <c r="H776" i="8"/>
  <c r="I776" i="8" s="1"/>
  <c r="H777" i="8"/>
  <c r="I777" i="8" s="1"/>
  <c r="H778" i="8"/>
  <c r="I778" i="8" s="1"/>
  <c r="H779" i="8"/>
  <c r="I779" i="8" s="1"/>
  <c r="H780" i="8"/>
  <c r="I780" i="8" s="1"/>
  <c r="H781" i="8"/>
  <c r="I781" i="8" s="1"/>
  <c r="H782" i="8"/>
  <c r="I782" i="8" s="1"/>
  <c r="H783" i="8"/>
  <c r="I783" i="8" s="1"/>
  <c r="K783" i="8" s="1"/>
  <c r="L783" i="8" s="1"/>
  <c r="H784" i="8"/>
  <c r="I784" i="8" s="1"/>
  <c r="H785" i="8"/>
  <c r="I785" i="8" s="1"/>
  <c r="H786" i="8"/>
  <c r="I786" i="8" s="1"/>
  <c r="H787" i="8"/>
  <c r="I787" i="8" s="1"/>
  <c r="H788" i="8"/>
  <c r="I788" i="8" s="1"/>
  <c r="H789" i="8"/>
  <c r="I789" i="8" s="1"/>
  <c r="H790" i="8"/>
  <c r="I790" i="8" s="1"/>
  <c r="H791" i="8"/>
  <c r="I791" i="8" s="1"/>
  <c r="H792" i="8"/>
  <c r="I792" i="8" s="1"/>
  <c r="H793" i="8"/>
  <c r="I793" i="8" s="1"/>
  <c r="H794" i="8"/>
  <c r="I794" i="8" s="1"/>
  <c r="H795" i="8"/>
  <c r="I795" i="8" s="1"/>
  <c r="H796" i="8"/>
  <c r="I796" i="8" s="1"/>
  <c r="H797" i="8"/>
  <c r="I797" i="8" s="1"/>
  <c r="H798" i="8"/>
  <c r="I798" i="8" s="1"/>
  <c r="H799" i="8"/>
  <c r="I799" i="8" s="1"/>
  <c r="H800" i="8"/>
  <c r="I800" i="8" s="1"/>
  <c r="H801" i="8"/>
  <c r="I801" i="8" s="1"/>
  <c r="H802" i="8"/>
  <c r="I802" i="8" s="1"/>
  <c r="H803" i="8"/>
  <c r="I803" i="8" s="1"/>
  <c r="H804" i="8"/>
  <c r="I804" i="8" s="1"/>
  <c r="H805" i="8"/>
  <c r="I805" i="8" s="1"/>
  <c r="H806" i="8"/>
  <c r="I806" i="8" s="1"/>
  <c r="H807" i="8"/>
  <c r="I807" i="8" s="1"/>
  <c r="H808" i="8"/>
  <c r="I808" i="8" s="1"/>
  <c r="H809" i="8"/>
  <c r="I809" i="8" s="1"/>
  <c r="H810" i="8"/>
  <c r="I810" i="8" s="1"/>
  <c r="H811" i="8"/>
  <c r="I811" i="8" s="1"/>
  <c r="H812" i="8"/>
  <c r="I812" i="8" s="1"/>
  <c r="H813" i="8"/>
  <c r="I813" i="8" s="1"/>
  <c r="H814" i="8"/>
  <c r="I814" i="8" s="1"/>
  <c r="H815" i="8"/>
  <c r="I815" i="8" s="1"/>
  <c r="H816" i="8"/>
  <c r="I816" i="8" s="1"/>
  <c r="H817" i="8"/>
  <c r="I817" i="8" s="1"/>
  <c r="H818" i="8"/>
  <c r="I818" i="8" s="1"/>
  <c r="H819" i="8"/>
  <c r="I819" i="8" s="1"/>
  <c r="H820" i="8"/>
  <c r="I820" i="8" s="1"/>
  <c r="H821" i="8"/>
  <c r="I821" i="8" s="1"/>
  <c r="H822" i="8"/>
  <c r="I822" i="8" s="1"/>
  <c r="H823" i="8"/>
  <c r="I823" i="8" s="1"/>
  <c r="K823" i="8" s="1"/>
  <c r="L823" i="8" s="1"/>
  <c r="H824" i="8"/>
  <c r="I824" i="8" s="1"/>
  <c r="H825" i="8"/>
  <c r="I825" i="8" s="1"/>
  <c r="H826" i="8"/>
  <c r="I826" i="8" s="1"/>
  <c r="H827" i="8"/>
  <c r="I827" i="8" s="1"/>
  <c r="H828" i="8"/>
  <c r="I828" i="8" s="1"/>
  <c r="H829" i="8"/>
  <c r="I829" i="8" s="1"/>
  <c r="H830" i="8"/>
  <c r="I830" i="8" s="1"/>
  <c r="H831" i="8"/>
  <c r="I831" i="8" s="1"/>
  <c r="H832" i="8"/>
  <c r="I832" i="8" s="1"/>
  <c r="H833" i="8"/>
  <c r="I833" i="8" s="1"/>
  <c r="H834" i="8"/>
  <c r="I834" i="8" s="1"/>
  <c r="H835" i="8"/>
  <c r="I835" i="8" s="1"/>
  <c r="H836" i="8"/>
  <c r="I836" i="8" s="1"/>
  <c r="H837" i="8"/>
  <c r="I837" i="8" s="1"/>
  <c r="H838" i="8"/>
  <c r="I838" i="8" s="1"/>
  <c r="H839" i="8"/>
  <c r="I839" i="8" s="1"/>
  <c r="K839" i="8" s="1"/>
  <c r="L839" i="8" s="1"/>
  <c r="H840" i="8"/>
  <c r="I840" i="8" s="1"/>
  <c r="H841" i="8"/>
  <c r="I841" i="8" s="1"/>
  <c r="H842" i="8"/>
  <c r="I842" i="8" s="1"/>
  <c r="H843" i="8"/>
  <c r="I843" i="8" s="1"/>
  <c r="H844" i="8"/>
  <c r="I844" i="8" s="1"/>
  <c r="H845" i="8"/>
  <c r="I845" i="8" s="1"/>
  <c r="H846" i="8"/>
  <c r="I846" i="8" s="1"/>
  <c r="H847" i="8"/>
  <c r="I847" i="8" s="1"/>
  <c r="H848" i="8"/>
  <c r="I848" i="8" s="1"/>
  <c r="H849" i="8"/>
  <c r="I849" i="8" s="1"/>
  <c r="H850" i="8"/>
  <c r="I850" i="8" s="1"/>
  <c r="H851" i="8"/>
  <c r="I851" i="8" s="1"/>
  <c r="H852" i="8"/>
  <c r="I852" i="8" s="1"/>
  <c r="H853" i="8"/>
  <c r="I853" i="8" s="1"/>
  <c r="H854" i="8"/>
  <c r="I854" i="8" s="1"/>
  <c r="H855" i="8"/>
  <c r="I855" i="8" s="1"/>
  <c r="K855" i="8" s="1"/>
  <c r="L855" i="8" s="1"/>
  <c r="H856" i="8"/>
  <c r="I856" i="8" s="1"/>
  <c r="H857" i="8"/>
  <c r="I857" i="8" s="1"/>
  <c r="H858" i="8"/>
  <c r="I858" i="8" s="1"/>
  <c r="H859" i="8"/>
  <c r="I859" i="8" s="1"/>
  <c r="H860" i="8"/>
  <c r="I860" i="8" s="1"/>
  <c r="H861" i="8"/>
  <c r="I861" i="8" s="1"/>
  <c r="H862" i="8"/>
  <c r="I862" i="8" s="1"/>
  <c r="H863" i="8"/>
  <c r="I863" i="8" s="1"/>
  <c r="H864" i="8"/>
  <c r="I864" i="8" s="1"/>
  <c r="H865" i="8"/>
  <c r="I865" i="8" s="1"/>
  <c r="H866" i="8"/>
  <c r="I866" i="8" s="1"/>
  <c r="H867" i="8"/>
  <c r="I867" i="8" s="1"/>
  <c r="H868" i="8"/>
  <c r="I868" i="8" s="1"/>
  <c r="H869" i="8"/>
  <c r="I869" i="8" s="1"/>
  <c r="H870" i="8"/>
  <c r="I870" i="8" s="1"/>
  <c r="H871" i="8"/>
  <c r="I871" i="8" s="1"/>
  <c r="K871" i="8" s="1"/>
  <c r="L871" i="8" s="1"/>
  <c r="H872" i="8"/>
  <c r="I872" i="8" s="1"/>
  <c r="H873" i="8"/>
  <c r="I873" i="8" s="1"/>
  <c r="H874" i="8"/>
  <c r="I874" i="8" s="1"/>
  <c r="H875" i="8"/>
  <c r="I875" i="8" s="1"/>
  <c r="H876" i="8"/>
  <c r="I876" i="8" s="1"/>
  <c r="H877" i="8"/>
  <c r="I877" i="8" s="1"/>
  <c r="H878" i="8"/>
  <c r="I878" i="8" s="1"/>
  <c r="H879" i="8"/>
  <c r="I879" i="8" s="1"/>
  <c r="H880" i="8"/>
  <c r="I880" i="8" s="1"/>
  <c r="H881" i="8"/>
  <c r="I881" i="8" s="1"/>
  <c r="H882" i="8"/>
  <c r="I882" i="8" s="1"/>
  <c r="H883" i="8"/>
  <c r="I883" i="8" s="1"/>
  <c r="H884" i="8"/>
  <c r="I884" i="8" s="1"/>
  <c r="H885" i="8"/>
  <c r="I885" i="8" s="1"/>
  <c r="H886" i="8"/>
  <c r="I886" i="8" s="1"/>
  <c r="H887" i="8"/>
  <c r="I887" i="8" s="1"/>
  <c r="K887" i="8" s="1"/>
  <c r="L887" i="8" s="1"/>
  <c r="H888" i="8"/>
  <c r="I888" i="8" s="1"/>
  <c r="H889" i="8"/>
  <c r="I889" i="8" s="1"/>
  <c r="H890" i="8"/>
  <c r="I890" i="8" s="1"/>
  <c r="H891" i="8"/>
  <c r="I891" i="8" s="1"/>
  <c r="H892" i="8"/>
  <c r="I892" i="8" s="1"/>
  <c r="H893" i="8"/>
  <c r="I893" i="8" s="1"/>
  <c r="H894" i="8"/>
  <c r="I894" i="8" s="1"/>
  <c r="H895" i="8"/>
  <c r="I895" i="8" s="1"/>
  <c r="H896" i="8"/>
  <c r="I896" i="8" s="1"/>
  <c r="H897" i="8"/>
  <c r="I897" i="8" s="1"/>
  <c r="H898" i="8"/>
  <c r="I898" i="8" s="1"/>
  <c r="H899" i="8"/>
  <c r="I899" i="8" s="1"/>
  <c r="H900" i="8"/>
  <c r="I900" i="8" s="1"/>
  <c r="H901" i="8"/>
  <c r="I901" i="8" s="1"/>
  <c r="H902" i="8"/>
  <c r="I902" i="8" s="1"/>
  <c r="H903" i="8"/>
  <c r="I903" i="8" s="1"/>
  <c r="K903" i="8" s="1"/>
  <c r="L903" i="8" s="1"/>
  <c r="H904" i="8"/>
  <c r="I904" i="8" s="1"/>
  <c r="H905" i="8"/>
  <c r="I905" i="8" s="1"/>
  <c r="H906" i="8"/>
  <c r="I906" i="8" s="1"/>
  <c r="H907" i="8"/>
  <c r="I907" i="8" s="1"/>
  <c r="H908" i="8"/>
  <c r="I908" i="8" s="1"/>
  <c r="H909" i="8"/>
  <c r="I909" i="8" s="1"/>
  <c r="H910" i="8"/>
  <c r="I910" i="8" s="1"/>
  <c r="H911" i="8"/>
  <c r="I911" i="8" s="1"/>
  <c r="H912" i="8"/>
  <c r="I912" i="8" s="1"/>
  <c r="H913" i="8"/>
  <c r="I913" i="8" s="1"/>
  <c r="H914" i="8"/>
  <c r="I914" i="8" s="1"/>
  <c r="H915" i="8"/>
  <c r="I915" i="8" s="1"/>
  <c r="H916" i="8"/>
  <c r="I916" i="8" s="1"/>
  <c r="H917" i="8"/>
  <c r="I917" i="8" s="1"/>
  <c r="H918" i="8"/>
  <c r="I918" i="8" s="1"/>
  <c r="H919" i="8"/>
  <c r="I919" i="8" s="1"/>
  <c r="K919" i="8" s="1"/>
  <c r="L919" i="8" s="1"/>
  <c r="H920" i="8"/>
  <c r="I920" i="8" s="1"/>
  <c r="H921" i="8"/>
  <c r="I921" i="8" s="1"/>
  <c r="H922" i="8"/>
  <c r="I922" i="8" s="1"/>
  <c r="H923" i="8"/>
  <c r="I923" i="8" s="1"/>
  <c r="H924" i="8"/>
  <c r="I924" i="8" s="1"/>
  <c r="H925" i="8"/>
  <c r="I925" i="8" s="1"/>
  <c r="H926" i="8"/>
  <c r="I926" i="8" s="1"/>
  <c r="H927" i="8"/>
  <c r="I927" i="8" s="1"/>
  <c r="H928" i="8"/>
  <c r="I928" i="8" s="1"/>
  <c r="H929" i="8"/>
  <c r="I929" i="8" s="1"/>
  <c r="H930" i="8"/>
  <c r="I930" i="8" s="1"/>
  <c r="H931" i="8"/>
  <c r="I931" i="8" s="1"/>
  <c r="H932" i="8"/>
  <c r="I932" i="8" s="1"/>
  <c r="H933" i="8"/>
  <c r="I933" i="8" s="1"/>
  <c r="H934" i="8"/>
  <c r="I934" i="8" s="1"/>
  <c r="H935" i="8"/>
  <c r="I935" i="8" s="1"/>
  <c r="K935" i="8" s="1"/>
  <c r="L935" i="8" s="1"/>
  <c r="H936" i="8"/>
  <c r="I936" i="8" s="1"/>
  <c r="H937" i="8"/>
  <c r="I937" i="8" s="1"/>
  <c r="H938" i="8"/>
  <c r="I938" i="8" s="1"/>
  <c r="H939" i="8"/>
  <c r="I939" i="8" s="1"/>
  <c r="H940" i="8"/>
  <c r="I940" i="8" s="1"/>
  <c r="H941" i="8"/>
  <c r="I941" i="8" s="1"/>
  <c r="H942" i="8"/>
  <c r="I942" i="8" s="1"/>
  <c r="H943" i="8"/>
  <c r="I943" i="8" s="1"/>
  <c r="H944" i="8"/>
  <c r="I944" i="8" s="1"/>
  <c r="H945" i="8"/>
  <c r="I945" i="8" s="1"/>
  <c r="H946" i="8"/>
  <c r="I946" i="8" s="1"/>
  <c r="H947" i="8"/>
  <c r="I947" i="8" s="1"/>
  <c r="H948" i="8"/>
  <c r="I948" i="8" s="1"/>
  <c r="H949" i="8"/>
  <c r="I949" i="8" s="1"/>
  <c r="H950" i="8"/>
  <c r="I950" i="8" s="1"/>
  <c r="H951" i="8"/>
  <c r="I951" i="8" s="1"/>
  <c r="K951" i="8" s="1"/>
  <c r="L951" i="8" s="1"/>
  <c r="H952" i="8"/>
  <c r="I952" i="8" s="1"/>
  <c r="H953" i="8"/>
  <c r="I953" i="8" s="1"/>
  <c r="H954" i="8"/>
  <c r="I954" i="8" s="1"/>
  <c r="H955" i="8"/>
  <c r="I955" i="8" s="1"/>
  <c r="H956" i="8"/>
  <c r="I956" i="8" s="1"/>
  <c r="H957" i="8"/>
  <c r="I957" i="8" s="1"/>
  <c r="H958" i="8"/>
  <c r="I958" i="8" s="1"/>
  <c r="H959" i="8"/>
  <c r="I959" i="8" s="1"/>
  <c r="H960" i="8"/>
  <c r="I960" i="8" s="1"/>
  <c r="H961" i="8"/>
  <c r="I961" i="8" s="1"/>
  <c r="H962" i="8"/>
  <c r="I962" i="8" s="1"/>
  <c r="H963" i="8"/>
  <c r="I963" i="8" s="1"/>
  <c r="H964" i="8"/>
  <c r="I964" i="8" s="1"/>
  <c r="H965" i="8"/>
  <c r="I965" i="8" s="1"/>
  <c r="H966" i="8"/>
  <c r="I966" i="8" s="1"/>
  <c r="H967" i="8"/>
  <c r="I967" i="8" s="1"/>
  <c r="K967" i="8" s="1"/>
  <c r="L967" i="8" s="1"/>
  <c r="H968" i="8"/>
  <c r="I968" i="8" s="1"/>
  <c r="H969" i="8"/>
  <c r="I969" i="8" s="1"/>
  <c r="H970" i="8"/>
  <c r="I970" i="8" s="1"/>
  <c r="H971" i="8"/>
  <c r="I971" i="8" s="1"/>
  <c r="H972" i="8"/>
  <c r="I972" i="8" s="1"/>
  <c r="H973" i="8"/>
  <c r="I973" i="8" s="1"/>
  <c r="H974" i="8"/>
  <c r="I974" i="8" s="1"/>
  <c r="H975" i="8"/>
  <c r="I975" i="8" s="1"/>
  <c r="H976" i="8"/>
  <c r="I976" i="8" s="1"/>
  <c r="H977" i="8"/>
  <c r="I977" i="8" s="1"/>
  <c r="H978" i="8"/>
  <c r="I978" i="8" s="1"/>
  <c r="H979" i="8"/>
  <c r="I979" i="8" s="1"/>
  <c r="H980" i="8"/>
  <c r="I980" i="8" s="1"/>
  <c r="H981" i="8"/>
  <c r="I981" i="8" s="1"/>
  <c r="H982" i="8"/>
  <c r="I982" i="8" s="1"/>
  <c r="H983" i="8"/>
  <c r="I983" i="8" s="1"/>
  <c r="K983" i="8" s="1"/>
  <c r="L983" i="8" s="1"/>
  <c r="H984" i="8"/>
  <c r="I984" i="8" s="1"/>
  <c r="H985" i="8"/>
  <c r="I985" i="8" s="1"/>
  <c r="H986" i="8"/>
  <c r="I986" i="8" s="1"/>
  <c r="H987" i="8"/>
  <c r="I987" i="8" s="1"/>
  <c r="H988" i="8"/>
  <c r="I988" i="8" s="1"/>
  <c r="H989" i="8"/>
  <c r="I989" i="8" s="1"/>
  <c r="H990" i="8"/>
  <c r="I990" i="8" s="1"/>
  <c r="H991" i="8"/>
  <c r="I991" i="8" s="1"/>
  <c r="H992" i="8"/>
  <c r="I992" i="8" s="1"/>
  <c r="H993" i="8"/>
  <c r="I993" i="8" s="1"/>
  <c r="H994" i="8"/>
  <c r="I994" i="8" s="1"/>
  <c r="H995" i="8"/>
  <c r="I995" i="8" s="1"/>
  <c r="H996" i="8"/>
  <c r="I996" i="8" s="1"/>
  <c r="H997" i="8"/>
  <c r="I997" i="8" s="1"/>
  <c r="H998" i="8"/>
  <c r="I998" i="8" s="1"/>
  <c r="H999" i="8"/>
  <c r="I999" i="8" s="1"/>
  <c r="K999" i="8" s="1"/>
  <c r="L999" i="8" s="1"/>
  <c r="H1000" i="8"/>
  <c r="I1000" i="8" s="1"/>
  <c r="H1001" i="8"/>
  <c r="I1001" i="8" s="1"/>
  <c r="H1002" i="8"/>
  <c r="I1002" i="8" s="1"/>
  <c r="H1003" i="8"/>
  <c r="I1003" i="8" s="1"/>
  <c r="H1004" i="8"/>
  <c r="I1004" i="8" s="1"/>
  <c r="H1005" i="8"/>
  <c r="I1005" i="8" s="1"/>
  <c r="H1006" i="8"/>
  <c r="I1006" i="8" s="1"/>
  <c r="H1007" i="8"/>
  <c r="I1007" i="8" s="1"/>
  <c r="H1008" i="8"/>
  <c r="I1008" i="8" s="1"/>
  <c r="H1009" i="8"/>
  <c r="I1009" i="8" s="1"/>
  <c r="H1010" i="8"/>
  <c r="I1010" i="8" s="1"/>
  <c r="H1011" i="8"/>
  <c r="I1011" i="8" s="1"/>
  <c r="H1012" i="8"/>
  <c r="I1012" i="8" s="1"/>
  <c r="H1013" i="8"/>
  <c r="I1013" i="8" s="1"/>
  <c r="H1014" i="8"/>
  <c r="I1014" i="8" s="1"/>
  <c r="H1015" i="8"/>
  <c r="I1015" i="8" s="1"/>
  <c r="K1015" i="8" s="1"/>
  <c r="L1015" i="8" s="1"/>
  <c r="H1016" i="8"/>
  <c r="I1016" i="8" s="1"/>
  <c r="H1017" i="8"/>
  <c r="I1017" i="8" s="1"/>
  <c r="H1018" i="8"/>
  <c r="I1018" i="8" s="1"/>
  <c r="H1019" i="8"/>
  <c r="I1019" i="8" s="1"/>
  <c r="H1020" i="8"/>
  <c r="I1020" i="8" s="1"/>
  <c r="H1021" i="8"/>
  <c r="I1021" i="8" s="1"/>
  <c r="H1022" i="8"/>
  <c r="I1022" i="8" s="1"/>
  <c r="H1023" i="8"/>
  <c r="I1023" i="8" s="1"/>
  <c r="H1024" i="8"/>
  <c r="I1024" i="8" s="1"/>
  <c r="H1025" i="8"/>
  <c r="I1025" i="8" s="1"/>
  <c r="H1026" i="8"/>
  <c r="I1026" i="8" s="1"/>
  <c r="H1027" i="8"/>
  <c r="I1027" i="8" s="1"/>
  <c r="H1028" i="8"/>
  <c r="I1028" i="8" s="1"/>
  <c r="H1029" i="8"/>
  <c r="I1029" i="8" s="1"/>
  <c r="H1030" i="8"/>
  <c r="I1030" i="8" s="1"/>
  <c r="H1031" i="8"/>
  <c r="I1031" i="8" s="1"/>
  <c r="K1031" i="8" s="1"/>
  <c r="L1031" i="8" s="1"/>
  <c r="H1032" i="8"/>
  <c r="I1032" i="8" s="1"/>
  <c r="H1033" i="8"/>
  <c r="I1033" i="8" s="1"/>
  <c r="H1034" i="8"/>
  <c r="I1034" i="8" s="1"/>
  <c r="H1035" i="8"/>
  <c r="I1035" i="8" s="1"/>
  <c r="H1036" i="8"/>
  <c r="I1036" i="8" s="1"/>
  <c r="H1037" i="8"/>
  <c r="I1037" i="8" s="1"/>
  <c r="H1038" i="8"/>
  <c r="I1038" i="8" s="1"/>
  <c r="H1039" i="8"/>
  <c r="I1039" i="8" s="1"/>
  <c r="H1040" i="8"/>
  <c r="I1040" i="8" s="1"/>
  <c r="H1041" i="8"/>
  <c r="I1041" i="8" s="1"/>
  <c r="H1042" i="8"/>
  <c r="I1042" i="8" s="1"/>
  <c r="H1043" i="8"/>
  <c r="I1043" i="8" s="1"/>
  <c r="H1044" i="8"/>
  <c r="I1044" i="8" s="1"/>
  <c r="H1045" i="8"/>
  <c r="I1045" i="8" s="1"/>
  <c r="H1046" i="8"/>
  <c r="I1046" i="8" s="1"/>
  <c r="H1047" i="8"/>
  <c r="I1047" i="8" s="1"/>
  <c r="K1047" i="8" s="1"/>
  <c r="L1047" i="8" s="1"/>
  <c r="H1048" i="8"/>
  <c r="I1048" i="8" s="1"/>
  <c r="H1049" i="8"/>
  <c r="I1049" i="8" s="1"/>
  <c r="H1050" i="8"/>
  <c r="I1050" i="8" s="1"/>
  <c r="H1051" i="8"/>
  <c r="I1051" i="8" s="1"/>
  <c r="H1052" i="8"/>
  <c r="I1052" i="8" s="1"/>
  <c r="H1053" i="8"/>
  <c r="I1053" i="8" s="1"/>
  <c r="H1054" i="8"/>
  <c r="I1054" i="8" s="1"/>
  <c r="H1055" i="8"/>
  <c r="I1055" i="8" s="1"/>
  <c r="H1056" i="8"/>
  <c r="I1056" i="8" s="1"/>
  <c r="H1057" i="8"/>
  <c r="I1057" i="8" s="1"/>
  <c r="H1058" i="8"/>
  <c r="I1058" i="8" s="1"/>
  <c r="H1059" i="8"/>
  <c r="I1059" i="8" s="1"/>
  <c r="H1060" i="8"/>
  <c r="I1060" i="8" s="1"/>
  <c r="H1061" i="8"/>
  <c r="I1061" i="8" s="1"/>
  <c r="H1062" i="8"/>
  <c r="I1062" i="8" s="1"/>
  <c r="H1063" i="8"/>
  <c r="I1063" i="8" s="1"/>
  <c r="K1063" i="8" s="1"/>
  <c r="L1063" i="8" s="1"/>
  <c r="H1064" i="8"/>
  <c r="I1064" i="8" s="1"/>
  <c r="H1065" i="8"/>
  <c r="I1065" i="8" s="1"/>
  <c r="H1066" i="8"/>
  <c r="I1066" i="8" s="1"/>
  <c r="H1067" i="8"/>
  <c r="I1067" i="8" s="1"/>
  <c r="H1068" i="8"/>
  <c r="I1068" i="8" s="1"/>
  <c r="H1069" i="8"/>
  <c r="I1069" i="8" s="1"/>
  <c r="H1070" i="8"/>
  <c r="I1070" i="8" s="1"/>
  <c r="H1071" i="8"/>
  <c r="I1071" i="8" s="1"/>
  <c r="H1072" i="8"/>
  <c r="I1072" i="8" s="1"/>
  <c r="H1073" i="8"/>
  <c r="I1073" i="8" s="1"/>
  <c r="H1074" i="8"/>
  <c r="I1074" i="8" s="1"/>
  <c r="H1075" i="8"/>
  <c r="I1075" i="8" s="1"/>
  <c r="H1076" i="8"/>
  <c r="I1076" i="8" s="1"/>
  <c r="H1077" i="8"/>
  <c r="I1077" i="8" s="1"/>
  <c r="H1078" i="8"/>
  <c r="I1078" i="8" s="1"/>
  <c r="H1079" i="8"/>
  <c r="I1079" i="8" s="1"/>
  <c r="K1079" i="8" s="1"/>
  <c r="L1079" i="8" s="1"/>
  <c r="H1080" i="8"/>
  <c r="I1080" i="8" s="1"/>
  <c r="H1081" i="8"/>
  <c r="I1081" i="8" s="1"/>
  <c r="H1082" i="8"/>
  <c r="I1082" i="8" s="1"/>
  <c r="H1083" i="8"/>
  <c r="I1083" i="8" s="1"/>
  <c r="H1084" i="8"/>
  <c r="I1084" i="8" s="1"/>
  <c r="H1085" i="8"/>
  <c r="I1085" i="8" s="1"/>
  <c r="H1086" i="8"/>
  <c r="I1086" i="8" s="1"/>
  <c r="H1087" i="8"/>
  <c r="I1087" i="8" s="1"/>
  <c r="H1088" i="8"/>
  <c r="I1088" i="8" s="1"/>
  <c r="H1089" i="8"/>
  <c r="I1089" i="8" s="1"/>
  <c r="H1090" i="8"/>
  <c r="I1090" i="8" s="1"/>
  <c r="H1091" i="8"/>
  <c r="I1091" i="8" s="1"/>
  <c r="H1092" i="8"/>
  <c r="I1092" i="8" s="1"/>
  <c r="H1093" i="8"/>
  <c r="I1093" i="8" s="1"/>
  <c r="H1094" i="8"/>
  <c r="I1094" i="8" s="1"/>
  <c r="H1095" i="8"/>
  <c r="I1095" i="8" s="1"/>
  <c r="K1095" i="8" s="1"/>
  <c r="L1095" i="8" s="1"/>
  <c r="H1096" i="8"/>
  <c r="I1096" i="8" s="1"/>
  <c r="H1097" i="8"/>
  <c r="I1097" i="8" s="1"/>
  <c r="H1098" i="8"/>
  <c r="I1098" i="8" s="1"/>
  <c r="H1099" i="8"/>
  <c r="I1099" i="8" s="1"/>
  <c r="H1100" i="8"/>
  <c r="I1100" i="8" s="1"/>
  <c r="H1101" i="8"/>
  <c r="I1101" i="8" s="1"/>
  <c r="H1102" i="8"/>
  <c r="I1102" i="8" s="1"/>
  <c r="H1103" i="8"/>
  <c r="I1103" i="8" s="1"/>
  <c r="K1103" i="8" s="1"/>
  <c r="L1103" i="8" s="1"/>
  <c r="H1104" i="8"/>
  <c r="I1104" i="8" s="1"/>
  <c r="H1105" i="8"/>
  <c r="I1105" i="8" s="1"/>
  <c r="H1106" i="8"/>
  <c r="I1106" i="8" s="1"/>
  <c r="H1107" i="8"/>
  <c r="I1107" i="8" s="1"/>
  <c r="H1108" i="8"/>
  <c r="I1108" i="8" s="1"/>
  <c r="H1109" i="8"/>
  <c r="I1109" i="8" s="1"/>
  <c r="H1110" i="8"/>
  <c r="I1110" i="8" s="1"/>
  <c r="H1111" i="8"/>
  <c r="I1111" i="8" s="1"/>
  <c r="K1111" i="8" s="1"/>
  <c r="L1111" i="8" s="1"/>
  <c r="H1112" i="8"/>
  <c r="I1112" i="8" s="1"/>
  <c r="H1113" i="8"/>
  <c r="I1113" i="8" s="1"/>
  <c r="H1114" i="8"/>
  <c r="I1114" i="8" s="1"/>
  <c r="H1115" i="8"/>
  <c r="I1115" i="8" s="1"/>
  <c r="H1116" i="8"/>
  <c r="I1116" i="8" s="1"/>
  <c r="H1117" i="8"/>
  <c r="I1117" i="8" s="1"/>
  <c r="H1118" i="8"/>
  <c r="I1118" i="8" s="1"/>
  <c r="H1119" i="8"/>
  <c r="I1119" i="8" s="1"/>
  <c r="H1120" i="8"/>
  <c r="I1120" i="8" s="1"/>
  <c r="H1121" i="8"/>
  <c r="I1121" i="8" s="1"/>
  <c r="H1122" i="8"/>
  <c r="I1122" i="8" s="1"/>
  <c r="H1123" i="8"/>
  <c r="I1123" i="8" s="1"/>
  <c r="H1124" i="8"/>
  <c r="I1124" i="8" s="1"/>
  <c r="H1125" i="8"/>
  <c r="I1125" i="8" s="1"/>
  <c r="H1126" i="8"/>
  <c r="I1126" i="8" s="1"/>
  <c r="H1127" i="8"/>
  <c r="I1127" i="8" s="1"/>
  <c r="K1127" i="8" s="1"/>
  <c r="L1127" i="8" s="1"/>
  <c r="H1128" i="8"/>
  <c r="I1128" i="8" s="1"/>
  <c r="H1129" i="8"/>
  <c r="I1129" i="8" s="1"/>
  <c r="H1130" i="8"/>
  <c r="I1130" i="8" s="1"/>
  <c r="H1131" i="8"/>
  <c r="I1131" i="8" s="1"/>
  <c r="H1132" i="8"/>
  <c r="I1132" i="8" s="1"/>
  <c r="H1133" i="8"/>
  <c r="I1133" i="8" s="1"/>
  <c r="H1134" i="8"/>
  <c r="I1134" i="8" s="1"/>
  <c r="H1135" i="8"/>
  <c r="I1135" i="8" s="1"/>
  <c r="K1135" i="8" s="1"/>
  <c r="L1135" i="8" s="1"/>
  <c r="H1136" i="8"/>
  <c r="I1136" i="8" s="1"/>
  <c r="H1137" i="8"/>
  <c r="I1137" i="8" s="1"/>
  <c r="H1138" i="8"/>
  <c r="I1138" i="8" s="1"/>
  <c r="H1139" i="8"/>
  <c r="I1139" i="8" s="1"/>
  <c r="H1140" i="8"/>
  <c r="I1140" i="8" s="1"/>
  <c r="H1141" i="8"/>
  <c r="I1141" i="8" s="1"/>
  <c r="H1142" i="8"/>
  <c r="I1142" i="8" s="1"/>
  <c r="H1143" i="8"/>
  <c r="I1143" i="8" s="1"/>
  <c r="K1143" i="8" s="1"/>
  <c r="L1143" i="8" s="1"/>
  <c r="H1144" i="8"/>
  <c r="I1144" i="8" s="1"/>
  <c r="H1145" i="8"/>
  <c r="I1145" i="8" s="1"/>
  <c r="H1146" i="8"/>
  <c r="I1146" i="8" s="1"/>
  <c r="H1147" i="8"/>
  <c r="I1147" i="8" s="1"/>
  <c r="H1148" i="8"/>
  <c r="I1148" i="8" s="1"/>
  <c r="H1149" i="8"/>
  <c r="I1149" i="8" s="1"/>
  <c r="H1150" i="8"/>
  <c r="I1150" i="8" s="1"/>
  <c r="H1151" i="8"/>
  <c r="I1151" i="8" s="1"/>
  <c r="K1151" i="8" s="1"/>
  <c r="L1151" i="8" s="1"/>
  <c r="H1152" i="8"/>
  <c r="I1152" i="8" s="1"/>
  <c r="H1153" i="8"/>
  <c r="I1153" i="8" s="1"/>
  <c r="H1154" i="8"/>
  <c r="I1154" i="8" s="1"/>
  <c r="H1155" i="8"/>
  <c r="I1155" i="8" s="1"/>
  <c r="H1156" i="8"/>
  <c r="I1156" i="8" s="1"/>
  <c r="H1157" i="8"/>
  <c r="I1157" i="8" s="1"/>
  <c r="H1158" i="8"/>
  <c r="I1158" i="8" s="1"/>
  <c r="H1159" i="8"/>
  <c r="I1159" i="8" s="1"/>
  <c r="K1159" i="8" s="1"/>
  <c r="L1159" i="8" s="1"/>
  <c r="H1160" i="8"/>
  <c r="I1160" i="8" s="1"/>
  <c r="H1161" i="8"/>
  <c r="I1161" i="8" s="1"/>
  <c r="H1162" i="8"/>
  <c r="I1162" i="8" s="1"/>
  <c r="H1163" i="8"/>
  <c r="I1163" i="8" s="1"/>
  <c r="H1164" i="8"/>
  <c r="I1164" i="8" s="1"/>
  <c r="H1165" i="8"/>
  <c r="I1165" i="8" s="1"/>
  <c r="H1166" i="8"/>
  <c r="I1166" i="8" s="1"/>
  <c r="H1167" i="8"/>
  <c r="I1167" i="8" s="1"/>
  <c r="K1167" i="8" s="1"/>
  <c r="L1167" i="8" s="1"/>
  <c r="H1168" i="8"/>
  <c r="I1168" i="8" s="1"/>
  <c r="H1169" i="8"/>
  <c r="I1169" i="8" s="1"/>
  <c r="H1170" i="8"/>
  <c r="I1170" i="8" s="1"/>
  <c r="H1171" i="8"/>
  <c r="I1171" i="8" s="1"/>
  <c r="H1172" i="8"/>
  <c r="I1172" i="8" s="1"/>
  <c r="H1173" i="8"/>
  <c r="I1173" i="8" s="1"/>
  <c r="H1174" i="8"/>
  <c r="I1174" i="8" s="1"/>
  <c r="H1175" i="8"/>
  <c r="I1175" i="8" s="1"/>
  <c r="K1175" i="8" s="1"/>
  <c r="L1175" i="8" s="1"/>
  <c r="H1176" i="8"/>
  <c r="I1176" i="8" s="1"/>
  <c r="H1177" i="8"/>
  <c r="I1177" i="8" s="1"/>
  <c r="H1178" i="8"/>
  <c r="I1178" i="8" s="1"/>
  <c r="H1179" i="8"/>
  <c r="I1179" i="8" s="1"/>
  <c r="H1180" i="8"/>
  <c r="I1180" i="8" s="1"/>
  <c r="H1181" i="8"/>
  <c r="I1181" i="8" s="1"/>
  <c r="H1182" i="8"/>
  <c r="I1182" i="8" s="1"/>
  <c r="H1183" i="8"/>
  <c r="I1183" i="8" s="1"/>
  <c r="H1184" i="8"/>
  <c r="I1184" i="8" s="1"/>
  <c r="H1185" i="8"/>
  <c r="I1185" i="8" s="1"/>
  <c r="H1186" i="8"/>
  <c r="I1186" i="8" s="1"/>
  <c r="H1187" i="8"/>
  <c r="I1187" i="8" s="1"/>
  <c r="H1188" i="8"/>
  <c r="I1188" i="8" s="1"/>
  <c r="H1189" i="8"/>
  <c r="I1189" i="8" s="1"/>
  <c r="H1190" i="8"/>
  <c r="I1190" i="8" s="1"/>
  <c r="H1191" i="8"/>
  <c r="I1191" i="8" s="1"/>
  <c r="K1191" i="8" s="1"/>
  <c r="L1191" i="8" s="1"/>
  <c r="H1192" i="8"/>
  <c r="I1192" i="8" s="1"/>
  <c r="H1193" i="8"/>
  <c r="I1193" i="8" s="1"/>
  <c r="H1194" i="8"/>
  <c r="I1194" i="8" s="1"/>
  <c r="H1195" i="8"/>
  <c r="I1195" i="8" s="1"/>
  <c r="H1196" i="8"/>
  <c r="I1196" i="8" s="1"/>
  <c r="H1197" i="8"/>
  <c r="I1197" i="8" s="1"/>
  <c r="H1198" i="8"/>
  <c r="I1198" i="8" s="1"/>
  <c r="H1199" i="8"/>
  <c r="I1199" i="8" s="1"/>
  <c r="K1199" i="8" s="1"/>
  <c r="L1199" i="8" s="1"/>
  <c r="H1200" i="8"/>
  <c r="I1200" i="8" s="1"/>
  <c r="H1201" i="8"/>
  <c r="I1201" i="8" s="1"/>
  <c r="H1202" i="8"/>
  <c r="I1202" i="8" s="1"/>
  <c r="H1203" i="8"/>
  <c r="I1203" i="8" s="1"/>
  <c r="H1204" i="8"/>
  <c r="I1204" i="8" s="1"/>
  <c r="H1205" i="8"/>
  <c r="I1205" i="8" s="1"/>
  <c r="H1206" i="8"/>
  <c r="I1206" i="8" s="1"/>
  <c r="H1207" i="8"/>
  <c r="I1207" i="8" s="1"/>
  <c r="K1207" i="8" s="1"/>
  <c r="L1207" i="8" s="1"/>
  <c r="H1208" i="8"/>
  <c r="I1208" i="8" s="1"/>
  <c r="H1209" i="8"/>
  <c r="I1209" i="8" s="1"/>
  <c r="H1210" i="8"/>
  <c r="I1210" i="8" s="1"/>
  <c r="H1211" i="8"/>
  <c r="I1211" i="8" s="1"/>
  <c r="H1212" i="8"/>
  <c r="I1212" i="8" s="1"/>
  <c r="H1213" i="8"/>
  <c r="I1213" i="8" s="1"/>
  <c r="H1214" i="8"/>
  <c r="I1214" i="8" s="1"/>
  <c r="H1215" i="8"/>
  <c r="I1215" i="8" s="1"/>
  <c r="K1215" i="8" s="1"/>
  <c r="L1215" i="8" s="1"/>
  <c r="H1216" i="8"/>
  <c r="I1216" i="8" s="1"/>
  <c r="H1217" i="8"/>
  <c r="I1217" i="8" s="1"/>
  <c r="H1218" i="8"/>
  <c r="I1218" i="8" s="1"/>
  <c r="H1219" i="8"/>
  <c r="I1219" i="8" s="1"/>
  <c r="H1220" i="8"/>
  <c r="I1220" i="8" s="1"/>
  <c r="H1221" i="8"/>
  <c r="I1221" i="8" s="1"/>
  <c r="H1222" i="8"/>
  <c r="I1222" i="8" s="1"/>
  <c r="H1223" i="8"/>
  <c r="I1223" i="8" s="1"/>
  <c r="K1223" i="8" s="1"/>
  <c r="L1223" i="8" s="1"/>
  <c r="H1224" i="8"/>
  <c r="I1224" i="8" s="1"/>
  <c r="H1225" i="8"/>
  <c r="I1225" i="8" s="1"/>
  <c r="H1226" i="8"/>
  <c r="I1226" i="8" s="1"/>
  <c r="H1227" i="8"/>
  <c r="I1227" i="8" s="1"/>
  <c r="H1228" i="8"/>
  <c r="I1228" i="8" s="1"/>
  <c r="H1229" i="8"/>
  <c r="I1229" i="8" s="1"/>
  <c r="H1230" i="8"/>
  <c r="I1230" i="8" s="1"/>
  <c r="H1231" i="8"/>
  <c r="I1231" i="8" s="1"/>
  <c r="K1231" i="8" s="1"/>
  <c r="L1231" i="8" s="1"/>
  <c r="H1232" i="8"/>
  <c r="I1232" i="8" s="1"/>
  <c r="H1233" i="8"/>
  <c r="I1233" i="8" s="1"/>
  <c r="H1234" i="8"/>
  <c r="I1234" i="8" s="1"/>
  <c r="H1235" i="8"/>
  <c r="I1235" i="8" s="1"/>
  <c r="H1236" i="8"/>
  <c r="I1236" i="8" s="1"/>
  <c r="H1237" i="8"/>
  <c r="I1237" i="8" s="1"/>
  <c r="H1238" i="8"/>
  <c r="I1238" i="8" s="1"/>
  <c r="H1239" i="8"/>
  <c r="I1239" i="8" s="1"/>
  <c r="K1239" i="8" s="1"/>
  <c r="L1239" i="8" s="1"/>
  <c r="H1240" i="8"/>
  <c r="I1240" i="8" s="1"/>
  <c r="H1241" i="8"/>
  <c r="I1241" i="8" s="1"/>
  <c r="H1242" i="8"/>
  <c r="I1242" i="8" s="1"/>
  <c r="H1243" i="8"/>
  <c r="I1243" i="8" s="1"/>
  <c r="H1244" i="8"/>
  <c r="I1244" i="8" s="1"/>
  <c r="H1245" i="8"/>
  <c r="I1245" i="8" s="1"/>
  <c r="H1246" i="8"/>
  <c r="I1246" i="8" s="1"/>
  <c r="H1247" i="8"/>
  <c r="I1247" i="8" s="1"/>
  <c r="H1248" i="8"/>
  <c r="I1248" i="8" s="1"/>
  <c r="H1249" i="8"/>
  <c r="I1249" i="8" s="1"/>
  <c r="H1250" i="8"/>
  <c r="I1250" i="8" s="1"/>
  <c r="H1251" i="8"/>
  <c r="I1251" i="8" s="1"/>
  <c r="H1252" i="8"/>
  <c r="I1252" i="8" s="1"/>
  <c r="H1253" i="8"/>
  <c r="I1253" i="8" s="1"/>
  <c r="H1254" i="8"/>
  <c r="I1254" i="8" s="1"/>
  <c r="H1255" i="8"/>
  <c r="I1255" i="8" s="1"/>
  <c r="K1255" i="8" s="1"/>
  <c r="L1255" i="8" s="1"/>
  <c r="H1256" i="8"/>
  <c r="I1256" i="8" s="1"/>
  <c r="H1257" i="8"/>
  <c r="I1257" i="8" s="1"/>
  <c r="H1258" i="8"/>
  <c r="I1258" i="8" s="1"/>
  <c r="H1259" i="8"/>
  <c r="I1259" i="8" s="1"/>
  <c r="H1260" i="8"/>
  <c r="I1260" i="8" s="1"/>
  <c r="H1261" i="8"/>
  <c r="I1261" i="8" s="1"/>
  <c r="H1262" i="8"/>
  <c r="I1262" i="8" s="1"/>
  <c r="H1263" i="8"/>
  <c r="I1263" i="8" s="1"/>
  <c r="K1263" i="8" s="1"/>
  <c r="L1263" i="8" s="1"/>
  <c r="H1264" i="8"/>
  <c r="I1264" i="8" s="1"/>
  <c r="H1265" i="8"/>
  <c r="I1265" i="8" s="1"/>
  <c r="H1266" i="8"/>
  <c r="I1266" i="8" s="1"/>
  <c r="H1267" i="8"/>
  <c r="I1267" i="8" s="1"/>
  <c r="H1268" i="8"/>
  <c r="I1268" i="8" s="1"/>
  <c r="H1269" i="8"/>
  <c r="I1269" i="8" s="1"/>
  <c r="H1270" i="8"/>
  <c r="I1270" i="8" s="1"/>
  <c r="H1271" i="8"/>
  <c r="I1271" i="8" s="1"/>
  <c r="K1271" i="8" s="1"/>
  <c r="L1271" i="8" s="1"/>
  <c r="H1272" i="8"/>
  <c r="I1272" i="8" s="1"/>
  <c r="H1273" i="8"/>
  <c r="I1273" i="8" s="1"/>
  <c r="H1274" i="8"/>
  <c r="I1274" i="8" s="1"/>
  <c r="H1275" i="8"/>
  <c r="I1275" i="8" s="1"/>
  <c r="H1276" i="8"/>
  <c r="I1276" i="8" s="1"/>
  <c r="H1277" i="8"/>
  <c r="I1277" i="8" s="1"/>
  <c r="H1278" i="8"/>
  <c r="I1278" i="8" s="1"/>
  <c r="H1279" i="8"/>
  <c r="I1279" i="8" s="1"/>
  <c r="K1279" i="8" s="1"/>
  <c r="L1279" i="8" s="1"/>
  <c r="H1280" i="8"/>
  <c r="I1280" i="8" s="1"/>
  <c r="H1281" i="8"/>
  <c r="I1281" i="8" s="1"/>
  <c r="H1282" i="8"/>
  <c r="I1282" i="8" s="1"/>
  <c r="H1283" i="8"/>
  <c r="I1283" i="8" s="1"/>
  <c r="H1284" i="8"/>
  <c r="I1284" i="8" s="1"/>
  <c r="H1285" i="8"/>
  <c r="I1285" i="8" s="1"/>
  <c r="H1286" i="8"/>
  <c r="I1286" i="8" s="1"/>
  <c r="H1287" i="8"/>
  <c r="I1287" i="8" s="1"/>
  <c r="K1287" i="8" s="1"/>
  <c r="L1287" i="8" s="1"/>
  <c r="H1288" i="8"/>
  <c r="I1288" i="8" s="1"/>
  <c r="H1289" i="8"/>
  <c r="I1289" i="8" s="1"/>
  <c r="H1290" i="8"/>
  <c r="I1290" i="8" s="1"/>
  <c r="H1291" i="8"/>
  <c r="I1291" i="8" s="1"/>
  <c r="H1292" i="8"/>
  <c r="I1292" i="8" s="1"/>
  <c r="H1293" i="8"/>
  <c r="I1293" i="8" s="1"/>
  <c r="H1294" i="8"/>
  <c r="I1294" i="8" s="1"/>
  <c r="H1295" i="8"/>
  <c r="I1295" i="8" s="1"/>
  <c r="K1295" i="8" s="1"/>
  <c r="L1295" i="8" s="1"/>
  <c r="H1296" i="8"/>
  <c r="I1296" i="8" s="1"/>
  <c r="H1297" i="8"/>
  <c r="I1297" i="8" s="1"/>
  <c r="H1298" i="8"/>
  <c r="I1298" i="8" s="1"/>
  <c r="H1299" i="8"/>
  <c r="I1299" i="8" s="1"/>
  <c r="H1300" i="8"/>
  <c r="I1300" i="8" s="1"/>
  <c r="H1301" i="8"/>
  <c r="I1301" i="8" s="1"/>
  <c r="H1302" i="8"/>
  <c r="I1302" i="8" s="1"/>
  <c r="H1303" i="8"/>
  <c r="I1303" i="8" s="1"/>
  <c r="K1303" i="8" s="1"/>
  <c r="L1303" i="8" s="1"/>
  <c r="H1304" i="8"/>
  <c r="I1304" i="8" s="1"/>
  <c r="H1305" i="8"/>
  <c r="I1305" i="8" s="1"/>
  <c r="H1306" i="8"/>
  <c r="I1306" i="8" s="1"/>
  <c r="H1307" i="8"/>
  <c r="I1307" i="8" s="1"/>
  <c r="H1308" i="8"/>
  <c r="I1308" i="8" s="1"/>
  <c r="H1309" i="8"/>
  <c r="I1309" i="8" s="1"/>
  <c r="H1310" i="8"/>
  <c r="I1310" i="8" s="1"/>
  <c r="H1311" i="8"/>
  <c r="I1311" i="8" s="1"/>
  <c r="H1312" i="8"/>
  <c r="I1312" i="8" s="1"/>
  <c r="H1313" i="8"/>
  <c r="I1313" i="8" s="1"/>
  <c r="H1314" i="8"/>
  <c r="I1314" i="8" s="1"/>
  <c r="H1315" i="8"/>
  <c r="I1315" i="8" s="1"/>
  <c r="H1316" i="8"/>
  <c r="I1316" i="8" s="1"/>
  <c r="H1317" i="8"/>
  <c r="I1317" i="8" s="1"/>
  <c r="H1318" i="8"/>
  <c r="I1318" i="8" s="1"/>
  <c r="H1319" i="8"/>
  <c r="I1319" i="8" s="1"/>
  <c r="K1319" i="8" s="1"/>
  <c r="L1319" i="8" s="1"/>
  <c r="H1320" i="8"/>
  <c r="I1320" i="8" s="1"/>
  <c r="H1321" i="8"/>
  <c r="I1321" i="8" s="1"/>
  <c r="H1322" i="8"/>
  <c r="I1322" i="8" s="1"/>
  <c r="H1323" i="8"/>
  <c r="I1323" i="8" s="1"/>
  <c r="H1324" i="8"/>
  <c r="I1324" i="8" s="1"/>
  <c r="H1325" i="8"/>
  <c r="I1325" i="8" s="1"/>
  <c r="H1326" i="8"/>
  <c r="I1326" i="8" s="1"/>
  <c r="H1327" i="8"/>
  <c r="I1327" i="8" s="1"/>
  <c r="K1327" i="8" s="1"/>
  <c r="L1327" i="8" s="1"/>
  <c r="H1328" i="8"/>
  <c r="I1328" i="8" s="1"/>
  <c r="H1329" i="8"/>
  <c r="I1329" i="8" s="1"/>
  <c r="H1330" i="8"/>
  <c r="I1330" i="8" s="1"/>
  <c r="H1331" i="8"/>
  <c r="I1331" i="8" s="1"/>
  <c r="H1332" i="8"/>
  <c r="I1332" i="8" s="1"/>
  <c r="H1333" i="8"/>
  <c r="I1333" i="8" s="1"/>
  <c r="H1334" i="8"/>
  <c r="I1334" i="8" s="1"/>
  <c r="H1335" i="8"/>
  <c r="I1335" i="8" s="1"/>
  <c r="K1335" i="8" s="1"/>
  <c r="L1335" i="8" s="1"/>
  <c r="H1336" i="8"/>
  <c r="I1336" i="8" s="1"/>
  <c r="H1337" i="8"/>
  <c r="I1337" i="8" s="1"/>
  <c r="H1338" i="8"/>
  <c r="I1338" i="8" s="1"/>
  <c r="H1339" i="8"/>
  <c r="I1339" i="8" s="1"/>
  <c r="H1340" i="8"/>
  <c r="I1340" i="8" s="1"/>
  <c r="H1341" i="8"/>
  <c r="I1341" i="8" s="1"/>
  <c r="H1342" i="8"/>
  <c r="I1342" i="8" s="1"/>
  <c r="H1343" i="8"/>
  <c r="I1343" i="8" s="1"/>
  <c r="K1343" i="8" s="1"/>
  <c r="L1343" i="8" s="1"/>
  <c r="H1344" i="8"/>
  <c r="I1344" i="8" s="1"/>
  <c r="H1345" i="8"/>
  <c r="I1345" i="8" s="1"/>
  <c r="H1346" i="8"/>
  <c r="I1346" i="8" s="1"/>
  <c r="H1347" i="8"/>
  <c r="I1347" i="8" s="1"/>
  <c r="H1348" i="8"/>
  <c r="I1348" i="8" s="1"/>
  <c r="H1349" i="8"/>
  <c r="I1349" i="8" s="1"/>
  <c r="H1350" i="8"/>
  <c r="I1350" i="8" s="1"/>
  <c r="H1351" i="8"/>
  <c r="I1351" i="8" s="1"/>
  <c r="K1351" i="8" s="1"/>
  <c r="L1351" i="8" s="1"/>
  <c r="H1352" i="8"/>
  <c r="I1352" i="8" s="1"/>
  <c r="H1353" i="8"/>
  <c r="I1353" i="8" s="1"/>
  <c r="H1354" i="8"/>
  <c r="I1354" i="8" s="1"/>
  <c r="H1355" i="8"/>
  <c r="I1355" i="8" s="1"/>
  <c r="H1356" i="8"/>
  <c r="I1356" i="8" s="1"/>
  <c r="H1357" i="8"/>
  <c r="I1357" i="8" s="1"/>
  <c r="H1358" i="8"/>
  <c r="I1358" i="8" s="1"/>
  <c r="H1359" i="8"/>
  <c r="I1359" i="8" s="1"/>
  <c r="K1359" i="8" s="1"/>
  <c r="L1359" i="8" s="1"/>
  <c r="H1360" i="8"/>
  <c r="I1360" i="8" s="1"/>
  <c r="H1361" i="8"/>
  <c r="I1361" i="8" s="1"/>
  <c r="H1362" i="8"/>
  <c r="I1362" i="8" s="1"/>
  <c r="H1363" i="8"/>
  <c r="I1363" i="8" s="1"/>
  <c r="H1364" i="8"/>
  <c r="I1364" i="8" s="1"/>
  <c r="H1365" i="8"/>
  <c r="I1365" i="8" s="1"/>
  <c r="H1366" i="8"/>
  <c r="I1366" i="8" s="1"/>
  <c r="H1367" i="8"/>
  <c r="I1367" i="8" s="1"/>
  <c r="K1367" i="8" s="1"/>
  <c r="L1367" i="8" s="1"/>
  <c r="H1368" i="8"/>
  <c r="I1368" i="8" s="1"/>
  <c r="H1369" i="8"/>
  <c r="I1369" i="8" s="1"/>
  <c r="H1370" i="8"/>
  <c r="I1370" i="8" s="1"/>
  <c r="H1371" i="8"/>
  <c r="I1371" i="8" s="1"/>
  <c r="H1372" i="8"/>
  <c r="I1372" i="8" s="1"/>
  <c r="H1373" i="8"/>
  <c r="I1373" i="8" s="1"/>
  <c r="H1374" i="8"/>
  <c r="I1374" i="8" s="1"/>
  <c r="H1375" i="8"/>
  <c r="I1375" i="8" s="1"/>
  <c r="H1376" i="8"/>
  <c r="I1376" i="8" s="1"/>
  <c r="H1377" i="8"/>
  <c r="I1377" i="8" s="1"/>
  <c r="H1378" i="8"/>
  <c r="I1378" i="8" s="1"/>
  <c r="H1379" i="8"/>
  <c r="I1379" i="8" s="1"/>
  <c r="H1380" i="8"/>
  <c r="I1380" i="8" s="1"/>
  <c r="H1381" i="8"/>
  <c r="I1381" i="8" s="1"/>
  <c r="H1382" i="8"/>
  <c r="I1382" i="8" s="1"/>
  <c r="H1383" i="8"/>
  <c r="I1383" i="8" s="1"/>
  <c r="K1383" i="8" s="1"/>
  <c r="L1383" i="8" s="1"/>
  <c r="H1384" i="8"/>
  <c r="I1384" i="8" s="1"/>
  <c r="H1385" i="8"/>
  <c r="I1385" i="8" s="1"/>
  <c r="H1386" i="8"/>
  <c r="I1386" i="8" s="1"/>
  <c r="H1387" i="8"/>
  <c r="I1387" i="8" s="1"/>
  <c r="H1388" i="8"/>
  <c r="I1388" i="8" s="1"/>
  <c r="H1389" i="8"/>
  <c r="I1389" i="8" s="1"/>
  <c r="H1390" i="8"/>
  <c r="I1390" i="8" s="1"/>
  <c r="H1391" i="8"/>
  <c r="I1391" i="8" s="1"/>
  <c r="K1391" i="8" s="1"/>
  <c r="L1391" i="8" s="1"/>
  <c r="H1392" i="8"/>
  <c r="I1392" i="8" s="1"/>
  <c r="H1393" i="8"/>
  <c r="I1393" i="8" s="1"/>
  <c r="H1394" i="8"/>
  <c r="I1394" i="8" s="1"/>
  <c r="H1395" i="8"/>
  <c r="I1395" i="8" s="1"/>
  <c r="H1396" i="8"/>
  <c r="I1396" i="8" s="1"/>
  <c r="H1397" i="8"/>
  <c r="I1397" i="8" s="1"/>
  <c r="H1398" i="8"/>
  <c r="I1398" i="8" s="1"/>
  <c r="H1399" i="8"/>
  <c r="I1399" i="8" s="1"/>
  <c r="K1399" i="8" s="1"/>
  <c r="L1399" i="8" s="1"/>
  <c r="H1400" i="8"/>
  <c r="I1400" i="8" s="1"/>
  <c r="H1401" i="8"/>
  <c r="I1401" i="8" s="1"/>
  <c r="H1402" i="8"/>
  <c r="I1402" i="8" s="1"/>
  <c r="H1403" i="8"/>
  <c r="I1403" i="8" s="1"/>
  <c r="H1404" i="8"/>
  <c r="I1404" i="8" s="1"/>
  <c r="H1405" i="8"/>
  <c r="I1405" i="8" s="1"/>
  <c r="H1406" i="8"/>
  <c r="I1406" i="8" s="1"/>
  <c r="H1407" i="8"/>
  <c r="I1407" i="8" s="1"/>
  <c r="K1407" i="8" s="1"/>
  <c r="L1407" i="8" s="1"/>
  <c r="H1408" i="8"/>
  <c r="I1408" i="8" s="1"/>
  <c r="H1409" i="8"/>
  <c r="I1409" i="8" s="1"/>
  <c r="H1410" i="8"/>
  <c r="I1410" i="8" s="1"/>
  <c r="H1411" i="8"/>
  <c r="I1411" i="8" s="1"/>
  <c r="H1412" i="8"/>
  <c r="I1412" i="8" s="1"/>
  <c r="H1413" i="8"/>
  <c r="I1413" i="8" s="1"/>
  <c r="H1414" i="8"/>
  <c r="I1414" i="8" s="1"/>
  <c r="H1415" i="8"/>
  <c r="I1415" i="8" s="1"/>
  <c r="K1415" i="8" s="1"/>
  <c r="L1415" i="8" s="1"/>
  <c r="H1416" i="8"/>
  <c r="I1416" i="8" s="1"/>
  <c r="H1417" i="8"/>
  <c r="I1417" i="8" s="1"/>
  <c r="H1418" i="8"/>
  <c r="I1418" i="8" s="1"/>
  <c r="H1419" i="8"/>
  <c r="I1419" i="8" s="1"/>
  <c r="H1420" i="8"/>
  <c r="I1420" i="8" s="1"/>
  <c r="H1421" i="8"/>
  <c r="I1421" i="8" s="1"/>
  <c r="H1422" i="8"/>
  <c r="I1422" i="8" s="1"/>
  <c r="H1423" i="8"/>
  <c r="I1423" i="8" s="1"/>
  <c r="K1423" i="8" s="1"/>
  <c r="L1423" i="8" s="1"/>
  <c r="H1424" i="8"/>
  <c r="I1424" i="8" s="1"/>
  <c r="H1425" i="8"/>
  <c r="I1425" i="8" s="1"/>
  <c r="H1426" i="8"/>
  <c r="I1426" i="8" s="1"/>
  <c r="H1427" i="8"/>
  <c r="I1427" i="8" s="1"/>
  <c r="H1428" i="8"/>
  <c r="I1428" i="8" s="1"/>
  <c r="H1429" i="8"/>
  <c r="I1429" i="8" s="1"/>
  <c r="H1430" i="8"/>
  <c r="I1430" i="8" s="1"/>
  <c r="H1431" i="8"/>
  <c r="I1431" i="8" s="1"/>
  <c r="K1431" i="8" s="1"/>
  <c r="L1431" i="8" s="1"/>
  <c r="H1432" i="8"/>
  <c r="I1432" i="8" s="1"/>
  <c r="H1433" i="8"/>
  <c r="I1433" i="8" s="1"/>
  <c r="H1434" i="8"/>
  <c r="I1434" i="8" s="1"/>
  <c r="H1435" i="8"/>
  <c r="I1435" i="8" s="1"/>
  <c r="H1436" i="8"/>
  <c r="I1436" i="8" s="1"/>
  <c r="H1437" i="8"/>
  <c r="I1437" i="8" s="1"/>
  <c r="H1438" i="8"/>
  <c r="I1438" i="8" s="1"/>
  <c r="H1439" i="8"/>
  <c r="I1439" i="8" s="1"/>
  <c r="H1440" i="8"/>
  <c r="I1440" i="8" s="1"/>
  <c r="H1441" i="8"/>
  <c r="I1441" i="8" s="1"/>
  <c r="H1442" i="8"/>
  <c r="I1442" i="8" s="1"/>
  <c r="H1443" i="8"/>
  <c r="I1443" i="8" s="1"/>
  <c r="H1444" i="8"/>
  <c r="I1444" i="8" s="1"/>
  <c r="H1445" i="8"/>
  <c r="I1445" i="8" s="1"/>
  <c r="H1446" i="8"/>
  <c r="I1446" i="8" s="1"/>
  <c r="H1447" i="8"/>
  <c r="I1447" i="8" s="1"/>
  <c r="K1447" i="8" s="1"/>
  <c r="L1447" i="8" s="1"/>
  <c r="H1448" i="8"/>
  <c r="I1448" i="8" s="1"/>
  <c r="H1449" i="8"/>
  <c r="I1449" i="8" s="1"/>
  <c r="H1450" i="8"/>
  <c r="I1450" i="8" s="1"/>
  <c r="H1451" i="8"/>
  <c r="I1451" i="8" s="1"/>
  <c r="H1452" i="8"/>
  <c r="I1452" i="8" s="1"/>
  <c r="H1453" i="8"/>
  <c r="I1453" i="8" s="1"/>
  <c r="H1454" i="8"/>
  <c r="I1454" i="8" s="1"/>
  <c r="H1455" i="8"/>
  <c r="I1455" i="8" s="1"/>
  <c r="K1455" i="8" s="1"/>
  <c r="L1455" i="8" s="1"/>
  <c r="H1456" i="8"/>
  <c r="I1456" i="8" s="1"/>
  <c r="H1457" i="8"/>
  <c r="I1457" i="8" s="1"/>
  <c r="H1458" i="8"/>
  <c r="I1458" i="8" s="1"/>
  <c r="H1459" i="8"/>
  <c r="I1459" i="8" s="1"/>
  <c r="H1460" i="8"/>
  <c r="I1460" i="8" s="1"/>
  <c r="H1461" i="8"/>
  <c r="I1461" i="8" s="1"/>
  <c r="H1462" i="8"/>
  <c r="I1462" i="8" s="1"/>
  <c r="H1463" i="8"/>
  <c r="I1463" i="8" s="1"/>
  <c r="K1463" i="8" s="1"/>
  <c r="L1463" i="8" s="1"/>
  <c r="H1464" i="8"/>
  <c r="I1464" i="8" s="1"/>
  <c r="H1465" i="8"/>
  <c r="I1465" i="8" s="1"/>
  <c r="H1466" i="8"/>
  <c r="I1466" i="8" s="1"/>
  <c r="H1467" i="8"/>
  <c r="I1467" i="8" s="1"/>
  <c r="H1468" i="8"/>
  <c r="I1468" i="8" s="1"/>
  <c r="H1469" i="8"/>
  <c r="I1469" i="8" s="1"/>
  <c r="H1470" i="8"/>
  <c r="I1470" i="8" s="1"/>
  <c r="H5" i="8"/>
  <c r="I5" i="8" s="1"/>
  <c r="B16" i="8"/>
  <c r="A16" i="8"/>
  <c r="H1470" i="2"/>
  <c r="I1470" i="2" s="1"/>
  <c r="I1469" i="2"/>
  <c r="J1469" i="2" s="1"/>
  <c r="H1469" i="2"/>
  <c r="H1468" i="2"/>
  <c r="I1468" i="2" s="1"/>
  <c r="H1467" i="2"/>
  <c r="I1467" i="2" s="1"/>
  <c r="J1467" i="2" s="1"/>
  <c r="H1466" i="2"/>
  <c r="I1466" i="2" s="1"/>
  <c r="K1466" i="2" s="1"/>
  <c r="L1466" i="2" s="1"/>
  <c r="H1465" i="2"/>
  <c r="I1465" i="2" s="1"/>
  <c r="K1465" i="2" s="1"/>
  <c r="L1465" i="2" s="1"/>
  <c r="H1464" i="2"/>
  <c r="I1464" i="2" s="1"/>
  <c r="I1463" i="2"/>
  <c r="H1463" i="2"/>
  <c r="H1462" i="2"/>
  <c r="I1462" i="2" s="1"/>
  <c r="H1461" i="2"/>
  <c r="I1461" i="2" s="1"/>
  <c r="H1460" i="2"/>
  <c r="I1460" i="2" s="1"/>
  <c r="H1459" i="2"/>
  <c r="I1459" i="2" s="1"/>
  <c r="J1459" i="2" s="1"/>
  <c r="H1458" i="2"/>
  <c r="I1458" i="2" s="1"/>
  <c r="K1458" i="2" s="1"/>
  <c r="L1458" i="2" s="1"/>
  <c r="H1457" i="2"/>
  <c r="I1457" i="2" s="1"/>
  <c r="K1457" i="2" s="1"/>
  <c r="L1457" i="2" s="1"/>
  <c r="H1456" i="2"/>
  <c r="I1456" i="2" s="1"/>
  <c r="H1455" i="2"/>
  <c r="I1455" i="2" s="1"/>
  <c r="H1454" i="2"/>
  <c r="I1454" i="2" s="1"/>
  <c r="I1453" i="2"/>
  <c r="K1453" i="2" s="1"/>
  <c r="L1453" i="2" s="1"/>
  <c r="H1453" i="2"/>
  <c r="H1452" i="2"/>
  <c r="I1452" i="2" s="1"/>
  <c r="H1451" i="2"/>
  <c r="I1451" i="2" s="1"/>
  <c r="I1450" i="2"/>
  <c r="K1450" i="2" s="1"/>
  <c r="L1450" i="2" s="1"/>
  <c r="H1450" i="2"/>
  <c r="H1449" i="2"/>
  <c r="I1449" i="2" s="1"/>
  <c r="K1448" i="2"/>
  <c r="L1448" i="2" s="1"/>
  <c r="H1448" i="2"/>
  <c r="I1448" i="2" s="1"/>
  <c r="J1448" i="2" s="1"/>
  <c r="H1447" i="2"/>
  <c r="I1447" i="2" s="1"/>
  <c r="H1446" i="2"/>
  <c r="I1446" i="2" s="1"/>
  <c r="K1446" i="2" s="1"/>
  <c r="L1446" i="2" s="1"/>
  <c r="H1445" i="2"/>
  <c r="I1445" i="2" s="1"/>
  <c r="H1444" i="2"/>
  <c r="I1444" i="2" s="1"/>
  <c r="H1443" i="2"/>
  <c r="I1443" i="2" s="1"/>
  <c r="J1443" i="2" s="1"/>
  <c r="H1442" i="2"/>
  <c r="I1442" i="2" s="1"/>
  <c r="K1442" i="2" s="1"/>
  <c r="L1442" i="2" s="1"/>
  <c r="H1441" i="2"/>
  <c r="I1441" i="2" s="1"/>
  <c r="H1440" i="2"/>
  <c r="I1440" i="2" s="1"/>
  <c r="K1440" i="2" s="1"/>
  <c r="L1440" i="2" s="1"/>
  <c r="I1439" i="2"/>
  <c r="H1439" i="2"/>
  <c r="H1438" i="2"/>
  <c r="I1438" i="2" s="1"/>
  <c r="K1438" i="2" s="1"/>
  <c r="L1438" i="2" s="1"/>
  <c r="H1437" i="2"/>
  <c r="I1437" i="2" s="1"/>
  <c r="H1436" i="2"/>
  <c r="I1436" i="2" s="1"/>
  <c r="H1435" i="2"/>
  <c r="I1435" i="2" s="1"/>
  <c r="J1435" i="2" s="1"/>
  <c r="H1434" i="2"/>
  <c r="I1434" i="2" s="1"/>
  <c r="H1433" i="2"/>
  <c r="I1433" i="2" s="1"/>
  <c r="J1432" i="2"/>
  <c r="H1432" i="2"/>
  <c r="I1432" i="2" s="1"/>
  <c r="K1432" i="2" s="1"/>
  <c r="L1432" i="2" s="1"/>
  <c r="H1431" i="2"/>
  <c r="I1431" i="2" s="1"/>
  <c r="I1430" i="2"/>
  <c r="K1430" i="2" s="1"/>
  <c r="L1430" i="2" s="1"/>
  <c r="H1430" i="2"/>
  <c r="H1429" i="2"/>
  <c r="I1429" i="2" s="1"/>
  <c r="K1429" i="2" s="1"/>
  <c r="L1429" i="2" s="1"/>
  <c r="H1428" i="2"/>
  <c r="I1428" i="2" s="1"/>
  <c r="H1427" i="2"/>
  <c r="I1427" i="2" s="1"/>
  <c r="H1426" i="2"/>
  <c r="I1426" i="2" s="1"/>
  <c r="K1426" i="2" s="1"/>
  <c r="L1426" i="2" s="1"/>
  <c r="H1425" i="2"/>
  <c r="I1425" i="2" s="1"/>
  <c r="H1424" i="2"/>
  <c r="I1424" i="2" s="1"/>
  <c r="K1424" i="2" s="1"/>
  <c r="L1424" i="2" s="1"/>
  <c r="H1423" i="2"/>
  <c r="I1423" i="2" s="1"/>
  <c r="I1422" i="2"/>
  <c r="K1422" i="2" s="1"/>
  <c r="L1422" i="2" s="1"/>
  <c r="H1422" i="2"/>
  <c r="I1421" i="2"/>
  <c r="K1421" i="2" s="1"/>
  <c r="L1421" i="2" s="1"/>
  <c r="H1421" i="2"/>
  <c r="H1420" i="2"/>
  <c r="I1420" i="2" s="1"/>
  <c r="H1419" i="2"/>
  <c r="I1419" i="2" s="1"/>
  <c r="J1419" i="2" s="1"/>
  <c r="J1418" i="2"/>
  <c r="H1418" i="2"/>
  <c r="I1418" i="2" s="1"/>
  <c r="K1418" i="2" s="1"/>
  <c r="L1418" i="2" s="1"/>
  <c r="H1417" i="2"/>
  <c r="I1417" i="2" s="1"/>
  <c r="J1416" i="2"/>
  <c r="H1416" i="2"/>
  <c r="I1416" i="2" s="1"/>
  <c r="K1416" i="2" s="1"/>
  <c r="L1416" i="2" s="1"/>
  <c r="H1415" i="2"/>
  <c r="I1415" i="2" s="1"/>
  <c r="I1414" i="2"/>
  <c r="K1414" i="2" s="1"/>
  <c r="L1414" i="2" s="1"/>
  <c r="H1414" i="2"/>
  <c r="H1413" i="2"/>
  <c r="I1413" i="2" s="1"/>
  <c r="H1412" i="2"/>
  <c r="I1412" i="2" s="1"/>
  <c r="K1412" i="2" s="1"/>
  <c r="L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I1405" i="2"/>
  <c r="H1405" i="2"/>
  <c r="H1404" i="2"/>
  <c r="I1404" i="2" s="1"/>
  <c r="K1404" i="2" s="1"/>
  <c r="L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K1396" i="2" s="1"/>
  <c r="L1396" i="2" s="1"/>
  <c r="H1395" i="2"/>
  <c r="I1395" i="2" s="1"/>
  <c r="J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J1387" i="2" s="1"/>
  <c r="H1386" i="2"/>
  <c r="I1386" i="2" s="1"/>
  <c r="K1386" i="2" s="1"/>
  <c r="L1386" i="2" s="1"/>
  <c r="H1385" i="2"/>
  <c r="I1385" i="2" s="1"/>
  <c r="K1385" i="2" s="1"/>
  <c r="L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K1380" i="2" s="1"/>
  <c r="L1380" i="2" s="1"/>
  <c r="H1379" i="2"/>
  <c r="I1379" i="2" s="1"/>
  <c r="K1379" i="2" s="1"/>
  <c r="L1379" i="2" s="1"/>
  <c r="H1378" i="2"/>
  <c r="I1378" i="2" s="1"/>
  <c r="H1377" i="2"/>
  <c r="I1377" i="2" s="1"/>
  <c r="H1376" i="2"/>
  <c r="I1376" i="2" s="1"/>
  <c r="K1376" i="2" s="1"/>
  <c r="L1376" i="2" s="1"/>
  <c r="H1375" i="2"/>
  <c r="I1375" i="2" s="1"/>
  <c r="H1374" i="2"/>
  <c r="I1374" i="2" s="1"/>
  <c r="H1373" i="2"/>
  <c r="I1373" i="2" s="1"/>
  <c r="H1372" i="2"/>
  <c r="I1372" i="2" s="1"/>
  <c r="I1371" i="2"/>
  <c r="K1371" i="2" s="1"/>
  <c r="L1371" i="2" s="1"/>
  <c r="H1371" i="2"/>
  <c r="H1370" i="2"/>
  <c r="I1370" i="2" s="1"/>
  <c r="K1370" i="2" s="1"/>
  <c r="L1370" i="2" s="1"/>
  <c r="H1369" i="2"/>
  <c r="I1369" i="2" s="1"/>
  <c r="H1368" i="2"/>
  <c r="I1368" i="2" s="1"/>
  <c r="H1367" i="2"/>
  <c r="I1367" i="2" s="1"/>
  <c r="H1366" i="2"/>
  <c r="I1366" i="2" s="1"/>
  <c r="K1366" i="2" s="1"/>
  <c r="L1366" i="2" s="1"/>
  <c r="H1365" i="2"/>
  <c r="I1365" i="2" s="1"/>
  <c r="H1364" i="2"/>
  <c r="I1364" i="2" s="1"/>
  <c r="H1363" i="2"/>
  <c r="I1363" i="2" s="1"/>
  <c r="J1363" i="2" s="1"/>
  <c r="H1362" i="2"/>
  <c r="I1362" i="2" s="1"/>
  <c r="K1362" i="2" s="1"/>
  <c r="L1362" i="2" s="1"/>
  <c r="H1361" i="2"/>
  <c r="I1361" i="2" s="1"/>
  <c r="H1360" i="2"/>
  <c r="I1360" i="2" s="1"/>
  <c r="J1360" i="2" s="1"/>
  <c r="H1359" i="2"/>
  <c r="I1359" i="2" s="1"/>
  <c r="I1358" i="2"/>
  <c r="K1358" i="2" s="1"/>
  <c r="L1358" i="2" s="1"/>
  <c r="H1358" i="2"/>
  <c r="H1357" i="2"/>
  <c r="I1357" i="2" s="1"/>
  <c r="K1357" i="2" s="1"/>
  <c r="L1357" i="2" s="1"/>
  <c r="H1356" i="2"/>
  <c r="I1356" i="2" s="1"/>
  <c r="H1355" i="2"/>
  <c r="I1355" i="2" s="1"/>
  <c r="K1355" i="2" s="1"/>
  <c r="L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K1350" i="2" s="1"/>
  <c r="L1350" i="2" s="1"/>
  <c r="H1349" i="2"/>
  <c r="I1349" i="2" s="1"/>
  <c r="H1348" i="2"/>
  <c r="I1348" i="2" s="1"/>
  <c r="H1347" i="2"/>
  <c r="I1347" i="2" s="1"/>
  <c r="H1346" i="2"/>
  <c r="I1346" i="2" s="1"/>
  <c r="K1346" i="2" s="1"/>
  <c r="L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K1341" i="2" s="1"/>
  <c r="L1341" i="2" s="1"/>
  <c r="H1340" i="2"/>
  <c r="I1340" i="2" s="1"/>
  <c r="K1340" i="2" s="1"/>
  <c r="L1340" i="2" s="1"/>
  <c r="H1339" i="2"/>
  <c r="I1339" i="2" s="1"/>
  <c r="L1338" i="2"/>
  <c r="H1338" i="2"/>
  <c r="I1338" i="2" s="1"/>
  <c r="K1338" i="2" s="1"/>
  <c r="H1337" i="2"/>
  <c r="I1337" i="2" s="1"/>
  <c r="H1336" i="2"/>
  <c r="I1336" i="2" s="1"/>
  <c r="H1335" i="2"/>
  <c r="I1335" i="2" s="1"/>
  <c r="K1335" i="2" s="1"/>
  <c r="L1335" i="2" s="1"/>
  <c r="H1334" i="2"/>
  <c r="I1334" i="2" s="1"/>
  <c r="H1333" i="2"/>
  <c r="I1333" i="2" s="1"/>
  <c r="J1333" i="2" s="1"/>
  <c r="H1332" i="2"/>
  <c r="I1332" i="2" s="1"/>
  <c r="H1331" i="2"/>
  <c r="I1331" i="2" s="1"/>
  <c r="I1330" i="2"/>
  <c r="H1330" i="2"/>
  <c r="H1329" i="2"/>
  <c r="I1329" i="2" s="1"/>
  <c r="H1328" i="2"/>
  <c r="I1328" i="2" s="1"/>
  <c r="K1328" i="2" s="1"/>
  <c r="L1328" i="2" s="1"/>
  <c r="H1327" i="2"/>
  <c r="I1327" i="2" s="1"/>
  <c r="H1326" i="2"/>
  <c r="I1326" i="2" s="1"/>
  <c r="K1326" i="2" s="1"/>
  <c r="L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I1318" i="2"/>
  <c r="K1318" i="2" s="1"/>
  <c r="L1318" i="2" s="1"/>
  <c r="H1318" i="2"/>
  <c r="H1317" i="2"/>
  <c r="I1317" i="2" s="1"/>
  <c r="K1317" i="2" s="1"/>
  <c r="L1317" i="2" s="1"/>
  <c r="H1316" i="2"/>
  <c r="I1316" i="2" s="1"/>
  <c r="H1315" i="2"/>
  <c r="I1315" i="2" s="1"/>
  <c r="J1315" i="2" s="1"/>
  <c r="H1314" i="2"/>
  <c r="I1314" i="2" s="1"/>
  <c r="H1313" i="2"/>
  <c r="I1313" i="2" s="1"/>
  <c r="H1312" i="2"/>
  <c r="I1312" i="2" s="1"/>
  <c r="K1312" i="2" s="1"/>
  <c r="L1312" i="2" s="1"/>
  <c r="H1311" i="2"/>
  <c r="I1311" i="2" s="1"/>
  <c r="H1310" i="2"/>
  <c r="I1310" i="2" s="1"/>
  <c r="K1310" i="2" s="1"/>
  <c r="L1310" i="2" s="1"/>
  <c r="H1309" i="2"/>
  <c r="I1309" i="2" s="1"/>
  <c r="K1309" i="2" s="1"/>
  <c r="L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K1302" i="2" s="1"/>
  <c r="L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I1296" i="2"/>
  <c r="H1296" i="2"/>
  <c r="H1295" i="2"/>
  <c r="I1295" i="2" s="1"/>
  <c r="H1294" i="2"/>
  <c r="I1294" i="2" s="1"/>
  <c r="I1293" i="2"/>
  <c r="K1293" i="2" s="1"/>
  <c r="L1293" i="2" s="1"/>
  <c r="H1293" i="2"/>
  <c r="H1292" i="2"/>
  <c r="I1292" i="2" s="1"/>
  <c r="H1291" i="2"/>
  <c r="I1291" i="2" s="1"/>
  <c r="J1291" i="2" s="1"/>
  <c r="H1290" i="2"/>
  <c r="I1290" i="2" s="1"/>
  <c r="H1289" i="2"/>
  <c r="I1289" i="2" s="1"/>
  <c r="K1289" i="2" s="1"/>
  <c r="L1289" i="2" s="1"/>
  <c r="H1288" i="2"/>
  <c r="I1288" i="2" s="1"/>
  <c r="J1288" i="2" s="1"/>
  <c r="H1287" i="2"/>
  <c r="I1287" i="2" s="1"/>
  <c r="H1286" i="2"/>
  <c r="I1286" i="2" s="1"/>
  <c r="K1286" i="2" s="1"/>
  <c r="L1286" i="2" s="1"/>
  <c r="H1285" i="2"/>
  <c r="I1285" i="2" s="1"/>
  <c r="K1285" i="2" s="1"/>
  <c r="L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J1280" i="2" s="1"/>
  <c r="H1279" i="2"/>
  <c r="I1279" i="2" s="1"/>
  <c r="H1278" i="2"/>
  <c r="I1278" i="2" s="1"/>
  <c r="I1277" i="2"/>
  <c r="K1277" i="2" s="1"/>
  <c r="L1277" i="2" s="1"/>
  <c r="H1277" i="2"/>
  <c r="H1276" i="2"/>
  <c r="I1276" i="2" s="1"/>
  <c r="K1276" i="2" s="1"/>
  <c r="L1276" i="2" s="1"/>
  <c r="H1275" i="2"/>
  <c r="I1275" i="2" s="1"/>
  <c r="J1275" i="2" s="1"/>
  <c r="H1274" i="2"/>
  <c r="I1274" i="2" s="1"/>
  <c r="H1273" i="2"/>
  <c r="I1273" i="2" s="1"/>
  <c r="H1272" i="2"/>
  <c r="I1272" i="2" s="1"/>
  <c r="J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K1264" i="2" s="1"/>
  <c r="L1264" i="2" s="1"/>
  <c r="H1263" i="2"/>
  <c r="I1263" i="2" s="1"/>
  <c r="H1262" i="2"/>
  <c r="I1262" i="2" s="1"/>
  <c r="I1261" i="2"/>
  <c r="H1261" i="2"/>
  <c r="H1260" i="2"/>
  <c r="I1260" i="2" s="1"/>
  <c r="H1259" i="2"/>
  <c r="I1259" i="2" s="1"/>
  <c r="J1259" i="2" s="1"/>
  <c r="H1258" i="2"/>
  <c r="I1258" i="2" s="1"/>
  <c r="I1257" i="2"/>
  <c r="K1257" i="2" s="1"/>
  <c r="L1257" i="2" s="1"/>
  <c r="H1257" i="2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I1250" i="2"/>
  <c r="H1250" i="2"/>
  <c r="H1249" i="2"/>
  <c r="I1249" i="2" s="1"/>
  <c r="K1249" i="2" s="1"/>
  <c r="L1249" i="2" s="1"/>
  <c r="H1248" i="2"/>
  <c r="I1248" i="2" s="1"/>
  <c r="J1248" i="2" s="1"/>
  <c r="H1247" i="2"/>
  <c r="I1247" i="2" s="1"/>
  <c r="H1246" i="2"/>
  <c r="I1246" i="2" s="1"/>
  <c r="H1245" i="2"/>
  <c r="I1245" i="2" s="1"/>
  <c r="K1245" i="2" s="1"/>
  <c r="L1245" i="2" s="1"/>
  <c r="H1244" i="2"/>
  <c r="I1244" i="2" s="1"/>
  <c r="H1243" i="2"/>
  <c r="I1243" i="2" s="1"/>
  <c r="H1242" i="2"/>
  <c r="I1242" i="2" s="1"/>
  <c r="K1242" i="2" s="1"/>
  <c r="L1242" i="2" s="1"/>
  <c r="H1241" i="2"/>
  <c r="I1241" i="2" s="1"/>
  <c r="H1240" i="2"/>
  <c r="I1240" i="2" s="1"/>
  <c r="H1239" i="2"/>
  <c r="I1239" i="2" s="1"/>
  <c r="J1239" i="2" s="1"/>
  <c r="H1238" i="2"/>
  <c r="I1238" i="2" s="1"/>
  <c r="H1237" i="2"/>
  <c r="I1237" i="2" s="1"/>
  <c r="H1236" i="2"/>
  <c r="I1236" i="2" s="1"/>
  <c r="K1236" i="2" s="1"/>
  <c r="L1236" i="2" s="1"/>
  <c r="H1235" i="2"/>
  <c r="I1235" i="2" s="1"/>
  <c r="H1234" i="2"/>
  <c r="I1234" i="2" s="1"/>
  <c r="K1234" i="2" s="1"/>
  <c r="L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K1228" i="2" s="1"/>
  <c r="L1228" i="2" s="1"/>
  <c r="H1227" i="2"/>
  <c r="I1227" i="2" s="1"/>
  <c r="J1226" i="2"/>
  <c r="H1226" i="2"/>
  <c r="I1226" i="2" s="1"/>
  <c r="K1226" i="2" s="1"/>
  <c r="L1226" i="2" s="1"/>
  <c r="H1225" i="2"/>
  <c r="I1225" i="2" s="1"/>
  <c r="H1224" i="2"/>
  <c r="I1224" i="2" s="1"/>
  <c r="H1223" i="2"/>
  <c r="I1223" i="2" s="1"/>
  <c r="H1222" i="2"/>
  <c r="I1222" i="2" s="1"/>
  <c r="I1221" i="2"/>
  <c r="J1221" i="2" s="1"/>
  <c r="H1221" i="2"/>
  <c r="H1220" i="2"/>
  <c r="I1220" i="2" s="1"/>
  <c r="K1220" i="2" s="1"/>
  <c r="L1220" i="2" s="1"/>
  <c r="H1219" i="2"/>
  <c r="I1219" i="2" s="1"/>
  <c r="H1218" i="2"/>
  <c r="I1218" i="2" s="1"/>
  <c r="K1218" i="2" s="1"/>
  <c r="L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K1204" i="2" s="1"/>
  <c r="L1204" i="2" s="1"/>
  <c r="H1203" i="2"/>
  <c r="I1203" i="2" s="1"/>
  <c r="H1202" i="2"/>
  <c r="I1202" i="2" s="1"/>
  <c r="K1202" i="2" s="1"/>
  <c r="L1202" i="2" s="1"/>
  <c r="H1201" i="2"/>
  <c r="I1201" i="2" s="1"/>
  <c r="H1200" i="2"/>
  <c r="I1200" i="2" s="1"/>
  <c r="H1199" i="2"/>
  <c r="I1199" i="2" s="1"/>
  <c r="K1199" i="2" s="1"/>
  <c r="L1199" i="2" s="1"/>
  <c r="H1198" i="2"/>
  <c r="I1198" i="2" s="1"/>
  <c r="I1197" i="2"/>
  <c r="J1197" i="2" s="1"/>
  <c r="H1197" i="2"/>
  <c r="I1196" i="2"/>
  <c r="K1196" i="2" s="1"/>
  <c r="L1196" i="2" s="1"/>
  <c r="H1196" i="2"/>
  <c r="I1195" i="2"/>
  <c r="H1195" i="2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J1189" i="2" s="1"/>
  <c r="H1188" i="2"/>
  <c r="I1188" i="2" s="1"/>
  <c r="K1188" i="2" s="1"/>
  <c r="L1188" i="2" s="1"/>
  <c r="H1187" i="2"/>
  <c r="I1187" i="2" s="1"/>
  <c r="J1186" i="2"/>
  <c r="H1186" i="2"/>
  <c r="I1186" i="2" s="1"/>
  <c r="K1186" i="2" s="1"/>
  <c r="L1186" i="2" s="1"/>
  <c r="H1185" i="2"/>
  <c r="I1185" i="2" s="1"/>
  <c r="K1185" i="2" s="1"/>
  <c r="L1185" i="2" s="1"/>
  <c r="H1184" i="2"/>
  <c r="I1184" i="2" s="1"/>
  <c r="H1183" i="2"/>
  <c r="I1183" i="2" s="1"/>
  <c r="K1183" i="2" s="1"/>
  <c r="L1183" i="2" s="1"/>
  <c r="I1182" i="2"/>
  <c r="H1182" i="2"/>
  <c r="H1181" i="2"/>
  <c r="I1181" i="2" s="1"/>
  <c r="H1180" i="2"/>
  <c r="I1180" i="2" s="1"/>
  <c r="K1180" i="2" s="1"/>
  <c r="L1180" i="2" s="1"/>
  <c r="H1179" i="2"/>
  <c r="I1179" i="2" s="1"/>
  <c r="H1178" i="2"/>
  <c r="I1178" i="2" s="1"/>
  <c r="H1177" i="2"/>
  <c r="I1177" i="2" s="1"/>
  <c r="K1177" i="2" s="1"/>
  <c r="L1177" i="2" s="1"/>
  <c r="H1176" i="2"/>
  <c r="I1176" i="2" s="1"/>
  <c r="H1175" i="2"/>
  <c r="I1175" i="2" s="1"/>
  <c r="J1175" i="2" s="1"/>
  <c r="H1174" i="2"/>
  <c r="I1174" i="2" s="1"/>
  <c r="H1173" i="2"/>
  <c r="I1173" i="2" s="1"/>
  <c r="H1172" i="2"/>
  <c r="I1172" i="2" s="1"/>
  <c r="J1172" i="2" s="1"/>
  <c r="H1171" i="2"/>
  <c r="I1171" i="2" s="1"/>
  <c r="H1170" i="2"/>
  <c r="I1170" i="2" s="1"/>
  <c r="K1170" i="2" s="1"/>
  <c r="L1170" i="2" s="1"/>
  <c r="H1169" i="2"/>
  <c r="I1169" i="2" s="1"/>
  <c r="H1168" i="2"/>
  <c r="I1168" i="2" s="1"/>
  <c r="H1167" i="2"/>
  <c r="I1167" i="2" s="1"/>
  <c r="H1166" i="2"/>
  <c r="I1166" i="2" s="1"/>
  <c r="K1166" i="2" s="1"/>
  <c r="L1166" i="2" s="1"/>
  <c r="H1165" i="2"/>
  <c r="I1165" i="2" s="1"/>
  <c r="H1164" i="2"/>
  <c r="I1164" i="2" s="1"/>
  <c r="K1164" i="2" s="1"/>
  <c r="L1164" i="2" s="1"/>
  <c r="H1163" i="2"/>
  <c r="I1163" i="2" s="1"/>
  <c r="J1162" i="2"/>
  <c r="H1162" i="2"/>
  <c r="I1162" i="2" s="1"/>
  <c r="K1162" i="2" s="1"/>
  <c r="L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I1154" i="2"/>
  <c r="K1154" i="2" s="1"/>
  <c r="L1154" i="2" s="1"/>
  <c r="H1154" i="2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K1142" i="2" s="1"/>
  <c r="L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H1136" i="2"/>
  <c r="I1136" i="2" s="1"/>
  <c r="H1135" i="2"/>
  <c r="I1135" i="2" s="1"/>
  <c r="H1134" i="2"/>
  <c r="I1134" i="2" s="1"/>
  <c r="H1133" i="2"/>
  <c r="I1133" i="2" s="1"/>
  <c r="H1132" i="2"/>
  <c r="I1132" i="2" s="1"/>
  <c r="K1132" i="2" s="1"/>
  <c r="L1132" i="2" s="1"/>
  <c r="H1131" i="2"/>
  <c r="I1131" i="2" s="1"/>
  <c r="H1130" i="2"/>
  <c r="I1130" i="2" s="1"/>
  <c r="I1129" i="2"/>
  <c r="K1129" i="2" s="1"/>
  <c r="L1129" i="2" s="1"/>
  <c r="H1129" i="2"/>
  <c r="H1128" i="2"/>
  <c r="I1128" i="2" s="1"/>
  <c r="K1127" i="2"/>
  <c r="L1127" i="2" s="1"/>
  <c r="H1127" i="2"/>
  <c r="I1127" i="2" s="1"/>
  <c r="J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K1121" i="2" s="1"/>
  <c r="L1121" i="2" s="1"/>
  <c r="H1120" i="2"/>
  <c r="I1120" i="2" s="1"/>
  <c r="K1119" i="2"/>
  <c r="L1119" i="2" s="1"/>
  <c r="H1119" i="2"/>
  <c r="I1119" i="2" s="1"/>
  <c r="J1119" i="2" s="1"/>
  <c r="H1118" i="2"/>
  <c r="I1118" i="2" s="1"/>
  <c r="K1118" i="2" s="1"/>
  <c r="L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J1113" i="2" s="1"/>
  <c r="H1112" i="2"/>
  <c r="I1112" i="2" s="1"/>
  <c r="H1111" i="2"/>
  <c r="I1111" i="2" s="1"/>
  <c r="H1110" i="2"/>
  <c r="I1110" i="2" s="1"/>
  <c r="K1110" i="2" s="1"/>
  <c r="L1110" i="2" s="1"/>
  <c r="H1109" i="2"/>
  <c r="I1109" i="2" s="1"/>
  <c r="H1108" i="2"/>
  <c r="I1108" i="2" s="1"/>
  <c r="H1107" i="2"/>
  <c r="I1107" i="2" s="1"/>
  <c r="J1107" i="2" s="1"/>
  <c r="H1106" i="2"/>
  <c r="I1106" i="2" s="1"/>
  <c r="H1105" i="2"/>
  <c r="I1105" i="2" s="1"/>
  <c r="H1104" i="2"/>
  <c r="I1104" i="2" s="1"/>
  <c r="K1104" i="2" s="1"/>
  <c r="L1104" i="2" s="1"/>
  <c r="H1103" i="2"/>
  <c r="I1103" i="2" s="1"/>
  <c r="J1103" i="2" s="1"/>
  <c r="I1102" i="2"/>
  <c r="H1102" i="2"/>
  <c r="H1101" i="2"/>
  <c r="I1101" i="2" s="1"/>
  <c r="H1100" i="2"/>
  <c r="I1100" i="2" s="1"/>
  <c r="H1099" i="2"/>
  <c r="I1099" i="2" s="1"/>
  <c r="H1098" i="2"/>
  <c r="I1098" i="2" s="1"/>
  <c r="H1097" i="2"/>
  <c r="I1097" i="2" s="1"/>
  <c r="H1096" i="2"/>
  <c r="I1096" i="2" s="1"/>
  <c r="K1096" i="2" s="1"/>
  <c r="L1096" i="2" s="1"/>
  <c r="H1095" i="2"/>
  <c r="I1095" i="2" s="1"/>
  <c r="H1094" i="2"/>
  <c r="I1094" i="2" s="1"/>
  <c r="J1094" i="2" s="1"/>
  <c r="H1093" i="2"/>
  <c r="I1093" i="2" s="1"/>
  <c r="H1092" i="2"/>
  <c r="I1092" i="2" s="1"/>
  <c r="H1091" i="2"/>
  <c r="I1091" i="2" s="1"/>
  <c r="K1091" i="2" s="1"/>
  <c r="L1091" i="2" s="1"/>
  <c r="H1090" i="2"/>
  <c r="I1090" i="2" s="1"/>
  <c r="J1090" i="2" s="1"/>
  <c r="H1089" i="2"/>
  <c r="I1089" i="2" s="1"/>
  <c r="H1088" i="2"/>
  <c r="I1088" i="2" s="1"/>
  <c r="H1087" i="2"/>
  <c r="I1087" i="2" s="1"/>
  <c r="K1087" i="2" s="1"/>
  <c r="L1087" i="2" s="1"/>
  <c r="H1086" i="2"/>
  <c r="I1086" i="2" s="1"/>
  <c r="H1085" i="2"/>
  <c r="I1085" i="2" s="1"/>
  <c r="H1084" i="2"/>
  <c r="I1084" i="2" s="1"/>
  <c r="H1083" i="2"/>
  <c r="I1083" i="2" s="1"/>
  <c r="H1082" i="2"/>
  <c r="I1082" i="2" s="1"/>
  <c r="J1082" i="2" s="1"/>
  <c r="H1081" i="2"/>
  <c r="I1081" i="2" s="1"/>
  <c r="I1080" i="2"/>
  <c r="H1080" i="2"/>
  <c r="H1079" i="2"/>
  <c r="I1079" i="2" s="1"/>
  <c r="K1079" i="2" s="1"/>
  <c r="L1079" i="2" s="1"/>
  <c r="H1078" i="2"/>
  <c r="I1078" i="2" s="1"/>
  <c r="H1077" i="2"/>
  <c r="I1077" i="2" s="1"/>
  <c r="H1076" i="2"/>
  <c r="I1076" i="2" s="1"/>
  <c r="H1075" i="2"/>
  <c r="I1075" i="2" s="1"/>
  <c r="K1075" i="2" s="1"/>
  <c r="L1075" i="2" s="1"/>
  <c r="H1074" i="2"/>
  <c r="I1074" i="2" s="1"/>
  <c r="J1074" i="2" s="1"/>
  <c r="H1073" i="2"/>
  <c r="I1073" i="2" s="1"/>
  <c r="H1072" i="2"/>
  <c r="I1072" i="2" s="1"/>
  <c r="K1072" i="2" s="1"/>
  <c r="L1072" i="2" s="1"/>
  <c r="H1071" i="2"/>
  <c r="I1071" i="2" s="1"/>
  <c r="K1071" i="2" s="1"/>
  <c r="L1071" i="2" s="1"/>
  <c r="H1070" i="2"/>
  <c r="I1070" i="2" s="1"/>
  <c r="H1069" i="2"/>
  <c r="I1069" i="2" s="1"/>
  <c r="H1068" i="2"/>
  <c r="I1068" i="2" s="1"/>
  <c r="H1067" i="2"/>
  <c r="I1067" i="2" s="1"/>
  <c r="K1067" i="2" s="1"/>
  <c r="L1067" i="2" s="1"/>
  <c r="H1066" i="2"/>
  <c r="I1066" i="2" s="1"/>
  <c r="H1065" i="2"/>
  <c r="I1065" i="2" s="1"/>
  <c r="H1064" i="2"/>
  <c r="I1064" i="2" s="1"/>
  <c r="H1063" i="2"/>
  <c r="I1063" i="2" s="1"/>
  <c r="H1062" i="2"/>
  <c r="I1062" i="2" s="1"/>
  <c r="H1061" i="2"/>
  <c r="I1061" i="2" s="1"/>
  <c r="H1060" i="2"/>
  <c r="I1060" i="2" s="1"/>
  <c r="H1059" i="2"/>
  <c r="I1059" i="2" s="1"/>
  <c r="K1059" i="2" s="1"/>
  <c r="L1059" i="2" s="1"/>
  <c r="H1058" i="2"/>
  <c r="I1058" i="2" s="1"/>
  <c r="J1058" i="2" s="1"/>
  <c r="H1057" i="2"/>
  <c r="I1057" i="2" s="1"/>
  <c r="H1056" i="2"/>
  <c r="I1056" i="2" s="1"/>
  <c r="I1055" i="2"/>
  <c r="K1055" i="2" s="1"/>
  <c r="L1055" i="2" s="1"/>
  <c r="H1055" i="2"/>
  <c r="H1054" i="2"/>
  <c r="I1054" i="2" s="1"/>
  <c r="J1054" i="2" s="1"/>
  <c r="H1053" i="2"/>
  <c r="I1053" i="2" s="1"/>
  <c r="H1052" i="2"/>
  <c r="I1052" i="2" s="1"/>
  <c r="H1051" i="2"/>
  <c r="I1051" i="2" s="1"/>
  <c r="K1051" i="2" s="1"/>
  <c r="L1051" i="2" s="1"/>
  <c r="K1050" i="2"/>
  <c r="L1050" i="2" s="1"/>
  <c r="H1050" i="2"/>
  <c r="I1050" i="2" s="1"/>
  <c r="J1050" i="2" s="1"/>
  <c r="H1049" i="2"/>
  <c r="I1049" i="2" s="1"/>
  <c r="H1048" i="2"/>
  <c r="I1048" i="2" s="1"/>
  <c r="K1048" i="2" s="1"/>
  <c r="L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J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J1038" i="2" s="1"/>
  <c r="H1037" i="2"/>
  <c r="I1037" i="2" s="1"/>
  <c r="H1036" i="2"/>
  <c r="I1036" i="2" s="1"/>
  <c r="H1035" i="2"/>
  <c r="I1035" i="2" s="1"/>
  <c r="H1034" i="2"/>
  <c r="I1034" i="2" s="1"/>
  <c r="J1034" i="2" s="1"/>
  <c r="H1033" i="2"/>
  <c r="I1033" i="2" s="1"/>
  <c r="H1032" i="2"/>
  <c r="I1032" i="2" s="1"/>
  <c r="H1031" i="2"/>
  <c r="I1031" i="2" s="1"/>
  <c r="K1031" i="2" s="1"/>
  <c r="L1031" i="2" s="1"/>
  <c r="H1030" i="2"/>
  <c r="I1030" i="2" s="1"/>
  <c r="J1030" i="2" s="1"/>
  <c r="H1029" i="2"/>
  <c r="I1029" i="2" s="1"/>
  <c r="H1028" i="2"/>
  <c r="I1028" i="2" s="1"/>
  <c r="H1027" i="2"/>
  <c r="I1027" i="2" s="1"/>
  <c r="K1027" i="2" s="1"/>
  <c r="L1027" i="2" s="1"/>
  <c r="H1026" i="2"/>
  <c r="I1026" i="2" s="1"/>
  <c r="J1026" i="2" s="1"/>
  <c r="H1025" i="2"/>
  <c r="I1025" i="2" s="1"/>
  <c r="J1025" i="2" s="1"/>
  <c r="H1024" i="2"/>
  <c r="I1024" i="2" s="1"/>
  <c r="H1023" i="2"/>
  <c r="I1023" i="2" s="1"/>
  <c r="H1022" i="2"/>
  <c r="I1022" i="2" s="1"/>
  <c r="K1022" i="2" s="1"/>
  <c r="L1022" i="2" s="1"/>
  <c r="H1021" i="2"/>
  <c r="I1021" i="2" s="1"/>
  <c r="K1021" i="2" s="1"/>
  <c r="L1021" i="2" s="1"/>
  <c r="H1020" i="2"/>
  <c r="I1020" i="2" s="1"/>
  <c r="J1020" i="2" s="1"/>
  <c r="H1019" i="2"/>
  <c r="I1019" i="2" s="1"/>
  <c r="H1018" i="2"/>
  <c r="I1018" i="2" s="1"/>
  <c r="I1017" i="2"/>
  <c r="K1017" i="2" s="1"/>
  <c r="L1017" i="2" s="1"/>
  <c r="H1017" i="2"/>
  <c r="I1016" i="2"/>
  <c r="K1016" i="2" s="1"/>
  <c r="L1016" i="2" s="1"/>
  <c r="H1016" i="2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K1008" i="2" s="1"/>
  <c r="L1008" i="2" s="1"/>
  <c r="H1007" i="2"/>
  <c r="I1007" i="2" s="1"/>
  <c r="J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K1001" i="2" s="1"/>
  <c r="L1001" i="2" s="1"/>
  <c r="I1000" i="2"/>
  <c r="K1000" i="2" s="1"/>
  <c r="L1000" i="2" s="1"/>
  <c r="H1000" i="2"/>
  <c r="H999" i="2"/>
  <c r="I999" i="2" s="1"/>
  <c r="J999" i="2" s="1"/>
  <c r="H998" i="2"/>
  <c r="I998" i="2" s="1"/>
  <c r="H997" i="2"/>
  <c r="I997" i="2" s="1"/>
  <c r="H996" i="2"/>
  <c r="I996" i="2" s="1"/>
  <c r="K996" i="2" s="1"/>
  <c r="L996" i="2" s="1"/>
  <c r="H995" i="2"/>
  <c r="I995" i="2" s="1"/>
  <c r="H994" i="2"/>
  <c r="I994" i="2" s="1"/>
  <c r="H993" i="2"/>
  <c r="I993" i="2" s="1"/>
  <c r="H992" i="2"/>
  <c r="I992" i="2" s="1"/>
  <c r="K992" i="2" s="1"/>
  <c r="L992" i="2" s="1"/>
  <c r="H991" i="2"/>
  <c r="I991" i="2" s="1"/>
  <c r="J991" i="2" s="1"/>
  <c r="I990" i="2"/>
  <c r="H990" i="2"/>
  <c r="H989" i="2"/>
  <c r="I989" i="2" s="1"/>
  <c r="I988" i="2"/>
  <c r="K988" i="2" s="1"/>
  <c r="L988" i="2" s="1"/>
  <c r="H988" i="2"/>
  <c r="H987" i="2"/>
  <c r="I987" i="2" s="1"/>
  <c r="H986" i="2"/>
  <c r="I986" i="2" s="1"/>
  <c r="H985" i="2"/>
  <c r="I985" i="2" s="1"/>
  <c r="K985" i="2" s="1"/>
  <c r="L985" i="2" s="1"/>
  <c r="H984" i="2"/>
  <c r="I984" i="2" s="1"/>
  <c r="K984" i="2" s="1"/>
  <c r="L984" i="2" s="1"/>
  <c r="H983" i="2"/>
  <c r="I983" i="2" s="1"/>
  <c r="H982" i="2"/>
  <c r="I982" i="2" s="1"/>
  <c r="H981" i="2"/>
  <c r="I981" i="2" s="1"/>
  <c r="H980" i="2"/>
  <c r="I980" i="2" s="1"/>
  <c r="J980" i="2" s="1"/>
  <c r="H979" i="2"/>
  <c r="I979" i="2" s="1"/>
  <c r="K979" i="2" s="1"/>
  <c r="L979" i="2" s="1"/>
  <c r="H978" i="2"/>
  <c r="I978" i="2" s="1"/>
  <c r="H977" i="2"/>
  <c r="I977" i="2" s="1"/>
  <c r="K977" i="2" s="1"/>
  <c r="L977" i="2" s="1"/>
  <c r="H976" i="2"/>
  <c r="I976" i="2" s="1"/>
  <c r="H975" i="2"/>
  <c r="I975" i="2" s="1"/>
  <c r="J975" i="2" s="1"/>
  <c r="H974" i="2"/>
  <c r="I974" i="2" s="1"/>
  <c r="J974" i="2" s="1"/>
  <c r="H973" i="2"/>
  <c r="I973" i="2" s="1"/>
  <c r="H972" i="2"/>
  <c r="I972" i="2" s="1"/>
  <c r="K972" i="2" s="1"/>
  <c r="L972" i="2" s="1"/>
  <c r="H971" i="2"/>
  <c r="I971" i="2" s="1"/>
  <c r="K971" i="2" s="1"/>
  <c r="L971" i="2" s="1"/>
  <c r="H970" i="2"/>
  <c r="I970" i="2" s="1"/>
  <c r="H969" i="2"/>
  <c r="I969" i="2" s="1"/>
  <c r="K969" i="2" s="1"/>
  <c r="L969" i="2" s="1"/>
  <c r="H968" i="2"/>
  <c r="I968" i="2" s="1"/>
  <c r="K968" i="2" s="1"/>
  <c r="L968" i="2" s="1"/>
  <c r="H967" i="2"/>
  <c r="I967" i="2" s="1"/>
  <c r="J967" i="2" s="1"/>
  <c r="H966" i="2"/>
  <c r="I966" i="2" s="1"/>
  <c r="H965" i="2"/>
  <c r="I965" i="2" s="1"/>
  <c r="H964" i="2"/>
  <c r="I964" i="2" s="1"/>
  <c r="H963" i="2"/>
  <c r="I963" i="2" s="1"/>
  <c r="K963" i="2" s="1"/>
  <c r="L963" i="2" s="1"/>
  <c r="H962" i="2"/>
  <c r="I962" i="2" s="1"/>
  <c r="H961" i="2"/>
  <c r="I961" i="2" s="1"/>
  <c r="H960" i="2"/>
  <c r="I960" i="2" s="1"/>
  <c r="K960" i="2" s="1"/>
  <c r="L960" i="2" s="1"/>
  <c r="H959" i="2"/>
  <c r="I959" i="2" s="1"/>
  <c r="J959" i="2" s="1"/>
  <c r="H958" i="2"/>
  <c r="I958" i="2" s="1"/>
  <c r="J958" i="2" s="1"/>
  <c r="H957" i="2"/>
  <c r="I957" i="2" s="1"/>
  <c r="K957" i="2" s="1"/>
  <c r="L957" i="2" s="1"/>
  <c r="K956" i="2"/>
  <c r="L956" i="2" s="1"/>
  <c r="H956" i="2"/>
  <c r="I956" i="2" s="1"/>
  <c r="J956" i="2" s="1"/>
  <c r="H955" i="2"/>
  <c r="I955" i="2" s="1"/>
  <c r="H954" i="2"/>
  <c r="I954" i="2" s="1"/>
  <c r="I953" i="2"/>
  <c r="H953" i="2"/>
  <c r="H952" i="2"/>
  <c r="I952" i="2" s="1"/>
  <c r="H951" i="2"/>
  <c r="I951" i="2" s="1"/>
  <c r="J951" i="2" s="1"/>
  <c r="H950" i="2"/>
  <c r="I950" i="2" s="1"/>
  <c r="J950" i="2" s="1"/>
  <c r="H949" i="2"/>
  <c r="I949" i="2" s="1"/>
  <c r="K949" i="2" s="1"/>
  <c r="L949" i="2" s="1"/>
  <c r="H948" i="2"/>
  <c r="I948" i="2" s="1"/>
  <c r="J948" i="2" s="1"/>
  <c r="H947" i="2"/>
  <c r="I947" i="2" s="1"/>
  <c r="K947" i="2" s="1"/>
  <c r="L947" i="2" s="1"/>
  <c r="I946" i="2"/>
  <c r="H946" i="2"/>
  <c r="I945" i="2"/>
  <c r="H945" i="2"/>
  <c r="H944" i="2"/>
  <c r="I944" i="2" s="1"/>
  <c r="H943" i="2"/>
  <c r="I943" i="2" s="1"/>
  <c r="J943" i="2" s="1"/>
  <c r="H942" i="2"/>
  <c r="I942" i="2" s="1"/>
  <c r="J942" i="2" s="1"/>
  <c r="I941" i="2"/>
  <c r="K941" i="2" s="1"/>
  <c r="L941" i="2" s="1"/>
  <c r="H941" i="2"/>
  <c r="H940" i="2"/>
  <c r="I940" i="2" s="1"/>
  <c r="K940" i="2" s="1"/>
  <c r="L940" i="2" s="1"/>
  <c r="H939" i="2"/>
  <c r="I939" i="2" s="1"/>
  <c r="H938" i="2"/>
  <c r="I938" i="2" s="1"/>
  <c r="H937" i="2"/>
  <c r="I937" i="2" s="1"/>
  <c r="I936" i="2"/>
  <c r="K936" i="2" s="1"/>
  <c r="L936" i="2" s="1"/>
  <c r="H936" i="2"/>
  <c r="H935" i="2"/>
  <c r="I935" i="2" s="1"/>
  <c r="H934" i="2"/>
  <c r="I934" i="2" s="1"/>
  <c r="H933" i="2"/>
  <c r="I933" i="2" s="1"/>
  <c r="H932" i="2"/>
  <c r="I932" i="2" s="1"/>
  <c r="H931" i="2"/>
  <c r="I931" i="2" s="1"/>
  <c r="H930" i="2"/>
  <c r="I930" i="2" s="1"/>
  <c r="H929" i="2"/>
  <c r="I929" i="2" s="1"/>
  <c r="H928" i="2"/>
  <c r="I928" i="2" s="1"/>
  <c r="K928" i="2" s="1"/>
  <c r="L928" i="2" s="1"/>
  <c r="H927" i="2"/>
  <c r="I927" i="2" s="1"/>
  <c r="H926" i="2"/>
  <c r="I926" i="2" s="1"/>
  <c r="H925" i="2"/>
  <c r="I925" i="2" s="1"/>
  <c r="H924" i="2"/>
  <c r="I924" i="2" s="1"/>
  <c r="K924" i="2" s="1"/>
  <c r="L924" i="2" s="1"/>
  <c r="H923" i="2"/>
  <c r="I923" i="2" s="1"/>
  <c r="H922" i="2"/>
  <c r="I922" i="2" s="1"/>
  <c r="H921" i="2"/>
  <c r="I921" i="2" s="1"/>
  <c r="H920" i="2"/>
  <c r="I920" i="2" s="1"/>
  <c r="K920" i="2" s="1"/>
  <c r="L920" i="2" s="1"/>
  <c r="H919" i="2"/>
  <c r="I919" i="2" s="1"/>
  <c r="H918" i="2"/>
  <c r="I918" i="2" s="1"/>
  <c r="H917" i="2"/>
  <c r="I917" i="2" s="1"/>
  <c r="H916" i="2"/>
  <c r="I916" i="2" s="1"/>
  <c r="K916" i="2" s="1"/>
  <c r="L916" i="2" s="1"/>
  <c r="H915" i="2"/>
  <c r="I915" i="2" s="1"/>
  <c r="H914" i="2"/>
  <c r="I914" i="2" s="1"/>
  <c r="H913" i="2"/>
  <c r="I913" i="2" s="1"/>
  <c r="H912" i="2"/>
  <c r="I912" i="2" s="1"/>
  <c r="K912" i="2" s="1"/>
  <c r="L912" i="2" s="1"/>
  <c r="I911" i="2"/>
  <c r="H911" i="2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K905" i="2" s="1"/>
  <c r="L905" i="2" s="1"/>
  <c r="H904" i="2"/>
  <c r="I904" i="2" s="1"/>
  <c r="K904" i="2" s="1"/>
  <c r="L904" i="2" s="1"/>
  <c r="H903" i="2"/>
  <c r="I903" i="2" s="1"/>
  <c r="H902" i="2"/>
  <c r="I902" i="2" s="1"/>
  <c r="H901" i="2"/>
  <c r="I901" i="2" s="1"/>
  <c r="H900" i="2"/>
  <c r="I900" i="2" s="1"/>
  <c r="K900" i="2" s="1"/>
  <c r="L900" i="2" s="1"/>
  <c r="H899" i="2"/>
  <c r="I899" i="2" s="1"/>
  <c r="H898" i="2"/>
  <c r="I898" i="2" s="1"/>
  <c r="H897" i="2"/>
  <c r="I897" i="2" s="1"/>
  <c r="H896" i="2"/>
  <c r="I896" i="2" s="1"/>
  <c r="K896" i="2" s="1"/>
  <c r="L896" i="2" s="1"/>
  <c r="H895" i="2"/>
  <c r="I895" i="2" s="1"/>
  <c r="J895" i="2" s="1"/>
  <c r="H894" i="2"/>
  <c r="I894" i="2" s="1"/>
  <c r="H893" i="2"/>
  <c r="I893" i="2" s="1"/>
  <c r="H892" i="2"/>
  <c r="I892" i="2" s="1"/>
  <c r="K892" i="2" s="1"/>
  <c r="L892" i="2" s="1"/>
  <c r="H891" i="2"/>
  <c r="I891" i="2" s="1"/>
  <c r="H890" i="2"/>
  <c r="I890" i="2" s="1"/>
  <c r="H889" i="2"/>
  <c r="I889" i="2" s="1"/>
  <c r="H888" i="2"/>
  <c r="I888" i="2" s="1"/>
  <c r="K888" i="2" s="1"/>
  <c r="L888" i="2" s="1"/>
  <c r="H887" i="2"/>
  <c r="I887" i="2" s="1"/>
  <c r="J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K880" i="2" s="1"/>
  <c r="L880" i="2" s="1"/>
  <c r="H879" i="2"/>
  <c r="I879" i="2" s="1"/>
  <c r="H878" i="2"/>
  <c r="I878" i="2" s="1"/>
  <c r="H877" i="2"/>
  <c r="I877" i="2" s="1"/>
  <c r="H876" i="2"/>
  <c r="I876" i="2" s="1"/>
  <c r="K876" i="2" s="1"/>
  <c r="L876" i="2" s="1"/>
  <c r="H875" i="2"/>
  <c r="I875" i="2" s="1"/>
  <c r="H874" i="2"/>
  <c r="I874" i="2" s="1"/>
  <c r="K874" i="2" s="1"/>
  <c r="L874" i="2" s="1"/>
  <c r="H873" i="2"/>
  <c r="I873" i="2" s="1"/>
  <c r="H872" i="2"/>
  <c r="I872" i="2" s="1"/>
  <c r="I871" i="2"/>
  <c r="J871" i="2" s="1"/>
  <c r="H871" i="2"/>
  <c r="H870" i="2"/>
  <c r="I870" i="2" s="1"/>
  <c r="H869" i="2"/>
  <c r="I869" i="2" s="1"/>
  <c r="J869" i="2" s="1"/>
  <c r="J868" i="2"/>
  <c r="H868" i="2"/>
  <c r="I868" i="2" s="1"/>
  <c r="K868" i="2" s="1"/>
  <c r="L868" i="2" s="1"/>
  <c r="H867" i="2"/>
  <c r="I867" i="2" s="1"/>
  <c r="K867" i="2" s="1"/>
  <c r="L867" i="2" s="1"/>
  <c r="H866" i="2"/>
  <c r="I866" i="2" s="1"/>
  <c r="K866" i="2" s="1"/>
  <c r="L866" i="2" s="1"/>
  <c r="I865" i="2"/>
  <c r="H865" i="2"/>
  <c r="H864" i="2"/>
  <c r="I864" i="2" s="1"/>
  <c r="H863" i="2"/>
  <c r="I863" i="2" s="1"/>
  <c r="H862" i="2"/>
  <c r="I862" i="2" s="1"/>
  <c r="H861" i="2"/>
  <c r="I861" i="2" s="1"/>
  <c r="K861" i="2" s="1"/>
  <c r="L861" i="2" s="1"/>
  <c r="H860" i="2"/>
  <c r="I860" i="2" s="1"/>
  <c r="H859" i="2"/>
  <c r="I859" i="2" s="1"/>
  <c r="H858" i="2"/>
  <c r="I858" i="2" s="1"/>
  <c r="K858" i="2" s="1"/>
  <c r="L858" i="2" s="1"/>
  <c r="H857" i="2"/>
  <c r="I857" i="2" s="1"/>
  <c r="J857" i="2" s="1"/>
  <c r="H856" i="2"/>
  <c r="I856" i="2" s="1"/>
  <c r="H855" i="2"/>
  <c r="I855" i="2" s="1"/>
  <c r="H854" i="2"/>
  <c r="I854" i="2" s="1"/>
  <c r="H853" i="2"/>
  <c r="I853" i="2" s="1"/>
  <c r="H852" i="2"/>
  <c r="I852" i="2" s="1"/>
  <c r="J852" i="2" s="1"/>
  <c r="H851" i="2"/>
  <c r="I851" i="2" s="1"/>
  <c r="H850" i="2"/>
  <c r="I850" i="2" s="1"/>
  <c r="K850" i="2" s="1"/>
  <c r="L850" i="2" s="1"/>
  <c r="H849" i="2"/>
  <c r="I849" i="2" s="1"/>
  <c r="H848" i="2"/>
  <c r="I848" i="2" s="1"/>
  <c r="H847" i="2"/>
  <c r="I847" i="2" s="1"/>
  <c r="H846" i="2"/>
  <c r="I846" i="2" s="1"/>
  <c r="K846" i="2" s="1"/>
  <c r="L846" i="2" s="1"/>
  <c r="H845" i="2"/>
  <c r="I845" i="2" s="1"/>
  <c r="H844" i="2"/>
  <c r="I844" i="2" s="1"/>
  <c r="H843" i="2"/>
  <c r="I843" i="2" s="1"/>
  <c r="H842" i="2"/>
  <c r="I842" i="2" s="1"/>
  <c r="K842" i="2" s="1"/>
  <c r="L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J836" i="2" s="1"/>
  <c r="H835" i="2"/>
  <c r="I835" i="2" s="1"/>
  <c r="H834" i="2"/>
  <c r="I834" i="2" s="1"/>
  <c r="K834" i="2" s="1"/>
  <c r="L834" i="2" s="1"/>
  <c r="H833" i="2"/>
  <c r="I833" i="2" s="1"/>
  <c r="H832" i="2"/>
  <c r="I832" i="2" s="1"/>
  <c r="H831" i="2"/>
  <c r="I831" i="2" s="1"/>
  <c r="H830" i="2"/>
  <c r="I830" i="2" s="1"/>
  <c r="K830" i="2" s="1"/>
  <c r="L830" i="2" s="1"/>
  <c r="H829" i="2"/>
  <c r="I829" i="2" s="1"/>
  <c r="H828" i="2"/>
  <c r="I828" i="2" s="1"/>
  <c r="H827" i="2"/>
  <c r="I827" i="2" s="1"/>
  <c r="H826" i="2"/>
  <c r="I826" i="2" s="1"/>
  <c r="K826" i="2" s="1"/>
  <c r="L826" i="2" s="1"/>
  <c r="H825" i="2"/>
  <c r="I825" i="2" s="1"/>
  <c r="H824" i="2"/>
  <c r="I824" i="2" s="1"/>
  <c r="H823" i="2"/>
  <c r="I823" i="2" s="1"/>
  <c r="H822" i="2"/>
  <c r="I822" i="2" s="1"/>
  <c r="K822" i="2" s="1"/>
  <c r="L822" i="2" s="1"/>
  <c r="H821" i="2"/>
  <c r="I821" i="2" s="1"/>
  <c r="H820" i="2"/>
  <c r="I820" i="2" s="1"/>
  <c r="J820" i="2" s="1"/>
  <c r="H819" i="2"/>
  <c r="I819" i="2" s="1"/>
  <c r="H818" i="2"/>
  <c r="I818" i="2" s="1"/>
  <c r="K818" i="2" s="1"/>
  <c r="L818" i="2" s="1"/>
  <c r="K817" i="2"/>
  <c r="L817" i="2" s="1"/>
  <c r="H817" i="2"/>
  <c r="I817" i="2" s="1"/>
  <c r="J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K810" i="2" s="1"/>
  <c r="L810" i="2" s="1"/>
  <c r="H809" i="2"/>
  <c r="I809" i="2" s="1"/>
  <c r="K809" i="2" s="1"/>
  <c r="L809" i="2" s="1"/>
  <c r="H808" i="2"/>
  <c r="I808" i="2" s="1"/>
  <c r="H807" i="2"/>
  <c r="I807" i="2" s="1"/>
  <c r="H806" i="2"/>
  <c r="I806" i="2" s="1"/>
  <c r="K806" i="2" s="1"/>
  <c r="L806" i="2" s="1"/>
  <c r="H805" i="2"/>
  <c r="I805" i="2" s="1"/>
  <c r="H804" i="2"/>
  <c r="I804" i="2" s="1"/>
  <c r="H803" i="2"/>
  <c r="I803" i="2" s="1"/>
  <c r="H802" i="2"/>
  <c r="I802" i="2" s="1"/>
  <c r="K802" i="2" s="1"/>
  <c r="L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K794" i="2" s="1"/>
  <c r="L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K788" i="2" s="1"/>
  <c r="L788" i="2" s="1"/>
  <c r="H787" i="2"/>
  <c r="I787" i="2" s="1"/>
  <c r="H786" i="2"/>
  <c r="I786" i="2" s="1"/>
  <c r="K786" i="2" s="1"/>
  <c r="L786" i="2" s="1"/>
  <c r="H785" i="2"/>
  <c r="I785" i="2" s="1"/>
  <c r="J785" i="2" s="1"/>
  <c r="H784" i="2"/>
  <c r="I784" i="2" s="1"/>
  <c r="H783" i="2"/>
  <c r="I783" i="2" s="1"/>
  <c r="H782" i="2"/>
  <c r="I782" i="2" s="1"/>
  <c r="K782" i="2" s="1"/>
  <c r="L782" i="2" s="1"/>
  <c r="H781" i="2"/>
  <c r="I781" i="2" s="1"/>
  <c r="H780" i="2"/>
  <c r="I780" i="2" s="1"/>
  <c r="H779" i="2"/>
  <c r="I779" i="2" s="1"/>
  <c r="H778" i="2"/>
  <c r="I778" i="2" s="1"/>
  <c r="K778" i="2" s="1"/>
  <c r="L778" i="2" s="1"/>
  <c r="I777" i="2"/>
  <c r="K777" i="2" s="1"/>
  <c r="L777" i="2" s="1"/>
  <c r="H777" i="2"/>
  <c r="H776" i="2"/>
  <c r="I776" i="2" s="1"/>
  <c r="H775" i="2"/>
  <c r="I775" i="2" s="1"/>
  <c r="H774" i="2"/>
  <c r="I774" i="2" s="1"/>
  <c r="H773" i="2"/>
  <c r="I773" i="2" s="1"/>
  <c r="H772" i="2"/>
  <c r="I772" i="2" s="1"/>
  <c r="J772" i="2" s="1"/>
  <c r="H771" i="2"/>
  <c r="I771" i="2" s="1"/>
  <c r="H770" i="2"/>
  <c r="I770" i="2" s="1"/>
  <c r="K770" i="2" s="1"/>
  <c r="L770" i="2" s="1"/>
  <c r="H769" i="2"/>
  <c r="I769" i="2" s="1"/>
  <c r="H768" i="2"/>
  <c r="I768" i="2" s="1"/>
  <c r="H767" i="2"/>
  <c r="I767" i="2" s="1"/>
  <c r="H766" i="2"/>
  <c r="I766" i="2" s="1"/>
  <c r="K766" i="2" s="1"/>
  <c r="L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J760" i="2" s="1"/>
  <c r="H759" i="2"/>
  <c r="I759" i="2" s="1"/>
  <c r="H758" i="2"/>
  <c r="I758" i="2" s="1"/>
  <c r="H757" i="2"/>
  <c r="I757" i="2" s="1"/>
  <c r="H756" i="2"/>
  <c r="I756" i="2" s="1"/>
  <c r="J756" i="2" s="1"/>
  <c r="H755" i="2"/>
  <c r="I755" i="2" s="1"/>
  <c r="H754" i="2"/>
  <c r="I754" i="2" s="1"/>
  <c r="H753" i="2"/>
  <c r="I753" i="2" s="1"/>
  <c r="K753" i="2" s="1"/>
  <c r="L753" i="2" s="1"/>
  <c r="H752" i="2"/>
  <c r="I752" i="2" s="1"/>
  <c r="J752" i="2" s="1"/>
  <c r="H751" i="2"/>
  <c r="I751" i="2" s="1"/>
  <c r="H750" i="2"/>
  <c r="I750" i="2" s="1"/>
  <c r="H749" i="2"/>
  <c r="I749" i="2" s="1"/>
  <c r="K749" i="2" s="1"/>
  <c r="L749" i="2" s="1"/>
  <c r="H748" i="2"/>
  <c r="I748" i="2" s="1"/>
  <c r="H747" i="2"/>
  <c r="I747" i="2" s="1"/>
  <c r="I746" i="2"/>
  <c r="H746" i="2"/>
  <c r="J745" i="2"/>
  <c r="H745" i="2"/>
  <c r="I745" i="2" s="1"/>
  <c r="K745" i="2" s="1"/>
  <c r="L745" i="2" s="1"/>
  <c r="H744" i="2"/>
  <c r="I744" i="2" s="1"/>
  <c r="H743" i="2"/>
  <c r="I743" i="2" s="1"/>
  <c r="H742" i="2"/>
  <c r="I742" i="2" s="1"/>
  <c r="I741" i="2"/>
  <c r="K741" i="2" s="1"/>
  <c r="L741" i="2" s="1"/>
  <c r="H741" i="2"/>
  <c r="H740" i="2"/>
  <c r="I740" i="2" s="1"/>
  <c r="I739" i="2"/>
  <c r="H739" i="2"/>
  <c r="H738" i="2"/>
  <c r="I738" i="2" s="1"/>
  <c r="H737" i="2"/>
  <c r="I737" i="2" s="1"/>
  <c r="J737" i="2" s="1"/>
  <c r="H736" i="2"/>
  <c r="I736" i="2" s="1"/>
  <c r="J736" i="2" s="1"/>
  <c r="H735" i="2"/>
  <c r="I735" i="2" s="1"/>
  <c r="H734" i="2"/>
  <c r="I734" i="2" s="1"/>
  <c r="I733" i="2"/>
  <c r="K733" i="2" s="1"/>
  <c r="L733" i="2" s="1"/>
  <c r="H733" i="2"/>
  <c r="H732" i="2"/>
  <c r="I732" i="2" s="1"/>
  <c r="J732" i="2" s="1"/>
  <c r="H731" i="2"/>
  <c r="I731" i="2" s="1"/>
  <c r="H730" i="2"/>
  <c r="I730" i="2" s="1"/>
  <c r="H729" i="2"/>
  <c r="I729" i="2" s="1"/>
  <c r="K729" i="2" s="1"/>
  <c r="L729" i="2" s="1"/>
  <c r="H728" i="2"/>
  <c r="I728" i="2" s="1"/>
  <c r="J728" i="2" s="1"/>
  <c r="H727" i="2"/>
  <c r="I727" i="2" s="1"/>
  <c r="H726" i="2"/>
  <c r="I726" i="2" s="1"/>
  <c r="K726" i="2" s="1"/>
  <c r="L726" i="2" s="1"/>
  <c r="H725" i="2"/>
  <c r="I725" i="2" s="1"/>
  <c r="K725" i="2" s="1"/>
  <c r="L725" i="2" s="1"/>
  <c r="H724" i="2"/>
  <c r="I724" i="2" s="1"/>
  <c r="H723" i="2"/>
  <c r="I723" i="2" s="1"/>
  <c r="H722" i="2"/>
  <c r="I722" i="2" s="1"/>
  <c r="H721" i="2"/>
  <c r="I721" i="2" s="1"/>
  <c r="K721" i="2" s="1"/>
  <c r="L721" i="2" s="1"/>
  <c r="H720" i="2"/>
  <c r="I720" i="2" s="1"/>
  <c r="J720" i="2" s="1"/>
  <c r="H719" i="2"/>
  <c r="I719" i="2" s="1"/>
  <c r="H718" i="2"/>
  <c r="I718" i="2" s="1"/>
  <c r="H717" i="2"/>
  <c r="I717" i="2" s="1"/>
  <c r="K717" i="2" s="1"/>
  <c r="L717" i="2" s="1"/>
  <c r="H716" i="2"/>
  <c r="I716" i="2" s="1"/>
  <c r="H715" i="2"/>
  <c r="I715" i="2" s="1"/>
  <c r="H714" i="2"/>
  <c r="I714" i="2" s="1"/>
  <c r="H713" i="2"/>
  <c r="I713" i="2" s="1"/>
  <c r="K713" i="2" s="1"/>
  <c r="L713" i="2" s="1"/>
  <c r="H712" i="2"/>
  <c r="I712" i="2" s="1"/>
  <c r="J712" i="2" s="1"/>
  <c r="H711" i="2"/>
  <c r="I711" i="2" s="1"/>
  <c r="H710" i="2"/>
  <c r="I710" i="2" s="1"/>
  <c r="H709" i="2"/>
  <c r="I709" i="2" s="1"/>
  <c r="K709" i="2" s="1"/>
  <c r="L709" i="2" s="1"/>
  <c r="H708" i="2"/>
  <c r="I708" i="2" s="1"/>
  <c r="H707" i="2"/>
  <c r="I707" i="2" s="1"/>
  <c r="I706" i="2"/>
  <c r="H706" i="2"/>
  <c r="H705" i="2"/>
  <c r="I705" i="2" s="1"/>
  <c r="K705" i="2" s="1"/>
  <c r="L705" i="2" s="1"/>
  <c r="H704" i="2"/>
  <c r="I704" i="2" s="1"/>
  <c r="H703" i="2"/>
  <c r="I703" i="2" s="1"/>
  <c r="H702" i="2"/>
  <c r="I702" i="2" s="1"/>
  <c r="K702" i="2" s="1"/>
  <c r="L702" i="2" s="1"/>
  <c r="H701" i="2"/>
  <c r="I701" i="2" s="1"/>
  <c r="H700" i="2"/>
  <c r="I700" i="2" s="1"/>
  <c r="J700" i="2" s="1"/>
  <c r="H699" i="2"/>
  <c r="I699" i="2" s="1"/>
  <c r="H698" i="2"/>
  <c r="I698" i="2" s="1"/>
  <c r="H697" i="2"/>
  <c r="I697" i="2" s="1"/>
  <c r="J697" i="2" s="1"/>
  <c r="H696" i="2"/>
  <c r="I696" i="2" s="1"/>
  <c r="J696" i="2" s="1"/>
  <c r="H695" i="2"/>
  <c r="I695" i="2" s="1"/>
  <c r="I694" i="2"/>
  <c r="K694" i="2" s="1"/>
  <c r="L694" i="2" s="1"/>
  <c r="H694" i="2"/>
  <c r="H693" i="2"/>
  <c r="I693" i="2" s="1"/>
  <c r="H692" i="2"/>
  <c r="I692" i="2" s="1"/>
  <c r="J692" i="2" s="1"/>
  <c r="H691" i="2"/>
  <c r="I691" i="2" s="1"/>
  <c r="H690" i="2"/>
  <c r="I690" i="2" s="1"/>
  <c r="H689" i="2"/>
  <c r="I689" i="2" s="1"/>
  <c r="H688" i="2"/>
  <c r="I688" i="2" s="1"/>
  <c r="J688" i="2" s="1"/>
  <c r="H687" i="2"/>
  <c r="I687" i="2" s="1"/>
  <c r="H686" i="2"/>
  <c r="I686" i="2" s="1"/>
  <c r="H685" i="2"/>
  <c r="I685" i="2" s="1"/>
  <c r="K685" i="2" s="1"/>
  <c r="L685" i="2" s="1"/>
  <c r="H684" i="2"/>
  <c r="I684" i="2" s="1"/>
  <c r="H683" i="2"/>
  <c r="I683" i="2" s="1"/>
  <c r="I682" i="2"/>
  <c r="H682" i="2"/>
  <c r="H681" i="2"/>
  <c r="I681" i="2" s="1"/>
  <c r="J681" i="2" s="1"/>
  <c r="H680" i="2"/>
  <c r="I680" i="2" s="1"/>
  <c r="J680" i="2" s="1"/>
  <c r="H679" i="2"/>
  <c r="I679" i="2" s="1"/>
  <c r="I678" i="2"/>
  <c r="K678" i="2" s="1"/>
  <c r="L678" i="2" s="1"/>
  <c r="H678" i="2"/>
  <c r="I677" i="2"/>
  <c r="K677" i="2" s="1"/>
  <c r="L677" i="2" s="1"/>
  <c r="H677" i="2"/>
  <c r="H676" i="2"/>
  <c r="I676" i="2" s="1"/>
  <c r="H675" i="2"/>
  <c r="I675" i="2" s="1"/>
  <c r="I674" i="2"/>
  <c r="H674" i="2"/>
  <c r="H673" i="2"/>
  <c r="I673" i="2" s="1"/>
  <c r="H672" i="2"/>
  <c r="I672" i="2" s="1"/>
  <c r="H671" i="2"/>
  <c r="I671" i="2" s="1"/>
  <c r="H670" i="2"/>
  <c r="I670" i="2" s="1"/>
  <c r="K670" i="2" s="1"/>
  <c r="L670" i="2" s="1"/>
  <c r="H669" i="2"/>
  <c r="I669" i="2" s="1"/>
  <c r="H668" i="2"/>
  <c r="I668" i="2" s="1"/>
  <c r="H667" i="2"/>
  <c r="I667" i="2" s="1"/>
  <c r="H666" i="2"/>
  <c r="I666" i="2" s="1"/>
  <c r="K666" i="2" s="1"/>
  <c r="L666" i="2" s="1"/>
  <c r="I665" i="2"/>
  <c r="H665" i="2"/>
  <c r="H664" i="2"/>
  <c r="I664" i="2" s="1"/>
  <c r="H663" i="2"/>
  <c r="I663" i="2" s="1"/>
  <c r="H662" i="2"/>
  <c r="I662" i="2" s="1"/>
  <c r="J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J654" i="2" s="1"/>
  <c r="H653" i="2"/>
  <c r="I653" i="2" s="1"/>
  <c r="H652" i="2"/>
  <c r="I652" i="2" s="1"/>
  <c r="K652" i="2" s="1"/>
  <c r="L652" i="2" s="1"/>
  <c r="H651" i="2"/>
  <c r="I651" i="2" s="1"/>
  <c r="H650" i="2"/>
  <c r="I650" i="2" s="1"/>
  <c r="H649" i="2"/>
  <c r="I649" i="2" s="1"/>
  <c r="H648" i="2"/>
  <c r="I648" i="2" s="1"/>
  <c r="H647" i="2"/>
  <c r="I647" i="2" s="1"/>
  <c r="J647" i="2" s="1"/>
  <c r="H646" i="2"/>
  <c r="I646" i="2" s="1"/>
  <c r="J646" i="2" s="1"/>
  <c r="H645" i="2"/>
  <c r="I645" i="2" s="1"/>
  <c r="H644" i="2"/>
  <c r="I644" i="2" s="1"/>
  <c r="K644" i="2" s="1"/>
  <c r="L644" i="2" s="1"/>
  <c r="H643" i="2"/>
  <c r="I643" i="2" s="1"/>
  <c r="K643" i="2" s="1"/>
  <c r="L643" i="2" s="1"/>
  <c r="H642" i="2"/>
  <c r="I642" i="2" s="1"/>
  <c r="I641" i="2"/>
  <c r="H641" i="2"/>
  <c r="H640" i="2"/>
  <c r="I640" i="2" s="1"/>
  <c r="H639" i="2"/>
  <c r="I639" i="2" s="1"/>
  <c r="J639" i="2" s="1"/>
  <c r="H638" i="2"/>
  <c r="I638" i="2" s="1"/>
  <c r="J638" i="2" s="1"/>
  <c r="H637" i="2"/>
  <c r="I637" i="2" s="1"/>
  <c r="J636" i="2"/>
  <c r="H636" i="2"/>
  <c r="I636" i="2" s="1"/>
  <c r="K636" i="2" s="1"/>
  <c r="L636" i="2" s="1"/>
  <c r="H635" i="2"/>
  <c r="I635" i="2" s="1"/>
  <c r="H634" i="2"/>
  <c r="I634" i="2" s="1"/>
  <c r="H633" i="2"/>
  <c r="I633" i="2" s="1"/>
  <c r="H632" i="2"/>
  <c r="I632" i="2" s="1"/>
  <c r="H631" i="2"/>
  <c r="I631" i="2" s="1"/>
  <c r="J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J623" i="2" s="1"/>
  <c r="H622" i="2"/>
  <c r="I622" i="2" s="1"/>
  <c r="J622" i="2" s="1"/>
  <c r="H621" i="2"/>
  <c r="I621" i="2" s="1"/>
  <c r="H620" i="2"/>
  <c r="I620" i="2" s="1"/>
  <c r="K620" i="2" s="1"/>
  <c r="L620" i="2" s="1"/>
  <c r="H619" i="2"/>
  <c r="I619" i="2" s="1"/>
  <c r="H618" i="2"/>
  <c r="I618" i="2" s="1"/>
  <c r="H617" i="2"/>
  <c r="I617" i="2" s="1"/>
  <c r="H616" i="2"/>
  <c r="I616" i="2" s="1"/>
  <c r="I615" i="2"/>
  <c r="H615" i="2"/>
  <c r="H614" i="2"/>
  <c r="I614" i="2" s="1"/>
  <c r="H613" i="2"/>
  <c r="I613" i="2" s="1"/>
  <c r="K613" i="2" s="1"/>
  <c r="L613" i="2" s="1"/>
  <c r="H612" i="2"/>
  <c r="I612" i="2" s="1"/>
  <c r="H611" i="2"/>
  <c r="I611" i="2" s="1"/>
  <c r="H610" i="2"/>
  <c r="I610" i="2" s="1"/>
  <c r="H609" i="2"/>
  <c r="I609" i="2" s="1"/>
  <c r="H608" i="2"/>
  <c r="I608" i="2" s="1"/>
  <c r="K608" i="2" s="1"/>
  <c r="L608" i="2" s="1"/>
  <c r="H607" i="2"/>
  <c r="I607" i="2" s="1"/>
  <c r="H606" i="2"/>
  <c r="I606" i="2" s="1"/>
  <c r="I605" i="2"/>
  <c r="J605" i="2" s="1"/>
  <c r="H605" i="2"/>
  <c r="H604" i="2"/>
  <c r="I604" i="2" s="1"/>
  <c r="H603" i="2"/>
  <c r="I603" i="2" s="1"/>
  <c r="H602" i="2"/>
  <c r="I602" i="2" s="1"/>
  <c r="K602" i="2" s="1"/>
  <c r="L602" i="2" s="1"/>
  <c r="H601" i="2"/>
  <c r="I601" i="2" s="1"/>
  <c r="H600" i="2"/>
  <c r="I600" i="2" s="1"/>
  <c r="K600" i="2" s="1"/>
  <c r="L600" i="2" s="1"/>
  <c r="H599" i="2"/>
  <c r="I599" i="2" s="1"/>
  <c r="H598" i="2"/>
  <c r="I598" i="2" s="1"/>
  <c r="K598" i="2" s="1"/>
  <c r="L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K590" i="2" s="1"/>
  <c r="L590" i="2" s="1"/>
  <c r="H589" i="2"/>
  <c r="I589" i="2" s="1"/>
  <c r="H588" i="2"/>
  <c r="I588" i="2" s="1"/>
  <c r="H587" i="2"/>
  <c r="I587" i="2" s="1"/>
  <c r="H586" i="2"/>
  <c r="I586" i="2" s="1"/>
  <c r="K586" i="2" s="1"/>
  <c r="L586" i="2" s="1"/>
  <c r="H585" i="2"/>
  <c r="I585" i="2" s="1"/>
  <c r="H584" i="2"/>
  <c r="I584" i="2" s="1"/>
  <c r="J584" i="2" s="1"/>
  <c r="H583" i="2"/>
  <c r="I583" i="2" s="1"/>
  <c r="H582" i="2"/>
  <c r="I582" i="2" s="1"/>
  <c r="K582" i="2" s="1"/>
  <c r="L582" i="2" s="1"/>
  <c r="H581" i="2"/>
  <c r="I581" i="2" s="1"/>
  <c r="K581" i="2" s="1"/>
  <c r="L581" i="2" s="1"/>
  <c r="H580" i="2"/>
  <c r="I580" i="2" s="1"/>
  <c r="H579" i="2"/>
  <c r="I579" i="2" s="1"/>
  <c r="H578" i="2"/>
  <c r="I578" i="2" s="1"/>
  <c r="H577" i="2"/>
  <c r="I577" i="2" s="1"/>
  <c r="H576" i="2"/>
  <c r="I576" i="2" s="1"/>
  <c r="J576" i="2" s="1"/>
  <c r="H575" i="2"/>
  <c r="I575" i="2" s="1"/>
  <c r="H574" i="2"/>
  <c r="I574" i="2" s="1"/>
  <c r="K574" i="2" s="1"/>
  <c r="L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J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J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K554" i="2" s="1"/>
  <c r="L554" i="2" s="1"/>
  <c r="H553" i="2"/>
  <c r="I553" i="2" s="1"/>
  <c r="H552" i="2"/>
  <c r="I552" i="2" s="1"/>
  <c r="J552" i="2" s="1"/>
  <c r="H551" i="2"/>
  <c r="I551" i="2" s="1"/>
  <c r="I550" i="2"/>
  <c r="K550" i="2" s="1"/>
  <c r="L550" i="2" s="1"/>
  <c r="H550" i="2"/>
  <c r="H549" i="2"/>
  <c r="I549" i="2" s="1"/>
  <c r="K549" i="2" s="1"/>
  <c r="L549" i="2" s="1"/>
  <c r="H548" i="2"/>
  <c r="I548" i="2" s="1"/>
  <c r="H547" i="2"/>
  <c r="I547" i="2" s="1"/>
  <c r="I546" i="2"/>
  <c r="K546" i="2" s="1"/>
  <c r="L546" i="2" s="1"/>
  <c r="H546" i="2"/>
  <c r="H545" i="2"/>
  <c r="I545" i="2" s="1"/>
  <c r="H544" i="2"/>
  <c r="I544" i="2" s="1"/>
  <c r="J544" i="2" s="1"/>
  <c r="H543" i="2"/>
  <c r="I543" i="2" s="1"/>
  <c r="H542" i="2"/>
  <c r="I542" i="2" s="1"/>
  <c r="K542" i="2" s="1"/>
  <c r="L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K534" i="2" s="1"/>
  <c r="L534" i="2" s="1"/>
  <c r="H533" i="2"/>
  <c r="I533" i="2" s="1"/>
  <c r="K533" i="2" s="1"/>
  <c r="L533" i="2" s="1"/>
  <c r="H532" i="2"/>
  <c r="I532" i="2" s="1"/>
  <c r="H531" i="2"/>
  <c r="I531" i="2" s="1"/>
  <c r="H530" i="2"/>
  <c r="I530" i="2" s="1"/>
  <c r="K530" i="2" s="1"/>
  <c r="L530" i="2" s="1"/>
  <c r="H529" i="2"/>
  <c r="I529" i="2" s="1"/>
  <c r="H528" i="2"/>
  <c r="I528" i="2" s="1"/>
  <c r="J528" i="2" s="1"/>
  <c r="H527" i="2"/>
  <c r="I527" i="2" s="1"/>
  <c r="H526" i="2"/>
  <c r="I526" i="2" s="1"/>
  <c r="I525" i="2"/>
  <c r="K525" i="2" s="1"/>
  <c r="L525" i="2" s="1"/>
  <c r="H525" i="2"/>
  <c r="H524" i="2"/>
  <c r="I524" i="2" s="1"/>
  <c r="H523" i="2"/>
  <c r="I523" i="2" s="1"/>
  <c r="J523" i="2" s="1"/>
  <c r="H522" i="2"/>
  <c r="I522" i="2" s="1"/>
  <c r="K522" i="2" s="1"/>
  <c r="L522" i="2" s="1"/>
  <c r="H521" i="2"/>
  <c r="I521" i="2" s="1"/>
  <c r="H520" i="2"/>
  <c r="I520" i="2" s="1"/>
  <c r="J520" i="2" s="1"/>
  <c r="H519" i="2"/>
  <c r="I519" i="2" s="1"/>
  <c r="H518" i="2"/>
  <c r="I518" i="2" s="1"/>
  <c r="H517" i="2"/>
  <c r="I517" i="2" s="1"/>
  <c r="K517" i="2" s="1"/>
  <c r="L517" i="2" s="1"/>
  <c r="H516" i="2"/>
  <c r="I516" i="2" s="1"/>
  <c r="H515" i="2"/>
  <c r="I515" i="2" s="1"/>
  <c r="H514" i="2"/>
  <c r="I514" i="2" s="1"/>
  <c r="K514" i="2" s="1"/>
  <c r="L514" i="2" s="1"/>
  <c r="H513" i="2"/>
  <c r="I513" i="2" s="1"/>
  <c r="H512" i="2"/>
  <c r="I512" i="2" s="1"/>
  <c r="J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K506" i="2" s="1"/>
  <c r="L506" i="2" s="1"/>
  <c r="H505" i="2"/>
  <c r="I505" i="2" s="1"/>
  <c r="H504" i="2"/>
  <c r="I504" i="2" s="1"/>
  <c r="H503" i="2"/>
  <c r="I503" i="2" s="1"/>
  <c r="H502" i="2"/>
  <c r="I502" i="2" s="1"/>
  <c r="K502" i="2" s="1"/>
  <c r="L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J496" i="2" s="1"/>
  <c r="H495" i="2"/>
  <c r="I495" i="2" s="1"/>
  <c r="H494" i="2"/>
  <c r="I494" i="2" s="1"/>
  <c r="K494" i="2" s="1"/>
  <c r="L494" i="2" s="1"/>
  <c r="H493" i="2"/>
  <c r="I493" i="2" s="1"/>
  <c r="H492" i="2"/>
  <c r="I492" i="2" s="1"/>
  <c r="H491" i="2"/>
  <c r="I491" i="2" s="1"/>
  <c r="I490" i="2"/>
  <c r="K490" i="2" s="1"/>
  <c r="L490" i="2" s="1"/>
  <c r="H490" i="2"/>
  <c r="H489" i="2"/>
  <c r="I489" i="2" s="1"/>
  <c r="H488" i="2"/>
  <c r="I488" i="2" s="1"/>
  <c r="J488" i="2" s="1"/>
  <c r="H487" i="2"/>
  <c r="I487" i="2" s="1"/>
  <c r="H486" i="2"/>
  <c r="I486" i="2" s="1"/>
  <c r="K486" i="2" s="1"/>
  <c r="L486" i="2" s="1"/>
  <c r="I485" i="2"/>
  <c r="K485" i="2" s="1"/>
  <c r="L485" i="2" s="1"/>
  <c r="H485" i="2"/>
  <c r="H484" i="2"/>
  <c r="I484" i="2" s="1"/>
  <c r="H483" i="2"/>
  <c r="I483" i="2" s="1"/>
  <c r="H482" i="2"/>
  <c r="I482" i="2" s="1"/>
  <c r="K482" i="2" s="1"/>
  <c r="L482" i="2" s="1"/>
  <c r="H481" i="2"/>
  <c r="I481" i="2" s="1"/>
  <c r="H480" i="2"/>
  <c r="I480" i="2" s="1"/>
  <c r="J480" i="2" s="1"/>
  <c r="H479" i="2"/>
  <c r="I479" i="2" s="1"/>
  <c r="H478" i="2"/>
  <c r="I478" i="2" s="1"/>
  <c r="K478" i="2" s="1"/>
  <c r="L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K470" i="2" s="1"/>
  <c r="L470" i="2" s="1"/>
  <c r="I469" i="2"/>
  <c r="K469" i="2" s="1"/>
  <c r="L469" i="2" s="1"/>
  <c r="H469" i="2"/>
  <c r="H468" i="2"/>
  <c r="I468" i="2" s="1"/>
  <c r="H467" i="2"/>
  <c r="I467" i="2" s="1"/>
  <c r="H466" i="2"/>
  <c r="I466" i="2" s="1"/>
  <c r="K466" i="2" s="1"/>
  <c r="L466" i="2" s="1"/>
  <c r="H465" i="2"/>
  <c r="I465" i="2" s="1"/>
  <c r="H464" i="2"/>
  <c r="I464" i="2" s="1"/>
  <c r="J464" i="2" s="1"/>
  <c r="I463" i="2"/>
  <c r="K463" i="2" s="1"/>
  <c r="L463" i="2" s="1"/>
  <c r="H463" i="2"/>
  <c r="H462" i="2"/>
  <c r="I462" i="2" s="1"/>
  <c r="K462" i="2" s="1"/>
  <c r="L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K456" i="2" s="1"/>
  <c r="L456" i="2" s="1"/>
  <c r="H455" i="2"/>
  <c r="I455" i="2" s="1"/>
  <c r="H454" i="2"/>
  <c r="I454" i="2" s="1"/>
  <c r="K454" i="2" s="1"/>
  <c r="L454" i="2" s="1"/>
  <c r="H453" i="2"/>
  <c r="I453" i="2" s="1"/>
  <c r="H452" i="2"/>
  <c r="I452" i="2" s="1"/>
  <c r="K451" i="2"/>
  <c r="L451" i="2" s="1"/>
  <c r="H451" i="2"/>
  <c r="I451" i="2" s="1"/>
  <c r="J451" i="2" s="1"/>
  <c r="H450" i="2"/>
  <c r="I450" i="2" s="1"/>
  <c r="H449" i="2"/>
  <c r="I449" i="2" s="1"/>
  <c r="I448" i="2"/>
  <c r="K448" i="2" s="1"/>
  <c r="L448" i="2" s="1"/>
  <c r="H448" i="2"/>
  <c r="H447" i="2"/>
  <c r="I447" i="2" s="1"/>
  <c r="K447" i="2" s="1"/>
  <c r="L447" i="2" s="1"/>
  <c r="H446" i="2"/>
  <c r="I446" i="2" s="1"/>
  <c r="I445" i="2"/>
  <c r="K445" i="2" s="1"/>
  <c r="L445" i="2" s="1"/>
  <c r="H445" i="2"/>
  <c r="H444" i="2"/>
  <c r="I444" i="2" s="1"/>
  <c r="K443" i="2"/>
  <c r="L443" i="2" s="1"/>
  <c r="H443" i="2"/>
  <c r="I443" i="2" s="1"/>
  <c r="J443" i="2" s="1"/>
  <c r="H442" i="2"/>
  <c r="I442" i="2" s="1"/>
  <c r="H441" i="2"/>
  <c r="I441" i="2" s="1"/>
  <c r="H440" i="2"/>
  <c r="I440" i="2" s="1"/>
  <c r="I439" i="2"/>
  <c r="K439" i="2" s="1"/>
  <c r="L439" i="2" s="1"/>
  <c r="H439" i="2"/>
  <c r="H438" i="2"/>
  <c r="I438" i="2" s="1"/>
  <c r="I437" i="2"/>
  <c r="K437" i="2" s="1"/>
  <c r="L437" i="2" s="1"/>
  <c r="H437" i="2"/>
  <c r="H436" i="2"/>
  <c r="I436" i="2" s="1"/>
  <c r="H435" i="2"/>
  <c r="I435" i="2" s="1"/>
  <c r="J435" i="2" s="1"/>
  <c r="H434" i="2"/>
  <c r="I434" i="2" s="1"/>
  <c r="H433" i="2"/>
  <c r="I433" i="2" s="1"/>
  <c r="H432" i="2"/>
  <c r="I432" i="2" s="1"/>
  <c r="H431" i="2"/>
  <c r="I431" i="2" s="1"/>
  <c r="K431" i="2" s="1"/>
  <c r="L431" i="2" s="1"/>
  <c r="H430" i="2"/>
  <c r="I430" i="2" s="1"/>
  <c r="H429" i="2"/>
  <c r="I429" i="2" s="1"/>
  <c r="K429" i="2" s="1"/>
  <c r="L429" i="2" s="1"/>
  <c r="H428" i="2"/>
  <c r="I428" i="2" s="1"/>
  <c r="H427" i="2"/>
  <c r="I427" i="2" s="1"/>
  <c r="J427" i="2" s="1"/>
  <c r="H426" i="2"/>
  <c r="I426" i="2" s="1"/>
  <c r="H425" i="2"/>
  <c r="I425" i="2" s="1"/>
  <c r="H424" i="2"/>
  <c r="I424" i="2" s="1"/>
  <c r="H423" i="2"/>
  <c r="I423" i="2" s="1"/>
  <c r="K423" i="2" s="1"/>
  <c r="L423" i="2" s="1"/>
  <c r="H422" i="2"/>
  <c r="I422" i="2" s="1"/>
  <c r="H421" i="2"/>
  <c r="I421" i="2" s="1"/>
  <c r="K421" i="2" s="1"/>
  <c r="L421" i="2" s="1"/>
  <c r="H420" i="2"/>
  <c r="I420" i="2" s="1"/>
  <c r="H419" i="2"/>
  <c r="I419" i="2" s="1"/>
  <c r="J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K411" i="2" s="1"/>
  <c r="L411" i="2" s="1"/>
  <c r="H410" i="2"/>
  <c r="I410" i="2" s="1"/>
  <c r="J410" i="2" s="1"/>
  <c r="I409" i="2"/>
  <c r="H409" i="2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K403" i="2" s="1"/>
  <c r="L403" i="2" s="1"/>
  <c r="H402" i="2"/>
  <c r="I402" i="2" s="1"/>
  <c r="J402" i="2" s="1"/>
  <c r="H401" i="2"/>
  <c r="I401" i="2" s="1"/>
  <c r="H400" i="2"/>
  <c r="I400" i="2" s="1"/>
  <c r="K399" i="2"/>
  <c r="L399" i="2" s="1"/>
  <c r="I399" i="2"/>
  <c r="J399" i="2" s="1"/>
  <c r="H399" i="2"/>
  <c r="H398" i="2"/>
  <c r="I398" i="2" s="1"/>
  <c r="H397" i="2"/>
  <c r="I397" i="2" s="1"/>
  <c r="H396" i="2"/>
  <c r="I396" i="2" s="1"/>
  <c r="H395" i="2"/>
  <c r="I395" i="2" s="1"/>
  <c r="K395" i="2" s="1"/>
  <c r="L395" i="2" s="1"/>
  <c r="H394" i="2"/>
  <c r="I394" i="2" s="1"/>
  <c r="K394" i="2" s="1"/>
  <c r="L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K387" i="2" s="1"/>
  <c r="L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K379" i="2" s="1"/>
  <c r="L379" i="2" s="1"/>
  <c r="H378" i="2"/>
  <c r="I378" i="2" s="1"/>
  <c r="J378" i="2" s="1"/>
  <c r="H377" i="2"/>
  <c r="I377" i="2" s="1"/>
  <c r="H376" i="2"/>
  <c r="I376" i="2" s="1"/>
  <c r="H375" i="2"/>
  <c r="I375" i="2" s="1"/>
  <c r="K375" i="2" s="1"/>
  <c r="L375" i="2" s="1"/>
  <c r="H374" i="2"/>
  <c r="I374" i="2" s="1"/>
  <c r="H373" i="2"/>
  <c r="I373" i="2" s="1"/>
  <c r="H372" i="2"/>
  <c r="I372" i="2" s="1"/>
  <c r="K372" i="2" s="1"/>
  <c r="L372" i="2" s="1"/>
  <c r="I371" i="2"/>
  <c r="K371" i="2" s="1"/>
  <c r="L371" i="2" s="1"/>
  <c r="H371" i="2"/>
  <c r="H370" i="2"/>
  <c r="I370" i="2" s="1"/>
  <c r="H369" i="2"/>
  <c r="I369" i="2" s="1"/>
  <c r="H368" i="2"/>
  <c r="I368" i="2" s="1"/>
  <c r="H367" i="2"/>
  <c r="I367" i="2" s="1"/>
  <c r="K367" i="2" s="1"/>
  <c r="L367" i="2" s="1"/>
  <c r="H366" i="2"/>
  <c r="I366" i="2" s="1"/>
  <c r="H365" i="2"/>
  <c r="I365" i="2" s="1"/>
  <c r="I364" i="2"/>
  <c r="K364" i="2" s="1"/>
  <c r="L364" i="2" s="1"/>
  <c r="H364" i="2"/>
  <c r="H363" i="2"/>
  <c r="I363" i="2" s="1"/>
  <c r="K363" i="2" s="1"/>
  <c r="L363" i="2" s="1"/>
  <c r="I362" i="2"/>
  <c r="J362" i="2" s="1"/>
  <c r="H362" i="2"/>
  <c r="I361" i="2"/>
  <c r="H361" i="2"/>
  <c r="H360" i="2"/>
  <c r="I360" i="2" s="1"/>
  <c r="H359" i="2"/>
  <c r="I359" i="2" s="1"/>
  <c r="K359" i="2" s="1"/>
  <c r="L359" i="2" s="1"/>
  <c r="H358" i="2"/>
  <c r="I358" i="2" s="1"/>
  <c r="H357" i="2"/>
  <c r="I357" i="2" s="1"/>
  <c r="H356" i="2"/>
  <c r="I356" i="2" s="1"/>
  <c r="H355" i="2"/>
  <c r="I355" i="2" s="1"/>
  <c r="K355" i="2" s="1"/>
  <c r="L355" i="2" s="1"/>
  <c r="H354" i="2"/>
  <c r="I354" i="2" s="1"/>
  <c r="H353" i="2"/>
  <c r="I353" i="2" s="1"/>
  <c r="H352" i="2"/>
  <c r="I352" i="2" s="1"/>
  <c r="H351" i="2"/>
  <c r="I351" i="2" s="1"/>
  <c r="K351" i="2" s="1"/>
  <c r="L351" i="2" s="1"/>
  <c r="H350" i="2"/>
  <c r="I350" i="2" s="1"/>
  <c r="H349" i="2"/>
  <c r="I349" i="2" s="1"/>
  <c r="I348" i="2"/>
  <c r="K348" i="2" s="1"/>
  <c r="L348" i="2" s="1"/>
  <c r="H348" i="2"/>
  <c r="H347" i="2"/>
  <c r="I347" i="2" s="1"/>
  <c r="K347" i="2" s="1"/>
  <c r="L347" i="2" s="1"/>
  <c r="H346" i="2"/>
  <c r="I346" i="2" s="1"/>
  <c r="J346" i="2" s="1"/>
  <c r="H345" i="2"/>
  <c r="I345" i="2" s="1"/>
  <c r="H344" i="2"/>
  <c r="I344" i="2" s="1"/>
  <c r="H343" i="2"/>
  <c r="I343" i="2" s="1"/>
  <c r="K343" i="2" s="1"/>
  <c r="L343" i="2" s="1"/>
  <c r="H342" i="2"/>
  <c r="I342" i="2" s="1"/>
  <c r="H341" i="2"/>
  <c r="I341" i="2" s="1"/>
  <c r="H340" i="2"/>
  <c r="I340" i="2" s="1"/>
  <c r="H339" i="2"/>
  <c r="I339" i="2" s="1"/>
  <c r="K339" i="2" s="1"/>
  <c r="L339" i="2" s="1"/>
  <c r="H338" i="2"/>
  <c r="I338" i="2" s="1"/>
  <c r="J338" i="2" s="1"/>
  <c r="H337" i="2"/>
  <c r="I337" i="2" s="1"/>
  <c r="H336" i="2"/>
  <c r="I336" i="2" s="1"/>
  <c r="H335" i="2"/>
  <c r="I335" i="2" s="1"/>
  <c r="H334" i="2"/>
  <c r="I334" i="2" s="1"/>
  <c r="H333" i="2"/>
  <c r="I333" i="2" s="1"/>
  <c r="K333" i="2" s="1"/>
  <c r="L333" i="2" s="1"/>
  <c r="H332" i="2"/>
  <c r="I332" i="2" s="1"/>
  <c r="K332" i="2" s="1"/>
  <c r="L332" i="2" s="1"/>
  <c r="I331" i="2"/>
  <c r="K331" i="2" s="1"/>
  <c r="L331" i="2" s="1"/>
  <c r="H331" i="2"/>
  <c r="H330" i="2"/>
  <c r="I330" i="2" s="1"/>
  <c r="J330" i="2" s="1"/>
  <c r="H329" i="2"/>
  <c r="I329" i="2" s="1"/>
  <c r="H328" i="2"/>
  <c r="I328" i="2" s="1"/>
  <c r="H327" i="2"/>
  <c r="I327" i="2" s="1"/>
  <c r="J327" i="2" s="1"/>
  <c r="H326" i="2"/>
  <c r="I326" i="2" s="1"/>
  <c r="H325" i="2"/>
  <c r="I325" i="2" s="1"/>
  <c r="K325" i="2" s="1"/>
  <c r="L325" i="2" s="1"/>
  <c r="H324" i="2"/>
  <c r="I324" i="2" s="1"/>
  <c r="K324" i="2" s="1"/>
  <c r="L324" i="2" s="1"/>
  <c r="H323" i="2"/>
  <c r="I323" i="2" s="1"/>
  <c r="K323" i="2" s="1"/>
  <c r="L323" i="2" s="1"/>
  <c r="H322" i="2"/>
  <c r="I322" i="2" s="1"/>
  <c r="H321" i="2"/>
  <c r="I321" i="2" s="1"/>
  <c r="H320" i="2"/>
  <c r="I320" i="2" s="1"/>
  <c r="H319" i="2"/>
  <c r="I319" i="2" s="1"/>
  <c r="J319" i="2" s="1"/>
  <c r="H318" i="2"/>
  <c r="I318" i="2" s="1"/>
  <c r="H317" i="2"/>
  <c r="I317" i="2" s="1"/>
  <c r="H316" i="2"/>
  <c r="I316" i="2" s="1"/>
  <c r="K316" i="2" s="1"/>
  <c r="L316" i="2" s="1"/>
  <c r="H315" i="2"/>
  <c r="I315" i="2" s="1"/>
  <c r="K315" i="2" s="1"/>
  <c r="L315" i="2" s="1"/>
  <c r="H314" i="2"/>
  <c r="I314" i="2" s="1"/>
  <c r="J314" i="2" s="1"/>
  <c r="H313" i="2"/>
  <c r="I313" i="2" s="1"/>
  <c r="H312" i="2"/>
  <c r="I312" i="2" s="1"/>
  <c r="H311" i="2"/>
  <c r="I311" i="2" s="1"/>
  <c r="K311" i="2" s="1"/>
  <c r="L311" i="2" s="1"/>
  <c r="H310" i="2"/>
  <c r="I310" i="2" s="1"/>
  <c r="H309" i="2"/>
  <c r="I309" i="2" s="1"/>
  <c r="H308" i="2"/>
  <c r="I308" i="2" s="1"/>
  <c r="H307" i="2"/>
  <c r="I307" i="2" s="1"/>
  <c r="K307" i="2" s="1"/>
  <c r="L307" i="2" s="1"/>
  <c r="H306" i="2"/>
  <c r="I306" i="2" s="1"/>
  <c r="H305" i="2"/>
  <c r="I305" i="2" s="1"/>
  <c r="H304" i="2"/>
  <c r="I304" i="2" s="1"/>
  <c r="H303" i="2"/>
  <c r="I303" i="2" s="1"/>
  <c r="K303" i="2" s="1"/>
  <c r="L303" i="2" s="1"/>
  <c r="H302" i="2"/>
  <c r="I302" i="2" s="1"/>
  <c r="H301" i="2"/>
  <c r="I301" i="2" s="1"/>
  <c r="K301" i="2" s="1"/>
  <c r="L301" i="2" s="1"/>
  <c r="H300" i="2"/>
  <c r="I300" i="2" s="1"/>
  <c r="H299" i="2"/>
  <c r="I299" i="2" s="1"/>
  <c r="K299" i="2" s="1"/>
  <c r="L299" i="2" s="1"/>
  <c r="H298" i="2"/>
  <c r="I298" i="2" s="1"/>
  <c r="J298" i="2" s="1"/>
  <c r="H297" i="2"/>
  <c r="I297" i="2" s="1"/>
  <c r="H296" i="2"/>
  <c r="I296" i="2" s="1"/>
  <c r="H295" i="2"/>
  <c r="I295" i="2" s="1"/>
  <c r="H294" i="2"/>
  <c r="I294" i="2" s="1"/>
  <c r="H293" i="2"/>
  <c r="I293" i="2" s="1"/>
  <c r="K293" i="2" s="1"/>
  <c r="L293" i="2" s="1"/>
  <c r="H292" i="2"/>
  <c r="I292" i="2" s="1"/>
  <c r="K292" i="2" s="1"/>
  <c r="L292" i="2" s="1"/>
  <c r="H291" i="2"/>
  <c r="I291" i="2" s="1"/>
  <c r="K291" i="2" s="1"/>
  <c r="L291" i="2" s="1"/>
  <c r="H290" i="2"/>
  <c r="I290" i="2" s="1"/>
  <c r="J290" i="2" s="1"/>
  <c r="H289" i="2"/>
  <c r="I289" i="2" s="1"/>
  <c r="H288" i="2"/>
  <c r="I288" i="2" s="1"/>
  <c r="H287" i="2"/>
  <c r="I287" i="2" s="1"/>
  <c r="J287" i="2" s="1"/>
  <c r="H286" i="2"/>
  <c r="I286" i="2" s="1"/>
  <c r="K286" i="2" s="1"/>
  <c r="L286" i="2" s="1"/>
  <c r="H285" i="2"/>
  <c r="I285" i="2" s="1"/>
  <c r="H284" i="2"/>
  <c r="I284" i="2" s="1"/>
  <c r="H283" i="2"/>
  <c r="I283" i="2" s="1"/>
  <c r="H282" i="2"/>
  <c r="I282" i="2" s="1"/>
  <c r="H281" i="2"/>
  <c r="I281" i="2" s="1"/>
  <c r="J281" i="2" s="1"/>
  <c r="H280" i="2"/>
  <c r="I280" i="2" s="1"/>
  <c r="H279" i="2"/>
  <c r="I279" i="2" s="1"/>
  <c r="K279" i="2" s="1"/>
  <c r="L279" i="2" s="1"/>
  <c r="H278" i="2"/>
  <c r="I278" i="2" s="1"/>
  <c r="K278" i="2" s="1"/>
  <c r="L278" i="2" s="1"/>
  <c r="H277" i="2"/>
  <c r="I277" i="2" s="1"/>
  <c r="H276" i="2"/>
  <c r="I276" i="2" s="1"/>
  <c r="K276" i="2" s="1"/>
  <c r="L276" i="2" s="1"/>
  <c r="H275" i="2"/>
  <c r="I275" i="2" s="1"/>
  <c r="H274" i="2"/>
  <c r="I274" i="2" s="1"/>
  <c r="H273" i="2"/>
  <c r="I273" i="2" s="1"/>
  <c r="H272" i="2"/>
  <c r="I272" i="2" s="1"/>
  <c r="H271" i="2"/>
  <c r="I271" i="2" s="1"/>
  <c r="J271" i="2" s="1"/>
  <c r="H270" i="2"/>
  <c r="I270" i="2" s="1"/>
  <c r="K270" i="2" s="1"/>
  <c r="L270" i="2" s="1"/>
  <c r="H269" i="2"/>
  <c r="I269" i="2" s="1"/>
  <c r="H268" i="2"/>
  <c r="I268" i="2" s="1"/>
  <c r="H267" i="2"/>
  <c r="I267" i="2" s="1"/>
  <c r="H266" i="2"/>
  <c r="I266" i="2" s="1"/>
  <c r="H265" i="2"/>
  <c r="I265" i="2" s="1"/>
  <c r="J265" i="2" s="1"/>
  <c r="H264" i="2"/>
  <c r="I264" i="2" s="1"/>
  <c r="H263" i="2"/>
  <c r="I263" i="2" s="1"/>
  <c r="K263" i="2" s="1"/>
  <c r="L263" i="2" s="1"/>
  <c r="H262" i="2"/>
  <c r="I262" i="2" s="1"/>
  <c r="K262" i="2" s="1"/>
  <c r="L262" i="2" s="1"/>
  <c r="H261" i="2"/>
  <c r="I261" i="2" s="1"/>
  <c r="K261" i="2" s="1"/>
  <c r="L261" i="2" s="1"/>
  <c r="H260" i="2"/>
  <c r="I260" i="2" s="1"/>
  <c r="H259" i="2"/>
  <c r="I259" i="2" s="1"/>
  <c r="H258" i="2"/>
  <c r="I258" i="2" s="1"/>
  <c r="H257" i="2"/>
  <c r="I257" i="2" s="1"/>
  <c r="J257" i="2" s="1"/>
  <c r="H256" i="2"/>
  <c r="I256" i="2" s="1"/>
  <c r="K256" i="2" s="1"/>
  <c r="L256" i="2" s="1"/>
  <c r="H255" i="2"/>
  <c r="I255" i="2" s="1"/>
  <c r="H254" i="2"/>
  <c r="I254" i="2" s="1"/>
  <c r="K254" i="2" s="1"/>
  <c r="L254" i="2" s="1"/>
  <c r="H253" i="2"/>
  <c r="I253" i="2" s="1"/>
  <c r="H252" i="2"/>
  <c r="I252" i="2" s="1"/>
  <c r="H251" i="2"/>
  <c r="I251" i="2" s="1"/>
  <c r="J251" i="2" s="1"/>
  <c r="H250" i="2"/>
  <c r="I250" i="2" s="1"/>
  <c r="H249" i="2"/>
  <c r="I249" i="2" s="1"/>
  <c r="J249" i="2" s="1"/>
  <c r="H248" i="2"/>
  <c r="I248" i="2" s="1"/>
  <c r="K248" i="2" s="1"/>
  <c r="L248" i="2" s="1"/>
  <c r="H247" i="2"/>
  <c r="I247" i="2" s="1"/>
  <c r="K247" i="2" s="1"/>
  <c r="L247" i="2" s="1"/>
  <c r="H246" i="2"/>
  <c r="I246" i="2" s="1"/>
  <c r="K246" i="2" s="1"/>
  <c r="L246" i="2" s="1"/>
  <c r="H245" i="2"/>
  <c r="I245" i="2" s="1"/>
  <c r="H244" i="2"/>
  <c r="I244" i="2" s="1"/>
  <c r="H243" i="2"/>
  <c r="I243" i="2" s="1"/>
  <c r="J243" i="2" s="1"/>
  <c r="H242" i="2"/>
  <c r="I242" i="2" s="1"/>
  <c r="H241" i="2"/>
  <c r="I241" i="2" s="1"/>
  <c r="J240" i="2"/>
  <c r="H240" i="2"/>
  <c r="I240" i="2" s="1"/>
  <c r="K240" i="2" s="1"/>
  <c r="L240" i="2" s="1"/>
  <c r="H239" i="2"/>
  <c r="I239" i="2" s="1"/>
  <c r="K239" i="2" s="1"/>
  <c r="L239" i="2" s="1"/>
  <c r="H238" i="2"/>
  <c r="I238" i="2" s="1"/>
  <c r="K238" i="2" s="1"/>
  <c r="L238" i="2" s="1"/>
  <c r="H237" i="2"/>
  <c r="I237" i="2" s="1"/>
  <c r="H236" i="2"/>
  <c r="I236" i="2" s="1"/>
  <c r="H235" i="2"/>
  <c r="I235" i="2" s="1"/>
  <c r="J235" i="2" s="1"/>
  <c r="H234" i="2"/>
  <c r="I234" i="2" s="1"/>
  <c r="I233" i="2"/>
  <c r="J233" i="2" s="1"/>
  <c r="H233" i="2"/>
  <c r="H232" i="2"/>
  <c r="I232" i="2" s="1"/>
  <c r="K232" i="2" s="1"/>
  <c r="L232" i="2" s="1"/>
  <c r="H231" i="2"/>
  <c r="I231" i="2" s="1"/>
  <c r="K231" i="2" s="1"/>
  <c r="L231" i="2" s="1"/>
  <c r="H230" i="2"/>
  <c r="I230" i="2" s="1"/>
  <c r="K230" i="2" s="1"/>
  <c r="L230" i="2" s="1"/>
  <c r="H229" i="2"/>
  <c r="I229" i="2" s="1"/>
  <c r="H228" i="2"/>
  <c r="I228" i="2" s="1"/>
  <c r="H227" i="2"/>
  <c r="I227" i="2" s="1"/>
  <c r="J227" i="2" s="1"/>
  <c r="H226" i="2"/>
  <c r="I226" i="2" s="1"/>
  <c r="H225" i="2"/>
  <c r="I225" i="2" s="1"/>
  <c r="J225" i="2" s="1"/>
  <c r="H224" i="2"/>
  <c r="I224" i="2" s="1"/>
  <c r="K224" i="2" s="1"/>
  <c r="L224" i="2" s="1"/>
  <c r="H223" i="2"/>
  <c r="I223" i="2" s="1"/>
  <c r="K223" i="2" s="1"/>
  <c r="L223" i="2" s="1"/>
  <c r="H222" i="2"/>
  <c r="I222" i="2" s="1"/>
  <c r="K222" i="2" s="1"/>
  <c r="L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K216" i="2" s="1"/>
  <c r="L216" i="2" s="1"/>
  <c r="H215" i="2"/>
  <c r="I215" i="2" s="1"/>
  <c r="K215" i="2" s="1"/>
  <c r="L215" i="2" s="1"/>
  <c r="H214" i="2"/>
  <c r="I214" i="2" s="1"/>
  <c r="I213" i="2"/>
  <c r="H213" i="2"/>
  <c r="H212" i="2"/>
  <c r="I212" i="2" s="1"/>
  <c r="H211" i="2"/>
  <c r="I211" i="2" s="1"/>
  <c r="J211" i="2" s="1"/>
  <c r="H210" i="2"/>
  <c r="I210" i="2" s="1"/>
  <c r="H209" i="2"/>
  <c r="I209" i="2" s="1"/>
  <c r="J209" i="2" s="1"/>
  <c r="H208" i="2"/>
  <c r="I208" i="2" s="1"/>
  <c r="K208" i="2" s="1"/>
  <c r="L208" i="2" s="1"/>
  <c r="H207" i="2"/>
  <c r="I207" i="2" s="1"/>
  <c r="K207" i="2" s="1"/>
  <c r="L207" i="2" s="1"/>
  <c r="H206" i="2"/>
  <c r="I206" i="2" s="1"/>
  <c r="H205" i="2"/>
  <c r="I205" i="2" s="1"/>
  <c r="H204" i="2"/>
  <c r="I204" i="2" s="1"/>
  <c r="H203" i="2"/>
  <c r="I203" i="2" s="1"/>
  <c r="H202" i="2"/>
  <c r="I202" i="2" s="1"/>
  <c r="I201" i="2"/>
  <c r="J201" i="2" s="1"/>
  <c r="H201" i="2"/>
  <c r="H200" i="2"/>
  <c r="I200" i="2" s="1"/>
  <c r="K200" i="2" s="1"/>
  <c r="L200" i="2" s="1"/>
  <c r="H199" i="2"/>
  <c r="I199" i="2" s="1"/>
  <c r="K199" i="2" s="1"/>
  <c r="L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J193" i="2" s="1"/>
  <c r="H192" i="2"/>
  <c r="I192" i="2" s="1"/>
  <c r="K192" i="2" s="1"/>
  <c r="L192" i="2" s="1"/>
  <c r="H191" i="2"/>
  <c r="I191" i="2" s="1"/>
  <c r="K191" i="2" s="1"/>
  <c r="L191" i="2" s="1"/>
  <c r="H190" i="2"/>
  <c r="I190" i="2" s="1"/>
  <c r="I189" i="2"/>
  <c r="H189" i="2"/>
  <c r="H188" i="2"/>
  <c r="I188" i="2" s="1"/>
  <c r="H187" i="2"/>
  <c r="I187" i="2" s="1"/>
  <c r="J187" i="2" s="1"/>
  <c r="H186" i="2"/>
  <c r="I186" i="2" s="1"/>
  <c r="H185" i="2"/>
  <c r="I185" i="2" s="1"/>
  <c r="H184" i="2"/>
  <c r="I184" i="2" s="1"/>
  <c r="K184" i="2" s="1"/>
  <c r="L184" i="2" s="1"/>
  <c r="H183" i="2"/>
  <c r="I183" i="2" s="1"/>
  <c r="K183" i="2" s="1"/>
  <c r="L183" i="2" s="1"/>
  <c r="H182" i="2"/>
  <c r="I182" i="2" s="1"/>
  <c r="K182" i="2" s="1"/>
  <c r="L182" i="2" s="1"/>
  <c r="H181" i="2"/>
  <c r="I181" i="2" s="1"/>
  <c r="H180" i="2"/>
  <c r="I180" i="2" s="1"/>
  <c r="H179" i="2"/>
  <c r="I179" i="2" s="1"/>
  <c r="H178" i="2"/>
  <c r="I178" i="2" s="1"/>
  <c r="H177" i="2"/>
  <c r="I177" i="2" s="1"/>
  <c r="J177" i="2" s="1"/>
  <c r="H176" i="2"/>
  <c r="I176" i="2" s="1"/>
  <c r="K176" i="2" s="1"/>
  <c r="L176" i="2" s="1"/>
  <c r="H175" i="2"/>
  <c r="I175" i="2" s="1"/>
  <c r="K175" i="2" s="1"/>
  <c r="L175" i="2" s="1"/>
  <c r="I174" i="2"/>
  <c r="K174" i="2" s="1"/>
  <c r="L174" i="2" s="1"/>
  <c r="H174" i="2"/>
  <c r="H173" i="2"/>
  <c r="I173" i="2" s="1"/>
  <c r="H172" i="2"/>
  <c r="I172" i="2" s="1"/>
  <c r="H171" i="2"/>
  <c r="I171" i="2" s="1"/>
  <c r="J171" i="2" s="1"/>
  <c r="H170" i="2"/>
  <c r="I170" i="2" s="1"/>
  <c r="H169" i="2"/>
  <c r="I169" i="2" s="1"/>
  <c r="J169" i="2" s="1"/>
  <c r="H168" i="2"/>
  <c r="I168" i="2" s="1"/>
  <c r="K168" i="2" s="1"/>
  <c r="L168" i="2" s="1"/>
  <c r="H167" i="2"/>
  <c r="I167" i="2" s="1"/>
  <c r="K167" i="2" s="1"/>
  <c r="L167" i="2" s="1"/>
  <c r="H166" i="2"/>
  <c r="I166" i="2" s="1"/>
  <c r="H165" i="2"/>
  <c r="I165" i="2" s="1"/>
  <c r="H164" i="2"/>
  <c r="I164" i="2" s="1"/>
  <c r="I163" i="2"/>
  <c r="J163" i="2" s="1"/>
  <c r="H163" i="2"/>
  <c r="H162" i="2"/>
  <c r="I162" i="2" s="1"/>
  <c r="H161" i="2"/>
  <c r="I161" i="2" s="1"/>
  <c r="J161" i="2" s="1"/>
  <c r="H160" i="2"/>
  <c r="I160" i="2" s="1"/>
  <c r="K160" i="2" s="1"/>
  <c r="L160" i="2" s="1"/>
  <c r="H159" i="2"/>
  <c r="I159" i="2" s="1"/>
  <c r="K159" i="2" s="1"/>
  <c r="L159" i="2" s="1"/>
  <c r="H158" i="2"/>
  <c r="I158" i="2" s="1"/>
  <c r="K158" i="2" s="1"/>
  <c r="L158" i="2" s="1"/>
  <c r="H157" i="2"/>
  <c r="I157" i="2" s="1"/>
  <c r="H156" i="2"/>
  <c r="I156" i="2" s="1"/>
  <c r="H155" i="2"/>
  <c r="I155" i="2" s="1"/>
  <c r="H154" i="2"/>
  <c r="I154" i="2" s="1"/>
  <c r="H153" i="2"/>
  <c r="I153" i="2" s="1"/>
  <c r="J153" i="2" s="1"/>
  <c r="H152" i="2"/>
  <c r="I152" i="2" s="1"/>
  <c r="H151" i="2"/>
  <c r="I151" i="2" s="1"/>
  <c r="K151" i="2" s="1"/>
  <c r="L151" i="2" s="1"/>
  <c r="H150" i="2"/>
  <c r="I150" i="2" s="1"/>
  <c r="K150" i="2" s="1"/>
  <c r="L150" i="2" s="1"/>
  <c r="H149" i="2"/>
  <c r="I149" i="2" s="1"/>
  <c r="H148" i="2"/>
  <c r="I148" i="2" s="1"/>
  <c r="H147" i="2"/>
  <c r="I147" i="2" s="1"/>
  <c r="J147" i="2" s="1"/>
  <c r="H146" i="2"/>
  <c r="I146" i="2" s="1"/>
  <c r="H145" i="2"/>
  <c r="I145" i="2" s="1"/>
  <c r="H144" i="2"/>
  <c r="I144" i="2" s="1"/>
  <c r="K144" i="2" s="1"/>
  <c r="L144" i="2" s="1"/>
  <c r="H143" i="2"/>
  <c r="I143" i="2" s="1"/>
  <c r="K143" i="2" s="1"/>
  <c r="L143" i="2" s="1"/>
  <c r="H142" i="2"/>
  <c r="I142" i="2" s="1"/>
  <c r="K142" i="2" s="1"/>
  <c r="L142" i="2" s="1"/>
  <c r="H141" i="2"/>
  <c r="I141" i="2" s="1"/>
  <c r="H140" i="2"/>
  <c r="I140" i="2" s="1"/>
  <c r="H139" i="2"/>
  <c r="I139" i="2" s="1"/>
  <c r="J139" i="2" s="1"/>
  <c r="H138" i="2"/>
  <c r="I138" i="2" s="1"/>
  <c r="H137" i="2"/>
  <c r="I137" i="2" s="1"/>
  <c r="J137" i="2" s="1"/>
  <c r="H136" i="2"/>
  <c r="I136" i="2" s="1"/>
  <c r="K136" i="2" s="1"/>
  <c r="L136" i="2" s="1"/>
  <c r="H135" i="2"/>
  <c r="I135" i="2" s="1"/>
  <c r="K135" i="2" s="1"/>
  <c r="L135" i="2" s="1"/>
  <c r="H134" i="2"/>
  <c r="I134" i="2" s="1"/>
  <c r="K134" i="2" s="1"/>
  <c r="L134" i="2" s="1"/>
  <c r="H133" i="2"/>
  <c r="I133" i="2" s="1"/>
  <c r="H132" i="2"/>
  <c r="I132" i="2" s="1"/>
  <c r="I131" i="2"/>
  <c r="J131" i="2" s="1"/>
  <c r="H131" i="2"/>
  <c r="H130" i="2"/>
  <c r="I130" i="2" s="1"/>
  <c r="H129" i="2"/>
  <c r="I129" i="2" s="1"/>
  <c r="J129" i="2" s="1"/>
  <c r="H128" i="2"/>
  <c r="I128" i="2" s="1"/>
  <c r="K128" i="2" s="1"/>
  <c r="L128" i="2" s="1"/>
  <c r="H127" i="2"/>
  <c r="I127" i="2" s="1"/>
  <c r="H126" i="2"/>
  <c r="I126" i="2" s="1"/>
  <c r="H125" i="2"/>
  <c r="I125" i="2" s="1"/>
  <c r="H124" i="2"/>
  <c r="I124" i="2" s="1"/>
  <c r="H123" i="2"/>
  <c r="I123" i="2" s="1"/>
  <c r="J123" i="2" s="1"/>
  <c r="H122" i="2"/>
  <c r="I122" i="2" s="1"/>
  <c r="H121" i="2"/>
  <c r="I121" i="2" s="1"/>
  <c r="J121" i="2" s="1"/>
  <c r="H120" i="2"/>
  <c r="I120" i="2" s="1"/>
  <c r="K120" i="2" s="1"/>
  <c r="L120" i="2" s="1"/>
  <c r="H119" i="2"/>
  <c r="I119" i="2" s="1"/>
  <c r="H118" i="2"/>
  <c r="I118" i="2" s="1"/>
  <c r="K118" i="2" s="1"/>
  <c r="L118" i="2" s="1"/>
  <c r="H117" i="2"/>
  <c r="I117" i="2" s="1"/>
  <c r="H116" i="2"/>
  <c r="I116" i="2" s="1"/>
  <c r="H115" i="2"/>
  <c r="I115" i="2" s="1"/>
  <c r="J115" i="2" s="1"/>
  <c r="H114" i="2"/>
  <c r="I114" i="2" s="1"/>
  <c r="H113" i="2"/>
  <c r="I113" i="2" s="1"/>
  <c r="J113" i="2" s="1"/>
  <c r="H112" i="2"/>
  <c r="I112" i="2" s="1"/>
  <c r="K112" i="2" s="1"/>
  <c r="L112" i="2" s="1"/>
  <c r="H111" i="2"/>
  <c r="I111" i="2" s="1"/>
  <c r="H110" i="2"/>
  <c r="I110" i="2" s="1"/>
  <c r="H109" i="2"/>
  <c r="I109" i="2" s="1"/>
  <c r="H108" i="2"/>
  <c r="I108" i="2" s="1"/>
  <c r="H107" i="2"/>
  <c r="I107" i="2" s="1"/>
  <c r="J107" i="2" s="1"/>
  <c r="H106" i="2"/>
  <c r="I106" i="2" s="1"/>
  <c r="H105" i="2"/>
  <c r="I105" i="2" s="1"/>
  <c r="J105" i="2" s="1"/>
  <c r="H104" i="2"/>
  <c r="I104" i="2" s="1"/>
  <c r="K104" i="2" s="1"/>
  <c r="L104" i="2" s="1"/>
  <c r="H103" i="2"/>
  <c r="I103" i="2" s="1"/>
  <c r="K103" i="2" s="1"/>
  <c r="L103" i="2" s="1"/>
  <c r="H102" i="2"/>
  <c r="I102" i="2" s="1"/>
  <c r="H101" i="2"/>
  <c r="I101" i="2" s="1"/>
  <c r="H100" i="2"/>
  <c r="I100" i="2" s="1"/>
  <c r="H99" i="2"/>
  <c r="I99" i="2" s="1"/>
  <c r="J99" i="2" s="1"/>
  <c r="H98" i="2"/>
  <c r="I98" i="2" s="1"/>
  <c r="H97" i="2"/>
  <c r="I97" i="2" s="1"/>
  <c r="J97" i="2" s="1"/>
  <c r="H96" i="2"/>
  <c r="I96" i="2" s="1"/>
  <c r="K96" i="2" s="1"/>
  <c r="L96" i="2" s="1"/>
  <c r="I95" i="2"/>
  <c r="K95" i="2" s="1"/>
  <c r="L95" i="2" s="1"/>
  <c r="H95" i="2"/>
  <c r="H94" i="2"/>
  <c r="I94" i="2" s="1"/>
  <c r="H93" i="2"/>
  <c r="I93" i="2" s="1"/>
  <c r="H92" i="2"/>
  <c r="I92" i="2" s="1"/>
  <c r="H91" i="2"/>
  <c r="I91" i="2" s="1"/>
  <c r="J91" i="2" s="1"/>
  <c r="H90" i="2"/>
  <c r="I90" i="2" s="1"/>
  <c r="H89" i="2"/>
  <c r="I89" i="2" s="1"/>
  <c r="J89" i="2" s="1"/>
  <c r="H88" i="2"/>
  <c r="I88" i="2" s="1"/>
  <c r="K88" i="2" s="1"/>
  <c r="L88" i="2" s="1"/>
  <c r="H87" i="2"/>
  <c r="I87" i="2" s="1"/>
  <c r="H86" i="2"/>
  <c r="I86" i="2" s="1"/>
  <c r="J86" i="2" s="1"/>
  <c r="H85" i="2"/>
  <c r="I85" i="2" s="1"/>
  <c r="H84" i="2"/>
  <c r="I84" i="2" s="1"/>
  <c r="H83" i="2"/>
  <c r="I83" i="2" s="1"/>
  <c r="H82" i="2"/>
  <c r="I82" i="2" s="1"/>
  <c r="K82" i="2" s="1"/>
  <c r="L82" i="2" s="1"/>
  <c r="H81" i="2"/>
  <c r="I81" i="2" s="1"/>
  <c r="H80" i="2"/>
  <c r="I80" i="2" s="1"/>
  <c r="K80" i="2" s="1"/>
  <c r="L80" i="2" s="1"/>
  <c r="H79" i="2"/>
  <c r="I79" i="2" s="1"/>
  <c r="H78" i="2"/>
  <c r="I78" i="2" s="1"/>
  <c r="K78" i="2" s="1"/>
  <c r="L78" i="2" s="1"/>
  <c r="H77" i="2"/>
  <c r="I77" i="2" s="1"/>
  <c r="H76" i="2"/>
  <c r="I76" i="2" s="1"/>
  <c r="H75" i="2"/>
  <c r="I75" i="2" s="1"/>
  <c r="H74" i="2"/>
  <c r="I74" i="2" s="1"/>
  <c r="K74" i="2" s="1"/>
  <c r="L74" i="2" s="1"/>
  <c r="H73" i="2"/>
  <c r="I73" i="2" s="1"/>
  <c r="H72" i="2"/>
  <c r="I72" i="2" s="1"/>
  <c r="K72" i="2" s="1"/>
  <c r="L72" i="2" s="1"/>
  <c r="H71" i="2"/>
  <c r="I71" i="2" s="1"/>
  <c r="H70" i="2"/>
  <c r="I70" i="2" s="1"/>
  <c r="K70" i="2" s="1"/>
  <c r="L70" i="2" s="1"/>
  <c r="H69" i="2"/>
  <c r="I69" i="2" s="1"/>
  <c r="H68" i="2"/>
  <c r="I68" i="2" s="1"/>
  <c r="H67" i="2"/>
  <c r="I67" i="2" s="1"/>
  <c r="I66" i="2"/>
  <c r="K66" i="2" s="1"/>
  <c r="L66" i="2" s="1"/>
  <c r="H66" i="2"/>
  <c r="H65" i="2"/>
  <c r="I65" i="2" s="1"/>
  <c r="H64" i="2"/>
  <c r="I64" i="2" s="1"/>
  <c r="K64" i="2" s="1"/>
  <c r="L64" i="2" s="1"/>
  <c r="H63" i="2"/>
  <c r="I63" i="2" s="1"/>
  <c r="H62" i="2"/>
  <c r="I62" i="2" s="1"/>
  <c r="K62" i="2" s="1"/>
  <c r="L62" i="2" s="1"/>
  <c r="H61" i="2"/>
  <c r="I61" i="2" s="1"/>
  <c r="I60" i="2"/>
  <c r="J60" i="2" s="1"/>
  <c r="H60" i="2"/>
  <c r="H59" i="2"/>
  <c r="I59" i="2" s="1"/>
  <c r="H58" i="2"/>
  <c r="I58" i="2" s="1"/>
  <c r="H57" i="2"/>
  <c r="I57" i="2" s="1"/>
  <c r="H56" i="2"/>
  <c r="I56" i="2" s="1"/>
  <c r="K56" i="2" s="1"/>
  <c r="L56" i="2" s="1"/>
  <c r="H55" i="2"/>
  <c r="I55" i="2" s="1"/>
  <c r="H54" i="2"/>
  <c r="I54" i="2" s="1"/>
  <c r="K54" i="2" s="1"/>
  <c r="L54" i="2" s="1"/>
  <c r="H53" i="2"/>
  <c r="I53" i="2" s="1"/>
  <c r="H52" i="2"/>
  <c r="I52" i="2" s="1"/>
  <c r="H51" i="2"/>
  <c r="I51" i="2" s="1"/>
  <c r="H50" i="2"/>
  <c r="I50" i="2" s="1"/>
  <c r="K50" i="2" s="1"/>
  <c r="L50" i="2" s="1"/>
  <c r="H49" i="2"/>
  <c r="I49" i="2" s="1"/>
  <c r="H48" i="2"/>
  <c r="I48" i="2" s="1"/>
  <c r="K48" i="2" s="1"/>
  <c r="L48" i="2" s="1"/>
  <c r="H47" i="2"/>
  <c r="I47" i="2" s="1"/>
  <c r="H46" i="2"/>
  <c r="I46" i="2" s="1"/>
  <c r="K46" i="2" s="1"/>
  <c r="L46" i="2" s="1"/>
  <c r="H45" i="2"/>
  <c r="I45" i="2" s="1"/>
  <c r="H44" i="2"/>
  <c r="I44" i="2" s="1"/>
  <c r="J44" i="2" s="1"/>
  <c r="H43" i="2"/>
  <c r="I43" i="2" s="1"/>
  <c r="H42" i="2"/>
  <c r="I42" i="2" s="1"/>
  <c r="H41" i="2"/>
  <c r="I41" i="2" s="1"/>
  <c r="H40" i="2"/>
  <c r="I40" i="2" s="1"/>
  <c r="K40" i="2" s="1"/>
  <c r="L40" i="2" s="1"/>
  <c r="H39" i="2"/>
  <c r="I39" i="2" s="1"/>
  <c r="K39" i="2" s="1"/>
  <c r="L39" i="2" s="1"/>
  <c r="H38" i="2"/>
  <c r="I38" i="2" s="1"/>
  <c r="K38" i="2" s="1"/>
  <c r="L38" i="2" s="1"/>
  <c r="H37" i="2"/>
  <c r="I37" i="2" s="1"/>
  <c r="H36" i="2"/>
  <c r="I36" i="2" s="1"/>
  <c r="H35" i="2"/>
  <c r="I35" i="2" s="1"/>
  <c r="K35" i="2" s="1"/>
  <c r="L35" i="2" s="1"/>
  <c r="H34" i="2"/>
  <c r="I34" i="2" s="1"/>
  <c r="K34" i="2" s="1"/>
  <c r="L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J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I12" i="2"/>
  <c r="K12" i="2" s="1"/>
  <c r="L12" i="2" s="1"/>
  <c r="H12" i="2"/>
  <c r="H11" i="2"/>
  <c r="I11" i="2" s="1"/>
  <c r="H10" i="2"/>
  <c r="I10" i="2" s="1"/>
  <c r="K10" i="2" s="1"/>
  <c r="L10" i="2" s="1"/>
  <c r="I9" i="2"/>
  <c r="K9" i="2" s="1"/>
  <c r="L9" i="2" s="1"/>
  <c r="H9" i="2"/>
  <c r="H8" i="2"/>
  <c r="I8" i="2" s="1"/>
  <c r="K8" i="2" s="1"/>
  <c r="L8" i="2" s="1"/>
  <c r="H7" i="2"/>
  <c r="I7" i="2" s="1"/>
  <c r="H6" i="2"/>
  <c r="I6" i="2" s="1"/>
  <c r="K6" i="2" s="1"/>
  <c r="L6" i="2" s="1"/>
  <c r="H5" i="2"/>
  <c r="I5" i="2" s="1"/>
  <c r="H4" i="2"/>
  <c r="I4" i="2" s="1"/>
  <c r="H3" i="2"/>
  <c r="I3" i="2" s="1"/>
  <c r="E2" i="2"/>
  <c r="E3" i="2" s="1"/>
  <c r="M1471" i="1"/>
  <c r="H1471" i="1"/>
  <c r="M1470" i="1"/>
  <c r="O1470" i="1" s="1"/>
  <c r="H1470" i="1"/>
  <c r="C1470" i="1"/>
  <c r="M1469" i="1"/>
  <c r="O1469" i="1" s="1"/>
  <c r="H1469" i="1"/>
  <c r="C1469" i="1"/>
  <c r="D1469" i="1" s="1"/>
  <c r="F1469" i="1" s="1"/>
  <c r="G1469" i="1" s="1"/>
  <c r="M1468" i="1"/>
  <c r="N1468" i="1" s="1"/>
  <c r="P1468" i="1" s="1"/>
  <c r="Q1468" i="1" s="1"/>
  <c r="H1468" i="1"/>
  <c r="I1468" i="1" s="1"/>
  <c r="K1468" i="1" s="1"/>
  <c r="L1468" i="1" s="1"/>
  <c r="C1468" i="1"/>
  <c r="E1468" i="1" s="1"/>
  <c r="M1467" i="1"/>
  <c r="H1467" i="1"/>
  <c r="C1467" i="1"/>
  <c r="E1467" i="1" s="1"/>
  <c r="M1466" i="1"/>
  <c r="N1466" i="1" s="1"/>
  <c r="P1466" i="1" s="1"/>
  <c r="Q1466" i="1" s="1"/>
  <c r="H1466" i="1"/>
  <c r="I1466" i="1" s="1"/>
  <c r="K1466" i="1" s="1"/>
  <c r="L1466" i="1" s="1"/>
  <c r="C1466" i="1"/>
  <c r="D1466" i="1" s="1"/>
  <c r="F1466" i="1" s="1"/>
  <c r="G1466" i="1" s="1"/>
  <c r="M1465" i="1"/>
  <c r="N1465" i="1" s="1"/>
  <c r="P1465" i="1" s="1"/>
  <c r="Q1465" i="1" s="1"/>
  <c r="H1465" i="1"/>
  <c r="J1465" i="1" s="1"/>
  <c r="C1465" i="1"/>
  <c r="M1464" i="1"/>
  <c r="H1464" i="1"/>
  <c r="J1464" i="1" s="1"/>
  <c r="C1464" i="1"/>
  <c r="D1464" i="1" s="1"/>
  <c r="F1464" i="1" s="1"/>
  <c r="G1464" i="1" s="1"/>
  <c r="M1463" i="1"/>
  <c r="N1463" i="1" s="1"/>
  <c r="P1463" i="1" s="1"/>
  <c r="Q1463" i="1" s="1"/>
  <c r="H1463" i="1"/>
  <c r="J1463" i="1" s="1"/>
  <c r="C1463" i="1"/>
  <c r="E1463" i="1" s="1"/>
  <c r="M1462" i="1"/>
  <c r="O1462" i="1" s="1"/>
  <c r="H1462" i="1"/>
  <c r="J1462" i="1" s="1"/>
  <c r="C1462" i="1"/>
  <c r="M1461" i="1"/>
  <c r="O1461" i="1" s="1"/>
  <c r="H1461" i="1"/>
  <c r="I1461" i="1" s="1"/>
  <c r="K1461" i="1" s="1"/>
  <c r="L1461" i="1" s="1"/>
  <c r="C1461" i="1"/>
  <c r="D1461" i="1" s="1"/>
  <c r="F1461" i="1" s="1"/>
  <c r="G1461" i="1" s="1"/>
  <c r="M1460" i="1"/>
  <c r="H1460" i="1"/>
  <c r="J1460" i="1" s="1"/>
  <c r="C1460" i="1"/>
  <c r="N1459" i="1"/>
  <c r="P1459" i="1" s="1"/>
  <c r="Q1459" i="1" s="1"/>
  <c r="M1459" i="1"/>
  <c r="O1459" i="1" s="1"/>
  <c r="H1459" i="1"/>
  <c r="C1459" i="1"/>
  <c r="E1459" i="1" s="1"/>
  <c r="M1458" i="1"/>
  <c r="H1458" i="1"/>
  <c r="I1458" i="1" s="1"/>
  <c r="K1458" i="1" s="1"/>
  <c r="L1458" i="1" s="1"/>
  <c r="C1458" i="1"/>
  <c r="E1458" i="1" s="1"/>
  <c r="M1457" i="1"/>
  <c r="H1457" i="1"/>
  <c r="J1457" i="1" s="1"/>
  <c r="C1457" i="1"/>
  <c r="E1457" i="1" s="1"/>
  <c r="M1456" i="1"/>
  <c r="O1456" i="1" s="1"/>
  <c r="H1456" i="1"/>
  <c r="F1456" i="1"/>
  <c r="G1456" i="1" s="1"/>
  <c r="E1456" i="1"/>
  <c r="C1456" i="1"/>
  <c r="D1456" i="1" s="1"/>
  <c r="M1455" i="1"/>
  <c r="N1455" i="1" s="1"/>
  <c r="P1455" i="1" s="1"/>
  <c r="Q1455" i="1" s="1"/>
  <c r="H1455" i="1"/>
  <c r="J1455" i="1" s="1"/>
  <c r="C1455" i="1"/>
  <c r="E1455" i="1" s="1"/>
  <c r="M1454" i="1"/>
  <c r="O1454" i="1" s="1"/>
  <c r="H1454" i="1"/>
  <c r="C1454" i="1"/>
  <c r="E1454" i="1" s="1"/>
  <c r="M1453" i="1"/>
  <c r="H1453" i="1"/>
  <c r="I1453" i="1" s="1"/>
  <c r="K1453" i="1" s="1"/>
  <c r="L1453" i="1" s="1"/>
  <c r="E1453" i="1"/>
  <c r="C1453" i="1"/>
  <c r="D1453" i="1" s="1"/>
  <c r="F1453" i="1" s="1"/>
  <c r="G1453" i="1" s="1"/>
  <c r="M1452" i="1"/>
  <c r="N1452" i="1" s="1"/>
  <c r="P1452" i="1" s="1"/>
  <c r="Q1452" i="1" s="1"/>
  <c r="H1452" i="1"/>
  <c r="J1452" i="1" s="1"/>
  <c r="C1452" i="1"/>
  <c r="M1451" i="1"/>
  <c r="O1451" i="1" s="1"/>
  <c r="H1451" i="1"/>
  <c r="C1451" i="1"/>
  <c r="M1450" i="1"/>
  <c r="N1450" i="1" s="1"/>
  <c r="P1450" i="1" s="1"/>
  <c r="Q1450" i="1" s="1"/>
  <c r="H1450" i="1"/>
  <c r="I1450" i="1" s="1"/>
  <c r="K1450" i="1" s="1"/>
  <c r="L1450" i="1" s="1"/>
  <c r="C1450" i="1"/>
  <c r="M1449" i="1"/>
  <c r="O1449" i="1" s="1"/>
  <c r="H1449" i="1"/>
  <c r="J1449" i="1" s="1"/>
  <c r="D1449" i="1"/>
  <c r="F1449" i="1" s="1"/>
  <c r="G1449" i="1" s="1"/>
  <c r="C1449" i="1"/>
  <c r="E1449" i="1" s="1"/>
  <c r="M1448" i="1"/>
  <c r="H1448" i="1"/>
  <c r="C1448" i="1"/>
  <c r="M1447" i="1"/>
  <c r="N1447" i="1" s="1"/>
  <c r="P1447" i="1" s="1"/>
  <c r="Q1447" i="1" s="1"/>
  <c r="I1447" i="1"/>
  <c r="K1447" i="1" s="1"/>
  <c r="L1447" i="1" s="1"/>
  <c r="H1447" i="1"/>
  <c r="J1447" i="1" s="1"/>
  <c r="C1447" i="1"/>
  <c r="M1446" i="1"/>
  <c r="O1446" i="1" s="1"/>
  <c r="H1446" i="1"/>
  <c r="J1446" i="1" s="1"/>
  <c r="C1446" i="1"/>
  <c r="M1445" i="1"/>
  <c r="H1445" i="1"/>
  <c r="I1445" i="1" s="1"/>
  <c r="K1445" i="1" s="1"/>
  <c r="L1445" i="1" s="1"/>
  <c r="C1445" i="1"/>
  <c r="M1444" i="1"/>
  <c r="H1444" i="1"/>
  <c r="J1444" i="1" s="1"/>
  <c r="C1444" i="1"/>
  <c r="E1444" i="1" s="1"/>
  <c r="M1443" i="1"/>
  <c r="H1443" i="1"/>
  <c r="E1443" i="1"/>
  <c r="C1443" i="1"/>
  <c r="D1443" i="1" s="1"/>
  <c r="F1443" i="1" s="1"/>
  <c r="G1443" i="1" s="1"/>
  <c r="M1442" i="1"/>
  <c r="N1442" i="1" s="1"/>
  <c r="P1442" i="1" s="1"/>
  <c r="Q1442" i="1" s="1"/>
  <c r="H1442" i="1"/>
  <c r="J1442" i="1" s="1"/>
  <c r="C1442" i="1"/>
  <c r="M1441" i="1"/>
  <c r="O1441" i="1" s="1"/>
  <c r="H1441" i="1"/>
  <c r="J1441" i="1" s="1"/>
  <c r="C1441" i="1"/>
  <c r="E1441" i="1" s="1"/>
  <c r="M1440" i="1"/>
  <c r="H1440" i="1"/>
  <c r="I1440" i="1" s="1"/>
  <c r="K1440" i="1" s="1"/>
  <c r="L1440" i="1" s="1"/>
  <c r="C1440" i="1"/>
  <c r="D1440" i="1" s="1"/>
  <c r="F1440" i="1" s="1"/>
  <c r="G1440" i="1" s="1"/>
  <c r="M1439" i="1"/>
  <c r="O1439" i="1" s="1"/>
  <c r="H1439" i="1"/>
  <c r="J1439" i="1" s="1"/>
  <c r="C1439" i="1"/>
  <c r="D1439" i="1" s="1"/>
  <c r="F1439" i="1" s="1"/>
  <c r="G1439" i="1" s="1"/>
  <c r="M1438" i="1"/>
  <c r="H1438" i="1"/>
  <c r="J1438" i="1" s="1"/>
  <c r="C1438" i="1"/>
  <c r="E1438" i="1" s="1"/>
  <c r="M1437" i="1"/>
  <c r="H1437" i="1"/>
  <c r="I1437" i="1" s="1"/>
  <c r="K1437" i="1" s="1"/>
  <c r="L1437" i="1" s="1"/>
  <c r="C1437" i="1"/>
  <c r="M1436" i="1"/>
  <c r="H1436" i="1"/>
  <c r="C1436" i="1"/>
  <c r="E1436" i="1" s="1"/>
  <c r="M1435" i="1"/>
  <c r="H1435" i="1"/>
  <c r="J1435" i="1" s="1"/>
  <c r="C1435" i="1"/>
  <c r="D1435" i="1" s="1"/>
  <c r="F1435" i="1" s="1"/>
  <c r="G1435" i="1" s="1"/>
  <c r="M1434" i="1"/>
  <c r="N1434" i="1" s="1"/>
  <c r="P1434" i="1" s="1"/>
  <c r="Q1434" i="1" s="1"/>
  <c r="H1434" i="1"/>
  <c r="J1434" i="1" s="1"/>
  <c r="C1434" i="1"/>
  <c r="E1434" i="1" s="1"/>
  <c r="M1433" i="1"/>
  <c r="H1433" i="1"/>
  <c r="J1433" i="1" s="1"/>
  <c r="C1433" i="1"/>
  <c r="E1433" i="1" s="1"/>
  <c r="M1432" i="1"/>
  <c r="H1432" i="1"/>
  <c r="I1432" i="1" s="1"/>
  <c r="K1432" i="1" s="1"/>
  <c r="L1432" i="1" s="1"/>
  <c r="C1432" i="1"/>
  <c r="M1431" i="1"/>
  <c r="O1431" i="1" s="1"/>
  <c r="H1431" i="1"/>
  <c r="C1431" i="1"/>
  <c r="M1430" i="1"/>
  <c r="O1430" i="1" s="1"/>
  <c r="H1430" i="1"/>
  <c r="J1430" i="1" s="1"/>
  <c r="C1430" i="1"/>
  <c r="M1429" i="1"/>
  <c r="H1429" i="1"/>
  <c r="C1429" i="1"/>
  <c r="E1429" i="1" s="1"/>
  <c r="M1428" i="1"/>
  <c r="O1428" i="1" s="1"/>
  <c r="H1428" i="1"/>
  <c r="C1428" i="1"/>
  <c r="E1428" i="1" s="1"/>
  <c r="M1427" i="1"/>
  <c r="H1427" i="1"/>
  <c r="J1427" i="1" s="1"/>
  <c r="C1427" i="1"/>
  <c r="D1427" i="1" s="1"/>
  <c r="F1427" i="1" s="1"/>
  <c r="G1427" i="1" s="1"/>
  <c r="M1426" i="1"/>
  <c r="H1426" i="1"/>
  <c r="C1426" i="1"/>
  <c r="D1426" i="1" s="1"/>
  <c r="F1426" i="1" s="1"/>
  <c r="G1426" i="1" s="1"/>
  <c r="M1425" i="1"/>
  <c r="O1425" i="1" s="1"/>
  <c r="H1425" i="1"/>
  <c r="J1425" i="1" s="1"/>
  <c r="C1425" i="1"/>
  <c r="E1425" i="1" s="1"/>
  <c r="M1424" i="1"/>
  <c r="O1424" i="1" s="1"/>
  <c r="H1424" i="1"/>
  <c r="I1424" i="1" s="1"/>
  <c r="K1424" i="1" s="1"/>
  <c r="L1424" i="1" s="1"/>
  <c r="C1424" i="1"/>
  <c r="M1423" i="1"/>
  <c r="H1423" i="1"/>
  <c r="I1423" i="1" s="1"/>
  <c r="K1423" i="1" s="1"/>
  <c r="L1423" i="1" s="1"/>
  <c r="C1423" i="1"/>
  <c r="E1423" i="1" s="1"/>
  <c r="M1422" i="1"/>
  <c r="O1422" i="1" s="1"/>
  <c r="H1422" i="1"/>
  <c r="J1422" i="1" s="1"/>
  <c r="C1422" i="1"/>
  <c r="M1421" i="1"/>
  <c r="N1421" i="1" s="1"/>
  <c r="P1421" i="1" s="1"/>
  <c r="Q1421" i="1" s="1"/>
  <c r="H1421" i="1"/>
  <c r="C1421" i="1"/>
  <c r="D1421" i="1" s="1"/>
  <c r="F1421" i="1" s="1"/>
  <c r="G1421" i="1" s="1"/>
  <c r="M1420" i="1"/>
  <c r="O1420" i="1" s="1"/>
  <c r="H1420" i="1"/>
  <c r="C1420" i="1"/>
  <c r="E1420" i="1" s="1"/>
  <c r="M1419" i="1"/>
  <c r="O1419" i="1" s="1"/>
  <c r="H1419" i="1"/>
  <c r="C1419" i="1"/>
  <c r="D1419" i="1" s="1"/>
  <c r="F1419" i="1" s="1"/>
  <c r="G1419" i="1" s="1"/>
  <c r="M1418" i="1"/>
  <c r="H1418" i="1"/>
  <c r="I1418" i="1" s="1"/>
  <c r="K1418" i="1" s="1"/>
  <c r="L1418" i="1" s="1"/>
  <c r="C1418" i="1"/>
  <c r="E1418" i="1" s="1"/>
  <c r="M1417" i="1"/>
  <c r="H1417" i="1"/>
  <c r="J1417" i="1" s="1"/>
  <c r="C1417" i="1"/>
  <c r="M1416" i="1"/>
  <c r="O1416" i="1" s="1"/>
  <c r="H1416" i="1"/>
  <c r="C1416" i="1"/>
  <c r="D1416" i="1" s="1"/>
  <c r="F1416" i="1" s="1"/>
  <c r="G1416" i="1" s="1"/>
  <c r="M1415" i="1"/>
  <c r="H1415" i="1"/>
  <c r="J1415" i="1" s="1"/>
  <c r="C1415" i="1"/>
  <c r="D1415" i="1" s="1"/>
  <c r="F1415" i="1" s="1"/>
  <c r="G1415" i="1" s="1"/>
  <c r="M1414" i="1"/>
  <c r="N1414" i="1" s="1"/>
  <c r="P1414" i="1" s="1"/>
  <c r="Q1414" i="1" s="1"/>
  <c r="J1414" i="1"/>
  <c r="H1414" i="1"/>
  <c r="I1414" i="1" s="1"/>
  <c r="K1414" i="1" s="1"/>
  <c r="L1414" i="1" s="1"/>
  <c r="C1414" i="1"/>
  <c r="M1413" i="1"/>
  <c r="O1413" i="1" s="1"/>
  <c r="H1413" i="1"/>
  <c r="J1413" i="1" s="1"/>
  <c r="C1413" i="1"/>
  <c r="M1412" i="1"/>
  <c r="O1412" i="1" s="1"/>
  <c r="H1412" i="1"/>
  <c r="I1412" i="1" s="1"/>
  <c r="K1412" i="1" s="1"/>
  <c r="L1412" i="1" s="1"/>
  <c r="C1412" i="1"/>
  <c r="E1412" i="1" s="1"/>
  <c r="M1411" i="1"/>
  <c r="O1411" i="1" s="1"/>
  <c r="H1411" i="1"/>
  <c r="C1411" i="1"/>
  <c r="E1411" i="1" s="1"/>
  <c r="M1410" i="1"/>
  <c r="O1410" i="1" s="1"/>
  <c r="H1410" i="1"/>
  <c r="C1410" i="1"/>
  <c r="E1410" i="1" s="1"/>
  <c r="M1409" i="1"/>
  <c r="N1409" i="1" s="1"/>
  <c r="P1409" i="1" s="1"/>
  <c r="Q1409" i="1" s="1"/>
  <c r="H1409" i="1"/>
  <c r="J1409" i="1" s="1"/>
  <c r="C1409" i="1"/>
  <c r="D1409" i="1" s="1"/>
  <c r="F1409" i="1" s="1"/>
  <c r="G1409" i="1" s="1"/>
  <c r="M1408" i="1"/>
  <c r="O1408" i="1" s="1"/>
  <c r="H1408" i="1"/>
  <c r="C1408" i="1"/>
  <c r="E1408" i="1" s="1"/>
  <c r="M1407" i="1"/>
  <c r="H1407" i="1"/>
  <c r="J1407" i="1" s="1"/>
  <c r="C1407" i="1"/>
  <c r="D1407" i="1" s="1"/>
  <c r="F1407" i="1" s="1"/>
  <c r="G1407" i="1" s="1"/>
  <c r="M1406" i="1"/>
  <c r="O1406" i="1" s="1"/>
  <c r="H1406" i="1"/>
  <c r="C1406" i="1"/>
  <c r="M1405" i="1"/>
  <c r="O1405" i="1" s="1"/>
  <c r="H1405" i="1"/>
  <c r="J1405" i="1" s="1"/>
  <c r="C1405" i="1"/>
  <c r="M1404" i="1"/>
  <c r="H1404" i="1"/>
  <c r="I1404" i="1" s="1"/>
  <c r="K1404" i="1" s="1"/>
  <c r="L1404" i="1" s="1"/>
  <c r="E1404" i="1"/>
  <c r="D1404" i="1"/>
  <c r="F1404" i="1" s="1"/>
  <c r="G1404" i="1" s="1"/>
  <c r="C1404" i="1"/>
  <c r="M1403" i="1"/>
  <c r="O1403" i="1" s="1"/>
  <c r="H1403" i="1"/>
  <c r="J1403" i="1" s="1"/>
  <c r="C1403" i="1"/>
  <c r="M1402" i="1"/>
  <c r="O1402" i="1" s="1"/>
  <c r="H1402" i="1"/>
  <c r="C1402" i="1"/>
  <c r="M1401" i="1"/>
  <c r="N1401" i="1" s="1"/>
  <c r="P1401" i="1" s="1"/>
  <c r="Q1401" i="1" s="1"/>
  <c r="H1401" i="1"/>
  <c r="J1401" i="1" s="1"/>
  <c r="C1401" i="1"/>
  <c r="M1400" i="1"/>
  <c r="H1400" i="1"/>
  <c r="C1400" i="1"/>
  <c r="E1400" i="1" s="1"/>
  <c r="M1399" i="1"/>
  <c r="H1399" i="1"/>
  <c r="I1399" i="1" s="1"/>
  <c r="K1399" i="1" s="1"/>
  <c r="L1399" i="1" s="1"/>
  <c r="C1399" i="1"/>
  <c r="D1399" i="1" s="1"/>
  <c r="F1399" i="1" s="1"/>
  <c r="G1399" i="1" s="1"/>
  <c r="M1398" i="1"/>
  <c r="H1398" i="1"/>
  <c r="J1398" i="1" s="1"/>
  <c r="D1398" i="1"/>
  <c r="F1398" i="1" s="1"/>
  <c r="G1398" i="1" s="1"/>
  <c r="C1398" i="1"/>
  <c r="E1398" i="1" s="1"/>
  <c r="M1397" i="1"/>
  <c r="O1397" i="1" s="1"/>
  <c r="H1397" i="1"/>
  <c r="J1397" i="1" s="1"/>
  <c r="C1397" i="1"/>
  <c r="M1396" i="1"/>
  <c r="H1396" i="1"/>
  <c r="C1396" i="1"/>
  <c r="E1396" i="1" s="1"/>
  <c r="M1395" i="1"/>
  <c r="O1395" i="1" s="1"/>
  <c r="H1395" i="1"/>
  <c r="C1395" i="1"/>
  <c r="E1395" i="1" s="1"/>
  <c r="M1394" i="1"/>
  <c r="O1394" i="1" s="1"/>
  <c r="H1394" i="1"/>
  <c r="C1394" i="1"/>
  <c r="M1393" i="1"/>
  <c r="N1393" i="1" s="1"/>
  <c r="P1393" i="1" s="1"/>
  <c r="Q1393" i="1" s="1"/>
  <c r="H1393" i="1"/>
  <c r="C1393" i="1"/>
  <c r="M1392" i="1"/>
  <c r="O1392" i="1" s="1"/>
  <c r="H1392" i="1"/>
  <c r="J1392" i="1" s="1"/>
  <c r="C1392" i="1"/>
  <c r="M1391" i="1"/>
  <c r="H1391" i="1"/>
  <c r="I1391" i="1" s="1"/>
  <c r="K1391" i="1" s="1"/>
  <c r="L1391" i="1" s="1"/>
  <c r="C1391" i="1"/>
  <c r="D1391" i="1" s="1"/>
  <c r="F1391" i="1" s="1"/>
  <c r="G1391" i="1" s="1"/>
  <c r="M1390" i="1"/>
  <c r="H1390" i="1"/>
  <c r="I1390" i="1" s="1"/>
  <c r="K1390" i="1" s="1"/>
  <c r="L1390" i="1" s="1"/>
  <c r="C1390" i="1"/>
  <c r="M1389" i="1"/>
  <c r="H1389" i="1"/>
  <c r="J1389" i="1" s="1"/>
  <c r="C1389" i="1"/>
  <c r="M1388" i="1"/>
  <c r="H1388" i="1"/>
  <c r="I1388" i="1" s="1"/>
  <c r="K1388" i="1" s="1"/>
  <c r="L1388" i="1" s="1"/>
  <c r="C1388" i="1"/>
  <c r="D1388" i="1" s="1"/>
  <c r="F1388" i="1" s="1"/>
  <c r="G1388" i="1" s="1"/>
  <c r="M1387" i="1"/>
  <c r="O1387" i="1" s="1"/>
  <c r="H1387" i="1"/>
  <c r="J1387" i="1" s="1"/>
  <c r="C1387" i="1"/>
  <c r="M1386" i="1"/>
  <c r="O1386" i="1" s="1"/>
  <c r="H1386" i="1"/>
  <c r="C1386" i="1"/>
  <c r="E1386" i="1" s="1"/>
  <c r="M1385" i="1"/>
  <c r="O1385" i="1" s="1"/>
  <c r="H1385" i="1"/>
  <c r="I1385" i="1" s="1"/>
  <c r="K1385" i="1" s="1"/>
  <c r="L1385" i="1" s="1"/>
  <c r="C1385" i="1"/>
  <c r="E1385" i="1" s="1"/>
  <c r="M1384" i="1"/>
  <c r="O1384" i="1" s="1"/>
  <c r="H1384" i="1"/>
  <c r="C1384" i="1"/>
  <c r="E1384" i="1" s="1"/>
  <c r="M1383" i="1"/>
  <c r="H1383" i="1"/>
  <c r="J1383" i="1" s="1"/>
  <c r="C1383" i="1"/>
  <c r="E1383" i="1" s="1"/>
  <c r="M1382" i="1"/>
  <c r="O1382" i="1" s="1"/>
  <c r="H1382" i="1"/>
  <c r="J1382" i="1" s="1"/>
  <c r="C1382" i="1"/>
  <c r="E1382" i="1" s="1"/>
  <c r="M1381" i="1"/>
  <c r="H1381" i="1"/>
  <c r="J1381" i="1" s="1"/>
  <c r="C1381" i="1"/>
  <c r="D1381" i="1" s="1"/>
  <c r="F1381" i="1" s="1"/>
  <c r="G1381" i="1" s="1"/>
  <c r="M1380" i="1"/>
  <c r="N1380" i="1" s="1"/>
  <c r="P1380" i="1" s="1"/>
  <c r="Q1380" i="1" s="1"/>
  <c r="H1380" i="1"/>
  <c r="J1380" i="1" s="1"/>
  <c r="C1380" i="1"/>
  <c r="M1379" i="1"/>
  <c r="O1379" i="1" s="1"/>
  <c r="H1379" i="1"/>
  <c r="J1379" i="1" s="1"/>
  <c r="C1379" i="1"/>
  <c r="M1378" i="1"/>
  <c r="O1378" i="1" s="1"/>
  <c r="H1378" i="1"/>
  <c r="I1378" i="1" s="1"/>
  <c r="K1378" i="1" s="1"/>
  <c r="L1378" i="1" s="1"/>
  <c r="C1378" i="1"/>
  <c r="E1378" i="1" s="1"/>
  <c r="M1377" i="1"/>
  <c r="O1377" i="1" s="1"/>
  <c r="H1377" i="1"/>
  <c r="J1377" i="1" s="1"/>
  <c r="C1377" i="1"/>
  <c r="E1377" i="1" s="1"/>
  <c r="M1376" i="1"/>
  <c r="O1376" i="1" s="1"/>
  <c r="H1376" i="1"/>
  <c r="C1376" i="1"/>
  <c r="E1376" i="1" s="1"/>
  <c r="M1375" i="1"/>
  <c r="N1375" i="1" s="1"/>
  <c r="P1375" i="1" s="1"/>
  <c r="Q1375" i="1" s="1"/>
  <c r="H1375" i="1"/>
  <c r="C1375" i="1"/>
  <c r="E1375" i="1" s="1"/>
  <c r="M1374" i="1"/>
  <c r="O1374" i="1" s="1"/>
  <c r="H1374" i="1"/>
  <c r="C1374" i="1"/>
  <c r="E1374" i="1" s="1"/>
  <c r="M1373" i="1"/>
  <c r="H1373" i="1"/>
  <c r="J1373" i="1" s="1"/>
  <c r="C1373" i="1"/>
  <c r="M1372" i="1"/>
  <c r="O1372" i="1" s="1"/>
  <c r="H1372" i="1"/>
  <c r="J1372" i="1" s="1"/>
  <c r="C1372" i="1"/>
  <c r="M1371" i="1"/>
  <c r="O1371" i="1" s="1"/>
  <c r="H1371" i="1"/>
  <c r="J1371" i="1" s="1"/>
  <c r="C1371" i="1"/>
  <c r="M1370" i="1"/>
  <c r="O1370" i="1" s="1"/>
  <c r="H1370" i="1"/>
  <c r="I1370" i="1" s="1"/>
  <c r="K1370" i="1" s="1"/>
  <c r="L1370" i="1" s="1"/>
  <c r="C1370" i="1"/>
  <c r="E1370" i="1" s="1"/>
  <c r="M1369" i="1"/>
  <c r="H1369" i="1"/>
  <c r="C1369" i="1"/>
  <c r="E1369" i="1" s="1"/>
  <c r="M1368" i="1"/>
  <c r="O1368" i="1" s="1"/>
  <c r="H1368" i="1"/>
  <c r="C1368" i="1"/>
  <c r="E1368" i="1" s="1"/>
  <c r="M1367" i="1"/>
  <c r="N1367" i="1" s="1"/>
  <c r="P1367" i="1" s="1"/>
  <c r="Q1367" i="1" s="1"/>
  <c r="H1367" i="1"/>
  <c r="I1367" i="1" s="1"/>
  <c r="K1367" i="1" s="1"/>
  <c r="L1367" i="1" s="1"/>
  <c r="C1367" i="1"/>
  <c r="E1367" i="1" s="1"/>
  <c r="M1366" i="1"/>
  <c r="H1366" i="1"/>
  <c r="J1366" i="1" s="1"/>
  <c r="C1366" i="1"/>
  <c r="D1366" i="1" s="1"/>
  <c r="F1366" i="1" s="1"/>
  <c r="G1366" i="1" s="1"/>
  <c r="M1365" i="1"/>
  <c r="H1365" i="1"/>
  <c r="J1365" i="1" s="1"/>
  <c r="C1365" i="1"/>
  <c r="M1364" i="1"/>
  <c r="O1364" i="1" s="1"/>
  <c r="H1364" i="1"/>
  <c r="C1364" i="1"/>
  <c r="E1364" i="1" s="1"/>
  <c r="M1363" i="1"/>
  <c r="O1363" i="1" s="1"/>
  <c r="H1363" i="1"/>
  <c r="J1363" i="1" s="1"/>
  <c r="C1363" i="1"/>
  <c r="M1362" i="1"/>
  <c r="O1362" i="1" s="1"/>
  <c r="H1362" i="1"/>
  <c r="I1362" i="1" s="1"/>
  <c r="K1362" i="1" s="1"/>
  <c r="L1362" i="1" s="1"/>
  <c r="C1362" i="1"/>
  <c r="E1362" i="1" s="1"/>
  <c r="M1361" i="1"/>
  <c r="H1361" i="1"/>
  <c r="C1361" i="1"/>
  <c r="E1361" i="1" s="1"/>
  <c r="M1360" i="1"/>
  <c r="O1360" i="1" s="1"/>
  <c r="H1360" i="1"/>
  <c r="C1360" i="1"/>
  <c r="E1360" i="1" s="1"/>
  <c r="M1359" i="1"/>
  <c r="O1359" i="1" s="1"/>
  <c r="H1359" i="1"/>
  <c r="C1359" i="1"/>
  <c r="E1359" i="1" s="1"/>
  <c r="M1358" i="1"/>
  <c r="O1358" i="1" s="1"/>
  <c r="H1358" i="1"/>
  <c r="J1358" i="1" s="1"/>
  <c r="C1358" i="1"/>
  <c r="E1358" i="1" s="1"/>
  <c r="M1357" i="1"/>
  <c r="H1357" i="1"/>
  <c r="J1357" i="1" s="1"/>
  <c r="C1357" i="1"/>
  <c r="E1357" i="1" s="1"/>
  <c r="M1356" i="1"/>
  <c r="O1356" i="1" s="1"/>
  <c r="H1356" i="1"/>
  <c r="J1356" i="1" s="1"/>
  <c r="C1356" i="1"/>
  <c r="D1356" i="1" s="1"/>
  <c r="F1356" i="1" s="1"/>
  <c r="G1356" i="1" s="1"/>
  <c r="M1355" i="1"/>
  <c r="O1355" i="1" s="1"/>
  <c r="H1355" i="1"/>
  <c r="J1355" i="1" s="1"/>
  <c r="C1355" i="1"/>
  <c r="M1354" i="1"/>
  <c r="O1354" i="1" s="1"/>
  <c r="H1354" i="1"/>
  <c r="I1354" i="1" s="1"/>
  <c r="K1354" i="1" s="1"/>
  <c r="L1354" i="1" s="1"/>
  <c r="C1354" i="1"/>
  <c r="E1354" i="1" s="1"/>
  <c r="M1353" i="1"/>
  <c r="O1353" i="1" s="1"/>
  <c r="H1353" i="1"/>
  <c r="I1353" i="1" s="1"/>
  <c r="K1353" i="1" s="1"/>
  <c r="L1353" i="1" s="1"/>
  <c r="C1353" i="1"/>
  <c r="E1353" i="1" s="1"/>
  <c r="M1352" i="1"/>
  <c r="O1352" i="1" s="1"/>
  <c r="H1352" i="1"/>
  <c r="C1352" i="1"/>
  <c r="E1352" i="1" s="1"/>
  <c r="M1351" i="1"/>
  <c r="N1351" i="1" s="1"/>
  <c r="P1351" i="1" s="1"/>
  <c r="Q1351" i="1" s="1"/>
  <c r="H1351" i="1"/>
  <c r="J1351" i="1" s="1"/>
  <c r="C1351" i="1"/>
  <c r="E1351" i="1" s="1"/>
  <c r="M1350" i="1"/>
  <c r="N1350" i="1" s="1"/>
  <c r="P1350" i="1" s="1"/>
  <c r="Q1350" i="1" s="1"/>
  <c r="H1350" i="1"/>
  <c r="C1350" i="1"/>
  <c r="M1349" i="1"/>
  <c r="H1349" i="1"/>
  <c r="J1349" i="1" s="1"/>
  <c r="C1349" i="1"/>
  <c r="E1349" i="1" s="1"/>
  <c r="M1348" i="1"/>
  <c r="N1348" i="1" s="1"/>
  <c r="P1348" i="1" s="1"/>
  <c r="Q1348" i="1" s="1"/>
  <c r="H1348" i="1"/>
  <c r="J1348" i="1" s="1"/>
  <c r="C1348" i="1"/>
  <c r="E1348" i="1" s="1"/>
  <c r="M1347" i="1"/>
  <c r="O1347" i="1" s="1"/>
  <c r="H1347" i="1"/>
  <c r="J1347" i="1" s="1"/>
  <c r="C1347" i="1"/>
  <c r="M1346" i="1"/>
  <c r="O1346" i="1" s="1"/>
  <c r="H1346" i="1"/>
  <c r="I1346" i="1" s="1"/>
  <c r="K1346" i="1" s="1"/>
  <c r="L1346" i="1" s="1"/>
  <c r="C1346" i="1"/>
  <c r="D1346" i="1" s="1"/>
  <c r="F1346" i="1" s="1"/>
  <c r="G1346" i="1" s="1"/>
  <c r="M1345" i="1"/>
  <c r="O1345" i="1" s="1"/>
  <c r="H1345" i="1"/>
  <c r="J1345" i="1" s="1"/>
  <c r="C1345" i="1"/>
  <c r="E1345" i="1" s="1"/>
  <c r="M1344" i="1"/>
  <c r="O1344" i="1" s="1"/>
  <c r="H1344" i="1"/>
  <c r="C1344" i="1"/>
  <c r="E1344" i="1" s="1"/>
  <c r="N1343" i="1"/>
  <c r="P1343" i="1" s="1"/>
  <c r="Q1343" i="1" s="1"/>
  <c r="M1343" i="1"/>
  <c r="O1343" i="1" s="1"/>
  <c r="H1343" i="1"/>
  <c r="C1343" i="1"/>
  <c r="E1343" i="1" s="1"/>
  <c r="M1342" i="1"/>
  <c r="O1342" i="1" s="1"/>
  <c r="H1342" i="1"/>
  <c r="I1342" i="1" s="1"/>
  <c r="K1342" i="1" s="1"/>
  <c r="L1342" i="1" s="1"/>
  <c r="C1342" i="1"/>
  <c r="E1342" i="1" s="1"/>
  <c r="M1341" i="1"/>
  <c r="H1341" i="1"/>
  <c r="J1341" i="1" s="1"/>
  <c r="C1341" i="1"/>
  <c r="D1341" i="1" s="1"/>
  <c r="F1341" i="1" s="1"/>
  <c r="G1341" i="1" s="1"/>
  <c r="M1340" i="1"/>
  <c r="H1340" i="1"/>
  <c r="J1340" i="1" s="1"/>
  <c r="C1340" i="1"/>
  <c r="M1339" i="1"/>
  <c r="N1339" i="1" s="1"/>
  <c r="P1339" i="1" s="1"/>
  <c r="Q1339" i="1" s="1"/>
  <c r="H1339" i="1"/>
  <c r="C1339" i="1"/>
  <c r="M1338" i="1"/>
  <c r="O1338" i="1" s="1"/>
  <c r="H1338" i="1"/>
  <c r="I1338" i="1" s="1"/>
  <c r="K1338" i="1" s="1"/>
  <c r="L1338" i="1" s="1"/>
  <c r="C1338" i="1"/>
  <c r="D1338" i="1" s="1"/>
  <c r="F1338" i="1" s="1"/>
  <c r="G1338" i="1" s="1"/>
  <c r="M1337" i="1"/>
  <c r="O1337" i="1" s="1"/>
  <c r="I1337" i="1"/>
  <c r="K1337" i="1" s="1"/>
  <c r="L1337" i="1" s="1"/>
  <c r="H1337" i="1"/>
  <c r="J1337" i="1" s="1"/>
  <c r="C1337" i="1"/>
  <c r="D1337" i="1" s="1"/>
  <c r="F1337" i="1" s="1"/>
  <c r="G1337" i="1" s="1"/>
  <c r="M1336" i="1"/>
  <c r="H1336" i="1"/>
  <c r="C1336" i="1"/>
  <c r="E1336" i="1" s="1"/>
  <c r="M1335" i="1"/>
  <c r="H1335" i="1"/>
  <c r="I1335" i="1" s="1"/>
  <c r="K1335" i="1" s="1"/>
  <c r="L1335" i="1" s="1"/>
  <c r="C1335" i="1"/>
  <c r="D1335" i="1" s="1"/>
  <c r="F1335" i="1" s="1"/>
  <c r="G1335" i="1" s="1"/>
  <c r="M1334" i="1"/>
  <c r="O1334" i="1" s="1"/>
  <c r="H1334" i="1"/>
  <c r="I1334" i="1" s="1"/>
  <c r="K1334" i="1" s="1"/>
  <c r="L1334" i="1" s="1"/>
  <c r="C1334" i="1"/>
  <c r="E1334" i="1" s="1"/>
  <c r="M1333" i="1"/>
  <c r="H1333" i="1"/>
  <c r="C1333" i="1"/>
  <c r="E1333" i="1" s="1"/>
  <c r="M1332" i="1"/>
  <c r="N1332" i="1" s="1"/>
  <c r="P1332" i="1" s="1"/>
  <c r="Q1332" i="1" s="1"/>
  <c r="H1332" i="1"/>
  <c r="I1332" i="1" s="1"/>
  <c r="K1332" i="1" s="1"/>
  <c r="L1332" i="1" s="1"/>
  <c r="C1332" i="1"/>
  <c r="E1332" i="1" s="1"/>
  <c r="M1331" i="1"/>
  <c r="H1331" i="1"/>
  <c r="C1331" i="1"/>
  <c r="E1331" i="1" s="1"/>
  <c r="M1330" i="1"/>
  <c r="H1330" i="1"/>
  <c r="J1330" i="1" s="1"/>
  <c r="C1330" i="1"/>
  <c r="D1330" i="1" s="1"/>
  <c r="F1330" i="1" s="1"/>
  <c r="G1330" i="1" s="1"/>
  <c r="M1329" i="1"/>
  <c r="N1329" i="1" s="1"/>
  <c r="P1329" i="1" s="1"/>
  <c r="Q1329" i="1" s="1"/>
  <c r="H1329" i="1"/>
  <c r="J1329" i="1" s="1"/>
  <c r="C1329" i="1"/>
  <c r="E1329" i="1" s="1"/>
  <c r="M1328" i="1"/>
  <c r="O1328" i="1" s="1"/>
  <c r="H1328" i="1"/>
  <c r="J1328" i="1" s="1"/>
  <c r="C1328" i="1"/>
  <c r="M1327" i="1"/>
  <c r="O1327" i="1" s="1"/>
  <c r="H1327" i="1"/>
  <c r="I1327" i="1" s="1"/>
  <c r="K1327" i="1" s="1"/>
  <c r="L1327" i="1" s="1"/>
  <c r="C1327" i="1"/>
  <c r="E1327" i="1" s="1"/>
  <c r="M1326" i="1"/>
  <c r="O1326" i="1" s="1"/>
  <c r="H1326" i="1"/>
  <c r="C1326" i="1"/>
  <c r="M1325" i="1"/>
  <c r="O1325" i="1" s="1"/>
  <c r="H1325" i="1"/>
  <c r="C1325" i="1"/>
  <c r="E1325" i="1" s="1"/>
  <c r="M1324" i="1"/>
  <c r="N1324" i="1" s="1"/>
  <c r="P1324" i="1" s="1"/>
  <c r="Q1324" i="1" s="1"/>
  <c r="J1324" i="1"/>
  <c r="H1324" i="1"/>
  <c r="I1324" i="1" s="1"/>
  <c r="K1324" i="1" s="1"/>
  <c r="L1324" i="1" s="1"/>
  <c r="C1324" i="1"/>
  <c r="E1324" i="1" s="1"/>
  <c r="M1323" i="1"/>
  <c r="O1323" i="1" s="1"/>
  <c r="H1323" i="1"/>
  <c r="C1323" i="1"/>
  <c r="E1323" i="1" s="1"/>
  <c r="M1322" i="1"/>
  <c r="H1322" i="1"/>
  <c r="J1322" i="1" s="1"/>
  <c r="C1322" i="1"/>
  <c r="D1322" i="1" s="1"/>
  <c r="F1322" i="1" s="1"/>
  <c r="G1322" i="1" s="1"/>
  <c r="M1321" i="1"/>
  <c r="O1321" i="1" s="1"/>
  <c r="H1321" i="1"/>
  <c r="J1321" i="1" s="1"/>
  <c r="C1321" i="1"/>
  <c r="E1321" i="1" s="1"/>
  <c r="M1320" i="1"/>
  <c r="H1320" i="1"/>
  <c r="J1320" i="1" s="1"/>
  <c r="C1320" i="1"/>
  <c r="M1319" i="1"/>
  <c r="O1319" i="1" s="1"/>
  <c r="H1319" i="1"/>
  <c r="J1319" i="1" s="1"/>
  <c r="C1319" i="1"/>
  <c r="E1319" i="1" s="1"/>
  <c r="M1318" i="1"/>
  <c r="O1318" i="1" s="1"/>
  <c r="H1318" i="1"/>
  <c r="J1318" i="1" s="1"/>
  <c r="C1318" i="1"/>
  <c r="E1318" i="1" s="1"/>
  <c r="M1317" i="1"/>
  <c r="H1317" i="1"/>
  <c r="C1317" i="1"/>
  <c r="E1317" i="1" s="1"/>
  <c r="M1316" i="1"/>
  <c r="N1316" i="1" s="1"/>
  <c r="P1316" i="1" s="1"/>
  <c r="Q1316" i="1" s="1"/>
  <c r="H1316" i="1"/>
  <c r="C1316" i="1"/>
  <c r="E1316" i="1" s="1"/>
  <c r="M1315" i="1"/>
  <c r="O1315" i="1" s="1"/>
  <c r="I1315" i="1"/>
  <c r="K1315" i="1" s="1"/>
  <c r="L1315" i="1" s="1"/>
  <c r="H1315" i="1"/>
  <c r="J1315" i="1" s="1"/>
  <c r="C1315" i="1"/>
  <c r="M1314" i="1"/>
  <c r="H1314" i="1"/>
  <c r="J1314" i="1" s="1"/>
  <c r="C1314" i="1"/>
  <c r="D1314" i="1" s="1"/>
  <c r="F1314" i="1" s="1"/>
  <c r="G1314" i="1" s="1"/>
  <c r="M1313" i="1"/>
  <c r="H1313" i="1"/>
  <c r="J1313" i="1" s="1"/>
  <c r="C1313" i="1"/>
  <c r="E1313" i="1" s="1"/>
  <c r="M1312" i="1"/>
  <c r="O1312" i="1" s="1"/>
  <c r="H1312" i="1"/>
  <c r="J1312" i="1" s="1"/>
  <c r="C1312" i="1"/>
  <c r="M1311" i="1"/>
  <c r="O1311" i="1" s="1"/>
  <c r="H1311" i="1"/>
  <c r="J1311" i="1" s="1"/>
  <c r="C1311" i="1"/>
  <c r="E1311" i="1" s="1"/>
  <c r="M1310" i="1"/>
  <c r="O1310" i="1" s="1"/>
  <c r="H1310" i="1"/>
  <c r="J1310" i="1" s="1"/>
  <c r="C1310" i="1"/>
  <c r="D1310" i="1" s="1"/>
  <c r="F1310" i="1" s="1"/>
  <c r="G1310" i="1" s="1"/>
  <c r="M1309" i="1"/>
  <c r="N1309" i="1" s="1"/>
  <c r="P1309" i="1" s="1"/>
  <c r="Q1309" i="1" s="1"/>
  <c r="H1309" i="1"/>
  <c r="C1309" i="1"/>
  <c r="E1309" i="1" s="1"/>
  <c r="M1308" i="1"/>
  <c r="N1308" i="1" s="1"/>
  <c r="P1308" i="1" s="1"/>
  <c r="Q1308" i="1" s="1"/>
  <c r="H1308" i="1"/>
  <c r="I1308" i="1" s="1"/>
  <c r="K1308" i="1" s="1"/>
  <c r="L1308" i="1" s="1"/>
  <c r="C1308" i="1"/>
  <c r="E1308" i="1" s="1"/>
  <c r="M1307" i="1"/>
  <c r="O1307" i="1" s="1"/>
  <c r="I1307" i="1"/>
  <c r="K1307" i="1" s="1"/>
  <c r="L1307" i="1" s="1"/>
  <c r="H1307" i="1"/>
  <c r="J1307" i="1" s="1"/>
  <c r="C1307" i="1"/>
  <c r="M1306" i="1"/>
  <c r="H1306" i="1"/>
  <c r="J1306" i="1" s="1"/>
  <c r="C1306" i="1"/>
  <c r="M1305" i="1"/>
  <c r="N1305" i="1" s="1"/>
  <c r="P1305" i="1" s="1"/>
  <c r="Q1305" i="1" s="1"/>
  <c r="H1305" i="1"/>
  <c r="J1305" i="1" s="1"/>
  <c r="D1305" i="1"/>
  <c r="F1305" i="1" s="1"/>
  <c r="G1305" i="1" s="1"/>
  <c r="C1305" i="1"/>
  <c r="E1305" i="1" s="1"/>
  <c r="M1304" i="1"/>
  <c r="H1304" i="1"/>
  <c r="C1304" i="1"/>
  <c r="M1303" i="1"/>
  <c r="O1303" i="1" s="1"/>
  <c r="H1303" i="1"/>
  <c r="C1303" i="1"/>
  <c r="D1303" i="1" s="1"/>
  <c r="F1303" i="1" s="1"/>
  <c r="G1303" i="1" s="1"/>
  <c r="M1302" i="1"/>
  <c r="O1302" i="1" s="1"/>
  <c r="H1302" i="1"/>
  <c r="J1302" i="1" s="1"/>
  <c r="C1302" i="1"/>
  <c r="M1301" i="1"/>
  <c r="N1301" i="1" s="1"/>
  <c r="P1301" i="1" s="1"/>
  <c r="Q1301" i="1" s="1"/>
  <c r="H1301" i="1"/>
  <c r="C1301" i="1"/>
  <c r="E1301" i="1" s="1"/>
  <c r="M1300" i="1"/>
  <c r="N1300" i="1" s="1"/>
  <c r="P1300" i="1" s="1"/>
  <c r="Q1300" i="1" s="1"/>
  <c r="H1300" i="1"/>
  <c r="J1300" i="1" s="1"/>
  <c r="C1300" i="1"/>
  <c r="E1300" i="1" s="1"/>
  <c r="M1299" i="1"/>
  <c r="O1299" i="1" s="1"/>
  <c r="H1299" i="1"/>
  <c r="J1299" i="1" s="1"/>
  <c r="C1299" i="1"/>
  <c r="D1299" i="1" s="1"/>
  <c r="F1299" i="1" s="1"/>
  <c r="G1299" i="1" s="1"/>
  <c r="M1298" i="1"/>
  <c r="H1298" i="1"/>
  <c r="J1298" i="1" s="1"/>
  <c r="C1298" i="1"/>
  <c r="E1298" i="1" s="1"/>
  <c r="M1297" i="1"/>
  <c r="O1297" i="1" s="1"/>
  <c r="H1297" i="1"/>
  <c r="J1297" i="1" s="1"/>
  <c r="C1297" i="1"/>
  <c r="E1297" i="1" s="1"/>
  <c r="M1296" i="1"/>
  <c r="O1296" i="1" s="1"/>
  <c r="H1296" i="1"/>
  <c r="I1296" i="1" s="1"/>
  <c r="K1296" i="1" s="1"/>
  <c r="L1296" i="1" s="1"/>
  <c r="C1296" i="1"/>
  <c r="M1295" i="1"/>
  <c r="O1295" i="1" s="1"/>
  <c r="H1295" i="1"/>
  <c r="J1295" i="1" s="1"/>
  <c r="C1295" i="1"/>
  <c r="E1295" i="1" s="1"/>
  <c r="M1294" i="1"/>
  <c r="O1294" i="1" s="1"/>
  <c r="H1294" i="1"/>
  <c r="J1294" i="1" s="1"/>
  <c r="C1294" i="1"/>
  <c r="M1293" i="1"/>
  <c r="H1293" i="1"/>
  <c r="C1293" i="1"/>
  <c r="E1293" i="1" s="1"/>
  <c r="M1292" i="1"/>
  <c r="H1292" i="1"/>
  <c r="I1292" i="1" s="1"/>
  <c r="K1292" i="1" s="1"/>
  <c r="L1292" i="1" s="1"/>
  <c r="C1292" i="1"/>
  <c r="E1292" i="1" s="1"/>
  <c r="M1291" i="1"/>
  <c r="O1291" i="1" s="1"/>
  <c r="H1291" i="1"/>
  <c r="J1291" i="1" s="1"/>
  <c r="C1291" i="1"/>
  <c r="D1291" i="1" s="1"/>
  <c r="F1291" i="1" s="1"/>
  <c r="G1291" i="1" s="1"/>
  <c r="M1290" i="1"/>
  <c r="H1290" i="1"/>
  <c r="J1290" i="1" s="1"/>
  <c r="C1290" i="1"/>
  <c r="M1289" i="1"/>
  <c r="N1289" i="1" s="1"/>
  <c r="P1289" i="1" s="1"/>
  <c r="Q1289" i="1" s="1"/>
  <c r="H1289" i="1"/>
  <c r="J1289" i="1" s="1"/>
  <c r="C1289" i="1"/>
  <c r="E1289" i="1" s="1"/>
  <c r="M1288" i="1"/>
  <c r="H1288" i="1"/>
  <c r="J1288" i="1" s="1"/>
  <c r="C1288" i="1"/>
  <c r="M1287" i="1"/>
  <c r="O1287" i="1" s="1"/>
  <c r="J1287" i="1"/>
  <c r="I1287" i="1"/>
  <c r="K1287" i="1" s="1"/>
  <c r="L1287" i="1" s="1"/>
  <c r="H1287" i="1"/>
  <c r="C1287" i="1"/>
  <c r="D1287" i="1" s="1"/>
  <c r="F1287" i="1" s="1"/>
  <c r="G1287" i="1" s="1"/>
  <c r="M1286" i="1"/>
  <c r="H1286" i="1"/>
  <c r="J1286" i="1" s="1"/>
  <c r="C1286" i="1"/>
  <c r="M1285" i="1"/>
  <c r="N1285" i="1" s="1"/>
  <c r="P1285" i="1" s="1"/>
  <c r="Q1285" i="1" s="1"/>
  <c r="H1285" i="1"/>
  <c r="C1285" i="1"/>
  <c r="M1284" i="1"/>
  <c r="O1284" i="1" s="1"/>
  <c r="H1284" i="1"/>
  <c r="J1284" i="1" s="1"/>
  <c r="C1284" i="1"/>
  <c r="M1283" i="1"/>
  <c r="H1283" i="1"/>
  <c r="C1283" i="1"/>
  <c r="M1282" i="1"/>
  <c r="H1282" i="1"/>
  <c r="D1282" i="1"/>
  <c r="F1282" i="1" s="1"/>
  <c r="G1282" i="1" s="1"/>
  <c r="C1282" i="1"/>
  <c r="E1282" i="1" s="1"/>
  <c r="O1281" i="1"/>
  <c r="M1281" i="1"/>
  <c r="N1281" i="1" s="1"/>
  <c r="P1281" i="1" s="1"/>
  <c r="Q1281" i="1" s="1"/>
  <c r="H1281" i="1"/>
  <c r="C1281" i="1"/>
  <c r="E1281" i="1" s="1"/>
  <c r="M1280" i="1"/>
  <c r="H1280" i="1"/>
  <c r="I1280" i="1" s="1"/>
  <c r="K1280" i="1" s="1"/>
  <c r="L1280" i="1" s="1"/>
  <c r="C1280" i="1"/>
  <c r="N1279" i="1"/>
  <c r="P1279" i="1" s="1"/>
  <c r="Q1279" i="1" s="1"/>
  <c r="M1279" i="1"/>
  <c r="O1279" i="1" s="1"/>
  <c r="H1279" i="1"/>
  <c r="J1279" i="1" s="1"/>
  <c r="C1279" i="1"/>
  <c r="M1278" i="1"/>
  <c r="H1278" i="1"/>
  <c r="C1278" i="1"/>
  <c r="E1278" i="1" s="1"/>
  <c r="M1277" i="1"/>
  <c r="H1277" i="1"/>
  <c r="I1277" i="1" s="1"/>
  <c r="K1277" i="1" s="1"/>
  <c r="L1277" i="1" s="1"/>
  <c r="C1277" i="1"/>
  <c r="E1277" i="1" s="1"/>
  <c r="M1276" i="1"/>
  <c r="N1276" i="1" s="1"/>
  <c r="P1276" i="1" s="1"/>
  <c r="Q1276" i="1" s="1"/>
  <c r="H1276" i="1"/>
  <c r="C1276" i="1"/>
  <c r="E1276" i="1" s="1"/>
  <c r="M1275" i="1"/>
  <c r="N1275" i="1" s="1"/>
  <c r="P1275" i="1" s="1"/>
  <c r="Q1275" i="1" s="1"/>
  <c r="H1275" i="1"/>
  <c r="I1275" i="1" s="1"/>
  <c r="K1275" i="1" s="1"/>
  <c r="L1275" i="1" s="1"/>
  <c r="C1275" i="1"/>
  <c r="E1275" i="1" s="1"/>
  <c r="M1274" i="1"/>
  <c r="O1274" i="1" s="1"/>
  <c r="H1274" i="1"/>
  <c r="J1274" i="1" s="1"/>
  <c r="C1274" i="1"/>
  <c r="E1274" i="1" s="1"/>
  <c r="M1273" i="1"/>
  <c r="H1273" i="1"/>
  <c r="J1273" i="1" s="1"/>
  <c r="C1273" i="1"/>
  <c r="M1272" i="1"/>
  <c r="N1272" i="1" s="1"/>
  <c r="P1272" i="1" s="1"/>
  <c r="Q1272" i="1" s="1"/>
  <c r="H1272" i="1"/>
  <c r="J1272" i="1" s="1"/>
  <c r="C1272" i="1"/>
  <c r="E1272" i="1" s="1"/>
  <c r="M1271" i="1"/>
  <c r="H1271" i="1"/>
  <c r="J1271" i="1" s="1"/>
  <c r="C1271" i="1"/>
  <c r="M1270" i="1"/>
  <c r="O1270" i="1" s="1"/>
  <c r="H1270" i="1"/>
  <c r="I1270" i="1" s="1"/>
  <c r="K1270" i="1" s="1"/>
  <c r="L1270" i="1" s="1"/>
  <c r="C1270" i="1"/>
  <c r="M1269" i="1"/>
  <c r="O1269" i="1" s="1"/>
  <c r="H1269" i="1"/>
  <c r="C1269" i="1"/>
  <c r="E1269" i="1" s="1"/>
  <c r="M1268" i="1"/>
  <c r="H1268" i="1"/>
  <c r="C1268" i="1"/>
  <c r="E1268" i="1" s="1"/>
  <c r="M1267" i="1"/>
  <c r="N1267" i="1" s="1"/>
  <c r="P1267" i="1" s="1"/>
  <c r="Q1267" i="1" s="1"/>
  <c r="H1267" i="1"/>
  <c r="J1267" i="1" s="1"/>
  <c r="C1267" i="1"/>
  <c r="D1267" i="1" s="1"/>
  <c r="F1267" i="1" s="1"/>
  <c r="G1267" i="1" s="1"/>
  <c r="M1266" i="1"/>
  <c r="I1266" i="1"/>
  <c r="K1266" i="1" s="1"/>
  <c r="L1266" i="1" s="1"/>
  <c r="H1266" i="1"/>
  <c r="J1266" i="1" s="1"/>
  <c r="C1266" i="1"/>
  <c r="M1265" i="1"/>
  <c r="H1265" i="1"/>
  <c r="J1265" i="1" s="1"/>
  <c r="C1265" i="1"/>
  <c r="D1265" i="1" s="1"/>
  <c r="F1265" i="1" s="1"/>
  <c r="G1265" i="1" s="1"/>
  <c r="M1264" i="1"/>
  <c r="O1264" i="1" s="1"/>
  <c r="H1264" i="1"/>
  <c r="I1264" i="1" s="1"/>
  <c r="K1264" i="1" s="1"/>
  <c r="L1264" i="1" s="1"/>
  <c r="C1264" i="1"/>
  <c r="M1263" i="1"/>
  <c r="O1263" i="1" s="1"/>
  <c r="H1263" i="1"/>
  <c r="J1263" i="1" s="1"/>
  <c r="C1263" i="1"/>
  <c r="M1262" i="1"/>
  <c r="O1262" i="1" s="1"/>
  <c r="H1262" i="1"/>
  <c r="I1262" i="1" s="1"/>
  <c r="K1262" i="1" s="1"/>
  <c r="L1262" i="1" s="1"/>
  <c r="C1262" i="1"/>
  <c r="O1261" i="1"/>
  <c r="M1261" i="1"/>
  <c r="N1261" i="1" s="1"/>
  <c r="P1261" i="1" s="1"/>
  <c r="Q1261" i="1" s="1"/>
  <c r="J1261" i="1"/>
  <c r="H1261" i="1"/>
  <c r="I1261" i="1" s="1"/>
  <c r="K1261" i="1" s="1"/>
  <c r="L1261" i="1" s="1"/>
  <c r="C1261" i="1"/>
  <c r="E1261" i="1" s="1"/>
  <c r="N1260" i="1"/>
  <c r="P1260" i="1" s="1"/>
  <c r="Q1260" i="1" s="1"/>
  <c r="M1260" i="1"/>
  <c r="O1260" i="1" s="1"/>
  <c r="H1260" i="1"/>
  <c r="C1260" i="1"/>
  <c r="E1260" i="1" s="1"/>
  <c r="N1259" i="1"/>
  <c r="P1259" i="1" s="1"/>
  <c r="Q1259" i="1" s="1"/>
  <c r="M1259" i="1"/>
  <c r="O1259" i="1" s="1"/>
  <c r="J1259" i="1"/>
  <c r="I1259" i="1"/>
  <c r="K1259" i="1" s="1"/>
  <c r="L1259" i="1" s="1"/>
  <c r="H1259" i="1"/>
  <c r="C1259" i="1"/>
  <c r="E1259" i="1" s="1"/>
  <c r="M1258" i="1"/>
  <c r="O1258" i="1" s="1"/>
  <c r="H1258" i="1"/>
  <c r="C1258" i="1"/>
  <c r="E1258" i="1" s="1"/>
  <c r="M1257" i="1"/>
  <c r="H1257" i="1"/>
  <c r="J1257" i="1" s="1"/>
  <c r="C1257" i="1"/>
  <c r="E1257" i="1" s="1"/>
  <c r="M1256" i="1"/>
  <c r="O1256" i="1" s="1"/>
  <c r="H1256" i="1"/>
  <c r="C1256" i="1"/>
  <c r="M1255" i="1"/>
  <c r="I1255" i="1"/>
  <c r="K1255" i="1" s="1"/>
  <c r="L1255" i="1" s="1"/>
  <c r="H1255" i="1"/>
  <c r="J1255" i="1" s="1"/>
  <c r="C1255" i="1"/>
  <c r="M1254" i="1"/>
  <c r="O1254" i="1" s="1"/>
  <c r="H1254" i="1"/>
  <c r="I1254" i="1" s="1"/>
  <c r="K1254" i="1" s="1"/>
  <c r="L1254" i="1" s="1"/>
  <c r="C1254" i="1"/>
  <c r="E1254" i="1" s="1"/>
  <c r="M1253" i="1"/>
  <c r="O1253" i="1" s="1"/>
  <c r="H1253" i="1"/>
  <c r="J1253" i="1" s="1"/>
  <c r="D1253" i="1"/>
  <c r="F1253" i="1" s="1"/>
  <c r="G1253" i="1" s="1"/>
  <c r="C1253" i="1"/>
  <c r="E1253" i="1" s="1"/>
  <c r="M1252" i="1"/>
  <c r="O1252" i="1" s="1"/>
  <c r="H1252" i="1"/>
  <c r="C1252" i="1"/>
  <c r="E1252" i="1" s="1"/>
  <c r="M1251" i="1"/>
  <c r="N1251" i="1" s="1"/>
  <c r="P1251" i="1" s="1"/>
  <c r="Q1251" i="1" s="1"/>
  <c r="I1251" i="1"/>
  <c r="K1251" i="1" s="1"/>
  <c r="L1251" i="1" s="1"/>
  <c r="H1251" i="1"/>
  <c r="J1251" i="1" s="1"/>
  <c r="C1251" i="1"/>
  <c r="M1250" i="1"/>
  <c r="H1250" i="1"/>
  <c r="J1250" i="1" s="1"/>
  <c r="C1250" i="1"/>
  <c r="E1250" i="1" s="1"/>
  <c r="M1249" i="1"/>
  <c r="H1249" i="1"/>
  <c r="J1249" i="1" s="1"/>
  <c r="D1249" i="1"/>
  <c r="F1249" i="1" s="1"/>
  <c r="G1249" i="1" s="1"/>
  <c r="C1249" i="1"/>
  <c r="E1249" i="1" s="1"/>
  <c r="M1248" i="1"/>
  <c r="O1248" i="1" s="1"/>
  <c r="H1248" i="1"/>
  <c r="J1248" i="1" s="1"/>
  <c r="C1248" i="1"/>
  <c r="E1248" i="1" s="1"/>
  <c r="M1247" i="1"/>
  <c r="H1247" i="1"/>
  <c r="J1247" i="1" s="1"/>
  <c r="C1247" i="1"/>
  <c r="M1246" i="1"/>
  <c r="O1246" i="1" s="1"/>
  <c r="H1246" i="1"/>
  <c r="J1246" i="1" s="1"/>
  <c r="C1246" i="1"/>
  <c r="M1245" i="1"/>
  <c r="O1245" i="1" s="1"/>
  <c r="H1245" i="1"/>
  <c r="J1245" i="1" s="1"/>
  <c r="C1245" i="1"/>
  <c r="M1244" i="1"/>
  <c r="N1244" i="1" s="1"/>
  <c r="P1244" i="1" s="1"/>
  <c r="Q1244" i="1" s="1"/>
  <c r="H1244" i="1"/>
  <c r="C1244" i="1"/>
  <c r="E1244" i="1" s="1"/>
  <c r="M1243" i="1"/>
  <c r="O1243" i="1" s="1"/>
  <c r="J1243" i="1"/>
  <c r="H1243" i="1"/>
  <c r="I1243" i="1" s="1"/>
  <c r="K1243" i="1" s="1"/>
  <c r="L1243" i="1" s="1"/>
  <c r="C1243" i="1"/>
  <c r="D1243" i="1" s="1"/>
  <c r="F1243" i="1" s="1"/>
  <c r="G1243" i="1" s="1"/>
  <c r="N1242" i="1"/>
  <c r="P1242" i="1" s="1"/>
  <c r="Q1242" i="1" s="1"/>
  <c r="M1242" i="1"/>
  <c r="O1242" i="1" s="1"/>
  <c r="H1242" i="1"/>
  <c r="C1242" i="1"/>
  <c r="E1242" i="1" s="1"/>
  <c r="M1241" i="1"/>
  <c r="H1241" i="1"/>
  <c r="J1241" i="1" s="1"/>
  <c r="C1241" i="1"/>
  <c r="E1241" i="1" s="1"/>
  <c r="M1240" i="1"/>
  <c r="N1240" i="1" s="1"/>
  <c r="P1240" i="1" s="1"/>
  <c r="Q1240" i="1" s="1"/>
  <c r="H1240" i="1"/>
  <c r="J1240" i="1" s="1"/>
  <c r="C1240" i="1"/>
  <c r="M1239" i="1"/>
  <c r="O1239" i="1" s="1"/>
  <c r="H1239" i="1"/>
  <c r="I1239" i="1" s="1"/>
  <c r="K1239" i="1" s="1"/>
  <c r="L1239" i="1" s="1"/>
  <c r="C1239" i="1"/>
  <c r="M1238" i="1"/>
  <c r="O1238" i="1" s="1"/>
  <c r="H1238" i="1"/>
  <c r="J1238" i="1" s="1"/>
  <c r="C1238" i="1"/>
  <c r="D1238" i="1" s="1"/>
  <c r="F1238" i="1" s="1"/>
  <c r="G1238" i="1" s="1"/>
  <c r="M1237" i="1"/>
  <c r="O1237" i="1" s="1"/>
  <c r="H1237" i="1"/>
  <c r="J1237" i="1" s="1"/>
  <c r="C1237" i="1"/>
  <c r="E1237" i="1" s="1"/>
  <c r="M1236" i="1"/>
  <c r="H1236" i="1"/>
  <c r="C1236" i="1"/>
  <c r="E1236" i="1" s="1"/>
  <c r="O1235" i="1"/>
  <c r="M1235" i="1"/>
  <c r="N1235" i="1" s="1"/>
  <c r="P1235" i="1" s="1"/>
  <c r="Q1235" i="1" s="1"/>
  <c r="H1235" i="1"/>
  <c r="J1235" i="1" s="1"/>
  <c r="C1235" i="1"/>
  <c r="E1235" i="1" s="1"/>
  <c r="M1234" i="1"/>
  <c r="O1234" i="1" s="1"/>
  <c r="I1234" i="1"/>
  <c r="K1234" i="1" s="1"/>
  <c r="L1234" i="1" s="1"/>
  <c r="H1234" i="1"/>
  <c r="J1234" i="1" s="1"/>
  <c r="C1234" i="1"/>
  <c r="E1234" i="1" s="1"/>
  <c r="M1233" i="1"/>
  <c r="H1233" i="1"/>
  <c r="J1233" i="1" s="1"/>
  <c r="D1233" i="1"/>
  <c r="F1233" i="1" s="1"/>
  <c r="G1233" i="1" s="1"/>
  <c r="C1233" i="1"/>
  <c r="E1233" i="1" s="1"/>
  <c r="M1232" i="1"/>
  <c r="O1232" i="1" s="1"/>
  <c r="H1232" i="1"/>
  <c r="J1232" i="1" s="1"/>
  <c r="C1232" i="1"/>
  <c r="M1231" i="1"/>
  <c r="H1231" i="1"/>
  <c r="J1231" i="1" s="1"/>
  <c r="C1231" i="1"/>
  <c r="M1230" i="1"/>
  <c r="O1230" i="1" s="1"/>
  <c r="H1230" i="1"/>
  <c r="J1230" i="1" s="1"/>
  <c r="C1230" i="1"/>
  <c r="E1230" i="1" s="1"/>
  <c r="M1229" i="1"/>
  <c r="O1229" i="1" s="1"/>
  <c r="H1229" i="1"/>
  <c r="C1229" i="1"/>
  <c r="E1229" i="1" s="1"/>
  <c r="M1228" i="1"/>
  <c r="O1228" i="1" s="1"/>
  <c r="H1228" i="1"/>
  <c r="C1228" i="1"/>
  <c r="E1228" i="1" s="1"/>
  <c r="M1227" i="1"/>
  <c r="O1227" i="1" s="1"/>
  <c r="H1227" i="1"/>
  <c r="J1227" i="1" s="1"/>
  <c r="C1227" i="1"/>
  <c r="E1227" i="1" s="1"/>
  <c r="M1226" i="1"/>
  <c r="H1226" i="1"/>
  <c r="C1226" i="1"/>
  <c r="E1226" i="1" s="1"/>
  <c r="M1225" i="1"/>
  <c r="H1225" i="1"/>
  <c r="J1225" i="1" s="1"/>
  <c r="C1225" i="1"/>
  <c r="E1225" i="1" s="1"/>
  <c r="M1224" i="1"/>
  <c r="O1224" i="1" s="1"/>
  <c r="H1224" i="1"/>
  <c r="J1224" i="1" s="1"/>
  <c r="C1224" i="1"/>
  <c r="E1224" i="1" s="1"/>
  <c r="M1223" i="1"/>
  <c r="N1223" i="1" s="1"/>
  <c r="P1223" i="1" s="1"/>
  <c r="Q1223" i="1" s="1"/>
  <c r="I1223" i="1"/>
  <c r="K1223" i="1" s="1"/>
  <c r="L1223" i="1" s="1"/>
  <c r="H1223" i="1"/>
  <c r="J1223" i="1" s="1"/>
  <c r="C1223" i="1"/>
  <c r="M1222" i="1"/>
  <c r="O1222" i="1" s="1"/>
  <c r="H1222" i="1"/>
  <c r="J1222" i="1" s="1"/>
  <c r="C1222" i="1"/>
  <c r="D1222" i="1" s="1"/>
  <c r="F1222" i="1" s="1"/>
  <c r="G1222" i="1" s="1"/>
  <c r="M1221" i="1"/>
  <c r="O1221" i="1" s="1"/>
  <c r="H1221" i="1"/>
  <c r="C1221" i="1"/>
  <c r="E1221" i="1" s="1"/>
  <c r="M1220" i="1"/>
  <c r="H1220" i="1"/>
  <c r="J1220" i="1" s="1"/>
  <c r="C1220" i="1"/>
  <c r="M1219" i="1"/>
  <c r="H1219" i="1"/>
  <c r="I1219" i="1" s="1"/>
  <c r="K1219" i="1" s="1"/>
  <c r="L1219" i="1" s="1"/>
  <c r="C1219" i="1"/>
  <c r="E1219" i="1" s="1"/>
  <c r="M1218" i="1"/>
  <c r="O1218" i="1" s="1"/>
  <c r="H1218" i="1"/>
  <c r="J1218" i="1" s="1"/>
  <c r="C1218" i="1"/>
  <c r="M1217" i="1"/>
  <c r="O1217" i="1" s="1"/>
  <c r="H1217" i="1"/>
  <c r="J1217" i="1" s="1"/>
  <c r="C1217" i="1"/>
  <c r="M1216" i="1"/>
  <c r="O1216" i="1" s="1"/>
  <c r="H1216" i="1"/>
  <c r="I1216" i="1" s="1"/>
  <c r="K1216" i="1" s="1"/>
  <c r="L1216" i="1" s="1"/>
  <c r="C1216" i="1"/>
  <c r="D1216" i="1" s="1"/>
  <c r="F1216" i="1" s="1"/>
  <c r="G1216" i="1" s="1"/>
  <c r="O1215" i="1"/>
  <c r="M1215" i="1"/>
  <c r="N1215" i="1" s="1"/>
  <c r="P1215" i="1" s="1"/>
  <c r="Q1215" i="1" s="1"/>
  <c r="H1215" i="1"/>
  <c r="J1215" i="1" s="1"/>
  <c r="C1215" i="1"/>
  <c r="E1215" i="1" s="1"/>
  <c r="M1214" i="1"/>
  <c r="H1214" i="1"/>
  <c r="I1214" i="1" s="1"/>
  <c r="K1214" i="1" s="1"/>
  <c r="L1214" i="1" s="1"/>
  <c r="C1214" i="1"/>
  <c r="D1214" i="1" s="1"/>
  <c r="F1214" i="1" s="1"/>
  <c r="G1214" i="1" s="1"/>
  <c r="M1213" i="1"/>
  <c r="N1213" i="1" s="1"/>
  <c r="P1213" i="1" s="1"/>
  <c r="Q1213" i="1" s="1"/>
  <c r="H1213" i="1"/>
  <c r="J1213" i="1" s="1"/>
  <c r="C1213" i="1"/>
  <c r="D1213" i="1" s="1"/>
  <c r="F1213" i="1" s="1"/>
  <c r="G1213" i="1" s="1"/>
  <c r="M1212" i="1"/>
  <c r="O1212" i="1" s="1"/>
  <c r="H1212" i="1"/>
  <c r="J1212" i="1" s="1"/>
  <c r="C1212" i="1"/>
  <c r="M1211" i="1"/>
  <c r="N1211" i="1" s="1"/>
  <c r="P1211" i="1" s="1"/>
  <c r="Q1211" i="1" s="1"/>
  <c r="H1211" i="1"/>
  <c r="I1211" i="1" s="1"/>
  <c r="K1211" i="1" s="1"/>
  <c r="L1211" i="1" s="1"/>
  <c r="C1211" i="1"/>
  <c r="M1210" i="1"/>
  <c r="H1210" i="1"/>
  <c r="J1210" i="1" s="1"/>
  <c r="C1210" i="1"/>
  <c r="E1210" i="1" s="1"/>
  <c r="M1209" i="1"/>
  <c r="O1209" i="1" s="1"/>
  <c r="H1209" i="1"/>
  <c r="C1209" i="1"/>
  <c r="M1208" i="1"/>
  <c r="N1208" i="1" s="1"/>
  <c r="P1208" i="1" s="1"/>
  <c r="Q1208" i="1" s="1"/>
  <c r="H1208" i="1"/>
  <c r="I1208" i="1" s="1"/>
  <c r="K1208" i="1" s="1"/>
  <c r="L1208" i="1" s="1"/>
  <c r="C1208" i="1"/>
  <c r="M1207" i="1"/>
  <c r="O1207" i="1" s="1"/>
  <c r="H1207" i="1"/>
  <c r="J1207" i="1" s="1"/>
  <c r="C1207" i="1"/>
  <c r="E1207" i="1" s="1"/>
  <c r="M1206" i="1"/>
  <c r="H1206" i="1"/>
  <c r="C1206" i="1"/>
  <c r="D1206" i="1" s="1"/>
  <c r="F1206" i="1" s="1"/>
  <c r="G1206" i="1" s="1"/>
  <c r="M1205" i="1"/>
  <c r="N1205" i="1" s="1"/>
  <c r="P1205" i="1" s="1"/>
  <c r="Q1205" i="1" s="1"/>
  <c r="H1205" i="1"/>
  <c r="C1205" i="1"/>
  <c r="M1204" i="1"/>
  <c r="O1204" i="1" s="1"/>
  <c r="H1204" i="1"/>
  <c r="J1204" i="1" s="1"/>
  <c r="C1204" i="1"/>
  <c r="M1203" i="1"/>
  <c r="H1203" i="1"/>
  <c r="I1203" i="1" s="1"/>
  <c r="K1203" i="1" s="1"/>
  <c r="L1203" i="1" s="1"/>
  <c r="C1203" i="1"/>
  <c r="M1202" i="1"/>
  <c r="H1202" i="1"/>
  <c r="J1202" i="1" s="1"/>
  <c r="C1202" i="1"/>
  <c r="E1202" i="1" s="1"/>
  <c r="M1201" i="1"/>
  <c r="O1201" i="1" s="1"/>
  <c r="H1201" i="1"/>
  <c r="C1201" i="1"/>
  <c r="M1200" i="1"/>
  <c r="H1200" i="1"/>
  <c r="J1200" i="1" s="1"/>
  <c r="C1200" i="1"/>
  <c r="E1200" i="1" s="1"/>
  <c r="M1199" i="1"/>
  <c r="N1199" i="1" s="1"/>
  <c r="P1199" i="1" s="1"/>
  <c r="Q1199" i="1" s="1"/>
  <c r="H1199" i="1"/>
  <c r="J1199" i="1" s="1"/>
  <c r="C1199" i="1"/>
  <c r="E1199" i="1" s="1"/>
  <c r="M1198" i="1"/>
  <c r="H1198" i="1"/>
  <c r="I1198" i="1" s="1"/>
  <c r="K1198" i="1" s="1"/>
  <c r="L1198" i="1" s="1"/>
  <c r="C1198" i="1"/>
  <c r="D1198" i="1" s="1"/>
  <c r="F1198" i="1" s="1"/>
  <c r="G1198" i="1" s="1"/>
  <c r="M1197" i="1"/>
  <c r="O1197" i="1" s="1"/>
  <c r="I1197" i="1"/>
  <c r="K1197" i="1" s="1"/>
  <c r="L1197" i="1" s="1"/>
  <c r="H1197" i="1"/>
  <c r="J1197" i="1" s="1"/>
  <c r="C1197" i="1"/>
  <c r="D1197" i="1" s="1"/>
  <c r="F1197" i="1" s="1"/>
  <c r="G1197" i="1" s="1"/>
  <c r="M1196" i="1"/>
  <c r="O1196" i="1" s="1"/>
  <c r="H1196" i="1"/>
  <c r="J1196" i="1" s="1"/>
  <c r="C1196" i="1"/>
  <c r="M1195" i="1"/>
  <c r="N1195" i="1" s="1"/>
  <c r="P1195" i="1" s="1"/>
  <c r="Q1195" i="1" s="1"/>
  <c r="H1195" i="1"/>
  <c r="I1195" i="1" s="1"/>
  <c r="K1195" i="1" s="1"/>
  <c r="L1195" i="1" s="1"/>
  <c r="C1195" i="1"/>
  <c r="E1195" i="1" s="1"/>
  <c r="M1194" i="1"/>
  <c r="O1194" i="1" s="1"/>
  <c r="H1194" i="1"/>
  <c r="I1194" i="1" s="1"/>
  <c r="K1194" i="1" s="1"/>
  <c r="L1194" i="1" s="1"/>
  <c r="C1194" i="1"/>
  <c r="E1194" i="1" s="1"/>
  <c r="M1193" i="1"/>
  <c r="O1193" i="1" s="1"/>
  <c r="H1193" i="1"/>
  <c r="E1193" i="1"/>
  <c r="C1193" i="1"/>
  <c r="D1193" i="1" s="1"/>
  <c r="F1193" i="1" s="1"/>
  <c r="G1193" i="1" s="1"/>
  <c r="M1192" i="1"/>
  <c r="H1192" i="1"/>
  <c r="J1192" i="1" s="1"/>
  <c r="D1192" i="1"/>
  <c r="F1192" i="1" s="1"/>
  <c r="G1192" i="1" s="1"/>
  <c r="C1192" i="1"/>
  <c r="E1192" i="1" s="1"/>
  <c r="M1191" i="1"/>
  <c r="O1191" i="1" s="1"/>
  <c r="H1191" i="1"/>
  <c r="J1191" i="1" s="1"/>
  <c r="C1191" i="1"/>
  <c r="E1191" i="1" s="1"/>
  <c r="M1190" i="1"/>
  <c r="H1190" i="1"/>
  <c r="I1190" i="1" s="1"/>
  <c r="K1190" i="1" s="1"/>
  <c r="L1190" i="1" s="1"/>
  <c r="C1190" i="1"/>
  <c r="M1189" i="1"/>
  <c r="O1189" i="1" s="1"/>
  <c r="H1189" i="1"/>
  <c r="I1189" i="1" s="1"/>
  <c r="K1189" i="1" s="1"/>
  <c r="L1189" i="1" s="1"/>
  <c r="E1189" i="1"/>
  <c r="C1189" i="1"/>
  <c r="D1189" i="1" s="1"/>
  <c r="F1189" i="1" s="1"/>
  <c r="G1189" i="1" s="1"/>
  <c r="M1188" i="1"/>
  <c r="O1188" i="1" s="1"/>
  <c r="H1188" i="1"/>
  <c r="J1188" i="1" s="1"/>
  <c r="C1188" i="1"/>
  <c r="M1187" i="1"/>
  <c r="H1187" i="1"/>
  <c r="I1187" i="1" s="1"/>
  <c r="K1187" i="1" s="1"/>
  <c r="L1187" i="1" s="1"/>
  <c r="E1187" i="1"/>
  <c r="D1187" i="1"/>
  <c r="F1187" i="1" s="1"/>
  <c r="G1187" i="1" s="1"/>
  <c r="C1187" i="1"/>
  <c r="M1186" i="1"/>
  <c r="H1186" i="1"/>
  <c r="C1186" i="1"/>
  <c r="E1186" i="1" s="1"/>
  <c r="M1185" i="1"/>
  <c r="O1185" i="1" s="1"/>
  <c r="H1185" i="1"/>
  <c r="C1185" i="1"/>
  <c r="M1184" i="1"/>
  <c r="N1184" i="1" s="1"/>
  <c r="P1184" i="1" s="1"/>
  <c r="Q1184" i="1" s="1"/>
  <c r="H1184" i="1"/>
  <c r="J1184" i="1" s="1"/>
  <c r="C1184" i="1"/>
  <c r="D1184" i="1" s="1"/>
  <c r="F1184" i="1" s="1"/>
  <c r="G1184" i="1" s="1"/>
  <c r="M1183" i="1"/>
  <c r="O1183" i="1" s="1"/>
  <c r="H1183" i="1"/>
  <c r="J1183" i="1" s="1"/>
  <c r="C1183" i="1"/>
  <c r="E1183" i="1" s="1"/>
  <c r="M1182" i="1"/>
  <c r="H1182" i="1"/>
  <c r="J1182" i="1" s="1"/>
  <c r="C1182" i="1"/>
  <c r="D1182" i="1" s="1"/>
  <c r="F1182" i="1" s="1"/>
  <c r="G1182" i="1" s="1"/>
  <c r="M1181" i="1"/>
  <c r="N1181" i="1" s="1"/>
  <c r="P1181" i="1" s="1"/>
  <c r="Q1181" i="1" s="1"/>
  <c r="H1181" i="1"/>
  <c r="I1181" i="1" s="1"/>
  <c r="K1181" i="1" s="1"/>
  <c r="L1181" i="1" s="1"/>
  <c r="C1181" i="1"/>
  <c r="D1181" i="1" s="1"/>
  <c r="F1181" i="1" s="1"/>
  <c r="G1181" i="1" s="1"/>
  <c r="M1180" i="1"/>
  <c r="O1180" i="1" s="1"/>
  <c r="H1180" i="1"/>
  <c r="J1180" i="1" s="1"/>
  <c r="C1180" i="1"/>
  <c r="M1179" i="1"/>
  <c r="O1179" i="1" s="1"/>
  <c r="H1179" i="1"/>
  <c r="C1179" i="1"/>
  <c r="D1179" i="1" s="1"/>
  <c r="F1179" i="1" s="1"/>
  <c r="G1179" i="1" s="1"/>
  <c r="M1178" i="1"/>
  <c r="O1178" i="1" s="1"/>
  <c r="J1178" i="1"/>
  <c r="H1178" i="1"/>
  <c r="I1178" i="1" s="1"/>
  <c r="K1178" i="1" s="1"/>
  <c r="L1178" i="1" s="1"/>
  <c r="C1178" i="1"/>
  <c r="E1178" i="1" s="1"/>
  <c r="M1177" i="1"/>
  <c r="O1177" i="1" s="1"/>
  <c r="H1177" i="1"/>
  <c r="C1177" i="1"/>
  <c r="E1177" i="1" s="1"/>
  <c r="M1176" i="1"/>
  <c r="H1176" i="1"/>
  <c r="J1176" i="1" s="1"/>
  <c r="C1176" i="1"/>
  <c r="M1175" i="1"/>
  <c r="O1175" i="1" s="1"/>
  <c r="H1175" i="1"/>
  <c r="J1175" i="1" s="1"/>
  <c r="C1175" i="1"/>
  <c r="E1175" i="1" s="1"/>
  <c r="M1174" i="1"/>
  <c r="H1174" i="1"/>
  <c r="J1174" i="1" s="1"/>
  <c r="C1174" i="1"/>
  <c r="M1173" i="1"/>
  <c r="N1173" i="1" s="1"/>
  <c r="P1173" i="1" s="1"/>
  <c r="Q1173" i="1" s="1"/>
  <c r="H1173" i="1"/>
  <c r="J1173" i="1" s="1"/>
  <c r="C1173" i="1"/>
  <c r="D1173" i="1" s="1"/>
  <c r="F1173" i="1" s="1"/>
  <c r="G1173" i="1" s="1"/>
  <c r="M1172" i="1"/>
  <c r="O1172" i="1" s="1"/>
  <c r="H1172" i="1"/>
  <c r="C1172" i="1"/>
  <c r="M1171" i="1"/>
  <c r="O1171" i="1" s="1"/>
  <c r="H1171" i="1"/>
  <c r="I1171" i="1" s="1"/>
  <c r="K1171" i="1" s="1"/>
  <c r="L1171" i="1" s="1"/>
  <c r="C1171" i="1"/>
  <c r="E1171" i="1" s="1"/>
  <c r="N1170" i="1"/>
  <c r="P1170" i="1" s="1"/>
  <c r="Q1170" i="1" s="1"/>
  <c r="M1170" i="1"/>
  <c r="O1170" i="1" s="1"/>
  <c r="H1170" i="1"/>
  <c r="C1170" i="1"/>
  <c r="E1170" i="1" s="1"/>
  <c r="M1169" i="1"/>
  <c r="H1169" i="1"/>
  <c r="C1169" i="1"/>
  <c r="E1169" i="1" s="1"/>
  <c r="M1168" i="1"/>
  <c r="N1168" i="1" s="1"/>
  <c r="P1168" i="1" s="1"/>
  <c r="Q1168" i="1" s="1"/>
  <c r="H1168" i="1"/>
  <c r="J1168" i="1" s="1"/>
  <c r="D1168" i="1"/>
  <c r="F1168" i="1" s="1"/>
  <c r="G1168" i="1" s="1"/>
  <c r="C1168" i="1"/>
  <c r="E1168" i="1" s="1"/>
  <c r="M1167" i="1"/>
  <c r="H1167" i="1"/>
  <c r="J1167" i="1" s="1"/>
  <c r="C1167" i="1"/>
  <c r="E1167" i="1" s="1"/>
  <c r="M1166" i="1"/>
  <c r="H1166" i="1"/>
  <c r="J1166" i="1" s="1"/>
  <c r="C1166" i="1"/>
  <c r="N1165" i="1"/>
  <c r="P1165" i="1" s="1"/>
  <c r="Q1165" i="1" s="1"/>
  <c r="M1165" i="1"/>
  <c r="O1165" i="1" s="1"/>
  <c r="H1165" i="1"/>
  <c r="J1165" i="1" s="1"/>
  <c r="D1165" i="1"/>
  <c r="F1165" i="1" s="1"/>
  <c r="G1165" i="1" s="1"/>
  <c r="C1165" i="1"/>
  <c r="E1165" i="1" s="1"/>
  <c r="M1164" i="1"/>
  <c r="O1164" i="1" s="1"/>
  <c r="I1164" i="1"/>
  <c r="K1164" i="1" s="1"/>
  <c r="L1164" i="1" s="1"/>
  <c r="H1164" i="1"/>
  <c r="J1164" i="1" s="1"/>
  <c r="C1164" i="1"/>
  <c r="M1163" i="1"/>
  <c r="O1163" i="1" s="1"/>
  <c r="H1163" i="1"/>
  <c r="C1163" i="1"/>
  <c r="D1163" i="1" s="1"/>
  <c r="F1163" i="1" s="1"/>
  <c r="G1163" i="1" s="1"/>
  <c r="M1162" i="1"/>
  <c r="O1162" i="1" s="1"/>
  <c r="H1162" i="1"/>
  <c r="I1162" i="1" s="1"/>
  <c r="K1162" i="1" s="1"/>
  <c r="L1162" i="1" s="1"/>
  <c r="C1162" i="1"/>
  <c r="E1162" i="1" s="1"/>
  <c r="M1161" i="1"/>
  <c r="O1161" i="1" s="1"/>
  <c r="H1161" i="1"/>
  <c r="C1161" i="1"/>
  <c r="E1161" i="1" s="1"/>
  <c r="M1160" i="1"/>
  <c r="H1160" i="1"/>
  <c r="J1160" i="1" s="1"/>
  <c r="C1160" i="1"/>
  <c r="M1159" i="1"/>
  <c r="N1159" i="1" s="1"/>
  <c r="P1159" i="1" s="1"/>
  <c r="Q1159" i="1" s="1"/>
  <c r="H1159" i="1"/>
  <c r="J1159" i="1" s="1"/>
  <c r="C1159" i="1"/>
  <c r="M1158" i="1"/>
  <c r="H1158" i="1"/>
  <c r="J1158" i="1" s="1"/>
  <c r="C1158" i="1"/>
  <c r="D1158" i="1" s="1"/>
  <c r="F1158" i="1" s="1"/>
  <c r="G1158" i="1" s="1"/>
  <c r="M1157" i="1"/>
  <c r="O1157" i="1" s="1"/>
  <c r="H1157" i="1"/>
  <c r="I1157" i="1" s="1"/>
  <c r="K1157" i="1" s="1"/>
  <c r="L1157" i="1" s="1"/>
  <c r="C1157" i="1"/>
  <c r="E1157" i="1" s="1"/>
  <c r="M1156" i="1"/>
  <c r="O1156" i="1" s="1"/>
  <c r="H1156" i="1"/>
  <c r="C1156" i="1"/>
  <c r="M1155" i="1"/>
  <c r="O1155" i="1" s="1"/>
  <c r="H1155" i="1"/>
  <c r="C1155" i="1"/>
  <c r="O1154" i="1"/>
  <c r="M1154" i="1"/>
  <c r="N1154" i="1" s="1"/>
  <c r="P1154" i="1" s="1"/>
  <c r="Q1154" i="1" s="1"/>
  <c r="H1154" i="1"/>
  <c r="I1154" i="1" s="1"/>
  <c r="K1154" i="1" s="1"/>
  <c r="L1154" i="1" s="1"/>
  <c r="C1154" i="1"/>
  <c r="E1154" i="1" s="1"/>
  <c r="M1153" i="1"/>
  <c r="O1153" i="1" s="1"/>
  <c r="H1153" i="1"/>
  <c r="C1153" i="1"/>
  <c r="E1153" i="1" s="1"/>
  <c r="M1152" i="1"/>
  <c r="H1152" i="1"/>
  <c r="C1152" i="1"/>
  <c r="M1151" i="1"/>
  <c r="O1151" i="1" s="1"/>
  <c r="I1151" i="1"/>
  <c r="K1151" i="1" s="1"/>
  <c r="L1151" i="1" s="1"/>
  <c r="H1151" i="1"/>
  <c r="J1151" i="1" s="1"/>
  <c r="C1151" i="1"/>
  <c r="M1150" i="1"/>
  <c r="H1150" i="1"/>
  <c r="J1150" i="1" s="1"/>
  <c r="C1150" i="1"/>
  <c r="M1149" i="1"/>
  <c r="H1149" i="1"/>
  <c r="J1149" i="1" s="1"/>
  <c r="D1149" i="1"/>
  <c r="F1149" i="1" s="1"/>
  <c r="G1149" i="1" s="1"/>
  <c r="C1149" i="1"/>
  <c r="E1149" i="1" s="1"/>
  <c r="M1148" i="1"/>
  <c r="O1148" i="1" s="1"/>
  <c r="H1148" i="1"/>
  <c r="C1148" i="1"/>
  <c r="M1147" i="1"/>
  <c r="O1147" i="1" s="1"/>
  <c r="H1147" i="1"/>
  <c r="C1147" i="1"/>
  <c r="M1146" i="1"/>
  <c r="O1146" i="1" s="1"/>
  <c r="H1146" i="1"/>
  <c r="I1146" i="1" s="1"/>
  <c r="K1146" i="1" s="1"/>
  <c r="L1146" i="1" s="1"/>
  <c r="C1146" i="1"/>
  <c r="E1146" i="1" s="1"/>
  <c r="M1145" i="1"/>
  <c r="O1145" i="1" s="1"/>
  <c r="H1145" i="1"/>
  <c r="C1145" i="1"/>
  <c r="M1144" i="1"/>
  <c r="H1144" i="1"/>
  <c r="J1144" i="1" s="1"/>
  <c r="C1144" i="1"/>
  <c r="E1144" i="1" s="1"/>
  <c r="M1143" i="1"/>
  <c r="H1143" i="1"/>
  <c r="C1143" i="1"/>
  <c r="M1142" i="1"/>
  <c r="H1142" i="1"/>
  <c r="C1142" i="1"/>
  <c r="D1142" i="1" s="1"/>
  <c r="F1142" i="1" s="1"/>
  <c r="G1142" i="1" s="1"/>
  <c r="M1141" i="1"/>
  <c r="O1141" i="1" s="1"/>
  <c r="H1141" i="1"/>
  <c r="C1141" i="1"/>
  <c r="E1141" i="1" s="1"/>
  <c r="M1140" i="1"/>
  <c r="O1140" i="1" s="1"/>
  <c r="H1140" i="1"/>
  <c r="J1140" i="1" s="1"/>
  <c r="C1140" i="1"/>
  <c r="D1140" i="1" s="1"/>
  <c r="F1140" i="1" s="1"/>
  <c r="G1140" i="1" s="1"/>
  <c r="M1139" i="1"/>
  <c r="H1139" i="1"/>
  <c r="I1139" i="1" s="1"/>
  <c r="K1139" i="1" s="1"/>
  <c r="L1139" i="1" s="1"/>
  <c r="C1139" i="1"/>
  <c r="E1139" i="1" s="1"/>
  <c r="M1138" i="1"/>
  <c r="I1138" i="1"/>
  <c r="K1138" i="1" s="1"/>
  <c r="L1138" i="1" s="1"/>
  <c r="H1138" i="1"/>
  <c r="J1138" i="1" s="1"/>
  <c r="C1138" i="1"/>
  <c r="E1138" i="1" s="1"/>
  <c r="M1137" i="1"/>
  <c r="H1137" i="1"/>
  <c r="I1137" i="1" s="1"/>
  <c r="K1137" i="1" s="1"/>
  <c r="L1137" i="1" s="1"/>
  <c r="C1137" i="1"/>
  <c r="M1136" i="1"/>
  <c r="H1136" i="1"/>
  <c r="J1136" i="1" s="1"/>
  <c r="C1136" i="1"/>
  <c r="M1135" i="1"/>
  <c r="H1135" i="1"/>
  <c r="C1135" i="1"/>
  <c r="E1135" i="1" s="1"/>
  <c r="M1134" i="1"/>
  <c r="H1134" i="1"/>
  <c r="I1134" i="1" s="1"/>
  <c r="K1134" i="1" s="1"/>
  <c r="L1134" i="1" s="1"/>
  <c r="C1134" i="1"/>
  <c r="M1133" i="1"/>
  <c r="O1133" i="1" s="1"/>
  <c r="H1133" i="1"/>
  <c r="C1133" i="1"/>
  <c r="M1132" i="1"/>
  <c r="H1132" i="1"/>
  <c r="C1132" i="1"/>
  <c r="D1132" i="1" s="1"/>
  <c r="F1132" i="1" s="1"/>
  <c r="G1132" i="1" s="1"/>
  <c r="M1131" i="1"/>
  <c r="H1131" i="1"/>
  <c r="I1131" i="1" s="1"/>
  <c r="K1131" i="1" s="1"/>
  <c r="L1131" i="1" s="1"/>
  <c r="C1131" i="1"/>
  <c r="E1131" i="1" s="1"/>
  <c r="O1130" i="1"/>
  <c r="M1130" i="1"/>
  <c r="N1130" i="1" s="1"/>
  <c r="P1130" i="1" s="1"/>
  <c r="Q1130" i="1" s="1"/>
  <c r="H1130" i="1"/>
  <c r="J1130" i="1" s="1"/>
  <c r="C1130" i="1"/>
  <c r="M1129" i="1"/>
  <c r="H1129" i="1"/>
  <c r="C1129" i="1"/>
  <c r="M1128" i="1"/>
  <c r="N1128" i="1" s="1"/>
  <c r="P1128" i="1" s="1"/>
  <c r="Q1128" i="1" s="1"/>
  <c r="H1128" i="1"/>
  <c r="J1128" i="1" s="1"/>
  <c r="C1128" i="1"/>
  <c r="D1128" i="1" s="1"/>
  <c r="F1128" i="1" s="1"/>
  <c r="G1128" i="1" s="1"/>
  <c r="M1127" i="1"/>
  <c r="O1127" i="1" s="1"/>
  <c r="H1127" i="1"/>
  <c r="J1127" i="1" s="1"/>
  <c r="C1127" i="1"/>
  <c r="D1127" i="1" s="1"/>
  <c r="F1127" i="1" s="1"/>
  <c r="G1127" i="1" s="1"/>
  <c r="M1126" i="1"/>
  <c r="H1126" i="1"/>
  <c r="C1126" i="1"/>
  <c r="M1125" i="1"/>
  <c r="O1125" i="1" s="1"/>
  <c r="H1125" i="1"/>
  <c r="J1125" i="1" s="1"/>
  <c r="C1125" i="1"/>
  <c r="M1124" i="1"/>
  <c r="O1124" i="1" s="1"/>
  <c r="H1124" i="1"/>
  <c r="I1124" i="1" s="1"/>
  <c r="K1124" i="1" s="1"/>
  <c r="L1124" i="1" s="1"/>
  <c r="C1124" i="1"/>
  <c r="D1124" i="1" s="1"/>
  <c r="F1124" i="1" s="1"/>
  <c r="G1124" i="1" s="1"/>
  <c r="M1123" i="1"/>
  <c r="O1123" i="1" s="1"/>
  <c r="H1123" i="1"/>
  <c r="C1123" i="1"/>
  <c r="M1122" i="1"/>
  <c r="O1122" i="1" s="1"/>
  <c r="H1122" i="1"/>
  <c r="C1122" i="1"/>
  <c r="E1122" i="1" s="1"/>
  <c r="M1121" i="1"/>
  <c r="H1121" i="1"/>
  <c r="D1121" i="1"/>
  <c r="F1121" i="1" s="1"/>
  <c r="G1121" i="1" s="1"/>
  <c r="C1121" i="1"/>
  <c r="E1121" i="1" s="1"/>
  <c r="M1120" i="1"/>
  <c r="H1120" i="1"/>
  <c r="J1120" i="1" s="1"/>
  <c r="C1120" i="1"/>
  <c r="E1120" i="1" s="1"/>
  <c r="M1119" i="1"/>
  <c r="H1119" i="1"/>
  <c r="J1119" i="1" s="1"/>
  <c r="C1119" i="1"/>
  <c r="D1119" i="1" s="1"/>
  <c r="F1119" i="1" s="1"/>
  <c r="G1119" i="1" s="1"/>
  <c r="M1118" i="1"/>
  <c r="H1118" i="1"/>
  <c r="C1118" i="1"/>
  <c r="M1117" i="1"/>
  <c r="H1117" i="1"/>
  <c r="J1117" i="1" s="1"/>
  <c r="C1117" i="1"/>
  <c r="M1116" i="1"/>
  <c r="O1116" i="1" s="1"/>
  <c r="H1116" i="1"/>
  <c r="C1116" i="1"/>
  <c r="E1116" i="1" s="1"/>
  <c r="N1115" i="1"/>
  <c r="P1115" i="1" s="1"/>
  <c r="Q1115" i="1" s="1"/>
  <c r="M1115" i="1"/>
  <c r="O1115" i="1" s="1"/>
  <c r="H1115" i="1"/>
  <c r="C1115" i="1"/>
  <c r="M1114" i="1"/>
  <c r="O1114" i="1" s="1"/>
  <c r="H1114" i="1"/>
  <c r="C1114" i="1"/>
  <c r="E1114" i="1" s="1"/>
  <c r="M1113" i="1"/>
  <c r="H1113" i="1"/>
  <c r="J1113" i="1" s="1"/>
  <c r="C1113" i="1"/>
  <c r="M1112" i="1"/>
  <c r="H1112" i="1"/>
  <c r="C1112" i="1"/>
  <c r="E1112" i="1" s="1"/>
  <c r="M1111" i="1"/>
  <c r="H1111" i="1"/>
  <c r="J1111" i="1" s="1"/>
  <c r="C1111" i="1"/>
  <c r="E1111" i="1" s="1"/>
  <c r="P1110" i="1"/>
  <c r="Q1110" i="1" s="1"/>
  <c r="N1110" i="1"/>
  <c r="M1110" i="1"/>
  <c r="O1110" i="1" s="1"/>
  <c r="I1110" i="1"/>
  <c r="K1110" i="1" s="1"/>
  <c r="L1110" i="1" s="1"/>
  <c r="H1110" i="1"/>
  <c r="J1110" i="1" s="1"/>
  <c r="C1110" i="1"/>
  <c r="M1109" i="1"/>
  <c r="O1109" i="1" s="1"/>
  <c r="H1109" i="1"/>
  <c r="J1109" i="1" s="1"/>
  <c r="C1109" i="1"/>
  <c r="M1108" i="1"/>
  <c r="O1108" i="1" s="1"/>
  <c r="H1108" i="1"/>
  <c r="J1108" i="1" s="1"/>
  <c r="C1108" i="1"/>
  <c r="E1108" i="1" s="1"/>
  <c r="M1107" i="1"/>
  <c r="H1107" i="1"/>
  <c r="C1107" i="1"/>
  <c r="M1106" i="1"/>
  <c r="O1106" i="1" s="1"/>
  <c r="H1106" i="1"/>
  <c r="C1106" i="1"/>
  <c r="E1106" i="1" s="1"/>
  <c r="M1105" i="1"/>
  <c r="O1105" i="1" s="1"/>
  <c r="H1105" i="1"/>
  <c r="C1105" i="1"/>
  <c r="E1105" i="1" s="1"/>
  <c r="M1104" i="1"/>
  <c r="H1104" i="1"/>
  <c r="C1104" i="1"/>
  <c r="E1104" i="1" s="1"/>
  <c r="M1103" i="1"/>
  <c r="H1103" i="1"/>
  <c r="J1103" i="1" s="1"/>
  <c r="C1103" i="1"/>
  <c r="M1102" i="1"/>
  <c r="O1102" i="1" s="1"/>
  <c r="H1102" i="1"/>
  <c r="J1102" i="1" s="1"/>
  <c r="C1102" i="1"/>
  <c r="M1101" i="1"/>
  <c r="O1101" i="1" s="1"/>
  <c r="H1101" i="1"/>
  <c r="J1101" i="1" s="1"/>
  <c r="C1101" i="1"/>
  <c r="M1100" i="1"/>
  <c r="O1100" i="1" s="1"/>
  <c r="H1100" i="1"/>
  <c r="C1100" i="1"/>
  <c r="E1100" i="1" s="1"/>
  <c r="M1099" i="1"/>
  <c r="H1099" i="1"/>
  <c r="J1099" i="1" s="1"/>
  <c r="C1099" i="1"/>
  <c r="M1098" i="1"/>
  <c r="O1098" i="1" s="1"/>
  <c r="H1098" i="1"/>
  <c r="C1098" i="1"/>
  <c r="E1098" i="1" s="1"/>
  <c r="M1097" i="1"/>
  <c r="O1097" i="1" s="1"/>
  <c r="H1097" i="1"/>
  <c r="D1097" i="1"/>
  <c r="F1097" i="1" s="1"/>
  <c r="G1097" i="1" s="1"/>
  <c r="C1097" i="1"/>
  <c r="E1097" i="1" s="1"/>
  <c r="M1096" i="1"/>
  <c r="O1096" i="1" s="1"/>
  <c r="H1096" i="1"/>
  <c r="C1096" i="1"/>
  <c r="E1096" i="1" s="1"/>
  <c r="M1095" i="1"/>
  <c r="H1095" i="1"/>
  <c r="J1095" i="1" s="1"/>
  <c r="C1095" i="1"/>
  <c r="E1095" i="1" s="1"/>
  <c r="O1094" i="1"/>
  <c r="M1094" i="1"/>
  <c r="N1094" i="1" s="1"/>
  <c r="P1094" i="1" s="1"/>
  <c r="Q1094" i="1" s="1"/>
  <c r="H1094" i="1"/>
  <c r="J1094" i="1" s="1"/>
  <c r="C1094" i="1"/>
  <c r="M1093" i="1"/>
  <c r="O1093" i="1" s="1"/>
  <c r="H1093" i="1"/>
  <c r="J1093" i="1" s="1"/>
  <c r="C1093" i="1"/>
  <c r="M1092" i="1"/>
  <c r="O1092" i="1" s="1"/>
  <c r="H1092" i="1"/>
  <c r="J1092" i="1" s="1"/>
  <c r="C1092" i="1"/>
  <c r="E1092" i="1" s="1"/>
  <c r="M1091" i="1"/>
  <c r="O1091" i="1" s="1"/>
  <c r="H1091" i="1"/>
  <c r="J1091" i="1" s="1"/>
  <c r="C1091" i="1"/>
  <c r="E1091" i="1" s="1"/>
  <c r="M1090" i="1"/>
  <c r="N1090" i="1" s="1"/>
  <c r="P1090" i="1" s="1"/>
  <c r="Q1090" i="1" s="1"/>
  <c r="H1090" i="1"/>
  <c r="C1090" i="1"/>
  <c r="E1090" i="1" s="1"/>
  <c r="M1089" i="1"/>
  <c r="O1089" i="1" s="1"/>
  <c r="H1089" i="1"/>
  <c r="C1089" i="1"/>
  <c r="N1088" i="1"/>
  <c r="P1088" i="1" s="1"/>
  <c r="Q1088" i="1" s="1"/>
  <c r="M1088" i="1"/>
  <c r="O1088" i="1" s="1"/>
  <c r="H1088" i="1"/>
  <c r="I1088" i="1" s="1"/>
  <c r="K1088" i="1" s="1"/>
  <c r="L1088" i="1" s="1"/>
  <c r="C1088" i="1"/>
  <c r="D1088" i="1" s="1"/>
  <c r="F1088" i="1" s="1"/>
  <c r="G1088" i="1" s="1"/>
  <c r="M1087" i="1"/>
  <c r="H1087" i="1"/>
  <c r="J1087" i="1" s="1"/>
  <c r="C1087" i="1"/>
  <c r="E1087" i="1" s="1"/>
  <c r="M1086" i="1"/>
  <c r="H1086" i="1"/>
  <c r="J1086" i="1" s="1"/>
  <c r="C1086" i="1"/>
  <c r="E1086" i="1" s="1"/>
  <c r="M1085" i="1"/>
  <c r="O1085" i="1" s="1"/>
  <c r="H1085" i="1"/>
  <c r="I1085" i="1" s="1"/>
  <c r="K1085" i="1" s="1"/>
  <c r="L1085" i="1" s="1"/>
  <c r="C1085" i="1"/>
  <c r="M1084" i="1"/>
  <c r="O1084" i="1" s="1"/>
  <c r="H1084" i="1"/>
  <c r="J1084" i="1" s="1"/>
  <c r="C1084" i="1"/>
  <c r="E1084" i="1" s="1"/>
  <c r="M1083" i="1"/>
  <c r="O1083" i="1" s="1"/>
  <c r="H1083" i="1"/>
  <c r="J1083" i="1" s="1"/>
  <c r="D1083" i="1"/>
  <c r="F1083" i="1" s="1"/>
  <c r="G1083" i="1" s="1"/>
  <c r="C1083" i="1"/>
  <c r="E1083" i="1" s="1"/>
  <c r="M1082" i="1"/>
  <c r="N1082" i="1" s="1"/>
  <c r="P1082" i="1" s="1"/>
  <c r="Q1082" i="1" s="1"/>
  <c r="H1082" i="1"/>
  <c r="C1082" i="1"/>
  <c r="E1082" i="1" s="1"/>
  <c r="M1081" i="1"/>
  <c r="O1081" i="1" s="1"/>
  <c r="H1081" i="1"/>
  <c r="I1081" i="1" s="1"/>
  <c r="K1081" i="1" s="1"/>
  <c r="L1081" i="1" s="1"/>
  <c r="C1081" i="1"/>
  <c r="E1081" i="1" s="1"/>
  <c r="M1080" i="1"/>
  <c r="O1080" i="1" s="1"/>
  <c r="H1080" i="1"/>
  <c r="J1080" i="1" s="1"/>
  <c r="C1080" i="1"/>
  <c r="M1079" i="1"/>
  <c r="H1079" i="1"/>
  <c r="J1079" i="1" s="1"/>
  <c r="C1079" i="1"/>
  <c r="D1079" i="1" s="1"/>
  <c r="F1079" i="1" s="1"/>
  <c r="G1079" i="1" s="1"/>
  <c r="N1078" i="1"/>
  <c r="P1078" i="1" s="1"/>
  <c r="Q1078" i="1" s="1"/>
  <c r="M1078" i="1"/>
  <c r="O1078" i="1" s="1"/>
  <c r="H1078" i="1"/>
  <c r="J1078" i="1" s="1"/>
  <c r="D1078" i="1"/>
  <c r="F1078" i="1" s="1"/>
  <c r="G1078" i="1" s="1"/>
  <c r="C1078" i="1"/>
  <c r="E1078" i="1" s="1"/>
  <c r="M1077" i="1"/>
  <c r="O1077" i="1" s="1"/>
  <c r="J1077" i="1"/>
  <c r="H1077" i="1"/>
  <c r="I1077" i="1" s="1"/>
  <c r="K1077" i="1" s="1"/>
  <c r="L1077" i="1" s="1"/>
  <c r="C1077" i="1"/>
  <c r="M1076" i="1"/>
  <c r="O1076" i="1" s="1"/>
  <c r="H1076" i="1"/>
  <c r="J1076" i="1" s="1"/>
  <c r="C1076" i="1"/>
  <c r="E1076" i="1" s="1"/>
  <c r="M1075" i="1"/>
  <c r="I1075" i="1"/>
  <c r="K1075" i="1" s="1"/>
  <c r="L1075" i="1" s="1"/>
  <c r="H1075" i="1"/>
  <c r="J1075" i="1" s="1"/>
  <c r="C1075" i="1"/>
  <c r="E1075" i="1" s="1"/>
  <c r="M1074" i="1"/>
  <c r="H1074" i="1"/>
  <c r="C1074" i="1"/>
  <c r="E1074" i="1" s="1"/>
  <c r="M1073" i="1"/>
  <c r="N1073" i="1" s="1"/>
  <c r="P1073" i="1" s="1"/>
  <c r="Q1073" i="1" s="1"/>
  <c r="H1073" i="1"/>
  <c r="J1073" i="1" s="1"/>
  <c r="C1073" i="1"/>
  <c r="M1072" i="1"/>
  <c r="O1072" i="1" s="1"/>
  <c r="H1072" i="1"/>
  <c r="J1072" i="1" s="1"/>
  <c r="C1072" i="1"/>
  <c r="D1072" i="1" s="1"/>
  <c r="F1072" i="1" s="1"/>
  <c r="G1072" i="1" s="1"/>
  <c r="M1071" i="1"/>
  <c r="H1071" i="1"/>
  <c r="J1071" i="1" s="1"/>
  <c r="C1071" i="1"/>
  <c r="E1071" i="1" s="1"/>
  <c r="M1070" i="1"/>
  <c r="H1070" i="1"/>
  <c r="J1070" i="1" s="1"/>
  <c r="C1070" i="1"/>
  <c r="E1070" i="1" s="1"/>
  <c r="M1069" i="1"/>
  <c r="H1069" i="1"/>
  <c r="I1069" i="1" s="1"/>
  <c r="K1069" i="1" s="1"/>
  <c r="L1069" i="1" s="1"/>
  <c r="C1069" i="1"/>
  <c r="M1068" i="1"/>
  <c r="O1068" i="1" s="1"/>
  <c r="H1068" i="1"/>
  <c r="C1068" i="1"/>
  <c r="D1068" i="1" s="1"/>
  <c r="F1068" i="1" s="1"/>
  <c r="G1068" i="1" s="1"/>
  <c r="M1067" i="1"/>
  <c r="O1067" i="1" s="1"/>
  <c r="H1067" i="1"/>
  <c r="J1067" i="1" s="1"/>
  <c r="C1067" i="1"/>
  <c r="M1066" i="1"/>
  <c r="N1066" i="1" s="1"/>
  <c r="P1066" i="1" s="1"/>
  <c r="Q1066" i="1" s="1"/>
  <c r="H1066" i="1"/>
  <c r="C1066" i="1"/>
  <c r="E1066" i="1" s="1"/>
  <c r="N1065" i="1"/>
  <c r="P1065" i="1" s="1"/>
  <c r="Q1065" i="1" s="1"/>
  <c r="M1065" i="1"/>
  <c r="O1065" i="1" s="1"/>
  <c r="H1065" i="1"/>
  <c r="I1065" i="1" s="1"/>
  <c r="K1065" i="1" s="1"/>
  <c r="L1065" i="1" s="1"/>
  <c r="E1065" i="1"/>
  <c r="C1065" i="1"/>
  <c r="D1065" i="1" s="1"/>
  <c r="F1065" i="1" s="1"/>
  <c r="G1065" i="1" s="1"/>
  <c r="M1064" i="1"/>
  <c r="O1064" i="1" s="1"/>
  <c r="H1064" i="1"/>
  <c r="J1064" i="1" s="1"/>
  <c r="C1064" i="1"/>
  <c r="M1063" i="1"/>
  <c r="H1063" i="1"/>
  <c r="J1063" i="1" s="1"/>
  <c r="C1063" i="1"/>
  <c r="D1063" i="1" s="1"/>
  <c r="F1063" i="1" s="1"/>
  <c r="G1063" i="1" s="1"/>
  <c r="M1062" i="1"/>
  <c r="N1062" i="1" s="1"/>
  <c r="P1062" i="1" s="1"/>
  <c r="Q1062" i="1" s="1"/>
  <c r="H1062" i="1"/>
  <c r="J1062" i="1" s="1"/>
  <c r="C1062" i="1"/>
  <c r="E1062" i="1" s="1"/>
  <c r="M1061" i="1"/>
  <c r="H1061" i="1"/>
  <c r="I1061" i="1" s="1"/>
  <c r="K1061" i="1" s="1"/>
  <c r="L1061" i="1" s="1"/>
  <c r="C1061" i="1"/>
  <c r="M1060" i="1"/>
  <c r="O1060" i="1" s="1"/>
  <c r="H1060" i="1"/>
  <c r="J1060" i="1" s="1"/>
  <c r="C1060" i="1"/>
  <c r="D1060" i="1" s="1"/>
  <c r="F1060" i="1" s="1"/>
  <c r="G1060" i="1" s="1"/>
  <c r="M1059" i="1"/>
  <c r="O1059" i="1" s="1"/>
  <c r="H1059" i="1"/>
  <c r="J1059" i="1" s="1"/>
  <c r="C1059" i="1"/>
  <c r="E1059" i="1" s="1"/>
  <c r="M1058" i="1"/>
  <c r="H1058" i="1"/>
  <c r="C1058" i="1"/>
  <c r="E1058" i="1" s="1"/>
  <c r="M1057" i="1"/>
  <c r="O1057" i="1" s="1"/>
  <c r="H1057" i="1"/>
  <c r="I1057" i="1" s="1"/>
  <c r="K1057" i="1" s="1"/>
  <c r="L1057" i="1" s="1"/>
  <c r="C1057" i="1"/>
  <c r="M1056" i="1"/>
  <c r="H1056" i="1"/>
  <c r="J1056" i="1" s="1"/>
  <c r="C1056" i="1"/>
  <c r="D1056" i="1" s="1"/>
  <c r="F1056" i="1" s="1"/>
  <c r="G1056" i="1" s="1"/>
  <c r="M1055" i="1"/>
  <c r="H1055" i="1"/>
  <c r="J1055" i="1" s="1"/>
  <c r="C1055" i="1"/>
  <c r="M1054" i="1"/>
  <c r="N1054" i="1" s="1"/>
  <c r="P1054" i="1" s="1"/>
  <c r="Q1054" i="1" s="1"/>
  <c r="J1054" i="1"/>
  <c r="I1054" i="1"/>
  <c r="K1054" i="1" s="1"/>
  <c r="L1054" i="1" s="1"/>
  <c r="H1054" i="1"/>
  <c r="C1054" i="1"/>
  <c r="E1054" i="1" s="1"/>
  <c r="M1053" i="1"/>
  <c r="O1053" i="1" s="1"/>
  <c r="H1053" i="1"/>
  <c r="C1053" i="1"/>
  <c r="M1052" i="1"/>
  <c r="O1052" i="1" s="1"/>
  <c r="H1052" i="1"/>
  <c r="J1052" i="1" s="1"/>
  <c r="C1052" i="1"/>
  <c r="D1052" i="1" s="1"/>
  <c r="F1052" i="1" s="1"/>
  <c r="G1052" i="1" s="1"/>
  <c r="M1051" i="1"/>
  <c r="O1051" i="1" s="1"/>
  <c r="H1051" i="1"/>
  <c r="J1051" i="1" s="1"/>
  <c r="C1051" i="1"/>
  <c r="M1050" i="1"/>
  <c r="O1050" i="1" s="1"/>
  <c r="H1050" i="1"/>
  <c r="C1050" i="1"/>
  <c r="E1050" i="1" s="1"/>
  <c r="M1049" i="1"/>
  <c r="O1049" i="1" s="1"/>
  <c r="H1049" i="1"/>
  <c r="I1049" i="1" s="1"/>
  <c r="K1049" i="1" s="1"/>
  <c r="L1049" i="1" s="1"/>
  <c r="C1049" i="1"/>
  <c r="M1048" i="1"/>
  <c r="H1048" i="1"/>
  <c r="J1048" i="1" s="1"/>
  <c r="C1048" i="1"/>
  <c r="M1047" i="1"/>
  <c r="H1047" i="1"/>
  <c r="J1047" i="1" s="1"/>
  <c r="C1047" i="1"/>
  <c r="M1046" i="1"/>
  <c r="N1046" i="1" s="1"/>
  <c r="P1046" i="1" s="1"/>
  <c r="Q1046" i="1" s="1"/>
  <c r="H1046" i="1"/>
  <c r="J1046" i="1" s="1"/>
  <c r="C1046" i="1"/>
  <c r="E1046" i="1" s="1"/>
  <c r="M1045" i="1"/>
  <c r="H1045" i="1"/>
  <c r="J1045" i="1" s="1"/>
  <c r="C1045" i="1"/>
  <c r="M1044" i="1"/>
  <c r="O1044" i="1" s="1"/>
  <c r="H1044" i="1"/>
  <c r="J1044" i="1" s="1"/>
  <c r="E1044" i="1"/>
  <c r="C1044" i="1"/>
  <c r="D1044" i="1" s="1"/>
  <c r="F1044" i="1" s="1"/>
  <c r="G1044" i="1" s="1"/>
  <c r="M1043" i="1"/>
  <c r="N1043" i="1" s="1"/>
  <c r="P1043" i="1" s="1"/>
  <c r="Q1043" i="1" s="1"/>
  <c r="H1043" i="1"/>
  <c r="D1043" i="1"/>
  <c r="F1043" i="1" s="1"/>
  <c r="G1043" i="1" s="1"/>
  <c r="C1043" i="1"/>
  <c r="E1043" i="1" s="1"/>
  <c r="M1042" i="1"/>
  <c r="O1042" i="1" s="1"/>
  <c r="H1042" i="1"/>
  <c r="C1042" i="1"/>
  <c r="E1042" i="1" s="1"/>
  <c r="M1041" i="1"/>
  <c r="O1041" i="1" s="1"/>
  <c r="H1041" i="1"/>
  <c r="I1041" i="1" s="1"/>
  <c r="K1041" i="1" s="1"/>
  <c r="L1041" i="1" s="1"/>
  <c r="C1041" i="1"/>
  <c r="E1041" i="1" s="1"/>
  <c r="M1040" i="1"/>
  <c r="O1040" i="1" s="1"/>
  <c r="H1040" i="1"/>
  <c r="J1040" i="1" s="1"/>
  <c r="C1040" i="1"/>
  <c r="E1040" i="1" s="1"/>
  <c r="M1039" i="1"/>
  <c r="H1039" i="1"/>
  <c r="J1039" i="1" s="1"/>
  <c r="C1039" i="1"/>
  <c r="E1039" i="1" s="1"/>
  <c r="M1038" i="1"/>
  <c r="N1038" i="1" s="1"/>
  <c r="P1038" i="1" s="1"/>
  <c r="Q1038" i="1" s="1"/>
  <c r="H1038" i="1"/>
  <c r="J1038" i="1" s="1"/>
  <c r="C1038" i="1"/>
  <c r="M1037" i="1"/>
  <c r="H1037" i="1"/>
  <c r="J1037" i="1" s="1"/>
  <c r="C1037" i="1"/>
  <c r="M1036" i="1"/>
  <c r="O1036" i="1" s="1"/>
  <c r="H1036" i="1"/>
  <c r="J1036" i="1" s="1"/>
  <c r="C1036" i="1"/>
  <c r="E1036" i="1" s="1"/>
  <c r="M1035" i="1"/>
  <c r="O1035" i="1" s="1"/>
  <c r="H1035" i="1"/>
  <c r="J1035" i="1" s="1"/>
  <c r="C1035" i="1"/>
  <c r="E1035" i="1" s="1"/>
  <c r="M1034" i="1"/>
  <c r="N1034" i="1" s="1"/>
  <c r="P1034" i="1" s="1"/>
  <c r="Q1034" i="1" s="1"/>
  <c r="H1034" i="1"/>
  <c r="C1034" i="1"/>
  <c r="E1034" i="1" s="1"/>
  <c r="M1033" i="1"/>
  <c r="H1033" i="1"/>
  <c r="C1033" i="1"/>
  <c r="M1032" i="1"/>
  <c r="O1032" i="1" s="1"/>
  <c r="H1032" i="1"/>
  <c r="J1032" i="1" s="1"/>
  <c r="C1032" i="1"/>
  <c r="M1031" i="1"/>
  <c r="H1031" i="1"/>
  <c r="C1031" i="1"/>
  <c r="E1031" i="1" s="1"/>
  <c r="M1030" i="1"/>
  <c r="N1030" i="1" s="1"/>
  <c r="P1030" i="1" s="1"/>
  <c r="Q1030" i="1" s="1"/>
  <c r="H1030" i="1"/>
  <c r="I1030" i="1" s="1"/>
  <c r="K1030" i="1" s="1"/>
  <c r="L1030" i="1" s="1"/>
  <c r="C1030" i="1"/>
  <c r="E1030" i="1" s="1"/>
  <c r="M1029" i="1"/>
  <c r="O1029" i="1" s="1"/>
  <c r="H1029" i="1"/>
  <c r="J1029" i="1" s="1"/>
  <c r="C1029" i="1"/>
  <c r="M1028" i="1"/>
  <c r="H1028" i="1"/>
  <c r="C1028" i="1"/>
  <c r="D1028" i="1" s="1"/>
  <c r="F1028" i="1" s="1"/>
  <c r="G1028" i="1" s="1"/>
  <c r="M1027" i="1"/>
  <c r="O1027" i="1" s="1"/>
  <c r="H1027" i="1"/>
  <c r="J1027" i="1" s="1"/>
  <c r="C1027" i="1"/>
  <c r="M1026" i="1"/>
  <c r="O1026" i="1" s="1"/>
  <c r="H1026" i="1"/>
  <c r="J1026" i="1" s="1"/>
  <c r="C1026" i="1"/>
  <c r="D1026" i="1" s="1"/>
  <c r="F1026" i="1" s="1"/>
  <c r="G1026" i="1" s="1"/>
  <c r="M1025" i="1"/>
  <c r="H1025" i="1"/>
  <c r="J1025" i="1" s="1"/>
  <c r="C1025" i="1"/>
  <c r="E1025" i="1" s="1"/>
  <c r="M1024" i="1"/>
  <c r="H1024" i="1"/>
  <c r="I1024" i="1" s="1"/>
  <c r="K1024" i="1" s="1"/>
  <c r="L1024" i="1" s="1"/>
  <c r="C1024" i="1"/>
  <c r="E1024" i="1" s="1"/>
  <c r="M1023" i="1"/>
  <c r="O1023" i="1" s="1"/>
  <c r="H1023" i="1"/>
  <c r="J1023" i="1" s="1"/>
  <c r="E1023" i="1"/>
  <c r="C1023" i="1"/>
  <c r="D1023" i="1" s="1"/>
  <c r="F1023" i="1" s="1"/>
  <c r="G1023" i="1" s="1"/>
  <c r="M1022" i="1"/>
  <c r="O1022" i="1" s="1"/>
  <c r="H1022" i="1"/>
  <c r="D1022" i="1"/>
  <c r="F1022" i="1" s="1"/>
  <c r="G1022" i="1" s="1"/>
  <c r="C1022" i="1"/>
  <c r="E1022" i="1" s="1"/>
  <c r="M1021" i="1"/>
  <c r="N1021" i="1" s="1"/>
  <c r="P1021" i="1" s="1"/>
  <c r="Q1021" i="1" s="1"/>
  <c r="H1021" i="1"/>
  <c r="C1021" i="1"/>
  <c r="E1021" i="1" s="1"/>
  <c r="M1020" i="1"/>
  <c r="O1020" i="1" s="1"/>
  <c r="H1020" i="1"/>
  <c r="J1020" i="1" s="1"/>
  <c r="C1020" i="1"/>
  <c r="M1019" i="1"/>
  <c r="H1019" i="1"/>
  <c r="J1019" i="1" s="1"/>
  <c r="C1019" i="1"/>
  <c r="E1019" i="1" s="1"/>
  <c r="M1018" i="1"/>
  <c r="N1018" i="1" s="1"/>
  <c r="P1018" i="1" s="1"/>
  <c r="Q1018" i="1" s="1"/>
  <c r="H1018" i="1"/>
  <c r="J1018" i="1" s="1"/>
  <c r="C1018" i="1"/>
  <c r="E1018" i="1" s="1"/>
  <c r="M1017" i="1"/>
  <c r="O1017" i="1" s="1"/>
  <c r="H1017" i="1"/>
  <c r="J1017" i="1" s="1"/>
  <c r="C1017" i="1"/>
  <c r="M1016" i="1"/>
  <c r="O1016" i="1" s="1"/>
  <c r="H1016" i="1"/>
  <c r="C1016" i="1"/>
  <c r="D1016" i="1" s="1"/>
  <c r="F1016" i="1" s="1"/>
  <c r="G1016" i="1" s="1"/>
  <c r="M1015" i="1"/>
  <c r="O1015" i="1" s="1"/>
  <c r="H1015" i="1"/>
  <c r="D1015" i="1"/>
  <c r="F1015" i="1" s="1"/>
  <c r="G1015" i="1" s="1"/>
  <c r="C1015" i="1"/>
  <c r="E1015" i="1" s="1"/>
  <c r="M1014" i="1"/>
  <c r="O1014" i="1" s="1"/>
  <c r="H1014" i="1"/>
  <c r="C1014" i="1"/>
  <c r="E1014" i="1" s="1"/>
  <c r="M1013" i="1"/>
  <c r="H1013" i="1"/>
  <c r="J1013" i="1" s="1"/>
  <c r="C1013" i="1"/>
  <c r="E1013" i="1" s="1"/>
  <c r="M1012" i="1"/>
  <c r="H1012" i="1"/>
  <c r="C1012" i="1"/>
  <c r="E1012" i="1" s="1"/>
  <c r="M1011" i="1"/>
  <c r="H1011" i="1"/>
  <c r="J1011" i="1" s="1"/>
  <c r="C1011" i="1"/>
  <c r="E1011" i="1" s="1"/>
  <c r="M1010" i="1"/>
  <c r="O1010" i="1" s="1"/>
  <c r="H1010" i="1"/>
  <c r="J1010" i="1" s="1"/>
  <c r="C1010" i="1"/>
  <c r="M1009" i="1"/>
  <c r="O1009" i="1" s="1"/>
  <c r="H1009" i="1"/>
  <c r="J1009" i="1" s="1"/>
  <c r="C1009" i="1"/>
  <c r="M1008" i="1"/>
  <c r="O1008" i="1" s="1"/>
  <c r="H1008" i="1"/>
  <c r="D1008" i="1"/>
  <c r="F1008" i="1" s="1"/>
  <c r="G1008" i="1" s="1"/>
  <c r="C1008" i="1"/>
  <c r="E1008" i="1" s="1"/>
  <c r="M1007" i="1"/>
  <c r="O1007" i="1" s="1"/>
  <c r="H1007" i="1"/>
  <c r="C1007" i="1"/>
  <c r="M1006" i="1"/>
  <c r="O1006" i="1" s="1"/>
  <c r="H1006" i="1"/>
  <c r="C1006" i="1"/>
  <c r="E1006" i="1" s="1"/>
  <c r="M1005" i="1"/>
  <c r="O1005" i="1" s="1"/>
  <c r="H1005" i="1"/>
  <c r="J1005" i="1" s="1"/>
  <c r="C1005" i="1"/>
  <c r="E1005" i="1" s="1"/>
  <c r="M1004" i="1"/>
  <c r="O1004" i="1" s="1"/>
  <c r="H1004" i="1"/>
  <c r="I1004" i="1" s="1"/>
  <c r="K1004" i="1" s="1"/>
  <c r="L1004" i="1" s="1"/>
  <c r="C1004" i="1"/>
  <c r="E1004" i="1" s="1"/>
  <c r="M1003" i="1"/>
  <c r="H1003" i="1"/>
  <c r="J1003" i="1" s="1"/>
  <c r="C1003" i="1"/>
  <c r="D1003" i="1" s="1"/>
  <c r="F1003" i="1" s="1"/>
  <c r="G1003" i="1" s="1"/>
  <c r="M1002" i="1"/>
  <c r="O1002" i="1" s="1"/>
  <c r="H1002" i="1"/>
  <c r="J1002" i="1" s="1"/>
  <c r="C1002" i="1"/>
  <c r="E1002" i="1" s="1"/>
  <c r="O1001" i="1"/>
  <c r="M1001" i="1"/>
  <c r="N1001" i="1" s="1"/>
  <c r="P1001" i="1" s="1"/>
  <c r="Q1001" i="1" s="1"/>
  <c r="H1001" i="1"/>
  <c r="J1001" i="1" s="1"/>
  <c r="C1001" i="1"/>
  <c r="M1000" i="1"/>
  <c r="O1000" i="1" s="1"/>
  <c r="H1000" i="1"/>
  <c r="J1000" i="1" s="1"/>
  <c r="C1000" i="1"/>
  <c r="E1000" i="1" s="1"/>
  <c r="M999" i="1"/>
  <c r="O999" i="1" s="1"/>
  <c r="H999" i="1"/>
  <c r="J999" i="1" s="1"/>
  <c r="D999" i="1"/>
  <c r="F999" i="1" s="1"/>
  <c r="G999" i="1" s="1"/>
  <c r="C999" i="1"/>
  <c r="E999" i="1" s="1"/>
  <c r="M998" i="1"/>
  <c r="O998" i="1" s="1"/>
  <c r="H998" i="1"/>
  <c r="C998" i="1"/>
  <c r="M997" i="1"/>
  <c r="O997" i="1" s="1"/>
  <c r="H997" i="1"/>
  <c r="C997" i="1"/>
  <c r="E997" i="1" s="1"/>
  <c r="N996" i="1"/>
  <c r="P996" i="1" s="1"/>
  <c r="Q996" i="1" s="1"/>
  <c r="M996" i="1"/>
  <c r="O996" i="1" s="1"/>
  <c r="H996" i="1"/>
  <c r="J996" i="1" s="1"/>
  <c r="C996" i="1"/>
  <c r="E996" i="1" s="1"/>
  <c r="M995" i="1"/>
  <c r="H995" i="1"/>
  <c r="J995" i="1" s="1"/>
  <c r="E995" i="1"/>
  <c r="C995" i="1"/>
  <c r="D995" i="1" s="1"/>
  <c r="F995" i="1" s="1"/>
  <c r="G995" i="1" s="1"/>
  <c r="M994" i="1"/>
  <c r="O994" i="1" s="1"/>
  <c r="H994" i="1"/>
  <c r="J994" i="1" s="1"/>
  <c r="C994" i="1"/>
  <c r="M993" i="1"/>
  <c r="O993" i="1" s="1"/>
  <c r="H993" i="1"/>
  <c r="J993" i="1" s="1"/>
  <c r="C993" i="1"/>
  <c r="M992" i="1"/>
  <c r="O992" i="1" s="1"/>
  <c r="H992" i="1"/>
  <c r="J992" i="1" s="1"/>
  <c r="E992" i="1"/>
  <c r="C992" i="1"/>
  <c r="D992" i="1" s="1"/>
  <c r="F992" i="1" s="1"/>
  <c r="G992" i="1" s="1"/>
  <c r="M991" i="1"/>
  <c r="O991" i="1" s="1"/>
  <c r="H991" i="1"/>
  <c r="J991" i="1" s="1"/>
  <c r="C991" i="1"/>
  <c r="E991" i="1" s="1"/>
  <c r="M990" i="1"/>
  <c r="O990" i="1" s="1"/>
  <c r="H990" i="1"/>
  <c r="C990" i="1"/>
  <c r="E990" i="1" s="1"/>
  <c r="M989" i="1"/>
  <c r="N989" i="1" s="1"/>
  <c r="P989" i="1" s="1"/>
  <c r="Q989" i="1" s="1"/>
  <c r="H989" i="1"/>
  <c r="C989" i="1"/>
  <c r="E989" i="1" s="1"/>
  <c r="M988" i="1"/>
  <c r="O988" i="1" s="1"/>
  <c r="H988" i="1"/>
  <c r="J988" i="1" s="1"/>
  <c r="C988" i="1"/>
  <c r="E988" i="1" s="1"/>
  <c r="M987" i="1"/>
  <c r="H987" i="1"/>
  <c r="J987" i="1" s="1"/>
  <c r="D987" i="1"/>
  <c r="F987" i="1" s="1"/>
  <c r="G987" i="1" s="1"/>
  <c r="C987" i="1"/>
  <c r="E987" i="1" s="1"/>
  <c r="M986" i="1"/>
  <c r="H986" i="1"/>
  <c r="J986" i="1" s="1"/>
  <c r="D986" i="1"/>
  <c r="F986" i="1" s="1"/>
  <c r="G986" i="1" s="1"/>
  <c r="C986" i="1"/>
  <c r="E986" i="1" s="1"/>
  <c r="M985" i="1"/>
  <c r="O985" i="1" s="1"/>
  <c r="H985" i="1"/>
  <c r="J985" i="1" s="1"/>
  <c r="C985" i="1"/>
  <c r="M984" i="1"/>
  <c r="O984" i="1" s="1"/>
  <c r="I984" i="1"/>
  <c r="K984" i="1" s="1"/>
  <c r="L984" i="1" s="1"/>
  <c r="H984" i="1"/>
  <c r="J984" i="1" s="1"/>
  <c r="C984" i="1"/>
  <c r="M983" i="1"/>
  <c r="O983" i="1" s="1"/>
  <c r="I983" i="1"/>
  <c r="K983" i="1" s="1"/>
  <c r="L983" i="1" s="1"/>
  <c r="H983" i="1"/>
  <c r="J983" i="1" s="1"/>
  <c r="D983" i="1"/>
  <c r="F983" i="1" s="1"/>
  <c r="G983" i="1" s="1"/>
  <c r="C983" i="1"/>
  <c r="E983" i="1" s="1"/>
  <c r="M982" i="1"/>
  <c r="O982" i="1" s="1"/>
  <c r="H982" i="1"/>
  <c r="C982" i="1"/>
  <c r="E982" i="1" s="1"/>
  <c r="M981" i="1"/>
  <c r="O981" i="1" s="1"/>
  <c r="H981" i="1"/>
  <c r="J981" i="1" s="1"/>
  <c r="C981" i="1"/>
  <c r="E981" i="1" s="1"/>
  <c r="M980" i="1"/>
  <c r="O980" i="1" s="1"/>
  <c r="H980" i="1"/>
  <c r="J980" i="1" s="1"/>
  <c r="C980" i="1"/>
  <c r="E980" i="1" s="1"/>
  <c r="M979" i="1"/>
  <c r="H979" i="1"/>
  <c r="J979" i="1" s="1"/>
  <c r="C979" i="1"/>
  <c r="E979" i="1" s="1"/>
  <c r="M978" i="1"/>
  <c r="H978" i="1"/>
  <c r="J978" i="1" s="1"/>
  <c r="C978" i="1"/>
  <c r="E978" i="1" s="1"/>
  <c r="M977" i="1"/>
  <c r="H977" i="1"/>
  <c r="J977" i="1" s="1"/>
  <c r="C977" i="1"/>
  <c r="M976" i="1"/>
  <c r="O976" i="1" s="1"/>
  <c r="H976" i="1"/>
  <c r="J976" i="1" s="1"/>
  <c r="C976" i="1"/>
  <c r="E976" i="1" s="1"/>
  <c r="M975" i="1"/>
  <c r="O975" i="1" s="1"/>
  <c r="H975" i="1"/>
  <c r="C975" i="1"/>
  <c r="E975" i="1" s="1"/>
  <c r="M974" i="1"/>
  <c r="O974" i="1" s="1"/>
  <c r="H974" i="1"/>
  <c r="C974" i="1"/>
  <c r="E974" i="1" s="1"/>
  <c r="M973" i="1"/>
  <c r="H973" i="1"/>
  <c r="I973" i="1" s="1"/>
  <c r="K973" i="1" s="1"/>
  <c r="L973" i="1" s="1"/>
  <c r="C973" i="1"/>
  <c r="E973" i="1" s="1"/>
  <c r="M972" i="1"/>
  <c r="O972" i="1" s="1"/>
  <c r="H972" i="1"/>
  <c r="I972" i="1" s="1"/>
  <c r="K972" i="1" s="1"/>
  <c r="L972" i="1" s="1"/>
  <c r="C972" i="1"/>
  <c r="E972" i="1" s="1"/>
  <c r="M971" i="1"/>
  <c r="H971" i="1"/>
  <c r="J971" i="1" s="1"/>
  <c r="C971" i="1"/>
  <c r="E971" i="1" s="1"/>
  <c r="M970" i="1"/>
  <c r="N970" i="1" s="1"/>
  <c r="P970" i="1" s="1"/>
  <c r="Q970" i="1" s="1"/>
  <c r="H970" i="1"/>
  <c r="J970" i="1" s="1"/>
  <c r="C970" i="1"/>
  <c r="M969" i="1"/>
  <c r="O969" i="1" s="1"/>
  <c r="H969" i="1"/>
  <c r="J969" i="1" s="1"/>
  <c r="C969" i="1"/>
  <c r="M968" i="1"/>
  <c r="O968" i="1" s="1"/>
  <c r="H968" i="1"/>
  <c r="C968" i="1"/>
  <c r="D968" i="1" s="1"/>
  <c r="F968" i="1" s="1"/>
  <c r="G968" i="1" s="1"/>
  <c r="M967" i="1"/>
  <c r="O967" i="1" s="1"/>
  <c r="H967" i="1"/>
  <c r="J967" i="1" s="1"/>
  <c r="C967" i="1"/>
  <c r="E967" i="1" s="1"/>
  <c r="M966" i="1"/>
  <c r="O966" i="1" s="1"/>
  <c r="H966" i="1"/>
  <c r="C966" i="1"/>
  <c r="E966" i="1" s="1"/>
  <c r="M965" i="1"/>
  <c r="H965" i="1"/>
  <c r="I965" i="1" s="1"/>
  <c r="K965" i="1" s="1"/>
  <c r="L965" i="1" s="1"/>
  <c r="C965" i="1"/>
  <c r="E965" i="1" s="1"/>
  <c r="M964" i="1"/>
  <c r="O964" i="1" s="1"/>
  <c r="H964" i="1"/>
  <c r="C964" i="1"/>
  <c r="E964" i="1" s="1"/>
  <c r="M963" i="1"/>
  <c r="H963" i="1"/>
  <c r="J963" i="1" s="1"/>
  <c r="C963" i="1"/>
  <c r="E963" i="1" s="1"/>
  <c r="M962" i="1"/>
  <c r="H962" i="1"/>
  <c r="J962" i="1" s="1"/>
  <c r="C962" i="1"/>
  <c r="M961" i="1"/>
  <c r="O961" i="1" s="1"/>
  <c r="H961" i="1"/>
  <c r="J961" i="1" s="1"/>
  <c r="C961" i="1"/>
  <c r="M960" i="1"/>
  <c r="O960" i="1" s="1"/>
  <c r="H960" i="1"/>
  <c r="C960" i="1"/>
  <c r="D960" i="1" s="1"/>
  <c r="F960" i="1" s="1"/>
  <c r="G960" i="1" s="1"/>
  <c r="M959" i="1"/>
  <c r="O959" i="1" s="1"/>
  <c r="H959" i="1"/>
  <c r="J959" i="1" s="1"/>
  <c r="D959" i="1"/>
  <c r="F959" i="1" s="1"/>
  <c r="G959" i="1" s="1"/>
  <c r="C959" i="1"/>
  <c r="E959" i="1" s="1"/>
  <c r="M958" i="1"/>
  <c r="O958" i="1" s="1"/>
  <c r="H958" i="1"/>
  <c r="C958" i="1"/>
  <c r="M957" i="1"/>
  <c r="O957" i="1" s="1"/>
  <c r="H957" i="1"/>
  <c r="I957" i="1" s="1"/>
  <c r="K957" i="1" s="1"/>
  <c r="L957" i="1" s="1"/>
  <c r="C957" i="1"/>
  <c r="E957" i="1" s="1"/>
  <c r="M956" i="1"/>
  <c r="I956" i="1"/>
  <c r="K956" i="1" s="1"/>
  <c r="L956" i="1" s="1"/>
  <c r="H956" i="1"/>
  <c r="J956" i="1" s="1"/>
  <c r="C956" i="1"/>
  <c r="E956" i="1" s="1"/>
  <c r="M955" i="1"/>
  <c r="H955" i="1"/>
  <c r="J955" i="1" s="1"/>
  <c r="C955" i="1"/>
  <c r="M954" i="1"/>
  <c r="N954" i="1" s="1"/>
  <c r="P954" i="1" s="1"/>
  <c r="Q954" i="1" s="1"/>
  <c r="H954" i="1"/>
  <c r="J954" i="1" s="1"/>
  <c r="C954" i="1"/>
  <c r="E954" i="1" s="1"/>
  <c r="M953" i="1"/>
  <c r="O953" i="1" s="1"/>
  <c r="H953" i="1"/>
  <c r="J953" i="1" s="1"/>
  <c r="C953" i="1"/>
  <c r="M952" i="1"/>
  <c r="O952" i="1" s="1"/>
  <c r="H952" i="1"/>
  <c r="I952" i="1" s="1"/>
  <c r="K952" i="1" s="1"/>
  <c r="L952" i="1" s="1"/>
  <c r="C952" i="1"/>
  <c r="D952" i="1" s="1"/>
  <c r="F952" i="1" s="1"/>
  <c r="G952" i="1" s="1"/>
  <c r="M951" i="1"/>
  <c r="O951" i="1" s="1"/>
  <c r="H951" i="1"/>
  <c r="J951" i="1" s="1"/>
  <c r="C951" i="1"/>
  <c r="D951" i="1" s="1"/>
  <c r="F951" i="1" s="1"/>
  <c r="G951" i="1" s="1"/>
  <c r="M950" i="1"/>
  <c r="O950" i="1" s="1"/>
  <c r="H950" i="1"/>
  <c r="C950" i="1"/>
  <c r="E950" i="1" s="1"/>
  <c r="M949" i="1"/>
  <c r="O949" i="1" s="1"/>
  <c r="H949" i="1"/>
  <c r="I949" i="1" s="1"/>
  <c r="K949" i="1" s="1"/>
  <c r="L949" i="1" s="1"/>
  <c r="C949" i="1"/>
  <c r="E949" i="1" s="1"/>
  <c r="M948" i="1"/>
  <c r="O948" i="1" s="1"/>
  <c r="H948" i="1"/>
  <c r="J948" i="1" s="1"/>
  <c r="C948" i="1"/>
  <c r="E948" i="1" s="1"/>
  <c r="M947" i="1"/>
  <c r="H947" i="1"/>
  <c r="J947" i="1" s="1"/>
  <c r="C947" i="1"/>
  <c r="D947" i="1" s="1"/>
  <c r="F947" i="1" s="1"/>
  <c r="G947" i="1" s="1"/>
  <c r="M946" i="1"/>
  <c r="H946" i="1"/>
  <c r="J946" i="1" s="1"/>
  <c r="C946" i="1"/>
  <c r="M945" i="1"/>
  <c r="N945" i="1" s="1"/>
  <c r="P945" i="1" s="1"/>
  <c r="Q945" i="1" s="1"/>
  <c r="H945" i="1"/>
  <c r="J945" i="1" s="1"/>
  <c r="C945" i="1"/>
  <c r="M944" i="1"/>
  <c r="O944" i="1" s="1"/>
  <c r="H944" i="1"/>
  <c r="C944" i="1"/>
  <c r="M943" i="1"/>
  <c r="O943" i="1" s="1"/>
  <c r="H943" i="1"/>
  <c r="J943" i="1" s="1"/>
  <c r="C943" i="1"/>
  <c r="M942" i="1"/>
  <c r="O942" i="1" s="1"/>
  <c r="H942" i="1"/>
  <c r="C942" i="1"/>
  <c r="E942" i="1" s="1"/>
  <c r="M941" i="1"/>
  <c r="N941" i="1" s="1"/>
  <c r="P941" i="1" s="1"/>
  <c r="Q941" i="1" s="1"/>
  <c r="H941" i="1"/>
  <c r="I941" i="1" s="1"/>
  <c r="K941" i="1" s="1"/>
  <c r="L941" i="1" s="1"/>
  <c r="C941" i="1"/>
  <c r="E941" i="1" s="1"/>
  <c r="M940" i="1"/>
  <c r="O940" i="1" s="1"/>
  <c r="J940" i="1"/>
  <c r="I940" i="1"/>
  <c r="K940" i="1" s="1"/>
  <c r="L940" i="1" s="1"/>
  <c r="H940" i="1"/>
  <c r="C940" i="1"/>
  <c r="E940" i="1" s="1"/>
  <c r="M939" i="1"/>
  <c r="H939" i="1"/>
  <c r="J939" i="1" s="1"/>
  <c r="C939" i="1"/>
  <c r="E939" i="1" s="1"/>
  <c r="M938" i="1"/>
  <c r="H938" i="1"/>
  <c r="J938" i="1" s="1"/>
  <c r="D938" i="1"/>
  <c r="F938" i="1" s="1"/>
  <c r="G938" i="1" s="1"/>
  <c r="C938" i="1"/>
  <c r="E938" i="1" s="1"/>
  <c r="M937" i="1"/>
  <c r="O937" i="1" s="1"/>
  <c r="H937" i="1"/>
  <c r="J937" i="1" s="1"/>
  <c r="C937" i="1"/>
  <c r="M936" i="1"/>
  <c r="O936" i="1" s="1"/>
  <c r="H936" i="1"/>
  <c r="J936" i="1" s="1"/>
  <c r="C936" i="1"/>
  <c r="D936" i="1" s="1"/>
  <c r="F936" i="1" s="1"/>
  <c r="G936" i="1" s="1"/>
  <c r="M935" i="1"/>
  <c r="O935" i="1" s="1"/>
  <c r="H935" i="1"/>
  <c r="C935" i="1"/>
  <c r="D935" i="1" s="1"/>
  <c r="F935" i="1" s="1"/>
  <c r="G935" i="1" s="1"/>
  <c r="M934" i="1"/>
  <c r="O934" i="1" s="1"/>
  <c r="H934" i="1"/>
  <c r="C934" i="1"/>
  <c r="E934" i="1" s="1"/>
  <c r="M933" i="1"/>
  <c r="O933" i="1" s="1"/>
  <c r="H933" i="1"/>
  <c r="C933" i="1"/>
  <c r="M932" i="1"/>
  <c r="O932" i="1" s="1"/>
  <c r="H932" i="1"/>
  <c r="J932" i="1" s="1"/>
  <c r="C932" i="1"/>
  <c r="E932" i="1" s="1"/>
  <c r="M931" i="1"/>
  <c r="H931" i="1"/>
  <c r="J931" i="1" s="1"/>
  <c r="E931" i="1"/>
  <c r="C931" i="1"/>
  <c r="D931" i="1" s="1"/>
  <c r="F931" i="1" s="1"/>
  <c r="G931" i="1" s="1"/>
  <c r="M930" i="1"/>
  <c r="N930" i="1" s="1"/>
  <c r="P930" i="1" s="1"/>
  <c r="Q930" i="1" s="1"/>
  <c r="H930" i="1"/>
  <c r="C930" i="1"/>
  <c r="M929" i="1"/>
  <c r="H929" i="1"/>
  <c r="J929" i="1" s="1"/>
  <c r="C929" i="1"/>
  <c r="M928" i="1"/>
  <c r="O928" i="1" s="1"/>
  <c r="H928" i="1"/>
  <c r="J928" i="1" s="1"/>
  <c r="C928" i="1"/>
  <c r="D928" i="1" s="1"/>
  <c r="F928" i="1" s="1"/>
  <c r="G928" i="1" s="1"/>
  <c r="M927" i="1"/>
  <c r="H927" i="1"/>
  <c r="C927" i="1"/>
  <c r="D927" i="1" s="1"/>
  <c r="F927" i="1" s="1"/>
  <c r="G927" i="1" s="1"/>
  <c r="M926" i="1"/>
  <c r="O926" i="1" s="1"/>
  <c r="H926" i="1"/>
  <c r="C926" i="1"/>
  <c r="M925" i="1"/>
  <c r="O925" i="1" s="1"/>
  <c r="H925" i="1"/>
  <c r="I925" i="1" s="1"/>
  <c r="K925" i="1" s="1"/>
  <c r="L925" i="1" s="1"/>
  <c r="C925" i="1"/>
  <c r="M924" i="1"/>
  <c r="O924" i="1" s="1"/>
  <c r="H924" i="1"/>
  <c r="C924" i="1"/>
  <c r="E924" i="1" s="1"/>
  <c r="M923" i="1"/>
  <c r="H923" i="1"/>
  <c r="J923" i="1" s="1"/>
  <c r="C923" i="1"/>
  <c r="E923" i="1" s="1"/>
  <c r="M922" i="1"/>
  <c r="H922" i="1"/>
  <c r="D922" i="1"/>
  <c r="F922" i="1" s="1"/>
  <c r="G922" i="1" s="1"/>
  <c r="C922" i="1"/>
  <c r="E922" i="1" s="1"/>
  <c r="M921" i="1"/>
  <c r="H921" i="1"/>
  <c r="C921" i="1"/>
  <c r="M920" i="1"/>
  <c r="O920" i="1" s="1"/>
  <c r="J920" i="1"/>
  <c r="H920" i="1"/>
  <c r="I920" i="1" s="1"/>
  <c r="K920" i="1" s="1"/>
  <c r="L920" i="1" s="1"/>
  <c r="C920" i="1"/>
  <c r="D920" i="1" s="1"/>
  <c r="F920" i="1" s="1"/>
  <c r="G920" i="1" s="1"/>
  <c r="M919" i="1"/>
  <c r="O919" i="1" s="1"/>
  <c r="H919" i="1"/>
  <c r="C919" i="1"/>
  <c r="E919" i="1" s="1"/>
  <c r="M918" i="1"/>
  <c r="H918" i="1"/>
  <c r="C918" i="1"/>
  <c r="M917" i="1"/>
  <c r="O917" i="1" s="1"/>
  <c r="H917" i="1"/>
  <c r="I917" i="1" s="1"/>
  <c r="K917" i="1" s="1"/>
  <c r="L917" i="1" s="1"/>
  <c r="C917" i="1"/>
  <c r="E917" i="1" s="1"/>
  <c r="M916" i="1"/>
  <c r="H916" i="1"/>
  <c r="J916" i="1" s="1"/>
  <c r="C916" i="1"/>
  <c r="M915" i="1"/>
  <c r="N915" i="1" s="1"/>
  <c r="P915" i="1" s="1"/>
  <c r="Q915" i="1" s="1"/>
  <c r="H915" i="1"/>
  <c r="I915" i="1" s="1"/>
  <c r="K915" i="1" s="1"/>
  <c r="L915" i="1" s="1"/>
  <c r="C915" i="1"/>
  <c r="E915" i="1" s="1"/>
  <c r="M914" i="1"/>
  <c r="O914" i="1" s="1"/>
  <c r="H914" i="1"/>
  <c r="J914" i="1" s="1"/>
  <c r="C914" i="1"/>
  <c r="M913" i="1"/>
  <c r="O913" i="1" s="1"/>
  <c r="H913" i="1"/>
  <c r="I913" i="1" s="1"/>
  <c r="K913" i="1" s="1"/>
  <c r="L913" i="1" s="1"/>
  <c r="C913" i="1"/>
  <c r="E913" i="1" s="1"/>
  <c r="M912" i="1"/>
  <c r="H912" i="1"/>
  <c r="J912" i="1" s="1"/>
  <c r="C912" i="1"/>
  <c r="E912" i="1" s="1"/>
  <c r="M911" i="1"/>
  <c r="O911" i="1" s="1"/>
  <c r="H911" i="1"/>
  <c r="C911" i="1"/>
  <c r="E911" i="1" s="1"/>
  <c r="M910" i="1"/>
  <c r="O910" i="1" s="1"/>
  <c r="H910" i="1"/>
  <c r="I910" i="1" s="1"/>
  <c r="K910" i="1" s="1"/>
  <c r="L910" i="1" s="1"/>
  <c r="C910" i="1"/>
  <c r="E910" i="1" s="1"/>
  <c r="M909" i="1"/>
  <c r="O909" i="1" s="1"/>
  <c r="H909" i="1"/>
  <c r="J909" i="1" s="1"/>
  <c r="C909" i="1"/>
  <c r="M908" i="1"/>
  <c r="H908" i="1"/>
  <c r="J908" i="1" s="1"/>
  <c r="C908" i="1"/>
  <c r="M907" i="1"/>
  <c r="N907" i="1" s="1"/>
  <c r="P907" i="1" s="1"/>
  <c r="Q907" i="1" s="1"/>
  <c r="H907" i="1"/>
  <c r="I907" i="1" s="1"/>
  <c r="K907" i="1" s="1"/>
  <c r="L907" i="1" s="1"/>
  <c r="C907" i="1"/>
  <c r="M906" i="1"/>
  <c r="O906" i="1" s="1"/>
  <c r="H906" i="1"/>
  <c r="J906" i="1" s="1"/>
  <c r="C906" i="1"/>
  <c r="M905" i="1"/>
  <c r="O905" i="1" s="1"/>
  <c r="H905" i="1"/>
  <c r="J905" i="1" s="1"/>
  <c r="C905" i="1"/>
  <c r="E905" i="1" s="1"/>
  <c r="M904" i="1"/>
  <c r="N904" i="1" s="1"/>
  <c r="P904" i="1" s="1"/>
  <c r="Q904" i="1" s="1"/>
  <c r="H904" i="1"/>
  <c r="C904" i="1"/>
  <c r="E904" i="1" s="1"/>
  <c r="M903" i="1"/>
  <c r="O903" i="1" s="1"/>
  <c r="H903" i="1"/>
  <c r="C903" i="1"/>
  <c r="E903" i="1" s="1"/>
  <c r="O902" i="1"/>
  <c r="M902" i="1"/>
  <c r="N902" i="1" s="1"/>
  <c r="P902" i="1" s="1"/>
  <c r="Q902" i="1" s="1"/>
  <c r="H902" i="1"/>
  <c r="J902" i="1" s="1"/>
  <c r="C902" i="1"/>
  <c r="D902" i="1" s="1"/>
  <c r="F902" i="1" s="1"/>
  <c r="G902" i="1" s="1"/>
  <c r="M901" i="1"/>
  <c r="O901" i="1" s="1"/>
  <c r="H901" i="1"/>
  <c r="J901" i="1" s="1"/>
  <c r="C901" i="1"/>
  <c r="D901" i="1" s="1"/>
  <c r="F901" i="1" s="1"/>
  <c r="G901" i="1" s="1"/>
  <c r="M900" i="1"/>
  <c r="H900" i="1"/>
  <c r="J900" i="1" s="1"/>
  <c r="C900" i="1"/>
  <c r="D900" i="1" s="1"/>
  <c r="F900" i="1" s="1"/>
  <c r="G900" i="1" s="1"/>
  <c r="O899" i="1"/>
  <c r="N899" i="1"/>
  <c r="P899" i="1" s="1"/>
  <c r="Q899" i="1" s="1"/>
  <c r="M899" i="1"/>
  <c r="H899" i="1"/>
  <c r="C899" i="1"/>
  <c r="E899" i="1" s="1"/>
  <c r="M898" i="1"/>
  <c r="O898" i="1" s="1"/>
  <c r="H898" i="1"/>
  <c r="I898" i="1" s="1"/>
  <c r="K898" i="1" s="1"/>
  <c r="L898" i="1" s="1"/>
  <c r="C898" i="1"/>
  <c r="M897" i="1"/>
  <c r="O897" i="1" s="1"/>
  <c r="H897" i="1"/>
  <c r="J897" i="1" s="1"/>
  <c r="C897" i="1"/>
  <c r="E897" i="1" s="1"/>
  <c r="M896" i="1"/>
  <c r="N896" i="1" s="1"/>
  <c r="P896" i="1" s="1"/>
  <c r="Q896" i="1" s="1"/>
  <c r="H896" i="1"/>
  <c r="J896" i="1" s="1"/>
  <c r="C896" i="1"/>
  <c r="E896" i="1" s="1"/>
  <c r="M895" i="1"/>
  <c r="H895" i="1"/>
  <c r="C895" i="1"/>
  <c r="E895" i="1" s="1"/>
  <c r="M894" i="1"/>
  <c r="O894" i="1" s="1"/>
  <c r="H894" i="1"/>
  <c r="C894" i="1"/>
  <c r="E894" i="1" s="1"/>
  <c r="N893" i="1"/>
  <c r="P893" i="1" s="1"/>
  <c r="Q893" i="1" s="1"/>
  <c r="M893" i="1"/>
  <c r="O893" i="1" s="1"/>
  <c r="H893" i="1"/>
  <c r="J893" i="1" s="1"/>
  <c r="C893" i="1"/>
  <c r="D893" i="1" s="1"/>
  <c r="F893" i="1" s="1"/>
  <c r="G893" i="1" s="1"/>
  <c r="M892" i="1"/>
  <c r="H892" i="1"/>
  <c r="J892" i="1" s="1"/>
  <c r="C892" i="1"/>
  <c r="D892" i="1" s="1"/>
  <c r="F892" i="1" s="1"/>
  <c r="G892" i="1" s="1"/>
  <c r="M891" i="1"/>
  <c r="O891" i="1" s="1"/>
  <c r="H891" i="1"/>
  <c r="J891" i="1" s="1"/>
  <c r="C891" i="1"/>
  <c r="M890" i="1"/>
  <c r="O890" i="1" s="1"/>
  <c r="H890" i="1"/>
  <c r="I890" i="1" s="1"/>
  <c r="K890" i="1" s="1"/>
  <c r="L890" i="1" s="1"/>
  <c r="C890" i="1"/>
  <c r="M889" i="1"/>
  <c r="O889" i="1" s="1"/>
  <c r="H889" i="1"/>
  <c r="C889" i="1"/>
  <c r="E889" i="1" s="1"/>
  <c r="N888" i="1"/>
  <c r="P888" i="1" s="1"/>
  <c r="Q888" i="1" s="1"/>
  <c r="M888" i="1"/>
  <c r="O888" i="1" s="1"/>
  <c r="H888" i="1"/>
  <c r="J888" i="1" s="1"/>
  <c r="C888" i="1"/>
  <c r="E888" i="1" s="1"/>
  <c r="M887" i="1"/>
  <c r="N887" i="1" s="1"/>
  <c r="P887" i="1" s="1"/>
  <c r="Q887" i="1" s="1"/>
  <c r="H887" i="1"/>
  <c r="C887" i="1"/>
  <c r="E887" i="1" s="1"/>
  <c r="M886" i="1"/>
  <c r="N886" i="1" s="1"/>
  <c r="P886" i="1" s="1"/>
  <c r="Q886" i="1" s="1"/>
  <c r="H886" i="1"/>
  <c r="J886" i="1" s="1"/>
  <c r="C886" i="1"/>
  <c r="D886" i="1" s="1"/>
  <c r="F886" i="1" s="1"/>
  <c r="G886" i="1" s="1"/>
  <c r="M885" i="1"/>
  <c r="H885" i="1"/>
  <c r="J885" i="1" s="1"/>
  <c r="C885" i="1"/>
  <c r="M884" i="1"/>
  <c r="H884" i="1"/>
  <c r="J884" i="1" s="1"/>
  <c r="C884" i="1"/>
  <c r="E884" i="1" s="1"/>
  <c r="M883" i="1"/>
  <c r="H883" i="1"/>
  <c r="J883" i="1" s="1"/>
  <c r="C883" i="1"/>
  <c r="M882" i="1"/>
  <c r="O882" i="1" s="1"/>
  <c r="H882" i="1"/>
  <c r="I882" i="1" s="1"/>
  <c r="K882" i="1" s="1"/>
  <c r="L882" i="1" s="1"/>
  <c r="C882" i="1"/>
  <c r="M881" i="1"/>
  <c r="O881" i="1" s="1"/>
  <c r="H881" i="1"/>
  <c r="C881" i="1"/>
  <c r="E881" i="1" s="1"/>
  <c r="M880" i="1"/>
  <c r="O880" i="1" s="1"/>
  <c r="H880" i="1"/>
  <c r="C880" i="1"/>
  <c r="E880" i="1" s="1"/>
  <c r="M879" i="1"/>
  <c r="N879" i="1" s="1"/>
  <c r="P879" i="1" s="1"/>
  <c r="Q879" i="1" s="1"/>
  <c r="H879" i="1"/>
  <c r="C879" i="1"/>
  <c r="E879" i="1" s="1"/>
  <c r="M878" i="1"/>
  <c r="O878" i="1" s="1"/>
  <c r="H878" i="1"/>
  <c r="J878" i="1" s="1"/>
  <c r="C878" i="1"/>
  <c r="M877" i="1"/>
  <c r="O877" i="1" s="1"/>
  <c r="H877" i="1"/>
  <c r="J877" i="1" s="1"/>
  <c r="C877" i="1"/>
  <c r="D877" i="1" s="1"/>
  <c r="F877" i="1" s="1"/>
  <c r="G877" i="1" s="1"/>
  <c r="M876" i="1"/>
  <c r="H876" i="1"/>
  <c r="J876" i="1" s="1"/>
  <c r="C876" i="1"/>
  <c r="D876" i="1" s="1"/>
  <c r="F876" i="1" s="1"/>
  <c r="G876" i="1" s="1"/>
  <c r="M875" i="1"/>
  <c r="O875" i="1" s="1"/>
  <c r="H875" i="1"/>
  <c r="I875" i="1" s="1"/>
  <c r="K875" i="1" s="1"/>
  <c r="L875" i="1" s="1"/>
  <c r="C875" i="1"/>
  <c r="M874" i="1"/>
  <c r="O874" i="1" s="1"/>
  <c r="H874" i="1"/>
  <c r="C874" i="1"/>
  <c r="M873" i="1"/>
  <c r="O873" i="1" s="1"/>
  <c r="H873" i="1"/>
  <c r="J873" i="1" s="1"/>
  <c r="C873" i="1"/>
  <c r="M872" i="1"/>
  <c r="O872" i="1" s="1"/>
  <c r="H872" i="1"/>
  <c r="J872" i="1" s="1"/>
  <c r="C872" i="1"/>
  <c r="E872" i="1" s="1"/>
  <c r="M871" i="1"/>
  <c r="N871" i="1" s="1"/>
  <c r="P871" i="1" s="1"/>
  <c r="Q871" i="1" s="1"/>
  <c r="H871" i="1"/>
  <c r="C871" i="1"/>
  <c r="E871" i="1" s="1"/>
  <c r="M870" i="1"/>
  <c r="O870" i="1" s="1"/>
  <c r="H870" i="1"/>
  <c r="I870" i="1" s="1"/>
  <c r="K870" i="1" s="1"/>
  <c r="L870" i="1" s="1"/>
  <c r="C870" i="1"/>
  <c r="E870" i="1" s="1"/>
  <c r="M869" i="1"/>
  <c r="H869" i="1"/>
  <c r="J869" i="1" s="1"/>
  <c r="C869" i="1"/>
  <c r="D869" i="1" s="1"/>
  <c r="F869" i="1" s="1"/>
  <c r="G869" i="1" s="1"/>
  <c r="M868" i="1"/>
  <c r="H868" i="1"/>
  <c r="J868" i="1" s="1"/>
  <c r="C868" i="1"/>
  <c r="E868" i="1" s="1"/>
  <c r="M867" i="1"/>
  <c r="O867" i="1" s="1"/>
  <c r="I867" i="1"/>
  <c r="K867" i="1" s="1"/>
  <c r="L867" i="1" s="1"/>
  <c r="H867" i="1"/>
  <c r="J867" i="1" s="1"/>
  <c r="C867" i="1"/>
  <c r="E867" i="1" s="1"/>
  <c r="M866" i="1"/>
  <c r="O866" i="1" s="1"/>
  <c r="H866" i="1"/>
  <c r="C866" i="1"/>
  <c r="M865" i="1"/>
  <c r="O865" i="1" s="1"/>
  <c r="I865" i="1"/>
  <c r="K865" i="1" s="1"/>
  <c r="L865" i="1" s="1"/>
  <c r="H865" i="1"/>
  <c r="J865" i="1" s="1"/>
  <c r="C865" i="1"/>
  <c r="M864" i="1"/>
  <c r="O864" i="1" s="1"/>
  <c r="H864" i="1"/>
  <c r="J864" i="1" s="1"/>
  <c r="C864" i="1"/>
  <c r="E864" i="1" s="1"/>
  <c r="M863" i="1"/>
  <c r="O863" i="1" s="1"/>
  <c r="H863" i="1"/>
  <c r="C863" i="1"/>
  <c r="E863" i="1" s="1"/>
  <c r="M862" i="1"/>
  <c r="O862" i="1" s="1"/>
  <c r="H862" i="1"/>
  <c r="J862" i="1" s="1"/>
  <c r="C862" i="1"/>
  <c r="E862" i="1" s="1"/>
  <c r="M861" i="1"/>
  <c r="O861" i="1" s="1"/>
  <c r="H861" i="1"/>
  <c r="J861" i="1" s="1"/>
  <c r="C861" i="1"/>
  <c r="M860" i="1"/>
  <c r="H860" i="1"/>
  <c r="J860" i="1" s="1"/>
  <c r="C860" i="1"/>
  <c r="E860" i="1" s="1"/>
  <c r="M859" i="1"/>
  <c r="H859" i="1"/>
  <c r="C859" i="1"/>
  <c r="M858" i="1"/>
  <c r="H858" i="1"/>
  <c r="J858" i="1" s="1"/>
  <c r="C858" i="1"/>
  <c r="D858" i="1" s="1"/>
  <c r="F858" i="1" s="1"/>
  <c r="G858" i="1" s="1"/>
  <c r="M857" i="1"/>
  <c r="O857" i="1" s="1"/>
  <c r="J857" i="1"/>
  <c r="H857" i="1"/>
  <c r="I857" i="1" s="1"/>
  <c r="K857" i="1" s="1"/>
  <c r="L857" i="1" s="1"/>
  <c r="C857" i="1"/>
  <c r="E857" i="1" s="1"/>
  <c r="M856" i="1"/>
  <c r="O856" i="1" s="1"/>
  <c r="H856" i="1"/>
  <c r="J856" i="1" s="1"/>
  <c r="C856" i="1"/>
  <c r="M855" i="1"/>
  <c r="O855" i="1" s="1"/>
  <c r="J855" i="1"/>
  <c r="H855" i="1"/>
  <c r="I855" i="1" s="1"/>
  <c r="K855" i="1" s="1"/>
  <c r="L855" i="1" s="1"/>
  <c r="C855" i="1"/>
  <c r="E855" i="1" s="1"/>
  <c r="M854" i="1"/>
  <c r="O854" i="1" s="1"/>
  <c r="H854" i="1"/>
  <c r="J854" i="1" s="1"/>
  <c r="C854" i="1"/>
  <c r="E854" i="1" s="1"/>
  <c r="M853" i="1"/>
  <c r="O853" i="1" s="1"/>
  <c r="H853" i="1"/>
  <c r="C853" i="1"/>
  <c r="D853" i="1" s="1"/>
  <c r="F853" i="1" s="1"/>
  <c r="G853" i="1" s="1"/>
  <c r="M852" i="1"/>
  <c r="N852" i="1" s="1"/>
  <c r="P852" i="1" s="1"/>
  <c r="Q852" i="1" s="1"/>
  <c r="H852" i="1"/>
  <c r="J852" i="1" s="1"/>
  <c r="C852" i="1"/>
  <c r="M851" i="1"/>
  <c r="H851" i="1"/>
  <c r="J851" i="1" s="1"/>
  <c r="C851" i="1"/>
  <c r="M850" i="1"/>
  <c r="H850" i="1"/>
  <c r="I850" i="1" s="1"/>
  <c r="K850" i="1" s="1"/>
  <c r="L850" i="1" s="1"/>
  <c r="C850" i="1"/>
  <c r="D850" i="1" s="1"/>
  <c r="F850" i="1" s="1"/>
  <c r="G850" i="1" s="1"/>
  <c r="M849" i="1"/>
  <c r="O849" i="1" s="1"/>
  <c r="I849" i="1"/>
  <c r="K849" i="1" s="1"/>
  <c r="L849" i="1" s="1"/>
  <c r="H849" i="1"/>
  <c r="J849" i="1" s="1"/>
  <c r="C849" i="1"/>
  <c r="E849" i="1" s="1"/>
  <c r="M848" i="1"/>
  <c r="H848" i="1"/>
  <c r="J848" i="1" s="1"/>
  <c r="C848" i="1"/>
  <c r="M847" i="1"/>
  <c r="H847" i="1"/>
  <c r="I847" i="1" s="1"/>
  <c r="K847" i="1" s="1"/>
  <c r="L847" i="1" s="1"/>
  <c r="C847" i="1"/>
  <c r="E847" i="1" s="1"/>
  <c r="M846" i="1"/>
  <c r="N846" i="1" s="1"/>
  <c r="P846" i="1" s="1"/>
  <c r="Q846" i="1" s="1"/>
  <c r="H846" i="1"/>
  <c r="C846" i="1"/>
  <c r="D846" i="1" s="1"/>
  <c r="F846" i="1" s="1"/>
  <c r="G846" i="1" s="1"/>
  <c r="M845" i="1"/>
  <c r="H845" i="1"/>
  <c r="C845" i="1"/>
  <c r="E845" i="1" s="1"/>
  <c r="M844" i="1"/>
  <c r="N844" i="1" s="1"/>
  <c r="P844" i="1" s="1"/>
  <c r="Q844" i="1" s="1"/>
  <c r="H844" i="1"/>
  <c r="J844" i="1" s="1"/>
  <c r="C844" i="1"/>
  <c r="D844" i="1" s="1"/>
  <c r="F844" i="1" s="1"/>
  <c r="G844" i="1" s="1"/>
  <c r="M843" i="1"/>
  <c r="O843" i="1" s="1"/>
  <c r="H843" i="1"/>
  <c r="C843" i="1"/>
  <c r="E843" i="1" s="1"/>
  <c r="M842" i="1"/>
  <c r="H842" i="1"/>
  <c r="J842" i="1" s="1"/>
  <c r="C842" i="1"/>
  <c r="M841" i="1"/>
  <c r="O841" i="1" s="1"/>
  <c r="H841" i="1"/>
  <c r="J841" i="1" s="1"/>
  <c r="D841" i="1"/>
  <c r="F841" i="1" s="1"/>
  <c r="G841" i="1" s="1"/>
  <c r="C841" i="1"/>
  <c r="E841" i="1" s="1"/>
  <c r="M840" i="1"/>
  <c r="N840" i="1" s="1"/>
  <c r="P840" i="1" s="1"/>
  <c r="Q840" i="1" s="1"/>
  <c r="H840" i="1"/>
  <c r="J840" i="1" s="1"/>
  <c r="C840" i="1"/>
  <c r="M839" i="1"/>
  <c r="O839" i="1" s="1"/>
  <c r="H839" i="1"/>
  <c r="I839" i="1" s="1"/>
  <c r="K839" i="1" s="1"/>
  <c r="L839" i="1" s="1"/>
  <c r="C839" i="1"/>
  <c r="E839" i="1" s="1"/>
  <c r="M838" i="1"/>
  <c r="O838" i="1" s="1"/>
  <c r="H838" i="1"/>
  <c r="I838" i="1" s="1"/>
  <c r="K838" i="1" s="1"/>
  <c r="L838" i="1" s="1"/>
  <c r="C838" i="1"/>
  <c r="D838" i="1" s="1"/>
  <c r="F838" i="1" s="1"/>
  <c r="G838" i="1" s="1"/>
  <c r="M837" i="1"/>
  <c r="O837" i="1" s="1"/>
  <c r="H837" i="1"/>
  <c r="C837" i="1"/>
  <c r="D837" i="1" s="1"/>
  <c r="F837" i="1" s="1"/>
  <c r="G837" i="1" s="1"/>
  <c r="M836" i="1"/>
  <c r="N836" i="1" s="1"/>
  <c r="P836" i="1" s="1"/>
  <c r="Q836" i="1" s="1"/>
  <c r="H836" i="1"/>
  <c r="J836" i="1" s="1"/>
  <c r="C836" i="1"/>
  <c r="E836" i="1" s="1"/>
  <c r="M835" i="1"/>
  <c r="O835" i="1" s="1"/>
  <c r="H835" i="1"/>
  <c r="I835" i="1" s="1"/>
  <c r="K835" i="1" s="1"/>
  <c r="L835" i="1" s="1"/>
  <c r="C835" i="1"/>
  <c r="M834" i="1"/>
  <c r="H834" i="1"/>
  <c r="J834" i="1" s="1"/>
  <c r="C834" i="1"/>
  <c r="D834" i="1" s="1"/>
  <c r="F834" i="1" s="1"/>
  <c r="G834" i="1" s="1"/>
  <c r="M833" i="1"/>
  <c r="O833" i="1" s="1"/>
  <c r="H833" i="1"/>
  <c r="J833" i="1" s="1"/>
  <c r="C833" i="1"/>
  <c r="E833" i="1" s="1"/>
  <c r="M832" i="1"/>
  <c r="H832" i="1"/>
  <c r="J832" i="1" s="1"/>
  <c r="C832" i="1"/>
  <c r="M831" i="1"/>
  <c r="N831" i="1" s="1"/>
  <c r="P831" i="1" s="1"/>
  <c r="Q831" i="1" s="1"/>
  <c r="H831" i="1"/>
  <c r="I831" i="1" s="1"/>
  <c r="K831" i="1" s="1"/>
  <c r="L831" i="1" s="1"/>
  <c r="C831" i="1"/>
  <c r="M830" i="1"/>
  <c r="O830" i="1" s="1"/>
  <c r="H830" i="1"/>
  <c r="I830" i="1" s="1"/>
  <c r="K830" i="1" s="1"/>
  <c r="L830" i="1" s="1"/>
  <c r="C830" i="1"/>
  <c r="D830" i="1" s="1"/>
  <c r="F830" i="1" s="1"/>
  <c r="G830" i="1" s="1"/>
  <c r="M829" i="1"/>
  <c r="O829" i="1" s="1"/>
  <c r="H829" i="1"/>
  <c r="J829" i="1" s="1"/>
  <c r="C829" i="1"/>
  <c r="M828" i="1"/>
  <c r="N828" i="1" s="1"/>
  <c r="P828" i="1" s="1"/>
  <c r="Q828" i="1" s="1"/>
  <c r="H828" i="1"/>
  <c r="C828" i="1"/>
  <c r="M827" i="1"/>
  <c r="H827" i="1"/>
  <c r="I827" i="1" s="1"/>
  <c r="K827" i="1" s="1"/>
  <c r="L827" i="1" s="1"/>
  <c r="C827" i="1"/>
  <c r="E827" i="1" s="1"/>
  <c r="M826" i="1"/>
  <c r="O826" i="1" s="1"/>
  <c r="H826" i="1"/>
  <c r="J826" i="1" s="1"/>
  <c r="C826" i="1"/>
  <c r="M825" i="1"/>
  <c r="H825" i="1"/>
  <c r="C825" i="1"/>
  <c r="E825" i="1" s="1"/>
  <c r="O824" i="1"/>
  <c r="M824" i="1"/>
  <c r="N824" i="1" s="1"/>
  <c r="P824" i="1" s="1"/>
  <c r="Q824" i="1" s="1"/>
  <c r="H824" i="1"/>
  <c r="C824" i="1"/>
  <c r="E824" i="1" s="1"/>
  <c r="O823" i="1"/>
  <c r="M823" i="1"/>
  <c r="N823" i="1" s="1"/>
  <c r="P823" i="1" s="1"/>
  <c r="Q823" i="1" s="1"/>
  <c r="H823" i="1"/>
  <c r="I823" i="1" s="1"/>
  <c r="K823" i="1" s="1"/>
  <c r="L823" i="1" s="1"/>
  <c r="C823" i="1"/>
  <c r="M822" i="1"/>
  <c r="H822" i="1"/>
  <c r="J822" i="1" s="1"/>
  <c r="C822" i="1"/>
  <c r="M821" i="1"/>
  <c r="O821" i="1" s="1"/>
  <c r="H821" i="1"/>
  <c r="J821" i="1" s="1"/>
  <c r="C821" i="1"/>
  <c r="D821" i="1" s="1"/>
  <c r="F821" i="1" s="1"/>
  <c r="G821" i="1" s="1"/>
  <c r="M820" i="1"/>
  <c r="H820" i="1"/>
  <c r="C820" i="1"/>
  <c r="M819" i="1"/>
  <c r="O819" i="1" s="1"/>
  <c r="H819" i="1"/>
  <c r="J819" i="1" s="1"/>
  <c r="C819" i="1"/>
  <c r="E819" i="1" s="1"/>
  <c r="M818" i="1"/>
  <c r="O818" i="1" s="1"/>
  <c r="H818" i="1"/>
  <c r="C818" i="1"/>
  <c r="E818" i="1" s="1"/>
  <c r="N817" i="1"/>
  <c r="P817" i="1" s="1"/>
  <c r="Q817" i="1" s="1"/>
  <c r="M817" i="1"/>
  <c r="O817" i="1" s="1"/>
  <c r="H817" i="1"/>
  <c r="J817" i="1" s="1"/>
  <c r="E817" i="1"/>
  <c r="C817" i="1"/>
  <c r="D817" i="1" s="1"/>
  <c r="F817" i="1" s="1"/>
  <c r="G817" i="1" s="1"/>
  <c r="M816" i="1"/>
  <c r="O816" i="1" s="1"/>
  <c r="H816" i="1"/>
  <c r="J816" i="1" s="1"/>
  <c r="C816" i="1"/>
  <c r="D816" i="1" s="1"/>
  <c r="F816" i="1" s="1"/>
  <c r="G816" i="1" s="1"/>
  <c r="M815" i="1"/>
  <c r="H815" i="1"/>
  <c r="J815" i="1" s="1"/>
  <c r="C815" i="1"/>
  <c r="D815" i="1" s="1"/>
  <c r="F815" i="1" s="1"/>
  <c r="G815" i="1" s="1"/>
  <c r="M814" i="1"/>
  <c r="N814" i="1" s="1"/>
  <c r="P814" i="1" s="1"/>
  <c r="Q814" i="1" s="1"/>
  <c r="H814" i="1"/>
  <c r="J814" i="1" s="1"/>
  <c r="C814" i="1"/>
  <c r="E814" i="1" s="1"/>
  <c r="M813" i="1"/>
  <c r="O813" i="1" s="1"/>
  <c r="H813" i="1"/>
  <c r="C813" i="1"/>
  <c r="M812" i="1"/>
  <c r="O812" i="1" s="1"/>
  <c r="I812" i="1"/>
  <c r="K812" i="1" s="1"/>
  <c r="L812" i="1" s="1"/>
  <c r="H812" i="1"/>
  <c r="J812" i="1" s="1"/>
  <c r="C812" i="1"/>
  <c r="M811" i="1"/>
  <c r="H811" i="1"/>
  <c r="J811" i="1" s="1"/>
  <c r="C811" i="1"/>
  <c r="M810" i="1"/>
  <c r="N810" i="1" s="1"/>
  <c r="P810" i="1" s="1"/>
  <c r="Q810" i="1" s="1"/>
  <c r="H810" i="1"/>
  <c r="C810" i="1"/>
  <c r="E810" i="1" s="1"/>
  <c r="M809" i="1"/>
  <c r="O809" i="1" s="1"/>
  <c r="H809" i="1"/>
  <c r="I809" i="1" s="1"/>
  <c r="K809" i="1" s="1"/>
  <c r="L809" i="1" s="1"/>
  <c r="C809" i="1"/>
  <c r="M808" i="1"/>
  <c r="O808" i="1" s="1"/>
  <c r="H808" i="1"/>
  <c r="J808" i="1" s="1"/>
  <c r="C808" i="1"/>
  <c r="M807" i="1"/>
  <c r="H807" i="1"/>
  <c r="J807" i="1" s="1"/>
  <c r="C807" i="1"/>
  <c r="D807" i="1" s="1"/>
  <c r="F807" i="1" s="1"/>
  <c r="G807" i="1" s="1"/>
  <c r="M806" i="1"/>
  <c r="H806" i="1"/>
  <c r="I806" i="1" s="1"/>
  <c r="K806" i="1" s="1"/>
  <c r="L806" i="1" s="1"/>
  <c r="C806" i="1"/>
  <c r="E806" i="1" s="1"/>
  <c r="M805" i="1"/>
  <c r="H805" i="1"/>
  <c r="I805" i="1" s="1"/>
  <c r="K805" i="1" s="1"/>
  <c r="L805" i="1" s="1"/>
  <c r="C805" i="1"/>
  <c r="M804" i="1"/>
  <c r="O804" i="1" s="1"/>
  <c r="H804" i="1"/>
  <c r="C804" i="1"/>
  <c r="D804" i="1" s="1"/>
  <c r="F804" i="1" s="1"/>
  <c r="G804" i="1" s="1"/>
  <c r="M803" i="1"/>
  <c r="N803" i="1" s="1"/>
  <c r="P803" i="1" s="1"/>
  <c r="Q803" i="1" s="1"/>
  <c r="H803" i="1"/>
  <c r="J803" i="1" s="1"/>
  <c r="C803" i="1"/>
  <c r="E803" i="1" s="1"/>
  <c r="M802" i="1"/>
  <c r="N802" i="1" s="1"/>
  <c r="P802" i="1" s="1"/>
  <c r="Q802" i="1" s="1"/>
  <c r="H802" i="1"/>
  <c r="C802" i="1"/>
  <c r="E802" i="1" s="1"/>
  <c r="O801" i="1"/>
  <c r="M801" i="1"/>
  <c r="N801" i="1" s="1"/>
  <c r="P801" i="1" s="1"/>
  <c r="Q801" i="1" s="1"/>
  <c r="J801" i="1"/>
  <c r="H801" i="1"/>
  <c r="I801" i="1" s="1"/>
  <c r="K801" i="1" s="1"/>
  <c r="L801" i="1" s="1"/>
  <c r="C801" i="1"/>
  <c r="M800" i="1"/>
  <c r="O800" i="1" s="1"/>
  <c r="H800" i="1"/>
  <c r="C800" i="1"/>
  <c r="D800" i="1" s="1"/>
  <c r="F800" i="1" s="1"/>
  <c r="G800" i="1" s="1"/>
  <c r="M799" i="1"/>
  <c r="H799" i="1"/>
  <c r="J799" i="1" s="1"/>
  <c r="D799" i="1"/>
  <c r="F799" i="1" s="1"/>
  <c r="G799" i="1" s="1"/>
  <c r="C799" i="1"/>
  <c r="E799" i="1" s="1"/>
  <c r="M798" i="1"/>
  <c r="N798" i="1" s="1"/>
  <c r="P798" i="1" s="1"/>
  <c r="Q798" i="1" s="1"/>
  <c r="H798" i="1"/>
  <c r="I798" i="1" s="1"/>
  <c r="K798" i="1" s="1"/>
  <c r="L798" i="1" s="1"/>
  <c r="C798" i="1"/>
  <c r="E798" i="1" s="1"/>
  <c r="M797" i="1"/>
  <c r="O797" i="1" s="1"/>
  <c r="H797" i="1"/>
  <c r="I797" i="1" s="1"/>
  <c r="K797" i="1" s="1"/>
  <c r="L797" i="1" s="1"/>
  <c r="C797" i="1"/>
  <c r="M796" i="1"/>
  <c r="O796" i="1" s="1"/>
  <c r="H796" i="1"/>
  <c r="J796" i="1" s="1"/>
  <c r="C796" i="1"/>
  <c r="M795" i="1"/>
  <c r="N795" i="1" s="1"/>
  <c r="P795" i="1" s="1"/>
  <c r="Q795" i="1" s="1"/>
  <c r="H795" i="1"/>
  <c r="J795" i="1" s="1"/>
  <c r="C795" i="1"/>
  <c r="E795" i="1" s="1"/>
  <c r="M794" i="1"/>
  <c r="N794" i="1" s="1"/>
  <c r="P794" i="1" s="1"/>
  <c r="Q794" i="1" s="1"/>
  <c r="H794" i="1"/>
  <c r="C794" i="1"/>
  <c r="E794" i="1" s="1"/>
  <c r="M793" i="1"/>
  <c r="N793" i="1" s="1"/>
  <c r="P793" i="1" s="1"/>
  <c r="Q793" i="1" s="1"/>
  <c r="H793" i="1"/>
  <c r="I793" i="1" s="1"/>
  <c r="K793" i="1" s="1"/>
  <c r="L793" i="1" s="1"/>
  <c r="C793" i="1"/>
  <c r="M792" i="1"/>
  <c r="O792" i="1" s="1"/>
  <c r="H792" i="1"/>
  <c r="J792" i="1" s="1"/>
  <c r="C792" i="1"/>
  <c r="E792" i="1" s="1"/>
  <c r="M791" i="1"/>
  <c r="H791" i="1"/>
  <c r="J791" i="1" s="1"/>
  <c r="C791" i="1"/>
  <c r="E791" i="1" s="1"/>
  <c r="M790" i="1"/>
  <c r="O790" i="1" s="1"/>
  <c r="H790" i="1"/>
  <c r="I790" i="1" s="1"/>
  <c r="K790" i="1" s="1"/>
  <c r="L790" i="1" s="1"/>
  <c r="C790" i="1"/>
  <c r="E790" i="1" s="1"/>
  <c r="M789" i="1"/>
  <c r="O789" i="1" s="1"/>
  <c r="H789" i="1"/>
  <c r="I789" i="1" s="1"/>
  <c r="K789" i="1" s="1"/>
  <c r="L789" i="1" s="1"/>
  <c r="C789" i="1"/>
  <c r="M788" i="1"/>
  <c r="O788" i="1" s="1"/>
  <c r="H788" i="1"/>
  <c r="I788" i="1" s="1"/>
  <c r="K788" i="1" s="1"/>
  <c r="L788" i="1" s="1"/>
  <c r="C788" i="1"/>
  <c r="D788" i="1" s="1"/>
  <c r="F788" i="1" s="1"/>
  <c r="G788" i="1" s="1"/>
  <c r="O787" i="1"/>
  <c r="M787" i="1"/>
  <c r="N787" i="1" s="1"/>
  <c r="P787" i="1" s="1"/>
  <c r="Q787" i="1" s="1"/>
  <c r="H787" i="1"/>
  <c r="J787" i="1" s="1"/>
  <c r="C787" i="1"/>
  <c r="M786" i="1"/>
  <c r="O786" i="1" s="1"/>
  <c r="H786" i="1"/>
  <c r="C786" i="1"/>
  <c r="E786" i="1" s="1"/>
  <c r="M785" i="1"/>
  <c r="O785" i="1" s="1"/>
  <c r="H785" i="1"/>
  <c r="J785" i="1" s="1"/>
  <c r="C785" i="1"/>
  <c r="D785" i="1" s="1"/>
  <c r="F785" i="1" s="1"/>
  <c r="G785" i="1" s="1"/>
  <c r="M784" i="1"/>
  <c r="O784" i="1" s="1"/>
  <c r="H784" i="1"/>
  <c r="C784" i="1"/>
  <c r="D784" i="1" s="1"/>
  <c r="F784" i="1" s="1"/>
  <c r="G784" i="1" s="1"/>
  <c r="M783" i="1"/>
  <c r="H783" i="1"/>
  <c r="J783" i="1" s="1"/>
  <c r="C783" i="1"/>
  <c r="E783" i="1" s="1"/>
  <c r="M782" i="1"/>
  <c r="N782" i="1" s="1"/>
  <c r="P782" i="1" s="1"/>
  <c r="Q782" i="1" s="1"/>
  <c r="H782" i="1"/>
  <c r="I782" i="1" s="1"/>
  <c r="K782" i="1" s="1"/>
  <c r="L782" i="1" s="1"/>
  <c r="C782" i="1"/>
  <c r="E782" i="1" s="1"/>
  <c r="M781" i="1"/>
  <c r="H781" i="1"/>
  <c r="J781" i="1" s="1"/>
  <c r="C781" i="1"/>
  <c r="M780" i="1"/>
  <c r="O780" i="1" s="1"/>
  <c r="H780" i="1"/>
  <c r="I780" i="1" s="1"/>
  <c r="K780" i="1" s="1"/>
  <c r="L780" i="1" s="1"/>
  <c r="C780" i="1"/>
  <c r="E780" i="1" s="1"/>
  <c r="M779" i="1"/>
  <c r="O779" i="1" s="1"/>
  <c r="H779" i="1"/>
  <c r="J779" i="1" s="1"/>
  <c r="C779" i="1"/>
  <c r="E779" i="1" s="1"/>
  <c r="M778" i="1"/>
  <c r="O778" i="1" s="1"/>
  <c r="H778" i="1"/>
  <c r="C778" i="1"/>
  <c r="E778" i="1" s="1"/>
  <c r="M777" i="1"/>
  <c r="N777" i="1" s="1"/>
  <c r="P777" i="1" s="1"/>
  <c r="Q777" i="1" s="1"/>
  <c r="H777" i="1"/>
  <c r="J777" i="1" s="1"/>
  <c r="C777" i="1"/>
  <c r="E777" i="1" s="1"/>
  <c r="M776" i="1"/>
  <c r="O776" i="1" s="1"/>
  <c r="H776" i="1"/>
  <c r="J776" i="1" s="1"/>
  <c r="E776" i="1"/>
  <c r="C776" i="1"/>
  <c r="D776" i="1" s="1"/>
  <c r="F776" i="1" s="1"/>
  <c r="G776" i="1" s="1"/>
  <c r="M775" i="1"/>
  <c r="H775" i="1"/>
  <c r="J775" i="1" s="1"/>
  <c r="C775" i="1"/>
  <c r="E775" i="1" s="1"/>
  <c r="M774" i="1"/>
  <c r="H774" i="1"/>
  <c r="J774" i="1" s="1"/>
  <c r="C774" i="1"/>
  <c r="E774" i="1" s="1"/>
  <c r="M773" i="1"/>
  <c r="O773" i="1" s="1"/>
  <c r="H773" i="1"/>
  <c r="J773" i="1" s="1"/>
  <c r="C773" i="1"/>
  <c r="M772" i="1"/>
  <c r="O772" i="1" s="1"/>
  <c r="H772" i="1"/>
  <c r="I772" i="1" s="1"/>
  <c r="K772" i="1" s="1"/>
  <c r="L772" i="1" s="1"/>
  <c r="C772" i="1"/>
  <c r="E772" i="1" s="1"/>
  <c r="M771" i="1"/>
  <c r="O771" i="1" s="1"/>
  <c r="H771" i="1"/>
  <c r="J771" i="1" s="1"/>
  <c r="C771" i="1"/>
  <c r="E771" i="1" s="1"/>
  <c r="M770" i="1"/>
  <c r="N770" i="1" s="1"/>
  <c r="P770" i="1" s="1"/>
  <c r="Q770" i="1" s="1"/>
  <c r="H770" i="1"/>
  <c r="C770" i="1"/>
  <c r="E770" i="1" s="1"/>
  <c r="M769" i="1"/>
  <c r="O769" i="1" s="1"/>
  <c r="H769" i="1"/>
  <c r="I769" i="1" s="1"/>
  <c r="K769" i="1" s="1"/>
  <c r="L769" i="1" s="1"/>
  <c r="C769" i="1"/>
  <c r="E769" i="1" s="1"/>
  <c r="M768" i="1"/>
  <c r="O768" i="1" s="1"/>
  <c r="H768" i="1"/>
  <c r="C768" i="1"/>
  <c r="E768" i="1" s="1"/>
  <c r="M767" i="1"/>
  <c r="H767" i="1"/>
  <c r="J767" i="1" s="1"/>
  <c r="C767" i="1"/>
  <c r="D767" i="1" s="1"/>
  <c r="F767" i="1" s="1"/>
  <c r="G767" i="1" s="1"/>
  <c r="M766" i="1"/>
  <c r="O766" i="1" s="1"/>
  <c r="H766" i="1"/>
  <c r="J766" i="1" s="1"/>
  <c r="C766" i="1"/>
  <c r="E766" i="1" s="1"/>
  <c r="M765" i="1"/>
  <c r="O765" i="1" s="1"/>
  <c r="H765" i="1"/>
  <c r="I765" i="1" s="1"/>
  <c r="K765" i="1" s="1"/>
  <c r="L765" i="1" s="1"/>
  <c r="C765" i="1"/>
  <c r="M764" i="1"/>
  <c r="O764" i="1" s="1"/>
  <c r="H764" i="1"/>
  <c r="I764" i="1" s="1"/>
  <c r="K764" i="1" s="1"/>
  <c r="L764" i="1" s="1"/>
  <c r="E764" i="1"/>
  <c r="C764" i="1"/>
  <c r="D764" i="1" s="1"/>
  <c r="F764" i="1" s="1"/>
  <c r="G764" i="1" s="1"/>
  <c r="M763" i="1"/>
  <c r="O763" i="1" s="1"/>
  <c r="H763" i="1"/>
  <c r="J763" i="1" s="1"/>
  <c r="C763" i="1"/>
  <c r="E763" i="1" s="1"/>
  <c r="M762" i="1"/>
  <c r="O762" i="1" s="1"/>
  <c r="H762" i="1"/>
  <c r="C762" i="1"/>
  <c r="E762" i="1" s="1"/>
  <c r="M761" i="1"/>
  <c r="N761" i="1" s="1"/>
  <c r="P761" i="1" s="1"/>
  <c r="Q761" i="1" s="1"/>
  <c r="H761" i="1"/>
  <c r="J761" i="1" s="1"/>
  <c r="E761" i="1"/>
  <c r="D761" i="1"/>
  <c r="F761" i="1" s="1"/>
  <c r="G761" i="1" s="1"/>
  <c r="C761" i="1"/>
  <c r="M760" i="1"/>
  <c r="O760" i="1" s="1"/>
  <c r="H760" i="1"/>
  <c r="J760" i="1" s="1"/>
  <c r="C760" i="1"/>
  <c r="M759" i="1"/>
  <c r="H759" i="1"/>
  <c r="J759" i="1" s="1"/>
  <c r="D759" i="1"/>
  <c r="F759" i="1" s="1"/>
  <c r="G759" i="1" s="1"/>
  <c r="C759" i="1"/>
  <c r="E759" i="1" s="1"/>
  <c r="M758" i="1"/>
  <c r="H758" i="1"/>
  <c r="J758" i="1" s="1"/>
  <c r="C758" i="1"/>
  <c r="E758" i="1" s="1"/>
  <c r="M757" i="1"/>
  <c r="O757" i="1" s="1"/>
  <c r="H757" i="1"/>
  <c r="J757" i="1" s="1"/>
  <c r="C757" i="1"/>
  <c r="M756" i="1"/>
  <c r="N756" i="1" s="1"/>
  <c r="P756" i="1" s="1"/>
  <c r="Q756" i="1" s="1"/>
  <c r="H756" i="1"/>
  <c r="J756" i="1" s="1"/>
  <c r="C756" i="1"/>
  <c r="E756" i="1" s="1"/>
  <c r="M755" i="1"/>
  <c r="N755" i="1" s="1"/>
  <c r="P755" i="1" s="1"/>
  <c r="Q755" i="1" s="1"/>
  <c r="H755" i="1"/>
  <c r="J755" i="1" s="1"/>
  <c r="C755" i="1"/>
  <c r="E755" i="1" s="1"/>
  <c r="M754" i="1"/>
  <c r="N754" i="1" s="1"/>
  <c r="P754" i="1" s="1"/>
  <c r="Q754" i="1" s="1"/>
  <c r="H754" i="1"/>
  <c r="C754" i="1"/>
  <c r="D754" i="1" s="1"/>
  <c r="F754" i="1" s="1"/>
  <c r="G754" i="1" s="1"/>
  <c r="M753" i="1"/>
  <c r="N753" i="1" s="1"/>
  <c r="P753" i="1" s="1"/>
  <c r="Q753" i="1" s="1"/>
  <c r="H753" i="1"/>
  <c r="J753" i="1" s="1"/>
  <c r="C753" i="1"/>
  <c r="E753" i="1" s="1"/>
  <c r="M752" i="1"/>
  <c r="O752" i="1" s="1"/>
  <c r="H752" i="1"/>
  <c r="J752" i="1" s="1"/>
  <c r="C752" i="1"/>
  <c r="E752" i="1" s="1"/>
  <c r="M751" i="1"/>
  <c r="H751" i="1"/>
  <c r="I751" i="1" s="1"/>
  <c r="K751" i="1" s="1"/>
  <c r="L751" i="1" s="1"/>
  <c r="C751" i="1"/>
  <c r="M750" i="1"/>
  <c r="H750" i="1"/>
  <c r="I750" i="1" s="1"/>
  <c r="K750" i="1" s="1"/>
  <c r="L750" i="1" s="1"/>
  <c r="C750" i="1"/>
  <c r="E750" i="1" s="1"/>
  <c r="M749" i="1"/>
  <c r="O749" i="1" s="1"/>
  <c r="H749" i="1"/>
  <c r="J749" i="1" s="1"/>
  <c r="C749" i="1"/>
  <c r="M748" i="1"/>
  <c r="N748" i="1" s="1"/>
  <c r="P748" i="1" s="1"/>
  <c r="Q748" i="1" s="1"/>
  <c r="H748" i="1"/>
  <c r="I748" i="1" s="1"/>
  <c r="K748" i="1" s="1"/>
  <c r="L748" i="1" s="1"/>
  <c r="D748" i="1"/>
  <c r="F748" i="1" s="1"/>
  <c r="G748" i="1" s="1"/>
  <c r="C748" i="1"/>
  <c r="E748" i="1" s="1"/>
  <c r="M747" i="1"/>
  <c r="O747" i="1" s="1"/>
  <c r="H747" i="1"/>
  <c r="J747" i="1" s="1"/>
  <c r="C747" i="1"/>
  <c r="E747" i="1" s="1"/>
  <c r="O746" i="1"/>
  <c r="M746" i="1"/>
  <c r="N746" i="1" s="1"/>
  <c r="P746" i="1" s="1"/>
  <c r="Q746" i="1" s="1"/>
  <c r="H746" i="1"/>
  <c r="F746" i="1"/>
  <c r="G746" i="1" s="1"/>
  <c r="C746" i="1"/>
  <c r="D746" i="1" s="1"/>
  <c r="M745" i="1"/>
  <c r="O745" i="1" s="1"/>
  <c r="H745" i="1"/>
  <c r="J745" i="1" s="1"/>
  <c r="C745" i="1"/>
  <c r="M744" i="1"/>
  <c r="O744" i="1" s="1"/>
  <c r="H744" i="1"/>
  <c r="J744" i="1" s="1"/>
  <c r="C744" i="1"/>
  <c r="D744" i="1" s="1"/>
  <c r="F744" i="1" s="1"/>
  <c r="G744" i="1" s="1"/>
  <c r="M743" i="1"/>
  <c r="H743" i="1"/>
  <c r="C743" i="1"/>
  <c r="D743" i="1" s="1"/>
  <c r="F743" i="1" s="1"/>
  <c r="G743" i="1" s="1"/>
  <c r="M742" i="1"/>
  <c r="O742" i="1" s="1"/>
  <c r="H742" i="1"/>
  <c r="J742" i="1" s="1"/>
  <c r="C742" i="1"/>
  <c r="E742" i="1" s="1"/>
  <c r="M741" i="1"/>
  <c r="O741" i="1" s="1"/>
  <c r="H741" i="1"/>
  <c r="J741" i="1" s="1"/>
  <c r="C741" i="1"/>
  <c r="M740" i="1"/>
  <c r="N740" i="1" s="1"/>
  <c r="P740" i="1" s="1"/>
  <c r="Q740" i="1" s="1"/>
  <c r="H740" i="1"/>
  <c r="J740" i="1" s="1"/>
  <c r="D740" i="1"/>
  <c r="F740" i="1" s="1"/>
  <c r="G740" i="1" s="1"/>
  <c r="C740" i="1"/>
  <c r="E740" i="1" s="1"/>
  <c r="M739" i="1"/>
  <c r="O739" i="1" s="1"/>
  <c r="H739" i="1"/>
  <c r="C739" i="1"/>
  <c r="E739" i="1" s="1"/>
  <c r="M738" i="1"/>
  <c r="O738" i="1" s="1"/>
  <c r="H738" i="1"/>
  <c r="C738" i="1"/>
  <c r="D738" i="1" s="1"/>
  <c r="F738" i="1" s="1"/>
  <c r="G738" i="1" s="1"/>
  <c r="M737" i="1"/>
  <c r="O737" i="1" s="1"/>
  <c r="H737" i="1"/>
  <c r="J737" i="1" s="1"/>
  <c r="C737" i="1"/>
  <c r="E737" i="1" s="1"/>
  <c r="M736" i="1"/>
  <c r="O736" i="1" s="1"/>
  <c r="H736" i="1"/>
  <c r="J736" i="1" s="1"/>
  <c r="C736" i="1"/>
  <c r="D736" i="1" s="1"/>
  <c r="F736" i="1" s="1"/>
  <c r="G736" i="1" s="1"/>
  <c r="M735" i="1"/>
  <c r="H735" i="1"/>
  <c r="I735" i="1" s="1"/>
  <c r="K735" i="1" s="1"/>
  <c r="L735" i="1" s="1"/>
  <c r="C735" i="1"/>
  <c r="N734" i="1"/>
  <c r="P734" i="1" s="1"/>
  <c r="Q734" i="1" s="1"/>
  <c r="M734" i="1"/>
  <c r="O734" i="1" s="1"/>
  <c r="H734" i="1"/>
  <c r="J734" i="1" s="1"/>
  <c r="C734" i="1"/>
  <c r="E734" i="1" s="1"/>
  <c r="M733" i="1"/>
  <c r="H733" i="1"/>
  <c r="I733" i="1" s="1"/>
  <c r="K733" i="1" s="1"/>
  <c r="L733" i="1" s="1"/>
  <c r="C733" i="1"/>
  <c r="M732" i="1"/>
  <c r="N732" i="1" s="1"/>
  <c r="P732" i="1" s="1"/>
  <c r="Q732" i="1" s="1"/>
  <c r="H732" i="1"/>
  <c r="J732" i="1" s="1"/>
  <c r="C732" i="1"/>
  <c r="D732" i="1" s="1"/>
  <c r="F732" i="1" s="1"/>
  <c r="G732" i="1" s="1"/>
  <c r="M731" i="1"/>
  <c r="O731" i="1" s="1"/>
  <c r="I731" i="1"/>
  <c r="K731" i="1" s="1"/>
  <c r="L731" i="1" s="1"/>
  <c r="H731" i="1"/>
  <c r="J731" i="1" s="1"/>
  <c r="C731" i="1"/>
  <c r="E731" i="1" s="1"/>
  <c r="M730" i="1"/>
  <c r="O730" i="1" s="1"/>
  <c r="H730" i="1"/>
  <c r="C730" i="1"/>
  <c r="D730" i="1" s="1"/>
  <c r="F730" i="1" s="1"/>
  <c r="G730" i="1" s="1"/>
  <c r="M729" i="1"/>
  <c r="N729" i="1" s="1"/>
  <c r="P729" i="1" s="1"/>
  <c r="Q729" i="1" s="1"/>
  <c r="H729" i="1"/>
  <c r="J729" i="1" s="1"/>
  <c r="C729" i="1"/>
  <c r="E729" i="1" s="1"/>
  <c r="M728" i="1"/>
  <c r="O728" i="1" s="1"/>
  <c r="H728" i="1"/>
  <c r="J728" i="1" s="1"/>
  <c r="C728" i="1"/>
  <c r="E728" i="1" s="1"/>
  <c r="M727" i="1"/>
  <c r="H727" i="1"/>
  <c r="I727" i="1" s="1"/>
  <c r="K727" i="1" s="1"/>
  <c r="L727" i="1" s="1"/>
  <c r="C727" i="1"/>
  <c r="D727" i="1" s="1"/>
  <c r="F727" i="1" s="1"/>
  <c r="G727" i="1" s="1"/>
  <c r="M726" i="1"/>
  <c r="H726" i="1"/>
  <c r="J726" i="1" s="1"/>
  <c r="C726" i="1"/>
  <c r="E726" i="1" s="1"/>
  <c r="M725" i="1"/>
  <c r="H725" i="1"/>
  <c r="I725" i="1" s="1"/>
  <c r="K725" i="1" s="1"/>
  <c r="L725" i="1" s="1"/>
  <c r="C725" i="1"/>
  <c r="D725" i="1" s="1"/>
  <c r="F725" i="1" s="1"/>
  <c r="G725" i="1" s="1"/>
  <c r="M724" i="1"/>
  <c r="N724" i="1" s="1"/>
  <c r="P724" i="1" s="1"/>
  <c r="Q724" i="1" s="1"/>
  <c r="H724" i="1"/>
  <c r="I724" i="1" s="1"/>
  <c r="K724" i="1" s="1"/>
  <c r="L724" i="1" s="1"/>
  <c r="C724" i="1"/>
  <c r="E724" i="1" s="1"/>
  <c r="M723" i="1"/>
  <c r="H723" i="1"/>
  <c r="J723" i="1" s="1"/>
  <c r="C723" i="1"/>
  <c r="M722" i="1"/>
  <c r="N722" i="1" s="1"/>
  <c r="P722" i="1" s="1"/>
  <c r="Q722" i="1" s="1"/>
  <c r="H722" i="1"/>
  <c r="I722" i="1" s="1"/>
  <c r="K722" i="1" s="1"/>
  <c r="L722" i="1" s="1"/>
  <c r="C722" i="1"/>
  <c r="E722" i="1" s="1"/>
  <c r="M721" i="1"/>
  <c r="O721" i="1" s="1"/>
  <c r="H721" i="1"/>
  <c r="J721" i="1" s="1"/>
  <c r="C721" i="1"/>
  <c r="M720" i="1"/>
  <c r="O720" i="1" s="1"/>
  <c r="H720" i="1"/>
  <c r="I720" i="1" s="1"/>
  <c r="K720" i="1" s="1"/>
  <c r="L720" i="1" s="1"/>
  <c r="C720" i="1"/>
  <c r="D720" i="1" s="1"/>
  <c r="F720" i="1" s="1"/>
  <c r="G720" i="1" s="1"/>
  <c r="M719" i="1"/>
  <c r="H719" i="1"/>
  <c r="J719" i="1" s="1"/>
  <c r="C719" i="1"/>
  <c r="E719" i="1" s="1"/>
  <c r="M718" i="1"/>
  <c r="O718" i="1" s="1"/>
  <c r="H718" i="1"/>
  <c r="C718" i="1"/>
  <c r="E718" i="1" s="1"/>
  <c r="M717" i="1"/>
  <c r="N717" i="1" s="1"/>
  <c r="P717" i="1" s="1"/>
  <c r="Q717" i="1" s="1"/>
  <c r="H717" i="1"/>
  <c r="I717" i="1" s="1"/>
  <c r="K717" i="1" s="1"/>
  <c r="L717" i="1" s="1"/>
  <c r="C717" i="1"/>
  <c r="D717" i="1" s="1"/>
  <c r="F717" i="1" s="1"/>
  <c r="G717" i="1" s="1"/>
  <c r="N716" i="1"/>
  <c r="P716" i="1" s="1"/>
  <c r="Q716" i="1" s="1"/>
  <c r="M716" i="1"/>
  <c r="O716" i="1" s="1"/>
  <c r="H716" i="1"/>
  <c r="D716" i="1"/>
  <c r="F716" i="1" s="1"/>
  <c r="G716" i="1" s="1"/>
  <c r="C716" i="1"/>
  <c r="E716" i="1" s="1"/>
  <c r="M715" i="1"/>
  <c r="H715" i="1"/>
  <c r="J715" i="1" s="1"/>
  <c r="C715" i="1"/>
  <c r="M714" i="1"/>
  <c r="N714" i="1" s="1"/>
  <c r="P714" i="1" s="1"/>
  <c r="Q714" i="1" s="1"/>
  <c r="H714" i="1"/>
  <c r="I714" i="1" s="1"/>
  <c r="K714" i="1" s="1"/>
  <c r="L714" i="1" s="1"/>
  <c r="C714" i="1"/>
  <c r="E714" i="1" s="1"/>
  <c r="N713" i="1"/>
  <c r="P713" i="1" s="1"/>
  <c r="Q713" i="1" s="1"/>
  <c r="M713" i="1"/>
  <c r="O713" i="1" s="1"/>
  <c r="H713" i="1"/>
  <c r="C713" i="1"/>
  <c r="M712" i="1"/>
  <c r="O712" i="1" s="1"/>
  <c r="H712" i="1"/>
  <c r="I712" i="1" s="1"/>
  <c r="K712" i="1" s="1"/>
  <c r="L712" i="1" s="1"/>
  <c r="C712" i="1"/>
  <c r="D712" i="1" s="1"/>
  <c r="F712" i="1" s="1"/>
  <c r="G712" i="1" s="1"/>
  <c r="M711" i="1"/>
  <c r="N711" i="1" s="1"/>
  <c r="P711" i="1" s="1"/>
  <c r="Q711" i="1" s="1"/>
  <c r="H711" i="1"/>
  <c r="C711" i="1"/>
  <c r="E711" i="1" s="1"/>
  <c r="O710" i="1"/>
  <c r="M710" i="1"/>
  <c r="N710" i="1" s="1"/>
  <c r="P710" i="1" s="1"/>
  <c r="Q710" i="1" s="1"/>
  <c r="H710" i="1"/>
  <c r="C710" i="1"/>
  <c r="E710" i="1" s="1"/>
  <c r="M709" i="1"/>
  <c r="H709" i="1"/>
  <c r="I709" i="1" s="1"/>
  <c r="K709" i="1" s="1"/>
  <c r="L709" i="1" s="1"/>
  <c r="C709" i="1"/>
  <c r="D709" i="1" s="1"/>
  <c r="F709" i="1" s="1"/>
  <c r="G709" i="1" s="1"/>
  <c r="M708" i="1"/>
  <c r="O708" i="1" s="1"/>
  <c r="H708" i="1"/>
  <c r="J708" i="1" s="1"/>
  <c r="C708" i="1"/>
  <c r="E708" i="1" s="1"/>
  <c r="M707" i="1"/>
  <c r="H707" i="1"/>
  <c r="J707" i="1" s="1"/>
  <c r="C707" i="1"/>
  <c r="D707" i="1" s="1"/>
  <c r="F707" i="1" s="1"/>
  <c r="G707" i="1" s="1"/>
  <c r="M706" i="1"/>
  <c r="N706" i="1" s="1"/>
  <c r="P706" i="1" s="1"/>
  <c r="Q706" i="1" s="1"/>
  <c r="H706" i="1"/>
  <c r="I706" i="1" s="1"/>
  <c r="K706" i="1" s="1"/>
  <c r="L706" i="1" s="1"/>
  <c r="C706" i="1"/>
  <c r="M705" i="1"/>
  <c r="O705" i="1" s="1"/>
  <c r="H705" i="1"/>
  <c r="J705" i="1" s="1"/>
  <c r="C705" i="1"/>
  <c r="M704" i="1"/>
  <c r="O704" i="1" s="1"/>
  <c r="H704" i="1"/>
  <c r="I704" i="1" s="1"/>
  <c r="K704" i="1" s="1"/>
  <c r="L704" i="1" s="1"/>
  <c r="C704" i="1"/>
  <c r="M703" i="1"/>
  <c r="N703" i="1" s="1"/>
  <c r="P703" i="1" s="1"/>
  <c r="Q703" i="1" s="1"/>
  <c r="I703" i="1"/>
  <c r="K703" i="1" s="1"/>
  <c r="L703" i="1" s="1"/>
  <c r="H703" i="1"/>
  <c r="J703" i="1" s="1"/>
  <c r="C703" i="1"/>
  <c r="E703" i="1" s="1"/>
  <c r="M702" i="1"/>
  <c r="O702" i="1" s="1"/>
  <c r="H702" i="1"/>
  <c r="C702" i="1"/>
  <c r="E702" i="1" s="1"/>
  <c r="M701" i="1"/>
  <c r="N701" i="1" s="1"/>
  <c r="P701" i="1" s="1"/>
  <c r="Q701" i="1" s="1"/>
  <c r="H701" i="1"/>
  <c r="I701" i="1" s="1"/>
  <c r="K701" i="1" s="1"/>
  <c r="L701" i="1" s="1"/>
  <c r="C701" i="1"/>
  <c r="D701" i="1" s="1"/>
  <c r="F701" i="1" s="1"/>
  <c r="G701" i="1" s="1"/>
  <c r="M700" i="1"/>
  <c r="O700" i="1" s="1"/>
  <c r="H700" i="1"/>
  <c r="J700" i="1" s="1"/>
  <c r="C700" i="1"/>
  <c r="E700" i="1" s="1"/>
  <c r="M699" i="1"/>
  <c r="H699" i="1"/>
  <c r="J699" i="1" s="1"/>
  <c r="C699" i="1"/>
  <c r="D699" i="1" s="1"/>
  <c r="F699" i="1" s="1"/>
  <c r="G699" i="1" s="1"/>
  <c r="M698" i="1"/>
  <c r="N698" i="1" s="1"/>
  <c r="P698" i="1" s="1"/>
  <c r="Q698" i="1" s="1"/>
  <c r="H698" i="1"/>
  <c r="I698" i="1" s="1"/>
  <c r="K698" i="1" s="1"/>
  <c r="L698" i="1" s="1"/>
  <c r="C698" i="1"/>
  <c r="E698" i="1" s="1"/>
  <c r="M697" i="1"/>
  <c r="O697" i="1" s="1"/>
  <c r="J697" i="1"/>
  <c r="H697" i="1"/>
  <c r="I697" i="1" s="1"/>
  <c r="K697" i="1" s="1"/>
  <c r="L697" i="1" s="1"/>
  <c r="C697" i="1"/>
  <c r="M696" i="1"/>
  <c r="O696" i="1" s="1"/>
  <c r="H696" i="1"/>
  <c r="I696" i="1" s="1"/>
  <c r="K696" i="1" s="1"/>
  <c r="L696" i="1" s="1"/>
  <c r="C696" i="1"/>
  <c r="D696" i="1" s="1"/>
  <c r="F696" i="1" s="1"/>
  <c r="G696" i="1" s="1"/>
  <c r="M695" i="1"/>
  <c r="N695" i="1" s="1"/>
  <c r="P695" i="1" s="1"/>
  <c r="Q695" i="1" s="1"/>
  <c r="H695" i="1"/>
  <c r="J695" i="1" s="1"/>
  <c r="C695" i="1"/>
  <c r="E695" i="1" s="1"/>
  <c r="M694" i="1"/>
  <c r="O694" i="1" s="1"/>
  <c r="H694" i="1"/>
  <c r="C694" i="1"/>
  <c r="E694" i="1" s="1"/>
  <c r="M693" i="1"/>
  <c r="O693" i="1" s="1"/>
  <c r="H693" i="1"/>
  <c r="I693" i="1" s="1"/>
  <c r="K693" i="1" s="1"/>
  <c r="L693" i="1" s="1"/>
  <c r="C693" i="1"/>
  <c r="E693" i="1" s="1"/>
  <c r="M692" i="1"/>
  <c r="O692" i="1" s="1"/>
  <c r="H692" i="1"/>
  <c r="J692" i="1" s="1"/>
  <c r="C692" i="1"/>
  <c r="M691" i="1"/>
  <c r="H691" i="1"/>
  <c r="J691" i="1" s="1"/>
  <c r="C691" i="1"/>
  <c r="E691" i="1" s="1"/>
  <c r="M690" i="1"/>
  <c r="N690" i="1" s="1"/>
  <c r="P690" i="1" s="1"/>
  <c r="Q690" i="1" s="1"/>
  <c r="H690" i="1"/>
  <c r="I690" i="1" s="1"/>
  <c r="K690" i="1" s="1"/>
  <c r="L690" i="1" s="1"/>
  <c r="C690" i="1"/>
  <c r="E690" i="1" s="1"/>
  <c r="M689" i="1"/>
  <c r="O689" i="1" s="1"/>
  <c r="H689" i="1"/>
  <c r="J689" i="1" s="1"/>
  <c r="C689" i="1"/>
  <c r="M688" i="1"/>
  <c r="O688" i="1" s="1"/>
  <c r="H688" i="1"/>
  <c r="J688" i="1" s="1"/>
  <c r="C688" i="1"/>
  <c r="D688" i="1" s="1"/>
  <c r="F688" i="1" s="1"/>
  <c r="G688" i="1" s="1"/>
  <c r="M687" i="1"/>
  <c r="O687" i="1" s="1"/>
  <c r="H687" i="1"/>
  <c r="J687" i="1" s="1"/>
  <c r="C687" i="1"/>
  <c r="E687" i="1" s="1"/>
  <c r="N686" i="1"/>
  <c r="P686" i="1" s="1"/>
  <c r="Q686" i="1" s="1"/>
  <c r="M686" i="1"/>
  <c r="O686" i="1" s="1"/>
  <c r="H686" i="1"/>
  <c r="C686" i="1"/>
  <c r="E686" i="1" s="1"/>
  <c r="M685" i="1"/>
  <c r="O685" i="1" s="1"/>
  <c r="H685" i="1"/>
  <c r="I685" i="1" s="1"/>
  <c r="K685" i="1" s="1"/>
  <c r="L685" i="1" s="1"/>
  <c r="C685" i="1"/>
  <c r="D685" i="1" s="1"/>
  <c r="F685" i="1" s="1"/>
  <c r="G685" i="1" s="1"/>
  <c r="M684" i="1"/>
  <c r="O684" i="1" s="1"/>
  <c r="H684" i="1"/>
  <c r="J684" i="1" s="1"/>
  <c r="C684" i="1"/>
  <c r="D684" i="1" s="1"/>
  <c r="F684" i="1" s="1"/>
  <c r="G684" i="1" s="1"/>
  <c r="M683" i="1"/>
  <c r="H683" i="1"/>
  <c r="J683" i="1" s="1"/>
  <c r="C683" i="1"/>
  <c r="D683" i="1" s="1"/>
  <c r="F683" i="1" s="1"/>
  <c r="G683" i="1" s="1"/>
  <c r="M682" i="1"/>
  <c r="H682" i="1"/>
  <c r="I682" i="1" s="1"/>
  <c r="K682" i="1" s="1"/>
  <c r="L682" i="1" s="1"/>
  <c r="C682" i="1"/>
  <c r="E682" i="1" s="1"/>
  <c r="M681" i="1"/>
  <c r="O681" i="1" s="1"/>
  <c r="H681" i="1"/>
  <c r="J681" i="1" s="1"/>
  <c r="C681" i="1"/>
  <c r="M680" i="1"/>
  <c r="O680" i="1" s="1"/>
  <c r="H680" i="1"/>
  <c r="I680" i="1" s="1"/>
  <c r="K680" i="1" s="1"/>
  <c r="L680" i="1" s="1"/>
  <c r="C680" i="1"/>
  <c r="M679" i="1"/>
  <c r="N679" i="1" s="1"/>
  <c r="P679" i="1" s="1"/>
  <c r="Q679" i="1" s="1"/>
  <c r="H679" i="1"/>
  <c r="J679" i="1" s="1"/>
  <c r="C679" i="1"/>
  <c r="M678" i="1"/>
  <c r="N678" i="1" s="1"/>
  <c r="P678" i="1" s="1"/>
  <c r="Q678" i="1" s="1"/>
  <c r="H678" i="1"/>
  <c r="C678" i="1"/>
  <c r="E678" i="1" s="1"/>
  <c r="M677" i="1"/>
  <c r="H677" i="1"/>
  <c r="I677" i="1" s="1"/>
  <c r="K677" i="1" s="1"/>
  <c r="L677" i="1" s="1"/>
  <c r="C677" i="1"/>
  <c r="D677" i="1" s="1"/>
  <c r="F677" i="1" s="1"/>
  <c r="G677" i="1" s="1"/>
  <c r="M676" i="1"/>
  <c r="O676" i="1" s="1"/>
  <c r="H676" i="1"/>
  <c r="C676" i="1"/>
  <c r="M675" i="1"/>
  <c r="H675" i="1"/>
  <c r="J675" i="1" s="1"/>
  <c r="C675" i="1"/>
  <c r="M674" i="1"/>
  <c r="N674" i="1" s="1"/>
  <c r="P674" i="1" s="1"/>
  <c r="Q674" i="1" s="1"/>
  <c r="H674" i="1"/>
  <c r="I674" i="1" s="1"/>
  <c r="K674" i="1" s="1"/>
  <c r="L674" i="1" s="1"/>
  <c r="C674" i="1"/>
  <c r="E674" i="1" s="1"/>
  <c r="M673" i="1"/>
  <c r="H673" i="1"/>
  <c r="I673" i="1" s="1"/>
  <c r="K673" i="1" s="1"/>
  <c r="L673" i="1" s="1"/>
  <c r="C673" i="1"/>
  <c r="M672" i="1"/>
  <c r="O672" i="1" s="1"/>
  <c r="H672" i="1"/>
  <c r="C672" i="1"/>
  <c r="D672" i="1" s="1"/>
  <c r="F672" i="1" s="1"/>
  <c r="G672" i="1" s="1"/>
  <c r="M671" i="1"/>
  <c r="H671" i="1"/>
  <c r="J671" i="1" s="1"/>
  <c r="C671" i="1"/>
  <c r="E671" i="1" s="1"/>
  <c r="M670" i="1"/>
  <c r="O670" i="1" s="1"/>
  <c r="H670" i="1"/>
  <c r="C670" i="1"/>
  <c r="E670" i="1" s="1"/>
  <c r="M669" i="1"/>
  <c r="N669" i="1" s="1"/>
  <c r="P669" i="1" s="1"/>
  <c r="Q669" i="1" s="1"/>
  <c r="H669" i="1"/>
  <c r="I669" i="1" s="1"/>
  <c r="K669" i="1" s="1"/>
  <c r="L669" i="1" s="1"/>
  <c r="C669" i="1"/>
  <c r="M668" i="1"/>
  <c r="O668" i="1" s="1"/>
  <c r="H668" i="1"/>
  <c r="J668" i="1" s="1"/>
  <c r="C668" i="1"/>
  <c r="M667" i="1"/>
  <c r="H667" i="1"/>
  <c r="J667" i="1" s="1"/>
  <c r="C667" i="1"/>
  <c r="D667" i="1" s="1"/>
  <c r="F667" i="1" s="1"/>
  <c r="G667" i="1" s="1"/>
  <c r="M666" i="1"/>
  <c r="N666" i="1" s="1"/>
  <c r="P666" i="1" s="1"/>
  <c r="Q666" i="1" s="1"/>
  <c r="H666" i="1"/>
  <c r="C666" i="1"/>
  <c r="E666" i="1" s="1"/>
  <c r="M665" i="1"/>
  <c r="O665" i="1" s="1"/>
  <c r="J665" i="1"/>
  <c r="H665" i="1"/>
  <c r="I665" i="1" s="1"/>
  <c r="K665" i="1" s="1"/>
  <c r="L665" i="1" s="1"/>
  <c r="C665" i="1"/>
  <c r="M664" i="1"/>
  <c r="O664" i="1" s="1"/>
  <c r="H664" i="1"/>
  <c r="I664" i="1" s="1"/>
  <c r="K664" i="1" s="1"/>
  <c r="L664" i="1" s="1"/>
  <c r="C664" i="1"/>
  <c r="D664" i="1" s="1"/>
  <c r="F664" i="1" s="1"/>
  <c r="G664" i="1" s="1"/>
  <c r="M663" i="1"/>
  <c r="N663" i="1" s="1"/>
  <c r="P663" i="1" s="1"/>
  <c r="Q663" i="1" s="1"/>
  <c r="H663" i="1"/>
  <c r="C663" i="1"/>
  <c r="E663" i="1" s="1"/>
  <c r="M662" i="1"/>
  <c r="N662" i="1" s="1"/>
  <c r="P662" i="1" s="1"/>
  <c r="Q662" i="1" s="1"/>
  <c r="H662" i="1"/>
  <c r="C662" i="1"/>
  <c r="E662" i="1" s="1"/>
  <c r="M661" i="1"/>
  <c r="N661" i="1" s="1"/>
  <c r="P661" i="1" s="1"/>
  <c r="Q661" i="1" s="1"/>
  <c r="H661" i="1"/>
  <c r="I661" i="1" s="1"/>
  <c r="K661" i="1" s="1"/>
  <c r="L661" i="1" s="1"/>
  <c r="C661" i="1"/>
  <c r="D661" i="1" s="1"/>
  <c r="F661" i="1" s="1"/>
  <c r="G661" i="1" s="1"/>
  <c r="M660" i="1"/>
  <c r="O660" i="1" s="1"/>
  <c r="H660" i="1"/>
  <c r="C660" i="1"/>
  <c r="D660" i="1" s="1"/>
  <c r="F660" i="1" s="1"/>
  <c r="G660" i="1" s="1"/>
  <c r="M659" i="1"/>
  <c r="H659" i="1"/>
  <c r="J659" i="1" s="1"/>
  <c r="C659" i="1"/>
  <c r="D659" i="1" s="1"/>
  <c r="F659" i="1" s="1"/>
  <c r="G659" i="1" s="1"/>
  <c r="M658" i="1"/>
  <c r="N658" i="1" s="1"/>
  <c r="P658" i="1" s="1"/>
  <c r="Q658" i="1" s="1"/>
  <c r="H658" i="1"/>
  <c r="I658" i="1" s="1"/>
  <c r="K658" i="1" s="1"/>
  <c r="L658" i="1" s="1"/>
  <c r="D658" i="1"/>
  <c r="F658" i="1" s="1"/>
  <c r="G658" i="1" s="1"/>
  <c r="C658" i="1"/>
  <c r="E658" i="1" s="1"/>
  <c r="M657" i="1"/>
  <c r="O657" i="1" s="1"/>
  <c r="H657" i="1"/>
  <c r="I657" i="1" s="1"/>
  <c r="K657" i="1" s="1"/>
  <c r="L657" i="1" s="1"/>
  <c r="C657" i="1"/>
  <c r="M656" i="1"/>
  <c r="O656" i="1" s="1"/>
  <c r="H656" i="1"/>
  <c r="I656" i="1" s="1"/>
  <c r="K656" i="1" s="1"/>
  <c r="L656" i="1" s="1"/>
  <c r="C656" i="1"/>
  <c r="D656" i="1" s="1"/>
  <c r="F656" i="1" s="1"/>
  <c r="G656" i="1" s="1"/>
  <c r="M655" i="1"/>
  <c r="N655" i="1" s="1"/>
  <c r="P655" i="1" s="1"/>
  <c r="Q655" i="1" s="1"/>
  <c r="H655" i="1"/>
  <c r="J655" i="1" s="1"/>
  <c r="C655" i="1"/>
  <c r="E655" i="1" s="1"/>
  <c r="M654" i="1"/>
  <c r="N654" i="1" s="1"/>
  <c r="P654" i="1" s="1"/>
  <c r="Q654" i="1" s="1"/>
  <c r="H654" i="1"/>
  <c r="C654" i="1"/>
  <c r="E654" i="1" s="1"/>
  <c r="O653" i="1"/>
  <c r="M653" i="1"/>
  <c r="N653" i="1" s="1"/>
  <c r="P653" i="1" s="1"/>
  <c r="Q653" i="1" s="1"/>
  <c r="H653" i="1"/>
  <c r="C653" i="1"/>
  <c r="D653" i="1" s="1"/>
  <c r="F653" i="1" s="1"/>
  <c r="G653" i="1" s="1"/>
  <c r="M652" i="1"/>
  <c r="O652" i="1" s="1"/>
  <c r="H652" i="1"/>
  <c r="J652" i="1" s="1"/>
  <c r="C652" i="1"/>
  <c r="M651" i="1"/>
  <c r="H651" i="1"/>
  <c r="J651" i="1" s="1"/>
  <c r="C651" i="1"/>
  <c r="D651" i="1" s="1"/>
  <c r="F651" i="1" s="1"/>
  <c r="G651" i="1" s="1"/>
  <c r="M650" i="1"/>
  <c r="H650" i="1"/>
  <c r="C650" i="1"/>
  <c r="E650" i="1" s="1"/>
  <c r="M649" i="1"/>
  <c r="O649" i="1" s="1"/>
  <c r="H649" i="1"/>
  <c r="J649" i="1" s="1"/>
  <c r="C649" i="1"/>
  <c r="M648" i="1"/>
  <c r="O648" i="1" s="1"/>
  <c r="H648" i="1"/>
  <c r="I648" i="1" s="1"/>
  <c r="K648" i="1" s="1"/>
  <c r="L648" i="1" s="1"/>
  <c r="E648" i="1"/>
  <c r="C648" i="1"/>
  <c r="D648" i="1" s="1"/>
  <c r="F648" i="1" s="1"/>
  <c r="G648" i="1" s="1"/>
  <c r="O647" i="1"/>
  <c r="M647" i="1"/>
  <c r="N647" i="1" s="1"/>
  <c r="P647" i="1" s="1"/>
  <c r="Q647" i="1" s="1"/>
  <c r="H647" i="1"/>
  <c r="J647" i="1" s="1"/>
  <c r="C647" i="1"/>
  <c r="E647" i="1" s="1"/>
  <c r="M646" i="1"/>
  <c r="O646" i="1" s="1"/>
  <c r="H646" i="1"/>
  <c r="C646" i="1"/>
  <c r="E646" i="1" s="1"/>
  <c r="M645" i="1"/>
  <c r="N645" i="1" s="1"/>
  <c r="P645" i="1" s="1"/>
  <c r="Q645" i="1" s="1"/>
  <c r="H645" i="1"/>
  <c r="C645" i="1"/>
  <c r="M644" i="1"/>
  <c r="O644" i="1" s="1"/>
  <c r="H644" i="1"/>
  <c r="J644" i="1" s="1"/>
  <c r="C644" i="1"/>
  <c r="M643" i="1"/>
  <c r="H643" i="1"/>
  <c r="C643" i="1"/>
  <c r="D643" i="1" s="1"/>
  <c r="F643" i="1" s="1"/>
  <c r="G643" i="1" s="1"/>
  <c r="M642" i="1"/>
  <c r="N642" i="1" s="1"/>
  <c r="P642" i="1" s="1"/>
  <c r="Q642" i="1" s="1"/>
  <c r="H642" i="1"/>
  <c r="J642" i="1" s="1"/>
  <c r="C642" i="1"/>
  <c r="E642" i="1" s="1"/>
  <c r="M641" i="1"/>
  <c r="O641" i="1" s="1"/>
  <c r="H641" i="1"/>
  <c r="J641" i="1" s="1"/>
  <c r="C641" i="1"/>
  <c r="M640" i="1"/>
  <c r="H640" i="1"/>
  <c r="I640" i="1" s="1"/>
  <c r="K640" i="1" s="1"/>
  <c r="L640" i="1" s="1"/>
  <c r="C640" i="1"/>
  <c r="D640" i="1" s="1"/>
  <c r="F640" i="1" s="1"/>
  <c r="G640" i="1" s="1"/>
  <c r="M639" i="1"/>
  <c r="O639" i="1" s="1"/>
  <c r="H639" i="1"/>
  <c r="J639" i="1" s="1"/>
  <c r="C639" i="1"/>
  <c r="M638" i="1"/>
  <c r="O638" i="1" s="1"/>
  <c r="H638" i="1"/>
  <c r="C638" i="1"/>
  <c r="M637" i="1"/>
  <c r="N637" i="1" s="1"/>
  <c r="P637" i="1" s="1"/>
  <c r="Q637" i="1" s="1"/>
  <c r="H637" i="1"/>
  <c r="I637" i="1" s="1"/>
  <c r="K637" i="1" s="1"/>
  <c r="L637" i="1" s="1"/>
  <c r="C637" i="1"/>
  <c r="D637" i="1" s="1"/>
  <c r="F637" i="1" s="1"/>
  <c r="G637" i="1" s="1"/>
  <c r="M636" i="1"/>
  <c r="O636" i="1" s="1"/>
  <c r="H636" i="1"/>
  <c r="J636" i="1" s="1"/>
  <c r="C636" i="1"/>
  <c r="E636" i="1" s="1"/>
  <c r="M635" i="1"/>
  <c r="H635" i="1"/>
  <c r="C635" i="1"/>
  <c r="M634" i="1"/>
  <c r="N634" i="1" s="1"/>
  <c r="P634" i="1" s="1"/>
  <c r="Q634" i="1" s="1"/>
  <c r="H634" i="1"/>
  <c r="J634" i="1" s="1"/>
  <c r="D634" i="1"/>
  <c r="F634" i="1" s="1"/>
  <c r="G634" i="1" s="1"/>
  <c r="C634" i="1"/>
  <c r="E634" i="1" s="1"/>
  <c r="M633" i="1"/>
  <c r="H633" i="1"/>
  <c r="J633" i="1" s="1"/>
  <c r="C633" i="1"/>
  <c r="M632" i="1"/>
  <c r="H632" i="1"/>
  <c r="I632" i="1" s="1"/>
  <c r="K632" i="1" s="1"/>
  <c r="L632" i="1" s="1"/>
  <c r="C632" i="1"/>
  <c r="D632" i="1" s="1"/>
  <c r="F632" i="1" s="1"/>
  <c r="G632" i="1" s="1"/>
  <c r="M631" i="1"/>
  <c r="N631" i="1" s="1"/>
  <c r="P631" i="1" s="1"/>
  <c r="Q631" i="1" s="1"/>
  <c r="H631" i="1"/>
  <c r="J631" i="1" s="1"/>
  <c r="C631" i="1"/>
  <c r="M630" i="1"/>
  <c r="H630" i="1"/>
  <c r="C630" i="1"/>
  <c r="M629" i="1"/>
  <c r="H629" i="1"/>
  <c r="I629" i="1" s="1"/>
  <c r="K629" i="1" s="1"/>
  <c r="L629" i="1" s="1"/>
  <c r="C629" i="1"/>
  <c r="E629" i="1" s="1"/>
  <c r="M628" i="1"/>
  <c r="O628" i="1" s="1"/>
  <c r="H628" i="1"/>
  <c r="J628" i="1" s="1"/>
  <c r="D628" i="1"/>
  <c r="F628" i="1" s="1"/>
  <c r="G628" i="1" s="1"/>
  <c r="C628" i="1"/>
  <c r="E628" i="1" s="1"/>
  <c r="M627" i="1"/>
  <c r="H627" i="1"/>
  <c r="C627" i="1"/>
  <c r="D627" i="1" s="1"/>
  <c r="F627" i="1" s="1"/>
  <c r="G627" i="1" s="1"/>
  <c r="M626" i="1"/>
  <c r="N626" i="1" s="1"/>
  <c r="P626" i="1" s="1"/>
  <c r="Q626" i="1" s="1"/>
  <c r="H626" i="1"/>
  <c r="I626" i="1" s="1"/>
  <c r="K626" i="1" s="1"/>
  <c r="L626" i="1" s="1"/>
  <c r="C626" i="1"/>
  <c r="E626" i="1" s="1"/>
  <c r="M625" i="1"/>
  <c r="O625" i="1" s="1"/>
  <c r="H625" i="1"/>
  <c r="I625" i="1" s="1"/>
  <c r="K625" i="1" s="1"/>
  <c r="L625" i="1" s="1"/>
  <c r="C625" i="1"/>
  <c r="M624" i="1"/>
  <c r="H624" i="1"/>
  <c r="I624" i="1" s="1"/>
  <c r="K624" i="1" s="1"/>
  <c r="L624" i="1" s="1"/>
  <c r="E624" i="1"/>
  <c r="C624" i="1"/>
  <c r="D624" i="1" s="1"/>
  <c r="F624" i="1" s="1"/>
  <c r="G624" i="1" s="1"/>
  <c r="M623" i="1"/>
  <c r="O623" i="1" s="1"/>
  <c r="H623" i="1"/>
  <c r="J623" i="1" s="1"/>
  <c r="C623" i="1"/>
  <c r="M622" i="1"/>
  <c r="N622" i="1" s="1"/>
  <c r="P622" i="1" s="1"/>
  <c r="Q622" i="1" s="1"/>
  <c r="H622" i="1"/>
  <c r="C622" i="1"/>
  <c r="M621" i="1"/>
  <c r="O621" i="1" s="1"/>
  <c r="H621" i="1"/>
  <c r="I621" i="1" s="1"/>
  <c r="K621" i="1" s="1"/>
  <c r="L621" i="1" s="1"/>
  <c r="C621" i="1"/>
  <c r="D621" i="1" s="1"/>
  <c r="F621" i="1" s="1"/>
  <c r="G621" i="1" s="1"/>
  <c r="M620" i="1"/>
  <c r="O620" i="1" s="1"/>
  <c r="H620" i="1"/>
  <c r="J620" i="1" s="1"/>
  <c r="C620" i="1"/>
  <c r="M619" i="1"/>
  <c r="H619" i="1"/>
  <c r="C619" i="1"/>
  <c r="E619" i="1" s="1"/>
  <c r="M618" i="1"/>
  <c r="N618" i="1" s="1"/>
  <c r="P618" i="1" s="1"/>
  <c r="Q618" i="1" s="1"/>
  <c r="H618" i="1"/>
  <c r="C618" i="1"/>
  <c r="M617" i="1"/>
  <c r="O617" i="1" s="1"/>
  <c r="H617" i="1"/>
  <c r="J617" i="1" s="1"/>
  <c r="C617" i="1"/>
  <c r="M616" i="1"/>
  <c r="H616" i="1"/>
  <c r="C616" i="1"/>
  <c r="D616" i="1" s="1"/>
  <c r="F616" i="1" s="1"/>
  <c r="G616" i="1" s="1"/>
  <c r="M615" i="1"/>
  <c r="N615" i="1" s="1"/>
  <c r="P615" i="1" s="1"/>
  <c r="Q615" i="1" s="1"/>
  <c r="H615" i="1"/>
  <c r="C615" i="1"/>
  <c r="M614" i="1"/>
  <c r="H614" i="1"/>
  <c r="C614" i="1"/>
  <c r="M613" i="1"/>
  <c r="H613" i="1"/>
  <c r="E613" i="1"/>
  <c r="C613" i="1"/>
  <c r="D613" i="1" s="1"/>
  <c r="F613" i="1" s="1"/>
  <c r="G613" i="1" s="1"/>
  <c r="M612" i="1"/>
  <c r="H612" i="1"/>
  <c r="J612" i="1" s="1"/>
  <c r="C612" i="1"/>
  <c r="M611" i="1"/>
  <c r="O611" i="1" s="1"/>
  <c r="H611" i="1"/>
  <c r="I611" i="1" s="1"/>
  <c r="K611" i="1" s="1"/>
  <c r="L611" i="1" s="1"/>
  <c r="C611" i="1"/>
  <c r="D611" i="1" s="1"/>
  <c r="F611" i="1" s="1"/>
  <c r="G611" i="1" s="1"/>
  <c r="M610" i="1"/>
  <c r="N610" i="1" s="1"/>
  <c r="P610" i="1" s="1"/>
  <c r="Q610" i="1" s="1"/>
  <c r="H610" i="1"/>
  <c r="I610" i="1" s="1"/>
  <c r="K610" i="1" s="1"/>
  <c r="L610" i="1" s="1"/>
  <c r="C610" i="1"/>
  <c r="E610" i="1" s="1"/>
  <c r="M609" i="1"/>
  <c r="O609" i="1" s="1"/>
  <c r="H609" i="1"/>
  <c r="J609" i="1" s="1"/>
  <c r="C609" i="1"/>
  <c r="M608" i="1"/>
  <c r="H608" i="1"/>
  <c r="J608" i="1" s="1"/>
  <c r="C608" i="1"/>
  <c r="E608" i="1" s="1"/>
  <c r="M607" i="1"/>
  <c r="O607" i="1" s="1"/>
  <c r="H607" i="1"/>
  <c r="J607" i="1" s="1"/>
  <c r="C607" i="1"/>
  <c r="E607" i="1" s="1"/>
  <c r="M606" i="1"/>
  <c r="O606" i="1" s="1"/>
  <c r="H606" i="1"/>
  <c r="C606" i="1"/>
  <c r="O605" i="1"/>
  <c r="N605" i="1"/>
  <c r="P605" i="1" s="1"/>
  <c r="Q605" i="1" s="1"/>
  <c r="M605" i="1"/>
  <c r="I605" i="1"/>
  <c r="K605" i="1" s="1"/>
  <c r="L605" i="1" s="1"/>
  <c r="H605" i="1"/>
  <c r="J605" i="1" s="1"/>
  <c r="C605" i="1"/>
  <c r="D605" i="1" s="1"/>
  <c r="F605" i="1" s="1"/>
  <c r="G605" i="1" s="1"/>
  <c r="M604" i="1"/>
  <c r="O604" i="1" s="1"/>
  <c r="H604" i="1"/>
  <c r="J604" i="1" s="1"/>
  <c r="C604" i="1"/>
  <c r="M603" i="1"/>
  <c r="H603" i="1"/>
  <c r="J603" i="1" s="1"/>
  <c r="C603" i="1"/>
  <c r="E603" i="1" s="1"/>
  <c r="M602" i="1"/>
  <c r="O602" i="1" s="1"/>
  <c r="J602" i="1"/>
  <c r="H602" i="1"/>
  <c r="I602" i="1" s="1"/>
  <c r="K602" i="1" s="1"/>
  <c r="L602" i="1" s="1"/>
  <c r="C602" i="1"/>
  <c r="E602" i="1" s="1"/>
  <c r="M601" i="1"/>
  <c r="O601" i="1" s="1"/>
  <c r="H601" i="1"/>
  <c r="J601" i="1" s="1"/>
  <c r="C601" i="1"/>
  <c r="M600" i="1"/>
  <c r="O600" i="1" s="1"/>
  <c r="H600" i="1"/>
  <c r="I600" i="1" s="1"/>
  <c r="K600" i="1" s="1"/>
  <c r="L600" i="1" s="1"/>
  <c r="C600" i="1"/>
  <c r="E600" i="1" s="1"/>
  <c r="O599" i="1"/>
  <c r="M599" i="1"/>
  <c r="N599" i="1" s="1"/>
  <c r="P599" i="1" s="1"/>
  <c r="Q599" i="1" s="1"/>
  <c r="H599" i="1"/>
  <c r="C599" i="1"/>
  <c r="E599" i="1" s="1"/>
  <c r="M598" i="1"/>
  <c r="O598" i="1" s="1"/>
  <c r="H598" i="1"/>
  <c r="C598" i="1"/>
  <c r="E598" i="1" s="1"/>
  <c r="M597" i="1"/>
  <c r="O597" i="1" s="1"/>
  <c r="I597" i="1"/>
  <c r="K597" i="1" s="1"/>
  <c r="L597" i="1" s="1"/>
  <c r="H597" i="1"/>
  <c r="J597" i="1" s="1"/>
  <c r="C597" i="1"/>
  <c r="D597" i="1" s="1"/>
  <c r="F597" i="1" s="1"/>
  <c r="G597" i="1" s="1"/>
  <c r="M596" i="1"/>
  <c r="O596" i="1" s="1"/>
  <c r="H596" i="1"/>
  <c r="J596" i="1" s="1"/>
  <c r="C596" i="1"/>
  <c r="M595" i="1"/>
  <c r="H595" i="1"/>
  <c r="J595" i="1" s="1"/>
  <c r="C595" i="1"/>
  <c r="E595" i="1" s="1"/>
  <c r="N594" i="1"/>
  <c r="P594" i="1" s="1"/>
  <c r="Q594" i="1" s="1"/>
  <c r="M594" i="1"/>
  <c r="O594" i="1" s="1"/>
  <c r="H594" i="1"/>
  <c r="I594" i="1" s="1"/>
  <c r="K594" i="1" s="1"/>
  <c r="L594" i="1" s="1"/>
  <c r="C594" i="1"/>
  <c r="E594" i="1" s="1"/>
  <c r="M593" i="1"/>
  <c r="O593" i="1" s="1"/>
  <c r="H593" i="1"/>
  <c r="I593" i="1" s="1"/>
  <c r="K593" i="1" s="1"/>
  <c r="L593" i="1" s="1"/>
  <c r="C593" i="1"/>
  <c r="M592" i="1"/>
  <c r="O592" i="1" s="1"/>
  <c r="H592" i="1"/>
  <c r="J592" i="1" s="1"/>
  <c r="C592" i="1"/>
  <c r="D592" i="1" s="1"/>
  <c r="F592" i="1" s="1"/>
  <c r="G592" i="1" s="1"/>
  <c r="M591" i="1"/>
  <c r="N591" i="1" s="1"/>
  <c r="P591" i="1" s="1"/>
  <c r="Q591" i="1" s="1"/>
  <c r="H591" i="1"/>
  <c r="J591" i="1" s="1"/>
  <c r="C591" i="1"/>
  <c r="E591" i="1" s="1"/>
  <c r="M590" i="1"/>
  <c r="O590" i="1" s="1"/>
  <c r="H590" i="1"/>
  <c r="C590" i="1"/>
  <c r="E590" i="1" s="1"/>
  <c r="M589" i="1"/>
  <c r="N589" i="1" s="1"/>
  <c r="P589" i="1" s="1"/>
  <c r="Q589" i="1" s="1"/>
  <c r="H589" i="1"/>
  <c r="J589" i="1" s="1"/>
  <c r="C589" i="1"/>
  <c r="D589" i="1" s="1"/>
  <c r="F589" i="1" s="1"/>
  <c r="G589" i="1" s="1"/>
  <c r="M588" i="1"/>
  <c r="O588" i="1" s="1"/>
  <c r="I588" i="1"/>
  <c r="K588" i="1" s="1"/>
  <c r="L588" i="1" s="1"/>
  <c r="H588" i="1"/>
  <c r="J588" i="1" s="1"/>
  <c r="C588" i="1"/>
  <c r="D588" i="1" s="1"/>
  <c r="F588" i="1" s="1"/>
  <c r="G588" i="1" s="1"/>
  <c r="M587" i="1"/>
  <c r="H587" i="1"/>
  <c r="J587" i="1" s="1"/>
  <c r="C587" i="1"/>
  <c r="E587" i="1" s="1"/>
  <c r="M586" i="1"/>
  <c r="N586" i="1" s="1"/>
  <c r="P586" i="1" s="1"/>
  <c r="Q586" i="1" s="1"/>
  <c r="H586" i="1"/>
  <c r="J586" i="1" s="1"/>
  <c r="D586" i="1"/>
  <c r="F586" i="1" s="1"/>
  <c r="G586" i="1" s="1"/>
  <c r="C586" i="1"/>
  <c r="E586" i="1" s="1"/>
  <c r="M585" i="1"/>
  <c r="O585" i="1" s="1"/>
  <c r="H585" i="1"/>
  <c r="J585" i="1" s="1"/>
  <c r="C585" i="1"/>
  <c r="M584" i="1"/>
  <c r="O584" i="1" s="1"/>
  <c r="H584" i="1"/>
  <c r="I584" i="1" s="1"/>
  <c r="K584" i="1" s="1"/>
  <c r="L584" i="1" s="1"/>
  <c r="C584" i="1"/>
  <c r="E584" i="1" s="1"/>
  <c r="M583" i="1"/>
  <c r="O583" i="1" s="1"/>
  <c r="H583" i="1"/>
  <c r="J583" i="1" s="1"/>
  <c r="C583" i="1"/>
  <c r="E583" i="1" s="1"/>
  <c r="O582" i="1"/>
  <c r="M582" i="1"/>
  <c r="N582" i="1" s="1"/>
  <c r="P582" i="1" s="1"/>
  <c r="Q582" i="1" s="1"/>
  <c r="H582" i="1"/>
  <c r="C582" i="1"/>
  <c r="E582" i="1" s="1"/>
  <c r="M581" i="1"/>
  <c r="O581" i="1" s="1"/>
  <c r="H581" i="1"/>
  <c r="I581" i="1" s="1"/>
  <c r="K581" i="1" s="1"/>
  <c r="L581" i="1" s="1"/>
  <c r="C581" i="1"/>
  <c r="E581" i="1" s="1"/>
  <c r="M580" i="1"/>
  <c r="O580" i="1" s="1"/>
  <c r="H580" i="1"/>
  <c r="J580" i="1" s="1"/>
  <c r="C580" i="1"/>
  <c r="D580" i="1" s="1"/>
  <c r="F580" i="1" s="1"/>
  <c r="G580" i="1" s="1"/>
  <c r="M579" i="1"/>
  <c r="H579" i="1"/>
  <c r="J579" i="1" s="1"/>
  <c r="C579" i="1"/>
  <c r="E579" i="1" s="1"/>
  <c r="M578" i="1"/>
  <c r="O578" i="1" s="1"/>
  <c r="H578" i="1"/>
  <c r="J578" i="1" s="1"/>
  <c r="C578" i="1"/>
  <c r="E578" i="1" s="1"/>
  <c r="M577" i="1"/>
  <c r="H577" i="1"/>
  <c r="I577" i="1" s="1"/>
  <c r="K577" i="1" s="1"/>
  <c r="L577" i="1" s="1"/>
  <c r="C577" i="1"/>
  <c r="M576" i="1"/>
  <c r="O576" i="1" s="1"/>
  <c r="H576" i="1"/>
  <c r="J576" i="1" s="1"/>
  <c r="C576" i="1"/>
  <c r="M575" i="1"/>
  <c r="O575" i="1" s="1"/>
  <c r="H575" i="1"/>
  <c r="J575" i="1" s="1"/>
  <c r="C575" i="1"/>
  <c r="E575" i="1" s="1"/>
  <c r="M574" i="1"/>
  <c r="N574" i="1" s="1"/>
  <c r="P574" i="1" s="1"/>
  <c r="Q574" i="1" s="1"/>
  <c r="H574" i="1"/>
  <c r="J574" i="1" s="1"/>
  <c r="C574" i="1"/>
  <c r="E574" i="1" s="1"/>
  <c r="N573" i="1"/>
  <c r="P573" i="1" s="1"/>
  <c r="Q573" i="1" s="1"/>
  <c r="M573" i="1"/>
  <c r="O573" i="1" s="1"/>
  <c r="H573" i="1"/>
  <c r="C573" i="1"/>
  <c r="E573" i="1" s="1"/>
  <c r="N572" i="1"/>
  <c r="P572" i="1" s="1"/>
  <c r="Q572" i="1" s="1"/>
  <c r="M572" i="1"/>
  <c r="O572" i="1" s="1"/>
  <c r="H572" i="1"/>
  <c r="J572" i="1" s="1"/>
  <c r="C572" i="1"/>
  <c r="E572" i="1" s="1"/>
  <c r="M571" i="1"/>
  <c r="O571" i="1" s="1"/>
  <c r="H571" i="1"/>
  <c r="J571" i="1" s="1"/>
  <c r="C571" i="1"/>
  <c r="E571" i="1" s="1"/>
  <c r="M570" i="1"/>
  <c r="H570" i="1"/>
  <c r="J570" i="1" s="1"/>
  <c r="C570" i="1"/>
  <c r="D570" i="1" s="1"/>
  <c r="F570" i="1" s="1"/>
  <c r="G570" i="1" s="1"/>
  <c r="M569" i="1"/>
  <c r="O569" i="1" s="1"/>
  <c r="K569" i="1"/>
  <c r="L569" i="1" s="1"/>
  <c r="I569" i="1"/>
  <c r="H569" i="1"/>
  <c r="J569" i="1" s="1"/>
  <c r="C569" i="1"/>
  <c r="M568" i="1"/>
  <c r="O568" i="1" s="1"/>
  <c r="J568" i="1"/>
  <c r="H568" i="1"/>
  <c r="I568" i="1" s="1"/>
  <c r="K568" i="1" s="1"/>
  <c r="L568" i="1" s="1"/>
  <c r="C568" i="1"/>
  <c r="M567" i="1"/>
  <c r="O567" i="1" s="1"/>
  <c r="H567" i="1"/>
  <c r="J567" i="1" s="1"/>
  <c r="C567" i="1"/>
  <c r="E567" i="1" s="1"/>
  <c r="M566" i="1"/>
  <c r="O566" i="1" s="1"/>
  <c r="H566" i="1"/>
  <c r="J566" i="1" s="1"/>
  <c r="C566" i="1"/>
  <c r="E566" i="1" s="1"/>
  <c r="M565" i="1"/>
  <c r="N565" i="1" s="1"/>
  <c r="P565" i="1" s="1"/>
  <c r="Q565" i="1" s="1"/>
  <c r="H565" i="1"/>
  <c r="C565" i="1"/>
  <c r="E565" i="1" s="1"/>
  <c r="M564" i="1"/>
  <c r="N564" i="1" s="1"/>
  <c r="P564" i="1" s="1"/>
  <c r="Q564" i="1" s="1"/>
  <c r="H564" i="1"/>
  <c r="J564" i="1" s="1"/>
  <c r="C564" i="1"/>
  <c r="D564" i="1" s="1"/>
  <c r="F564" i="1" s="1"/>
  <c r="G564" i="1" s="1"/>
  <c r="M563" i="1"/>
  <c r="H563" i="1"/>
  <c r="J563" i="1" s="1"/>
  <c r="C563" i="1"/>
  <c r="D563" i="1" s="1"/>
  <c r="F563" i="1" s="1"/>
  <c r="G563" i="1" s="1"/>
  <c r="M562" i="1"/>
  <c r="H562" i="1"/>
  <c r="J562" i="1" s="1"/>
  <c r="C562" i="1"/>
  <c r="E562" i="1" s="1"/>
  <c r="M561" i="1"/>
  <c r="O561" i="1" s="1"/>
  <c r="H561" i="1"/>
  <c r="J561" i="1" s="1"/>
  <c r="C561" i="1"/>
  <c r="E561" i="1" s="1"/>
  <c r="M560" i="1"/>
  <c r="O560" i="1" s="1"/>
  <c r="H560" i="1"/>
  <c r="J560" i="1" s="1"/>
  <c r="C560" i="1"/>
  <c r="M559" i="1"/>
  <c r="O559" i="1" s="1"/>
  <c r="H559" i="1"/>
  <c r="J559" i="1" s="1"/>
  <c r="C559" i="1"/>
  <c r="E559" i="1" s="1"/>
  <c r="M558" i="1"/>
  <c r="N558" i="1" s="1"/>
  <c r="P558" i="1" s="1"/>
  <c r="Q558" i="1" s="1"/>
  <c r="H558" i="1"/>
  <c r="C558" i="1"/>
  <c r="E558" i="1" s="1"/>
  <c r="M557" i="1"/>
  <c r="H557" i="1"/>
  <c r="C557" i="1"/>
  <c r="E557" i="1" s="1"/>
  <c r="M556" i="1"/>
  <c r="O556" i="1" s="1"/>
  <c r="H556" i="1"/>
  <c r="J556" i="1" s="1"/>
  <c r="E556" i="1"/>
  <c r="C556" i="1"/>
  <c r="D556" i="1" s="1"/>
  <c r="F556" i="1" s="1"/>
  <c r="G556" i="1" s="1"/>
  <c r="M555" i="1"/>
  <c r="O555" i="1" s="1"/>
  <c r="H555" i="1"/>
  <c r="J555" i="1" s="1"/>
  <c r="C555" i="1"/>
  <c r="D555" i="1" s="1"/>
  <c r="F555" i="1" s="1"/>
  <c r="G555" i="1" s="1"/>
  <c r="M554" i="1"/>
  <c r="H554" i="1"/>
  <c r="J554" i="1" s="1"/>
  <c r="C554" i="1"/>
  <c r="E554" i="1" s="1"/>
  <c r="N553" i="1"/>
  <c r="P553" i="1" s="1"/>
  <c r="Q553" i="1" s="1"/>
  <c r="M553" i="1"/>
  <c r="O553" i="1" s="1"/>
  <c r="H553" i="1"/>
  <c r="C553" i="1"/>
  <c r="M552" i="1"/>
  <c r="O552" i="1" s="1"/>
  <c r="H552" i="1"/>
  <c r="I552" i="1" s="1"/>
  <c r="K552" i="1" s="1"/>
  <c r="L552" i="1" s="1"/>
  <c r="C552" i="1"/>
  <c r="M551" i="1"/>
  <c r="N551" i="1" s="1"/>
  <c r="P551" i="1" s="1"/>
  <c r="Q551" i="1" s="1"/>
  <c r="H551" i="1"/>
  <c r="J551" i="1" s="1"/>
  <c r="C551" i="1"/>
  <c r="E551" i="1" s="1"/>
  <c r="M550" i="1"/>
  <c r="N550" i="1" s="1"/>
  <c r="P550" i="1" s="1"/>
  <c r="Q550" i="1" s="1"/>
  <c r="H550" i="1"/>
  <c r="J550" i="1" s="1"/>
  <c r="C550" i="1"/>
  <c r="E550" i="1" s="1"/>
  <c r="M549" i="1"/>
  <c r="O549" i="1" s="1"/>
  <c r="H549" i="1"/>
  <c r="C549" i="1"/>
  <c r="E549" i="1" s="1"/>
  <c r="M548" i="1"/>
  <c r="O548" i="1" s="1"/>
  <c r="I548" i="1"/>
  <c r="K548" i="1" s="1"/>
  <c r="L548" i="1" s="1"/>
  <c r="H548" i="1"/>
  <c r="J548" i="1" s="1"/>
  <c r="C548" i="1"/>
  <c r="E548" i="1" s="1"/>
  <c r="M547" i="1"/>
  <c r="O547" i="1" s="1"/>
  <c r="H547" i="1"/>
  <c r="J547" i="1" s="1"/>
  <c r="C547" i="1"/>
  <c r="E547" i="1" s="1"/>
  <c r="M546" i="1"/>
  <c r="H546" i="1"/>
  <c r="I546" i="1" s="1"/>
  <c r="K546" i="1" s="1"/>
  <c r="L546" i="1" s="1"/>
  <c r="C546" i="1"/>
  <c r="E546" i="1" s="1"/>
  <c r="M545" i="1"/>
  <c r="O545" i="1" s="1"/>
  <c r="H545" i="1"/>
  <c r="J545" i="1" s="1"/>
  <c r="C545" i="1"/>
  <c r="E545" i="1" s="1"/>
  <c r="M544" i="1"/>
  <c r="O544" i="1" s="1"/>
  <c r="H544" i="1"/>
  <c r="C544" i="1"/>
  <c r="M543" i="1"/>
  <c r="N543" i="1" s="1"/>
  <c r="P543" i="1" s="1"/>
  <c r="Q543" i="1" s="1"/>
  <c r="H543" i="1"/>
  <c r="J543" i="1" s="1"/>
  <c r="C543" i="1"/>
  <c r="E543" i="1" s="1"/>
  <c r="N542" i="1"/>
  <c r="P542" i="1" s="1"/>
  <c r="Q542" i="1" s="1"/>
  <c r="M542" i="1"/>
  <c r="O542" i="1" s="1"/>
  <c r="H542" i="1"/>
  <c r="J542" i="1" s="1"/>
  <c r="C542" i="1"/>
  <c r="E542" i="1" s="1"/>
  <c r="M541" i="1"/>
  <c r="N541" i="1" s="1"/>
  <c r="P541" i="1" s="1"/>
  <c r="Q541" i="1" s="1"/>
  <c r="H541" i="1"/>
  <c r="C541" i="1"/>
  <c r="E541" i="1" s="1"/>
  <c r="M540" i="1"/>
  <c r="O540" i="1" s="1"/>
  <c r="H540" i="1"/>
  <c r="J540" i="1" s="1"/>
  <c r="C540" i="1"/>
  <c r="D540" i="1" s="1"/>
  <c r="F540" i="1" s="1"/>
  <c r="G540" i="1" s="1"/>
  <c r="M539" i="1"/>
  <c r="O539" i="1" s="1"/>
  <c r="H539" i="1"/>
  <c r="J539" i="1" s="1"/>
  <c r="C539" i="1"/>
  <c r="E539" i="1" s="1"/>
  <c r="M538" i="1"/>
  <c r="H538" i="1"/>
  <c r="J538" i="1" s="1"/>
  <c r="C538" i="1"/>
  <c r="M537" i="1"/>
  <c r="O537" i="1" s="1"/>
  <c r="H537" i="1"/>
  <c r="J537" i="1" s="1"/>
  <c r="C537" i="1"/>
  <c r="E537" i="1" s="1"/>
  <c r="M536" i="1"/>
  <c r="O536" i="1" s="1"/>
  <c r="H536" i="1"/>
  <c r="J536" i="1" s="1"/>
  <c r="C536" i="1"/>
  <c r="N535" i="1"/>
  <c r="P535" i="1" s="1"/>
  <c r="Q535" i="1" s="1"/>
  <c r="M535" i="1"/>
  <c r="O535" i="1" s="1"/>
  <c r="H535" i="1"/>
  <c r="J535" i="1" s="1"/>
  <c r="C535" i="1"/>
  <c r="E535" i="1" s="1"/>
  <c r="M534" i="1"/>
  <c r="O534" i="1" s="1"/>
  <c r="H534" i="1"/>
  <c r="C534" i="1"/>
  <c r="E534" i="1" s="1"/>
  <c r="M533" i="1"/>
  <c r="H533" i="1"/>
  <c r="C533" i="1"/>
  <c r="D533" i="1" s="1"/>
  <c r="F533" i="1" s="1"/>
  <c r="G533" i="1" s="1"/>
  <c r="M532" i="1"/>
  <c r="O532" i="1" s="1"/>
  <c r="H532" i="1"/>
  <c r="J532" i="1" s="1"/>
  <c r="D532" i="1"/>
  <c r="F532" i="1" s="1"/>
  <c r="G532" i="1" s="1"/>
  <c r="C532" i="1"/>
  <c r="E532" i="1" s="1"/>
  <c r="M531" i="1"/>
  <c r="O531" i="1" s="1"/>
  <c r="H531" i="1"/>
  <c r="J531" i="1" s="1"/>
  <c r="C531" i="1"/>
  <c r="D531" i="1" s="1"/>
  <c r="F531" i="1" s="1"/>
  <c r="G531" i="1" s="1"/>
  <c r="M530" i="1"/>
  <c r="H530" i="1"/>
  <c r="J530" i="1" s="1"/>
  <c r="D530" i="1"/>
  <c r="F530" i="1" s="1"/>
  <c r="G530" i="1" s="1"/>
  <c r="C530" i="1"/>
  <c r="E530" i="1" s="1"/>
  <c r="M529" i="1"/>
  <c r="O529" i="1" s="1"/>
  <c r="H529" i="1"/>
  <c r="I529" i="1" s="1"/>
  <c r="K529" i="1" s="1"/>
  <c r="L529" i="1" s="1"/>
  <c r="C529" i="1"/>
  <c r="E529" i="1" s="1"/>
  <c r="M528" i="1"/>
  <c r="O528" i="1" s="1"/>
  <c r="H528" i="1"/>
  <c r="I528" i="1" s="1"/>
  <c r="K528" i="1" s="1"/>
  <c r="L528" i="1" s="1"/>
  <c r="C528" i="1"/>
  <c r="M527" i="1"/>
  <c r="O527" i="1" s="1"/>
  <c r="H527" i="1"/>
  <c r="J527" i="1" s="1"/>
  <c r="C527" i="1"/>
  <c r="E527" i="1" s="1"/>
  <c r="M526" i="1"/>
  <c r="O526" i="1" s="1"/>
  <c r="H526" i="1"/>
  <c r="J526" i="1" s="1"/>
  <c r="C526" i="1"/>
  <c r="E526" i="1" s="1"/>
  <c r="M525" i="1"/>
  <c r="N525" i="1" s="1"/>
  <c r="P525" i="1" s="1"/>
  <c r="Q525" i="1" s="1"/>
  <c r="H525" i="1"/>
  <c r="E525" i="1"/>
  <c r="D525" i="1"/>
  <c r="F525" i="1" s="1"/>
  <c r="G525" i="1" s="1"/>
  <c r="C525" i="1"/>
  <c r="M524" i="1"/>
  <c r="N524" i="1" s="1"/>
  <c r="P524" i="1" s="1"/>
  <c r="Q524" i="1" s="1"/>
  <c r="H524" i="1"/>
  <c r="J524" i="1" s="1"/>
  <c r="C524" i="1"/>
  <c r="M523" i="1"/>
  <c r="O523" i="1" s="1"/>
  <c r="H523" i="1"/>
  <c r="J523" i="1" s="1"/>
  <c r="C523" i="1"/>
  <c r="D523" i="1" s="1"/>
  <c r="F523" i="1" s="1"/>
  <c r="G523" i="1" s="1"/>
  <c r="M522" i="1"/>
  <c r="H522" i="1"/>
  <c r="J522" i="1" s="1"/>
  <c r="C522" i="1"/>
  <c r="E522" i="1" s="1"/>
  <c r="M521" i="1"/>
  <c r="O521" i="1" s="1"/>
  <c r="H521" i="1"/>
  <c r="J521" i="1" s="1"/>
  <c r="C521" i="1"/>
  <c r="M520" i="1"/>
  <c r="O520" i="1" s="1"/>
  <c r="H520" i="1"/>
  <c r="I520" i="1" s="1"/>
  <c r="K520" i="1" s="1"/>
  <c r="L520" i="1" s="1"/>
  <c r="C520" i="1"/>
  <c r="M519" i="1"/>
  <c r="N519" i="1" s="1"/>
  <c r="P519" i="1" s="1"/>
  <c r="Q519" i="1" s="1"/>
  <c r="H519" i="1"/>
  <c r="J519" i="1" s="1"/>
  <c r="C519" i="1"/>
  <c r="E519" i="1" s="1"/>
  <c r="M518" i="1"/>
  <c r="N518" i="1" s="1"/>
  <c r="P518" i="1" s="1"/>
  <c r="Q518" i="1" s="1"/>
  <c r="H518" i="1"/>
  <c r="J518" i="1" s="1"/>
  <c r="C518" i="1"/>
  <c r="E518" i="1" s="1"/>
  <c r="M517" i="1"/>
  <c r="H517" i="1"/>
  <c r="C517" i="1"/>
  <c r="E517" i="1" s="1"/>
  <c r="M516" i="1"/>
  <c r="N516" i="1" s="1"/>
  <c r="P516" i="1" s="1"/>
  <c r="Q516" i="1" s="1"/>
  <c r="H516" i="1"/>
  <c r="J516" i="1" s="1"/>
  <c r="C516" i="1"/>
  <c r="E516" i="1" s="1"/>
  <c r="M515" i="1"/>
  <c r="O515" i="1" s="1"/>
  <c r="H515" i="1"/>
  <c r="J515" i="1" s="1"/>
  <c r="C515" i="1"/>
  <c r="D515" i="1" s="1"/>
  <c r="F515" i="1" s="1"/>
  <c r="G515" i="1" s="1"/>
  <c r="M514" i="1"/>
  <c r="H514" i="1"/>
  <c r="J514" i="1" s="1"/>
  <c r="C514" i="1"/>
  <c r="M513" i="1"/>
  <c r="O513" i="1" s="1"/>
  <c r="H513" i="1"/>
  <c r="J513" i="1" s="1"/>
  <c r="C513" i="1"/>
  <c r="E513" i="1" s="1"/>
  <c r="M512" i="1"/>
  <c r="O512" i="1" s="1"/>
  <c r="H512" i="1"/>
  <c r="I512" i="1" s="1"/>
  <c r="K512" i="1" s="1"/>
  <c r="L512" i="1" s="1"/>
  <c r="C512" i="1"/>
  <c r="M511" i="1"/>
  <c r="O511" i="1" s="1"/>
  <c r="H511" i="1"/>
  <c r="C511" i="1"/>
  <c r="E511" i="1" s="1"/>
  <c r="M510" i="1"/>
  <c r="O510" i="1" s="1"/>
  <c r="H510" i="1"/>
  <c r="C510" i="1"/>
  <c r="E510" i="1" s="1"/>
  <c r="M509" i="1"/>
  <c r="O509" i="1" s="1"/>
  <c r="H509" i="1"/>
  <c r="C509" i="1"/>
  <c r="E509" i="1" s="1"/>
  <c r="M508" i="1"/>
  <c r="O508" i="1" s="1"/>
  <c r="H508" i="1"/>
  <c r="C508" i="1"/>
  <c r="M507" i="1"/>
  <c r="O507" i="1" s="1"/>
  <c r="H507" i="1"/>
  <c r="J507" i="1" s="1"/>
  <c r="C507" i="1"/>
  <c r="E507" i="1" s="1"/>
  <c r="M506" i="1"/>
  <c r="H506" i="1"/>
  <c r="C506" i="1"/>
  <c r="D506" i="1" s="1"/>
  <c r="F506" i="1" s="1"/>
  <c r="G506" i="1" s="1"/>
  <c r="M505" i="1"/>
  <c r="O505" i="1" s="1"/>
  <c r="H505" i="1"/>
  <c r="J505" i="1" s="1"/>
  <c r="C505" i="1"/>
  <c r="E505" i="1" s="1"/>
  <c r="M504" i="1"/>
  <c r="O504" i="1" s="1"/>
  <c r="H504" i="1"/>
  <c r="J504" i="1" s="1"/>
  <c r="C504" i="1"/>
  <c r="N503" i="1"/>
  <c r="P503" i="1" s="1"/>
  <c r="Q503" i="1" s="1"/>
  <c r="M503" i="1"/>
  <c r="O503" i="1" s="1"/>
  <c r="H503" i="1"/>
  <c r="J503" i="1" s="1"/>
  <c r="C503" i="1"/>
  <c r="E503" i="1" s="1"/>
  <c r="M502" i="1"/>
  <c r="I502" i="1"/>
  <c r="K502" i="1" s="1"/>
  <c r="L502" i="1" s="1"/>
  <c r="H502" i="1"/>
  <c r="J502" i="1" s="1"/>
  <c r="C502" i="1"/>
  <c r="E502" i="1" s="1"/>
  <c r="M501" i="1"/>
  <c r="H501" i="1"/>
  <c r="C501" i="1"/>
  <c r="E501" i="1" s="1"/>
  <c r="M500" i="1"/>
  <c r="H500" i="1"/>
  <c r="J500" i="1" s="1"/>
  <c r="C500" i="1"/>
  <c r="M499" i="1"/>
  <c r="O499" i="1" s="1"/>
  <c r="H499" i="1"/>
  <c r="J499" i="1" s="1"/>
  <c r="C499" i="1"/>
  <c r="E499" i="1" s="1"/>
  <c r="M498" i="1"/>
  <c r="H498" i="1"/>
  <c r="J498" i="1" s="1"/>
  <c r="C498" i="1"/>
  <c r="D498" i="1" s="1"/>
  <c r="F498" i="1" s="1"/>
  <c r="G498" i="1" s="1"/>
  <c r="M497" i="1"/>
  <c r="O497" i="1" s="1"/>
  <c r="H497" i="1"/>
  <c r="J497" i="1" s="1"/>
  <c r="C497" i="1"/>
  <c r="E497" i="1" s="1"/>
  <c r="M496" i="1"/>
  <c r="O496" i="1" s="1"/>
  <c r="H496" i="1"/>
  <c r="I496" i="1" s="1"/>
  <c r="K496" i="1" s="1"/>
  <c r="L496" i="1" s="1"/>
  <c r="C496" i="1"/>
  <c r="M495" i="1"/>
  <c r="O495" i="1" s="1"/>
  <c r="H495" i="1"/>
  <c r="C495" i="1"/>
  <c r="E495" i="1" s="1"/>
  <c r="M494" i="1"/>
  <c r="O494" i="1" s="1"/>
  <c r="H494" i="1"/>
  <c r="J494" i="1" s="1"/>
  <c r="C494" i="1"/>
  <c r="D494" i="1" s="1"/>
  <c r="F494" i="1" s="1"/>
  <c r="G494" i="1" s="1"/>
  <c r="M493" i="1"/>
  <c r="O493" i="1" s="1"/>
  <c r="H493" i="1"/>
  <c r="I493" i="1" s="1"/>
  <c r="K493" i="1" s="1"/>
  <c r="L493" i="1" s="1"/>
  <c r="D493" i="1"/>
  <c r="F493" i="1" s="1"/>
  <c r="G493" i="1" s="1"/>
  <c r="C493" i="1"/>
  <c r="E493" i="1" s="1"/>
  <c r="M492" i="1"/>
  <c r="O492" i="1" s="1"/>
  <c r="H492" i="1"/>
  <c r="J492" i="1" s="1"/>
  <c r="C492" i="1"/>
  <c r="E492" i="1" s="1"/>
  <c r="M491" i="1"/>
  <c r="N491" i="1" s="1"/>
  <c r="P491" i="1" s="1"/>
  <c r="Q491" i="1" s="1"/>
  <c r="H491" i="1"/>
  <c r="I491" i="1" s="1"/>
  <c r="K491" i="1" s="1"/>
  <c r="L491" i="1" s="1"/>
  <c r="C491" i="1"/>
  <c r="D491" i="1" s="1"/>
  <c r="F491" i="1" s="1"/>
  <c r="G491" i="1" s="1"/>
  <c r="M490" i="1"/>
  <c r="H490" i="1"/>
  <c r="J490" i="1" s="1"/>
  <c r="D490" i="1"/>
  <c r="F490" i="1" s="1"/>
  <c r="G490" i="1" s="1"/>
  <c r="C490" i="1"/>
  <c r="E490" i="1" s="1"/>
  <c r="M489" i="1"/>
  <c r="O489" i="1" s="1"/>
  <c r="H489" i="1"/>
  <c r="I489" i="1" s="1"/>
  <c r="K489" i="1" s="1"/>
  <c r="L489" i="1" s="1"/>
  <c r="C489" i="1"/>
  <c r="E489" i="1" s="1"/>
  <c r="Q488" i="1"/>
  <c r="M488" i="1"/>
  <c r="N488" i="1" s="1"/>
  <c r="P488" i="1" s="1"/>
  <c r="H488" i="1"/>
  <c r="J488" i="1" s="1"/>
  <c r="C488" i="1"/>
  <c r="E488" i="1" s="1"/>
  <c r="M487" i="1"/>
  <c r="O487" i="1" s="1"/>
  <c r="H487" i="1"/>
  <c r="C487" i="1"/>
  <c r="E487" i="1" s="1"/>
  <c r="M486" i="1"/>
  <c r="H486" i="1"/>
  <c r="J486" i="1" s="1"/>
  <c r="C486" i="1"/>
  <c r="D486" i="1" s="1"/>
  <c r="F486" i="1" s="1"/>
  <c r="G486" i="1" s="1"/>
  <c r="O485" i="1"/>
  <c r="M485" i="1"/>
  <c r="N485" i="1" s="1"/>
  <c r="P485" i="1" s="1"/>
  <c r="Q485" i="1" s="1"/>
  <c r="H485" i="1"/>
  <c r="J485" i="1" s="1"/>
  <c r="D485" i="1"/>
  <c r="F485" i="1" s="1"/>
  <c r="G485" i="1" s="1"/>
  <c r="C485" i="1"/>
  <c r="E485" i="1" s="1"/>
  <c r="M484" i="1"/>
  <c r="H484" i="1"/>
  <c r="C484" i="1"/>
  <c r="D484" i="1" s="1"/>
  <c r="F484" i="1" s="1"/>
  <c r="G484" i="1" s="1"/>
  <c r="N483" i="1"/>
  <c r="P483" i="1" s="1"/>
  <c r="Q483" i="1" s="1"/>
  <c r="M483" i="1"/>
  <c r="O483" i="1" s="1"/>
  <c r="H483" i="1"/>
  <c r="I483" i="1" s="1"/>
  <c r="K483" i="1" s="1"/>
  <c r="L483" i="1" s="1"/>
  <c r="E483" i="1"/>
  <c r="D483" i="1"/>
  <c r="F483" i="1" s="1"/>
  <c r="G483" i="1" s="1"/>
  <c r="C483" i="1"/>
  <c r="M482" i="1"/>
  <c r="O482" i="1" s="1"/>
  <c r="H482" i="1"/>
  <c r="I482" i="1" s="1"/>
  <c r="K482" i="1" s="1"/>
  <c r="L482" i="1" s="1"/>
  <c r="C482" i="1"/>
  <c r="M481" i="1"/>
  <c r="O481" i="1" s="1"/>
  <c r="H481" i="1"/>
  <c r="I481" i="1" s="1"/>
  <c r="K481" i="1" s="1"/>
  <c r="L481" i="1" s="1"/>
  <c r="C481" i="1"/>
  <c r="E481" i="1" s="1"/>
  <c r="M480" i="1"/>
  <c r="N480" i="1" s="1"/>
  <c r="P480" i="1" s="1"/>
  <c r="Q480" i="1" s="1"/>
  <c r="H480" i="1"/>
  <c r="J480" i="1" s="1"/>
  <c r="C480" i="1"/>
  <c r="E480" i="1" s="1"/>
  <c r="M479" i="1"/>
  <c r="H479" i="1"/>
  <c r="C479" i="1"/>
  <c r="E479" i="1" s="1"/>
  <c r="M478" i="1"/>
  <c r="H478" i="1"/>
  <c r="J478" i="1" s="1"/>
  <c r="C478" i="1"/>
  <c r="M477" i="1"/>
  <c r="N477" i="1" s="1"/>
  <c r="P477" i="1" s="1"/>
  <c r="Q477" i="1" s="1"/>
  <c r="H477" i="1"/>
  <c r="J477" i="1" s="1"/>
  <c r="C477" i="1"/>
  <c r="E477" i="1" s="1"/>
  <c r="M476" i="1"/>
  <c r="H476" i="1"/>
  <c r="C476" i="1"/>
  <c r="D476" i="1" s="1"/>
  <c r="F476" i="1" s="1"/>
  <c r="G476" i="1" s="1"/>
  <c r="M475" i="1"/>
  <c r="O475" i="1" s="1"/>
  <c r="H475" i="1"/>
  <c r="I475" i="1" s="1"/>
  <c r="K475" i="1" s="1"/>
  <c r="L475" i="1" s="1"/>
  <c r="E475" i="1"/>
  <c r="C475" i="1"/>
  <c r="D475" i="1" s="1"/>
  <c r="F475" i="1" s="1"/>
  <c r="G475" i="1" s="1"/>
  <c r="M474" i="1"/>
  <c r="O474" i="1" s="1"/>
  <c r="I474" i="1"/>
  <c r="K474" i="1" s="1"/>
  <c r="L474" i="1" s="1"/>
  <c r="H474" i="1"/>
  <c r="J474" i="1" s="1"/>
  <c r="C474" i="1"/>
  <c r="M473" i="1"/>
  <c r="O473" i="1" s="1"/>
  <c r="H473" i="1"/>
  <c r="I473" i="1" s="1"/>
  <c r="K473" i="1" s="1"/>
  <c r="L473" i="1" s="1"/>
  <c r="C473" i="1"/>
  <c r="E473" i="1" s="1"/>
  <c r="M472" i="1"/>
  <c r="N472" i="1" s="1"/>
  <c r="P472" i="1" s="1"/>
  <c r="Q472" i="1" s="1"/>
  <c r="H472" i="1"/>
  <c r="C472" i="1"/>
  <c r="E472" i="1" s="1"/>
  <c r="M471" i="1"/>
  <c r="O471" i="1" s="1"/>
  <c r="H471" i="1"/>
  <c r="C471" i="1"/>
  <c r="E471" i="1" s="1"/>
  <c r="M470" i="1"/>
  <c r="N470" i="1" s="1"/>
  <c r="P470" i="1" s="1"/>
  <c r="Q470" i="1" s="1"/>
  <c r="H470" i="1"/>
  <c r="J470" i="1" s="1"/>
  <c r="C470" i="1"/>
  <c r="D470" i="1" s="1"/>
  <c r="F470" i="1" s="1"/>
  <c r="G470" i="1" s="1"/>
  <c r="N469" i="1"/>
  <c r="P469" i="1" s="1"/>
  <c r="Q469" i="1" s="1"/>
  <c r="M469" i="1"/>
  <c r="O469" i="1" s="1"/>
  <c r="H469" i="1"/>
  <c r="J469" i="1" s="1"/>
  <c r="C469" i="1"/>
  <c r="M468" i="1"/>
  <c r="H468" i="1"/>
  <c r="J468" i="1" s="1"/>
  <c r="C468" i="1"/>
  <c r="D468" i="1" s="1"/>
  <c r="F468" i="1" s="1"/>
  <c r="G468" i="1" s="1"/>
  <c r="M467" i="1"/>
  <c r="O467" i="1" s="1"/>
  <c r="H467" i="1"/>
  <c r="I467" i="1" s="1"/>
  <c r="K467" i="1" s="1"/>
  <c r="L467" i="1" s="1"/>
  <c r="C467" i="1"/>
  <c r="E467" i="1" s="1"/>
  <c r="M466" i="1"/>
  <c r="O466" i="1" s="1"/>
  <c r="H466" i="1"/>
  <c r="J466" i="1" s="1"/>
  <c r="C466" i="1"/>
  <c r="M465" i="1"/>
  <c r="O465" i="1" s="1"/>
  <c r="H465" i="1"/>
  <c r="I465" i="1" s="1"/>
  <c r="K465" i="1" s="1"/>
  <c r="L465" i="1" s="1"/>
  <c r="C465" i="1"/>
  <c r="E465" i="1" s="1"/>
  <c r="M464" i="1"/>
  <c r="H464" i="1"/>
  <c r="C464" i="1"/>
  <c r="E464" i="1" s="1"/>
  <c r="M463" i="1"/>
  <c r="H463" i="1"/>
  <c r="C463" i="1"/>
  <c r="E463" i="1" s="1"/>
  <c r="M462" i="1"/>
  <c r="N462" i="1" s="1"/>
  <c r="P462" i="1" s="1"/>
  <c r="Q462" i="1" s="1"/>
  <c r="H462" i="1"/>
  <c r="C462" i="1"/>
  <c r="D462" i="1" s="1"/>
  <c r="F462" i="1" s="1"/>
  <c r="G462" i="1" s="1"/>
  <c r="M461" i="1"/>
  <c r="O461" i="1" s="1"/>
  <c r="H461" i="1"/>
  <c r="J461" i="1" s="1"/>
  <c r="C461" i="1"/>
  <c r="D461" i="1" s="1"/>
  <c r="F461" i="1" s="1"/>
  <c r="G461" i="1" s="1"/>
  <c r="M460" i="1"/>
  <c r="H460" i="1"/>
  <c r="J460" i="1" s="1"/>
  <c r="C460" i="1"/>
  <c r="D460" i="1" s="1"/>
  <c r="F460" i="1" s="1"/>
  <c r="G460" i="1" s="1"/>
  <c r="M459" i="1"/>
  <c r="O459" i="1" s="1"/>
  <c r="H459" i="1"/>
  <c r="C459" i="1"/>
  <c r="E459" i="1" s="1"/>
  <c r="M458" i="1"/>
  <c r="O458" i="1" s="1"/>
  <c r="H458" i="1"/>
  <c r="J458" i="1" s="1"/>
  <c r="C458" i="1"/>
  <c r="M457" i="1"/>
  <c r="O457" i="1" s="1"/>
  <c r="H457" i="1"/>
  <c r="I457" i="1" s="1"/>
  <c r="K457" i="1" s="1"/>
  <c r="L457" i="1" s="1"/>
  <c r="C457" i="1"/>
  <c r="E457" i="1" s="1"/>
  <c r="M456" i="1"/>
  <c r="H456" i="1"/>
  <c r="C456" i="1"/>
  <c r="M455" i="1"/>
  <c r="H455" i="1"/>
  <c r="I455" i="1" s="1"/>
  <c r="K455" i="1" s="1"/>
  <c r="L455" i="1" s="1"/>
  <c r="C455" i="1"/>
  <c r="M454" i="1"/>
  <c r="N454" i="1" s="1"/>
  <c r="P454" i="1" s="1"/>
  <c r="Q454" i="1" s="1"/>
  <c r="I454" i="1"/>
  <c r="K454" i="1" s="1"/>
  <c r="L454" i="1" s="1"/>
  <c r="H454" i="1"/>
  <c r="J454" i="1" s="1"/>
  <c r="E454" i="1"/>
  <c r="C454" i="1"/>
  <c r="D454" i="1" s="1"/>
  <c r="F454" i="1" s="1"/>
  <c r="G454" i="1" s="1"/>
  <c r="M453" i="1"/>
  <c r="O453" i="1" s="1"/>
  <c r="H453" i="1"/>
  <c r="E453" i="1"/>
  <c r="D453" i="1"/>
  <c r="F453" i="1" s="1"/>
  <c r="G453" i="1" s="1"/>
  <c r="C453" i="1"/>
  <c r="M452" i="1"/>
  <c r="N452" i="1" s="1"/>
  <c r="P452" i="1" s="1"/>
  <c r="Q452" i="1" s="1"/>
  <c r="H452" i="1"/>
  <c r="J452" i="1" s="1"/>
  <c r="C452" i="1"/>
  <c r="D452" i="1" s="1"/>
  <c r="F452" i="1" s="1"/>
  <c r="G452" i="1" s="1"/>
  <c r="M451" i="1"/>
  <c r="H451" i="1"/>
  <c r="I451" i="1" s="1"/>
  <c r="K451" i="1" s="1"/>
  <c r="L451" i="1" s="1"/>
  <c r="C451" i="1"/>
  <c r="D451" i="1" s="1"/>
  <c r="F451" i="1" s="1"/>
  <c r="G451" i="1" s="1"/>
  <c r="M450" i="1"/>
  <c r="I450" i="1"/>
  <c r="K450" i="1" s="1"/>
  <c r="L450" i="1" s="1"/>
  <c r="H450" i="1"/>
  <c r="J450" i="1" s="1"/>
  <c r="C450" i="1"/>
  <c r="D450" i="1" s="1"/>
  <c r="F450" i="1" s="1"/>
  <c r="G450" i="1" s="1"/>
  <c r="M449" i="1"/>
  <c r="O449" i="1" s="1"/>
  <c r="H449" i="1"/>
  <c r="I449" i="1" s="1"/>
  <c r="K449" i="1" s="1"/>
  <c r="L449" i="1" s="1"/>
  <c r="C449" i="1"/>
  <c r="E449" i="1" s="1"/>
  <c r="M448" i="1"/>
  <c r="N448" i="1" s="1"/>
  <c r="P448" i="1" s="1"/>
  <c r="Q448" i="1" s="1"/>
  <c r="H448" i="1"/>
  <c r="J448" i="1" s="1"/>
  <c r="C448" i="1"/>
  <c r="M447" i="1"/>
  <c r="H447" i="1"/>
  <c r="C447" i="1"/>
  <c r="E447" i="1" s="1"/>
  <c r="M446" i="1"/>
  <c r="O446" i="1" s="1"/>
  <c r="H446" i="1"/>
  <c r="J446" i="1" s="1"/>
  <c r="C446" i="1"/>
  <c r="D446" i="1" s="1"/>
  <c r="F446" i="1" s="1"/>
  <c r="G446" i="1" s="1"/>
  <c r="M445" i="1"/>
  <c r="O445" i="1" s="1"/>
  <c r="H445" i="1"/>
  <c r="C445" i="1"/>
  <c r="D445" i="1" s="1"/>
  <c r="F445" i="1" s="1"/>
  <c r="G445" i="1" s="1"/>
  <c r="M444" i="1"/>
  <c r="N444" i="1" s="1"/>
  <c r="P444" i="1" s="1"/>
  <c r="Q444" i="1" s="1"/>
  <c r="H444" i="1"/>
  <c r="J444" i="1" s="1"/>
  <c r="C444" i="1"/>
  <c r="M443" i="1"/>
  <c r="H443" i="1"/>
  <c r="I443" i="1" s="1"/>
  <c r="K443" i="1" s="1"/>
  <c r="L443" i="1" s="1"/>
  <c r="C443" i="1"/>
  <c r="E443" i="1" s="1"/>
  <c r="M442" i="1"/>
  <c r="H442" i="1"/>
  <c r="J442" i="1" s="1"/>
  <c r="C442" i="1"/>
  <c r="D442" i="1" s="1"/>
  <c r="F442" i="1" s="1"/>
  <c r="G442" i="1" s="1"/>
  <c r="M441" i="1"/>
  <c r="O441" i="1" s="1"/>
  <c r="H441" i="1"/>
  <c r="J441" i="1" s="1"/>
  <c r="C441" i="1"/>
  <c r="E441" i="1" s="1"/>
  <c r="M440" i="1"/>
  <c r="N440" i="1" s="1"/>
  <c r="P440" i="1" s="1"/>
  <c r="Q440" i="1" s="1"/>
  <c r="H440" i="1"/>
  <c r="J440" i="1" s="1"/>
  <c r="C440" i="1"/>
  <c r="M439" i="1"/>
  <c r="N439" i="1" s="1"/>
  <c r="P439" i="1" s="1"/>
  <c r="Q439" i="1" s="1"/>
  <c r="H439" i="1"/>
  <c r="I439" i="1" s="1"/>
  <c r="K439" i="1" s="1"/>
  <c r="L439" i="1" s="1"/>
  <c r="C439" i="1"/>
  <c r="E439" i="1" s="1"/>
  <c r="M438" i="1"/>
  <c r="O438" i="1" s="1"/>
  <c r="H438" i="1"/>
  <c r="J438" i="1" s="1"/>
  <c r="C438" i="1"/>
  <c r="D438" i="1" s="1"/>
  <c r="F438" i="1" s="1"/>
  <c r="G438" i="1" s="1"/>
  <c r="M437" i="1"/>
  <c r="O437" i="1" s="1"/>
  <c r="H437" i="1"/>
  <c r="C437" i="1"/>
  <c r="E437" i="1" s="1"/>
  <c r="M436" i="1"/>
  <c r="N436" i="1" s="1"/>
  <c r="P436" i="1" s="1"/>
  <c r="Q436" i="1" s="1"/>
  <c r="H436" i="1"/>
  <c r="J436" i="1" s="1"/>
  <c r="C436" i="1"/>
  <c r="E436" i="1" s="1"/>
  <c r="M435" i="1"/>
  <c r="O435" i="1" s="1"/>
  <c r="H435" i="1"/>
  <c r="I435" i="1" s="1"/>
  <c r="K435" i="1" s="1"/>
  <c r="L435" i="1" s="1"/>
  <c r="D435" i="1"/>
  <c r="F435" i="1" s="1"/>
  <c r="G435" i="1" s="1"/>
  <c r="C435" i="1"/>
  <c r="E435" i="1" s="1"/>
  <c r="M434" i="1"/>
  <c r="H434" i="1"/>
  <c r="J434" i="1" s="1"/>
  <c r="C434" i="1"/>
  <c r="M433" i="1"/>
  <c r="O433" i="1" s="1"/>
  <c r="H433" i="1"/>
  <c r="J433" i="1" s="1"/>
  <c r="C433" i="1"/>
  <c r="E433" i="1" s="1"/>
  <c r="O432" i="1"/>
  <c r="M432" i="1"/>
  <c r="N432" i="1" s="1"/>
  <c r="P432" i="1" s="1"/>
  <c r="Q432" i="1" s="1"/>
  <c r="H432" i="1"/>
  <c r="J432" i="1" s="1"/>
  <c r="C432" i="1"/>
  <c r="M431" i="1"/>
  <c r="N431" i="1" s="1"/>
  <c r="P431" i="1" s="1"/>
  <c r="Q431" i="1" s="1"/>
  <c r="H431" i="1"/>
  <c r="I431" i="1" s="1"/>
  <c r="K431" i="1" s="1"/>
  <c r="L431" i="1" s="1"/>
  <c r="C431" i="1"/>
  <c r="E431" i="1" s="1"/>
  <c r="M430" i="1"/>
  <c r="N430" i="1" s="1"/>
  <c r="P430" i="1" s="1"/>
  <c r="Q430" i="1" s="1"/>
  <c r="H430" i="1"/>
  <c r="J430" i="1" s="1"/>
  <c r="C430" i="1"/>
  <c r="D430" i="1" s="1"/>
  <c r="F430" i="1" s="1"/>
  <c r="G430" i="1" s="1"/>
  <c r="M429" i="1"/>
  <c r="O429" i="1" s="1"/>
  <c r="H429" i="1"/>
  <c r="C429" i="1"/>
  <c r="E429" i="1" s="1"/>
  <c r="M428" i="1"/>
  <c r="N428" i="1" s="1"/>
  <c r="P428" i="1" s="1"/>
  <c r="Q428" i="1" s="1"/>
  <c r="H428" i="1"/>
  <c r="J428" i="1" s="1"/>
  <c r="C428" i="1"/>
  <c r="E428" i="1" s="1"/>
  <c r="M427" i="1"/>
  <c r="O427" i="1" s="1"/>
  <c r="H427" i="1"/>
  <c r="I427" i="1" s="1"/>
  <c r="K427" i="1" s="1"/>
  <c r="L427" i="1" s="1"/>
  <c r="C427" i="1"/>
  <c r="E427" i="1" s="1"/>
  <c r="M426" i="1"/>
  <c r="H426" i="1"/>
  <c r="I426" i="1" s="1"/>
  <c r="K426" i="1" s="1"/>
  <c r="L426" i="1" s="1"/>
  <c r="C426" i="1"/>
  <c r="D426" i="1" s="1"/>
  <c r="F426" i="1" s="1"/>
  <c r="G426" i="1" s="1"/>
  <c r="M425" i="1"/>
  <c r="O425" i="1" s="1"/>
  <c r="H425" i="1"/>
  <c r="I425" i="1" s="1"/>
  <c r="K425" i="1" s="1"/>
  <c r="L425" i="1" s="1"/>
  <c r="C425" i="1"/>
  <c r="E425" i="1" s="1"/>
  <c r="M424" i="1"/>
  <c r="N424" i="1" s="1"/>
  <c r="P424" i="1" s="1"/>
  <c r="Q424" i="1" s="1"/>
  <c r="H424" i="1"/>
  <c r="J424" i="1" s="1"/>
  <c r="C424" i="1"/>
  <c r="M423" i="1"/>
  <c r="O423" i="1" s="1"/>
  <c r="H423" i="1"/>
  <c r="I423" i="1" s="1"/>
  <c r="K423" i="1" s="1"/>
  <c r="L423" i="1" s="1"/>
  <c r="C423" i="1"/>
  <c r="E423" i="1" s="1"/>
  <c r="M422" i="1"/>
  <c r="H422" i="1"/>
  <c r="J422" i="1" s="1"/>
  <c r="C422" i="1"/>
  <c r="D422" i="1" s="1"/>
  <c r="F422" i="1" s="1"/>
  <c r="G422" i="1" s="1"/>
  <c r="M421" i="1"/>
  <c r="H421" i="1"/>
  <c r="C421" i="1"/>
  <c r="D421" i="1" s="1"/>
  <c r="F421" i="1" s="1"/>
  <c r="G421" i="1" s="1"/>
  <c r="M420" i="1"/>
  <c r="H420" i="1"/>
  <c r="J420" i="1" s="1"/>
  <c r="C420" i="1"/>
  <c r="E420" i="1" s="1"/>
  <c r="M419" i="1"/>
  <c r="H419" i="1"/>
  <c r="I419" i="1" s="1"/>
  <c r="K419" i="1" s="1"/>
  <c r="L419" i="1" s="1"/>
  <c r="C419" i="1"/>
  <c r="M418" i="1"/>
  <c r="H418" i="1"/>
  <c r="C418" i="1"/>
  <c r="D418" i="1" s="1"/>
  <c r="F418" i="1" s="1"/>
  <c r="G418" i="1" s="1"/>
  <c r="M417" i="1"/>
  <c r="O417" i="1" s="1"/>
  <c r="H417" i="1"/>
  <c r="C417" i="1"/>
  <c r="D417" i="1" s="1"/>
  <c r="F417" i="1" s="1"/>
  <c r="G417" i="1" s="1"/>
  <c r="M416" i="1"/>
  <c r="N416" i="1" s="1"/>
  <c r="P416" i="1" s="1"/>
  <c r="Q416" i="1" s="1"/>
  <c r="H416" i="1"/>
  <c r="J416" i="1" s="1"/>
  <c r="C416" i="1"/>
  <c r="M415" i="1"/>
  <c r="H415" i="1"/>
  <c r="I415" i="1" s="1"/>
  <c r="K415" i="1" s="1"/>
  <c r="L415" i="1" s="1"/>
  <c r="C415" i="1"/>
  <c r="E415" i="1" s="1"/>
  <c r="M414" i="1"/>
  <c r="N414" i="1" s="1"/>
  <c r="P414" i="1" s="1"/>
  <c r="Q414" i="1" s="1"/>
  <c r="H414" i="1"/>
  <c r="J414" i="1" s="1"/>
  <c r="C414" i="1"/>
  <c r="D414" i="1" s="1"/>
  <c r="F414" i="1" s="1"/>
  <c r="G414" i="1" s="1"/>
  <c r="M413" i="1"/>
  <c r="H413" i="1"/>
  <c r="C413" i="1"/>
  <c r="M412" i="1"/>
  <c r="N412" i="1" s="1"/>
  <c r="P412" i="1" s="1"/>
  <c r="Q412" i="1" s="1"/>
  <c r="H412" i="1"/>
  <c r="J412" i="1" s="1"/>
  <c r="C412" i="1"/>
  <c r="E412" i="1" s="1"/>
  <c r="M411" i="1"/>
  <c r="O411" i="1" s="1"/>
  <c r="H411" i="1"/>
  <c r="I411" i="1" s="1"/>
  <c r="K411" i="1" s="1"/>
  <c r="L411" i="1" s="1"/>
  <c r="C411" i="1"/>
  <c r="E411" i="1" s="1"/>
  <c r="M410" i="1"/>
  <c r="H410" i="1"/>
  <c r="I410" i="1" s="1"/>
  <c r="K410" i="1" s="1"/>
  <c r="L410" i="1" s="1"/>
  <c r="C410" i="1"/>
  <c r="D410" i="1" s="1"/>
  <c r="F410" i="1" s="1"/>
  <c r="G410" i="1" s="1"/>
  <c r="M409" i="1"/>
  <c r="O409" i="1" s="1"/>
  <c r="H409" i="1"/>
  <c r="J409" i="1" s="1"/>
  <c r="C409" i="1"/>
  <c r="D409" i="1" s="1"/>
  <c r="F409" i="1" s="1"/>
  <c r="G409" i="1" s="1"/>
  <c r="M408" i="1"/>
  <c r="H408" i="1"/>
  <c r="J408" i="1" s="1"/>
  <c r="C408" i="1"/>
  <c r="M407" i="1"/>
  <c r="N407" i="1" s="1"/>
  <c r="P407" i="1" s="1"/>
  <c r="Q407" i="1" s="1"/>
  <c r="H407" i="1"/>
  <c r="I407" i="1" s="1"/>
  <c r="K407" i="1" s="1"/>
  <c r="L407" i="1" s="1"/>
  <c r="C407" i="1"/>
  <c r="E407" i="1" s="1"/>
  <c r="M406" i="1"/>
  <c r="H406" i="1"/>
  <c r="J406" i="1" s="1"/>
  <c r="C406" i="1"/>
  <c r="D406" i="1" s="1"/>
  <c r="F406" i="1" s="1"/>
  <c r="G406" i="1" s="1"/>
  <c r="M405" i="1"/>
  <c r="O405" i="1" s="1"/>
  <c r="H405" i="1"/>
  <c r="C405" i="1"/>
  <c r="E405" i="1" s="1"/>
  <c r="M404" i="1"/>
  <c r="N404" i="1" s="1"/>
  <c r="P404" i="1" s="1"/>
  <c r="Q404" i="1" s="1"/>
  <c r="H404" i="1"/>
  <c r="J404" i="1" s="1"/>
  <c r="C404" i="1"/>
  <c r="D404" i="1" s="1"/>
  <c r="F404" i="1" s="1"/>
  <c r="G404" i="1" s="1"/>
  <c r="M403" i="1"/>
  <c r="O403" i="1" s="1"/>
  <c r="H403" i="1"/>
  <c r="I403" i="1" s="1"/>
  <c r="K403" i="1" s="1"/>
  <c r="L403" i="1" s="1"/>
  <c r="C403" i="1"/>
  <c r="E403" i="1" s="1"/>
  <c r="M402" i="1"/>
  <c r="H402" i="1"/>
  <c r="J402" i="1" s="1"/>
  <c r="C402" i="1"/>
  <c r="D402" i="1" s="1"/>
  <c r="F402" i="1" s="1"/>
  <c r="G402" i="1" s="1"/>
  <c r="M401" i="1"/>
  <c r="O401" i="1" s="1"/>
  <c r="H401" i="1"/>
  <c r="C401" i="1"/>
  <c r="E401" i="1" s="1"/>
  <c r="M400" i="1"/>
  <c r="N400" i="1" s="1"/>
  <c r="P400" i="1" s="1"/>
  <c r="Q400" i="1" s="1"/>
  <c r="H400" i="1"/>
  <c r="J400" i="1" s="1"/>
  <c r="C400" i="1"/>
  <c r="M399" i="1"/>
  <c r="O399" i="1" s="1"/>
  <c r="H399" i="1"/>
  <c r="I399" i="1" s="1"/>
  <c r="K399" i="1" s="1"/>
  <c r="L399" i="1" s="1"/>
  <c r="C399" i="1"/>
  <c r="E399" i="1" s="1"/>
  <c r="O398" i="1"/>
  <c r="M398" i="1"/>
  <c r="N398" i="1" s="1"/>
  <c r="P398" i="1" s="1"/>
  <c r="Q398" i="1" s="1"/>
  <c r="H398" i="1"/>
  <c r="J398" i="1" s="1"/>
  <c r="C398" i="1"/>
  <c r="D398" i="1" s="1"/>
  <c r="F398" i="1" s="1"/>
  <c r="G398" i="1" s="1"/>
  <c r="M397" i="1"/>
  <c r="O397" i="1" s="1"/>
  <c r="H397" i="1"/>
  <c r="C397" i="1"/>
  <c r="D397" i="1" s="1"/>
  <c r="F397" i="1" s="1"/>
  <c r="G397" i="1" s="1"/>
  <c r="M396" i="1"/>
  <c r="N396" i="1" s="1"/>
  <c r="P396" i="1" s="1"/>
  <c r="Q396" i="1" s="1"/>
  <c r="H396" i="1"/>
  <c r="C396" i="1"/>
  <c r="E396" i="1" s="1"/>
  <c r="M395" i="1"/>
  <c r="O395" i="1" s="1"/>
  <c r="H395" i="1"/>
  <c r="I395" i="1" s="1"/>
  <c r="K395" i="1" s="1"/>
  <c r="L395" i="1" s="1"/>
  <c r="C395" i="1"/>
  <c r="E395" i="1" s="1"/>
  <c r="M394" i="1"/>
  <c r="O394" i="1" s="1"/>
  <c r="H394" i="1"/>
  <c r="J394" i="1" s="1"/>
  <c r="C394" i="1"/>
  <c r="D394" i="1" s="1"/>
  <c r="F394" i="1" s="1"/>
  <c r="G394" i="1" s="1"/>
  <c r="M393" i="1"/>
  <c r="H393" i="1"/>
  <c r="J393" i="1" s="1"/>
  <c r="C393" i="1"/>
  <c r="E393" i="1" s="1"/>
  <c r="M392" i="1"/>
  <c r="N392" i="1" s="1"/>
  <c r="P392" i="1" s="1"/>
  <c r="Q392" i="1" s="1"/>
  <c r="H392" i="1"/>
  <c r="J392" i="1" s="1"/>
  <c r="C392" i="1"/>
  <c r="E392" i="1" s="1"/>
  <c r="M391" i="1"/>
  <c r="N391" i="1" s="1"/>
  <c r="P391" i="1" s="1"/>
  <c r="Q391" i="1" s="1"/>
  <c r="H391" i="1"/>
  <c r="I391" i="1" s="1"/>
  <c r="K391" i="1" s="1"/>
  <c r="L391" i="1" s="1"/>
  <c r="C391" i="1"/>
  <c r="M390" i="1"/>
  <c r="O390" i="1" s="1"/>
  <c r="H390" i="1"/>
  <c r="J390" i="1" s="1"/>
  <c r="C390" i="1"/>
  <c r="D390" i="1" s="1"/>
  <c r="F390" i="1" s="1"/>
  <c r="G390" i="1" s="1"/>
  <c r="M389" i="1"/>
  <c r="O389" i="1" s="1"/>
  <c r="H389" i="1"/>
  <c r="J389" i="1" s="1"/>
  <c r="C389" i="1"/>
  <c r="D389" i="1" s="1"/>
  <c r="F389" i="1" s="1"/>
  <c r="G389" i="1" s="1"/>
  <c r="N388" i="1"/>
  <c r="P388" i="1" s="1"/>
  <c r="Q388" i="1" s="1"/>
  <c r="M388" i="1"/>
  <c r="O388" i="1" s="1"/>
  <c r="H388" i="1"/>
  <c r="I388" i="1" s="1"/>
  <c r="K388" i="1" s="1"/>
  <c r="L388" i="1" s="1"/>
  <c r="C388" i="1"/>
  <c r="M387" i="1"/>
  <c r="O387" i="1" s="1"/>
  <c r="H387" i="1"/>
  <c r="I387" i="1" s="1"/>
  <c r="K387" i="1" s="1"/>
  <c r="L387" i="1" s="1"/>
  <c r="C387" i="1"/>
  <c r="M386" i="1"/>
  <c r="N386" i="1" s="1"/>
  <c r="P386" i="1" s="1"/>
  <c r="Q386" i="1" s="1"/>
  <c r="H386" i="1"/>
  <c r="I386" i="1" s="1"/>
  <c r="K386" i="1" s="1"/>
  <c r="L386" i="1" s="1"/>
  <c r="C386" i="1"/>
  <c r="E386" i="1" s="1"/>
  <c r="M385" i="1"/>
  <c r="N385" i="1" s="1"/>
  <c r="P385" i="1" s="1"/>
  <c r="Q385" i="1" s="1"/>
  <c r="H385" i="1"/>
  <c r="C385" i="1"/>
  <c r="E385" i="1" s="1"/>
  <c r="M384" i="1"/>
  <c r="N384" i="1" s="1"/>
  <c r="P384" i="1" s="1"/>
  <c r="Q384" i="1" s="1"/>
  <c r="H384" i="1"/>
  <c r="C384" i="1"/>
  <c r="D384" i="1" s="1"/>
  <c r="F384" i="1" s="1"/>
  <c r="G384" i="1" s="1"/>
  <c r="M383" i="1"/>
  <c r="N383" i="1" s="1"/>
  <c r="P383" i="1" s="1"/>
  <c r="Q383" i="1" s="1"/>
  <c r="H383" i="1"/>
  <c r="C383" i="1"/>
  <c r="E383" i="1" s="1"/>
  <c r="M382" i="1"/>
  <c r="H382" i="1"/>
  <c r="J382" i="1" s="1"/>
  <c r="E382" i="1"/>
  <c r="C382" i="1"/>
  <c r="D382" i="1" s="1"/>
  <c r="F382" i="1" s="1"/>
  <c r="G382" i="1" s="1"/>
  <c r="M381" i="1"/>
  <c r="N381" i="1" s="1"/>
  <c r="P381" i="1" s="1"/>
  <c r="Q381" i="1" s="1"/>
  <c r="H381" i="1"/>
  <c r="I381" i="1" s="1"/>
  <c r="K381" i="1" s="1"/>
  <c r="L381" i="1" s="1"/>
  <c r="C381" i="1"/>
  <c r="E381" i="1" s="1"/>
  <c r="M380" i="1"/>
  <c r="H380" i="1"/>
  <c r="J380" i="1" s="1"/>
  <c r="C380" i="1"/>
  <c r="M379" i="1"/>
  <c r="O379" i="1" s="1"/>
  <c r="H379" i="1"/>
  <c r="I379" i="1" s="1"/>
  <c r="K379" i="1" s="1"/>
  <c r="L379" i="1" s="1"/>
  <c r="C379" i="1"/>
  <c r="E379" i="1" s="1"/>
  <c r="M378" i="1"/>
  <c r="H378" i="1"/>
  <c r="J378" i="1" s="1"/>
  <c r="C378" i="1"/>
  <c r="E378" i="1" s="1"/>
  <c r="N377" i="1"/>
  <c r="P377" i="1" s="1"/>
  <c r="Q377" i="1" s="1"/>
  <c r="M377" i="1"/>
  <c r="O377" i="1" s="1"/>
  <c r="H377" i="1"/>
  <c r="C377" i="1"/>
  <c r="E377" i="1" s="1"/>
  <c r="M376" i="1"/>
  <c r="N376" i="1" s="1"/>
  <c r="P376" i="1" s="1"/>
  <c r="Q376" i="1" s="1"/>
  <c r="H376" i="1"/>
  <c r="J376" i="1" s="1"/>
  <c r="C376" i="1"/>
  <c r="D376" i="1" s="1"/>
  <c r="F376" i="1" s="1"/>
  <c r="G376" i="1" s="1"/>
  <c r="M375" i="1"/>
  <c r="H375" i="1"/>
  <c r="J375" i="1" s="1"/>
  <c r="C375" i="1"/>
  <c r="M374" i="1"/>
  <c r="H374" i="1"/>
  <c r="J374" i="1" s="1"/>
  <c r="C374" i="1"/>
  <c r="D374" i="1" s="1"/>
  <c r="F374" i="1" s="1"/>
  <c r="G374" i="1" s="1"/>
  <c r="O373" i="1"/>
  <c r="M373" i="1"/>
  <c r="N373" i="1" s="1"/>
  <c r="P373" i="1" s="1"/>
  <c r="Q373" i="1" s="1"/>
  <c r="H373" i="1"/>
  <c r="J373" i="1" s="1"/>
  <c r="C373" i="1"/>
  <c r="M372" i="1"/>
  <c r="O372" i="1" s="1"/>
  <c r="H372" i="1"/>
  <c r="J372" i="1" s="1"/>
  <c r="C372" i="1"/>
  <c r="M371" i="1"/>
  <c r="O371" i="1" s="1"/>
  <c r="H371" i="1"/>
  <c r="I371" i="1" s="1"/>
  <c r="K371" i="1" s="1"/>
  <c r="L371" i="1" s="1"/>
  <c r="C371" i="1"/>
  <c r="E371" i="1" s="1"/>
  <c r="M370" i="1"/>
  <c r="H370" i="1"/>
  <c r="I370" i="1" s="1"/>
  <c r="K370" i="1" s="1"/>
  <c r="L370" i="1" s="1"/>
  <c r="C370" i="1"/>
  <c r="E370" i="1" s="1"/>
  <c r="O369" i="1"/>
  <c r="M369" i="1"/>
  <c r="N369" i="1" s="1"/>
  <c r="P369" i="1" s="1"/>
  <c r="Q369" i="1" s="1"/>
  <c r="H369" i="1"/>
  <c r="C369" i="1"/>
  <c r="E369" i="1" s="1"/>
  <c r="M368" i="1"/>
  <c r="H368" i="1"/>
  <c r="I368" i="1" s="1"/>
  <c r="K368" i="1" s="1"/>
  <c r="L368" i="1" s="1"/>
  <c r="C368" i="1"/>
  <c r="M367" i="1"/>
  <c r="O367" i="1" s="1"/>
  <c r="H367" i="1"/>
  <c r="J367" i="1" s="1"/>
  <c r="C367" i="1"/>
  <c r="D367" i="1" s="1"/>
  <c r="F367" i="1" s="1"/>
  <c r="G367" i="1" s="1"/>
  <c r="M366" i="1"/>
  <c r="H366" i="1"/>
  <c r="J366" i="1" s="1"/>
  <c r="C366" i="1"/>
  <c r="D366" i="1" s="1"/>
  <c r="F366" i="1" s="1"/>
  <c r="G366" i="1" s="1"/>
  <c r="M365" i="1"/>
  <c r="N365" i="1" s="1"/>
  <c r="P365" i="1" s="1"/>
  <c r="Q365" i="1" s="1"/>
  <c r="H365" i="1"/>
  <c r="C365" i="1"/>
  <c r="D365" i="1" s="1"/>
  <c r="F365" i="1" s="1"/>
  <c r="G365" i="1" s="1"/>
  <c r="M364" i="1"/>
  <c r="O364" i="1" s="1"/>
  <c r="H364" i="1"/>
  <c r="C364" i="1"/>
  <c r="M363" i="1"/>
  <c r="O363" i="1" s="1"/>
  <c r="H363" i="1"/>
  <c r="I363" i="1" s="1"/>
  <c r="K363" i="1" s="1"/>
  <c r="L363" i="1" s="1"/>
  <c r="C363" i="1"/>
  <c r="D363" i="1" s="1"/>
  <c r="F363" i="1" s="1"/>
  <c r="G363" i="1" s="1"/>
  <c r="M362" i="1"/>
  <c r="H362" i="1"/>
  <c r="J362" i="1" s="1"/>
  <c r="C362" i="1"/>
  <c r="E362" i="1" s="1"/>
  <c r="M361" i="1"/>
  <c r="N361" i="1" s="1"/>
  <c r="P361" i="1" s="1"/>
  <c r="Q361" i="1" s="1"/>
  <c r="H361" i="1"/>
  <c r="C361" i="1"/>
  <c r="E361" i="1" s="1"/>
  <c r="M360" i="1"/>
  <c r="N360" i="1" s="1"/>
  <c r="P360" i="1" s="1"/>
  <c r="Q360" i="1" s="1"/>
  <c r="H360" i="1"/>
  <c r="I360" i="1" s="1"/>
  <c r="K360" i="1" s="1"/>
  <c r="L360" i="1" s="1"/>
  <c r="C360" i="1"/>
  <c r="D360" i="1" s="1"/>
  <c r="F360" i="1" s="1"/>
  <c r="G360" i="1" s="1"/>
  <c r="M359" i="1"/>
  <c r="N359" i="1" s="1"/>
  <c r="P359" i="1" s="1"/>
  <c r="Q359" i="1" s="1"/>
  <c r="H359" i="1"/>
  <c r="J359" i="1" s="1"/>
  <c r="C359" i="1"/>
  <c r="D359" i="1" s="1"/>
  <c r="F359" i="1" s="1"/>
  <c r="G359" i="1" s="1"/>
  <c r="M358" i="1"/>
  <c r="H358" i="1"/>
  <c r="J358" i="1" s="1"/>
  <c r="C358" i="1"/>
  <c r="D358" i="1" s="1"/>
  <c r="F358" i="1" s="1"/>
  <c r="G358" i="1" s="1"/>
  <c r="M357" i="1"/>
  <c r="N357" i="1" s="1"/>
  <c r="P357" i="1" s="1"/>
  <c r="Q357" i="1" s="1"/>
  <c r="H357" i="1"/>
  <c r="C357" i="1"/>
  <c r="E357" i="1" s="1"/>
  <c r="M356" i="1"/>
  <c r="O356" i="1" s="1"/>
  <c r="H356" i="1"/>
  <c r="C356" i="1"/>
  <c r="M355" i="1"/>
  <c r="O355" i="1" s="1"/>
  <c r="H355" i="1"/>
  <c r="I355" i="1" s="1"/>
  <c r="K355" i="1" s="1"/>
  <c r="L355" i="1" s="1"/>
  <c r="C355" i="1"/>
  <c r="D355" i="1" s="1"/>
  <c r="F355" i="1" s="1"/>
  <c r="G355" i="1" s="1"/>
  <c r="O354" i="1"/>
  <c r="M354" i="1"/>
  <c r="N354" i="1" s="1"/>
  <c r="P354" i="1" s="1"/>
  <c r="Q354" i="1" s="1"/>
  <c r="H354" i="1"/>
  <c r="I354" i="1" s="1"/>
  <c r="K354" i="1" s="1"/>
  <c r="L354" i="1" s="1"/>
  <c r="C354" i="1"/>
  <c r="E354" i="1" s="1"/>
  <c r="M353" i="1"/>
  <c r="N353" i="1" s="1"/>
  <c r="P353" i="1" s="1"/>
  <c r="Q353" i="1" s="1"/>
  <c r="H353" i="1"/>
  <c r="C353" i="1"/>
  <c r="E353" i="1" s="1"/>
  <c r="M352" i="1"/>
  <c r="N352" i="1" s="1"/>
  <c r="P352" i="1" s="1"/>
  <c r="Q352" i="1" s="1"/>
  <c r="H352" i="1"/>
  <c r="I352" i="1" s="1"/>
  <c r="K352" i="1" s="1"/>
  <c r="L352" i="1" s="1"/>
  <c r="C352" i="1"/>
  <c r="M351" i="1"/>
  <c r="O351" i="1" s="1"/>
  <c r="H351" i="1"/>
  <c r="J351" i="1" s="1"/>
  <c r="C351" i="1"/>
  <c r="M350" i="1"/>
  <c r="H350" i="1"/>
  <c r="J350" i="1" s="1"/>
  <c r="C350" i="1"/>
  <c r="D350" i="1" s="1"/>
  <c r="F350" i="1" s="1"/>
  <c r="G350" i="1" s="1"/>
  <c r="M349" i="1"/>
  <c r="N349" i="1" s="1"/>
  <c r="P349" i="1" s="1"/>
  <c r="Q349" i="1" s="1"/>
  <c r="H349" i="1"/>
  <c r="I349" i="1" s="1"/>
  <c r="K349" i="1" s="1"/>
  <c r="L349" i="1" s="1"/>
  <c r="C349" i="1"/>
  <c r="D349" i="1" s="1"/>
  <c r="F349" i="1" s="1"/>
  <c r="G349" i="1" s="1"/>
  <c r="M348" i="1"/>
  <c r="O348" i="1" s="1"/>
  <c r="H348" i="1"/>
  <c r="I348" i="1" s="1"/>
  <c r="K348" i="1" s="1"/>
  <c r="L348" i="1" s="1"/>
  <c r="C348" i="1"/>
  <c r="M347" i="1"/>
  <c r="O347" i="1" s="1"/>
  <c r="H347" i="1"/>
  <c r="I347" i="1" s="1"/>
  <c r="K347" i="1" s="1"/>
  <c r="L347" i="1" s="1"/>
  <c r="C347" i="1"/>
  <c r="D347" i="1" s="1"/>
  <c r="F347" i="1" s="1"/>
  <c r="G347" i="1" s="1"/>
  <c r="M346" i="1"/>
  <c r="O346" i="1" s="1"/>
  <c r="H346" i="1"/>
  <c r="J346" i="1" s="1"/>
  <c r="C346" i="1"/>
  <c r="E346" i="1" s="1"/>
  <c r="M345" i="1"/>
  <c r="H345" i="1"/>
  <c r="C345" i="1"/>
  <c r="E345" i="1" s="1"/>
  <c r="M344" i="1"/>
  <c r="N344" i="1" s="1"/>
  <c r="P344" i="1" s="1"/>
  <c r="Q344" i="1" s="1"/>
  <c r="H344" i="1"/>
  <c r="I344" i="1" s="1"/>
  <c r="K344" i="1" s="1"/>
  <c r="L344" i="1" s="1"/>
  <c r="E344" i="1"/>
  <c r="D344" i="1"/>
  <c r="F344" i="1" s="1"/>
  <c r="G344" i="1" s="1"/>
  <c r="C344" i="1"/>
  <c r="M343" i="1"/>
  <c r="N343" i="1" s="1"/>
  <c r="P343" i="1" s="1"/>
  <c r="Q343" i="1" s="1"/>
  <c r="H343" i="1"/>
  <c r="J343" i="1" s="1"/>
  <c r="C343" i="1"/>
  <c r="D343" i="1" s="1"/>
  <c r="F343" i="1" s="1"/>
  <c r="G343" i="1" s="1"/>
  <c r="M342" i="1"/>
  <c r="H342" i="1"/>
  <c r="J342" i="1" s="1"/>
  <c r="C342" i="1"/>
  <c r="D342" i="1" s="1"/>
  <c r="F342" i="1" s="1"/>
  <c r="G342" i="1" s="1"/>
  <c r="M341" i="1"/>
  <c r="N341" i="1" s="1"/>
  <c r="P341" i="1" s="1"/>
  <c r="Q341" i="1" s="1"/>
  <c r="H341" i="1"/>
  <c r="J341" i="1" s="1"/>
  <c r="C341" i="1"/>
  <c r="E341" i="1" s="1"/>
  <c r="M340" i="1"/>
  <c r="O340" i="1" s="1"/>
  <c r="H340" i="1"/>
  <c r="C340" i="1"/>
  <c r="M339" i="1"/>
  <c r="O339" i="1" s="1"/>
  <c r="H339" i="1"/>
  <c r="I339" i="1" s="1"/>
  <c r="K339" i="1" s="1"/>
  <c r="L339" i="1" s="1"/>
  <c r="C339" i="1"/>
  <c r="D339" i="1" s="1"/>
  <c r="F339" i="1" s="1"/>
  <c r="G339" i="1" s="1"/>
  <c r="M338" i="1"/>
  <c r="H338" i="1"/>
  <c r="I338" i="1" s="1"/>
  <c r="K338" i="1" s="1"/>
  <c r="L338" i="1" s="1"/>
  <c r="C338" i="1"/>
  <c r="E338" i="1" s="1"/>
  <c r="M337" i="1"/>
  <c r="H337" i="1"/>
  <c r="C337" i="1"/>
  <c r="E337" i="1" s="1"/>
  <c r="M336" i="1"/>
  <c r="N336" i="1" s="1"/>
  <c r="P336" i="1" s="1"/>
  <c r="Q336" i="1" s="1"/>
  <c r="H336" i="1"/>
  <c r="I336" i="1" s="1"/>
  <c r="K336" i="1" s="1"/>
  <c r="L336" i="1" s="1"/>
  <c r="C336" i="1"/>
  <c r="E336" i="1" s="1"/>
  <c r="M335" i="1"/>
  <c r="O335" i="1" s="1"/>
  <c r="H335" i="1"/>
  <c r="J335" i="1" s="1"/>
  <c r="C335" i="1"/>
  <c r="M334" i="1"/>
  <c r="H334" i="1"/>
  <c r="J334" i="1" s="1"/>
  <c r="C334" i="1"/>
  <c r="D334" i="1" s="1"/>
  <c r="F334" i="1" s="1"/>
  <c r="G334" i="1" s="1"/>
  <c r="M333" i="1"/>
  <c r="N333" i="1" s="1"/>
  <c r="P333" i="1" s="1"/>
  <c r="Q333" i="1" s="1"/>
  <c r="H333" i="1"/>
  <c r="J333" i="1" s="1"/>
  <c r="C333" i="1"/>
  <c r="D333" i="1" s="1"/>
  <c r="F333" i="1" s="1"/>
  <c r="G333" i="1" s="1"/>
  <c r="M332" i="1"/>
  <c r="O332" i="1" s="1"/>
  <c r="H332" i="1"/>
  <c r="C332" i="1"/>
  <c r="M331" i="1"/>
  <c r="O331" i="1" s="1"/>
  <c r="H331" i="1"/>
  <c r="I331" i="1" s="1"/>
  <c r="K331" i="1" s="1"/>
  <c r="L331" i="1" s="1"/>
  <c r="C331" i="1"/>
  <c r="D331" i="1" s="1"/>
  <c r="F331" i="1" s="1"/>
  <c r="G331" i="1" s="1"/>
  <c r="M330" i="1"/>
  <c r="O330" i="1" s="1"/>
  <c r="H330" i="1"/>
  <c r="J330" i="1" s="1"/>
  <c r="C330" i="1"/>
  <c r="E330" i="1" s="1"/>
  <c r="M329" i="1"/>
  <c r="N329" i="1" s="1"/>
  <c r="P329" i="1" s="1"/>
  <c r="Q329" i="1" s="1"/>
  <c r="H329" i="1"/>
  <c r="C329" i="1"/>
  <c r="E329" i="1" s="1"/>
  <c r="M328" i="1"/>
  <c r="N328" i="1" s="1"/>
  <c r="P328" i="1" s="1"/>
  <c r="Q328" i="1" s="1"/>
  <c r="H328" i="1"/>
  <c r="I328" i="1" s="1"/>
  <c r="K328" i="1" s="1"/>
  <c r="L328" i="1" s="1"/>
  <c r="C328" i="1"/>
  <c r="E328" i="1" s="1"/>
  <c r="M327" i="1"/>
  <c r="N327" i="1" s="1"/>
  <c r="P327" i="1" s="1"/>
  <c r="Q327" i="1" s="1"/>
  <c r="H327" i="1"/>
  <c r="J327" i="1" s="1"/>
  <c r="C327" i="1"/>
  <c r="M326" i="1"/>
  <c r="H326" i="1"/>
  <c r="J326" i="1" s="1"/>
  <c r="C326" i="1"/>
  <c r="D326" i="1" s="1"/>
  <c r="F326" i="1" s="1"/>
  <c r="G326" i="1" s="1"/>
  <c r="M325" i="1"/>
  <c r="N325" i="1" s="1"/>
  <c r="P325" i="1" s="1"/>
  <c r="Q325" i="1" s="1"/>
  <c r="H325" i="1"/>
  <c r="C325" i="1"/>
  <c r="E325" i="1" s="1"/>
  <c r="M324" i="1"/>
  <c r="O324" i="1" s="1"/>
  <c r="H324" i="1"/>
  <c r="I324" i="1" s="1"/>
  <c r="K324" i="1" s="1"/>
  <c r="L324" i="1" s="1"/>
  <c r="C324" i="1"/>
  <c r="M323" i="1"/>
  <c r="O323" i="1" s="1"/>
  <c r="H323" i="1"/>
  <c r="I323" i="1" s="1"/>
  <c r="K323" i="1" s="1"/>
  <c r="L323" i="1" s="1"/>
  <c r="C323" i="1"/>
  <c r="D323" i="1" s="1"/>
  <c r="F323" i="1" s="1"/>
  <c r="G323" i="1" s="1"/>
  <c r="M322" i="1"/>
  <c r="O322" i="1" s="1"/>
  <c r="H322" i="1"/>
  <c r="I322" i="1" s="1"/>
  <c r="K322" i="1" s="1"/>
  <c r="L322" i="1" s="1"/>
  <c r="C322" i="1"/>
  <c r="E322" i="1" s="1"/>
  <c r="M321" i="1"/>
  <c r="N321" i="1" s="1"/>
  <c r="P321" i="1" s="1"/>
  <c r="Q321" i="1" s="1"/>
  <c r="H321" i="1"/>
  <c r="C321" i="1"/>
  <c r="E321" i="1" s="1"/>
  <c r="M320" i="1"/>
  <c r="N320" i="1" s="1"/>
  <c r="P320" i="1" s="1"/>
  <c r="Q320" i="1" s="1"/>
  <c r="H320" i="1"/>
  <c r="I320" i="1" s="1"/>
  <c r="K320" i="1" s="1"/>
  <c r="L320" i="1" s="1"/>
  <c r="C320" i="1"/>
  <c r="M319" i="1"/>
  <c r="O319" i="1" s="1"/>
  <c r="H319" i="1"/>
  <c r="J319" i="1" s="1"/>
  <c r="C319" i="1"/>
  <c r="D319" i="1" s="1"/>
  <c r="F319" i="1" s="1"/>
  <c r="G319" i="1" s="1"/>
  <c r="M318" i="1"/>
  <c r="H318" i="1"/>
  <c r="J318" i="1" s="1"/>
  <c r="C318" i="1"/>
  <c r="D318" i="1" s="1"/>
  <c r="F318" i="1" s="1"/>
  <c r="G318" i="1" s="1"/>
  <c r="M317" i="1"/>
  <c r="N317" i="1" s="1"/>
  <c r="P317" i="1" s="1"/>
  <c r="Q317" i="1" s="1"/>
  <c r="H317" i="1"/>
  <c r="C317" i="1"/>
  <c r="D317" i="1" s="1"/>
  <c r="F317" i="1" s="1"/>
  <c r="G317" i="1" s="1"/>
  <c r="M316" i="1"/>
  <c r="O316" i="1" s="1"/>
  <c r="H316" i="1"/>
  <c r="C316" i="1"/>
  <c r="M315" i="1"/>
  <c r="O315" i="1" s="1"/>
  <c r="H315" i="1"/>
  <c r="I315" i="1" s="1"/>
  <c r="K315" i="1" s="1"/>
  <c r="L315" i="1" s="1"/>
  <c r="C315" i="1"/>
  <c r="D315" i="1" s="1"/>
  <c r="F315" i="1" s="1"/>
  <c r="G315" i="1" s="1"/>
  <c r="M314" i="1"/>
  <c r="H314" i="1"/>
  <c r="J314" i="1" s="1"/>
  <c r="C314" i="1"/>
  <c r="E314" i="1" s="1"/>
  <c r="O313" i="1"/>
  <c r="M313" i="1"/>
  <c r="N313" i="1" s="1"/>
  <c r="P313" i="1" s="1"/>
  <c r="Q313" i="1" s="1"/>
  <c r="H313" i="1"/>
  <c r="C313" i="1"/>
  <c r="E313" i="1" s="1"/>
  <c r="M312" i="1"/>
  <c r="N312" i="1" s="1"/>
  <c r="P312" i="1" s="1"/>
  <c r="Q312" i="1" s="1"/>
  <c r="H312" i="1"/>
  <c r="J312" i="1" s="1"/>
  <c r="C312" i="1"/>
  <c r="E312" i="1" s="1"/>
  <c r="M311" i="1"/>
  <c r="I311" i="1"/>
  <c r="K311" i="1" s="1"/>
  <c r="L311" i="1" s="1"/>
  <c r="H311" i="1"/>
  <c r="J311" i="1" s="1"/>
  <c r="C311" i="1"/>
  <c r="D311" i="1" s="1"/>
  <c r="F311" i="1" s="1"/>
  <c r="G311" i="1" s="1"/>
  <c r="M310" i="1"/>
  <c r="H310" i="1"/>
  <c r="J310" i="1" s="1"/>
  <c r="C310" i="1"/>
  <c r="D310" i="1" s="1"/>
  <c r="F310" i="1" s="1"/>
  <c r="G310" i="1" s="1"/>
  <c r="M309" i="1"/>
  <c r="O309" i="1" s="1"/>
  <c r="H309" i="1"/>
  <c r="E309" i="1"/>
  <c r="C309" i="1"/>
  <c r="D309" i="1" s="1"/>
  <c r="F309" i="1" s="1"/>
  <c r="G309" i="1" s="1"/>
  <c r="M308" i="1"/>
  <c r="O308" i="1" s="1"/>
  <c r="H308" i="1"/>
  <c r="I308" i="1" s="1"/>
  <c r="K308" i="1" s="1"/>
  <c r="L308" i="1" s="1"/>
  <c r="C308" i="1"/>
  <c r="M307" i="1"/>
  <c r="O307" i="1" s="1"/>
  <c r="H307" i="1"/>
  <c r="I307" i="1" s="1"/>
  <c r="K307" i="1" s="1"/>
  <c r="L307" i="1" s="1"/>
  <c r="C307" i="1"/>
  <c r="E307" i="1" s="1"/>
  <c r="M306" i="1"/>
  <c r="N306" i="1" s="1"/>
  <c r="P306" i="1" s="1"/>
  <c r="Q306" i="1" s="1"/>
  <c r="H306" i="1"/>
  <c r="I306" i="1" s="1"/>
  <c r="K306" i="1" s="1"/>
  <c r="L306" i="1" s="1"/>
  <c r="C306" i="1"/>
  <c r="E306" i="1" s="1"/>
  <c r="M305" i="1"/>
  <c r="O305" i="1" s="1"/>
  <c r="H305" i="1"/>
  <c r="C305" i="1"/>
  <c r="E305" i="1" s="1"/>
  <c r="M304" i="1"/>
  <c r="H304" i="1"/>
  <c r="J304" i="1" s="1"/>
  <c r="D304" i="1"/>
  <c r="F304" i="1" s="1"/>
  <c r="G304" i="1" s="1"/>
  <c r="C304" i="1"/>
  <c r="E304" i="1" s="1"/>
  <c r="M303" i="1"/>
  <c r="N303" i="1" s="1"/>
  <c r="P303" i="1" s="1"/>
  <c r="Q303" i="1" s="1"/>
  <c r="H303" i="1"/>
  <c r="J303" i="1" s="1"/>
  <c r="C303" i="1"/>
  <c r="M302" i="1"/>
  <c r="H302" i="1"/>
  <c r="J302" i="1" s="1"/>
  <c r="C302" i="1"/>
  <c r="D302" i="1" s="1"/>
  <c r="F302" i="1" s="1"/>
  <c r="G302" i="1" s="1"/>
  <c r="M301" i="1"/>
  <c r="O301" i="1" s="1"/>
  <c r="H301" i="1"/>
  <c r="I301" i="1" s="1"/>
  <c r="K301" i="1" s="1"/>
  <c r="L301" i="1" s="1"/>
  <c r="C301" i="1"/>
  <c r="E301" i="1" s="1"/>
  <c r="M300" i="1"/>
  <c r="O300" i="1" s="1"/>
  <c r="H300" i="1"/>
  <c r="J300" i="1" s="1"/>
  <c r="C300" i="1"/>
  <c r="M299" i="1"/>
  <c r="O299" i="1" s="1"/>
  <c r="H299" i="1"/>
  <c r="I299" i="1" s="1"/>
  <c r="K299" i="1" s="1"/>
  <c r="L299" i="1" s="1"/>
  <c r="C299" i="1"/>
  <c r="E299" i="1" s="1"/>
  <c r="M298" i="1"/>
  <c r="H298" i="1"/>
  <c r="I298" i="1" s="1"/>
  <c r="K298" i="1" s="1"/>
  <c r="L298" i="1" s="1"/>
  <c r="C298" i="1"/>
  <c r="E298" i="1" s="1"/>
  <c r="M297" i="1"/>
  <c r="O297" i="1" s="1"/>
  <c r="H297" i="1"/>
  <c r="C297" i="1"/>
  <c r="E297" i="1" s="1"/>
  <c r="M296" i="1"/>
  <c r="N296" i="1" s="1"/>
  <c r="P296" i="1" s="1"/>
  <c r="Q296" i="1" s="1"/>
  <c r="H296" i="1"/>
  <c r="J296" i="1" s="1"/>
  <c r="C296" i="1"/>
  <c r="D296" i="1" s="1"/>
  <c r="F296" i="1" s="1"/>
  <c r="G296" i="1" s="1"/>
  <c r="M295" i="1"/>
  <c r="O295" i="1" s="1"/>
  <c r="H295" i="1"/>
  <c r="C295" i="1"/>
  <c r="M294" i="1"/>
  <c r="H294" i="1"/>
  <c r="J294" i="1" s="1"/>
  <c r="C294" i="1"/>
  <c r="M293" i="1"/>
  <c r="O293" i="1" s="1"/>
  <c r="H293" i="1"/>
  <c r="C293" i="1"/>
  <c r="E293" i="1" s="1"/>
  <c r="M292" i="1"/>
  <c r="O292" i="1" s="1"/>
  <c r="H292" i="1"/>
  <c r="I292" i="1" s="1"/>
  <c r="K292" i="1" s="1"/>
  <c r="L292" i="1" s="1"/>
  <c r="C292" i="1"/>
  <c r="M291" i="1"/>
  <c r="O291" i="1" s="1"/>
  <c r="H291" i="1"/>
  <c r="I291" i="1" s="1"/>
  <c r="K291" i="1" s="1"/>
  <c r="L291" i="1" s="1"/>
  <c r="C291" i="1"/>
  <c r="E291" i="1" s="1"/>
  <c r="M290" i="1"/>
  <c r="N290" i="1" s="1"/>
  <c r="P290" i="1" s="1"/>
  <c r="Q290" i="1" s="1"/>
  <c r="H290" i="1"/>
  <c r="J290" i="1" s="1"/>
  <c r="C290" i="1"/>
  <c r="E290" i="1" s="1"/>
  <c r="M289" i="1"/>
  <c r="O289" i="1" s="1"/>
  <c r="H289" i="1"/>
  <c r="C289" i="1"/>
  <c r="E289" i="1" s="1"/>
  <c r="M288" i="1"/>
  <c r="H288" i="1"/>
  <c r="J288" i="1" s="1"/>
  <c r="C288" i="1"/>
  <c r="D288" i="1" s="1"/>
  <c r="F288" i="1" s="1"/>
  <c r="G288" i="1" s="1"/>
  <c r="M287" i="1"/>
  <c r="N287" i="1" s="1"/>
  <c r="P287" i="1" s="1"/>
  <c r="Q287" i="1" s="1"/>
  <c r="H287" i="1"/>
  <c r="J287" i="1" s="1"/>
  <c r="C287" i="1"/>
  <c r="E287" i="1" s="1"/>
  <c r="M286" i="1"/>
  <c r="H286" i="1"/>
  <c r="J286" i="1" s="1"/>
  <c r="C286" i="1"/>
  <c r="M285" i="1"/>
  <c r="O285" i="1" s="1"/>
  <c r="H285" i="1"/>
  <c r="I285" i="1" s="1"/>
  <c r="K285" i="1" s="1"/>
  <c r="L285" i="1" s="1"/>
  <c r="C285" i="1"/>
  <c r="D285" i="1" s="1"/>
  <c r="F285" i="1" s="1"/>
  <c r="G285" i="1" s="1"/>
  <c r="M284" i="1"/>
  <c r="O284" i="1" s="1"/>
  <c r="H284" i="1"/>
  <c r="J284" i="1" s="1"/>
  <c r="C284" i="1"/>
  <c r="M283" i="1"/>
  <c r="O283" i="1" s="1"/>
  <c r="H283" i="1"/>
  <c r="C283" i="1"/>
  <c r="E283" i="1" s="1"/>
  <c r="M282" i="1"/>
  <c r="H282" i="1"/>
  <c r="I282" i="1" s="1"/>
  <c r="K282" i="1" s="1"/>
  <c r="L282" i="1" s="1"/>
  <c r="C282" i="1"/>
  <c r="E282" i="1" s="1"/>
  <c r="M281" i="1"/>
  <c r="H281" i="1"/>
  <c r="C281" i="1"/>
  <c r="E281" i="1" s="1"/>
  <c r="M280" i="1"/>
  <c r="N280" i="1" s="1"/>
  <c r="P280" i="1" s="1"/>
  <c r="Q280" i="1" s="1"/>
  <c r="H280" i="1"/>
  <c r="J280" i="1" s="1"/>
  <c r="C280" i="1"/>
  <c r="M279" i="1"/>
  <c r="H279" i="1"/>
  <c r="J279" i="1" s="1"/>
  <c r="C279" i="1"/>
  <c r="M278" i="1"/>
  <c r="H278" i="1"/>
  <c r="J278" i="1" s="1"/>
  <c r="C278" i="1"/>
  <c r="D278" i="1" s="1"/>
  <c r="F278" i="1" s="1"/>
  <c r="G278" i="1" s="1"/>
  <c r="M277" i="1"/>
  <c r="O277" i="1" s="1"/>
  <c r="H277" i="1"/>
  <c r="I277" i="1" s="1"/>
  <c r="K277" i="1" s="1"/>
  <c r="L277" i="1" s="1"/>
  <c r="C277" i="1"/>
  <c r="M276" i="1"/>
  <c r="O276" i="1" s="1"/>
  <c r="H276" i="1"/>
  <c r="C276" i="1"/>
  <c r="M275" i="1"/>
  <c r="O275" i="1" s="1"/>
  <c r="H275" i="1"/>
  <c r="J275" i="1" s="1"/>
  <c r="C275" i="1"/>
  <c r="E275" i="1" s="1"/>
  <c r="M274" i="1"/>
  <c r="N274" i="1" s="1"/>
  <c r="P274" i="1" s="1"/>
  <c r="Q274" i="1" s="1"/>
  <c r="H274" i="1"/>
  <c r="J274" i="1" s="1"/>
  <c r="C274" i="1"/>
  <c r="E274" i="1" s="1"/>
  <c r="M273" i="1"/>
  <c r="O273" i="1" s="1"/>
  <c r="H273" i="1"/>
  <c r="C273" i="1"/>
  <c r="E273" i="1" s="1"/>
  <c r="M272" i="1"/>
  <c r="H272" i="1"/>
  <c r="J272" i="1" s="1"/>
  <c r="C272" i="1"/>
  <c r="M271" i="1"/>
  <c r="H271" i="1"/>
  <c r="J271" i="1" s="1"/>
  <c r="C271" i="1"/>
  <c r="E271" i="1" s="1"/>
  <c r="M270" i="1"/>
  <c r="H270" i="1"/>
  <c r="J270" i="1" s="1"/>
  <c r="C270" i="1"/>
  <c r="D270" i="1" s="1"/>
  <c r="F270" i="1" s="1"/>
  <c r="G270" i="1" s="1"/>
  <c r="M269" i="1"/>
  <c r="O269" i="1" s="1"/>
  <c r="H269" i="1"/>
  <c r="I269" i="1" s="1"/>
  <c r="K269" i="1" s="1"/>
  <c r="L269" i="1" s="1"/>
  <c r="C269" i="1"/>
  <c r="M268" i="1"/>
  <c r="O268" i="1" s="1"/>
  <c r="H268" i="1"/>
  <c r="I268" i="1" s="1"/>
  <c r="K268" i="1" s="1"/>
  <c r="L268" i="1" s="1"/>
  <c r="C268" i="1"/>
  <c r="M267" i="1"/>
  <c r="O267" i="1" s="1"/>
  <c r="H267" i="1"/>
  <c r="J267" i="1" s="1"/>
  <c r="C267" i="1"/>
  <c r="E267" i="1" s="1"/>
  <c r="M266" i="1"/>
  <c r="N266" i="1" s="1"/>
  <c r="P266" i="1" s="1"/>
  <c r="Q266" i="1" s="1"/>
  <c r="H266" i="1"/>
  <c r="I266" i="1" s="1"/>
  <c r="K266" i="1" s="1"/>
  <c r="L266" i="1" s="1"/>
  <c r="C266" i="1"/>
  <c r="E266" i="1" s="1"/>
  <c r="M265" i="1"/>
  <c r="O265" i="1" s="1"/>
  <c r="H265" i="1"/>
  <c r="C265" i="1"/>
  <c r="E265" i="1" s="1"/>
  <c r="M264" i="1"/>
  <c r="N264" i="1" s="1"/>
  <c r="P264" i="1" s="1"/>
  <c r="Q264" i="1" s="1"/>
  <c r="H264" i="1"/>
  <c r="J264" i="1" s="1"/>
  <c r="C264" i="1"/>
  <c r="D264" i="1" s="1"/>
  <c r="F264" i="1" s="1"/>
  <c r="G264" i="1" s="1"/>
  <c r="M263" i="1"/>
  <c r="N263" i="1" s="1"/>
  <c r="P263" i="1" s="1"/>
  <c r="Q263" i="1" s="1"/>
  <c r="H263" i="1"/>
  <c r="C263" i="1"/>
  <c r="E263" i="1" s="1"/>
  <c r="M262" i="1"/>
  <c r="H262" i="1"/>
  <c r="J262" i="1" s="1"/>
  <c r="C262" i="1"/>
  <c r="D262" i="1" s="1"/>
  <c r="F262" i="1" s="1"/>
  <c r="G262" i="1" s="1"/>
  <c r="M261" i="1"/>
  <c r="O261" i="1" s="1"/>
  <c r="H261" i="1"/>
  <c r="E261" i="1"/>
  <c r="C261" i="1"/>
  <c r="D261" i="1" s="1"/>
  <c r="F261" i="1" s="1"/>
  <c r="G261" i="1" s="1"/>
  <c r="M260" i="1"/>
  <c r="O260" i="1" s="1"/>
  <c r="H260" i="1"/>
  <c r="C260" i="1"/>
  <c r="M259" i="1"/>
  <c r="O259" i="1" s="1"/>
  <c r="H259" i="1"/>
  <c r="J259" i="1" s="1"/>
  <c r="C259" i="1"/>
  <c r="E259" i="1" s="1"/>
  <c r="M258" i="1"/>
  <c r="N258" i="1" s="1"/>
  <c r="P258" i="1" s="1"/>
  <c r="Q258" i="1" s="1"/>
  <c r="H258" i="1"/>
  <c r="J258" i="1" s="1"/>
  <c r="C258" i="1"/>
  <c r="M257" i="1"/>
  <c r="O257" i="1" s="1"/>
  <c r="H257" i="1"/>
  <c r="C257" i="1"/>
  <c r="E257" i="1" s="1"/>
  <c r="M256" i="1"/>
  <c r="O256" i="1" s="1"/>
  <c r="H256" i="1"/>
  <c r="J256" i="1" s="1"/>
  <c r="C256" i="1"/>
  <c r="M255" i="1"/>
  <c r="N255" i="1" s="1"/>
  <c r="P255" i="1" s="1"/>
  <c r="Q255" i="1" s="1"/>
  <c r="H255" i="1"/>
  <c r="J255" i="1" s="1"/>
  <c r="C255" i="1"/>
  <c r="M254" i="1"/>
  <c r="H254" i="1"/>
  <c r="J254" i="1" s="1"/>
  <c r="C254" i="1"/>
  <c r="M253" i="1"/>
  <c r="O253" i="1" s="1"/>
  <c r="H253" i="1"/>
  <c r="J253" i="1" s="1"/>
  <c r="C253" i="1"/>
  <c r="D253" i="1" s="1"/>
  <c r="F253" i="1" s="1"/>
  <c r="G253" i="1" s="1"/>
  <c r="M252" i="1"/>
  <c r="O252" i="1" s="1"/>
  <c r="H252" i="1"/>
  <c r="J252" i="1" s="1"/>
  <c r="C252" i="1"/>
  <c r="M251" i="1"/>
  <c r="O251" i="1" s="1"/>
  <c r="H251" i="1"/>
  <c r="J251" i="1" s="1"/>
  <c r="C251" i="1"/>
  <c r="E251" i="1" s="1"/>
  <c r="M250" i="1"/>
  <c r="O250" i="1" s="1"/>
  <c r="H250" i="1"/>
  <c r="J250" i="1" s="1"/>
  <c r="C250" i="1"/>
  <c r="E250" i="1" s="1"/>
  <c r="M249" i="1"/>
  <c r="N249" i="1" s="1"/>
  <c r="P249" i="1" s="1"/>
  <c r="Q249" i="1" s="1"/>
  <c r="H249" i="1"/>
  <c r="C249" i="1"/>
  <c r="E249" i="1" s="1"/>
  <c r="M248" i="1"/>
  <c r="H248" i="1"/>
  <c r="J248" i="1" s="1"/>
  <c r="C248" i="1"/>
  <c r="D248" i="1" s="1"/>
  <c r="F248" i="1" s="1"/>
  <c r="G248" i="1" s="1"/>
  <c r="M247" i="1"/>
  <c r="H247" i="1"/>
  <c r="C247" i="1"/>
  <c r="E247" i="1" s="1"/>
  <c r="M246" i="1"/>
  <c r="H246" i="1"/>
  <c r="J246" i="1" s="1"/>
  <c r="C246" i="1"/>
  <c r="E246" i="1" s="1"/>
  <c r="M245" i="1"/>
  <c r="O245" i="1" s="1"/>
  <c r="I245" i="1"/>
  <c r="K245" i="1" s="1"/>
  <c r="L245" i="1" s="1"/>
  <c r="H245" i="1"/>
  <c r="J245" i="1" s="1"/>
  <c r="C245" i="1"/>
  <c r="D245" i="1" s="1"/>
  <c r="F245" i="1" s="1"/>
  <c r="G245" i="1" s="1"/>
  <c r="M244" i="1"/>
  <c r="O244" i="1" s="1"/>
  <c r="H244" i="1"/>
  <c r="J244" i="1" s="1"/>
  <c r="C244" i="1"/>
  <c r="M243" i="1"/>
  <c r="O243" i="1" s="1"/>
  <c r="H243" i="1"/>
  <c r="I243" i="1" s="1"/>
  <c r="K243" i="1" s="1"/>
  <c r="L243" i="1" s="1"/>
  <c r="C243" i="1"/>
  <c r="E243" i="1" s="1"/>
  <c r="M242" i="1"/>
  <c r="N242" i="1" s="1"/>
  <c r="P242" i="1" s="1"/>
  <c r="Q242" i="1" s="1"/>
  <c r="H242" i="1"/>
  <c r="J242" i="1" s="1"/>
  <c r="C242" i="1"/>
  <c r="E242" i="1" s="1"/>
  <c r="M241" i="1"/>
  <c r="O241" i="1" s="1"/>
  <c r="H241" i="1"/>
  <c r="C241" i="1"/>
  <c r="E241" i="1" s="1"/>
  <c r="M240" i="1"/>
  <c r="O240" i="1" s="1"/>
  <c r="H240" i="1"/>
  <c r="J240" i="1" s="1"/>
  <c r="C240" i="1"/>
  <c r="M239" i="1"/>
  <c r="N239" i="1" s="1"/>
  <c r="P239" i="1" s="1"/>
  <c r="Q239" i="1" s="1"/>
  <c r="H239" i="1"/>
  <c r="J239" i="1" s="1"/>
  <c r="C239" i="1"/>
  <c r="D239" i="1" s="1"/>
  <c r="F239" i="1" s="1"/>
  <c r="G239" i="1" s="1"/>
  <c r="M238" i="1"/>
  <c r="H238" i="1"/>
  <c r="J238" i="1" s="1"/>
  <c r="C238" i="1"/>
  <c r="E238" i="1" s="1"/>
  <c r="M237" i="1"/>
  <c r="O237" i="1" s="1"/>
  <c r="H237" i="1"/>
  <c r="I237" i="1" s="1"/>
  <c r="K237" i="1" s="1"/>
  <c r="L237" i="1" s="1"/>
  <c r="C237" i="1"/>
  <c r="E237" i="1" s="1"/>
  <c r="M236" i="1"/>
  <c r="O236" i="1" s="1"/>
  <c r="H236" i="1"/>
  <c r="I236" i="1" s="1"/>
  <c r="K236" i="1" s="1"/>
  <c r="L236" i="1" s="1"/>
  <c r="C236" i="1"/>
  <c r="M235" i="1"/>
  <c r="O235" i="1" s="1"/>
  <c r="H235" i="1"/>
  <c r="J235" i="1" s="1"/>
  <c r="C235" i="1"/>
  <c r="E235" i="1" s="1"/>
  <c r="O234" i="1"/>
  <c r="N234" i="1"/>
  <c r="P234" i="1" s="1"/>
  <c r="Q234" i="1" s="1"/>
  <c r="M234" i="1"/>
  <c r="H234" i="1"/>
  <c r="I234" i="1" s="1"/>
  <c r="K234" i="1" s="1"/>
  <c r="L234" i="1" s="1"/>
  <c r="C234" i="1"/>
  <c r="E234" i="1" s="1"/>
  <c r="M233" i="1"/>
  <c r="N233" i="1" s="1"/>
  <c r="P233" i="1" s="1"/>
  <c r="Q233" i="1" s="1"/>
  <c r="H233" i="1"/>
  <c r="C233" i="1"/>
  <c r="E233" i="1" s="1"/>
  <c r="M232" i="1"/>
  <c r="H232" i="1"/>
  <c r="J232" i="1" s="1"/>
  <c r="C232" i="1"/>
  <c r="E232" i="1" s="1"/>
  <c r="M231" i="1"/>
  <c r="O231" i="1" s="1"/>
  <c r="H231" i="1"/>
  <c r="J231" i="1" s="1"/>
  <c r="C231" i="1"/>
  <c r="E231" i="1" s="1"/>
  <c r="M230" i="1"/>
  <c r="H230" i="1"/>
  <c r="J230" i="1" s="1"/>
  <c r="C230" i="1"/>
  <c r="M229" i="1"/>
  <c r="O229" i="1" s="1"/>
  <c r="H229" i="1"/>
  <c r="J229" i="1" s="1"/>
  <c r="C229" i="1"/>
  <c r="E229" i="1" s="1"/>
  <c r="M228" i="1"/>
  <c r="O228" i="1" s="1"/>
  <c r="H228" i="1"/>
  <c r="I228" i="1" s="1"/>
  <c r="K228" i="1" s="1"/>
  <c r="L228" i="1" s="1"/>
  <c r="C228" i="1"/>
  <c r="M227" i="1"/>
  <c r="O227" i="1" s="1"/>
  <c r="H227" i="1"/>
  <c r="I227" i="1" s="1"/>
  <c r="K227" i="1" s="1"/>
  <c r="L227" i="1" s="1"/>
  <c r="C227" i="1"/>
  <c r="E227" i="1" s="1"/>
  <c r="M226" i="1"/>
  <c r="N226" i="1" s="1"/>
  <c r="P226" i="1" s="1"/>
  <c r="Q226" i="1" s="1"/>
  <c r="H226" i="1"/>
  <c r="J226" i="1" s="1"/>
  <c r="C226" i="1"/>
  <c r="E226" i="1" s="1"/>
  <c r="M225" i="1"/>
  <c r="N225" i="1" s="1"/>
  <c r="P225" i="1" s="1"/>
  <c r="Q225" i="1" s="1"/>
  <c r="H225" i="1"/>
  <c r="C225" i="1"/>
  <c r="E225" i="1" s="1"/>
  <c r="M224" i="1"/>
  <c r="O224" i="1" s="1"/>
  <c r="H224" i="1"/>
  <c r="J224" i="1" s="1"/>
  <c r="C224" i="1"/>
  <c r="D224" i="1" s="1"/>
  <c r="F224" i="1" s="1"/>
  <c r="G224" i="1" s="1"/>
  <c r="M223" i="1"/>
  <c r="O223" i="1" s="1"/>
  <c r="H223" i="1"/>
  <c r="J223" i="1" s="1"/>
  <c r="E223" i="1"/>
  <c r="C223" i="1"/>
  <c r="D223" i="1" s="1"/>
  <c r="F223" i="1" s="1"/>
  <c r="G223" i="1" s="1"/>
  <c r="M222" i="1"/>
  <c r="H222" i="1"/>
  <c r="J222" i="1" s="1"/>
  <c r="C222" i="1"/>
  <c r="D222" i="1" s="1"/>
  <c r="F222" i="1" s="1"/>
  <c r="G222" i="1" s="1"/>
  <c r="M221" i="1"/>
  <c r="O221" i="1" s="1"/>
  <c r="H221" i="1"/>
  <c r="J221" i="1" s="1"/>
  <c r="E221" i="1"/>
  <c r="C221" i="1"/>
  <c r="D221" i="1" s="1"/>
  <c r="F221" i="1" s="1"/>
  <c r="G221" i="1" s="1"/>
  <c r="M220" i="1"/>
  <c r="O220" i="1" s="1"/>
  <c r="H220" i="1"/>
  <c r="I220" i="1" s="1"/>
  <c r="K220" i="1" s="1"/>
  <c r="L220" i="1" s="1"/>
  <c r="C220" i="1"/>
  <c r="M219" i="1"/>
  <c r="O219" i="1" s="1"/>
  <c r="H219" i="1"/>
  <c r="C219" i="1"/>
  <c r="E219" i="1" s="1"/>
  <c r="M218" i="1"/>
  <c r="O218" i="1" s="1"/>
  <c r="H218" i="1"/>
  <c r="J218" i="1" s="1"/>
  <c r="C218" i="1"/>
  <c r="E218" i="1" s="1"/>
  <c r="M217" i="1"/>
  <c r="N217" i="1" s="1"/>
  <c r="P217" i="1" s="1"/>
  <c r="Q217" i="1" s="1"/>
  <c r="H217" i="1"/>
  <c r="C217" i="1"/>
  <c r="E217" i="1" s="1"/>
  <c r="M216" i="1"/>
  <c r="N216" i="1" s="1"/>
  <c r="P216" i="1" s="1"/>
  <c r="Q216" i="1" s="1"/>
  <c r="H216" i="1"/>
  <c r="J216" i="1" s="1"/>
  <c r="C216" i="1"/>
  <c r="E216" i="1" s="1"/>
  <c r="N215" i="1"/>
  <c r="P215" i="1" s="1"/>
  <c r="Q215" i="1" s="1"/>
  <c r="M215" i="1"/>
  <c r="O215" i="1" s="1"/>
  <c r="H215" i="1"/>
  <c r="J215" i="1" s="1"/>
  <c r="C215" i="1"/>
  <c r="D215" i="1" s="1"/>
  <c r="F215" i="1" s="1"/>
  <c r="G215" i="1" s="1"/>
  <c r="M214" i="1"/>
  <c r="H214" i="1"/>
  <c r="J214" i="1" s="1"/>
  <c r="C214" i="1"/>
  <c r="D214" i="1" s="1"/>
  <c r="F214" i="1" s="1"/>
  <c r="G214" i="1" s="1"/>
  <c r="M213" i="1"/>
  <c r="O213" i="1" s="1"/>
  <c r="H213" i="1"/>
  <c r="I213" i="1" s="1"/>
  <c r="K213" i="1" s="1"/>
  <c r="L213" i="1" s="1"/>
  <c r="C213" i="1"/>
  <c r="D213" i="1" s="1"/>
  <c r="F213" i="1" s="1"/>
  <c r="G213" i="1" s="1"/>
  <c r="M212" i="1"/>
  <c r="O212" i="1" s="1"/>
  <c r="H212" i="1"/>
  <c r="I212" i="1" s="1"/>
  <c r="K212" i="1" s="1"/>
  <c r="L212" i="1" s="1"/>
  <c r="C212" i="1"/>
  <c r="M211" i="1"/>
  <c r="O211" i="1" s="1"/>
  <c r="H211" i="1"/>
  <c r="J211" i="1" s="1"/>
  <c r="C211" i="1"/>
  <c r="E211" i="1" s="1"/>
  <c r="M210" i="1"/>
  <c r="H210" i="1"/>
  <c r="I210" i="1" s="1"/>
  <c r="K210" i="1" s="1"/>
  <c r="L210" i="1" s="1"/>
  <c r="C210" i="1"/>
  <c r="E210" i="1" s="1"/>
  <c r="M209" i="1"/>
  <c r="N209" i="1" s="1"/>
  <c r="P209" i="1" s="1"/>
  <c r="Q209" i="1" s="1"/>
  <c r="H209" i="1"/>
  <c r="C209" i="1"/>
  <c r="E209" i="1" s="1"/>
  <c r="M208" i="1"/>
  <c r="O208" i="1" s="1"/>
  <c r="H208" i="1"/>
  <c r="J208" i="1" s="1"/>
  <c r="C208" i="1"/>
  <c r="M207" i="1"/>
  <c r="O207" i="1" s="1"/>
  <c r="H207" i="1"/>
  <c r="J207" i="1" s="1"/>
  <c r="C207" i="1"/>
  <c r="D207" i="1" s="1"/>
  <c r="F207" i="1" s="1"/>
  <c r="G207" i="1" s="1"/>
  <c r="M206" i="1"/>
  <c r="H206" i="1"/>
  <c r="J206" i="1" s="1"/>
  <c r="C206" i="1"/>
  <c r="M205" i="1"/>
  <c r="O205" i="1" s="1"/>
  <c r="H205" i="1"/>
  <c r="J205" i="1" s="1"/>
  <c r="C205" i="1"/>
  <c r="E205" i="1" s="1"/>
  <c r="M204" i="1"/>
  <c r="O204" i="1" s="1"/>
  <c r="H204" i="1"/>
  <c r="I204" i="1" s="1"/>
  <c r="K204" i="1" s="1"/>
  <c r="L204" i="1" s="1"/>
  <c r="C204" i="1"/>
  <c r="M203" i="1"/>
  <c r="O203" i="1" s="1"/>
  <c r="H203" i="1"/>
  <c r="I203" i="1" s="1"/>
  <c r="K203" i="1" s="1"/>
  <c r="L203" i="1" s="1"/>
  <c r="C203" i="1"/>
  <c r="E203" i="1" s="1"/>
  <c r="M202" i="1"/>
  <c r="O202" i="1" s="1"/>
  <c r="H202" i="1"/>
  <c r="J202" i="1" s="1"/>
  <c r="C202" i="1"/>
  <c r="E202" i="1" s="1"/>
  <c r="M201" i="1"/>
  <c r="O201" i="1" s="1"/>
  <c r="H201" i="1"/>
  <c r="C201" i="1"/>
  <c r="E201" i="1" s="1"/>
  <c r="M200" i="1"/>
  <c r="N200" i="1" s="1"/>
  <c r="P200" i="1" s="1"/>
  <c r="Q200" i="1" s="1"/>
  <c r="H200" i="1"/>
  <c r="C200" i="1"/>
  <c r="D200" i="1" s="1"/>
  <c r="F200" i="1" s="1"/>
  <c r="G200" i="1" s="1"/>
  <c r="M199" i="1"/>
  <c r="O199" i="1" s="1"/>
  <c r="H199" i="1"/>
  <c r="J199" i="1" s="1"/>
  <c r="C199" i="1"/>
  <c r="E199" i="1" s="1"/>
  <c r="M198" i="1"/>
  <c r="O198" i="1" s="1"/>
  <c r="H198" i="1"/>
  <c r="C198" i="1"/>
  <c r="E198" i="1" s="1"/>
  <c r="M197" i="1"/>
  <c r="N197" i="1" s="1"/>
  <c r="P197" i="1" s="1"/>
  <c r="Q197" i="1" s="1"/>
  <c r="H197" i="1"/>
  <c r="J197" i="1" s="1"/>
  <c r="C197" i="1"/>
  <c r="E197" i="1" s="1"/>
  <c r="M196" i="1"/>
  <c r="O196" i="1" s="1"/>
  <c r="H196" i="1"/>
  <c r="C196" i="1"/>
  <c r="E196" i="1" s="1"/>
  <c r="M195" i="1"/>
  <c r="J195" i="1"/>
  <c r="I195" i="1"/>
  <c r="K195" i="1" s="1"/>
  <c r="L195" i="1" s="1"/>
  <c r="H195" i="1"/>
  <c r="C195" i="1"/>
  <c r="D195" i="1" s="1"/>
  <c r="F195" i="1" s="1"/>
  <c r="G195" i="1" s="1"/>
  <c r="M194" i="1"/>
  <c r="O194" i="1" s="1"/>
  <c r="H194" i="1"/>
  <c r="J194" i="1" s="1"/>
  <c r="C194" i="1"/>
  <c r="E194" i="1" s="1"/>
  <c r="M193" i="1"/>
  <c r="H193" i="1"/>
  <c r="J193" i="1" s="1"/>
  <c r="C193" i="1"/>
  <c r="D193" i="1" s="1"/>
  <c r="F193" i="1" s="1"/>
  <c r="G193" i="1" s="1"/>
  <c r="M192" i="1"/>
  <c r="H192" i="1"/>
  <c r="I192" i="1" s="1"/>
  <c r="K192" i="1" s="1"/>
  <c r="L192" i="1" s="1"/>
  <c r="C192" i="1"/>
  <c r="D192" i="1" s="1"/>
  <c r="F192" i="1" s="1"/>
  <c r="G192" i="1" s="1"/>
  <c r="M191" i="1"/>
  <c r="O191" i="1" s="1"/>
  <c r="H191" i="1"/>
  <c r="C191" i="1"/>
  <c r="E191" i="1" s="1"/>
  <c r="M190" i="1"/>
  <c r="O190" i="1" s="1"/>
  <c r="H190" i="1"/>
  <c r="I190" i="1" s="1"/>
  <c r="K190" i="1" s="1"/>
  <c r="L190" i="1" s="1"/>
  <c r="C190" i="1"/>
  <c r="M189" i="1"/>
  <c r="N189" i="1" s="1"/>
  <c r="P189" i="1" s="1"/>
  <c r="Q189" i="1" s="1"/>
  <c r="H189" i="1"/>
  <c r="I189" i="1" s="1"/>
  <c r="K189" i="1" s="1"/>
  <c r="L189" i="1" s="1"/>
  <c r="C189" i="1"/>
  <c r="E189" i="1" s="1"/>
  <c r="M188" i="1"/>
  <c r="O188" i="1" s="1"/>
  <c r="H188" i="1"/>
  <c r="J188" i="1" s="1"/>
  <c r="C188" i="1"/>
  <c r="E188" i="1" s="1"/>
  <c r="M187" i="1"/>
  <c r="N187" i="1" s="1"/>
  <c r="P187" i="1" s="1"/>
  <c r="Q187" i="1" s="1"/>
  <c r="H187" i="1"/>
  <c r="C187" i="1"/>
  <c r="E187" i="1" s="1"/>
  <c r="M186" i="1"/>
  <c r="N186" i="1" s="1"/>
  <c r="P186" i="1" s="1"/>
  <c r="Q186" i="1" s="1"/>
  <c r="H186" i="1"/>
  <c r="I186" i="1" s="1"/>
  <c r="K186" i="1" s="1"/>
  <c r="L186" i="1" s="1"/>
  <c r="C186" i="1"/>
  <c r="E186" i="1" s="1"/>
  <c r="M185" i="1"/>
  <c r="O185" i="1" s="1"/>
  <c r="H185" i="1"/>
  <c r="I185" i="1" s="1"/>
  <c r="K185" i="1" s="1"/>
  <c r="L185" i="1" s="1"/>
  <c r="C185" i="1"/>
  <c r="D185" i="1" s="1"/>
  <c r="F185" i="1" s="1"/>
  <c r="G185" i="1" s="1"/>
  <c r="M184" i="1"/>
  <c r="O184" i="1" s="1"/>
  <c r="H184" i="1"/>
  <c r="J184" i="1" s="1"/>
  <c r="C184" i="1"/>
  <c r="E184" i="1" s="1"/>
  <c r="M183" i="1"/>
  <c r="N183" i="1" s="1"/>
  <c r="P183" i="1" s="1"/>
  <c r="Q183" i="1" s="1"/>
  <c r="H183" i="1"/>
  <c r="J183" i="1" s="1"/>
  <c r="C183" i="1"/>
  <c r="E183" i="1" s="1"/>
  <c r="M182" i="1"/>
  <c r="O182" i="1" s="1"/>
  <c r="H182" i="1"/>
  <c r="J182" i="1" s="1"/>
  <c r="C182" i="1"/>
  <c r="M181" i="1"/>
  <c r="O181" i="1" s="1"/>
  <c r="H181" i="1"/>
  <c r="J181" i="1" s="1"/>
  <c r="C181" i="1"/>
  <c r="M180" i="1"/>
  <c r="O180" i="1" s="1"/>
  <c r="H180" i="1"/>
  <c r="C180" i="1"/>
  <c r="M179" i="1"/>
  <c r="H179" i="1"/>
  <c r="C179" i="1"/>
  <c r="E179" i="1" s="1"/>
  <c r="M178" i="1"/>
  <c r="O178" i="1" s="1"/>
  <c r="H178" i="1"/>
  <c r="J178" i="1" s="1"/>
  <c r="C178" i="1"/>
  <c r="D178" i="1" s="1"/>
  <c r="F178" i="1" s="1"/>
  <c r="G178" i="1" s="1"/>
  <c r="M177" i="1"/>
  <c r="O177" i="1" s="1"/>
  <c r="H177" i="1"/>
  <c r="J177" i="1" s="1"/>
  <c r="C177" i="1"/>
  <c r="E177" i="1" s="1"/>
  <c r="M176" i="1"/>
  <c r="N176" i="1" s="1"/>
  <c r="P176" i="1" s="1"/>
  <c r="Q176" i="1" s="1"/>
  <c r="H176" i="1"/>
  <c r="J176" i="1" s="1"/>
  <c r="C176" i="1"/>
  <c r="E176" i="1" s="1"/>
  <c r="M175" i="1"/>
  <c r="H175" i="1"/>
  <c r="C175" i="1"/>
  <c r="M174" i="1"/>
  <c r="O174" i="1" s="1"/>
  <c r="H174" i="1"/>
  <c r="J174" i="1" s="1"/>
  <c r="E174" i="1"/>
  <c r="D174" i="1"/>
  <c r="F174" i="1" s="1"/>
  <c r="G174" i="1" s="1"/>
  <c r="C174" i="1"/>
  <c r="M173" i="1"/>
  <c r="O173" i="1" s="1"/>
  <c r="H173" i="1"/>
  <c r="J173" i="1" s="1"/>
  <c r="C173" i="1"/>
  <c r="D173" i="1" s="1"/>
  <c r="F173" i="1" s="1"/>
  <c r="G173" i="1" s="1"/>
  <c r="M172" i="1"/>
  <c r="H172" i="1"/>
  <c r="C172" i="1"/>
  <c r="E172" i="1" s="1"/>
  <c r="M171" i="1"/>
  <c r="O171" i="1" s="1"/>
  <c r="H171" i="1"/>
  <c r="I171" i="1" s="1"/>
  <c r="K171" i="1" s="1"/>
  <c r="L171" i="1" s="1"/>
  <c r="C171" i="1"/>
  <c r="E171" i="1" s="1"/>
  <c r="M170" i="1"/>
  <c r="O170" i="1" s="1"/>
  <c r="H170" i="1"/>
  <c r="I170" i="1" s="1"/>
  <c r="K170" i="1" s="1"/>
  <c r="L170" i="1" s="1"/>
  <c r="C170" i="1"/>
  <c r="M169" i="1"/>
  <c r="O169" i="1" s="1"/>
  <c r="H169" i="1"/>
  <c r="J169" i="1" s="1"/>
  <c r="C169" i="1"/>
  <c r="E169" i="1" s="1"/>
  <c r="M168" i="1"/>
  <c r="N168" i="1" s="1"/>
  <c r="P168" i="1" s="1"/>
  <c r="Q168" i="1" s="1"/>
  <c r="H168" i="1"/>
  <c r="J168" i="1" s="1"/>
  <c r="C168" i="1"/>
  <c r="E168" i="1" s="1"/>
  <c r="M167" i="1"/>
  <c r="N167" i="1" s="1"/>
  <c r="P167" i="1" s="1"/>
  <c r="Q167" i="1" s="1"/>
  <c r="H167" i="1"/>
  <c r="C167" i="1"/>
  <c r="E167" i="1" s="1"/>
  <c r="M166" i="1"/>
  <c r="O166" i="1" s="1"/>
  <c r="I166" i="1"/>
  <c r="K166" i="1" s="1"/>
  <c r="L166" i="1" s="1"/>
  <c r="H166" i="1"/>
  <c r="J166" i="1" s="1"/>
  <c r="C166" i="1"/>
  <c r="E166" i="1" s="1"/>
  <c r="M165" i="1"/>
  <c r="O165" i="1" s="1"/>
  <c r="H165" i="1"/>
  <c r="J165" i="1" s="1"/>
  <c r="C165" i="1"/>
  <c r="D165" i="1" s="1"/>
  <c r="F165" i="1" s="1"/>
  <c r="G165" i="1" s="1"/>
  <c r="M164" i="1"/>
  <c r="H164" i="1"/>
  <c r="D164" i="1"/>
  <c r="F164" i="1" s="1"/>
  <c r="G164" i="1" s="1"/>
  <c r="C164" i="1"/>
  <c r="E164" i="1" s="1"/>
  <c r="M163" i="1"/>
  <c r="O163" i="1" s="1"/>
  <c r="I163" i="1"/>
  <c r="K163" i="1" s="1"/>
  <c r="L163" i="1" s="1"/>
  <c r="H163" i="1"/>
  <c r="J163" i="1" s="1"/>
  <c r="C163" i="1"/>
  <c r="E163" i="1" s="1"/>
  <c r="M162" i="1"/>
  <c r="O162" i="1" s="1"/>
  <c r="H162" i="1"/>
  <c r="I162" i="1" s="1"/>
  <c r="K162" i="1" s="1"/>
  <c r="L162" i="1" s="1"/>
  <c r="C162" i="1"/>
  <c r="E162" i="1" s="1"/>
  <c r="M161" i="1"/>
  <c r="N161" i="1" s="1"/>
  <c r="P161" i="1" s="1"/>
  <c r="Q161" i="1" s="1"/>
  <c r="H161" i="1"/>
  <c r="C161" i="1"/>
  <c r="M160" i="1"/>
  <c r="N160" i="1" s="1"/>
  <c r="P160" i="1" s="1"/>
  <c r="Q160" i="1" s="1"/>
  <c r="H160" i="1"/>
  <c r="J160" i="1" s="1"/>
  <c r="C160" i="1"/>
  <c r="E160" i="1" s="1"/>
  <c r="N159" i="1"/>
  <c r="P159" i="1" s="1"/>
  <c r="Q159" i="1" s="1"/>
  <c r="M159" i="1"/>
  <c r="O159" i="1" s="1"/>
  <c r="H159" i="1"/>
  <c r="I159" i="1" s="1"/>
  <c r="K159" i="1" s="1"/>
  <c r="L159" i="1" s="1"/>
  <c r="C159" i="1"/>
  <c r="D159" i="1" s="1"/>
  <c r="F159" i="1" s="1"/>
  <c r="G159" i="1" s="1"/>
  <c r="M158" i="1"/>
  <c r="H158" i="1"/>
  <c r="C158" i="1"/>
  <c r="D158" i="1" s="1"/>
  <c r="F158" i="1" s="1"/>
  <c r="G158" i="1" s="1"/>
  <c r="M157" i="1"/>
  <c r="O157" i="1" s="1"/>
  <c r="H157" i="1"/>
  <c r="J157" i="1" s="1"/>
  <c r="C157" i="1"/>
  <c r="E157" i="1" s="1"/>
  <c r="M156" i="1"/>
  <c r="N156" i="1" s="1"/>
  <c r="P156" i="1" s="1"/>
  <c r="Q156" i="1" s="1"/>
  <c r="H156" i="1"/>
  <c r="C156" i="1"/>
  <c r="M155" i="1"/>
  <c r="H155" i="1"/>
  <c r="I155" i="1" s="1"/>
  <c r="K155" i="1" s="1"/>
  <c r="L155" i="1" s="1"/>
  <c r="C155" i="1"/>
  <c r="E155" i="1" s="1"/>
  <c r="M154" i="1"/>
  <c r="O154" i="1" s="1"/>
  <c r="H154" i="1"/>
  <c r="J154" i="1" s="1"/>
  <c r="C154" i="1"/>
  <c r="D154" i="1" s="1"/>
  <c r="F154" i="1" s="1"/>
  <c r="G154" i="1" s="1"/>
  <c r="M153" i="1"/>
  <c r="N153" i="1" s="1"/>
  <c r="P153" i="1" s="1"/>
  <c r="Q153" i="1" s="1"/>
  <c r="H153" i="1"/>
  <c r="J153" i="1" s="1"/>
  <c r="C153" i="1"/>
  <c r="M152" i="1"/>
  <c r="H152" i="1"/>
  <c r="J152" i="1" s="1"/>
  <c r="C152" i="1"/>
  <c r="E152" i="1" s="1"/>
  <c r="O151" i="1"/>
  <c r="N151" i="1"/>
  <c r="P151" i="1" s="1"/>
  <c r="Q151" i="1" s="1"/>
  <c r="M151" i="1"/>
  <c r="H151" i="1"/>
  <c r="I151" i="1" s="1"/>
  <c r="K151" i="1" s="1"/>
  <c r="L151" i="1" s="1"/>
  <c r="C151" i="1"/>
  <c r="D151" i="1" s="1"/>
  <c r="F151" i="1" s="1"/>
  <c r="G151" i="1" s="1"/>
  <c r="M150" i="1"/>
  <c r="H150" i="1"/>
  <c r="C150" i="1"/>
  <c r="M149" i="1"/>
  <c r="O149" i="1" s="1"/>
  <c r="H149" i="1"/>
  <c r="J149" i="1" s="1"/>
  <c r="C149" i="1"/>
  <c r="E149" i="1" s="1"/>
  <c r="M148" i="1"/>
  <c r="N148" i="1" s="1"/>
  <c r="P148" i="1" s="1"/>
  <c r="Q148" i="1" s="1"/>
  <c r="H148" i="1"/>
  <c r="J148" i="1" s="1"/>
  <c r="C148" i="1"/>
  <c r="E148" i="1" s="1"/>
  <c r="M147" i="1"/>
  <c r="O147" i="1" s="1"/>
  <c r="H147" i="1"/>
  <c r="I147" i="1" s="1"/>
  <c r="K147" i="1" s="1"/>
  <c r="L147" i="1" s="1"/>
  <c r="C147" i="1"/>
  <c r="E147" i="1" s="1"/>
  <c r="M146" i="1"/>
  <c r="O146" i="1" s="1"/>
  <c r="H146" i="1"/>
  <c r="J146" i="1" s="1"/>
  <c r="C146" i="1"/>
  <c r="D146" i="1" s="1"/>
  <c r="F146" i="1" s="1"/>
  <c r="G146" i="1" s="1"/>
  <c r="M145" i="1"/>
  <c r="O145" i="1" s="1"/>
  <c r="H145" i="1"/>
  <c r="J145" i="1" s="1"/>
  <c r="C145" i="1"/>
  <c r="E145" i="1" s="1"/>
  <c r="M144" i="1"/>
  <c r="N144" i="1" s="1"/>
  <c r="P144" i="1" s="1"/>
  <c r="Q144" i="1" s="1"/>
  <c r="H144" i="1"/>
  <c r="J144" i="1" s="1"/>
  <c r="C144" i="1"/>
  <c r="E144" i="1" s="1"/>
  <c r="M143" i="1"/>
  <c r="N143" i="1" s="1"/>
  <c r="P143" i="1" s="1"/>
  <c r="Q143" i="1" s="1"/>
  <c r="H143" i="1"/>
  <c r="I143" i="1" s="1"/>
  <c r="K143" i="1" s="1"/>
  <c r="L143" i="1" s="1"/>
  <c r="C143" i="1"/>
  <c r="E143" i="1" s="1"/>
  <c r="M142" i="1"/>
  <c r="O142" i="1" s="1"/>
  <c r="H142" i="1"/>
  <c r="J142" i="1" s="1"/>
  <c r="C142" i="1"/>
  <c r="E142" i="1" s="1"/>
  <c r="M141" i="1"/>
  <c r="O141" i="1" s="1"/>
  <c r="H141" i="1"/>
  <c r="J141" i="1" s="1"/>
  <c r="C141" i="1"/>
  <c r="E141" i="1" s="1"/>
  <c r="M140" i="1"/>
  <c r="N140" i="1" s="1"/>
  <c r="P140" i="1" s="1"/>
  <c r="Q140" i="1" s="1"/>
  <c r="H140" i="1"/>
  <c r="I140" i="1" s="1"/>
  <c r="K140" i="1" s="1"/>
  <c r="L140" i="1" s="1"/>
  <c r="C140" i="1"/>
  <c r="E140" i="1" s="1"/>
  <c r="M139" i="1"/>
  <c r="O139" i="1" s="1"/>
  <c r="H139" i="1"/>
  <c r="I139" i="1" s="1"/>
  <c r="K139" i="1" s="1"/>
  <c r="L139" i="1" s="1"/>
  <c r="C139" i="1"/>
  <c r="E139" i="1" s="1"/>
  <c r="M138" i="1"/>
  <c r="O138" i="1" s="1"/>
  <c r="H138" i="1"/>
  <c r="J138" i="1" s="1"/>
  <c r="C138" i="1"/>
  <c r="D138" i="1" s="1"/>
  <c r="F138" i="1" s="1"/>
  <c r="G138" i="1" s="1"/>
  <c r="M137" i="1"/>
  <c r="O137" i="1" s="1"/>
  <c r="H137" i="1"/>
  <c r="J137" i="1" s="1"/>
  <c r="C137" i="1"/>
  <c r="E137" i="1" s="1"/>
  <c r="M136" i="1"/>
  <c r="N136" i="1" s="1"/>
  <c r="P136" i="1" s="1"/>
  <c r="Q136" i="1" s="1"/>
  <c r="H136" i="1"/>
  <c r="J136" i="1" s="1"/>
  <c r="C136" i="1"/>
  <c r="E136" i="1" s="1"/>
  <c r="M135" i="1"/>
  <c r="N135" i="1" s="1"/>
  <c r="P135" i="1" s="1"/>
  <c r="Q135" i="1" s="1"/>
  <c r="H135" i="1"/>
  <c r="J135" i="1" s="1"/>
  <c r="C135" i="1"/>
  <c r="D135" i="1" s="1"/>
  <c r="F135" i="1" s="1"/>
  <c r="G135" i="1" s="1"/>
  <c r="M134" i="1"/>
  <c r="O134" i="1" s="1"/>
  <c r="H134" i="1"/>
  <c r="J134" i="1" s="1"/>
  <c r="C134" i="1"/>
  <c r="D134" i="1" s="1"/>
  <c r="F134" i="1" s="1"/>
  <c r="G134" i="1" s="1"/>
  <c r="M133" i="1"/>
  <c r="O133" i="1" s="1"/>
  <c r="H133" i="1"/>
  <c r="J133" i="1" s="1"/>
  <c r="C133" i="1"/>
  <c r="E133" i="1" s="1"/>
  <c r="M132" i="1"/>
  <c r="N132" i="1" s="1"/>
  <c r="P132" i="1" s="1"/>
  <c r="Q132" i="1" s="1"/>
  <c r="H132" i="1"/>
  <c r="J132" i="1" s="1"/>
  <c r="D132" i="1"/>
  <c r="F132" i="1" s="1"/>
  <c r="G132" i="1" s="1"/>
  <c r="C132" i="1"/>
  <c r="E132" i="1" s="1"/>
  <c r="M131" i="1"/>
  <c r="O131" i="1" s="1"/>
  <c r="H131" i="1"/>
  <c r="I131" i="1" s="1"/>
  <c r="K131" i="1" s="1"/>
  <c r="L131" i="1" s="1"/>
  <c r="C131" i="1"/>
  <c r="E131" i="1" s="1"/>
  <c r="M130" i="1"/>
  <c r="O130" i="1" s="1"/>
  <c r="H130" i="1"/>
  <c r="I130" i="1" s="1"/>
  <c r="K130" i="1" s="1"/>
  <c r="L130" i="1" s="1"/>
  <c r="C130" i="1"/>
  <c r="E130" i="1" s="1"/>
  <c r="M129" i="1"/>
  <c r="N129" i="1" s="1"/>
  <c r="P129" i="1" s="1"/>
  <c r="Q129" i="1" s="1"/>
  <c r="H129" i="1"/>
  <c r="J129" i="1" s="1"/>
  <c r="C129" i="1"/>
  <c r="E129" i="1" s="1"/>
  <c r="M128" i="1"/>
  <c r="N128" i="1" s="1"/>
  <c r="P128" i="1" s="1"/>
  <c r="Q128" i="1" s="1"/>
  <c r="H128" i="1"/>
  <c r="J128" i="1" s="1"/>
  <c r="C128" i="1"/>
  <c r="E128" i="1" s="1"/>
  <c r="M127" i="1"/>
  <c r="O127" i="1" s="1"/>
  <c r="H127" i="1"/>
  <c r="I127" i="1" s="1"/>
  <c r="K127" i="1" s="1"/>
  <c r="L127" i="1" s="1"/>
  <c r="C127" i="1"/>
  <c r="E127" i="1" s="1"/>
  <c r="M126" i="1"/>
  <c r="O126" i="1" s="1"/>
  <c r="H126" i="1"/>
  <c r="J126" i="1" s="1"/>
  <c r="C126" i="1"/>
  <c r="E126" i="1" s="1"/>
  <c r="M125" i="1"/>
  <c r="O125" i="1" s="1"/>
  <c r="H125" i="1"/>
  <c r="J125" i="1" s="1"/>
  <c r="C125" i="1"/>
  <c r="D125" i="1" s="1"/>
  <c r="F125" i="1" s="1"/>
  <c r="G125" i="1" s="1"/>
  <c r="M124" i="1"/>
  <c r="O124" i="1" s="1"/>
  <c r="H124" i="1"/>
  <c r="I124" i="1" s="1"/>
  <c r="K124" i="1" s="1"/>
  <c r="L124" i="1" s="1"/>
  <c r="C124" i="1"/>
  <c r="E124" i="1" s="1"/>
  <c r="M123" i="1"/>
  <c r="O123" i="1" s="1"/>
  <c r="H123" i="1"/>
  <c r="I123" i="1" s="1"/>
  <c r="K123" i="1" s="1"/>
  <c r="L123" i="1" s="1"/>
  <c r="C123" i="1"/>
  <c r="E123" i="1" s="1"/>
  <c r="M122" i="1"/>
  <c r="O122" i="1" s="1"/>
  <c r="J122" i="1"/>
  <c r="H122" i="1"/>
  <c r="I122" i="1" s="1"/>
  <c r="K122" i="1" s="1"/>
  <c r="L122" i="1" s="1"/>
  <c r="C122" i="1"/>
  <c r="M121" i="1"/>
  <c r="H121" i="1"/>
  <c r="J121" i="1" s="1"/>
  <c r="C121" i="1"/>
  <c r="E121" i="1" s="1"/>
  <c r="M120" i="1"/>
  <c r="N120" i="1" s="1"/>
  <c r="P120" i="1" s="1"/>
  <c r="Q120" i="1" s="1"/>
  <c r="H120" i="1"/>
  <c r="J120" i="1" s="1"/>
  <c r="C120" i="1"/>
  <c r="E120" i="1" s="1"/>
  <c r="M119" i="1"/>
  <c r="O119" i="1" s="1"/>
  <c r="H119" i="1"/>
  <c r="J119" i="1" s="1"/>
  <c r="C119" i="1"/>
  <c r="E119" i="1" s="1"/>
  <c r="M118" i="1"/>
  <c r="O118" i="1" s="1"/>
  <c r="H118" i="1"/>
  <c r="J118" i="1" s="1"/>
  <c r="D118" i="1"/>
  <c r="F118" i="1" s="1"/>
  <c r="G118" i="1" s="1"/>
  <c r="C118" i="1"/>
  <c r="E118" i="1" s="1"/>
  <c r="M117" i="1"/>
  <c r="O117" i="1" s="1"/>
  <c r="H117" i="1"/>
  <c r="J117" i="1" s="1"/>
  <c r="C117" i="1"/>
  <c r="E117" i="1" s="1"/>
  <c r="M116" i="1"/>
  <c r="O116" i="1" s="1"/>
  <c r="H116" i="1"/>
  <c r="J116" i="1" s="1"/>
  <c r="C116" i="1"/>
  <c r="E116" i="1" s="1"/>
  <c r="M115" i="1"/>
  <c r="O115" i="1" s="1"/>
  <c r="H115" i="1"/>
  <c r="J115" i="1" s="1"/>
  <c r="C115" i="1"/>
  <c r="E115" i="1" s="1"/>
  <c r="M114" i="1"/>
  <c r="O114" i="1" s="1"/>
  <c r="H114" i="1"/>
  <c r="J114" i="1" s="1"/>
  <c r="C114" i="1"/>
  <c r="E114" i="1" s="1"/>
  <c r="M113" i="1"/>
  <c r="O113" i="1" s="1"/>
  <c r="H113" i="1"/>
  <c r="J113" i="1" s="1"/>
  <c r="C113" i="1"/>
  <c r="E113" i="1" s="1"/>
  <c r="M112" i="1"/>
  <c r="O112" i="1" s="1"/>
  <c r="H112" i="1"/>
  <c r="J112" i="1" s="1"/>
  <c r="C112" i="1"/>
  <c r="E112" i="1" s="1"/>
  <c r="M111" i="1"/>
  <c r="O111" i="1" s="1"/>
  <c r="H111" i="1"/>
  <c r="J111" i="1" s="1"/>
  <c r="C111" i="1"/>
  <c r="E111" i="1" s="1"/>
  <c r="M110" i="1"/>
  <c r="O110" i="1" s="1"/>
  <c r="H110" i="1"/>
  <c r="J110" i="1" s="1"/>
  <c r="C110" i="1"/>
  <c r="E110" i="1" s="1"/>
  <c r="M109" i="1"/>
  <c r="O109" i="1" s="1"/>
  <c r="H109" i="1"/>
  <c r="J109" i="1" s="1"/>
  <c r="C109" i="1"/>
  <c r="D109" i="1" s="1"/>
  <c r="F109" i="1" s="1"/>
  <c r="G109" i="1" s="1"/>
  <c r="M108" i="1"/>
  <c r="O108" i="1" s="1"/>
  <c r="H108" i="1"/>
  <c r="I108" i="1" s="1"/>
  <c r="K108" i="1" s="1"/>
  <c r="L108" i="1" s="1"/>
  <c r="C108" i="1"/>
  <c r="E108" i="1" s="1"/>
  <c r="N107" i="1"/>
  <c r="P107" i="1" s="1"/>
  <c r="Q107" i="1" s="1"/>
  <c r="M107" i="1"/>
  <c r="O107" i="1" s="1"/>
  <c r="H107" i="1"/>
  <c r="I107" i="1" s="1"/>
  <c r="K107" i="1" s="1"/>
  <c r="L107" i="1" s="1"/>
  <c r="C107" i="1"/>
  <c r="E107" i="1" s="1"/>
  <c r="M106" i="1"/>
  <c r="O106" i="1" s="1"/>
  <c r="H106" i="1"/>
  <c r="I106" i="1" s="1"/>
  <c r="K106" i="1" s="1"/>
  <c r="L106" i="1" s="1"/>
  <c r="C106" i="1"/>
  <c r="M105" i="1"/>
  <c r="N105" i="1" s="1"/>
  <c r="P105" i="1" s="1"/>
  <c r="Q105" i="1" s="1"/>
  <c r="H105" i="1"/>
  <c r="J105" i="1" s="1"/>
  <c r="C105" i="1"/>
  <c r="E105" i="1" s="1"/>
  <c r="M104" i="1"/>
  <c r="N104" i="1" s="1"/>
  <c r="P104" i="1" s="1"/>
  <c r="Q104" i="1" s="1"/>
  <c r="H104" i="1"/>
  <c r="J104" i="1" s="1"/>
  <c r="C104" i="1"/>
  <c r="E104" i="1" s="1"/>
  <c r="M103" i="1"/>
  <c r="N103" i="1" s="1"/>
  <c r="P103" i="1" s="1"/>
  <c r="Q103" i="1" s="1"/>
  <c r="H103" i="1"/>
  <c r="E103" i="1"/>
  <c r="C103" i="1"/>
  <c r="D103" i="1" s="1"/>
  <c r="F103" i="1" s="1"/>
  <c r="G103" i="1" s="1"/>
  <c r="M102" i="1"/>
  <c r="O102" i="1" s="1"/>
  <c r="H102" i="1"/>
  <c r="J102" i="1" s="1"/>
  <c r="C102" i="1"/>
  <c r="D102" i="1" s="1"/>
  <c r="F102" i="1" s="1"/>
  <c r="G102" i="1" s="1"/>
  <c r="M101" i="1"/>
  <c r="O101" i="1" s="1"/>
  <c r="H101" i="1"/>
  <c r="J101" i="1" s="1"/>
  <c r="C101" i="1"/>
  <c r="E101" i="1" s="1"/>
  <c r="M100" i="1"/>
  <c r="N100" i="1" s="1"/>
  <c r="P100" i="1" s="1"/>
  <c r="Q100" i="1" s="1"/>
  <c r="H100" i="1"/>
  <c r="J100" i="1" s="1"/>
  <c r="C100" i="1"/>
  <c r="E100" i="1" s="1"/>
  <c r="M99" i="1"/>
  <c r="O99" i="1" s="1"/>
  <c r="H99" i="1"/>
  <c r="J99" i="1" s="1"/>
  <c r="C99" i="1"/>
  <c r="E99" i="1" s="1"/>
  <c r="M98" i="1"/>
  <c r="O98" i="1" s="1"/>
  <c r="H98" i="1"/>
  <c r="J98" i="1" s="1"/>
  <c r="E98" i="1"/>
  <c r="C98" i="1"/>
  <c r="D98" i="1" s="1"/>
  <c r="F98" i="1" s="1"/>
  <c r="G98" i="1" s="1"/>
  <c r="M97" i="1"/>
  <c r="O97" i="1" s="1"/>
  <c r="H97" i="1"/>
  <c r="J97" i="1" s="1"/>
  <c r="C97" i="1"/>
  <c r="E97" i="1" s="1"/>
  <c r="M96" i="1"/>
  <c r="O96" i="1" s="1"/>
  <c r="H96" i="1"/>
  <c r="J96" i="1" s="1"/>
  <c r="C96" i="1"/>
  <c r="E96" i="1" s="1"/>
  <c r="M95" i="1"/>
  <c r="O95" i="1" s="1"/>
  <c r="H95" i="1"/>
  <c r="C95" i="1"/>
  <c r="E95" i="1" s="1"/>
  <c r="M94" i="1"/>
  <c r="O94" i="1" s="1"/>
  <c r="H94" i="1"/>
  <c r="J94" i="1" s="1"/>
  <c r="C94" i="1"/>
  <c r="E94" i="1" s="1"/>
  <c r="M93" i="1"/>
  <c r="O93" i="1" s="1"/>
  <c r="H93" i="1"/>
  <c r="J93" i="1" s="1"/>
  <c r="C93" i="1"/>
  <c r="E93" i="1" s="1"/>
  <c r="M92" i="1"/>
  <c r="O92" i="1" s="1"/>
  <c r="H92" i="1"/>
  <c r="J92" i="1" s="1"/>
  <c r="C92" i="1"/>
  <c r="E92" i="1" s="1"/>
  <c r="M91" i="1"/>
  <c r="O91" i="1" s="1"/>
  <c r="H91" i="1"/>
  <c r="J91" i="1" s="1"/>
  <c r="C91" i="1"/>
  <c r="E91" i="1" s="1"/>
  <c r="M90" i="1"/>
  <c r="O90" i="1" s="1"/>
  <c r="H90" i="1"/>
  <c r="J90" i="1" s="1"/>
  <c r="C90" i="1"/>
  <c r="E90" i="1" s="1"/>
  <c r="M89" i="1"/>
  <c r="O89" i="1" s="1"/>
  <c r="H89" i="1"/>
  <c r="J89" i="1" s="1"/>
  <c r="C89" i="1"/>
  <c r="E89" i="1" s="1"/>
  <c r="M88" i="1"/>
  <c r="O88" i="1" s="1"/>
  <c r="H88" i="1"/>
  <c r="J88" i="1" s="1"/>
  <c r="C88" i="1"/>
  <c r="E88" i="1" s="1"/>
  <c r="M87" i="1"/>
  <c r="N87" i="1" s="1"/>
  <c r="P87" i="1" s="1"/>
  <c r="Q87" i="1" s="1"/>
  <c r="H87" i="1"/>
  <c r="J87" i="1" s="1"/>
  <c r="C87" i="1"/>
  <c r="D87" i="1" s="1"/>
  <c r="F87" i="1" s="1"/>
  <c r="G87" i="1" s="1"/>
  <c r="M86" i="1"/>
  <c r="O86" i="1" s="1"/>
  <c r="H86" i="1"/>
  <c r="J86" i="1" s="1"/>
  <c r="C86" i="1"/>
  <c r="M85" i="1"/>
  <c r="O85" i="1" s="1"/>
  <c r="H85" i="1"/>
  <c r="J85" i="1" s="1"/>
  <c r="C85" i="1"/>
  <c r="D85" i="1" s="1"/>
  <c r="F85" i="1" s="1"/>
  <c r="G85" i="1" s="1"/>
  <c r="M84" i="1"/>
  <c r="N84" i="1" s="1"/>
  <c r="P84" i="1" s="1"/>
  <c r="Q84" i="1" s="1"/>
  <c r="H84" i="1"/>
  <c r="I84" i="1" s="1"/>
  <c r="K84" i="1" s="1"/>
  <c r="L84" i="1" s="1"/>
  <c r="C84" i="1"/>
  <c r="M83" i="1"/>
  <c r="O83" i="1" s="1"/>
  <c r="H83" i="1"/>
  <c r="I83" i="1" s="1"/>
  <c r="K83" i="1" s="1"/>
  <c r="L83" i="1" s="1"/>
  <c r="C83" i="1"/>
  <c r="E83" i="1" s="1"/>
  <c r="M82" i="1"/>
  <c r="O82" i="1" s="1"/>
  <c r="H82" i="1"/>
  <c r="I82" i="1" s="1"/>
  <c r="K82" i="1" s="1"/>
  <c r="L82" i="1" s="1"/>
  <c r="C82" i="1"/>
  <c r="E82" i="1" s="1"/>
  <c r="M81" i="1"/>
  <c r="N81" i="1" s="1"/>
  <c r="P81" i="1" s="1"/>
  <c r="Q81" i="1" s="1"/>
  <c r="H81" i="1"/>
  <c r="J81" i="1" s="1"/>
  <c r="C81" i="1"/>
  <c r="E81" i="1" s="1"/>
  <c r="M80" i="1"/>
  <c r="N80" i="1" s="1"/>
  <c r="P80" i="1" s="1"/>
  <c r="Q80" i="1" s="1"/>
  <c r="H80" i="1"/>
  <c r="J80" i="1" s="1"/>
  <c r="C80" i="1"/>
  <c r="E80" i="1" s="1"/>
  <c r="M79" i="1"/>
  <c r="N79" i="1" s="1"/>
  <c r="P79" i="1" s="1"/>
  <c r="Q79" i="1" s="1"/>
  <c r="H79" i="1"/>
  <c r="I79" i="1" s="1"/>
  <c r="K79" i="1" s="1"/>
  <c r="L79" i="1" s="1"/>
  <c r="C79" i="1"/>
  <c r="D79" i="1" s="1"/>
  <c r="F79" i="1" s="1"/>
  <c r="G79" i="1" s="1"/>
  <c r="M78" i="1"/>
  <c r="O78" i="1" s="1"/>
  <c r="H78" i="1"/>
  <c r="C78" i="1"/>
  <c r="D78" i="1" s="1"/>
  <c r="F78" i="1" s="1"/>
  <c r="G78" i="1" s="1"/>
  <c r="M77" i="1"/>
  <c r="O77" i="1" s="1"/>
  <c r="H77" i="1"/>
  <c r="J77" i="1" s="1"/>
  <c r="C77" i="1"/>
  <c r="D77" i="1" s="1"/>
  <c r="F77" i="1" s="1"/>
  <c r="G77" i="1" s="1"/>
  <c r="M76" i="1"/>
  <c r="N76" i="1" s="1"/>
  <c r="P76" i="1" s="1"/>
  <c r="Q76" i="1" s="1"/>
  <c r="H76" i="1"/>
  <c r="I76" i="1" s="1"/>
  <c r="K76" i="1" s="1"/>
  <c r="L76" i="1" s="1"/>
  <c r="C76" i="1"/>
  <c r="E76" i="1" s="1"/>
  <c r="M75" i="1"/>
  <c r="O75" i="1" s="1"/>
  <c r="H75" i="1"/>
  <c r="I75" i="1" s="1"/>
  <c r="K75" i="1" s="1"/>
  <c r="L75" i="1" s="1"/>
  <c r="C75" i="1"/>
  <c r="E75" i="1" s="1"/>
  <c r="M74" i="1"/>
  <c r="O74" i="1" s="1"/>
  <c r="H74" i="1"/>
  <c r="J74" i="1" s="1"/>
  <c r="C74" i="1"/>
  <c r="D74" i="1" s="1"/>
  <c r="F74" i="1" s="1"/>
  <c r="G74" i="1" s="1"/>
  <c r="M73" i="1"/>
  <c r="H73" i="1"/>
  <c r="J73" i="1" s="1"/>
  <c r="C73" i="1"/>
  <c r="E73" i="1" s="1"/>
  <c r="M72" i="1"/>
  <c r="N72" i="1" s="1"/>
  <c r="P72" i="1" s="1"/>
  <c r="Q72" i="1" s="1"/>
  <c r="H72" i="1"/>
  <c r="J72" i="1" s="1"/>
  <c r="C72" i="1"/>
  <c r="E72" i="1" s="1"/>
  <c r="M71" i="1"/>
  <c r="J71" i="1"/>
  <c r="H71" i="1"/>
  <c r="I71" i="1" s="1"/>
  <c r="K71" i="1" s="1"/>
  <c r="L71" i="1" s="1"/>
  <c r="C71" i="1"/>
  <c r="E71" i="1" s="1"/>
  <c r="M70" i="1"/>
  <c r="O70" i="1" s="1"/>
  <c r="H70" i="1"/>
  <c r="J70" i="1" s="1"/>
  <c r="C70" i="1"/>
  <c r="E70" i="1" s="1"/>
  <c r="M69" i="1"/>
  <c r="O69" i="1" s="1"/>
  <c r="H69" i="1"/>
  <c r="J69" i="1" s="1"/>
  <c r="C69" i="1"/>
  <c r="D69" i="1" s="1"/>
  <c r="F69" i="1" s="1"/>
  <c r="G69" i="1" s="1"/>
  <c r="M68" i="1"/>
  <c r="H68" i="1"/>
  <c r="J68" i="1" s="1"/>
  <c r="C68" i="1"/>
  <c r="E68" i="1" s="1"/>
  <c r="M67" i="1"/>
  <c r="O67" i="1" s="1"/>
  <c r="H67" i="1"/>
  <c r="J67" i="1" s="1"/>
  <c r="C67" i="1"/>
  <c r="E67" i="1" s="1"/>
  <c r="M66" i="1"/>
  <c r="O66" i="1" s="1"/>
  <c r="H66" i="1"/>
  <c r="J66" i="1" s="1"/>
  <c r="C66" i="1"/>
  <c r="M65" i="1"/>
  <c r="O65" i="1" s="1"/>
  <c r="H65" i="1"/>
  <c r="J65" i="1" s="1"/>
  <c r="C65" i="1"/>
  <c r="E65" i="1" s="1"/>
  <c r="M64" i="1"/>
  <c r="H64" i="1"/>
  <c r="J64" i="1" s="1"/>
  <c r="C64" i="1"/>
  <c r="E64" i="1" s="1"/>
  <c r="M63" i="1"/>
  <c r="O63" i="1" s="1"/>
  <c r="H63" i="1"/>
  <c r="C63" i="1"/>
  <c r="E63" i="1" s="1"/>
  <c r="M62" i="1"/>
  <c r="O62" i="1" s="1"/>
  <c r="H62" i="1"/>
  <c r="J62" i="1" s="1"/>
  <c r="C62" i="1"/>
  <c r="E62" i="1" s="1"/>
  <c r="M61" i="1"/>
  <c r="O61" i="1" s="1"/>
  <c r="H61" i="1"/>
  <c r="J61" i="1" s="1"/>
  <c r="C61" i="1"/>
  <c r="D61" i="1" s="1"/>
  <c r="F61" i="1" s="1"/>
  <c r="G61" i="1" s="1"/>
  <c r="M60" i="1"/>
  <c r="O60" i="1" s="1"/>
  <c r="H60" i="1"/>
  <c r="I60" i="1" s="1"/>
  <c r="K60" i="1" s="1"/>
  <c r="L60" i="1" s="1"/>
  <c r="C60" i="1"/>
  <c r="E60" i="1" s="1"/>
  <c r="M59" i="1"/>
  <c r="O59" i="1" s="1"/>
  <c r="H59" i="1"/>
  <c r="I59" i="1" s="1"/>
  <c r="K59" i="1" s="1"/>
  <c r="L59" i="1" s="1"/>
  <c r="C59" i="1"/>
  <c r="E59" i="1" s="1"/>
  <c r="M58" i="1"/>
  <c r="O58" i="1" s="1"/>
  <c r="H58" i="1"/>
  <c r="C58" i="1"/>
  <c r="D58" i="1" s="1"/>
  <c r="F58" i="1" s="1"/>
  <c r="G58" i="1" s="1"/>
  <c r="M57" i="1"/>
  <c r="N57" i="1" s="1"/>
  <c r="P57" i="1" s="1"/>
  <c r="Q57" i="1" s="1"/>
  <c r="H57" i="1"/>
  <c r="J57" i="1" s="1"/>
  <c r="C57" i="1"/>
  <c r="E57" i="1" s="1"/>
  <c r="M56" i="1"/>
  <c r="N56" i="1" s="1"/>
  <c r="P56" i="1" s="1"/>
  <c r="Q56" i="1" s="1"/>
  <c r="H56" i="1"/>
  <c r="J56" i="1" s="1"/>
  <c r="C56" i="1"/>
  <c r="E56" i="1" s="1"/>
  <c r="M55" i="1"/>
  <c r="N55" i="1" s="1"/>
  <c r="P55" i="1" s="1"/>
  <c r="Q55" i="1" s="1"/>
  <c r="H55" i="1"/>
  <c r="I55" i="1" s="1"/>
  <c r="K55" i="1" s="1"/>
  <c r="L55" i="1" s="1"/>
  <c r="C55" i="1"/>
  <c r="D55" i="1" s="1"/>
  <c r="F55" i="1" s="1"/>
  <c r="G55" i="1" s="1"/>
  <c r="M54" i="1"/>
  <c r="O54" i="1" s="1"/>
  <c r="H54" i="1"/>
  <c r="C54" i="1"/>
  <c r="D54" i="1" s="1"/>
  <c r="F54" i="1" s="1"/>
  <c r="G54" i="1" s="1"/>
  <c r="M53" i="1"/>
  <c r="O53" i="1" s="1"/>
  <c r="H53" i="1"/>
  <c r="J53" i="1" s="1"/>
  <c r="D53" i="1"/>
  <c r="F53" i="1" s="1"/>
  <c r="G53" i="1" s="1"/>
  <c r="C53" i="1"/>
  <c r="E53" i="1" s="1"/>
  <c r="M52" i="1"/>
  <c r="N52" i="1" s="1"/>
  <c r="P52" i="1" s="1"/>
  <c r="Q52" i="1" s="1"/>
  <c r="H52" i="1"/>
  <c r="J52" i="1" s="1"/>
  <c r="C52" i="1"/>
  <c r="E52" i="1" s="1"/>
  <c r="M51" i="1"/>
  <c r="O51" i="1" s="1"/>
  <c r="I51" i="1"/>
  <c r="K51" i="1" s="1"/>
  <c r="L51" i="1" s="1"/>
  <c r="H51" i="1"/>
  <c r="J51" i="1" s="1"/>
  <c r="C51" i="1"/>
  <c r="E51" i="1" s="1"/>
  <c r="M50" i="1"/>
  <c r="O50" i="1" s="1"/>
  <c r="H50" i="1"/>
  <c r="J50" i="1" s="1"/>
  <c r="C50" i="1"/>
  <c r="D50" i="1" s="1"/>
  <c r="F50" i="1" s="1"/>
  <c r="G50" i="1" s="1"/>
  <c r="M49" i="1"/>
  <c r="O49" i="1" s="1"/>
  <c r="H49" i="1"/>
  <c r="C49" i="1"/>
  <c r="E49" i="1" s="1"/>
  <c r="M48" i="1"/>
  <c r="O48" i="1" s="1"/>
  <c r="H48" i="1"/>
  <c r="J48" i="1" s="1"/>
  <c r="C48" i="1"/>
  <c r="E48" i="1" s="1"/>
  <c r="M47" i="1"/>
  <c r="O47" i="1" s="1"/>
  <c r="H47" i="1"/>
  <c r="J47" i="1" s="1"/>
  <c r="C47" i="1"/>
  <c r="E47" i="1" s="1"/>
  <c r="M46" i="1"/>
  <c r="H46" i="1"/>
  <c r="J46" i="1" s="1"/>
  <c r="C46" i="1"/>
  <c r="E46" i="1" s="1"/>
  <c r="M45" i="1"/>
  <c r="O45" i="1" s="1"/>
  <c r="H45" i="1"/>
  <c r="J45" i="1" s="1"/>
  <c r="C45" i="1"/>
  <c r="M44" i="1"/>
  <c r="O44" i="1" s="1"/>
  <c r="H44" i="1"/>
  <c r="C44" i="1"/>
  <c r="M43" i="1"/>
  <c r="O43" i="1" s="1"/>
  <c r="H43" i="1"/>
  <c r="I43" i="1" s="1"/>
  <c r="K43" i="1" s="1"/>
  <c r="L43" i="1" s="1"/>
  <c r="C43" i="1"/>
  <c r="E43" i="1" s="1"/>
  <c r="M42" i="1"/>
  <c r="O42" i="1" s="1"/>
  <c r="H42" i="1"/>
  <c r="J42" i="1" s="1"/>
  <c r="C42" i="1"/>
  <c r="E42" i="1" s="1"/>
  <c r="N41" i="1"/>
  <c r="P41" i="1" s="1"/>
  <c r="Q41" i="1" s="1"/>
  <c r="M41" i="1"/>
  <c r="O41" i="1" s="1"/>
  <c r="H41" i="1"/>
  <c r="C41" i="1"/>
  <c r="E41" i="1" s="1"/>
  <c r="M40" i="1"/>
  <c r="O40" i="1" s="1"/>
  <c r="H40" i="1"/>
  <c r="J40" i="1" s="1"/>
  <c r="C40" i="1"/>
  <c r="E40" i="1" s="1"/>
  <c r="M39" i="1"/>
  <c r="N39" i="1" s="1"/>
  <c r="P39" i="1" s="1"/>
  <c r="Q39" i="1" s="1"/>
  <c r="H39" i="1"/>
  <c r="J39" i="1" s="1"/>
  <c r="C39" i="1"/>
  <c r="D39" i="1" s="1"/>
  <c r="F39" i="1" s="1"/>
  <c r="G39" i="1" s="1"/>
  <c r="M38" i="1"/>
  <c r="H38" i="1"/>
  <c r="J38" i="1" s="1"/>
  <c r="C38" i="1"/>
  <c r="D38" i="1" s="1"/>
  <c r="F38" i="1" s="1"/>
  <c r="G38" i="1" s="1"/>
  <c r="M37" i="1"/>
  <c r="O37" i="1" s="1"/>
  <c r="H37" i="1"/>
  <c r="J37" i="1" s="1"/>
  <c r="C37" i="1"/>
  <c r="M36" i="1"/>
  <c r="N36" i="1" s="1"/>
  <c r="P36" i="1" s="1"/>
  <c r="Q36" i="1" s="1"/>
  <c r="H36" i="1"/>
  <c r="C36" i="1"/>
  <c r="E36" i="1" s="1"/>
  <c r="M35" i="1"/>
  <c r="O35" i="1" s="1"/>
  <c r="H35" i="1"/>
  <c r="C35" i="1"/>
  <c r="E35" i="1" s="1"/>
  <c r="M34" i="1"/>
  <c r="O34" i="1" s="1"/>
  <c r="H34" i="1"/>
  <c r="I34" i="1" s="1"/>
  <c r="K34" i="1" s="1"/>
  <c r="L34" i="1" s="1"/>
  <c r="C34" i="1"/>
  <c r="O33" i="1"/>
  <c r="M33" i="1"/>
  <c r="N33" i="1" s="1"/>
  <c r="P33" i="1" s="1"/>
  <c r="Q33" i="1" s="1"/>
  <c r="H33" i="1"/>
  <c r="J33" i="1" s="1"/>
  <c r="C33" i="1"/>
  <c r="M32" i="1"/>
  <c r="N32" i="1" s="1"/>
  <c r="P32" i="1" s="1"/>
  <c r="Q32" i="1" s="1"/>
  <c r="H32" i="1"/>
  <c r="J32" i="1" s="1"/>
  <c r="C32" i="1"/>
  <c r="E32" i="1" s="1"/>
  <c r="M31" i="1"/>
  <c r="O31" i="1" s="1"/>
  <c r="H31" i="1"/>
  <c r="I31" i="1" s="1"/>
  <c r="K31" i="1" s="1"/>
  <c r="L31" i="1" s="1"/>
  <c r="C31" i="1"/>
  <c r="M30" i="1"/>
  <c r="O30" i="1" s="1"/>
  <c r="H30" i="1"/>
  <c r="J30" i="1" s="1"/>
  <c r="C30" i="1"/>
  <c r="E30" i="1" s="1"/>
  <c r="M29" i="1"/>
  <c r="O29" i="1" s="1"/>
  <c r="H29" i="1"/>
  <c r="J29" i="1" s="1"/>
  <c r="C29" i="1"/>
  <c r="D29" i="1" s="1"/>
  <c r="F29" i="1" s="1"/>
  <c r="G29" i="1" s="1"/>
  <c r="M28" i="1"/>
  <c r="H28" i="1"/>
  <c r="I28" i="1" s="1"/>
  <c r="K28" i="1" s="1"/>
  <c r="L28" i="1" s="1"/>
  <c r="C28" i="1"/>
  <c r="M27" i="1"/>
  <c r="H27" i="1"/>
  <c r="I27" i="1" s="1"/>
  <c r="K27" i="1" s="1"/>
  <c r="L27" i="1" s="1"/>
  <c r="C27" i="1"/>
  <c r="E27" i="1" s="1"/>
  <c r="M26" i="1"/>
  <c r="O26" i="1" s="1"/>
  <c r="H26" i="1"/>
  <c r="J26" i="1" s="1"/>
  <c r="C26" i="1"/>
  <c r="D26" i="1" s="1"/>
  <c r="F26" i="1" s="1"/>
  <c r="G26" i="1" s="1"/>
  <c r="M25" i="1"/>
  <c r="O25" i="1" s="1"/>
  <c r="H25" i="1"/>
  <c r="J25" i="1" s="1"/>
  <c r="C25" i="1"/>
  <c r="E25" i="1" s="1"/>
  <c r="N24" i="1"/>
  <c r="P24" i="1" s="1"/>
  <c r="Q24" i="1" s="1"/>
  <c r="M24" i="1"/>
  <c r="O24" i="1" s="1"/>
  <c r="H24" i="1"/>
  <c r="J24" i="1" s="1"/>
  <c r="C24" i="1"/>
  <c r="E24" i="1" s="1"/>
  <c r="M23" i="1"/>
  <c r="N23" i="1" s="1"/>
  <c r="P23" i="1" s="1"/>
  <c r="Q23" i="1" s="1"/>
  <c r="H23" i="1"/>
  <c r="J23" i="1" s="1"/>
  <c r="C23" i="1"/>
  <c r="E23" i="1" s="1"/>
  <c r="M22" i="1"/>
  <c r="O22" i="1" s="1"/>
  <c r="H22" i="1"/>
  <c r="C22" i="1"/>
  <c r="M21" i="1"/>
  <c r="O21" i="1" s="1"/>
  <c r="H21" i="1"/>
  <c r="J21" i="1" s="1"/>
  <c r="C21" i="1"/>
  <c r="E21" i="1" s="1"/>
  <c r="M20" i="1"/>
  <c r="O20" i="1" s="1"/>
  <c r="H20" i="1"/>
  <c r="I20" i="1" s="1"/>
  <c r="K20" i="1" s="1"/>
  <c r="L20" i="1" s="1"/>
  <c r="C20" i="1"/>
  <c r="M19" i="1"/>
  <c r="H19" i="1"/>
  <c r="J19" i="1" s="1"/>
  <c r="C19" i="1"/>
  <c r="E19" i="1" s="1"/>
  <c r="M18" i="1"/>
  <c r="O18" i="1" s="1"/>
  <c r="H18" i="1"/>
  <c r="J18" i="1" s="1"/>
  <c r="C18" i="1"/>
  <c r="D18" i="1" s="1"/>
  <c r="F18" i="1" s="1"/>
  <c r="G18" i="1" s="1"/>
  <c r="M17" i="1"/>
  <c r="H17" i="1"/>
  <c r="C17" i="1"/>
  <c r="E17" i="1" s="1"/>
  <c r="M16" i="1"/>
  <c r="N16" i="1" s="1"/>
  <c r="P16" i="1" s="1"/>
  <c r="Q16" i="1" s="1"/>
  <c r="H16" i="1"/>
  <c r="J16" i="1" s="1"/>
  <c r="C16" i="1"/>
  <c r="E16" i="1" s="1"/>
  <c r="M15" i="1"/>
  <c r="O15" i="1" s="1"/>
  <c r="H15" i="1"/>
  <c r="I15" i="1" s="1"/>
  <c r="K15" i="1" s="1"/>
  <c r="L15" i="1" s="1"/>
  <c r="C15" i="1"/>
  <c r="M14" i="1"/>
  <c r="O14" i="1" s="1"/>
  <c r="H14" i="1"/>
  <c r="J14" i="1" s="1"/>
  <c r="C14" i="1"/>
  <c r="D14" i="1" s="1"/>
  <c r="F14" i="1" s="1"/>
  <c r="G14" i="1" s="1"/>
  <c r="M13" i="1"/>
  <c r="O13" i="1" s="1"/>
  <c r="H13" i="1"/>
  <c r="J13" i="1" s="1"/>
  <c r="C13" i="1"/>
  <c r="E13" i="1" s="1"/>
  <c r="M12" i="1"/>
  <c r="O12" i="1" s="1"/>
  <c r="H12" i="1"/>
  <c r="I12" i="1" s="1"/>
  <c r="K12" i="1" s="1"/>
  <c r="L12" i="1" s="1"/>
  <c r="C12" i="1"/>
  <c r="E12" i="1" s="1"/>
  <c r="M11" i="1"/>
  <c r="O11" i="1" s="1"/>
  <c r="H11" i="1"/>
  <c r="J11" i="1" s="1"/>
  <c r="C11" i="1"/>
  <c r="E11" i="1" s="1"/>
  <c r="M10" i="1"/>
  <c r="O10" i="1" s="1"/>
  <c r="H10" i="1"/>
  <c r="J10" i="1" s="1"/>
  <c r="C10" i="1"/>
  <c r="M9" i="1"/>
  <c r="N9" i="1" s="1"/>
  <c r="P9" i="1" s="1"/>
  <c r="Q9" i="1" s="1"/>
  <c r="H9" i="1"/>
  <c r="J9" i="1" s="1"/>
  <c r="C9" i="1"/>
  <c r="E9" i="1" s="1"/>
  <c r="M8" i="1"/>
  <c r="O8" i="1" s="1"/>
  <c r="H8" i="1"/>
  <c r="J8" i="1" s="1"/>
  <c r="C8" i="1"/>
  <c r="E8" i="1" s="1"/>
  <c r="I7" i="1"/>
  <c r="K7" i="1" s="1"/>
  <c r="L7" i="1" s="1"/>
  <c r="H7" i="1"/>
  <c r="J7" i="1" s="1"/>
  <c r="C7" i="1"/>
  <c r="E7" i="1" s="1"/>
  <c r="H6" i="1"/>
  <c r="J6" i="1" s="1"/>
  <c r="C6" i="1"/>
  <c r="E6" i="1" s="1"/>
  <c r="H5" i="1"/>
  <c r="J5" i="1" s="1"/>
  <c r="C5" i="1"/>
  <c r="E5" i="1" s="1"/>
  <c r="C4" i="1"/>
  <c r="E4" i="1" s="1"/>
  <c r="C3" i="1"/>
  <c r="E3" i="1" s="1"/>
  <c r="O524" i="1" l="1"/>
  <c r="J748" i="1"/>
  <c r="O1073" i="1"/>
  <c r="I73" i="1"/>
  <c r="K73" i="1" s="1"/>
  <c r="L73" i="1" s="1"/>
  <c r="O167" i="1"/>
  <c r="I177" i="1"/>
  <c r="K177" i="1" s="1"/>
  <c r="L177" i="1" s="1"/>
  <c r="D197" i="1"/>
  <c r="F197" i="1" s="1"/>
  <c r="G197" i="1" s="1"/>
  <c r="D202" i="1"/>
  <c r="F202" i="1" s="1"/>
  <c r="G202" i="1" s="1"/>
  <c r="N252" i="1"/>
  <c r="P252" i="1" s="1"/>
  <c r="Q252" i="1" s="1"/>
  <c r="N295" i="1"/>
  <c r="P295" i="1" s="1"/>
  <c r="Q295" i="1" s="1"/>
  <c r="N300" i="1"/>
  <c r="P300" i="1" s="1"/>
  <c r="Q300" i="1" s="1"/>
  <c r="D336" i="1"/>
  <c r="F336" i="1" s="1"/>
  <c r="G336" i="1" s="1"/>
  <c r="J426" i="1"/>
  <c r="O452" i="1"/>
  <c r="N465" i="1"/>
  <c r="P465" i="1" s="1"/>
  <c r="Q465" i="1" s="1"/>
  <c r="E491" i="1"/>
  <c r="N495" i="1"/>
  <c r="P495" i="1" s="1"/>
  <c r="Q495" i="1" s="1"/>
  <c r="E498" i="1"/>
  <c r="I500" i="1"/>
  <c r="K500" i="1" s="1"/>
  <c r="L500" i="1" s="1"/>
  <c r="N549" i="1"/>
  <c r="P549" i="1" s="1"/>
  <c r="Q549" i="1" s="1"/>
  <c r="N561" i="1"/>
  <c r="P561" i="1" s="1"/>
  <c r="Q561" i="1" s="1"/>
  <c r="O622" i="1"/>
  <c r="I641" i="1"/>
  <c r="K641" i="1" s="1"/>
  <c r="L641" i="1" s="1"/>
  <c r="O706" i="1"/>
  <c r="I728" i="1"/>
  <c r="K728" i="1" s="1"/>
  <c r="L728" i="1" s="1"/>
  <c r="I745" i="1"/>
  <c r="K745" i="1" s="1"/>
  <c r="L745" i="1" s="1"/>
  <c r="D791" i="1"/>
  <c r="F791" i="1" s="1"/>
  <c r="G791" i="1" s="1"/>
  <c r="J793" i="1"/>
  <c r="J809" i="1"/>
  <c r="J838" i="1"/>
  <c r="E928" i="1"/>
  <c r="N932" i="1"/>
  <c r="P932" i="1" s="1"/>
  <c r="Q932" i="1" s="1"/>
  <c r="D1041" i="1"/>
  <c r="F1041" i="1" s="1"/>
  <c r="G1041" i="1" s="1"/>
  <c r="E1063" i="1"/>
  <c r="J1069" i="1"/>
  <c r="D1076" i="1"/>
  <c r="F1076" i="1" s="1"/>
  <c r="G1076" i="1" s="1"/>
  <c r="N1077" i="1"/>
  <c r="P1077" i="1" s="1"/>
  <c r="Q1077" i="1" s="1"/>
  <c r="N1093" i="1"/>
  <c r="P1093" i="1" s="1"/>
  <c r="Q1093" i="1" s="1"/>
  <c r="N1097" i="1"/>
  <c r="P1097" i="1" s="1"/>
  <c r="Q1097" i="1" s="1"/>
  <c r="E1119" i="1"/>
  <c r="D1141" i="1"/>
  <c r="F1141" i="1" s="1"/>
  <c r="G1141" i="1" s="1"/>
  <c r="J1146" i="1"/>
  <c r="J1162" i="1"/>
  <c r="I1173" i="1"/>
  <c r="K1173" i="1" s="1"/>
  <c r="L1173" i="1" s="1"/>
  <c r="N1175" i="1"/>
  <c r="P1175" i="1" s="1"/>
  <c r="Q1175" i="1" s="1"/>
  <c r="E1198" i="1"/>
  <c r="D1200" i="1"/>
  <c r="F1200" i="1" s="1"/>
  <c r="G1200" i="1" s="1"/>
  <c r="I1202" i="1"/>
  <c r="K1202" i="1" s="1"/>
  <c r="L1202" i="1" s="1"/>
  <c r="I1222" i="1"/>
  <c r="K1222" i="1" s="1"/>
  <c r="L1222" i="1" s="1"/>
  <c r="N1228" i="1"/>
  <c r="P1228" i="1" s="1"/>
  <c r="Q1228" i="1" s="1"/>
  <c r="I1237" i="1"/>
  <c r="K1237" i="1" s="1"/>
  <c r="L1237" i="1" s="1"/>
  <c r="J1264" i="1"/>
  <c r="D1269" i="1"/>
  <c r="F1269" i="1" s="1"/>
  <c r="G1269" i="1" s="1"/>
  <c r="I1271" i="1"/>
  <c r="K1271" i="1" s="1"/>
  <c r="L1271" i="1" s="1"/>
  <c r="N1284" i="1"/>
  <c r="P1284" i="1" s="1"/>
  <c r="Q1284" i="1" s="1"/>
  <c r="I1294" i="1"/>
  <c r="K1294" i="1" s="1"/>
  <c r="L1294" i="1" s="1"/>
  <c r="J1296" i="1"/>
  <c r="I1300" i="1"/>
  <c r="K1300" i="1" s="1"/>
  <c r="L1300" i="1" s="1"/>
  <c r="E1310" i="1"/>
  <c r="J1334" i="1"/>
  <c r="E1366" i="1"/>
  <c r="E1381" i="1"/>
  <c r="D1383" i="1"/>
  <c r="F1383" i="1" s="1"/>
  <c r="G1383" i="1" s="1"/>
  <c r="N1410" i="1"/>
  <c r="P1410" i="1" s="1"/>
  <c r="Q1410" i="1" s="1"/>
  <c r="O1414" i="1"/>
  <c r="I1422" i="1"/>
  <c r="K1422" i="1" s="1"/>
  <c r="L1422" i="1" s="1"/>
  <c r="J1353" i="1"/>
  <c r="N15" i="1"/>
  <c r="P15" i="1" s="1"/>
  <c r="Q15" i="1" s="1"/>
  <c r="I23" i="1"/>
  <c r="K23" i="1" s="1"/>
  <c r="L23" i="1" s="1"/>
  <c r="I47" i="1"/>
  <c r="K47" i="1" s="1"/>
  <c r="L47" i="1" s="1"/>
  <c r="E54" i="1"/>
  <c r="E69" i="1"/>
  <c r="D137" i="1"/>
  <c r="F137" i="1" s="1"/>
  <c r="G137" i="1" s="1"/>
  <c r="J147" i="1"/>
  <c r="O306" i="1"/>
  <c r="I341" i="1"/>
  <c r="K341" i="1" s="1"/>
  <c r="L341" i="1" s="1"/>
  <c r="J348" i="1"/>
  <c r="N405" i="1"/>
  <c r="P405" i="1" s="1"/>
  <c r="Q405" i="1" s="1"/>
  <c r="N438" i="1"/>
  <c r="P438" i="1" s="1"/>
  <c r="Q438" i="1" s="1"/>
  <c r="N639" i="1"/>
  <c r="P639" i="1" s="1"/>
  <c r="Q639" i="1" s="1"/>
  <c r="E685" i="1"/>
  <c r="E767" i="1"/>
  <c r="J769" i="1"/>
  <c r="N786" i="1"/>
  <c r="P786" i="1" s="1"/>
  <c r="Q786" i="1" s="1"/>
  <c r="O896" i="1"/>
  <c r="J913" i="1"/>
  <c r="D1087" i="1"/>
  <c r="F1087" i="1" s="1"/>
  <c r="G1087" i="1" s="1"/>
  <c r="N1091" i="1"/>
  <c r="P1091" i="1" s="1"/>
  <c r="Q1091" i="1" s="1"/>
  <c r="E1124" i="1"/>
  <c r="N1157" i="1"/>
  <c r="P1157" i="1" s="1"/>
  <c r="Q1157" i="1" s="1"/>
  <c r="J1332" i="1"/>
  <c r="E135" i="1"/>
  <c r="J212" i="1"/>
  <c r="N231" i="1"/>
  <c r="P231" i="1" s="1"/>
  <c r="Q231" i="1" s="1"/>
  <c r="N240" i="1"/>
  <c r="P240" i="1" s="1"/>
  <c r="Q240" i="1" s="1"/>
  <c r="N305" i="1"/>
  <c r="P305" i="1" s="1"/>
  <c r="Q305" i="1" s="1"/>
  <c r="O321" i="1"/>
  <c r="N1016" i="1"/>
  <c r="P1016" i="1" s="1"/>
  <c r="Q1016" i="1" s="1"/>
  <c r="N1067" i="1"/>
  <c r="P1067" i="1" s="1"/>
  <c r="Q1067" i="1" s="1"/>
  <c r="J1468" i="1"/>
  <c r="J657" i="1"/>
  <c r="D6" i="1"/>
  <c r="F6" i="1" s="1"/>
  <c r="G6" i="1" s="1"/>
  <c r="O23" i="1"/>
  <c r="N40" i="1"/>
  <c r="P40" i="1" s="1"/>
  <c r="Q40" i="1" s="1"/>
  <c r="I67" i="1"/>
  <c r="K67" i="1" s="1"/>
  <c r="L67" i="1" s="1"/>
  <c r="O76" i="1"/>
  <c r="J210" i="1"/>
  <c r="E222" i="1"/>
  <c r="O263" i="1"/>
  <c r="N441" i="1"/>
  <c r="P441" i="1" s="1"/>
  <c r="Q441" i="1" s="1"/>
  <c r="J449" i="1"/>
  <c r="N461" i="1"/>
  <c r="P461" i="1" s="1"/>
  <c r="Q461" i="1" s="1"/>
  <c r="I503" i="1"/>
  <c r="K503" i="1" s="1"/>
  <c r="L503" i="1" s="1"/>
  <c r="N510" i="1"/>
  <c r="P510" i="1" s="1"/>
  <c r="Q510" i="1" s="1"/>
  <c r="N548" i="1"/>
  <c r="P548" i="1" s="1"/>
  <c r="Q548" i="1" s="1"/>
  <c r="I576" i="1"/>
  <c r="K576" i="1" s="1"/>
  <c r="L576" i="1" s="1"/>
  <c r="N578" i="1"/>
  <c r="P578" i="1" s="1"/>
  <c r="Q578" i="1" s="1"/>
  <c r="I608" i="1"/>
  <c r="K608" i="1" s="1"/>
  <c r="L608" i="1" s="1"/>
  <c r="E640" i="1"/>
  <c r="N670" i="1"/>
  <c r="P670" i="1" s="1"/>
  <c r="Q670" i="1" s="1"/>
  <c r="I736" i="1"/>
  <c r="K736" i="1" s="1"/>
  <c r="L736" i="1" s="1"/>
  <c r="D756" i="1"/>
  <c r="F756" i="1" s="1"/>
  <c r="G756" i="1" s="1"/>
  <c r="J772" i="1"/>
  <c r="D777" i="1"/>
  <c r="F777" i="1" s="1"/>
  <c r="G777" i="1" s="1"/>
  <c r="O798" i="1"/>
  <c r="J805" i="1"/>
  <c r="O831" i="1"/>
  <c r="I858" i="1"/>
  <c r="K858" i="1" s="1"/>
  <c r="L858" i="1" s="1"/>
  <c r="J875" i="1"/>
  <c r="J882" i="1"/>
  <c r="D897" i="1"/>
  <c r="F897" i="1" s="1"/>
  <c r="G897" i="1" s="1"/>
  <c r="N911" i="1"/>
  <c r="P911" i="1" s="1"/>
  <c r="Q911" i="1" s="1"/>
  <c r="E951" i="1"/>
  <c r="D1000" i="1"/>
  <c r="F1000" i="1" s="1"/>
  <c r="G1000" i="1" s="1"/>
  <c r="N1009" i="1"/>
  <c r="P1009" i="1" s="1"/>
  <c r="Q1009" i="1" s="1"/>
  <c r="N1051" i="1"/>
  <c r="P1051" i="1" s="1"/>
  <c r="Q1051" i="1" s="1"/>
  <c r="I1108" i="1"/>
  <c r="K1108" i="1" s="1"/>
  <c r="L1108" i="1" s="1"/>
  <c r="E1127" i="1"/>
  <c r="D1144" i="1"/>
  <c r="F1144" i="1" s="1"/>
  <c r="G1144" i="1" s="1"/>
  <c r="N1145" i="1"/>
  <c r="P1145" i="1" s="1"/>
  <c r="Q1145" i="1" s="1"/>
  <c r="I1149" i="1"/>
  <c r="K1149" i="1" s="1"/>
  <c r="L1149" i="1" s="1"/>
  <c r="I1176" i="1"/>
  <c r="K1176" i="1" s="1"/>
  <c r="L1176" i="1" s="1"/>
  <c r="N1194" i="1"/>
  <c r="P1194" i="1" s="1"/>
  <c r="Q1194" i="1" s="1"/>
  <c r="D1225" i="1"/>
  <c r="F1225" i="1" s="1"/>
  <c r="G1225" i="1" s="1"/>
  <c r="E1238" i="1"/>
  <c r="O1276" i="1"/>
  <c r="D1297" i="1"/>
  <c r="F1297" i="1" s="1"/>
  <c r="G1297" i="1" s="1"/>
  <c r="N1344" i="1"/>
  <c r="P1344" i="1" s="1"/>
  <c r="Q1344" i="1" s="1"/>
  <c r="J1354" i="1"/>
  <c r="N1425" i="1"/>
  <c r="P1425" i="1" s="1"/>
  <c r="Q1425" i="1" s="1"/>
  <c r="D1441" i="1"/>
  <c r="F1441" i="1" s="1"/>
  <c r="G1441" i="1" s="1"/>
  <c r="O1452" i="1"/>
  <c r="N1454" i="1"/>
  <c r="P1454" i="1" s="1"/>
  <c r="Q1454" i="1" s="1"/>
  <c r="O1463" i="1"/>
  <c r="J306" i="1"/>
  <c r="J750" i="1"/>
  <c r="J28" i="1"/>
  <c r="I178" i="1"/>
  <c r="K178" i="1" s="1"/>
  <c r="L178" i="1" s="1"/>
  <c r="N180" i="1"/>
  <c r="P180" i="1" s="1"/>
  <c r="Q180" i="1" s="1"/>
  <c r="E239" i="1"/>
  <c r="I274" i="1"/>
  <c r="K274" i="1" s="1"/>
  <c r="L274" i="1" s="1"/>
  <c r="N284" i="1"/>
  <c r="P284" i="1" s="1"/>
  <c r="Q284" i="1" s="1"/>
  <c r="D287" i="1"/>
  <c r="F287" i="1" s="1"/>
  <c r="G287" i="1" s="1"/>
  <c r="O329" i="1"/>
  <c r="O361" i="1"/>
  <c r="E397" i="1"/>
  <c r="N537" i="1"/>
  <c r="P537" i="1" s="1"/>
  <c r="Q537" i="1" s="1"/>
  <c r="D547" i="1"/>
  <c r="F547" i="1" s="1"/>
  <c r="G547" i="1" s="1"/>
  <c r="I574" i="1"/>
  <c r="K574" i="1" s="1"/>
  <c r="L574" i="1" s="1"/>
  <c r="D600" i="1"/>
  <c r="F600" i="1" s="1"/>
  <c r="G600" i="1" s="1"/>
  <c r="I649" i="1"/>
  <c r="K649" i="1" s="1"/>
  <c r="L649" i="1" s="1"/>
  <c r="E661" i="1"/>
  <c r="O678" i="1"/>
  <c r="E688" i="1"/>
  <c r="D693" i="1"/>
  <c r="F693" i="1" s="1"/>
  <c r="G693" i="1" s="1"/>
  <c r="N856" i="1"/>
  <c r="P856" i="1" s="1"/>
  <c r="Q856" i="1" s="1"/>
  <c r="N870" i="1"/>
  <c r="P870" i="1" s="1"/>
  <c r="Q870" i="1" s="1"/>
  <c r="D1040" i="1"/>
  <c r="F1040" i="1" s="1"/>
  <c r="G1040" i="1" s="1"/>
  <c r="E1142" i="1"/>
  <c r="N1151" i="1"/>
  <c r="P1151" i="1" s="1"/>
  <c r="Q1151" i="1" s="1"/>
  <c r="D1154" i="1"/>
  <c r="F1154" i="1" s="1"/>
  <c r="G1154" i="1" s="1"/>
  <c r="N1178" i="1"/>
  <c r="P1178" i="1" s="1"/>
  <c r="Q1178" i="1" s="1"/>
  <c r="E1181" i="1"/>
  <c r="E1214" i="1"/>
  <c r="E1216" i="1"/>
  <c r="N1227" i="1"/>
  <c r="P1227" i="1" s="1"/>
  <c r="Q1227" i="1" s="1"/>
  <c r="I1272" i="1"/>
  <c r="K1272" i="1" s="1"/>
  <c r="L1272" i="1" s="1"/>
  <c r="I1295" i="1"/>
  <c r="K1295" i="1" s="1"/>
  <c r="L1295" i="1" s="1"/>
  <c r="I1299" i="1"/>
  <c r="K1299" i="1" s="1"/>
  <c r="L1299" i="1" s="1"/>
  <c r="N1323" i="1"/>
  <c r="P1323" i="1" s="1"/>
  <c r="Q1323" i="1" s="1"/>
  <c r="N1359" i="1"/>
  <c r="P1359" i="1" s="1"/>
  <c r="Q1359" i="1" s="1"/>
  <c r="I1380" i="1"/>
  <c r="K1380" i="1" s="1"/>
  <c r="L1380" i="1" s="1"/>
  <c r="N1411" i="1"/>
  <c r="P1411" i="1" s="1"/>
  <c r="Q1411" i="1" s="1"/>
  <c r="D1455" i="1"/>
  <c r="F1455" i="1" s="1"/>
  <c r="G1455" i="1" s="1"/>
  <c r="N48" i="1"/>
  <c r="P48" i="1" s="1"/>
  <c r="Q48" i="1" s="1"/>
  <c r="J55" i="1"/>
  <c r="E134" i="1"/>
  <c r="I153" i="1"/>
  <c r="K153" i="1" s="1"/>
  <c r="L153" i="1" s="1"/>
  <c r="D290" i="1"/>
  <c r="F290" i="1" s="1"/>
  <c r="G290" i="1" s="1"/>
  <c r="N322" i="1"/>
  <c r="P322" i="1" s="1"/>
  <c r="Q322" i="1" s="1"/>
  <c r="E360" i="1"/>
  <c r="E438" i="1"/>
  <c r="J455" i="1"/>
  <c r="N457" i="1"/>
  <c r="P457" i="1" s="1"/>
  <c r="Q457" i="1" s="1"/>
  <c r="J482" i="1"/>
  <c r="N540" i="1"/>
  <c r="P540" i="1" s="1"/>
  <c r="Q540" i="1" s="1"/>
  <c r="I545" i="1"/>
  <c r="K545" i="1" s="1"/>
  <c r="L545" i="1" s="1"/>
  <c r="I561" i="1"/>
  <c r="K561" i="1" s="1"/>
  <c r="L561" i="1" s="1"/>
  <c r="D579" i="1"/>
  <c r="F579" i="1" s="1"/>
  <c r="G579" i="1" s="1"/>
  <c r="J600" i="1"/>
  <c r="N628" i="1"/>
  <c r="P628" i="1" s="1"/>
  <c r="Q628" i="1" s="1"/>
  <c r="O645" i="1"/>
  <c r="I684" i="1"/>
  <c r="K684" i="1" s="1"/>
  <c r="L684" i="1" s="1"/>
  <c r="I752" i="1"/>
  <c r="K752" i="1" s="1"/>
  <c r="L752" i="1" s="1"/>
  <c r="O754" i="1"/>
  <c r="D795" i="1"/>
  <c r="F795" i="1" s="1"/>
  <c r="G795" i="1" s="1"/>
  <c r="J797" i="1"/>
  <c r="E816" i="1"/>
  <c r="D845" i="1"/>
  <c r="F845" i="1" s="1"/>
  <c r="G845" i="1" s="1"/>
  <c r="I864" i="1"/>
  <c r="K864" i="1" s="1"/>
  <c r="L864" i="1" s="1"/>
  <c r="E876" i="1"/>
  <c r="D881" i="1"/>
  <c r="F881" i="1" s="1"/>
  <c r="G881" i="1" s="1"/>
  <c r="J972" i="1"/>
  <c r="N1035" i="1"/>
  <c r="P1035" i="1" s="1"/>
  <c r="Q1035" i="1" s="1"/>
  <c r="J1081" i="1"/>
  <c r="I1099" i="1"/>
  <c r="K1099" i="1" s="1"/>
  <c r="L1099" i="1" s="1"/>
  <c r="N1101" i="1"/>
  <c r="P1101" i="1" s="1"/>
  <c r="Q1101" i="1" s="1"/>
  <c r="I1144" i="1"/>
  <c r="K1144" i="1" s="1"/>
  <c r="L1144" i="1" s="1"/>
  <c r="D1146" i="1"/>
  <c r="F1146" i="1" s="1"/>
  <c r="G1146" i="1" s="1"/>
  <c r="J1195" i="1"/>
  <c r="O1199" i="1"/>
  <c r="I1230" i="1"/>
  <c r="K1230" i="1" s="1"/>
  <c r="L1230" i="1" s="1"/>
  <c r="J1275" i="1"/>
  <c r="N1297" i="1"/>
  <c r="P1297" i="1" s="1"/>
  <c r="Q1297" i="1" s="1"/>
  <c r="O1316" i="1"/>
  <c r="E1341" i="1"/>
  <c r="O1380" i="1"/>
  <c r="N1382" i="1"/>
  <c r="P1382" i="1" s="1"/>
  <c r="Q1382" i="1" s="1"/>
  <c r="N1431" i="1"/>
  <c r="P1431" i="1" s="1"/>
  <c r="Q1431" i="1" s="1"/>
  <c r="D1444" i="1"/>
  <c r="F1444" i="1" s="1"/>
  <c r="G1444" i="1" s="1"/>
  <c r="N152" i="1"/>
  <c r="P152" i="1" s="1"/>
  <c r="Q152" i="1" s="1"/>
  <c r="O152" i="1"/>
  <c r="N175" i="1"/>
  <c r="P175" i="1" s="1"/>
  <c r="Q175" i="1" s="1"/>
  <c r="O175" i="1"/>
  <c r="D294" i="1"/>
  <c r="F294" i="1" s="1"/>
  <c r="G294" i="1" s="1"/>
  <c r="E294" i="1"/>
  <c r="E28" i="1"/>
  <c r="D28" i="1"/>
  <c r="F28" i="1" s="1"/>
  <c r="G28" i="1" s="1"/>
  <c r="I58" i="1"/>
  <c r="K58" i="1" s="1"/>
  <c r="L58" i="1" s="1"/>
  <c r="J58" i="1"/>
  <c r="O68" i="1"/>
  <c r="N68" i="1"/>
  <c r="P68" i="1" s="1"/>
  <c r="Q68" i="1" s="1"/>
  <c r="D86" i="1"/>
  <c r="F86" i="1" s="1"/>
  <c r="G86" i="1" s="1"/>
  <c r="E86" i="1"/>
  <c r="J143" i="1"/>
  <c r="J164" i="1"/>
  <c r="I164" i="1"/>
  <c r="K164" i="1" s="1"/>
  <c r="L164" i="1" s="1"/>
  <c r="O193" i="1"/>
  <c r="N193" i="1"/>
  <c r="P193" i="1" s="1"/>
  <c r="Q193" i="1" s="1"/>
  <c r="N248" i="1"/>
  <c r="P248" i="1" s="1"/>
  <c r="Q248" i="1" s="1"/>
  <c r="O248" i="1"/>
  <c r="E269" i="1"/>
  <c r="D269" i="1"/>
  <c r="F269" i="1" s="1"/>
  <c r="G269" i="1" s="1"/>
  <c r="I356" i="1"/>
  <c r="K356" i="1" s="1"/>
  <c r="L356" i="1" s="1"/>
  <c r="J356" i="1"/>
  <c r="E33" i="1"/>
  <c r="D33" i="1"/>
  <c r="F33" i="1" s="1"/>
  <c r="G33" i="1" s="1"/>
  <c r="J78" i="1"/>
  <c r="I78" i="1"/>
  <c r="K78" i="1" s="1"/>
  <c r="L78" i="1" s="1"/>
  <c r="O121" i="1"/>
  <c r="N121" i="1"/>
  <c r="P121" i="1" s="1"/>
  <c r="Q121" i="1" s="1"/>
  <c r="J191" i="1"/>
  <c r="I191" i="1"/>
  <c r="K191" i="1" s="1"/>
  <c r="L191" i="1" s="1"/>
  <c r="D206" i="1"/>
  <c r="F206" i="1" s="1"/>
  <c r="G206" i="1" s="1"/>
  <c r="E206" i="1"/>
  <c r="O210" i="1"/>
  <c r="N210" i="1"/>
  <c r="P210" i="1" s="1"/>
  <c r="Q210" i="1" s="1"/>
  <c r="D230" i="1"/>
  <c r="F230" i="1" s="1"/>
  <c r="G230" i="1" s="1"/>
  <c r="E230" i="1"/>
  <c r="I317" i="1"/>
  <c r="K317" i="1" s="1"/>
  <c r="L317" i="1" s="1"/>
  <c r="J317" i="1"/>
  <c r="E352" i="1"/>
  <c r="D352" i="1"/>
  <c r="F352" i="1" s="1"/>
  <c r="G352" i="1" s="1"/>
  <c r="I364" i="1"/>
  <c r="K364" i="1" s="1"/>
  <c r="L364" i="1" s="1"/>
  <c r="J364" i="1"/>
  <c r="D387" i="1"/>
  <c r="F387" i="1" s="1"/>
  <c r="G387" i="1" s="1"/>
  <c r="E387" i="1"/>
  <c r="I417" i="1"/>
  <c r="K417" i="1" s="1"/>
  <c r="L417" i="1" s="1"/>
  <c r="J417" i="1"/>
  <c r="N501" i="1"/>
  <c r="P501" i="1" s="1"/>
  <c r="Q501" i="1" s="1"/>
  <c r="O501" i="1"/>
  <c r="I19" i="1"/>
  <c r="K19" i="1" s="1"/>
  <c r="L19" i="1" s="1"/>
  <c r="E22" i="1"/>
  <c r="D22" i="1"/>
  <c r="F22" i="1" s="1"/>
  <c r="G22" i="1" s="1"/>
  <c r="N30" i="1"/>
  <c r="P30" i="1" s="1"/>
  <c r="Q30" i="1" s="1"/>
  <c r="N73" i="1"/>
  <c r="P73" i="1" s="1"/>
  <c r="Q73" i="1" s="1"/>
  <c r="O73" i="1"/>
  <c r="E84" i="1"/>
  <c r="D84" i="1"/>
  <c r="F84" i="1" s="1"/>
  <c r="G84" i="1" s="1"/>
  <c r="I119" i="1"/>
  <c r="K119" i="1" s="1"/>
  <c r="L119" i="1" s="1"/>
  <c r="D122" i="1"/>
  <c r="F122" i="1" s="1"/>
  <c r="G122" i="1" s="1"/>
  <c r="E122" i="1"/>
  <c r="E295" i="1"/>
  <c r="D295" i="1"/>
  <c r="F295" i="1" s="1"/>
  <c r="G295" i="1" s="1"/>
  <c r="D538" i="1"/>
  <c r="F538" i="1" s="1"/>
  <c r="G538" i="1" s="1"/>
  <c r="E538" i="1"/>
  <c r="D106" i="1"/>
  <c r="F106" i="1" s="1"/>
  <c r="G106" i="1" s="1"/>
  <c r="E106" i="1"/>
  <c r="N28" i="1"/>
  <c r="P28" i="1" s="1"/>
  <c r="Q28" i="1" s="1"/>
  <c r="O28" i="1"/>
  <c r="E31" i="1"/>
  <c r="D31" i="1"/>
  <c r="F31" i="1" s="1"/>
  <c r="G31" i="1" s="1"/>
  <c r="O71" i="1"/>
  <c r="N71" i="1"/>
  <c r="P71" i="1" s="1"/>
  <c r="Q71" i="1" s="1"/>
  <c r="I156" i="1"/>
  <c r="K156" i="1" s="1"/>
  <c r="L156" i="1" s="1"/>
  <c r="J156" i="1"/>
  <c r="J172" i="1"/>
  <c r="I172" i="1"/>
  <c r="K172" i="1" s="1"/>
  <c r="L172" i="1" s="1"/>
  <c r="N232" i="1"/>
  <c r="P232" i="1" s="1"/>
  <c r="Q232" i="1" s="1"/>
  <c r="O232" i="1"/>
  <c r="N272" i="1"/>
  <c r="P272" i="1" s="1"/>
  <c r="Q272" i="1" s="1"/>
  <c r="O272" i="1"/>
  <c r="E375" i="1"/>
  <c r="D375" i="1"/>
  <c r="F375" i="1" s="1"/>
  <c r="G375" i="1" s="1"/>
  <c r="E66" i="1"/>
  <c r="D66" i="1"/>
  <c r="F66" i="1" s="1"/>
  <c r="G66" i="1" s="1"/>
  <c r="D208" i="1"/>
  <c r="F208" i="1" s="1"/>
  <c r="G208" i="1" s="1"/>
  <c r="E208" i="1"/>
  <c r="D256" i="1"/>
  <c r="F256" i="1" s="1"/>
  <c r="G256" i="1" s="1"/>
  <c r="E256" i="1"/>
  <c r="D508" i="1"/>
  <c r="F508" i="1" s="1"/>
  <c r="G508" i="1" s="1"/>
  <c r="E508" i="1"/>
  <c r="D10" i="1"/>
  <c r="F10" i="1" s="1"/>
  <c r="G10" i="1" s="1"/>
  <c r="E10" i="1"/>
  <c r="E55" i="1"/>
  <c r="D57" i="1"/>
  <c r="F57" i="1" s="1"/>
  <c r="G57" i="1" s="1"/>
  <c r="J95" i="1"/>
  <c r="I95" i="1"/>
  <c r="K95" i="1" s="1"/>
  <c r="L95" i="1" s="1"/>
  <c r="D105" i="1"/>
  <c r="F105" i="1" s="1"/>
  <c r="G105" i="1" s="1"/>
  <c r="E240" i="1"/>
  <c r="D240" i="1"/>
  <c r="F240" i="1" s="1"/>
  <c r="G240" i="1" s="1"/>
  <c r="D255" i="1"/>
  <c r="F255" i="1" s="1"/>
  <c r="G255" i="1" s="1"/>
  <c r="E255" i="1"/>
  <c r="J365" i="1"/>
  <c r="I365" i="1"/>
  <c r="K365" i="1" s="1"/>
  <c r="L365" i="1" s="1"/>
  <c r="D373" i="1"/>
  <c r="F373" i="1" s="1"/>
  <c r="G373" i="1" s="1"/>
  <c r="E373" i="1"/>
  <c r="D150" i="1"/>
  <c r="F150" i="1" s="1"/>
  <c r="G150" i="1" s="1"/>
  <c r="E150" i="1"/>
  <c r="D175" i="1"/>
  <c r="F175" i="1" s="1"/>
  <c r="G175" i="1" s="1"/>
  <c r="E175" i="1"/>
  <c r="E182" i="1"/>
  <c r="D182" i="1"/>
  <c r="F182" i="1" s="1"/>
  <c r="G182" i="1" s="1"/>
  <c r="O247" i="1"/>
  <c r="N247" i="1"/>
  <c r="P247" i="1" s="1"/>
  <c r="Q247" i="1" s="1"/>
  <c r="E258" i="1"/>
  <c r="D258" i="1"/>
  <c r="F258" i="1" s="1"/>
  <c r="G258" i="1" s="1"/>
  <c r="N338" i="1"/>
  <c r="P338" i="1" s="1"/>
  <c r="Q338" i="1" s="1"/>
  <c r="O338" i="1"/>
  <c r="N370" i="1"/>
  <c r="P370" i="1" s="1"/>
  <c r="Q370" i="1" s="1"/>
  <c r="O370" i="1"/>
  <c r="I18" i="1"/>
  <c r="K18" i="1" s="1"/>
  <c r="L18" i="1" s="1"/>
  <c r="I103" i="1"/>
  <c r="K103" i="1" s="1"/>
  <c r="L103" i="1" s="1"/>
  <c r="J103" i="1"/>
  <c r="D166" i="1"/>
  <c r="F166" i="1" s="1"/>
  <c r="G166" i="1" s="1"/>
  <c r="J219" i="1"/>
  <c r="I219" i="1"/>
  <c r="K219" i="1" s="1"/>
  <c r="L219" i="1" s="1"/>
  <c r="J263" i="1"/>
  <c r="I263" i="1"/>
  <c r="K263" i="1" s="1"/>
  <c r="L263" i="1" s="1"/>
  <c r="I316" i="1"/>
  <c r="K316" i="1" s="1"/>
  <c r="L316" i="1" s="1"/>
  <c r="J316" i="1"/>
  <c r="D351" i="1"/>
  <c r="F351" i="1" s="1"/>
  <c r="G351" i="1" s="1"/>
  <c r="E351" i="1"/>
  <c r="J383" i="1"/>
  <c r="I383" i="1"/>
  <c r="K383" i="1" s="1"/>
  <c r="L383" i="1" s="1"/>
  <c r="D71" i="1"/>
  <c r="F71" i="1" s="1"/>
  <c r="G71" i="1" s="1"/>
  <c r="N97" i="1"/>
  <c r="P97" i="1" s="1"/>
  <c r="Q97" i="1" s="1"/>
  <c r="O120" i="1"/>
  <c r="D124" i="1"/>
  <c r="F124" i="1" s="1"/>
  <c r="G124" i="1" s="1"/>
  <c r="D129" i="1"/>
  <c r="F129" i="1" s="1"/>
  <c r="G129" i="1" s="1"/>
  <c r="D149" i="1"/>
  <c r="F149" i="1" s="1"/>
  <c r="G149" i="1" s="1"/>
  <c r="J159" i="1"/>
  <c r="D177" i="1"/>
  <c r="F177" i="1" s="1"/>
  <c r="G177" i="1" s="1"/>
  <c r="N196" i="1"/>
  <c r="P196" i="1" s="1"/>
  <c r="Q196" i="1" s="1"/>
  <c r="I229" i="1"/>
  <c r="K229" i="1" s="1"/>
  <c r="L229" i="1" s="1"/>
  <c r="I231" i="1"/>
  <c r="K231" i="1" s="1"/>
  <c r="L231" i="1" s="1"/>
  <c r="I252" i="1"/>
  <c r="K252" i="1" s="1"/>
  <c r="L252" i="1" s="1"/>
  <c r="E264" i="1"/>
  <c r="J266" i="1"/>
  <c r="I284" i="1"/>
  <c r="K284" i="1" s="1"/>
  <c r="L284" i="1" s="1"/>
  <c r="I290" i="1"/>
  <c r="K290" i="1" s="1"/>
  <c r="L290" i="1" s="1"/>
  <c r="E296" i="1"/>
  <c r="J298" i="1"/>
  <c r="I300" i="1"/>
  <c r="K300" i="1" s="1"/>
  <c r="L300" i="1" s="1"/>
  <c r="D306" i="1"/>
  <c r="F306" i="1" s="1"/>
  <c r="G306" i="1" s="1"/>
  <c r="N346" i="1"/>
  <c r="P346" i="1" s="1"/>
  <c r="Q346" i="1" s="1"/>
  <c r="I406" i="1"/>
  <c r="K406" i="1" s="1"/>
  <c r="L406" i="1" s="1"/>
  <c r="I422" i="1"/>
  <c r="K422" i="1" s="1"/>
  <c r="L422" i="1" s="1"/>
  <c r="D427" i="1"/>
  <c r="F427" i="1" s="1"/>
  <c r="G427" i="1" s="1"/>
  <c r="D429" i="1"/>
  <c r="F429" i="1" s="1"/>
  <c r="G429" i="1" s="1"/>
  <c r="O440" i="1"/>
  <c r="J467" i="1"/>
  <c r="I478" i="1"/>
  <c r="K478" i="1" s="1"/>
  <c r="L478" i="1" s="1"/>
  <c r="E580" i="1"/>
  <c r="D603" i="1"/>
  <c r="F603" i="1" s="1"/>
  <c r="G603" i="1" s="1"/>
  <c r="J611" i="1"/>
  <c r="N625" i="1"/>
  <c r="P625" i="1" s="1"/>
  <c r="Q625" i="1" s="1"/>
  <c r="E637" i="1"/>
  <c r="I639" i="1"/>
  <c r="K639" i="1" s="1"/>
  <c r="L639" i="1" s="1"/>
  <c r="O642" i="1"/>
  <c r="N657" i="1"/>
  <c r="P657" i="1" s="1"/>
  <c r="Q657" i="1" s="1"/>
  <c r="O661" i="1"/>
  <c r="O663" i="1"/>
  <c r="N665" i="1"/>
  <c r="P665" i="1" s="1"/>
  <c r="Q665" i="1" s="1"/>
  <c r="J712" i="1"/>
  <c r="E732" i="1"/>
  <c r="J764" i="1"/>
  <c r="J780" i="1"/>
  <c r="O793" i="1"/>
  <c r="O795" i="1"/>
  <c r="I826" i="1"/>
  <c r="K826" i="1" s="1"/>
  <c r="L826" i="1" s="1"/>
  <c r="I833" i="1"/>
  <c r="K833" i="1" s="1"/>
  <c r="L833" i="1" s="1"/>
  <c r="J835" i="1"/>
  <c r="E837" i="1"/>
  <c r="N838" i="1"/>
  <c r="P838" i="1" s="1"/>
  <c r="Q838" i="1" s="1"/>
  <c r="O846" i="1"/>
  <c r="E892" i="1"/>
  <c r="J898" i="1"/>
  <c r="O1018" i="1"/>
  <c r="J1024" i="1"/>
  <c r="E1068" i="1"/>
  <c r="J1157" i="1"/>
  <c r="J1194" i="1"/>
  <c r="O1213" i="1"/>
  <c r="O1223" i="1"/>
  <c r="I1246" i="1"/>
  <c r="K1246" i="1" s="1"/>
  <c r="L1246" i="1" s="1"/>
  <c r="N1248" i="1"/>
  <c r="P1248" i="1" s="1"/>
  <c r="Q1248" i="1" s="1"/>
  <c r="D1277" i="1"/>
  <c r="F1277" i="1" s="1"/>
  <c r="G1277" i="1" s="1"/>
  <c r="D1289" i="1"/>
  <c r="F1289" i="1" s="1"/>
  <c r="G1289" i="1" s="1"/>
  <c r="O1300" i="1"/>
  <c r="N1307" i="1"/>
  <c r="P1307" i="1" s="1"/>
  <c r="Q1307" i="1" s="1"/>
  <c r="E1314" i="1"/>
  <c r="D1321" i="1"/>
  <c r="F1321" i="1" s="1"/>
  <c r="G1321" i="1" s="1"/>
  <c r="O1329" i="1"/>
  <c r="E1338" i="1"/>
  <c r="J1342" i="1"/>
  <c r="J1418" i="1"/>
  <c r="D8" i="1"/>
  <c r="F8" i="1" s="1"/>
  <c r="G8" i="1" s="1"/>
  <c r="J27" i="1"/>
  <c r="I42" i="1"/>
  <c r="K42" i="1" s="1"/>
  <c r="L42" i="1" s="1"/>
  <c r="O79" i="1"/>
  <c r="J84" i="1"/>
  <c r="D94" i="1"/>
  <c r="F94" i="1" s="1"/>
  <c r="G94" i="1" s="1"/>
  <c r="N95" i="1"/>
  <c r="P95" i="1" s="1"/>
  <c r="Q95" i="1" s="1"/>
  <c r="O104" i="1"/>
  <c r="J106" i="1"/>
  <c r="O135" i="1"/>
  <c r="J140" i="1"/>
  <c r="I169" i="1"/>
  <c r="K169" i="1" s="1"/>
  <c r="L169" i="1" s="1"/>
  <c r="J186" i="1"/>
  <c r="N188" i="1"/>
  <c r="P188" i="1" s="1"/>
  <c r="Q188" i="1" s="1"/>
  <c r="O239" i="1"/>
  <c r="I258" i="1"/>
  <c r="K258" i="1" s="1"/>
  <c r="L258" i="1" s="1"/>
  <c r="D263" i="1"/>
  <c r="F263" i="1" s="1"/>
  <c r="G263" i="1" s="1"/>
  <c r="N268" i="1"/>
  <c r="P268" i="1" s="1"/>
  <c r="Q268" i="1" s="1"/>
  <c r="J277" i="1"/>
  <c r="J282" i="1"/>
  <c r="J292" i="1"/>
  <c r="E319" i="1"/>
  <c r="I333" i="1"/>
  <c r="K333" i="1" s="1"/>
  <c r="L333" i="1" s="1"/>
  <c r="O353" i="1"/>
  <c r="E367" i="1"/>
  <c r="J379" i="1"/>
  <c r="O383" i="1"/>
  <c r="J387" i="1"/>
  <c r="O904" i="1"/>
  <c r="J915" i="1"/>
  <c r="J917" i="1"/>
  <c r="O941" i="1"/>
  <c r="D975" i="1"/>
  <c r="F975" i="1" s="1"/>
  <c r="G975" i="1" s="1"/>
  <c r="N988" i="1"/>
  <c r="P988" i="1" s="1"/>
  <c r="Q988" i="1" s="1"/>
  <c r="N1005" i="1"/>
  <c r="P1005" i="1" s="1"/>
  <c r="Q1005" i="1" s="1"/>
  <c r="I1070" i="1"/>
  <c r="K1070" i="1" s="1"/>
  <c r="L1070" i="1" s="1"/>
  <c r="N1125" i="1"/>
  <c r="P1125" i="1" s="1"/>
  <c r="Q1125" i="1" s="1"/>
  <c r="N1127" i="1"/>
  <c r="P1127" i="1" s="1"/>
  <c r="Q1127" i="1" s="1"/>
  <c r="D1139" i="1"/>
  <c r="F1139" i="1" s="1"/>
  <c r="G1139" i="1" s="1"/>
  <c r="I1363" i="1"/>
  <c r="K1363" i="1" s="1"/>
  <c r="L1363" i="1" s="1"/>
  <c r="D1370" i="1"/>
  <c r="F1370" i="1" s="1"/>
  <c r="G1370" i="1" s="1"/>
  <c r="N1374" i="1"/>
  <c r="P1374" i="1" s="1"/>
  <c r="Q1374" i="1" s="1"/>
  <c r="E1421" i="1"/>
  <c r="D1423" i="1"/>
  <c r="F1423" i="1" s="1"/>
  <c r="G1423" i="1" s="1"/>
  <c r="E1439" i="1"/>
  <c r="N1451" i="1"/>
  <c r="P1451" i="1" s="1"/>
  <c r="Q1451" i="1" s="1"/>
  <c r="J386" i="1"/>
  <c r="I409" i="1"/>
  <c r="K409" i="1" s="1"/>
  <c r="L409" i="1" s="1"/>
  <c r="J411" i="1"/>
  <c r="N427" i="1"/>
  <c r="P427" i="1" s="1"/>
  <c r="Q427" i="1" s="1"/>
  <c r="D449" i="1"/>
  <c r="F449" i="1" s="1"/>
  <c r="G449" i="1" s="1"/>
  <c r="E468" i="1"/>
  <c r="I524" i="1"/>
  <c r="K524" i="1" s="1"/>
  <c r="L524" i="1" s="1"/>
  <c r="I530" i="1"/>
  <c r="K530" i="1" s="1"/>
  <c r="L530" i="1" s="1"/>
  <c r="D535" i="1"/>
  <c r="F535" i="1" s="1"/>
  <c r="G535" i="1" s="1"/>
  <c r="D539" i="1"/>
  <c r="F539" i="1" s="1"/>
  <c r="G539" i="1" s="1"/>
  <c r="D541" i="1"/>
  <c r="F541" i="1" s="1"/>
  <c r="G541" i="1" s="1"/>
  <c r="N547" i="1"/>
  <c r="P547" i="1" s="1"/>
  <c r="Q547" i="1" s="1"/>
  <c r="D549" i="1"/>
  <c r="F549" i="1" s="1"/>
  <c r="G549" i="1" s="1"/>
  <c r="D562" i="1"/>
  <c r="F562" i="1" s="1"/>
  <c r="G562" i="1" s="1"/>
  <c r="O574" i="1"/>
  <c r="N585" i="1"/>
  <c r="P585" i="1" s="1"/>
  <c r="Q585" i="1" s="1"/>
  <c r="J626" i="1"/>
  <c r="N660" i="1"/>
  <c r="P660" i="1" s="1"/>
  <c r="Q660" i="1" s="1"/>
  <c r="E684" i="1"/>
  <c r="N687" i="1"/>
  <c r="P687" i="1" s="1"/>
  <c r="Q687" i="1" s="1"/>
  <c r="J706" i="1"/>
  <c r="D731" i="1"/>
  <c r="F731" i="1" s="1"/>
  <c r="G731" i="1" s="1"/>
  <c r="I757" i="1"/>
  <c r="K757" i="1" s="1"/>
  <c r="L757" i="1" s="1"/>
  <c r="I796" i="1"/>
  <c r="K796" i="1" s="1"/>
  <c r="L796" i="1" s="1"/>
  <c r="N829" i="1"/>
  <c r="P829" i="1" s="1"/>
  <c r="Q829" i="1" s="1"/>
  <c r="E834" i="1"/>
  <c r="J839" i="1"/>
  <c r="N843" i="1"/>
  <c r="P843" i="1" s="1"/>
  <c r="Q843" i="1" s="1"/>
  <c r="I891" i="1"/>
  <c r="K891" i="1" s="1"/>
  <c r="L891" i="1" s="1"/>
  <c r="E901" i="1"/>
  <c r="J910" i="1"/>
  <c r="O915" i="1"/>
  <c r="N917" i="1"/>
  <c r="P917" i="1" s="1"/>
  <c r="Q917" i="1" s="1"/>
  <c r="D934" i="1"/>
  <c r="F934" i="1" s="1"/>
  <c r="G934" i="1" s="1"/>
  <c r="E936" i="1"/>
  <c r="I951" i="1"/>
  <c r="K951" i="1" s="1"/>
  <c r="L951" i="1" s="1"/>
  <c r="D1006" i="1"/>
  <c r="F1006" i="1" s="1"/>
  <c r="G1006" i="1" s="1"/>
  <c r="I1019" i="1"/>
  <c r="K1019" i="1" s="1"/>
  <c r="L1019" i="1" s="1"/>
  <c r="O1021" i="1"/>
  <c r="I1023" i="1"/>
  <c r="K1023" i="1" s="1"/>
  <c r="L1023" i="1" s="1"/>
  <c r="I1046" i="1"/>
  <c r="K1046" i="1" s="1"/>
  <c r="L1046" i="1" s="1"/>
  <c r="N1050" i="1"/>
  <c r="P1050" i="1" s="1"/>
  <c r="Q1050" i="1" s="1"/>
  <c r="I1059" i="1"/>
  <c r="K1059" i="1" s="1"/>
  <c r="L1059" i="1" s="1"/>
  <c r="J1061" i="1"/>
  <c r="I1073" i="1"/>
  <c r="K1073" i="1" s="1"/>
  <c r="L1073" i="1" s="1"/>
  <c r="D1075" i="1"/>
  <c r="F1075" i="1" s="1"/>
  <c r="G1075" i="1" s="1"/>
  <c r="N1083" i="1"/>
  <c r="P1083" i="1" s="1"/>
  <c r="Q1083" i="1" s="1"/>
  <c r="D1105" i="1"/>
  <c r="F1105" i="1" s="1"/>
  <c r="G1105" i="1" s="1"/>
  <c r="N1109" i="1"/>
  <c r="P1109" i="1" s="1"/>
  <c r="Q1109" i="1" s="1"/>
  <c r="D1111" i="1"/>
  <c r="F1111" i="1" s="1"/>
  <c r="G1111" i="1" s="1"/>
  <c r="I1120" i="1"/>
  <c r="K1120" i="1" s="1"/>
  <c r="L1120" i="1" s="1"/>
  <c r="I1130" i="1"/>
  <c r="K1130" i="1" s="1"/>
  <c r="L1130" i="1" s="1"/>
  <c r="J1139" i="1"/>
  <c r="I1160" i="1"/>
  <c r="K1160" i="1" s="1"/>
  <c r="L1160" i="1" s="1"/>
  <c r="E1173" i="1"/>
  <c r="D1175" i="1"/>
  <c r="F1175" i="1" s="1"/>
  <c r="G1175" i="1" s="1"/>
  <c r="J1187" i="1"/>
  <c r="J1189" i="1"/>
  <c r="J1198" i="1"/>
  <c r="N1207" i="1"/>
  <c r="P1207" i="1" s="1"/>
  <c r="Q1207" i="1" s="1"/>
  <c r="I1218" i="1"/>
  <c r="K1218" i="1" s="1"/>
  <c r="L1218" i="1" s="1"/>
  <c r="D1237" i="1"/>
  <c r="F1237" i="1" s="1"/>
  <c r="G1237" i="1" s="1"/>
  <c r="I1238" i="1"/>
  <c r="K1238" i="1" s="1"/>
  <c r="L1238" i="1" s="1"/>
  <c r="I1253" i="1"/>
  <c r="K1253" i="1" s="1"/>
  <c r="L1253" i="1" s="1"/>
  <c r="D1261" i="1"/>
  <c r="F1261" i="1" s="1"/>
  <c r="G1261" i="1" s="1"/>
  <c r="J1262" i="1"/>
  <c r="D1298" i="1"/>
  <c r="F1298" i="1" s="1"/>
  <c r="G1298" i="1" s="1"/>
  <c r="N1299" i="1"/>
  <c r="P1299" i="1" s="1"/>
  <c r="Q1299" i="1" s="1"/>
  <c r="E1337" i="1"/>
  <c r="D1357" i="1"/>
  <c r="F1357" i="1" s="1"/>
  <c r="G1357" i="1" s="1"/>
  <c r="J1370" i="1"/>
  <c r="I1377" i="1"/>
  <c r="K1377" i="1" s="1"/>
  <c r="L1377" i="1" s="1"/>
  <c r="E1388" i="1"/>
  <c r="N1430" i="1"/>
  <c r="P1430" i="1" s="1"/>
  <c r="Q1430" i="1" s="1"/>
  <c r="I1439" i="1"/>
  <c r="K1439" i="1" s="1"/>
  <c r="L1439" i="1" s="1"/>
  <c r="O1447" i="1"/>
  <c r="I287" i="1"/>
  <c r="K287" i="1" s="1"/>
  <c r="L287" i="1" s="1"/>
  <c r="N289" i="1"/>
  <c r="P289" i="1" s="1"/>
  <c r="Q289" i="1" s="1"/>
  <c r="J299" i="1"/>
  <c r="D301" i="1"/>
  <c r="F301" i="1" s="1"/>
  <c r="G301" i="1" s="1"/>
  <c r="E311" i="1"/>
  <c r="J324" i="1"/>
  <c r="E359" i="1"/>
  <c r="D370" i="1"/>
  <c r="F370" i="1" s="1"/>
  <c r="G370" i="1" s="1"/>
  <c r="J407" i="1"/>
  <c r="J496" i="1"/>
  <c r="I652" i="1"/>
  <c r="K652" i="1" s="1"/>
  <c r="L652" i="1" s="1"/>
  <c r="O662" i="1"/>
  <c r="J669" i="1"/>
  <c r="E717" i="1"/>
  <c r="N721" i="1"/>
  <c r="P721" i="1" s="1"/>
  <c r="Q721" i="1" s="1"/>
  <c r="E744" i="1"/>
  <c r="J765" i="1"/>
  <c r="J788" i="1"/>
  <c r="N790" i="1"/>
  <c r="P790" i="1" s="1"/>
  <c r="Q790" i="1" s="1"/>
  <c r="J798" i="1"/>
  <c r="E807" i="1"/>
  <c r="N861" i="1"/>
  <c r="P861" i="1" s="1"/>
  <c r="Q861" i="1" s="1"/>
  <c r="D868" i="1"/>
  <c r="F868" i="1" s="1"/>
  <c r="G868" i="1" s="1"/>
  <c r="J870" i="1"/>
  <c r="I872" i="1"/>
  <c r="K872" i="1" s="1"/>
  <c r="L872" i="1" s="1"/>
  <c r="I912" i="1"/>
  <c r="K912" i="1" s="1"/>
  <c r="L912" i="1" s="1"/>
  <c r="I914" i="1"/>
  <c r="K914" i="1" s="1"/>
  <c r="L914" i="1" s="1"/>
  <c r="E947" i="1"/>
  <c r="I1000" i="1"/>
  <c r="K1000" i="1" s="1"/>
  <c r="L1000" i="1" s="1"/>
  <c r="J1004" i="1"/>
  <c r="I1013" i="1"/>
  <c r="K1013" i="1" s="1"/>
  <c r="L1013" i="1" s="1"/>
  <c r="E1028" i="1"/>
  <c r="J1030" i="1"/>
  <c r="O1034" i="1"/>
  <c r="D1039" i="1"/>
  <c r="F1039" i="1" s="1"/>
  <c r="G1039" i="1" s="1"/>
  <c r="N1040" i="1"/>
  <c r="P1040" i="1" s="1"/>
  <c r="Q1040" i="1" s="1"/>
  <c r="I1044" i="1"/>
  <c r="K1044" i="1" s="1"/>
  <c r="L1044" i="1" s="1"/>
  <c r="I1080" i="1"/>
  <c r="K1080" i="1" s="1"/>
  <c r="L1080" i="1" s="1"/>
  <c r="O1090" i="1"/>
  <c r="I1092" i="1"/>
  <c r="K1092" i="1" s="1"/>
  <c r="L1092" i="1" s="1"/>
  <c r="D1116" i="1"/>
  <c r="F1116" i="1" s="1"/>
  <c r="G1116" i="1" s="1"/>
  <c r="J1124" i="1"/>
  <c r="I1128" i="1"/>
  <c r="K1128" i="1" s="1"/>
  <c r="L1128" i="1" s="1"/>
  <c r="N1146" i="1"/>
  <c r="P1146" i="1" s="1"/>
  <c r="Q1146" i="1" s="1"/>
  <c r="N1148" i="1"/>
  <c r="P1148" i="1" s="1"/>
  <c r="Q1148" i="1" s="1"/>
  <c r="J1154" i="1"/>
  <c r="N1162" i="1"/>
  <c r="P1162" i="1" s="1"/>
  <c r="Q1162" i="1" s="1"/>
  <c r="D1171" i="1"/>
  <c r="F1171" i="1" s="1"/>
  <c r="G1171" i="1" s="1"/>
  <c r="N1191" i="1"/>
  <c r="P1191" i="1" s="1"/>
  <c r="Q1191" i="1" s="1"/>
  <c r="E1197" i="1"/>
  <c r="I1210" i="1"/>
  <c r="K1210" i="1" s="1"/>
  <c r="L1210" i="1" s="1"/>
  <c r="D1221" i="1"/>
  <c r="F1221" i="1" s="1"/>
  <c r="G1221" i="1" s="1"/>
  <c r="D1229" i="1"/>
  <c r="F1229" i="1" s="1"/>
  <c r="G1229" i="1" s="1"/>
  <c r="O1251" i="1"/>
  <c r="D1258" i="1"/>
  <c r="F1258" i="1" s="1"/>
  <c r="G1258" i="1" s="1"/>
  <c r="D1278" i="1"/>
  <c r="F1278" i="1" s="1"/>
  <c r="G1278" i="1" s="1"/>
  <c r="D1295" i="1"/>
  <c r="F1295" i="1" s="1"/>
  <c r="G1295" i="1" s="1"/>
  <c r="N1296" i="1"/>
  <c r="P1296" i="1" s="1"/>
  <c r="Q1296" i="1" s="1"/>
  <c r="O1308" i="1"/>
  <c r="I1310" i="1"/>
  <c r="K1310" i="1" s="1"/>
  <c r="L1310" i="1" s="1"/>
  <c r="E1322" i="1"/>
  <c r="D1324" i="1"/>
  <c r="F1324" i="1" s="1"/>
  <c r="G1324" i="1" s="1"/>
  <c r="O1332" i="1"/>
  <c r="O1350" i="1"/>
  <c r="N1392" i="1"/>
  <c r="P1392" i="1" s="1"/>
  <c r="Q1392" i="1" s="1"/>
  <c r="D1395" i="1"/>
  <c r="F1395" i="1" s="1"/>
  <c r="G1395" i="1" s="1"/>
  <c r="I1409" i="1"/>
  <c r="K1409" i="1" s="1"/>
  <c r="L1409" i="1" s="1"/>
  <c r="E1435" i="1"/>
  <c r="I1452" i="1"/>
  <c r="K1452" i="1" s="1"/>
  <c r="L1452" i="1" s="1"/>
  <c r="I215" i="1"/>
  <c r="K215" i="1" s="1"/>
  <c r="L215" i="1" s="1"/>
  <c r="I242" i="1"/>
  <c r="K242" i="1" s="1"/>
  <c r="L242" i="1" s="1"/>
  <c r="D247" i="1"/>
  <c r="F247" i="1" s="1"/>
  <c r="G247" i="1" s="1"/>
  <c r="I251" i="1"/>
  <c r="K251" i="1" s="1"/>
  <c r="L251" i="1" s="1"/>
  <c r="E253" i="1"/>
  <c r="I267" i="1"/>
  <c r="K267" i="1" s="1"/>
  <c r="L267" i="1" s="1"/>
  <c r="D23" i="1"/>
  <c r="F23" i="1" s="1"/>
  <c r="G23" i="1" s="1"/>
  <c r="I26" i="1"/>
  <c r="K26" i="1" s="1"/>
  <c r="L26" i="1" s="1"/>
  <c r="I39" i="1"/>
  <c r="K39" i="1" s="1"/>
  <c r="L39" i="1" s="1"/>
  <c r="N54" i="1"/>
  <c r="P54" i="1" s="1"/>
  <c r="Q54" i="1" s="1"/>
  <c r="O87" i="1"/>
  <c r="D95" i="1"/>
  <c r="F95" i="1" s="1"/>
  <c r="G95" i="1" s="1"/>
  <c r="O132" i="1"/>
  <c r="O143" i="1"/>
  <c r="E159" i="1"/>
  <c r="D194" i="1"/>
  <c r="F194" i="1" s="1"/>
  <c r="G194" i="1" s="1"/>
  <c r="N207" i="1"/>
  <c r="P207" i="1" s="1"/>
  <c r="Q207" i="1" s="1"/>
  <c r="D226" i="1"/>
  <c r="F226" i="1" s="1"/>
  <c r="G226" i="1" s="1"/>
  <c r="J236" i="1"/>
  <c r="N257" i="1"/>
  <c r="P257" i="1" s="1"/>
  <c r="Q257" i="1" s="1"/>
  <c r="I376" i="1"/>
  <c r="K376" i="1" s="1"/>
  <c r="L376" i="1" s="1"/>
  <c r="O386" i="1"/>
  <c r="I468" i="1"/>
  <c r="K468" i="1" s="1"/>
  <c r="L468" i="1" s="1"/>
  <c r="I470" i="1"/>
  <c r="K470" i="1" s="1"/>
  <c r="L470" i="1" s="1"/>
  <c r="E821" i="1"/>
  <c r="N839" i="1"/>
  <c r="P839" i="1" s="1"/>
  <c r="Q839" i="1" s="1"/>
  <c r="E844" i="1"/>
  <c r="E853" i="1"/>
  <c r="O989" i="1"/>
  <c r="N1032" i="1"/>
  <c r="P1032" i="1" s="1"/>
  <c r="Q1032" i="1" s="1"/>
  <c r="O1181" i="1"/>
  <c r="N1183" i="1"/>
  <c r="P1183" i="1" s="1"/>
  <c r="Q1183" i="1" s="1"/>
  <c r="D1369" i="1"/>
  <c r="F1369" i="1" s="1"/>
  <c r="G1369" i="1" s="1"/>
  <c r="O1375" i="1"/>
  <c r="N1377" i="1"/>
  <c r="P1377" i="1" s="1"/>
  <c r="Q1377" i="1" s="1"/>
  <c r="J1388" i="1"/>
  <c r="D1400" i="1"/>
  <c r="F1400" i="1" s="1"/>
  <c r="G1400" i="1" s="1"/>
  <c r="N1413" i="1"/>
  <c r="P1413" i="1" s="1"/>
  <c r="Q1413" i="1" s="1"/>
  <c r="D1429" i="1"/>
  <c r="F1429" i="1" s="1"/>
  <c r="G1429" i="1" s="1"/>
  <c r="D1433" i="1"/>
  <c r="F1433" i="1" s="1"/>
  <c r="G1433" i="1" s="1"/>
  <c r="N1439" i="1"/>
  <c r="P1439" i="1" s="1"/>
  <c r="Q1439" i="1" s="1"/>
  <c r="D1463" i="1"/>
  <c r="F1463" i="1" s="1"/>
  <c r="G1463" i="1" s="1"/>
  <c r="J552" i="1"/>
  <c r="I559" i="1"/>
  <c r="K559" i="1" s="1"/>
  <c r="L559" i="1" s="1"/>
  <c r="D572" i="1"/>
  <c r="F572" i="1" s="1"/>
  <c r="G572" i="1" s="1"/>
  <c r="E605" i="1"/>
  <c r="E621" i="1"/>
  <c r="D647" i="1"/>
  <c r="F647" i="1" s="1"/>
  <c r="G647" i="1" s="1"/>
  <c r="E651" i="1"/>
  <c r="N697" i="1"/>
  <c r="P697" i="1" s="1"/>
  <c r="Q697" i="1" s="1"/>
  <c r="D714" i="1"/>
  <c r="F714" i="1" s="1"/>
  <c r="G714" i="1" s="1"/>
  <c r="E738" i="1"/>
  <c r="O770" i="1"/>
  <c r="J782" i="1"/>
  <c r="D867" i="1"/>
  <c r="F867" i="1" s="1"/>
  <c r="G867" i="1" s="1"/>
  <c r="D915" i="1"/>
  <c r="F915" i="1" s="1"/>
  <c r="G915" i="1" s="1"/>
  <c r="I928" i="1"/>
  <c r="K928" i="1" s="1"/>
  <c r="L928" i="1" s="1"/>
  <c r="E935" i="1"/>
  <c r="J941" i="1"/>
  <c r="I943" i="1"/>
  <c r="K943" i="1" s="1"/>
  <c r="L943" i="1" s="1"/>
  <c r="O945" i="1"/>
  <c r="J952" i="1"/>
  <c r="O954" i="1"/>
  <c r="N969" i="1"/>
  <c r="P969" i="1" s="1"/>
  <c r="Q969" i="1" s="1"/>
  <c r="I988" i="1"/>
  <c r="K988" i="1" s="1"/>
  <c r="L988" i="1" s="1"/>
  <c r="I992" i="1"/>
  <c r="K992" i="1" s="1"/>
  <c r="L992" i="1" s="1"/>
  <c r="E1003" i="1"/>
  <c r="D1031" i="1"/>
  <c r="F1031" i="1" s="1"/>
  <c r="G1031" i="1" s="1"/>
  <c r="N1049" i="1"/>
  <c r="P1049" i="1" s="1"/>
  <c r="Q1049" i="1" s="1"/>
  <c r="I1060" i="1"/>
  <c r="K1060" i="1" s="1"/>
  <c r="L1060" i="1" s="1"/>
  <c r="I1062" i="1"/>
  <c r="K1062" i="1" s="1"/>
  <c r="L1062" i="1" s="1"/>
  <c r="E1079" i="1"/>
  <c r="D1081" i="1"/>
  <c r="F1081" i="1" s="1"/>
  <c r="G1081" i="1" s="1"/>
  <c r="I1091" i="1"/>
  <c r="K1091" i="1" s="1"/>
  <c r="L1091" i="1" s="1"/>
  <c r="N1123" i="1"/>
  <c r="P1123" i="1" s="1"/>
  <c r="Q1123" i="1" s="1"/>
  <c r="D1131" i="1"/>
  <c r="F1131" i="1" s="1"/>
  <c r="G1131" i="1" s="1"/>
  <c r="I1140" i="1"/>
  <c r="K1140" i="1" s="1"/>
  <c r="L1140" i="1" s="1"/>
  <c r="E1182" i="1"/>
  <c r="J1190" i="1"/>
  <c r="O1195" i="1"/>
  <c r="D1234" i="1"/>
  <c r="F1234" i="1" s="1"/>
  <c r="G1234" i="1" s="1"/>
  <c r="N1243" i="1"/>
  <c r="P1243" i="1" s="1"/>
  <c r="Q1243" i="1" s="1"/>
  <c r="N1256" i="1"/>
  <c r="P1256" i="1" s="1"/>
  <c r="Q1256" i="1" s="1"/>
  <c r="D1281" i="1"/>
  <c r="F1281" i="1" s="1"/>
  <c r="G1281" i="1" s="1"/>
  <c r="E1287" i="1"/>
  <c r="E1299" i="1"/>
  <c r="J1367" i="1"/>
  <c r="O1465" i="1"/>
  <c r="K84" i="20"/>
  <c r="H85" i="20"/>
  <c r="I85" i="20" s="1"/>
  <c r="J85" i="20" s="1"/>
  <c r="L85" i="20" s="1"/>
  <c r="G86" i="20"/>
  <c r="F87" i="20" s="1"/>
  <c r="K660" i="2"/>
  <c r="L660" i="2" s="1"/>
  <c r="J660" i="2"/>
  <c r="K937" i="2"/>
  <c r="L937" i="2" s="1"/>
  <c r="J937" i="2"/>
  <c r="K1023" i="2"/>
  <c r="L1023" i="2" s="1"/>
  <c r="J1023" i="2"/>
  <c r="J761" i="2"/>
  <c r="K761" i="2"/>
  <c r="L761" i="2" s="1"/>
  <c r="K1012" i="2"/>
  <c r="L1012" i="2" s="1"/>
  <c r="J1012" i="2"/>
  <c r="K190" i="2"/>
  <c r="L190" i="2" s="1"/>
  <c r="J190" i="2"/>
  <c r="K589" i="2"/>
  <c r="L589" i="2" s="1"/>
  <c r="J589" i="2"/>
  <c r="J597" i="2"/>
  <c r="K597" i="2"/>
  <c r="L597" i="2" s="1"/>
  <c r="K1401" i="2"/>
  <c r="L1401" i="2" s="1"/>
  <c r="J1401" i="2"/>
  <c r="K1349" i="2"/>
  <c r="L1349" i="2" s="1"/>
  <c r="J1349" i="2"/>
  <c r="K461" i="2"/>
  <c r="L461" i="2" s="1"/>
  <c r="J461" i="2"/>
  <c r="J693" i="2"/>
  <c r="K693" i="2"/>
  <c r="L693" i="2" s="1"/>
  <c r="K781" i="2"/>
  <c r="L781" i="2" s="1"/>
  <c r="J781" i="2"/>
  <c r="K201" i="2"/>
  <c r="L201" i="2" s="1"/>
  <c r="K605" i="2"/>
  <c r="L605" i="2" s="1"/>
  <c r="K697" i="2"/>
  <c r="L697" i="2" s="1"/>
  <c r="K948" i="2"/>
  <c r="L948" i="2" s="1"/>
  <c r="J1218" i="2"/>
  <c r="K1291" i="2"/>
  <c r="L1291" i="2" s="1"/>
  <c r="J1414" i="2"/>
  <c r="J270" i="2"/>
  <c r="K327" i="2"/>
  <c r="L327" i="2" s="1"/>
  <c r="K584" i="2"/>
  <c r="L584" i="2" s="1"/>
  <c r="K662" i="2"/>
  <c r="L662" i="2" s="1"/>
  <c r="K681" i="2"/>
  <c r="L681" i="2" s="1"/>
  <c r="J729" i="2"/>
  <c r="J861" i="2"/>
  <c r="K26" i="2"/>
  <c r="L26" i="2" s="1"/>
  <c r="K362" i="2"/>
  <c r="L362" i="2" s="1"/>
  <c r="J741" i="2"/>
  <c r="K785" i="2"/>
  <c r="L785" i="2" s="1"/>
  <c r="K1043" i="2"/>
  <c r="L1043" i="2" s="1"/>
  <c r="J1055" i="2"/>
  <c r="J1132" i="2"/>
  <c r="J1188" i="2"/>
  <c r="J1424" i="2"/>
  <c r="J1453" i="2"/>
  <c r="K1459" i="2"/>
  <c r="L1459" i="2" s="1"/>
  <c r="K1020" i="2"/>
  <c r="L1020" i="2" s="1"/>
  <c r="K1030" i="2"/>
  <c r="L1030" i="2" s="1"/>
  <c r="J1358" i="2"/>
  <c r="K1443" i="2"/>
  <c r="L1443" i="2" s="1"/>
  <c r="K99" i="2"/>
  <c r="L99" i="2" s="1"/>
  <c r="K857" i="2"/>
  <c r="L857" i="2" s="1"/>
  <c r="K1172" i="2"/>
  <c r="L1172" i="2" s="1"/>
  <c r="J1242" i="2"/>
  <c r="J1421" i="2"/>
  <c r="K44" i="2"/>
  <c r="L44" i="2" s="1"/>
  <c r="K646" i="2"/>
  <c r="L646" i="2" s="1"/>
  <c r="J972" i="2"/>
  <c r="K999" i="2"/>
  <c r="L999" i="2" s="1"/>
  <c r="J1016" i="2"/>
  <c r="J1450" i="2"/>
  <c r="K193" i="2"/>
  <c r="L193" i="2" s="1"/>
  <c r="K346" i="2"/>
  <c r="L346" i="2" s="1"/>
  <c r="K692" i="2"/>
  <c r="L692" i="2" s="1"/>
  <c r="K696" i="2"/>
  <c r="L696" i="2" s="1"/>
  <c r="K700" i="2"/>
  <c r="L700" i="2" s="1"/>
  <c r="J721" i="2"/>
  <c r="J830" i="2"/>
  <c r="J1022" i="2"/>
  <c r="J1027" i="2"/>
  <c r="J1202" i="2"/>
  <c r="J1355" i="2"/>
  <c r="D13" i="1"/>
  <c r="F13" i="1" s="1"/>
  <c r="G13" i="1" s="1"/>
  <c r="N20" i="1"/>
  <c r="P20" i="1" s="1"/>
  <c r="Q20" i="1" s="1"/>
  <c r="N31" i="1"/>
  <c r="P31" i="1" s="1"/>
  <c r="Q31" i="1" s="1"/>
  <c r="N44" i="1"/>
  <c r="P44" i="1" s="1"/>
  <c r="Q44" i="1" s="1"/>
  <c r="J60" i="1"/>
  <c r="I68" i="1"/>
  <c r="K68" i="1" s="1"/>
  <c r="L68" i="1" s="1"/>
  <c r="O81" i="1"/>
  <c r="N83" i="1"/>
  <c r="P83" i="1" s="1"/>
  <c r="Q83" i="1" s="1"/>
  <c r="E85" i="1"/>
  <c r="D101" i="1"/>
  <c r="F101" i="1" s="1"/>
  <c r="G101" i="1" s="1"/>
  <c r="J107" i="1"/>
  <c r="E109" i="1"/>
  <c r="D117" i="1"/>
  <c r="F117" i="1" s="1"/>
  <c r="G117" i="1" s="1"/>
  <c r="O128" i="1"/>
  <c r="O148" i="1"/>
  <c r="D157" i="1"/>
  <c r="F157" i="1" s="1"/>
  <c r="G157" i="1" s="1"/>
  <c r="J162" i="1"/>
  <c r="N163" i="1"/>
  <c r="P163" i="1" s="1"/>
  <c r="Q163" i="1" s="1"/>
  <c r="O176" i="1"/>
  <c r="N194" i="1"/>
  <c r="P194" i="1" s="1"/>
  <c r="Q194" i="1" s="1"/>
  <c r="I207" i="1"/>
  <c r="K207" i="1" s="1"/>
  <c r="L207" i="1" s="1"/>
  <c r="I211" i="1"/>
  <c r="K211" i="1" s="1"/>
  <c r="L211" i="1" s="1"/>
  <c r="D12" i="1"/>
  <c r="F12" i="1" s="1"/>
  <c r="G12" i="1" s="1"/>
  <c r="D17" i="1"/>
  <c r="F17" i="1" s="1"/>
  <c r="G17" i="1" s="1"/>
  <c r="D25" i="1"/>
  <c r="F25" i="1" s="1"/>
  <c r="G25" i="1" s="1"/>
  <c r="E29" i="1"/>
  <c r="N35" i="1"/>
  <c r="P35" i="1" s="1"/>
  <c r="Q35" i="1" s="1"/>
  <c r="D41" i="1"/>
  <c r="F41" i="1" s="1"/>
  <c r="G41" i="1" s="1"/>
  <c r="D47" i="1"/>
  <c r="F47" i="1" s="1"/>
  <c r="G47" i="1" s="1"/>
  <c r="E50" i="1"/>
  <c r="O55" i="1"/>
  <c r="I57" i="1"/>
  <c r="K57" i="1" s="1"/>
  <c r="L57" i="1" s="1"/>
  <c r="O72" i="1"/>
  <c r="E74" i="1"/>
  <c r="E77" i="1"/>
  <c r="N78" i="1"/>
  <c r="P78" i="1" s="1"/>
  <c r="Q78" i="1" s="1"/>
  <c r="E87" i="1"/>
  <c r="D89" i="1"/>
  <c r="F89" i="1" s="1"/>
  <c r="G89" i="1" s="1"/>
  <c r="I98" i="1"/>
  <c r="K98" i="1" s="1"/>
  <c r="L98" i="1" s="1"/>
  <c r="D100" i="1"/>
  <c r="F100" i="1" s="1"/>
  <c r="G100" i="1" s="1"/>
  <c r="D114" i="1"/>
  <c r="F114" i="1" s="1"/>
  <c r="G114" i="1" s="1"/>
  <c r="J123" i="1"/>
  <c r="E125" i="1"/>
  <c r="I134" i="1"/>
  <c r="K134" i="1" s="1"/>
  <c r="L134" i="1" s="1"/>
  <c r="E138" i="1"/>
  <c r="E146" i="1"/>
  <c r="O153" i="1"/>
  <c r="N166" i="1"/>
  <c r="P166" i="1" s="1"/>
  <c r="Q166" i="1" s="1"/>
  <c r="N169" i="1"/>
  <c r="P169" i="1" s="1"/>
  <c r="Q169" i="1" s="1"/>
  <c r="J171" i="1"/>
  <c r="I182" i="1"/>
  <c r="K182" i="1" s="1"/>
  <c r="L182" i="1" s="1"/>
  <c r="O183" i="1"/>
  <c r="O186" i="1"/>
  <c r="D198" i="1"/>
  <c r="F198" i="1" s="1"/>
  <c r="G198" i="1" s="1"/>
  <c r="N199" i="1"/>
  <c r="P199" i="1" s="1"/>
  <c r="Q199" i="1" s="1"/>
  <c r="N208" i="1"/>
  <c r="P208" i="1" s="1"/>
  <c r="Q208" i="1" s="1"/>
  <c r="E213" i="1"/>
  <c r="O216" i="1"/>
  <c r="J220" i="1"/>
  <c r="I223" i="1"/>
  <c r="K223" i="1" s="1"/>
  <c r="L223" i="1" s="1"/>
  <c r="I235" i="1"/>
  <c r="K235" i="1" s="1"/>
  <c r="L235" i="1" s="1"/>
  <c r="N236" i="1"/>
  <c r="P236" i="1" s="1"/>
  <c r="Q236" i="1" s="1"/>
  <c r="E248" i="1"/>
  <c r="O266" i="1"/>
  <c r="I276" i="1"/>
  <c r="K276" i="1" s="1"/>
  <c r="L276" i="1" s="1"/>
  <c r="J276" i="1"/>
  <c r="D303" i="1"/>
  <c r="F303" i="1" s="1"/>
  <c r="G303" i="1" s="1"/>
  <c r="E303" i="1"/>
  <c r="E310" i="1"/>
  <c r="D328" i="1"/>
  <c r="F328" i="1" s="1"/>
  <c r="G328" i="1" s="1"/>
  <c r="D335" i="1"/>
  <c r="F335" i="1" s="1"/>
  <c r="G335" i="1" s="1"/>
  <c r="E335" i="1"/>
  <c r="E368" i="1"/>
  <c r="D368" i="1"/>
  <c r="F368" i="1" s="1"/>
  <c r="G368" i="1" s="1"/>
  <c r="E376" i="1"/>
  <c r="O381" i="1"/>
  <c r="O393" i="1"/>
  <c r="N393" i="1"/>
  <c r="P393" i="1" s="1"/>
  <c r="Q393" i="1" s="1"/>
  <c r="O413" i="1"/>
  <c r="N413" i="1"/>
  <c r="P413" i="1" s="1"/>
  <c r="Q413" i="1" s="1"/>
  <c r="N422" i="1"/>
  <c r="P422" i="1" s="1"/>
  <c r="Q422" i="1" s="1"/>
  <c r="O422" i="1"/>
  <c r="N445" i="1"/>
  <c r="P445" i="1" s="1"/>
  <c r="Q445" i="1" s="1"/>
  <c r="D500" i="1"/>
  <c r="F500" i="1" s="1"/>
  <c r="G500" i="1" s="1"/>
  <c r="E500" i="1"/>
  <c r="J599" i="1"/>
  <c r="I599" i="1"/>
  <c r="K599" i="1" s="1"/>
  <c r="L599" i="1" s="1"/>
  <c r="N709" i="1"/>
  <c r="P709" i="1" s="1"/>
  <c r="Q709" i="1" s="1"/>
  <c r="O709" i="1"/>
  <c r="O733" i="1"/>
  <c r="N733" i="1"/>
  <c r="P733" i="1" s="1"/>
  <c r="Q733" i="1" s="1"/>
  <c r="E524" i="1"/>
  <c r="D524" i="1"/>
  <c r="F524" i="1" s="1"/>
  <c r="G524" i="1" s="1"/>
  <c r="I645" i="1"/>
  <c r="K645" i="1" s="1"/>
  <c r="L645" i="1" s="1"/>
  <c r="J645" i="1"/>
  <c r="D909" i="1"/>
  <c r="F909" i="1" s="1"/>
  <c r="G909" i="1" s="1"/>
  <c r="E909" i="1"/>
  <c r="D1129" i="1"/>
  <c r="F1129" i="1" s="1"/>
  <c r="G1129" i="1" s="1"/>
  <c r="E1129" i="1"/>
  <c r="J12" i="1"/>
  <c r="D21" i="1"/>
  <c r="F21" i="1" s="1"/>
  <c r="G21" i="1" s="1"/>
  <c r="I25" i="1"/>
  <c r="K25" i="1" s="1"/>
  <c r="L25" i="1" s="1"/>
  <c r="D36" i="1"/>
  <c r="F36" i="1" s="1"/>
  <c r="G36" i="1" s="1"/>
  <c r="E38" i="1"/>
  <c r="J43" i="1"/>
  <c r="I50" i="1"/>
  <c r="K50" i="1" s="1"/>
  <c r="L50" i="1" s="1"/>
  <c r="D52" i="1"/>
  <c r="F52" i="1" s="1"/>
  <c r="G52" i="1" s="1"/>
  <c r="O57" i="1"/>
  <c r="J59" i="1"/>
  <c r="E61" i="1"/>
  <c r="D70" i="1"/>
  <c r="F70" i="1" s="1"/>
  <c r="G70" i="1" s="1"/>
  <c r="I74" i="1"/>
  <c r="K74" i="1" s="1"/>
  <c r="L74" i="1" s="1"/>
  <c r="D76" i="1"/>
  <c r="F76" i="1" s="1"/>
  <c r="G76" i="1" s="1"/>
  <c r="E79" i="1"/>
  <c r="O80" i="1"/>
  <c r="J82" i="1"/>
  <c r="I100" i="1"/>
  <c r="K100" i="1" s="1"/>
  <c r="L100" i="1" s="1"/>
  <c r="I116" i="1"/>
  <c r="K116" i="1" s="1"/>
  <c r="L116" i="1" s="1"/>
  <c r="J127" i="1"/>
  <c r="I146" i="1"/>
  <c r="K146" i="1" s="1"/>
  <c r="L146" i="1" s="1"/>
  <c r="D148" i="1"/>
  <c r="F148" i="1" s="1"/>
  <c r="G148" i="1" s="1"/>
  <c r="E151" i="1"/>
  <c r="E154" i="1"/>
  <c r="O161" i="1"/>
  <c r="D167" i="1"/>
  <c r="F167" i="1" s="1"/>
  <c r="G167" i="1" s="1"/>
  <c r="O168" i="1"/>
  <c r="N171" i="1"/>
  <c r="P171" i="1" s="1"/>
  <c r="Q171" i="1" s="1"/>
  <c r="E173" i="1"/>
  <c r="I174" i="1"/>
  <c r="K174" i="1" s="1"/>
  <c r="L174" i="1" s="1"/>
  <c r="N182" i="1"/>
  <c r="P182" i="1" s="1"/>
  <c r="Q182" i="1" s="1"/>
  <c r="D184" i="1"/>
  <c r="F184" i="1" s="1"/>
  <c r="G184" i="1" s="1"/>
  <c r="D186" i="1"/>
  <c r="F186" i="1" s="1"/>
  <c r="G186" i="1" s="1"/>
  <c r="N190" i="1"/>
  <c r="P190" i="1" s="1"/>
  <c r="Q190" i="1" s="1"/>
  <c r="J192" i="1"/>
  <c r="E200" i="1"/>
  <c r="J213" i="1"/>
  <c r="N223" i="1"/>
  <c r="P223" i="1" s="1"/>
  <c r="Q223" i="1" s="1"/>
  <c r="J227" i="1"/>
  <c r="D231" i="1"/>
  <c r="F231" i="1" s="1"/>
  <c r="G231" i="1" s="1"/>
  <c r="D237" i="1"/>
  <c r="F237" i="1" s="1"/>
  <c r="G237" i="1" s="1"/>
  <c r="D242" i="1"/>
  <c r="F242" i="1" s="1"/>
  <c r="G242" i="1" s="1"/>
  <c r="N250" i="1"/>
  <c r="P250" i="1" s="1"/>
  <c r="Q250" i="1" s="1"/>
  <c r="E262" i="1"/>
  <c r="D277" i="1"/>
  <c r="F277" i="1" s="1"/>
  <c r="G277" i="1" s="1"/>
  <c r="E277" i="1"/>
  <c r="D286" i="1"/>
  <c r="F286" i="1" s="1"/>
  <c r="G286" i="1" s="1"/>
  <c r="E286" i="1"/>
  <c r="O287" i="1"/>
  <c r="J293" i="1"/>
  <c r="I293" i="1"/>
  <c r="K293" i="1" s="1"/>
  <c r="L293" i="1" s="1"/>
  <c r="J295" i="1"/>
  <c r="I295" i="1"/>
  <c r="K295" i="1" s="1"/>
  <c r="L295" i="1" s="1"/>
  <c r="N330" i="1"/>
  <c r="P330" i="1" s="1"/>
  <c r="Q330" i="1" s="1"/>
  <c r="J357" i="1"/>
  <c r="I357" i="1"/>
  <c r="K357" i="1" s="1"/>
  <c r="L357" i="1" s="1"/>
  <c r="N368" i="1"/>
  <c r="P368" i="1" s="1"/>
  <c r="Q368" i="1" s="1"/>
  <c r="O368" i="1"/>
  <c r="I380" i="1"/>
  <c r="K380" i="1" s="1"/>
  <c r="L380" i="1" s="1"/>
  <c r="O391" i="1"/>
  <c r="J401" i="1"/>
  <c r="I401" i="1"/>
  <c r="K401" i="1" s="1"/>
  <c r="L401" i="1" s="1"/>
  <c r="E414" i="1"/>
  <c r="E444" i="1"/>
  <c r="D444" i="1"/>
  <c r="F444" i="1" s="1"/>
  <c r="G444" i="1" s="1"/>
  <c r="J553" i="1"/>
  <c r="I553" i="1"/>
  <c r="K553" i="1" s="1"/>
  <c r="L553" i="1" s="1"/>
  <c r="J660" i="1"/>
  <c r="I660" i="1"/>
  <c r="K660" i="1" s="1"/>
  <c r="L660" i="1" s="1"/>
  <c r="D676" i="1"/>
  <c r="F676" i="1" s="1"/>
  <c r="G676" i="1" s="1"/>
  <c r="E676" i="1"/>
  <c r="J716" i="1"/>
  <c r="I716" i="1"/>
  <c r="K716" i="1" s="1"/>
  <c r="L716" i="1" s="1"/>
  <c r="D723" i="1"/>
  <c r="F723" i="1" s="1"/>
  <c r="G723" i="1" s="1"/>
  <c r="E723" i="1"/>
  <c r="I418" i="1"/>
  <c r="K418" i="1" s="1"/>
  <c r="L418" i="1" s="1"/>
  <c r="J418" i="1"/>
  <c r="I260" i="1"/>
  <c r="K260" i="1" s="1"/>
  <c r="L260" i="1" s="1"/>
  <c r="J260" i="1"/>
  <c r="N271" i="1"/>
  <c r="P271" i="1" s="1"/>
  <c r="Q271" i="1" s="1"/>
  <c r="O271" i="1"/>
  <c r="N279" i="1"/>
  <c r="P279" i="1" s="1"/>
  <c r="Q279" i="1" s="1"/>
  <c r="O279" i="1"/>
  <c r="I340" i="1"/>
  <c r="K340" i="1" s="1"/>
  <c r="L340" i="1" s="1"/>
  <c r="J340" i="1"/>
  <c r="O378" i="1"/>
  <c r="N378" i="1"/>
  <c r="P378" i="1" s="1"/>
  <c r="Q378" i="1" s="1"/>
  <c r="O380" i="1"/>
  <c r="N380" i="1"/>
  <c r="P380" i="1" s="1"/>
  <c r="Q380" i="1" s="1"/>
  <c r="O421" i="1"/>
  <c r="N421" i="1"/>
  <c r="P421" i="1" s="1"/>
  <c r="Q421" i="1" s="1"/>
  <c r="I456" i="1"/>
  <c r="K456" i="1" s="1"/>
  <c r="L456" i="1" s="1"/>
  <c r="J456" i="1"/>
  <c r="J472" i="1"/>
  <c r="I472" i="1"/>
  <c r="K472" i="1" s="1"/>
  <c r="L472" i="1" s="1"/>
  <c r="E514" i="1"/>
  <c r="D514" i="1"/>
  <c r="F514" i="1" s="1"/>
  <c r="G514" i="1" s="1"/>
  <c r="E569" i="1"/>
  <c r="D569" i="1"/>
  <c r="F569" i="1" s="1"/>
  <c r="G569" i="1" s="1"/>
  <c r="E604" i="1"/>
  <c r="D604" i="1"/>
  <c r="F604" i="1" s="1"/>
  <c r="G604" i="1" s="1"/>
  <c r="O614" i="1"/>
  <c r="N614" i="1"/>
  <c r="P614" i="1" s="1"/>
  <c r="Q614" i="1" s="1"/>
  <c r="E620" i="1"/>
  <c r="D620" i="1"/>
  <c r="F620" i="1" s="1"/>
  <c r="G620" i="1" s="1"/>
  <c r="N630" i="1"/>
  <c r="P630" i="1" s="1"/>
  <c r="Q630" i="1" s="1"/>
  <c r="O630" i="1"/>
  <c r="D652" i="1"/>
  <c r="F652" i="1" s="1"/>
  <c r="G652" i="1" s="1"/>
  <c r="E652" i="1"/>
  <c r="I666" i="1"/>
  <c r="K666" i="1" s="1"/>
  <c r="L666" i="1" s="1"/>
  <c r="J666" i="1"/>
  <c r="E692" i="1"/>
  <c r="D692" i="1"/>
  <c r="F692" i="1" s="1"/>
  <c r="G692" i="1" s="1"/>
  <c r="E706" i="1"/>
  <c r="D706" i="1"/>
  <c r="F706" i="1" s="1"/>
  <c r="G706" i="1" s="1"/>
  <c r="D829" i="1"/>
  <c r="F829" i="1" s="1"/>
  <c r="G829" i="1" s="1"/>
  <c r="E829" i="1"/>
  <c r="D254" i="1"/>
  <c r="F254" i="1" s="1"/>
  <c r="G254" i="1" s="1"/>
  <c r="E254" i="1"/>
  <c r="D279" i="1"/>
  <c r="F279" i="1" s="1"/>
  <c r="G279" i="1" s="1"/>
  <c r="E279" i="1"/>
  <c r="N281" i="1"/>
  <c r="P281" i="1" s="1"/>
  <c r="Q281" i="1" s="1"/>
  <c r="O281" i="1"/>
  <c r="E1047" i="1"/>
  <c r="D1047" i="1"/>
  <c r="F1047" i="1" s="1"/>
  <c r="G1047" i="1" s="1"/>
  <c r="E1447" i="1"/>
  <c r="D1447" i="1"/>
  <c r="F1447" i="1" s="1"/>
  <c r="G1447" i="1" s="1"/>
  <c r="N12" i="1"/>
  <c r="P12" i="1" s="1"/>
  <c r="Q12" i="1" s="1"/>
  <c r="E14" i="1"/>
  <c r="N25" i="1"/>
  <c r="P25" i="1" s="1"/>
  <c r="Q25" i="1" s="1"/>
  <c r="D30" i="1"/>
  <c r="F30" i="1" s="1"/>
  <c r="G30" i="1" s="1"/>
  <c r="O32" i="1"/>
  <c r="D46" i="1"/>
  <c r="F46" i="1" s="1"/>
  <c r="G46" i="1" s="1"/>
  <c r="I52" i="1"/>
  <c r="K52" i="1" s="1"/>
  <c r="L52" i="1" s="1"/>
  <c r="O56" i="1"/>
  <c r="E58" i="1"/>
  <c r="N59" i="1"/>
  <c r="P59" i="1" s="1"/>
  <c r="Q59" i="1" s="1"/>
  <c r="J76" i="1"/>
  <c r="E78" i="1"/>
  <c r="J79" i="1"/>
  <c r="D81" i="1"/>
  <c r="F81" i="1" s="1"/>
  <c r="G81" i="1" s="1"/>
  <c r="N92" i="1"/>
  <c r="P92" i="1" s="1"/>
  <c r="Q92" i="1" s="1"/>
  <c r="I99" i="1"/>
  <c r="K99" i="1" s="1"/>
  <c r="L99" i="1" s="1"/>
  <c r="E102" i="1"/>
  <c r="J108" i="1"/>
  <c r="I110" i="1"/>
  <c r="K110" i="1" s="1"/>
  <c r="L110" i="1" s="1"/>
  <c r="N119" i="1"/>
  <c r="P119" i="1" s="1"/>
  <c r="Q119" i="1" s="1"/>
  <c r="I121" i="1"/>
  <c r="K121" i="1" s="1"/>
  <c r="L121" i="1" s="1"/>
  <c r="O129" i="1"/>
  <c r="N131" i="1"/>
  <c r="P131" i="1" s="1"/>
  <c r="Q131" i="1" s="1"/>
  <c r="I148" i="1"/>
  <c r="K148" i="1" s="1"/>
  <c r="L148" i="1" s="1"/>
  <c r="J151" i="1"/>
  <c r="I154" i="1"/>
  <c r="K154" i="1" s="1"/>
  <c r="L154" i="1" s="1"/>
  <c r="D162" i="1"/>
  <c r="F162" i="1" s="1"/>
  <c r="G162" i="1" s="1"/>
  <c r="D169" i="1"/>
  <c r="F169" i="1" s="1"/>
  <c r="G169" i="1" s="1"/>
  <c r="J170" i="1"/>
  <c r="D172" i="1"/>
  <c r="F172" i="1" s="1"/>
  <c r="G172" i="1" s="1"/>
  <c r="N174" i="1"/>
  <c r="P174" i="1" s="1"/>
  <c r="Q174" i="1" s="1"/>
  <c r="D183" i="1"/>
  <c r="F183" i="1" s="1"/>
  <c r="G183" i="1" s="1"/>
  <c r="D191" i="1"/>
  <c r="F191" i="1" s="1"/>
  <c r="G191" i="1" s="1"/>
  <c r="D199" i="1"/>
  <c r="F199" i="1" s="1"/>
  <c r="G199" i="1" s="1"/>
  <c r="I205" i="1"/>
  <c r="K205" i="1" s="1"/>
  <c r="L205" i="1" s="1"/>
  <c r="J247" i="1"/>
  <c r="I247" i="1"/>
  <c r="K247" i="1" s="1"/>
  <c r="L247" i="1" s="1"/>
  <c r="D272" i="1"/>
  <c r="F272" i="1" s="1"/>
  <c r="G272" i="1" s="1"/>
  <c r="E272" i="1"/>
  <c r="D280" i="1"/>
  <c r="F280" i="1" s="1"/>
  <c r="G280" i="1" s="1"/>
  <c r="E280" i="1"/>
  <c r="J309" i="1"/>
  <c r="I309" i="1"/>
  <c r="K309" i="1" s="1"/>
  <c r="L309" i="1" s="1"/>
  <c r="E320" i="1"/>
  <c r="D320" i="1"/>
  <c r="F320" i="1" s="1"/>
  <c r="G320" i="1" s="1"/>
  <c r="D327" i="1"/>
  <c r="F327" i="1" s="1"/>
  <c r="G327" i="1" s="1"/>
  <c r="E327" i="1"/>
  <c r="J384" i="1"/>
  <c r="I384" i="1"/>
  <c r="K384" i="1" s="1"/>
  <c r="L384" i="1" s="1"/>
  <c r="O479" i="1"/>
  <c r="N479" i="1"/>
  <c r="P479" i="1" s="1"/>
  <c r="Q479" i="1" s="1"/>
  <c r="O612" i="1"/>
  <c r="N612" i="1"/>
  <c r="P612" i="1" s="1"/>
  <c r="Q612" i="1" s="1"/>
  <c r="D715" i="1"/>
  <c r="F715" i="1" s="1"/>
  <c r="G715" i="1" s="1"/>
  <c r="E715" i="1"/>
  <c r="O314" i="1"/>
  <c r="N314" i="1"/>
  <c r="P314" i="1" s="1"/>
  <c r="Q314" i="1" s="1"/>
  <c r="N337" i="1"/>
  <c r="P337" i="1" s="1"/>
  <c r="Q337" i="1" s="1"/>
  <c r="O337" i="1"/>
  <c r="J396" i="1"/>
  <c r="I396" i="1"/>
  <c r="K396" i="1" s="1"/>
  <c r="L396" i="1" s="1"/>
  <c r="J506" i="1"/>
  <c r="I506" i="1"/>
  <c r="K506" i="1" s="1"/>
  <c r="L506" i="1" s="1"/>
  <c r="O557" i="1"/>
  <c r="N557" i="1"/>
  <c r="P557" i="1" s="1"/>
  <c r="Q557" i="1" s="1"/>
  <c r="E1007" i="1"/>
  <c r="D1007" i="1"/>
  <c r="F1007" i="1" s="1"/>
  <c r="G1007" i="1" s="1"/>
  <c r="O36" i="1"/>
  <c r="N47" i="1"/>
  <c r="P47" i="1" s="1"/>
  <c r="Q47" i="1" s="1"/>
  <c r="N49" i="1"/>
  <c r="P49" i="1" s="1"/>
  <c r="Q49" i="1" s="1"/>
  <c r="O84" i="1"/>
  <c r="I86" i="1"/>
  <c r="K86" i="1" s="1"/>
  <c r="L86" i="1" s="1"/>
  <c r="O100" i="1"/>
  <c r="O103" i="1"/>
  <c r="I105" i="1"/>
  <c r="K105" i="1" s="1"/>
  <c r="L105" i="1" s="1"/>
  <c r="I115" i="1"/>
  <c r="K115" i="1" s="1"/>
  <c r="L115" i="1" s="1"/>
  <c r="N116" i="1"/>
  <c r="P116" i="1" s="1"/>
  <c r="Q116" i="1" s="1"/>
  <c r="J124" i="1"/>
  <c r="I126" i="1"/>
  <c r="K126" i="1" s="1"/>
  <c r="L126" i="1" s="1"/>
  <c r="I137" i="1"/>
  <c r="K137" i="1" s="1"/>
  <c r="L137" i="1" s="1"/>
  <c r="N145" i="1"/>
  <c r="P145" i="1" s="1"/>
  <c r="Q145" i="1" s="1"/>
  <c r="O156" i="1"/>
  <c r="N177" i="1"/>
  <c r="P177" i="1" s="1"/>
  <c r="Q177" i="1" s="1"/>
  <c r="D188" i="1"/>
  <c r="F188" i="1" s="1"/>
  <c r="G188" i="1" s="1"/>
  <c r="O189" i="1"/>
  <c r="I194" i="1"/>
  <c r="K194" i="1" s="1"/>
  <c r="L194" i="1" s="1"/>
  <c r="I197" i="1"/>
  <c r="K197" i="1" s="1"/>
  <c r="L197" i="1" s="1"/>
  <c r="E207" i="1"/>
  <c r="O209" i="1"/>
  <c r="N212" i="1"/>
  <c r="P212" i="1" s="1"/>
  <c r="Q212" i="1" s="1"/>
  <c r="I221" i="1"/>
  <c r="K221" i="1" s="1"/>
  <c r="L221" i="1" s="1"/>
  <c r="I226" i="1"/>
  <c r="K226" i="1" s="1"/>
  <c r="L226" i="1" s="1"/>
  <c r="D246" i="1"/>
  <c r="F246" i="1" s="1"/>
  <c r="G246" i="1" s="1"/>
  <c r="N256" i="1"/>
  <c r="P256" i="1" s="1"/>
  <c r="Q256" i="1" s="1"/>
  <c r="N273" i="1"/>
  <c r="P273" i="1" s="1"/>
  <c r="Q273" i="1" s="1"/>
  <c r="N282" i="1"/>
  <c r="P282" i="1" s="1"/>
  <c r="Q282" i="1" s="1"/>
  <c r="O282" i="1"/>
  <c r="N288" i="1"/>
  <c r="P288" i="1" s="1"/>
  <c r="Q288" i="1" s="1"/>
  <c r="O288" i="1"/>
  <c r="E343" i="1"/>
  <c r="J349" i="1"/>
  <c r="O362" i="1"/>
  <c r="N362" i="1"/>
  <c r="P362" i="1" s="1"/>
  <c r="Q362" i="1" s="1"/>
  <c r="D381" i="1"/>
  <c r="F381" i="1" s="1"/>
  <c r="G381" i="1" s="1"/>
  <c r="J388" i="1"/>
  <c r="I390" i="1"/>
  <c r="K390" i="1" s="1"/>
  <c r="L390" i="1" s="1"/>
  <c r="N408" i="1"/>
  <c r="P408" i="1" s="1"/>
  <c r="Q408" i="1" s="1"/>
  <c r="O408" i="1"/>
  <c r="N419" i="1"/>
  <c r="P419" i="1" s="1"/>
  <c r="Q419" i="1" s="1"/>
  <c r="O419" i="1"/>
  <c r="E422" i="1"/>
  <c r="I459" i="1"/>
  <c r="K459" i="1" s="1"/>
  <c r="L459" i="1" s="1"/>
  <c r="J459" i="1"/>
  <c r="I464" i="1"/>
  <c r="K464" i="1" s="1"/>
  <c r="L464" i="1" s="1"/>
  <c r="J464" i="1"/>
  <c r="O577" i="1"/>
  <c r="N577" i="1"/>
  <c r="P577" i="1" s="1"/>
  <c r="Q577" i="1" s="1"/>
  <c r="E596" i="1"/>
  <c r="D596" i="1"/>
  <c r="F596" i="1" s="1"/>
  <c r="G596" i="1" s="1"/>
  <c r="E618" i="1"/>
  <c r="D618" i="1"/>
  <c r="F618" i="1" s="1"/>
  <c r="G618" i="1" s="1"/>
  <c r="O633" i="1"/>
  <c r="N633" i="1"/>
  <c r="P633" i="1" s="1"/>
  <c r="Q633" i="1" s="1"/>
  <c r="J650" i="1"/>
  <c r="I650" i="1"/>
  <c r="K650" i="1" s="1"/>
  <c r="L650" i="1" s="1"/>
  <c r="N671" i="1"/>
  <c r="P671" i="1" s="1"/>
  <c r="Q671" i="1" s="1"/>
  <c r="O671" i="1"/>
  <c r="D704" i="1"/>
  <c r="F704" i="1" s="1"/>
  <c r="G704" i="1" s="1"/>
  <c r="E704" i="1"/>
  <c r="I713" i="1"/>
  <c r="K713" i="1" s="1"/>
  <c r="L713" i="1" s="1"/>
  <c r="J713" i="1"/>
  <c r="J739" i="1"/>
  <c r="I739" i="1"/>
  <c r="K739" i="1" s="1"/>
  <c r="L739" i="1" s="1"/>
  <c r="J804" i="1"/>
  <c r="I804" i="1"/>
  <c r="K804" i="1" s="1"/>
  <c r="L804" i="1" s="1"/>
  <c r="O375" i="1"/>
  <c r="N375" i="1"/>
  <c r="P375" i="1" s="1"/>
  <c r="Q375" i="1" s="1"/>
  <c r="N406" i="1"/>
  <c r="P406" i="1" s="1"/>
  <c r="Q406" i="1" s="1"/>
  <c r="O406" i="1"/>
  <c r="D413" i="1"/>
  <c r="F413" i="1" s="1"/>
  <c r="G413" i="1" s="1"/>
  <c r="E413" i="1"/>
  <c r="N447" i="1"/>
  <c r="P447" i="1" s="1"/>
  <c r="Q447" i="1" s="1"/>
  <c r="O447" i="1"/>
  <c r="D478" i="1"/>
  <c r="F478" i="1" s="1"/>
  <c r="G478" i="1" s="1"/>
  <c r="E478" i="1"/>
  <c r="N517" i="1"/>
  <c r="P517" i="1" s="1"/>
  <c r="Q517" i="1" s="1"/>
  <c r="O517" i="1"/>
  <c r="O533" i="1"/>
  <c r="N533" i="1"/>
  <c r="P533" i="1" s="1"/>
  <c r="Q533" i="1" s="1"/>
  <c r="I544" i="1"/>
  <c r="K544" i="1" s="1"/>
  <c r="L544" i="1" s="1"/>
  <c r="J544" i="1"/>
  <c r="J711" i="1"/>
  <c r="I711" i="1"/>
  <c r="K711" i="1" s="1"/>
  <c r="L711" i="1" s="1"/>
  <c r="O726" i="1"/>
  <c r="N726" i="1"/>
  <c r="P726" i="1" s="1"/>
  <c r="Q726" i="1" s="1"/>
  <c r="N14" i="1"/>
  <c r="P14" i="1" s="1"/>
  <c r="Q14" i="1" s="1"/>
  <c r="E26" i="1"/>
  <c r="I30" i="1"/>
  <c r="K30" i="1" s="1"/>
  <c r="L30" i="1" s="1"/>
  <c r="O52" i="1"/>
  <c r="I62" i="1"/>
  <c r="K62" i="1" s="1"/>
  <c r="L62" i="1" s="1"/>
  <c r="J75" i="1"/>
  <c r="N96" i="1"/>
  <c r="P96" i="1" s="1"/>
  <c r="Q96" i="1" s="1"/>
  <c r="N102" i="1"/>
  <c r="P102" i="1" s="1"/>
  <c r="Q102" i="1" s="1"/>
  <c r="O105" i="1"/>
  <c r="D119" i="1"/>
  <c r="F119" i="1" s="1"/>
  <c r="G119" i="1" s="1"/>
  <c r="N126" i="1"/>
  <c r="P126" i="1" s="1"/>
  <c r="Q126" i="1" s="1"/>
  <c r="J130" i="1"/>
  <c r="D140" i="1"/>
  <c r="F140" i="1" s="1"/>
  <c r="G140" i="1" s="1"/>
  <c r="E178" i="1"/>
  <c r="I188" i="1"/>
  <c r="K188" i="1" s="1"/>
  <c r="L188" i="1" s="1"/>
  <c r="I193" i="1"/>
  <c r="K193" i="1" s="1"/>
  <c r="L193" i="1" s="1"/>
  <c r="N218" i="1"/>
  <c r="P218" i="1" s="1"/>
  <c r="Q218" i="1" s="1"/>
  <c r="O226" i="1"/>
  <c r="O233" i="1"/>
  <c r="N241" i="1"/>
  <c r="P241" i="1" s="1"/>
  <c r="Q241" i="1" s="1"/>
  <c r="O242" i="1"/>
  <c r="E245" i="1"/>
  <c r="J261" i="1"/>
  <c r="I261" i="1"/>
  <c r="K261" i="1" s="1"/>
  <c r="L261" i="1" s="1"/>
  <c r="J268" i="1"/>
  <c r="D274" i="1"/>
  <c r="F274" i="1" s="1"/>
  <c r="G274" i="1" s="1"/>
  <c r="I283" i="1"/>
  <c r="K283" i="1" s="1"/>
  <c r="L283" i="1" s="1"/>
  <c r="J283" i="1"/>
  <c r="E285" i="1"/>
  <c r="O298" i="1"/>
  <c r="N298" i="1"/>
  <c r="P298" i="1" s="1"/>
  <c r="Q298" i="1" s="1"/>
  <c r="N304" i="1"/>
  <c r="P304" i="1" s="1"/>
  <c r="Q304" i="1" s="1"/>
  <c r="O304" i="1"/>
  <c r="O311" i="1"/>
  <c r="N311" i="1"/>
  <c r="P311" i="1" s="1"/>
  <c r="Q311" i="1" s="1"/>
  <c r="J325" i="1"/>
  <c r="I325" i="1"/>
  <c r="K325" i="1" s="1"/>
  <c r="L325" i="1" s="1"/>
  <c r="I332" i="1"/>
  <c r="K332" i="1" s="1"/>
  <c r="L332" i="1" s="1"/>
  <c r="J332" i="1"/>
  <c r="N345" i="1"/>
  <c r="P345" i="1" s="1"/>
  <c r="Q345" i="1" s="1"/>
  <c r="O345" i="1"/>
  <c r="E391" i="1"/>
  <c r="D391" i="1"/>
  <c r="F391" i="1" s="1"/>
  <c r="G391" i="1" s="1"/>
  <c r="N395" i="1"/>
  <c r="P395" i="1" s="1"/>
  <c r="Q395" i="1" s="1"/>
  <c r="D405" i="1"/>
  <c r="F405" i="1" s="1"/>
  <c r="G405" i="1" s="1"/>
  <c r="O415" i="1"/>
  <c r="N415" i="1"/>
  <c r="P415" i="1" s="1"/>
  <c r="Q415" i="1" s="1"/>
  <c r="D469" i="1"/>
  <c r="F469" i="1" s="1"/>
  <c r="G469" i="1" s="1"/>
  <c r="E469" i="1"/>
  <c r="O490" i="1"/>
  <c r="N490" i="1"/>
  <c r="P490" i="1" s="1"/>
  <c r="Q490" i="1" s="1"/>
  <c r="I495" i="1"/>
  <c r="K495" i="1" s="1"/>
  <c r="L495" i="1" s="1"/>
  <c r="J495" i="1"/>
  <c r="J606" i="1"/>
  <c r="I606" i="1"/>
  <c r="K606" i="1" s="1"/>
  <c r="L606" i="1" s="1"/>
  <c r="E639" i="1"/>
  <c r="D639" i="1"/>
  <c r="F639" i="1" s="1"/>
  <c r="G639" i="1" s="1"/>
  <c r="J663" i="1"/>
  <c r="I663" i="1"/>
  <c r="K663" i="1" s="1"/>
  <c r="L663" i="1" s="1"/>
  <c r="D680" i="1"/>
  <c r="F680" i="1" s="1"/>
  <c r="G680" i="1" s="1"/>
  <c r="E680" i="1"/>
  <c r="N719" i="1"/>
  <c r="P719" i="1" s="1"/>
  <c r="Q719" i="1" s="1"/>
  <c r="O719" i="1"/>
  <c r="O774" i="1"/>
  <c r="N774" i="1"/>
  <c r="P774" i="1" s="1"/>
  <c r="Q774" i="1" s="1"/>
  <c r="O439" i="1"/>
  <c r="O448" i="1"/>
  <c r="D459" i="1"/>
  <c r="F459" i="1" s="1"/>
  <c r="G459" i="1" s="1"/>
  <c r="O477" i="1"/>
  <c r="E484" i="1"/>
  <c r="D487" i="1"/>
  <c r="F487" i="1" s="1"/>
  <c r="G487" i="1" s="1"/>
  <c r="O488" i="1"/>
  <c r="I490" i="1"/>
  <c r="K490" i="1" s="1"/>
  <c r="L490" i="1" s="1"/>
  <c r="I504" i="1"/>
  <c r="K504" i="1" s="1"/>
  <c r="L504" i="1" s="1"/>
  <c r="E506" i="1"/>
  <c r="N513" i="1"/>
  <c r="P513" i="1" s="1"/>
  <c r="Q513" i="1" s="1"/>
  <c r="I536" i="1"/>
  <c r="K536" i="1" s="1"/>
  <c r="L536" i="1" s="1"/>
  <c r="N545" i="1"/>
  <c r="P545" i="1" s="1"/>
  <c r="Q545" i="1" s="1"/>
  <c r="N566" i="1"/>
  <c r="P566" i="1" s="1"/>
  <c r="Q566" i="1" s="1"/>
  <c r="N593" i="1"/>
  <c r="P593" i="1" s="1"/>
  <c r="Q593" i="1" s="1"/>
  <c r="N617" i="1"/>
  <c r="P617" i="1" s="1"/>
  <c r="Q617" i="1" s="1"/>
  <c r="E627" i="1"/>
  <c r="O631" i="1"/>
  <c r="J648" i="1"/>
  <c r="J658" i="1"/>
  <c r="E660" i="1"/>
  <c r="D663" i="1"/>
  <c r="F663" i="1" s="1"/>
  <c r="G663" i="1" s="1"/>
  <c r="D666" i="1"/>
  <c r="F666" i="1" s="1"/>
  <c r="G666" i="1" s="1"/>
  <c r="O669" i="1"/>
  <c r="J673" i="1"/>
  <c r="E683" i="1"/>
  <c r="N694" i="1"/>
  <c r="P694" i="1" s="1"/>
  <c r="Q694" i="1" s="1"/>
  <c r="J696" i="1"/>
  <c r="D698" i="1"/>
  <c r="F698" i="1" s="1"/>
  <c r="G698" i="1" s="1"/>
  <c r="D700" i="1"/>
  <c r="F700" i="1" s="1"/>
  <c r="G700" i="1" s="1"/>
  <c r="O703" i="1"/>
  <c r="E707" i="1"/>
  <c r="D711" i="1"/>
  <c r="F711" i="1" s="1"/>
  <c r="G711" i="1" s="1"/>
  <c r="O722" i="1"/>
  <c r="J733" i="1"/>
  <c r="I743" i="1"/>
  <c r="K743" i="1" s="1"/>
  <c r="L743" i="1" s="1"/>
  <c r="J743" i="1"/>
  <c r="D752" i="1"/>
  <c r="F752" i="1" s="1"/>
  <c r="G752" i="1" s="1"/>
  <c r="N769" i="1"/>
  <c r="P769" i="1" s="1"/>
  <c r="Q769" i="1" s="1"/>
  <c r="O777" i="1"/>
  <c r="J784" i="1"/>
  <c r="I784" i="1"/>
  <c r="K784" i="1" s="1"/>
  <c r="L784" i="1" s="1"/>
  <c r="E804" i="1"/>
  <c r="J830" i="1"/>
  <c r="I846" i="1"/>
  <c r="K846" i="1" s="1"/>
  <c r="L846" i="1" s="1"/>
  <c r="J846" i="1"/>
  <c r="O1013" i="1"/>
  <c r="N1013" i="1"/>
  <c r="P1013" i="1" s="1"/>
  <c r="Q1013" i="1" s="1"/>
  <c r="D1020" i="1"/>
  <c r="F1020" i="1" s="1"/>
  <c r="G1020" i="1" s="1"/>
  <c r="E1020" i="1"/>
  <c r="E1055" i="1"/>
  <c r="D1055" i="1"/>
  <c r="F1055" i="1" s="1"/>
  <c r="G1055" i="1" s="1"/>
  <c r="E1133" i="1"/>
  <c r="D1133" i="1"/>
  <c r="F1133" i="1" s="1"/>
  <c r="G1133" i="1" s="1"/>
  <c r="O758" i="1"/>
  <c r="N758" i="1"/>
  <c r="P758" i="1" s="1"/>
  <c r="Q758" i="1" s="1"/>
  <c r="J768" i="1"/>
  <c r="I768" i="1"/>
  <c r="K768" i="1" s="1"/>
  <c r="L768" i="1" s="1"/>
  <c r="D793" i="1"/>
  <c r="F793" i="1" s="1"/>
  <c r="G793" i="1" s="1"/>
  <c r="E793" i="1"/>
  <c r="E878" i="1"/>
  <c r="D878" i="1"/>
  <c r="F878" i="1" s="1"/>
  <c r="G878" i="1" s="1"/>
  <c r="E962" i="1"/>
  <c r="D962" i="1"/>
  <c r="F962" i="1" s="1"/>
  <c r="G962" i="1" s="1"/>
  <c r="J1033" i="1"/>
  <c r="I1033" i="1"/>
  <c r="K1033" i="1" s="1"/>
  <c r="L1033" i="1" s="1"/>
  <c r="O1037" i="1"/>
  <c r="N1037" i="1"/>
  <c r="P1037" i="1" s="1"/>
  <c r="Q1037" i="1" s="1"/>
  <c r="J1089" i="1"/>
  <c r="I1089" i="1"/>
  <c r="K1089" i="1" s="1"/>
  <c r="L1089" i="1" s="1"/>
  <c r="E1115" i="1"/>
  <c r="D1115" i="1"/>
  <c r="F1115" i="1" s="1"/>
  <c r="G1115" i="1" s="1"/>
  <c r="J1121" i="1"/>
  <c r="I1121" i="1"/>
  <c r="K1121" i="1" s="1"/>
  <c r="L1121" i="1" s="1"/>
  <c r="E1155" i="1"/>
  <c r="D1155" i="1"/>
  <c r="F1155" i="1" s="1"/>
  <c r="G1155" i="1" s="1"/>
  <c r="D1174" i="1"/>
  <c r="F1174" i="1" s="1"/>
  <c r="G1174" i="1" s="1"/>
  <c r="E1174" i="1"/>
  <c r="N1219" i="1"/>
  <c r="P1219" i="1" s="1"/>
  <c r="Q1219" i="1" s="1"/>
  <c r="O1219" i="1"/>
  <c r="E1279" i="1"/>
  <c r="D1279" i="1"/>
  <c r="F1279" i="1" s="1"/>
  <c r="G1279" i="1" s="1"/>
  <c r="O1331" i="1"/>
  <c r="N1331" i="1"/>
  <c r="P1331" i="1" s="1"/>
  <c r="Q1331" i="1" s="1"/>
  <c r="O1369" i="1"/>
  <c r="N1369" i="1"/>
  <c r="P1369" i="1" s="1"/>
  <c r="Q1369" i="1" s="1"/>
  <c r="N1429" i="1"/>
  <c r="P1429" i="1" s="1"/>
  <c r="Q1429" i="1" s="1"/>
  <c r="O1429" i="1"/>
  <c r="N453" i="1"/>
  <c r="P453" i="1" s="1"/>
  <c r="Q453" i="1" s="1"/>
  <c r="O454" i="1"/>
  <c r="E461" i="1"/>
  <c r="O462" i="1"/>
  <c r="O470" i="1"/>
  <c r="D477" i="1"/>
  <c r="F477" i="1" s="1"/>
  <c r="G477" i="1" s="1"/>
  <c r="E486" i="1"/>
  <c r="N487" i="1"/>
  <c r="P487" i="1" s="1"/>
  <c r="Q487" i="1" s="1"/>
  <c r="I498" i="1"/>
  <c r="K498" i="1" s="1"/>
  <c r="L498" i="1" s="1"/>
  <c r="J512" i="1"/>
  <c r="D516" i="1"/>
  <c r="F516" i="1" s="1"/>
  <c r="G516" i="1" s="1"/>
  <c r="D522" i="1"/>
  <c r="F522" i="1" s="1"/>
  <c r="G522" i="1" s="1"/>
  <c r="I527" i="1"/>
  <c r="K527" i="1" s="1"/>
  <c r="L527" i="1" s="1"/>
  <c r="D537" i="1"/>
  <c r="F537" i="1" s="1"/>
  <c r="G537" i="1" s="1"/>
  <c r="I538" i="1"/>
  <c r="K538" i="1" s="1"/>
  <c r="L538" i="1" s="1"/>
  <c r="J546" i="1"/>
  <c r="E563" i="1"/>
  <c r="N597" i="1"/>
  <c r="P597" i="1" s="1"/>
  <c r="Q597" i="1" s="1"/>
  <c r="N602" i="1"/>
  <c r="P602" i="1" s="1"/>
  <c r="Q602" i="1" s="1"/>
  <c r="J621" i="1"/>
  <c r="J624" i="1"/>
  <c r="D629" i="1"/>
  <c r="F629" i="1" s="1"/>
  <c r="G629" i="1" s="1"/>
  <c r="E632" i="1"/>
  <c r="D636" i="1"/>
  <c r="F636" i="1" s="1"/>
  <c r="G636" i="1" s="1"/>
  <c r="J637" i="1"/>
  <c r="D642" i="1"/>
  <c r="F642" i="1" s="1"/>
  <c r="G642" i="1" s="1"/>
  <c r="E659" i="1"/>
  <c r="D674" i="1"/>
  <c r="F674" i="1" s="1"/>
  <c r="G674" i="1" s="1"/>
  <c r="D682" i="1"/>
  <c r="F682" i="1" s="1"/>
  <c r="G682" i="1" s="1"/>
  <c r="J685" i="1"/>
  <c r="O690" i="1"/>
  <c r="N700" i="1"/>
  <c r="P700" i="1" s="1"/>
  <c r="Q700" i="1" s="1"/>
  <c r="N702" i="1"/>
  <c r="P702" i="1" s="1"/>
  <c r="Q702" i="1" s="1"/>
  <c r="N728" i="1"/>
  <c r="P728" i="1" s="1"/>
  <c r="Q728" i="1" s="1"/>
  <c r="N741" i="1"/>
  <c r="P741" i="1" s="1"/>
  <c r="Q741" i="1" s="1"/>
  <c r="O750" i="1"/>
  <c r="N750" i="1"/>
  <c r="P750" i="1" s="1"/>
  <c r="Q750" i="1" s="1"/>
  <c r="D763" i="1"/>
  <c r="F763" i="1" s="1"/>
  <c r="G763" i="1" s="1"/>
  <c r="I766" i="1"/>
  <c r="K766" i="1" s="1"/>
  <c r="L766" i="1" s="1"/>
  <c r="N811" i="1"/>
  <c r="P811" i="1" s="1"/>
  <c r="Q811" i="1" s="1"/>
  <c r="O811" i="1"/>
  <c r="N822" i="1"/>
  <c r="P822" i="1" s="1"/>
  <c r="Q822" i="1" s="1"/>
  <c r="O822" i="1"/>
  <c r="O851" i="1"/>
  <c r="N851" i="1"/>
  <c r="P851" i="1" s="1"/>
  <c r="Q851" i="1" s="1"/>
  <c r="E883" i="1"/>
  <c r="D883" i="1"/>
  <c r="F883" i="1" s="1"/>
  <c r="G883" i="1" s="1"/>
  <c r="E907" i="1"/>
  <c r="D907" i="1"/>
  <c r="F907" i="1" s="1"/>
  <c r="G907" i="1" s="1"/>
  <c r="J919" i="1"/>
  <c r="I919" i="1"/>
  <c r="K919" i="1" s="1"/>
  <c r="L919" i="1" s="1"/>
  <c r="I933" i="1"/>
  <c r="K933" i="1" s="1"/>
  <c r="L933" i="1" s="1"/>
  <c r="J933" i="1"/>
  <c r="J997" i="1"/>
  <c r="I997" i="1"/>
  <c r="K997" i="1" s="1"/>
  <c r="L997" i="1" s="1"/>
  <c r="J1012" i="1"/>
  <c r="I1012" i="1"/>
  <c r="K1012" i="1" s="1"/>
  <c r="L1012" i="1" s="1"/>
  <c r="E1027" i="1"/>
  <c r="D1027" i="1"/>
  <c r="F1027" i="1" s="1"/>
  <c r="G1027" i="1" s="1"/>
  <c r="N1058" i="1"/>
  <c r="P1058" i="1" s="1"/>
  <c r="Q1058" i="1" s="1"/>
  <c r="O1058" i="1"/>
  <c r="E751" i="1"/>
  <c r="D751" i="1"/>
  <c r="F751" i="1" s="1"/>
  <c r="G751" i="1" s="1"/>
  <c r="D801" i="1"/>
  <c r="F801" i="1" s="1"/>
  <c r="G801" i="1" s="1"/>
  <c r="E801" i="1"/>
  <c r="J924" i="1"/>
  <c r="I924" i="1"/>
  <c r="K924" i="1" s="1"/>
  <c r="L924" i="1" s="1"/>
  <c r="D944" i="1"/>
  <c r="F944" i="1" s="1"/>
  <c r="G944" i="1" s="1"/>
  <c r="E944" i="1"/>
  <c r="O977" i="1"/>
  <c r="N977" i="1"/>
  <c r="P977" i="1" s="1"/>
  <c r="Q977" i="1" s="1"/>
  <c r="E421" i="1"/>
  <c r="I446" i="1"/>
  <c r="K446" i="1" s="1"/>
  <c r="L446" i="1" s="1"/>
  <c r="E451" i="1"/>
  <c r="D457" i="1"/>
  <c r="F457" i="1" s="1"/>
  <c r="G457" i="1" s="1"/>
  <c r="I458" i="1"/>
  <c r="K458" i="1" s="1"/>
  <c r="L458" i="1" s="1"/>
  <c r="E460" i="1"/>
  <c r="D463" i="1"/>
  <c r="F463" i="1" s="1"/>
  <c r="G463" i="1" s="1"/>
  <c r="D465" i="1"/>
  <c r="F465" i="1" s="1"/>
  <c r="G465" i="1" s="1"/>
  <c r="I466" i="1"/>
  <c r="K466" i="1" s="1"/>
  <c r="L466" i="1" s="1"/>
  <c r="O472" i="1"/>
  <c r="N475" i="1"/>
  <c r="P475" i="1" s="1"/>
  <c r="Q475" i="1" s="1"/>
  <c r="I486" i="1"/>
  <c r="K486" i="1" s="1"/>
  <c r="L486" i="1" s="1"/>
  <c r="N494" i="1"/>
  <c r="P494" i="1" s="1"/>
  <c r="Q494" i="1" s="1"/>
  <c r="I497" i="1"/>
  <c r="K497" i="1" s="1"/>
  <c r="L497" i="1" s="1"/>
  <c r="N505" i="1"/>
  <c r="P505" i="1" s="1"/>
  <c r="Q505" i="1" s="1"/>
  <c r="N508" i="1"/>
  <c r="P508" i="1" s="1"/>
  <c r="Q508" i="1" s="1"/>
  <c r="I514" i="1"/>
  <c r="K514" i="1" s="1"/>
  <c r="L514" i="1" s="1"/>
  <c r="O525" i="1"/>
  <c r="I560" i="1"/>
  <c r="K560" i="1" s="1"/>
  <c r="L560" i="1" s="1"/>
  <c r="I601" i="1"/>
  <c r="K601" i="1" s="1"/>
  <c r="L601" i="1" s="1"/>
  <c r="I617" i="1"/>
  <c r="K617" i="1" s="1"/>
  <c r="L617" i="1" s="1"/>
  <c r="O618" i="1"/>
  <c r="I620" i="1"/>
  <c r="K620" i="1" s="1"/>
  <c r="L620" i="1" s="1"/>
  <c r="N623" i="1"/>
  <c r="P623" i="1" s="1"/>
  <c r="Q623" i="1" s="1"/>
  <c r="I631" i="1"/>
  <c r="K631" i="1" s="1"/>
  <c r="L631" i="1" s="1"/>
  <c r="J632" i="1"/>
  <c r="O637" i="1"/>
  <c r="I642" i="1"/>
  <c r="K642" i="1" s="1"/>
  <c r="L642" i="1" s="1"/>
  <c r="O654" i="1"/>
  <c r="J656" i="1"/>
  <c r="O666" i="1"/>
  <c r="N676" i="1"/>
  <c r="P676" i="1" s="1"/>
  <c r="Q676" i="1" s="1"/>
  <c r="J682" i="1"/>
  <c r="N685" i="1"/>
  <c r="P685" i="1" s="1"/>
  <c r="Q685" i="1" s="1"/>
  <c r="D691" i="1"/>
  <c r="F691" i="1" s="1"/>
  <c r="G691" i="1" s="1"/>
  <c r="I692" i="1"/>
  <c r="K692" i="1" s="1"/>
  <c r="L692" i="1" s="1"/>
  <c r="O695" i="1"/>
  <c r="E701" i="1"/>
  <c r="I708" i="1"/>
  <c r="K708" i="1" s="1"/>
  <c r="L708" i="1" s="1"/>
  <c r="N718" i="1"/>
  <c r="P718" i="1" s="1"/>
  <c r="Q718" i="1" s="1"/>
  <c r="E720" i="1"/>
  <c r="J725" i="1"/>
  <c r="D729" i="1"/>
  <c r="F729" i="1" s="1"/>
  <c r="G729" i="1" s="1"/>
  <c r="N785" i="1"/>
  <c r="P785" i="1" s="1"/>
  <c r="Q785" i="1" s="1"/>
  <c r="J789" i="1"/>
  <c r="N809" i="1"/>
  <c r="P809" i="1" s="1"/>
  <c r="Q809" i="1" s="1"/>
  <c r="N827" i="1"/>
  <c r="P827" i="1" s="1"/>
  <c r="Q827" i="1" s="1"/>
  <c r="O827" i="1"/>
  <c r="J881" i="1"/>
  <c r="I881" i="1"/>
  <c r="K881" i="1" s="1"/>
  <c r="L881" i="1" s="1"/>
  <c r="J960" i="1"/>
  <c r="I960" i="1"/>
  <c r="K960" i="1" s="1"/>
  <c r="L960" i="1" s="1"/>
  <c r="J968" i="1"/>
  <c r="I968" i="1"/>
  <c r="K968" i="1" s="1"/>
  <c r="L968" i="1" s="1"/>
  <c r="J975" i="1"/>
  <c r="I975" i="1"/>
  <c r="K975" i="1" s="1"/>
  <c r="L975" i="1" s="1"/>
  <c r="O1056" i="1"/>
  <c r="N1056" i="1"/>
  <c r="P1056" i="1" s="1"/>
  <c r="Q1056" i="1" s="1"/>
  <c r="D1080" i="1"/>
  <c r="F1080" i="1" s="1"/>
  <c r="G1080" i="1" s="1"/>
  <c r="E1080" i="1"/>
  <c r="E828" i="1"/>
  <c r="D828" i="1"/>
  <c r="F828" i="1" s="1"/>
  <c r="G828" i="1" s="1"/>
  <c r="N929" i="1"/>
  <c r="P929" i="1" s="1"/>
  <c r="Q929" i="1" s="1"/>
  <c r="O929" i="1"/>
  <c r="J1008" i="1"/>
  <c r="I1008" i="1"/>
  <c r="K1008" i="1" s="1"/>
  <c r="L1008" i="1" s="1"/>
  <c r="J1015" i="1"/>
  <c r="I1015" i="1"/>
  <c r="K1015" i="1" s="1"/>
  <c r="L1015" i="1" s="1"/>
  <c r="O1048" i="1"/>
  <c r="N1048" i="1"/>
  <c r="P1048" i="1" s="1"/>
  <c r="Q1048" i="1" s="1"/>
  <c r="O430" i="1"/>
  <c r="N437" i="1"/>
  <c r="P437" i="1" s="1"/>
  <c r="Q437" i="1" s="1"/>
  <c r="D441" i="1"/>
  <c r="F441" i="1" s="1"/>
  <c r="G441" i="1" s="1"/>
  <c r="E445" i="1"/>
  <c r="N446" i="1"/>
  <c r="P446" i="1" s="1"/>
  <c r="Q446" i="1" s="1"/>
  <c r="E450" i="1"/>
  <c r="J457" i="1"/>
  <c r="I460" i="1"/>
  <c r="K460" i="1" s="1"/>
  <c r="L460" i="1" s="1"/>
  <c r="J465" i="1"/>
  <c r="N471" i="1"/>
  <c r="P471" i="1" s="1"/>
  <c r="Q471" i="1" s="1"/>
  <c r="D473" i="1"/>
  <c r="F473" i="1" s="1"/>
  <c r="G473" i="1" s="1"/>
  <c r="E476" i="1"/>
  <c r="D479" i="1"/>
  <c r="F479" i="1" s="1"/>
  <c r="G479" i="1" s="1"/>
  <c r="O480" i="1"/>
  <c r="O491" i="1"/>
  <c r="J493" i="1"/>
  <c r="D495" i="1"/>
  <c r="F495" i="1" s="1"/>
  <c r="G495" i="1" s="1"/>
  <c r="N497" i="1"/>
  <c r="P497" i="1" s="1"/>
  <c r="Q497" i="1" s="1"/>
  <c r="D503" i="1"/>
  <c r="F503" i="1" s="1"/>
  <c r="G503" i="1" s="1"/>
  <c r="N507" i="1"/>
  <c r="P507" i="1" s="1"/>
  <c r="Q507" i="1" s="1"/>
  <c r="O518" i="1"/>
  <c r="N534" i="1"/>
  <c r="P534" i="1" s="1"/>
  <c r="Q534" i="1" s="1"/>
  <c r="E564" i="1"/>
  <c r="N571" i="1"/>
  <c r="P571" i="1" s="1"/>
  <c r="Q571" i="1" s="1"/>
  <c r="J584" i="1"/>
  <c r="D591" i="1"/>
  <c r="F591" i="1" s="1"/>
  <c r="G591" i="1" s="1"/>
  <c r="E597" i="1"/>
  <c r="N598" i="1"/>
  <c r="P598" i="1" s="1"/>
  <c r="Q598" i="1" s="1"/>
  <c r="N604" i="1"/>
  <c r="P604" i="1" s="1"/>
  <c r="Q604" i="1" s="1"/>
  <c r="D610" i="1"/>
  <c r="F610" i="1" s="1"/>
  <c r="G610" i="1" s="1"/>
  <c r="O615" i="1"/>
  <c r="N620" i="1"/>
  <c r="P620" i="1" s="1"/>
  <c r="Q620" i="1" s="1"/>
  <c r="J625" i="1"/>
  <c r="I628" i="1"/>
  <c r="K628" i="1" s="1"/>
  <c r="L628" i="1" s="1"/>
  <c r="N649" i="1"/>
  <c r="P649" i="1" s="1"/>
  <c r="Q649" i="1" s="1"/>
  <c r="D655" i="1"/>
  <c r="F655" i="1" s="1"/>
  <c r="G655" i="1" s="1"/>
  <c r="J664" i="1"/>
  <c r="D671" i="1"/>
  <c r="F671" i="1" s="1"/>
  <c r="G671" i="1" s="1"/>
  <c r="I679" i="1"/>
  <c r="K679" i="1" s="1"/>
  <c r="L679" i="1" s="1"/>
  <c r="I681" i="1"/>
  <c r="K681" i="1" s="1"/>
  <c r="L681" i="1" s="1"/>
  <c r="N689" i="1"/>
  <c r="P689" i="1" s="1"/>
  <c r="Q689" i="1" s="1"/>
  <c r="N692" i="1"/>
  <c r="P692" i="1" s="1"/>
  <c r="Q692" i="1" s="1"/>
  <c r="I705" i="1"/>
  <c r="K705" i="1" s="1"/>
  <c r="L705" i="1" s="1"/>
  <c r="J720" i="1"/>
  <c r="J724" i="1"/>
  <c r="N738" i="1"/>
  <c r="P738" i="1" s="1"/>
  <c r="Q738" i="1" s="1"/>
  <c r="D745" i="1"/>
  <c r="F745" i="1" s="1"/>
  <c r="G745" i="1" s="1"/>
  <c r="E745" i="1"/>
  <c r="E760" i="1"/>
  <c r="D760" i="1"/>
  <c r="F760" i="1" s="1"/>
  <c r="G760" i="1" s="1"/>
  <c r="E784" i="1"/>
  <c r="D796" i="1"/>
  <c r="F796" i="1" s="1"/>
  <c r="G796" i="1" s="1"/>
  <c r="E796" i="1"/>
  <c r="E815" i="1"/>
  <c r="J859" i="1"/>
  <c r="I859" i="1"/>
  <c r="K859" i="1" s="1"/>
  <c r="L859" i="1" s="1"/>
  <c r="J889" i="1"/>
  <c r="I889" i="1"/>
  <c r="K889" i="1" s="1"/>
  <c r="L889" i="1" s="1"/>
  <c r="N922" i="1"/>
  <c r="P922" i="1" s="1"/>
  <c r="Q922" i="1" s="1"/>
  <c r="O922" i="1"/>
  <c r="N938" i="1"/>
  <c r="P938" i="1" s="1"/>
  <c r="Q938" i="1" s="1"/>
  <c r="O938" i="1"/>
  <c r="N973" i="1"/>
  <c r="P973" i="1" s="1"/>
  <c r="Q973" i="1" s="1"/>
  <c r="O973" i="1"/>
  <c r="E994" i="1"/>
  <c r="D994" i="1"/>
  <c r="F994" i="1" s="1"/>
  <c r="G994" i="1" s="1"/>
  <c r="J1135" i="1"/>
  <c r="I1135" i="1"/>
  <c r="K1135" i="1" s="1"/>
  <c r="L1135" i="1" s="1"/>
  <c r="D779" i="1"/>
  <c r="F779" i="1" s="1"/>
  <c r="G779" i="1" s="1"/>
  <c r="I785" i="1"/>
  <c r="K785" i="1" s="1"/>
  <c r="L785" i="1" s="1"/>
  <c r="D792" i="1"/>
  <c r="F792" i="1" s="1"/>
  <c r="G792" i="1" s="1"/>
  <c r="E800" i="1"/>
  <c r="O803" i="1"/>
  <c r="O810" i="1"/>
  <c r="O814" i="1"/>
  <c r="I822" i="1"/>
  <c r="K822" i="1" s="1"/>
  <c r="L822" i="1" s="1"/>
  <c r="E830" i="1"/>
  <c r="N854" i="1"/>
  <c r="P854" i="1" s="1"/>
  <c r="Q854" i="1" s="1"/>
  <c r="N862" i="1"/>
  <c r="P862" i="1" s="1"/>
  <c r="Q862" i="1" s="1"/>
  <c r="N864" i="1"/>
  <c r="P864" i="1" s="1"/>
  <c r="Q864" i="1" s="1"/>
  <c r="O871" i="1"/>
  <c r="I873" i="1"/>
  <c r="K873" i="1" s="1"/>
  <c r="L873" i="1" s="1"/>
  <c r="O886" i="1"/>
  <c r="D919" i="1"/>
  <c r="F919" i="1" s="1"/>
  <c r="G919" i="1" s="1"/>
  <c r="N925" i="1"/>
  <c r="P925" i="1" s="1"/>
  <c r="Q925" i="1" s="1"/>
  <c r="J949" i="1"/>
  <c r="E960" i="1"/>
  <c r="N961" i="1"/>
  <c r="P961" i="1" s="1"/>
  <c r="Q961" i="1" s="1"/>
  <c r="E968" i="1"/>
  <c r="J973" i="1"/>
  <c r="N980" i="1"/>
  <c r="P980" i="1" s="1"/>
  <c r="Q980" i="1" s="1"/>
  <c r="N1029" i="1"/>
  <c r="P1029" i="1" s="1"/>
  <c r="Q1029" i="1" s="1"/>
  <c r="O1046" i="1"/>
  <c r="I1048" i="1"/>
  <c r="K1048" i="1" s="1"/>
  <c r="L1048" i="1" s="1"/>
  <c r="I1056" i="1"/>
  <c r="K1056" i="1" s="1"/>
  <c r="L1056" i="1" s="1"/>
  <c r="O1062" i="1"/>
  <c r="N1064" i="1"/>
  <c r="P1064" i="1" s="1"/>
  <c r="Q1064" i="1" s="1"/>
  <c r="I1076" i="1"/>
  <c r="K1076" i="1" s="1"/>
  <c r="L1076" i="1" s="1"/>
  <c r="E1089" i="1"/>
  <c r="D1089" i="1"/>
  <c r="F1089" i="1" s="1"/>
  <c r="G1089" i="1" s="1"/>
  <c r="E1151" i="1"/>
  <c r="D1151" i="1"/>
  <c r="F1151" i="1" s="1"/>
  <c r="G1151" i="1" s="1"/>
  <c r="I1163" i="1"/>
  <c r="K1163" i="1" s="1"/>
  <c r="L1163" i="1" s="1"/>
  <c r="J1163" i="1"/>
  <c r="E1211" i="1"/>
  <c r="D1211" i="1"/>
  <c r="F1211" i="1" s="1"/>
  <c r="G1211" i="1" s="1"/>
  <c r="D1246" i="1"/>
  <c r="F1246" i="1" s="1"/>
  <c r="G1246" i="1" s="1"/>
  <c r="E1246" i="1"/>
  <c r="J1431" i="1"/>
  <c r="I1431" i="1"/>
  <c r="K1431" i="1" s="1"/>
  <c r="L1431" i="1" s="1"/>
  <c r="E1442" i="1"/>
  <c r="D1442" i="1"/>
  <c r="F1442" i="1" s="1"/>
  <c r="G1442" i="1" s="1"/>
  <c r="O1460" i="1"/>
  <c r="N1460" i="1"/>
  <c r="P1460" i="1" s="1"/>
  <c r="Q1460" i="1" s="1"/>
  <c r="O1467" i="1"/>
  <c r="N1467" i="1"/>
  <c r="P1467" i="1" s="1"/>
  <c r="Q1467" i="1" s="1"/>
  <c r="E1113" i="1"/>
  <c r="D1113" i="1"/>
  <c r="F1113" i="1" s="1"/>
  <c r="G1113" i="1" s="1"/>
  <c r="J1115" i="1"/>
  <c r="I1115" i="1"/>
  <c r="K1115" i="1" s="1"/>
  <c r="L1115" i="1" s="1"/>
  <c r="O1121" i="1"/>
  <c r="N1121" i="1"/>
  <c r="P1121" i="1" s="1"/>
  <c r="Q1121" i="1" s="1"/>
  <c r="J1133" i="1"/>
  <c r="I1133" i="1"/>
  <c r="K1133" i="1" s="1"/>
  <c r="L1133" i="1" s="1"/>
  <c r="E1143" i="1"/>
  <c r="D1143" i="1"/>
  <c r="F1143" i="1" s="1"/>
  <c r="G1143" i="1" s="1"/>
  <c r="I1155" i="1"/>
  <c r="K1155" i="1" s="1"/>
  <c r="L1155" i="1" s="1"/>
  <c r="J1155" i="1"/>
  <c r="I1170" i="1"/>
  <c r="K1170" i="1" s="1"/>
  <c r="L1170" i="1" s="1"/>
  <c r="J1170" i="1"/>
  <c r="N1192" i="1"/>
  <c r="P1192" i="1" s="1"/>
  <c r="Q1192" i="1" s="1"/>
  <c r="O1192" i="1"/>
  <c r="I1242" i="1"/>
  <c r="K1242" i="1" s="1"/>
  <c r="L1242" i="1" s="1"/>
  <c r="J1242" i="1"/>
  <c r="E1251" i="1"/>
  <c r="D1251" i="1"/>
  <c r="F1251" i="1" s="1"/>
  <c r="G1251" i="1" s="1"/>
  <c r="E1285" i="1"/>
  <c r="D1285" i="1"/>
  <c r="F1285" i="1" s="1"/>
  <c r="G1285" i="1" s="1"/>
  <c r="D1394" i="1"/>
  <c r="F1394" i="1" s="1"/>
  <c r="G1394" i="1" s="1"/>
  <c r="E1394" i="1"/>
  <c r="E1401" i="1"/>
  <c r="D1401" i="1"/>
  <c r="F1401" i="1" s="1"/>
  <c r="G1401" i="1" s="1"/>
  <c r="J1408" i="1"/>
  <c r="I1408" i="1"/>
  <c r="K1408" i="1" s="1"/>
  <c r="L1408" i="1" s="1"/>
  <c r="J1436" i="1"/>
  <c r="I1436" i="1"/>
  <c r="K1436" i="1" s="1"/>
  <c r="L1436" i="1" s="1"/>
  <c r="E1067" i="1"/>
  <c r="D1067" i="1"/>
  <c r="F1067" i="1" s="1"/>
  <c r="G1067" i="1" s="1"/>
  <c r="N1096" i="1"/>
  <c r="P1096" i="1" s="1"/>
  <c r="Q1096" i="1" s="1"/>
  <c r="E1103" i="1"/>
  <c r="D1103" i="1"/>
  <c r="F1103" i="1" s="1"/>
  <c r="G1103" i="1" s="1"/>
  <c r="O1117" i="1"/>
  <c r="N1117" i="1"/>
  <c r="P1117" i="1" s="1"/>
  <c r="Q1117" i="1" s="1"/>
  <c r="J1129" i="1"/>
  <c r="I1129" i="1"/>
  <c r="K1129" i="1" s="1"/>
  <c r="L1129" i="1" s="1"/>
  <c r="O1135" i="1"/>
  <c r="N1135" i="1"/>
  <c r="P1135" i="1" s="1"/>
  <c r="Q1135" i="1" s="1"/>
  <c r="E1160" i="1"/>
  <c r="D1160" i="1"/>
  <c r="F1160" i="1" s="1"/>
  <c r="G1160" i="1" s="1"/>
  <c r="D1218" i="1"/>
  <c r="F1218" i="1" s="1"/>
  <c r="G1218" i="1" s="1"/>
  <c r="E1218" i="1"/>
  <c r="J1226" i="1"/>
  <c r="I1226" i="1"/>
  <c r="K1226" i="1" s="1"/>
  <c r="L1226" i="1" s="1"/>
  <c r="I1283" i="1"/>
  <c r="K1283" i="1" s="1"/>
  <c r="L1283" i="1" s="1"/>
  <c r="J1283" i="1"/>
  <c r="O1336" i="1"/>
  <c r="N1336" i="1"/>
  <c r="P1336" i="1" s="1"/>
  <c r="Q1336" i="1" s="1"/>
  <c r="O1440" i="1"/>
  <c r="N1440" i="1"/>
  <c r="P1440" i="1" s="1"/>
  <c r="Q1440" i="1" s="1"/>
  <c r="E858" i="1"/>
  <c r="N880" i="1"/>
  <c r="P880" i="1" s="1"/>
  <c r="Q880" i="1" s="1"/>
  <c r="E886" i="1"/>
  <c r="N891" i="1"/>
  <c r="P891" i="1" s="1"/>
  <c r="Q891" i="1" s="1"/>
  <c r="E893" i="1"/>
  <c r="E900" i="1"/>
  <c r="N901" i="1"/>
  <c r="P901" i="1" s="1"/>
  <c r="Q901" i="1" s="1"/>
  <c r="I905" i="1"/>
  <c r="K905" i="1" s="1"/>
  <c r="L905" i="1" s="1"/>
  <c r="D923" i="1"/>
  <c r="F923" i="1" s="1"/>
  <c r="G923" i="1" s="1"/>
  <c r="N924" i="1"/>
  <c r="P924" i="1" s="1"/>
  <c r="Q924" i="1" s="1"/>
  <c r="N933" i="1"/>
  <c r="P933" i="1" s="1"/>
  <c r="Q933" i="1" s="1"/>
  <c r="D939" i="1"/>
  <c r="F939" i="1" s="1"/>
  <c r="G939" i="1" s="1"/>
  <c r="E952" i="1"/>
  <c r="N953" i="1"/>
  <c r="P953" i="1" s="1"/>
  <c r="Q953" i="1" s="1"/>
  <c r="D967" i="1"/>
  <c r="F967" i="1" s="1"/>
  <c r="G967" i="1" s="1"/>
  <c r="D1002" i="1"/>
  <c r="F1002" i="1" s="1"/>
  <c r="G1002" i="1" s="1"/>
  <c r="D1024" i="1"/>
  <c r="F1024" i="1" s="1"/>
  <c r="G1024" i="1" s="1"/>
  <c r="I1029" i="1"/>
  <c r="K1029" i="1" s="1"/>
  <c r="L1029" i="1" s="1"/>
  <c r="D1035" i="1"/>
  <c r="F1035" i="1" s="1"/>
  <c r="G1035" i="1" s="1"/>
  <c r="I1036" i="1"/>
  <c r="K1036" i="1" s="1"/>
  <c r="L1036" i="1" s="1"/>
  <c r="D1054" i="1"/>
  <c r="F1054" i="1" s="1"/>
  <c r="G1054" i="1" s="1"/>
  <c r="I1072" i="1"/>
  <c r="K1072" i="1" s="1"/>
  <c r="L1072" i="1" s="1"/>
  <c r="I1113" i="1"/>
  <c r="K1113" i="1" s="1"/>
  <c r="L1113" i="1" s="1"/>
  <c r="N1133" i="1"/>
  <c r="P1133" i="1" s="1"/>
  <c r="Q1133" i="1" s="1"/>
  <c r="E1136" i="1"/>
  <c r="D1136" i="1"/>
  <c r="F1136" i="1" s="1"/>
  <c r="G1136" i="1" s="1"/>
  <c r="J1143" i="1"/>
  <c r="I1143" i="1"/>
  <c r="K1143" i="1" s="1"/>
  <c r="L1143" i="1" s="1"/>
  <c r="J1148" i="1"/>
  <c r="I1148" i="1"/>
  <c r="K1148" i="1" s="1"/>
  <c r="L1148" i="1" s="1"/>
  <c r="E1205" i="1"/>
  <c r="D1205" i="1"/>
  <c r="F1205" i="1" s="1"/>
  <c r="G1205" i="1" s="1"/>
  <c r="J1361" i="1"/>
  <c r="I1361" i="1"/>
  <c r="K1361" i="1" s="1"/>
  <c r="L1361" i="1" s="1"/>
  <c r="J1406" i="1"/>
  <c r="I1406" i="1"/>
  <c r="K1406" i="1" s="1"/>
  <c r="L1406" i="1" s="1"/>
  <c r="E754" i="1"/>
  <c r="O755" i="1"/>
  <c r="O761" i="1"/>
  <c r="N771" i="1"/>
  <c r="P771" i="1" s="1"/>
  <c r="Q771" i="1" s="1"/>
  <c r="D775" i="1"/>
  <c r="F775" i="1" s="1"/>
  <c r="G775" i="1" s="1"/>
  <c r="D780" i="1"/>
  <c r="F780" i="1" s="1"/>
  <c r="G780" i="1" s="1"/>
  <c r="I781" i="1"/>
  <c r="K781" i="1" s="1"/>
  <c r="L781" i="1" s="1"/>
  <c r="D783" i="1"/>
  <c r="F783" i="1" s="1"/>
  <c r="G783" i="1" s="1"/>
  <c r="N789" i="1"/>
  <c r="P789" i="1" s="1"/>
  <c r="Q789" i="1" s="1"/>
  <c r="O794" i="1"/>
  <c r="J806" i="1"/>
  <c r="J823" i="1"/>
  <c r="D825" i="1"/>
  <c r="F825" i="1" s="1"/>
  <c r="G825" i="1" s="1"/>
  <c r="I834" i="1"/>
  <c r="K834" i="1" s="1"/>
  <c r="L834" i="1" s="1"/>
  <c r="D836" i="1"/>
  <c r="F836" i="1" s="1"/>
  <c r="G836" i="1" s="1"/>
  <c r="O840" i="1"/>
  <c r="I848" i="1"/>
  <c r="K848" i="1" s="1"/>
  <c r="L848" i="1" s="1"/>
  <c r="J850" i="1"/>
  <c r="N855" i="1"/>
  <c r="P855" i="1" s="1"/>
  <c r="Q855" i="1" s="1"/>
  <c r="D860" i="1"/>
  <c r="F860" i="1" s="1"/>
  <c r="G860" i="1" s="1"/>
  <c r="D862" i="1"/>
  <c r="F862" i="1" s="1"/>
  <c r="G862" i="1" s="1"/>
  <c r="D870" i="1"/>
  <c r="F870" i="1" s="1"/>
  <c r="G870" i="1" s="1"/>
  <c r="N872" i="1"/>
  <c r="P872" i="1" s="1"/>
  <c r="Q872" i="1" s="1"/>
  <c r="N878" i="1"/>
  <c r="P878" i="1" s="1"/>
  <c r="Q878" i="1" s="1"/>
  <c r="O907" i="1"/>
  <c r="N909" i="1"/>
  <c r="P909" i="1" s="1"/>
  <c r="Q909" i="1" s="1"/>
  <c r="E920" i="1"/>
  <c r="E927" i="1"/>
  <c r="N937" i="1"/>
  <c r="P937" i="1" s="1"/>
  <c r="Q937" i="1" s="1"/>
  <c r="N948" i="1"/>
  <c r="P948" i="1" s="1"/>
  <c r="Q948" i="1" s="1"/>
  <c r="N957" i="1"/>
  <c r="P957" i="1" s="1"/>
  <c r="Q957" i="1" s="1"/>
  <c r="D971" i="1"/>
  <c r="F971" i="1" s="1"/>
  <c r="G971" i="1" s="1"/>
  <c r="N972" i="1"/>
  <c r="P972" i="1" s="1"/>
  <c r="Q972" i="1" s="1"/>
  <c r="D978" i="1"/>
  <c r="F978" i="1" s="1"/>
  <c r="G978" i="1" s="1"/>
  <c r="I980" i="1"/>
  <c r="K980" i="1" s="1"/>
  <c r="L980" i="1" s="1"/>
  <c r="D982" i="1"/>
  <c r="F982" i="1" s="1"/>
  <c r="G982" i="1" s="1"/>
  <c r="N985" i="1"/>
  <c r="P985" i="1" s="1"/>
  <c r="Q985" i="1" s="1"/>
  <c r="I991" i="1"/>
  <c r="K991" i="1" s="1"/>
  <c r="L991" i="1" s="1"/>
  <c r="N994" i="1"/>
  <c r="P994" i="1" s="1"/>
  <c r="Q994" i="1" s="1"/>
  <c r="N997" i="1"/>
  <c r="P997" i="1" s="1"/>
  <c r="Q997" i="1" s="1"/>
  <c r="D1011" i="1"/>
  <c r="F1011" i="1" s="1"/>
  <c r="G1011" i="1" s="1"/>
  <c r="E1016" i="1"/>
  <c r="N1017" i="1"/>
  <c r="P1017" i="1" s="1"/>
  <c r="Q1017" i="1" s="1"/>
  <c r="D1019" i="1"/>
  <c r="F1019" i="1" s="1"/>
  <c r="G1019" i="1" s="1"/>
  <c r="N1020" i="1"/>
  <c r="P1020" i="1" s="1"/>
  <c r="Q1020" i="1" s="1"/>
  <c r="E1026" i="1"/>
  <c r="N1027" i="1"/>
  <c r="P1027" i="1" s="1"/>
  <c r="Q1027" i="1" s="1"/>
  <c r="O1030" i="1"/>
  <c r="I1032" i="1"/>
  <c r="K1032" i="1" s="1"/>
  <c r="L1032" i="1" s="1"/>
  <c r="N1041" i="1"/>
  <c r="P1041" i="1" s="1"/>
  <c r="Q1041" i="1" s="1"/>
  <c r="I1045" i="1"/>
  <c r="K1045" i="1" s="1"/>
  <c r="L1045" i="1" s="1"/>
  <c r="J1049" i="1"/>
  <c r="E1052" i="1"/>
  <c r="J1057" i="1"/>
  <c r="D1059" i="1"/>
  <c r="F1059" i="1" s="1"/>
  <c r="G1059" i="1" s="1"/>
  <c r="I1067" i="1"/>
  <c r="K1067" i="1" s="1"/>
  <c r="L1067" i="1" s="1"/>
  <c r="N1080" i="1"/>
  <c r="P1080" i="1" s="1"/>
  <c r="Q1080" i="1" s="1"/>
  <c r="J1088" i="1"/>
  <c r="E1099" i="1"/>
  <c r="D1099" i="1"/>
  <c r="F1099" i="1" s="1"/>
  <c r="G1099" i="1" s="1"/>
  <c r="N1105" i="1"/>
  <c r="P1105" i="1" s="1"/>
  <c r="Q1105" i="1" s="1"/>
  <c r="D1108" i="1"/>
  <c r="F1108" i="1" s="1"/>
  <c r="G1108" i="1" s="1"/>
  <c r="O1113" i="1"/>
  <c r="N1113" i="1"/>
  <c r="P1113" i="1" s="1"/>
  <c r="Q1113" i="1" s="1"/>
  <c r="J1118" i="1"/>
  <c r="I1118" i="1"/>
  <c r="K1118" i="1" s="1"/>
  <c r="L1118" i="1" s="1"/>
  <c r="E1128" i="1"/>
  <c r="D1134" i="1"/>
  <c r="F1134" i="1" s="1"/>
  <c r="G1134" i="1" s="1"/>
  <c r="E1134" i="1"/>
  <c r="E1140" i="1"/>
  <c r="N1141" i="1"/>
  <c r="P1141" i="1" s="1"/>
  <c r="Q1141" i="1" s="1"/>
  <c r="E1152" i="1"/>
  <c r="D1152" i="1"/>
  <c r="F1152" i="1" s="1"/>
  <c r="G1152" i="1" s="1"/>
  <c r="E1326" i="1"/>
  <c r="D1326" i="1"/>
  <c r="F1326" i="1" s="1"/>
  <c r="G1326" i="1" s="1"/>
  <c r="O1423" i="1"/>
  <c r="N1423" i="1"/>
  <c r="P1423" i="1" s="1"/>
  <c r="Q1423" i="1" s="1"/>
  <c r="N773" i="1"/>
  <c r="P773" i="1" s="1"/>
  <c r="Q773" i="1" s="1"/>
  <c r="D899" i="1"/>
  <c r="F899" i="1" s="1"/>
  <c r="G899" i="1" s="1"/>
  <c r="E902" i="1"/>
  <c r="N928" i="1"/>
  <c r="P928" i="1" s="1"/>
  <c r="Q928" i="1" s="1"/>
  <c r="O930" i="1"/>
  <c r="D954" i="1"/>
  <c r="F954" i="1" s="1"/>
  <c r="G954" i="1" s="1"/>
  <c r="D963" i="1"/>
  <c r="F963" i="1" s="1"/>
  <c r="G963" i="1" s="1"/>
  <c r="J965" i="1"/>
  <c r="I999" i="1"/>
  <c r="K999" i="1" s="1"/>
  <c r="L999" i="1" s="1"/>
  <c r="E1073" i="1"/>
  <c r="D1073" i="1"/>
  <c r="F1073" i="1" s="1"/>
  <c r="G1073" i="1" s="1"/>
  <c r="I1084" i="1"/>
  <c r="K1084" i="1" s="1"/>
  <c r="L1084" i="1" s="1"/>
  <c r="O1118" i="1"/>
  <c r="N1118" i="1"/>
  <c r="P1118" i="1" s="1"/>
  <c r="Q1118" i="1" s="1"/>
  <c r="E1123" i="1"/>
  <c r="D1123" i="1"/>
  <c r="F1123" i="1" s="1"/>
  <c r="G1123" i="1" s="1"/>
  <c r="I1136" i="1"/>
  <c r="K1136" i="1" s="1"/>
  <c r="L1136" i="1" s="1"/>
  <c r="J1152" i="1"/>
  <c r="I1152" i="1"/>
  <c r="K1152" i="1" s="1"/>
  <c r="L1152" i="1" s="1"/>
  <c r="I1179" i="1"/>
  <c r="K1179" i="1" s="1"/>
  <c r="L1179" i="1" s="1"/>
  <c r="J1179" i="1"/>
  <c r="E1203" i="1"/>
  <c r="D1203" i="1"/>
  <c r="F1203" i="1" s="1"/>
  <c r="G1203" i="1" s="1"/>
  <c r="O1247" i="1"/>
  <c r="N1247" i="1"/>
  <c r="P1247" i="1" s="1"/>
  <c r="Q1247" i="1" s="1"/>
  <c r="J1339" i="1"/>
  <c r="I1339" i="1"/>
  <c r="K1339" i="1" s="1"/>
  <c r="L1339" i="1" s="1"/>
  <c r="J1364" i="1"/>
  <c r="I1364" i="1"/>
  <c r="K1364" i="1" s="1"/>
  <c r="L1364" i="1" s="1"/>
  <c r="O1390" i="1"/>
  <c r="N1390" i="1"/>
  <c r="P1390" i="1" s="1"/>
  <c r="Q1390" i="1" s="1"/>
  <c r="J1411" i="1"/>
  <c r="I1411" i="1"/>
  <c r="K1411" i="1" s="1"/>
  <c r="L1411" i="1" s="1"/>
  <c r="J1426" i="1"/>
  <c r="I1426" i="1"/>
  <c r="K1426" i="1" s="1"/>
  <c r="L1426" i="1" s="1"/>
  <c r="O1443" i="1"/>
  <c r="N1443" i="1"/>
  <c r="P1443" i="1" s="1"/>
  <c r="Q1443" i="1" s="1"/>
  <c r="E1450" i="1"/>
  <c r="D1450" i="1"/>
  <c r="F1450" i="1" s="1"/>
  <c r="G1450" i="1" s="1"/>
  <c r="O1457" i="1"/>
  <c r="N1457" i="1"/>
  <c r="P1457" i="1" s="1"/>
  <c r="Q1457" i="1" s="1"/>
  <c r="N1074" i="1"/>
  <c r="P1074" i="1" s="1"/>
  <c r="Q1074" i="1" s="1"/>
  <c r="O1074" i="1"/>
  <c r="J1116" i="1"/>
  <c r="I1116" i="1"/>
  <c r="K1116" i="1" s="1"/>
  <c r="L1116" i="1" s="1"/>
  <c r="J1123" i="1"/>
  <c r="I1123" i="1"/>
  <c r="K1123" i="1" s="1"/>
  <c r="L1123" i="1" s="1"/>
  <c r="J1186" i="1"/>
  <c r="I1186" i="1"/>
  <c r="K1186" i="1" s="1"/>
  <c r="L1186" i="1" s="1"/>
  <c r="D1190" i="1"/>
  <c r="F1190" i="1" s="1"/>
  <c r="G1190" i="1" s="1"/>
  <c r="E1190" i="1"/>
  <c r="J1221" i="1"/>
  <c r="I1221" i="1"/>
  <c r="K1221" i="1" s="1"/>
  <c r="L1221" i="1" s="1"/>
  <c r="O1231" i="1"/>
  <c r="N1231" i="1"/>
  <c r="P1231" i="1" s="1"/>
  <c r="Q1231" i="1" s="1"/>
  <c r="E1270" i="1"/>
  <c r="D1270" i="1"/>
  <c r="F1270" i="1" s="1"/>
  <c r="G1270" i="1" s="1"/>
  <c r="I1200" i="1"/>
  <c r="K1200" i="1" s="1"/>
  <c r="L1200" i="1" s="1"/>
  <c r="J1208" i="1"/>
  <c r="J1219" i="1"/>
  <c r="N1239" i="1"/>
  <c r="P1239" i="1" s="1"/>
  <c r="Q1239" i="1" s="1"/>
  <c r="I1247" i="1"/>
  <c r="K1247" i="1" s="1"/>
  <c r="L1247" i="1" s="1"/>
  <c r="J1254" i="1"/>
  <c r="I1263" i="1"/>
  <c r="K1263" i="1" s="1"/>
  <c r="L1263" i="1" s="1"/>
  <c r="I1267" i="1"/>
  <c r="K1267" i="1" s="1"/>
  <c r="L1267" i="1" s="1"/>
  <c r="D1274" i="1"/>
  <c r="F1274" i="1" s="1"/>
  <c r="G1274" i="1" s="1"/>
  <c r="I1286" i="1"/>
  <c r="K1286" i="1" s="1"/>
  <c r="L1286" i="1" s="1"/>
  <c r="N1291" i="1"/>
  <c r="P1291" i="1" s="1"/>
  <c r="Q1291" i="1" s="1"/>
  <c r="I1311" i="1"/>
  <c r="K1311" i="1" s="1"/>
  <c r="L1311" i="1" s="1"/>
  <c r="I1313" i="1"/>
  <c r="K1313" i="1" s="1"/>
  <c r="L1313" i="1" s="1"/>
  <c r="I1318" i="1"/>
  <c r="K1318" i="1" s="1"/>
  <c r="L1318" i="1" s="1"/>
  <c r="I1345" i="1"/>
  <c r="K1345" i="1" s="1"/>
  <c r="L1345" i="1" s="1"/>
  <c r="I1347" i="1"/>
  <c r="K1347" i="1" s="1"/>
  <c r="L1347" i="1" s="1"/>
  <c r="D1349" i="1"/>
  <c r="F1349" i="1" s="1"/>
  <c r="G1349" i="1" s="1"/>
  <c r="N1358" i="1"/>
  <c r="P1358" i="1" s="1"/>
  <c r="Q1358" i="1" s="1"/>
  <c r="J1362" i="1"/>
  <c r="D1364" i="1"/>
  <c r="F1364" i="1" s="1"/>
  <c r="G1364" i="1" s="1"/>
  <c r="J1390" i="1"/>
  <c r="D1411" i="1"/>
  <c r="F1411" i="1" s="1"/>
  <c r="G1411" i="1" s="1"/>
  <c r="E1416" i="1"/>
  <c r="J1423" i="1"/>
  <c r="N1424" i="1"/>
  <c r="P1424" i="1" s="1"/>
  <c r="Q1424" i="1" s="1"/>
  <c r="E1426" i="1"/>
  <c r="I1427" i="1"/>
  <c r="K1427" i="1" s="1"/>
  <c r="L1427" i="1" s="1"/>
  <c r="I1434" i="1"/>
  <c r="K1434" i="1" s="1"/>
  <c r="L1434" i="1" s="1"/>
  <c r="D1438" i="1"/>
  <c r="F1438" i="1" s="1"/>
  <c r="G1438" i="1" s="1"/>
  <c r="J1440" i="1"/>
  <c r="N1441" i="1"/>
  <c r="P1441" i="1" s="1"/>
  <c r="Q1441" i="1" s="1"/>
  <c r="I1457" i="1"/>
  <c r="K1457" i="1" s="1"/>
  <c r="L1457" i="1" s="1"/>
  <c r="I1460" i="1"/>
  <c r="K1460" i="1" s="1"/>
  <c r="L1460" i="1" s="1"/>
  <c r="O1159" i="1"/>
  <c r="E1163" i="1"/>
  <c r="I1168" i="1"/>
  <c r="K1168" i="1" s="1"/>
  <c r="L1168" i="1" s="1"/>
  <c r="O1173" i="1"/>
  <c r="E1179" i="1"/>
  <c r="I1184" i="1"/>
  <c r="K1184" i="1" s="1"/>
  <c r="L1184" i="1" s="1"/>
  <c r="N1189" i="1"/>
  <c r="P1189" i="1" s="1"/>
  <c r="Q1189" i="1" s="1"/>
  <c r="E1213" i="1"/>
  <c r="J1216" i="1"/>
  <c r="N1253" i="1"/>
  <c r="P1253" i="1" s="1"/>
  <c r="Q1253" i="1" s="1"/>
  <c r="N1258" i="1"/>
  <c r="P1258" i="1" s="1"/>
  <c r="Q1258" i="1" s="1"/>
  <c r="O1272" i="1"/>
  <c r="N1274" i="1"/>
  <c r="P1274" i="1" s="1"/>
  <c r="Q1274" i="1" s="1"/>
  <c r="O1275" i="1"/>
  <c r="J1280" i="1"/>
  <c r="O1301" i="1"/>
  <c r="D1308" i="1"/>
  <c r="F1308" i="1" s="1"/>
  <c r="G1308" i="1" s="1"/>
  <c r="O1309" i="1"/>
  <c r="N1310" i="1"/>
  <c r="P1310" i="1" s="1"/>
  <c r="Q1310" i="1" s="1"/>
  <c r="N1315" i="1"/>
  <c r="P1315" i="1" s="1"/>
  <c r="Q1315" i="1" s="1"/>
  <c r="D1319" i="1"/>
  <c r="F1319" i="1" s="1"/>
  <c r="G1319" i="1" s="1"/>
  <c r="N1328" i="1"/>
  <c r="P1328" i="1" s="1"/>
  <c r="Q1328" i="1" s="1"/>
  <c r="E1346" i="1"/>
  <c r="D1348" i="1"/>
  <c r="F1348" i="1" s="1"/>
  <c r="G1348" i="1" s="1"/>
  <c r="O1351" i="1"/>
  <c r="N1355" i="1"/>
  <c r="P1355" i="1" s="1"/>
  <c r="Q1355" i="1" s="1"/>
  <c r="I1366" i="1"/>
  <c r="K1366" i="1" s="1"/>
  <c r="L1366" i="1" s="1"/>
  <c r="D1378" i="1"/>
  <c r="F1378" i="1" s="1"/>
  <c r="G1378" i="1" s="1"/>
  <c r="J1385" i="1"/>
  <c r="N1395" i="1"/>
  <c r="P1395" i="1" s="1"/>
  <c r="Q1395" i="1" s="1"/>
  <c r="I1403" i="1"/>
  <c r="K1403" i="1" s="1"/>
  <c r="L1403" i="1" s="1"/>
  <c r="N1416" i="1"/>
  <c r="P1416" i="1" s="1"/>
  <c r="Q1416" i="1" s="1"/>
  <c r="I1433" i="1"/>
  <c r="K1433" i="1" s="1"/>
  <c r="L1433" i="1" s="1"/>
  <c r="I1438" i="1"/>
  <c r="K1438" i="1" s="1"/>
  <c r="L1438" i="1" s="1"/>
  <c r="N1456" i="1"/>
  <c r="P1456" i="1" s="1"/>
  <c r="Q1456" i="1" s="1"/>
  <c r="E1466" i="1"/>
  <c r="O1205" i="1"/>
  <c r="J1211" i="1"/>
  <c r="D1241" i="1"/>
  <c r="F1241" i="1" s="1"/>
  <c r="G1241" i="1" s="1"/>
  <c r="O1244" i="1"/>
  <c r="D1250" i="1"/>
  <c r="F1250" i="1" s="1"/>
  <c r="G1250" i="1" s="1"/>
  <c r="N1252" i="1"/>
  <c r="P1252" i="1" s="1"/>
  <c r="Q1252" i="1" s="1"/>
  <c r="D1254" i="1"/>
  <c r="F1254" i="1" s="1"/>
  <c r="G1254" i="1" s="1"/>
  <c r="D1259" i="1"/>
  <c r="F1259" i="1" s="1"/>
  <c r="G1259" i="1" s="1"/>
  <c r="J1270" i="1"/>
  <c r="D1272" i="1"/>
  <c r="F1272" i="1" s="1"/>
  <c r="G1272" i="1" s="1"/>
  <c r="D1275" i="1"/>
  <c r="F1275" i="1" s="1"/>
  <c r="G1275" i="1" s="1"/>
  <c r="I1279" i="1"/>
  <c r="K1279" i="1" s="1"/>
  <c r="L1279" i="1" s="1"/>
  <c r="O1285" i="1"/>
  <c r="E1291" i="1"/>
  <c r="D1311" i="1"/>
  <c r="F1311" i="1" s="1"/>
  <c r="G1311" i="1" s="1"/>
  <c r="N1312" i="1"/>
  <c r="P1312" i="1" s="1"/>
  <c r="Q1312" i="1" s="1"/>
  <c r="D1316" i="1"/>
  <c r="F1316" i="1" s="1"/>
  <c r="G1316" i="1" s="1"/>
  <c r="I1319" i="1"/>
  <c r="K1319" i="1" s="1"/>
  <c r="L1319" i="1" s="1"/>
  <c r="D1329" i="1"/>
  <c r="F1329" i="1" s="1"/>
  <c r="G1329" i="1" s="1"/>
  <c r="J1335" i="1"/>
  <c r="D1342" i="1"/>
  <c r="F1342" i="1" s="1"/>
  <c r="G1342" i="1" s="1"/>
  <c r="E1356" i="1"/>
  <c r="D1362" i="1"/>
  <c r="F1362" i="1" s="1"/>
  <c r="G1362" i="1" s="1"/>
  <c r="J1378" i="1"/>
  <c r="N1385" i="1"/>
  <c r="P1385" i="1" s="1"/>
  <c r="Q1385" i="1" s="1"/>
  <c r="E1391" i="1"/>
  <c r="N1394" i="1"/>
  <c r="P1394" i="1" s="1"/>
  <c r="Q1394" i="1" s="1"/>
  <c r="D1396" i="1"/>
  <c r="F1396" i="1" s="1"/>
  <c r="G1396" i="1" s="1"/>
  <c r="I1405" i="1"/>
  <c r="K1405" i="1" s="1"/>
  <c r="L1405" i="1" s="1"/>
  <c r="E1409" i="1"/>
  <c r="N1428" i="1"/>
  <c r="P1428" i="1" s="1"/>
  <c r="Q1428" i="1" s="1"/>
  <c r="I1446" i="1"/>
  <c r="K1446" i="1" s="1"/>
  <c r="L1446" i="1" s="1"/>
  <c r="D1458" i="1"/>
  <c r="F1458" i="1" s="1"/>
  <c r="G1458" i="1" s="1"/>
  <c r="J1239" i="1"/>
  <c r="I1302" i="1"/>
  <c r="K1302" i="1" s="1"/>
  <c r="L1302" i="1" s="1"/>
  <c r="D1318" i="1"/>
  <c r="F1318" i="1" s="1"/>
  <c r="G1318" i="1" s="1"/>
  <c r="D1334" i="1"/>
  <c r="F1334" i="1" s="1"/>
  <c r="G1334" i="1" s="1"/>
  <c r="J1338" i="1"/>
  <c r="D1345" i="1"/>
  <c r="F1345" i="1" s="1"/>
  <c r="G1345" i="1" s="1"/>
  <c r="O1348" i="1"/>
  <c r="D1367" i="1"/>
  <c r="F1367" i="1" s="1"/>
  <c r="G1367" i="1" s="1"/>
  <c r="D1434" i="1"/>
  <c r="F1434" i="1" s="1"/>
  <c r="G1434" i="1" s="1"/>
  <c r="I1435" i="1"/>
  <c r="K1435" i="1" s="1"/>
  <c r="L1435" i="1" s="1"/>
  <c r="I1441" i="1"/>
  <c r="K1441" i="1" s="1"/>
  <c r="L1441" i="1" s="1"/>
  <c r="I1444" i="1"/>
  <c r="K1444" i="1" s="1"/>
  <c r="L1444" i="1" s="1"/>
  <c r="I1449" i="1"/>
  <c r="K1449" i="1" s="1"/>
  <c r="L1449" i="1" s="1"/>
  <c r="D1457" i="1"/>
  <c r="F1457" i="1" s="1"/>
  <c r="G1457" i="1" s="1"/>
  <c r="J1461" i="1"/>
  <c r="I1463" i="1"/>
  <c r="K1463" i="1" s="1"/>
  <c r="L1463" i="1" s="1"/>
  <c r="O1466" i="1"/>
  <c r="N10" i="8"/>
  <c r="D4" i="8" s="1"/>
  <c r="I9" i="8"/>
  <c r="J9" i="8" s="1"/>
  <c r="K1439" i="8"/>
  <c r="L1439" i="8" s="1"/>
  <c r="J1439" i="8"/>
  <c r="K1375" i="8"/>
  <c r="L1375" i="8" s="1"/>
  <c r="J1375" i="8"/>
  <c r="K1311" i="8"/>
  <c r="L1311" i="8" s="1"/>
  <c r="J1311" i="8"/>
  <c r="K1247" i="8"/>
  <c r="L1247" i="8" s="1"/>
  <c r="J1247" i="8"/>
  <c r="K1183" i="8"/>
  <c r="L1183" i="8" s="1"/>
  <c r="J1183" i="8"/>
  <c r="K1119" i="8"/>
  <c r="L1119" i="8" s="1"/>
  <c r="J1119" i="8"/>
  <c r="K1451" i="8"/>
  <c r="L1451" i="8" s="1"/>
  <c r="J1451" i="8"/>
  <c r="K1435" i="8"/>
  <c r="L1435" i="8" s="1"/>
  <c r="J1435" i="8"/>
  <c r="K1411" i="8"/>
  <c r="L1411" i="8" s="1"/>
  <c r="J1411" i="8"/>
  <c r="K1379" i="8"/>
  <c r="L1379" i="8" s="1"/>
  <c r="J1379" i="8"/>
  <c r="K1355" i="8"/>
  <c r="L1355" i="8" s="1"/>
  <c r="J1355" i="8"/>
  <c r="K1331" i="8"/>
  <c r="L1331" i="8" s="1"/>
  <c r="J1331" i="8"/>
  <c r="K1307" i="8"/>
  <c r="L1307" i="8" s="1"/>
  <c r="J1307" i="8"/>
  <c r="K1283" i="8"/>
  <c r="L1283" i="8" s="1"/>
  <c r="J1283" i="8"/>
  <c r="K1259" i="8"/>
  <c r="L1259" i="8" s="1"/>
  <c r="J1259" i="8"/>
  <c r="K1227" i="8"/>
  <c r="L1227" i="8" s="1"/>
  <c r="J1227" i="8"/>
  <c r="K1211" i="8"/>
  <c r="L1211" i="8" s="1"/>
  <c r="J1211" i="8"/>
  <c r="K1179" i="8"/>
  <c r="L1179" i="8" s="1"/>
  <c r="J1179" i="8"/>
  <c r="K1155" i="8"/>
  <c r="L1155" i="8" s="1"/>
  <c r="J1155" i="8"/>
  <c r="K1147" i="8"/>
  <c r="L1147" i="8" s="1"/>
  <c r="J1147" i="8"/>
  <c r="K1123" i="8"/>
  <c r="L1123" i="8" s="1"/>
  <c r="J1123" i="8"/>
  <c r="K1107" i="8"/>
  <c r="L1107" i="8" s="1"/>
  <c r="J1107" i="8"/>
  <c r="P1097" i="8"/>
  <c r="Q1097" i="8" s="1"/>
  <c r="O1097" i="8"/>
  <c r="K1466" i="8"/>
  <c r="L1466" i="8" s="1"/>
  <c r="J1466" i="8"/>
  <c r="K1442" i="8"/>
  <c r="L1442" i="8" s="1"/>
  <c r="J1442" i="8"/>
  <c r="K1418" i="8"/>
  <c r="L1418" i="8" s="1"/>
  <c r="J1418" i="8"/>
  <c r="K1394" i="8"/>
  <c r="L1394" i="8" s="1"/>
  <c r="J1394" i="8"/>
  <c r="K1370" i="8"/>
  <c r="L1370" i="8" s="1"/>
  <c r="J1370" i="8"/>
  <c r="K1346" i="8"/>
  <c r="L1346" i="8" s="1"/>
  <c r="J1346" i="8"/>
  <c r="K1322" i="8"/>
  <c r="L1322" i="8" s="1"/>
  <c r="J1322" i="8"/>
  <c r="K1298" i="8"/>
  <c r="L1298" i="8" s="1"/>
  <c r="J1298" i="8"/>
  <c r="K1274" i="8"/>
  <c r="L1274" i="8" s="1"/>
  <c r="J1274" i="8"/>
  <c r="K1258" i="8"/>
  <c r="L1258" i="8" s="1"/>
  <c r="J1258" i="8"/>
  <c r="K1242" i="8"/>
  <c r="L1242" i="8" s="1"/>
  <c r="J1242" i="8"/>
  <c r="K1226" i="8"/>
  <c r="L1226" i="8" s="1"/>
  <c r="J1226" i="8"/>
  <c r="K1210" i="8"/>
  <c r="L1210" i="8" s="1"/>
  <c r="J1210" i="8"/>
  <c r="K1194" i="8"/>
  <c r="L1194" i="8" s="1"/>
  <c r="J1194" i="8"/>
  <c r="K1186" i="8"/>
  <c r="L1186" i="8" s="1"/>
  <c r="J1186" i="8"/>
  <c r="K1170" i="8"/>
  <c r="L1170" i="8" s="1"/>
  <c r="J1170" i="8"/>
  <c r="K1146" i="8"/>
  <c r="L1146" i="8" s="1"/>
  <c r="J1146" i="8"/>
  <c r="K1122" i="8"/>
  <c r="L1122" i="8" s="1"/>
  <c r="J1122" i="8"/>
  <c r="K1090" i="8"/>
  <c r="L1090" i="8" s="1"/>
  <c r="J1090" i="8"/>
  <c r="K1449" i="8"/>
  <c r="L1449" i="8" s="1"/>
  <c r="J1449" i="8"/>
  <c r="K1417" i="8"/>
  <c r="L1417" i="8" s="1"/>
  <c r="J1417" i="8"/>
  <c r="K1353" i="8"/>
  <c r="L1353" i="8" s="1"/>
  <c r="J1353" i="8"/>
  <c r="K1313" i="8"/>
  <c r="L1313" i="8" s="1"/>
  <c r="J1313" i="8"/>
  <c r="K1289" i="8"/>
  <c r="L1289" i="8" s="1"/>
  <c r="J1289" i="8"/>
  <c r="K1249" i="8"/>
  <c r="L1249" i="8" s="1"/>
  <c r="J1249" i="8"/>
  <c r="K1201" i="8"/>
  <c r="L1201" i="8" s="1"/>
  <c r="J1201" i="8"/>
  <c r="K1169" i="8"/>
  <c r="L1169" i="8" s="1"/>
  <c r="J1169" i="8"/>
  <c r="K1121" i="8"/>
  <c r="L1121" i="8" s="1"/>
  <c r="J1121" i="8"/>
  <c r="K1464" i="8"/>
  <c r="L1464" i="8" s="1"/>
  <c r="J1464" i="8"/>
  <c r="K1456" i="8"/>
  <c r="L1456" i="8" s="1"/>
  <c r="J1456" i="8"/>
  <c r="K1448" i="8"/>
  <c r="L1448" i="8" s="1"/>
  <c r="J1448" i="8"/>
  <c r="K1440" i="8"/>
  <c r="L1440" i="8" s="1"/>
  <c r="J1440" i="8"/>
  <c r="K1432" i="8"/>
  <c r="L1432" i="8" s="1"/>
  <c r="J1432" i="8"/>
  <c r="K1424" i="8"/>
  <c r="L1424" i="8" s="1"/>
  <c r="J1424" i="8"/>
  <c r="K1416" i="8"/>
  <c r="L1416" i="8" s="1"/>
  <c r="J1416" i="8"/>
  <c r="K1408" i="8"/>
  <c r="L1408" i="8" s="1"/>
  <c r="J1408" i="8"/>
  <c r="K1400" i="8"/>
  <c r="L1400" i="8" s="1"/>
  <c r="J1400" i="8"/>
  <c r="K1392" i="8"/>
  <c r="L1392" i="8" s="1"/>
  <c r="J1392" i="8"/>
  <c r="K1384" i="8"/>
  <c r="L1384" i="8" s="1"/>
  <c r="J1384" i="8"/>
  <c r="K1376" i="8"/>
  <c r="L1376" i="8" s="1"/>
  <c r="J1376" i="8"/>
  <c r="K1368" i="8"/>
  <c r="L1368" i="8" s="1"/>
  <c r="J1368" i="8"/>
  <c r="K1360" i="8"/>
  <c r="L1360" i="8" s="1"/>
  <c r="J1360" i="8"/>
  <c r="K1352" i="8"/>
  <c r="L1352" i="8" s="1"/>
  <c r="J1352" i="8"/>
  <c r="K1344" i="8"/>
  <c r="L1344" i="8" s="1"/>
  <c r="J1344" i="8"/>
  <c r="K1336" i="8"/>
  <c r="L1336" i="8" s="1"/>
  <c r="J1336" i="8"/>
  <c r="K1328" i="8"/>
  <c r="L1328" i="8" s="1"/>
  <c r="J1328" i="8"/>
  <c r="K1320" i="8"/>
  <c r="L1320" i="8" s="1"/>
  <c r="J1320" i="8"/>
  <c r="K1312" i="8"/>
  <c r="L1312" i="8" s="1"/>
  <c r="J1312" i="8"/>
  <c r="K1304" i="8"/>
  <c r="L1304" i="8" s="1"/>
  <c r="J1304" i="8"/>
  <c r="K1296" i="8"/>
  <c r="L1296" i="8" s="1"/>
  <c r="J1296" i="8"/>
  <c r="K1288" i="8"/>
  <c r="L1288" i="8" s="1"/>
  <c r="J1288" i="8"/>
  <c r="K1280" i="8"/>
  <c r="L1280" i="8" s="1"/>
  <c r="J1280" i="8"/>
  <c r="K1272" i="8"/>
  <c r="L1272" i="8" s="1"/>
  <c r="J1272" i="8"/>
  <c r="K1264" i="8"/>
  <c r="L1264" i="8" s="1"/>
  <c r="J1264" i="8"/>
  <c r="K1256" i="8"/>
  <c r="L1256" i="8" s="1"/>
  <c r="J1256" i="8"/>
  <c r="K1248" i="8"/>
  <c r="L1248" i="8" s="1"/>
  <c r="J1248" i="8"/>
  <c r="K1240" i="8"/>
  <c r="L1240" i="8" s="1"/>
  <c r="J1240" i="8"/>
  <c r="K1232" i="8"/>
  <c r="L1232" i="8" s="1"/>
  <c r="J1232" i="8"/>
  <c r="K1224" i="8"/>
  <c r="L1224" i="8" s="1"/>
  <c r="J1224" i="8"/>
  <c r="K1216" i="8"/>
  <c r="L1216" i="8" s="1"/>
  <c r="J1216" i="8"/>
  <c r="K1208" i="8"/>
  <c r="L1208" i="8" s="1"/>
  <c r="J1208" i="8"/>
  <c r="K1200" i="8"/>
  <c r="L1200" i="8" s="1"/>
  <c r="J1200" i="8"/>
  <c r="K1192" i="8"/>
  <c r="L1192" i="8" s="1"/>
  <c r="J1192" i="8"/>
  <c r="K1184" i="8"/>
  <c r="L1184" i="8" s="1"/>
  <c r="J1184" i="8"/>
  <c r="K1176" i="8"/>
  <c r="L1176" i="8" s="1"/>
  <c r="J1176" i="8"/>
  <c r="K1168" i="8"/>
  <c r="L1168" i="8" s="1"/>
  <c r="J1168" i="8"/>
  <c r="K1160" i="8"/>
  <c r="L1160" i="8" s="1"/>
  <c r="J1160" i="8"/>
  <c r="K1152" i="8"/>
  <c r="L1152" i="8" s="1"/>
  <c r="J1152" i="8"/>
  <c r="K1144" i="8"/>
  <c r="L1144" i="8" s="1"/>
  <c r="J1144" i="8"/>
  <c r="K1136" i="8"/>
  <c r="L1136" i="8" s="1"/>
  <c r="J1136" i="8"/>
  <c r="K1128" i="8"/>
  <c r="L1128" i="8" s="1"/>
  <c r="J1128" i="8"/>
  <c r="K1120" i="8"/>
  <c r="L1120" i="8" s="1"/>
  <c r="J1120" i="8"/>
  <c r="K1112" i="8"/>
  <c r="L1112" i="8" s="1"/>
  <c r="J1112" i="8"/>
  <c r="K1104" i="8"/>
  <c r="L1104" i="8" s="1"/>
  <c r="J1104" i="8"/>
  <c r="K1096" i="8"/>
  <c r="L1096" i="8" s="1"/>
  <c r="J1096" i="8"/>
  <c r="J8" i="8"/>
  <c r="K8" i="8"/>
  <c r="L8" i="8" s="1"/>
  <c r="K1450" i="8"/>
  <c r="L1450" i="8" s="1"/>
  <c r="J1450" i="8"/>
  <c r="K1426" i="8"/>
  <c r="L1426" i="8" s="1"/>
  <c r="J1426" i="8"/>
  <c r="K1402" i="8"/>
  <c r="L1402" i="8" s="1"/>
  <c r="J1402" i="8"/>
  <c r="K1386" i="8"/>
  <c r="L1386" i="8" s="1"/>
  <c r="J1386" i="8"/>
  <c r="K1362" i="8"/>
  <c r="L1362" i="8" s="1"/>
  <c r="J1362" i="8"/>
  <c r="K1338" i="8"/>
  <c r="L1338" i="8" s="1"/>
  <c r="J1338" i="8"/>
  <c r="K1306" i="8"/>
  <c r="L1306" i="8" s="1"/>
  <c r="J1306" i="8"/>
  <c r="K1266" i="8"/>
  <c r="L1266" i="8" s="1"/>
  <c r="J1266" i="8"/>
  <c r="K1106" i="8"/>
  <c r="L1106" i="8" s="1"/>
  <c r="J1106" i="8"/>
  <c r="K1433" i="8"/>
  <c r="L1433" i="8" s="1"/>
  <c r="J1433" i="8"/>
  <c r="K1401" i="8"/>
  <c r="L1401" i="8" s="1"/>
  <c r="J1401" i="8"/>
  <c r="K1369" i="8"/>
  <c r="L1369" i="8" s="1"/>
  <c r="J1369" i="8"/>
  <c r="K1321" i="8"/>
  <c r="L1321" i="8" s="1"/>
  <c r="J1321" i="8"/>
  <c r="K1273" i="8"/>
  <c r="L1273" i="8" s="1"/>
  <c r="J1273" i="8"/>
  <c r="K1233" i="8"/>
  <c r="L1233" i="8" s="1"/>
  <c r="J1233" i="8"/>
  <c r="K1177" i="8"/>
  <c r="L1177" i="8" s="1"/>
  <c r="J1177" i="8"/>
  <c r="K1137" i="8"/>
  <c r="L1137" i="8" s="1"/>
  <c r="J1137" i="8"/>
  <c r="K1129" i="8"/>
  <c r="L1129" i="8" s="1"/>
  <c r="J1129" i="8"/>
  <c r="K1087" i="8"/>
  <c r="L1087" i="8" s="1"/>
  <c r="J1087" i="8"/>
  <c r="K1071" i="8"/>
  <c r="L1071" i="8" s="1"/>
  <c r="J1071" i="8"/>
  <c r="K1055" i="8"/>
  <c r="L1055" i="8" s="1"/>
  <c r="J1055" i="8"/>
  <c r="K1039" i="8"/>
  <c r="L1039" i="8" s="1"/>
  <c r="J1039" i="8"/>
  <c r="K1023" i="8"/>
  <c r="L1023" i="8" s="1"/>
  <c r="J1023" i="8"/>
  <c r="K1007" i="8"/>
  <c r="L1007" i="8" s="1"/>
  <c r="J1007" i="8"/>
  <c r="K991" i="8"/>
  <c r="L991" i="8" s="1"/>
  <c r="J991" i="8"/>
  <c r="K975" i="8"/>
  <c r="L975" i="8" s="1"/>
  <c r="J975" i="8"/>
  <c r="K959" i="8"/>
  <c r="L959" i="8" s="1"/>
  <c r="J959" i="8"/>
  <c r="K943" i="8"/>
  <c r="L943" i="8" s="1"/>
  <c r="J943" i="8"/>
  <c r="K927" i="8"/>
  <c r="L927" i="8" s="1"/>
  <c r="J927" i="8"/>
  <c r="K911" i="8"/>
  <c r="L911" i="8" s="1"/>
  <c r="J911" i="8"/>
  <c r="K895" i="8"/>
  <c r="L895" i="8" s="1"/>
  <c r="J895" i="8"/>
  <c r="K879" i="8"/>
  <c r="L879" i="8" s="1"/>
  <c r="J879" i="8"/>
  <c r="K863" i="8"/>
  <c r="L863" i="8" s="1"/>
  <c r="J863" i="8"/>
  <c r="K847" i="8"/>
  <c r="L847" i="8" s="1"/>
  <c r="J847" i="8"/>
  <c r="K831" i="8"/>
  <c r="L831" i="8" s="1"/>
  <c r="J831" i="8"/>
  <c r="K815" i="8"/>
  <c r="L815" i="8" s="1"/>
  <c r="J815" i="8"/>
  <c r="K807" i="8"/>
  <c r="L807" i="8" s="1"/>
  <c r="J807" i="8"/>
  <c r="K799" i="8"/>
  <c r="L799" i="8" s="1"/>
  <c r="J799" i="8"/>
  <c r="K791" i="8"/>
  <c r="L791" i="8" s="1"/>
  <c r="J791" i="8"/>
  <c r="K775" i="8"/>
  <c r="L775" i="8" s="1"/>
  <c r="J775" i="8"/>
  <c r="K751" i="8"/>
  <c r="L751" i="8" s="1"/>
  <c r="J751" i="8"/>
  <c r="K743" i="8"/>
  <c r="L743" i="8" s="1"/>
  <c r="J743" i="8"/>
  <c r="K735" i="8"/>
  <c r="L735" i="8" s="1"/>
  <c r="J735" i="8"/>
  <c r="K727" i="8"/>
  <c r="L727" i="8" s="1"/>
  <c r="J727" i="8"/>
  <c r="K711" i="8"/>
  <c r="L711" i="8" s="1"/>
  <c r="J711" i="8"/>
  <c r="K687" i="8"/>
  <c r="L687" i="8" s="1"/>
  <c r="J687" i="8"/>
  <c r="K679" i="8"/>
  <c r="L679" i="8" s="1"/>
  <c r="J679" i="8"/>
  <c r="K671" i="8"/>
  <c r="L671" i="8" s="1"/>
  <c r="J671" i="8"/>
  <c r="K663" i="8"/>
  <c r="L663" i="8" s="1"/>
  <c r="J663" i="8"/>
  <c r="K647" i="8"/>
  <c r="L647" i="8" s="1"/>
  <c r="J647" i="8"/>
  <c r="K623" i="8"/>
  <c r="L623" i="8" s="1"/>
  <c r="J623" i="8"/>
  <c r="K615" i="8"/>
  <c r="L615" i="8" s="1"/>
  <c r="J615" i="8"/>
  <c r="K607" i="8"/>
  <c r="L607" i="8" s="1"/>
  <c r="J607" i="8"/>
  <c r="K599" i="8"/>
  <c r="L599" i="8" s="1"/>
  <c r="J599" i="8"/>
  <c r="K583" i="8"/>
  <c r="L583" i="8" s="1"/>
  <c r="J583" i="8"/>
  <c r="K559" i="8"/>
  <c r="L559" i="8" s="1"/>
  <c r="J559" i="8"/>
  <c r="K551" i="8"/>
  <c r="L551" i="8" s="1"/>
  <c r="J551" i="8"/>
  <c r="K543" i="8"/>
  <c r="L543" i="8" s="1"/>
  <c r="J543" i="8"/>
  <c r="K535" i="8"/>
  <c r="L535" i="8" s="1"/>
  <c r="J535" i="8"/>
  <c r="K519" i="8"/>
  <c r="L519" i="8" s="1"/>
  <c r="J519" i="8"/>
  <c r="K495" i="8"/>
  <c r="L495" i="8" s="1"/>
  <c r="J495" i="8"/>
  <c r="K487" i="8"/>
  <c r="L487" i="8" s="1"/>
  <c r="J487" i="8"/>
  <c r="K479" i="8"/>
  <c r="L479" i="8" s="1"/>
  <c r="J479" i="8"/>
  <c r="K471" i="8"/>
  <c r="L471" i="8" s="1"/>
  <c r="J471" i="8"/>
  <c r="K455" i="8"/>
  <c r="L455" i="8" s="1"/>
  <c r="J455" i="8"/>
  <c r="K431" i="8"/>
  <c r="L431" i="8" s="1"/>
  <c r="J431" i="8"/>
  <c r="K423" i="8"/>
  <c r="L423" i="8" s="1"/>
  <c r="J423" i="8"/>
  <c r="K415" i="8"/>
  <c r="L415" i="8" s="1"/>
  <c r="J415" i="8"/>
  <c r="K407" i="8"/>
  <c r="L407" i="8" s="1"/>
  <c r="J407" i="8"/>
  <c r="K391" i="8"/>
  <c r="L391" i="8" s="1"/>
  <c r="J391" i="8"/>
  <c r="K367" i="8"/>
  <c r="L367" i="8" s="1"/>
  <c r="J367" i="8"/>
  <c r="K359" i="8"/>
  <c r="L359" i="8" s="1"/>
  <c r="J359" i="8"/>
  <c r="K351" i="8"/>
  <c r="L351" i="8" s="1"/>
  <c r="J351" i="8"/>
  <c r="K343" i="8"/>
  <c r="L343" i="8" s="1"/>
  <c r="J343" i="8"/>
  <c r="K327" i="8"/>
  <c r="L327" i="8" s="1"/>
  <c r="J327" i="8"/>
  <c r="K303" i="8"/>
  <c r="L303" i="8" s="1"/>
  <c r="J303" i="8"/>
  <c r="K295" i="8"/>
  <c r="L295" i="8" s="1"/>
  <c r="J295" i="8"/>
  <c r="K287" i="8"/>
  <c r="L287" i="8" s="1"/>
  <c r="J287" i="8"/>
  <c r="K279" i="8"/>
  <c r="L279" i="8" s="1"/>
  <c r="J279" i="8"/>
  <c r="K263" i="8"/>
  <c r="L263" i="8" s="1"/>
  <c r="J263" i="8"/>
  <c r="K239" i="8"/>
  <c r="L239" i="8" s="1"/>
  <c r="J239" i="8"/>
  <c r="K231" i="8"/>
  <c r="L231" i="8" s="1"/>
  <c r="J231" i="8"/>
  <c r="K223" i="8"/>
  <c r="L223" i="8" s="1"/>
  <c r="J223" i="8"/>
  <c r="K215" i="8"/>
  <c r="L215" i="8" s="1"/>
  <c r="J215" i="8"/>
  <c r="K199" i="8"/>
  <c r="L199" i="8" s="1"/>
  <c r="J199" i="8"/>
  <c r="K175" i="8"/>
  <c r="L175" i="8" s="1"/>
  <c r="J175" i="8"/>
  <c r="K167" i="8"/>
  <c r="L167" i="8" s="1"/>
  <c r="J167" i="8"/>
  <c r="K159" i="8"/>
  <c r="L159" i="8" s="1"/>
  <c r="J159" i="8"/>
  <c r="K151" i="8"/>
  <c r="L151" i="8" s="1"/>
  <c r="J151" i="8"/>
  <c r="K135" i="8"/>
  <c r="L135" i="8" s="1"/>
  <c r="J135" i="8"/>
  <c r="K111" i="8"/>
  <c r="L111" i="8" s="1"/>
  <c r="J111" i="8"/>
  <c r="K103" i="8"/>
  <c r="L103" i="8" s="1"/>
  <c r="J103" i="8"/>
  <c r="K95" i="8"/>
  <c r="L95" i="8" s="1"/>
  <c r="J95" i="8"/>
  <c r="K87" i="8"/>
  <c r="L87" i="8" s="1"/>
  <c r="J87" i="8"/>
  <c r="K71" i="8"/>
  <c r="L71" i="8" s="1"/>
  <c r="J71" i="8"/>
  <c r="K47" i="8"/>
  <c r="L47" i="8" s="1"/>
  <c r="J47" i="8"/>
  <c r="K39" i="8"/>
  <c r="L39" i="8" s="1"/>
  <c r="J39" i="8"/>
  <c r="K31" i="8"/>
  <c r="L31" i="8" s="1"/>
  <c r="J31" i="8"/>
  <c r="K23" i="8"/>
  <c r="L23" i="8" s="1"/>
  <c r="J23" i="8"/>
  <c r="K1154" i="8"/>
  <c r="L1154" i="8" s="1"/>
  <c r="J1154" i="8"/>
  <c r="K1441" i="8"/>
  <c r="L1441" i="8" s="1"/>
  <c r="J1441" i="8"/>
  <c r="K1393" i="8"/>
  <c r="L1393" i="8" s="1"/>
  <c r="J1393" i="8"/>
  <c r="K1361" i="8"/>
  <c r="L1361" i="8" s="1"/>
  <c r="J1361" i="8"/>
  <c r="K1329" i="8"/>
  <c r="L1329" i="8" s="1"/>
  <c r="J1329" i="8"/>
  <c r="K1281" i="8"/>
  <c r="L1281" i="8" s="1"/>
  <c r="J1281" i="8"/>
  <c r="K1241" i="8"/>
  <c r="L1241" i="8" s="1"/>
  <c r="J1241" i="8"/>
  <c r="K1193" i="8"/>
  <c r="L1193" i="8" s="1"/>
  <c r="J1193" i="8"/>
  <c r="K1145" i="8"/>
  <c r="L1145" i="8" s="1"/>
  <c r="J1145" i="8"/>
  <c r="K1097" i="8"/>
  <c r="L1097" i="8" s="1"/>
  <c r="J1097" i="8"/>
  <c r="K1470" i="8"/>
  <c r="L1470" i="8" s="1"/>
  <c r="J1470" i="8"/>
  <c r="K1462" i="8"/>
  <c r="L1462" i="8" s="1"/>
  <c r="J1462" i="8"/>
  <c r="J1454" i="8"/>
  <c r="K1454" i="8"/>
  <c r="L1454" i="8" s="1"/>
  <c r="K1446" i="8"/>
  <c r="L1446" i="8" s="1"/>
  <c r="J1446" i="8"/>
  <c r="K1438" i="8"/>
  <c r="L1438" i="8" s="1"/>
  <c r="J1438" i="8"/>
  <c r="J1430" i="8"/>
  <c r="K1430" i="8"/>
  <c r="L1430" i="8" s="1"/>
  <c r="J1422" i="8"/>
  <c r="K1422" i="8"/>
  <c r="L1422" i="8" s="1"/>
  <c r="K1414" i="8"/>
  <c r="L1414" i="8" s="1"/>
  <c r="J1414" i="8"/>
  <c r="K1406" i="8"/>
  <c r="L1406" i="8" s="1"/>
  <c r="J1406" i="8"/>
  <c r="K1398" i="8"/>
  <c r="L1398" i="8" s="1"/>
  <c r="J1398" i="8"/>
  <c r="K1390" i="8"/>
  <c r="L1390" i="8" s="1"/>
  <c r="J1390" i="8"/>
  <c r="K1382" i="8"/>
  <c r="L1382" i="8" s="1"/>
  <c r="J1382" i="8"/>
  <c r="K1374" i="8"/>
  <c r="L1374" i="8" s="1"/>
  <c r="J1374" i="8"/>
  <c r="K1366" i="8"/>
  <c r="L1366" i="8" s="1"/>
  <c r="J1366" i="8"/>
  <c r="J1358" i="8"/>
  <c r="K1358" i="8"/>
  <c r="L1358" i="8" s="1"/>
  <c r="K1350" i="8"/>
  <c r="L1350" i="8" s="1"/>
  <c r="J1350" i="8"/>
  <c r="K1342" i="8"/>
  <c r="L1342" i="8" s="1"/>
  <c r="J1342" i="8"/>
  <c r="K1334" i="8"/>
  <c r="L1334" i="8" s="1"/>
  <c r="J1334" i="8"/>
  <c r="J1326" i="8"/>
  <c r="K1326" i="8"/>
  <c r="L1326" i="8" s="1"/>
  <c r="K1318" i="8"/>
  <c r="L1318" i="8" s="1"/>
  <c r="J1318" i="8"/>
  <c r="K1310" i="8"/>
  <c r="L1310" i="8" s="1"/>
  <c r="J1310" i="8"/>
  <c r="J1302" i="8"/>
  <c r="K1302" i="8"/>
  <c r="L1302" i="8" s="1"/>
  <c r="J1294" i="8"/>
  <c r="K1294" i="8"/>
  <c r="L1294" i="8" s="1"/>
  <c r="K1286" i="8"/>
  <c r="L1286" i="8" s="1"/>
  <c r="J1286" i="8"/>
  <c r="K1278" i="8"/>
  <c r="L1278" i="8" s="1"/>
  <c r="J1278" i="8"/>
  <c r="K1270" i="8"/>
  <c r="L1270" i="8" s="1"/>
  <c r="J1270" i="8"/>
  <c r="K1262" i="8"/>
  <c r="L1262" i="8" s="1"/>
  <c r="J1262" i="8"/>
  <c r="K1254" i="8"/>
  <c r="L1254" i="8" s="1"/>
  <c r="J1254" i="8"/>
  <c r="K1246" i="8"/>
  <c r="L1246" i="8" s="1"/>
  <c r="J1246" i="8"/>
  <c r="K1238" i="8"/>
  <c r="L1238" i="8" s="1"/>
  <c r="J1238" i="8"/>
  <c r="J1230" i="8"/>
  <c r="K1230" i="8"/>
  <c r="L1230" i="8" s="1"/>
  <c r="K1222" i="8"/>
  <c r="L1222" i="8" s="1"/>
  <c r="J1222" i="8"/>
  <c r="K1214" i="8"/>
  <c r="L1214" i="8" s="1"/>
  <c r="J1214" i="8"/>
  <c r="K1206" i="8"/>
  <c r="L1206" i="8" s="1"/>
  <c r="J1206" i="8"/>
  <c r="J1198" i="8"/>
  <c r="K1198" i="8"/>
  <c r="L1198" i="8" s="1"/>
  <c r="K1190" i="8"/>
  <c r="L1190" i="8" s="1"/>
  <c r="J1190" i="8"/>
  <c r="K1182" i="8"/>
  <c r="L1182" i="8" s="1"/>
  <c r="J1182" i="8"/>
  <c r="J1174" i="8"/>
  <c r="K1174" i="8"/>
  <c r="L1174" i="8" s="1"/>
  <c r="J1166" i="8"/>
  <c r="K1166" i="8"/>
  <c r="L1166" i="8" s="1"/>
  <c r="K1158" i="8"/>
  <c r="L1158" i="8" s="1"/>
  <c r="J1158" i="8"/>
  <c r="K1150" i="8"/>
  <c r="L1150" i="8" s="1"/>
  <c r="J1150" i="8"/>
  <c r="K1142" i="8"/>
  <c r="L1142" i="8" s="1"/>
  <c r="J1142" i="8"/>
  <c r="K1134" i="8"/>
  <c r="L1134" i="8" s="1"/>
  <c r="J1134" i="8"/>
  <c r="K1126" i="8"/>
  <c r="L1126" i="8" s="1"/>
  <c r="J1126" i="8"/>
  <c r="K1118" i="8"/>
  <c r="L1118" i="8" s="1"/>
  <c r="J1118" i="8"/>
  <c r="K1110" i="8"/>
  <c r="L1110" i="8" s="1"/>
  <c r="J1110" i="8"/>
  <c r="J1102" i="8"/>
  <c r="K1102" i="8"/>
  <c r="L1102" i="8" s="1"/>
  <c r="K1094" i="8"/>
  <c r="L1094" i="8" s="1"/>
  <c r="J1094" i="8"/>
  <c r="K1086" i="8"/>
  <c r="L1086" i="8" s="1"/>
  <c r="J1086" i="8"/>
  <c r="K1078" i="8"/>
  <c r="L1078" i="8" s="1"/>
  <c r="J1078" i="8"/>
  <c r="J1070" i="8"/>
  <c r="K1070" i="8"/>
  <c r="L1070" i="8" s="1"/>
  <c r="K1062" i="8"/>
  <c r="L1062" i="8" s="1"/>
  <c r="J1062" i="8"/>
  <c r="K1054" i="8"/>
  <c r="L1054" i="8" s="1"/>
  <c r="J1054" i="8"/>
  <c r="J1046" i="8"/>
  <c r="K1046" i="8"/>
  <c r="L1046" i="8" s="1"/>
  <c r="J1038" i="8"/>
  <c r="K1038" i="8"/>
  <c r="L1038" i="8" s="1"/>
  <c r="K1030" i="8"/>
  <c r="L1030" i="8" s="1"/>
  <c r="J1030" i="8"/>
  <c r="K1022" i="8"/>
  <c r="L1022" i="8" s="1"/>
  <c r="J1022" i="8"/>
  <c r="K1014" i="8"/>
  <c r="L1014" i="8" s="1"/>
  <c r="J1014" i="8"/>
  <c r="K1006" i="8"/>
  <c r="L1006" i="8" s="1"/>
  <c r="J1006" i="8"/>
  <c r="K998" i="8"/>
  <c r="L998" i="8" s="1"/>
  <c r="J998" i="8"/>
  <c r="K990" i="8"/>
  <c r="L990" i="8" s="1"/>
  <c r="J990" i="8"/>
  <c r="K982" i="8"/>
  <c r="L982" i="8" s="1"/>
  <c r="J982" i="8"/>
  <c r="J974" i="8"/>
  <c r="K974" i="8"/>
  <c r="L974" i="8" s="1"/>
  <c r="K966" i="8"/>
  <c r="L966" i="8" s="1"/>
  <c r="J966" i="8"/>
  <c r="K958" i="8"/>
  <c r="L958" i="8" s="1"/>
  <c r="J958" i="8"/>
  <c r="K950" i="8"/>
  <c r="L950" i="8" s="1"/>
  <c r="J950" i="8"/>
  <c r="J942" i="8"/>
  <c r="K942" i="8"/>
  <c r="L942" i="8" s="1"/>
  <c r="K934" i="8"/>
  <c r="L934" i="8" s="1"/>
  <c r="J934" i="8"/>
  <c r="K926" i="8"/>
  <c r="L926" i="8" s="1"/>
  <c r="J926" i="8"/>
  <c r="J918" i="8"/>
  <c r="K918" i="8"/>
  <c r="L918" i="8" s="1"/>
  <c r="J910" i="8"/>
  <c r="K910" i="8"/>
  <c r="L910" i="8" s="1"/>
  <c r="K902" i="8"/>
  <c r="L902" i="8" s="1"/>
  <c r="J902" i="8"/>
  <c r="K894" i="8"/>
  <c r="L894" i="8" s="1"/>
  <c r="J894" i="8"/>
  <c r="K886" i="8"/>
  <c r="L886" i="8" s="1"/>
  <c r="J886" i="8"/>
  <c r="K878" i="8"/>
  <c r="L878" i="8" s="1"/>
  <c r="J878" i="8"/>
  <c r="K870" i="8"/>
  <c r="L870" i="8" s="1"/>
  <c r="J870" i="8"/>
  <c r="K862" i="8"/>
  <c r="L862" i="8" s="1"/>
  <c r="J862" i="8"/>
  <c r="K854" i="8"/>
  <c r="L854" i="8" s="1"/>
  <c r="J854" i="8"/>
  <c r="J846" i="8"/>
  <c r="K846" i="8"/>
  <c r="L846" i="8" s="1"/>
  <c r="K838" i="8"/>
  <c r="L838" i="8" s="1"/>
  <c r="J838" i="8"/>
  <c r="K830" i="8"/>
  <c r="L830" i="8" s="1"/>
  <c r="J830" i="8"/>
  <c r="K822" i="8"/>
  <c r="L822" i="8" s="1"/>
  <c r="J822" i="8"/>
  <c r="J814" i="8"/>
  <c r="K814" i="8"/>
  <c r="L814" i="8" s="1"/>
  <c r="K806" i="8"/>
  <c r="L806" i="8" s="1"/>
  <c r="J806" i="8"/>
  <c r="K798" i="8"/>
  <c r="L798" i="8" s="1"/>
  <c r="J798" i="8"/>
  <c r="J790" i="8"/>
  <c r="K790" i="8"/>
  <c r="L790" i="8" s="1"/>
  <c r="J782" i="8"/>
  <c r="K782" i="8"/>
  <c r="L782" i="8" s="1"/>
  <c r="K774" i="8"/>
  <c r="L774" i="8" s="1"/>
  <c r="J774" i="8"/>
  <c r="K766" i="8"/>
  <c r="L766" i="8" s="1"/>
  <c r="J766" i="8"/>
  <c r="K758" i="8"/>
  <c r="L758" i="8" s="1"/>
  <c r="J758" i="8"/>
  <c r="K750" i="8"/>
  <c r="L750" i="8" s="1"/>
  <c r="J750" i="8"/>
  <c r="K742" i="8"/>
  <c r="L742" i="8" s="1"/>
  <c r="J742" i="8"/>
  <c r="K734" i="8"/>
  <c r="L734" i="8" s="1"/>
  <c r="J734" i="8"/>
  <c r="K726" i="8"/>
  <c r="L726" i="8" s="1"/>
  <c r="J726" i="8"/>
  <c r="J718" i="8"/>
  <c r="K718" i="8"/>
  <c r="L718" i="8" s="1"/>
  <c r="K710" i="8"/>
  <c r="L710" i="8" s="1"/>
  <c r="J710" i="8"/>
  <c r="K702" i="8"/>
  <c r="L702" i="8" s="1"/>
  <c r="J702" i="8"/>
  <c r="K694" i="8"/>
  <c r="L694" i="8" s="1"/>
  <c r="J694" i="8"/>
  <c r="J686" i="8"/>
  <c r="K686" i="8"/>
  <c r="L686" i="8" s="1"/>
  <c r="K678" i="8"/>
  <c r="L678" i="8" s="1"/>
  <c r="J678" i="8"/>
  <c r="K670" i="8"/>
  <c r="L670" i="8" s="1"/>
  <c r="J670" i="8"/>
  <c r="J662" i="8"/>
  <c r="K662" i="8"/>
  <c r="L662" i="8" s="1"/>
  <c r="J654" i="8"/>
  <c r="K654" i="8"/>
  <c r="L654" i="8" s="1"/>
  <c r="K646" i="8"/>
  <c r="L646" i="8" s="1"/>
  <c r="J646" i="8"/>
  <c r="K638" i="8"/>
  <c r="L638" i="8" s="1"/>
  <c r="J638" i="8"/>
  <c r="K630" i="8"/>
  <c r="L630" i="8" s="1"/>
  <c r="J630" i="8"/>
  <c r="K622" i="8"/>
  <c r="L622" i="8" s="1"/>
  <c r="J622" i="8"/>
  <c r="K614" i="8"/>
  <c r="L614" i="8" s="1"/>
  <c r="J614" i="8"/>
  <c r="K606" i="8"/>
  <c r="L606" i="8" s="1"/>
  <c r="J606" i="8"/>
  <c r="K598" i="8"/>
  <c r="L598" i="8" s="1"/>
  <c r="J598" i="8"/>
  <c r="J590" i="8"/>
  <c r="K590" i="8"/>
  <c r="L590" i="8" s="1"/>
  <c r="K582" i="8"/>
  <c r="L582" i="8" s="1"/>
  <c r="J582" i="8"/>
  <c r="K574" i="8"/>
  <c r="L574" i="8" s="1"/>
  <c r="J574" i="8"/>
  <c r="K566" i="8"/>
  <c r="L566" i="8" s="1"/>
  <c r="J566" i="8"/>
  <c r="J558" i="8"/>
  <c r="K558" i="8"/>
  <c r="L558" i="8" s="1"/>
  <c r="K550" i="8"/>
  <c r="L550" i="8" s="1"/>
  <c r="J550" i="8"/>
  <c r="K542" i="8"/>
  <c r="L542" i="8" s="1"/>
  <c r="J542" i="8"/>
  <c r="J534" i="8"/>
  <c r="K534" i="8"/>
  <c r="L534" i="8" s="1"/>
  <c r="J526" i="8"/>
  <c r="K526" i="8"/>
  <c r="L526" i="8" s="1"/>
  <c r="K518" i="8"/>
  <c r="L518" i="8" s="1"/>
  <c r="J518" i="8"/>
  <c r="K510" i="8"/>
  <c r="L510" i="8" s="1"/>
  <c r="J510" i="8"/>
  <c r="J502" i="8"/>
  <c r="K502" i="8"/>
  <c r="L502" i="8" s="1"/>
  <c r="J494" i="8"/>
  <c r="K494" i="8"/>
  <c r="L494" i="8" s="1"/>
  <c r="J486" i="8"/>
  <c r="K486" i="8"/>
  <c r="L486" i="8" s="1"/>
  <c r="K478" i="8"/>
  <c r="L478" i="8" s="1"/>
  <c r="J478" i="8"/>
  <c r="K470" i="8"/>
  <c r="L470" i="8" s="1"/>
  <c r="J470" i="8"/>
  <c r="J462" i="8"/>
  <c r="K462" i="8"/>
  <c r="L462" i="8" s="1"/>
  <c r="J454" i="8"/>
  <c r="K454" i="8"/>
  <c r="L454" i="8" s="1"/>
  <c r="K446" i="8"/>
  <c r="L446" i="8" s="1"/>
  <c r="J446" i="8"/>
  <c r="K438" i="8"/>
  <c r="L438" i="8" s="1"/>
  <c r="J438" i="8"/>
  <c r="J430" i="8"/>
  <c r="K430" i="8"/>
  <c r="L430" i="8" s="1"/>
  <c r="J422" i="8"/>
  <c r="K422" i="8"/>
  <c r="L422" i="8" s="1"/>
  <c r="K414" i="8"/>
  <c r="L414" i="8" s="1"/>
  <c r="J414" i="8"/>
  <c r="J406" i="8"/>
  <c r="K406" i="8"/>
  <c r="L406" i="8" s="1"/>
  <c r="J398" i="8"/>
  <c r="K398" i="8"/>
  <c r="L398" i="8" s="1"/>
  <c r="J390" i="8"/>
  <c r="K390" i="8"/>
  <c r="L390" i="8" s="1"/>
  <c r="K382" i="8"/>
  <c r="L382" i="8" s="1"/>
  <c r="J382" i="8"/>
  <c r="K374" i="8"/>
  <c r="L374" i="8" s="1"/>
  <c r="J374" i="8"/>
  <c r="J366" i="8"/>
  <c r="K366" i="8"/>
  <c r="L366" i="8" s="1"/>
  <c r="J358" i="8"/>
  <c r="K358" i="8"/>
  <c r="L358" i="8" s="1"/>
  <c r="K350" i="8"/>
  <c r="L350" i="8" s="1"/>
  <c r="J350" i="8"/>
  <c r="K342" i="8"/>
  <c r="L342" i="8" s="1"/>
  <c r="J342" i="8"/>
  <c r="J334" i="8"/>
  <c r="K334" i="8"/>
  <c r="L334" i="8" s="1"/>
  <c r="J326" i="8"/>
  <c r="K326" i="8"/>
  <c r="L326" i="8" s="1"/>
  <c r="K318" i="8"/>
  <c r="L318" i="8" s="1"/>
  <c r="J318" i="8"/>
  <c r="K310" i="8"/>
  <c r="L310" i="8" s="1"/>
  <c r="J310" i="8"/>
  <c r="J302" i="8"/>
  <c r="K302" i="8"/>
  <c r="L302" i="8" s="1"/>
  <c r="J294" i="8"/>
  <c r="K294" i="8"/>
  <c r="L294" i="8" s="1"/>
  <c r="K286" i="8"/>
  <c r="L286" i="8" s="1"/>
  <c r="J286" i="8"/>
  <c r="J278" i="8"/>
  <c r="K278" i="8"/>
  <c r="L278" i="8" s="1"/>
  <c r="J270" i="8"/>
  <c r="K270" i="8"/>
  <c r="L270" i="8" s="1"/>
  <c r="J262" i="8"/>
  <c r="K262" i="8"/>
  <c r="L262" i="8" s="1"/>
  <c r="K254" i="8"/>
  <c r="L254" i="8" s="1"/>
  <c r="J254" i="8"/>
  <c r="K246" i="8"/>
  <c r="L246" i="8" s="1"/>
  <c r="J246" i="8"/>
  <c r="J238" i="8"/>
  <c r="K238" i="8"/>
  <c r="L238" i="8" s="1"/>
  <c r="J230" i="8"/>
  <c r="K230" i="8"/>
  <c r="L230" i="8" s="1"/>
  <c r="K222" i="8"/>
  <c r="L222" i="8" s="1"/>
  <c r="J222" i="8"/>
  <c r="K214" i="8"/>
  <c r="L214" i="8" s="1"/>
  <c r="J214" i="8"/>
  <c r="J206" i="8"/>
  <c r="K206" i="8"/>
  <c r="L206" i="8" s="1"/>
  <c r="J198" i="8"/>
  <c r="K198" i="8"/>
  <c r="L198" i="8" s="1"/>
  <c r="K190" i="8"/>
  <c r="L190" i="8" s="1"/>
  <c r="J190" i="8"/>
  <c r="K182" i="8"/>
  <c r="L182" i="8" s="1"/>
  <c r="J182" i="8"/>
  <c r="J174" i="8"/>
  <c r="K174" i="8"/>
  <c r="L174" i="8" s="1"/>
  <c r="J166" i="8"/>
  <c r="K166" i="8"/>
  <c r="L166" i="8" s="1"/>
  <c r="K158" i="8"/>
  <c r="L158" i="8" s="1"/>
  <c r="J158" i="8"/>
  <c r="J150" i="8"/>
  <c r="K150" i="8"/>
  <c r="L150" i="8" s="1"/>
  <c r="J142" i="8"/>
  <c r="K142" i="8"/>
  <c r="L142" i="8" s="1"/>
  <c r="J134" i="8"/>
  <c r="K134" i="8"/>
  <c r="L134" i="8" s="1"/>
  <c r="K126" i="8"/>
  <c r="L126" i="8" s="1"/>
  <c r="J126" i="8"/>
  <c r="K118" i="8"/>
  <c r="L118" i="8" s="1"/>
  <c r="J118" i="8"/>
  <c r="J110" i="8"/>
  <c r="K110" i="8"/>
  <c r="L110" i="8" s="1"/>
  <c r="J102" i="8"/>
  <c r="K102" i="8"/>
  <c r="L102" i="8" s="1"/>
  <c r="K94" i="8"/>
  <c r="L94" i="8" s="1"/>
  <c r="J94" i="8"/>
  <c r="K86" i="8"/>
  <c r="L86" i="8" s="1"/>
  <c r="J86" i="8"/>
  <c r="J78" i="8"/>
  <c r="K78" i="8"/>
  <c r="L78" i="8" s="1"/>
  <c r="J70" i="8"/>
  <c r="K70" i="8"/>
  <c r="L70" i="8" s="1"/>
  <c r="K62" i="8"/>
  <c r="L62" i="8" s="1"/>
  <c r="J62" i="8"/>
  <c r="K54" i="8"/>
  <c r="L54" i="8" s="1"/>
  <c r="J54" i="8"/>
  <c r="J46" i="8"/>
  <c r="K46" i="8"/>
  <c r="L46" i="8" s="1"/>
  <c r="J38" i="8"/>
  <c r="K38" i="8"/>
  <c r="L38" i="8" s="1"/>
  <c r="K30" i="8"/>
  <c r="L30" i="8" s="1"/>
  <c r="J30" i="8"/>
  <c r="J22" i="8"/>
  <c r="K22" i="8"/>
  <c r="L22" i="8" s="1"/>
  <c r="K1459" i="8"/>
  <c r="L1459" i="8" s="1"/>
  <c r="J1459" i="8"/>
  <c r="K1419" i="8"/>
  <c r="L1419" i="8" s="1"/>
  <c r="J1419" i="8"/>
  <c r="K1403" i="8"/>
  <c r="L1403" i="8" s="1"/>
  <c r="J1403" i="8"/>
  <c r="K1387" i="8"/>
  <c r="L1387" i="8" s="1"/>
  <c r="J1387" i="8"/>
  <c r="K1363" i="8"/>
  <c r="L1363" i="8" s="1"/>
  <c r="J1363" i="8"/>
  <c r="K1339" i="8"/>
  <c r="L1339" i="8" s="1"/>
  <c r="J1339" i="8"/>
  <c r="K1315" i="8"/>
  <c r="L1315" i="8" s="1"/>
  <c r="J1315" i="8"/>
  <c r="K1299" i="8"/>
  <c r="L1299" i="8" s="1"/>
  <c r="J1299" i="8"/>
  <c r="K1275" i="8"/>
  <c r="L1275" i="8" s="1"/>
  <c r="J1275" i="8"/>
  <c r="K1251" i="8"/>
  <c r="L1251" i="8" s="1"/>
  <c r="J1251" i="8"/>
  <c r="K1235" i="8"/>
  <c r="L1235" i="8" s="1"/>
  <c r="J1235" i="8"/>
  <c r="K1203" i="8"/>
  <c r="L1203" i="8" s="1"/>
  <c r="J1203" i="8"/>
  <c r="K1187" i="8"/>
  <c r="L1187" i="8" s="1"/>
  <c r="J1187" i="8"/>
  <c r="K1163" i="8"/>
  <c r="L1163" i="8" s="1"/>
  <c r="J1163" i="8"/>
  <c r="K1139" i="8"/>
  <c r="L1139" i="8" s="1"/>
  <c r="J1139" i="8"/>
  <c r="K1115" i="8"/>
  <c r="L1115" i="8" s="1"/>
  <c r="J1115" i="8"/>
  <c r="K1099" i="8"/>
  <c r="L1099" i="8" s="1"/>
  <c r="J1099" i="8"/>
  <c r="P1225" i="8"/>
  <c r="Q1225" i="8" s="1"/>
  <c r="O1225" i="8"/>
  <c r="K1458" i="8"/>
  <c r="L1458" i="8" s="1"/>
  <c r="J1458" i="8"/>
  <c r="K1434" i="8"/>
  <c r="L1434" i="8" s="1"/>
  <c r="J1434" i="8"/>
  <c r="K1410" i="8"/>
  <c r="L1410" i="8" s="1"/>
  <c r="J1410" i="8"/>
  <c r="K1378" i="8"/>
  <c r="L1378" i="8" s="1"/>
  <c r="J1378" i="8"/>
  <c r="K1354" i="8"/>
  <c r="L1354" i="8" s="1"/>
  <c r="J1354" i="8"/>
  <c r="K1330" i="8"/>
  <c r="L1330" i="8" s="1"/>
  <c r="J1330" i="8"/>
  <c r="K1314" i="8"/>
  <c r="L1314" i="8" s="1"/>
  <c r="J1314" i="8"/>
  <c r="K1290" i="8"/>
  <c r="L1290" i="8" s="1"/>
  <c r="J1290" i="8"/>
  <c r="K1282" i="8"/>
  <c r="L1282" i="8" s="1"/>
  <c r="J1282" i="8"/>
  <c r="K1250" i="8"/>
  <c r="L1250" i="8" s="1"/>
  <c r="J1250" i="8"/>
  <c r="K1234" i="8"/>
  <c r="L1234" i="8" s="1"/>
  <c r="J1234" i="8"/>
  <c r="K1218" i="8"/>
  <c r="L1218" i="8" s="1"/>
  <c r="J1218" i="8"/>
  <c r="K1202" i="8"/>
  <c r="L1202" i="8" s="1"/>
  <c r="J1202" i="8"/>
  <c r="K1178" i="8"/>
  <c r="L1178" i="8" s="1"/>
  <c r="J1178" i="8"/>
  <c r="K1162" i="8"/>
  <c r="L1162" i="8" s="1"/>
  <c r="J1162" i="8"/>
  <c r="K1130" i="8"/>
  <c r="L1130" i="8" s="1"/>
  <c r="J1130" i="8"/>
  <c r="K1114" i="8"/>
  <c r="L1114" i="8" s="1"/>
  <c r="J1114" i="8"/>
  <c r="K1098" i="8"/>
  <c r="L1098" i="8" s="1"/>
  <c r="J1098" i="8"/>
  <c r="K1465" i="8"/>
  <c r="L1465" i="8" s="1"/>
  <c r="J1465" i="8"/>
  <c r="K1425" i="8"/>
  <c r="L1425" i="8" s="1"/>
  <c r="J1425" i="8"/>
  <c r="K1385" i="8"/>
  <c r="L1385" i="8" s="1"/>
  <c r="J1385" i="8"/>
  <c r="K1337" i="8"/>
  <c r="L1337" i="8" s="1"/>
  <c r="J1337" i="8"/>
  <c r="K1297" i="8"/>
  <c r="L1297" i="8" s="1"/>
  <c r="J1297" i="8"/>
  <c r="K1257" i="8"/>
  <c r="L1257" i="8" s="1"/>
  <c r="J1257" i="8"/>
  <c r="K1225" i="8"/>
  <c r="L1225" i="8" s="1"/>
  <c r="J1225" i="8"/>
  <c r="K1209" i="8"/>
  <c r="L1209" i="8" s="1"/>
  <c r="J1209" i="8"/>
  <c r="K1161" i="8"/>
  <c r="L1161" i="8" s="1"/>
  <c r="J1161" i="8"/>
  <c r="K1113" i="8"/>
  <c r="L1113" i="8" s="1"/>
  <c r="J1113" i="8"/>
  <c r="K1469" i="8"/>
  <c r="L1469" i="8" s="1"/>
  <c r="J1469" i="8"/>
  <c r="K1461" i="8"/>
  <c r="L1461" i="8" s="1"/>
  <c r="J1461" i="8"/>
  <c r="K1453" i="8"/>
  <c r="L1453" i="8" s="1"/>
  <c r="J1453" i="8"/>
  <c r="K1445" i="8"/>
  <c r="L1445" i="8" s="1"/>
  <c r="J1445" i="8"/>
  <c r="K1437" i="8"/>
  <c r="L1437" i="8" s="1"/>
  <c r="J1437" i="8"/>
  <c r="K1429" i="8"/>
  <c r="L1429" i="8" s="1"/>
  <c r="J1429" i="8"/>
  <c r="K1421" i="8"/>
  <c r="L1421" i="8" s="1"/>
  <c r="J1421" i="8"/>
  <c r="K1413" i="8"/>
  <c r="L1413" i="8" s="1"/>
  <c r="J1413" i="8"/>
  <c r="K1405" i="8"/>
  <c r="L1405" i="8" s="1"/>
  <c r="J1405" i="8"/>
  <c r="K1397" i="8"/>
  <c r="L1397" i="8" s="1"/>
  <c r="J1397" i="8"/>
  <c r="K1389" i="8"/>
  <c r="L1389" i="8" s="1"/>
  <c r="J1389" i="8"/>
  <c r="K1381" i="8"/>
  <c r="L1381" i="8" s="1"/>
  <c r="J1381" i="8"/>
  <c r="K1373" i="8"/>
  <c r="L1373" i="8" s="1"/>
  <c r="J1373" i="8"/>
  <c r="K1365" i="8"/>
  <c r="L1365" i="8" s="1"/>
  <c r="J1365" i="8"/>
  <c r="K1357" i="8"/>
  <c r="L1357" i="8" s="1"/>
  <c r="J1357" i="8"/>
  <c r="K1349" i="8"/>
  <c r="L1349" i="8" s="1"/>
  <c r="J1349" i="8"/>
  <c r="K1341" i="8"/>
  <c r="L1341" i="8" s="1"/>
  <c r="J1341" i="8"/>
  <c r="K1333" i="8"/>
  <c r="L1333" i="8" s="1"/>
  <c r="J1333" i="8"/>
  <c r="K1325" i="8"/>
  <c r="L1325" i="8" s="1"/>
  <c r="J1325" i="8"/>
  <c r="K1317" i="8"/>
  <c r="L1317" i="8" s="1"/>
  <c r="J1317" i="8"/>
  <c r="K1309" i="8"/>
  <c r="L1309" i="8" s="1"/>
  <c r="J1309" i="8"/>
  <c r="K1301" i="8"/>
  <c r="L1301" i="8" s="1"/>
  <c r="J1301" i="8"/>
  <c r="K1293" i="8"/>
  <c r="L1293" i="8" s="1"/>
  <c r="J1293" i="8"/>
  <c r="K1285" i="8"/>
  <c r="L1285" i="8" s="1"/>
  <c r="J1285" i="8"/>
  <c r="K1277" i="8"/>
  <c r="L1277" i="8" s="1"/>
  <c r="J1277" i="8"/>
  <c r="K1269" i="8"/>
  <c r="L1269" i="8" s="1"/>
  <c r="J1269" i="8"/>
  <c r="K1261" i="8"/>
  <c r="L1261" i="8" s="1"/>
  <c r="J1261" i="8"/>
  <c r="K1253" i="8"/>
  <c r="L1253" i="8" s="1"/>
  <c r="J1253" i="8"/>
  <c r="K1245" i="8"/>
  <c r="L1245" i="8" s="1"/>
  <c r="J1245" i="8"/>
  <c r="K1237" i="8"/>
  <c r="L1237" i="8" s="1"/>
  <c r="J1237" i="8"/>
  <c r="K1229" i="8"/>
  <c r="L1229" i="8" s="1"/>
  <c r="J1229" i="8"/>
  <c r="K1221" i="8"/>
  <c r="L1221" i="8" s="1"/>
  <c r="J1221" i="8"/>
  <c r="K1213" i="8"/>
  <c r="L1213" i="8" s="1"/>
  <c r="J1213" i="8"/>
  <c r="K1205" i="8"/>
  <c r="L1205" i="8" s="1"/>
  <c r="J1205" i="8"/>
  <c r="K1197" i="8"/>
  <c r="L1197" i="8" s="1"/>
  <c r="J1197" i="8"/>
  <c r="K1189" i="8"/>
  <c r="L1189" i="8" s="1"/>
  <c r="J1189" i="8"/>
  <c r="K1181" i="8"/>
  <c r="L1181" i="8" s="1"/>
  <c r="J1181" i="8"/>
  <c r="K1173" i="8"/>
  <c r="L1173" i="8" s="1"/>
  <c r="J1173" i="8"/>
  <c r="K1165" i="8"/>
  <c r="L1165" i="8" s="1"/>
  <c r="J1165" i="8"/>
  <c r="K1157" i="8"/>
  <c r="L1157" i="8" s="1"/>
  <c r="J1157" i="8"/>
  <c r="K1149" i="8"/>
  <c r="L1149" i="8" s="1"/>
  <c r="J1149" i="8"/>
  <c r="K1141" i="8"/>
  <c r="L1141" i="8" s="1"/>
  <c r="J1141" i="8"/>
  <c r="K1133" i="8"/>
  <c r="L1133" i="8" s="1"/>
  <c r="J1133" i="8"/>
  <c r="K1125" i="8"/>
  <c r="L1125" i="8" s="1"/>
  <c r="J1125" i="8"/>
  <c r="K1117" i="8"/>
  <c r="L1117" i="8" s="1"/>
  <c r="J1117" i="8"/>
  <c r="K1109" i="8"/>
  <c r="L1109" i="8" s="1"/>
  <c r="J1109" i="8"/>
  <c r="K1101" i="8"/>
  <c r="L1101" i="8" s="1"/>
  <c r="J1101" i="8"/>
  <c r="K1093" i="8"/>
  <c r="L1093" i="8" s="1"/>
  <c r="J1093" i="8"/>
  <c r="K1085" i="8"/>
  <c r="L1085" i="8" s="1"/>
  <c r="J1085" i="8"/>
  <c r="K1077" i="8"/>
  <c r="L1077" i="8" s="1"/>
  <c r="J1077" i="8"/>
  <c r="K1069" i="8"/>
  <c r="L1069" i="8" s="1"/>
  <c r="J1069" i="8"/>
  <c r="K1061" i="8"/>
  <c r="L1061" i="8" s="1"/>
  <c r="J1061" i="8"/>
  <c r="K1053" i="8"/>
  <c r="L1053" i="8" s="1"/>
  <c r="J1053" i="8"/>
  <c r="K1045" i="8"/>
  <c r="L1045" i="8" s="1"/>
  <c r="J1045" i="8"/>
  <c r="K1037" i="8"/>
  <c r="L1037" i="8" s="1"/>
  <c r="J1037" i="8"/>
  <c r="K1029" i="8"/>
  <c r="L1029" i="8" s="1"/>
  <c r="J1029" i="8"/>
  <c r="K1021" i="8"/>
  <c r="L1021" i="8" s="1"/>
  <c r="J1021" i="8"/>
  <c r="K1013" i="8"/>
  <c r="L1013" i="8" s="1"/>
  <c r="J1013" i="8"/>
  <c r="K1005" i="8"/>
  <c r="L1005" i="8" s="1"/>
  <c r="J1005" i="8"/>
  <c r="K997" i="8"/>
  <c r="L997" i="8" s="1"/>
  <c r="J997" i="8"/>
  <c r="K989" i="8"/>
  <c r="L989" i="8" s="1"/>
  <c r="J989" i="8"/>
  <c r="K981" i="8"/>
  <c r="L981" i="8" s="1"/>
  <c r="J981" i="8"/>
  <c r="K973" i="8"/>
  <c r="L973" i="8" s="1"/>
  <c r="J973" i="8"/>
  <c r="K965" i="8"/>
  <c r="L965" i="8" s="1"/>
  <c r="J965" i="8"/>
  <c r="K957" i="8"/>
  <c r="L957" i="8" s="1"/>
  <c r="J957" i="8"/>
  <c r="K949" i="8"/>
  <c r="L949" i="8" s="1"/>
  <c r="J949" i="8"/>
  <c r="K941" i="8"/>
  <c r="L941" i="8" s="1"/>
  <c r="J941" i="8"/>
  <c r="K933" i="8"/>
  <c r="L933" i="8" s="1"/>
  <c r="J933" i="8"/>
  <c r="K925" i="8"/>
  <c r="L925" i="8" s="1"/>
  <c r="J925" i="8"/>
  <c r="K917" i="8"/>
  <c r="L917" i="8" s="1"/>
  <c r="J917" i="8"/>
  <c r="K909" i="8"/>
  <c r="L909" i="8" s="1"/>
  <c r="J909" i="8"/>
  <c r="K901" i="8"/>
  <c r="L901" i="8" s="1"/>
  <c r="J901" i="8"/>
  <c r="K893" i="8"/>
  <c r="L893" i="8" s="1"/>
  <c r="J893" i="8"/>
  <c r="K885" i="8"/>
  <c r="L885" i="8" s="1"/>
  <c r="J885" i="8"/>
  <c r="K877" i="8"/>
  <c r="L877" i="8" s="1"/>
  <c r="J877" i="8"/>
  <c r="K869" i="8"/>
  <c r="L869" i="8" s="1"/>
  <c r="J869" i="8"/>
  <c r="K861" i="8"/>
  <c r="L861" i="8" s="1"/>
  <c r="J861" i="8"/>
  <c r="K853" i="8"/>
  <c r="L853" i="8" s="1"/>
  <c r="J853" i="8"/>
  <c r="K845" i="8"/>
  <c r="L845" i="8" s="1"/>
  <c r="J845" i="8"/>
  <c r="K837" i="8"/>
  <c r="L837" i="8" s="1"/>
  <c r="J837" i="8"/>
  <c r="K829" i="8"/>
  <c r="L829" i="8" s="1"/>
  <c r="J829" i="8"/>
  <c r="K821" i="8"/>
  <c r="L821" i="8" s="1"/>
  <c r="J821" i="8"/>
  <c r="K813" i="8"/>
  <c r="L813" i="8" s="1"/>
  <c r="J813" i="8"/>
  <c r="K805" i="8"/>
  <c r="L805" i="8" s="1"/>
  <c r="J805" i="8"/>
  <c r="K797" i="8"/>
  <c r="L797" i="8" s="1"/>
  <c r="J797" i="8"/>
  <c r="K789" i="8"/>
  <c r="L789" i="8" s="1"/>
  <c r="J789" i="8"/>
  <c r="K781" i="8"/>
  <c r="L781" i="8" s="1"/>
  <c r="J781" i="8"/>
  <c r="K773" i="8"/>
  <c r="L773" i="8" s="1"/>
  <c r="J773" i="8"/>
  <c r="K765" i="8"/>
  <c r="L765" i="8" s="1"/>
  <c r="J765" i="8"/>
  <c r="K757" i="8"/>
  <c r="L757" i="8" s="1"/>
  <c r="J757" i="8"/>
  <c r="K749" i="8"/>
  <c r="L749" i="8" s="1"/>
  <c r="J749" i="8"/>
  <c r="K741" i="8"/>
  <c r="L741" i="8" s="1"/>
  <c r="J741" i="8"/>
  <c r="K733" i="8"/>
  <c r="L733" i="8" s="1"/>
  <c r="J733" i="8"/>
  <c r="K725" i="8"/>
  <c r="L725" i="8" s="1"/>
  <c r="J725" i="8"/>
  <c r="K717" i="8"/>
  <c r="L717" i="8" s="1"/>
  <c r="J717" i="8"/>
  <c r="K709" i="8"/>
  <c r="L709" i="8" s="1"/>
  <c r="J709" i="8"/>
  <c r="K701" i="8"/>
  <c r="L701" i="8" s="1"/>
  <c r="J701" i="8"/>
  <c r="K693" i="8"/>
  <c r="L693" i="8" s="1"/>
  <c r="J693" i="8"/>
  <c r="K685" i="8"/>
  <c r="L685" i="8" s="1"/>
  <c r="J685" i="8"/>
  <c r="K677" i="8"/>
  <c r="L677" i="8" s="1"/>
  <c r="J677" i="8"/>
  <c r="K669" i="8"/>
  <c r="L669" i="8" s="1"/>
  <c r="J669" i="8"/>
  <c r="K661" i="8"/>
  <c r="L661" i="8" s="1"/>
  <c r="J661" i="8"/>
  <c r="K653" i="8"/>
  <c r="L653" i="8" s="1"/>
  <c r="J653" i="8"/>
  <c r="K645" i="8"/>
  <c r="L645" i="8" s="1"/>
  <c r="J645" i="8"/>
  <c r="K637" i="8"/>
  <c r="L637" i="8" s="1"/>
  <c r="J637" i="8"/>
  <c r="K629" i="8"/>
  <c r="L629" i="8" s="1"/>
  <c r="J629" i="8"/>
  <c r="K621" i="8"/>
  <c r="L621" i="8" s="1"/>
  <c r="J621" i="8"/>
  <c r="K613" i="8"/>
  <c r="L613" i="8" s="1"/>
  <c r="J613" i="8"/>
  <c r="K605" i="8"/>
  <c r="L605" i="8" s="1"/>
  <c r="J605" i="8"/>
  <c r="K597" i="8"/>
  <c r="L597" i="8" s="1"/>
  <c r="J597" i="8"/>
  <c r="K589" i="8"/>
  <c r="L589" i="8" s="1"/>
  <c r="J589" i="8"/>
  <c r="K581" i="8"/>
  <c r="L581" i="8" s="1"/>
  <c r="J581" i="8"/>
  <c r="K573" i="8"/>
  <c r="L573" i="8" s="1"/>
  <c r="J573" i="8"/>
  <c r="K565" i="8"/>
  <c r="L565" i="8" s="1"/>
  <c r="J565" i="8"/>
  <c r="K557" i="8"/>
  <c r="L557" i="8" s="1"/>
  <c r="J557" i="8"/>
  <c r="K549" i="8"/>
  <c r="L549" i="8" s="1"/>
  <c r="J549" i="8"/>
  <c r="K541" i="8"/>
  <c r="L541" i="8" s="1"/>
  <c r="J541" i="8"/>
  <c r="K533" i="8"/>
  <c r="L533" i="8" s="1"/>
  <c r="J533" i="8"/>
  <c r="K525" i="8"/>
  <c r="L525" i="8" s="1"/>
  <c r="J525" i="8"/>
  <c r="K517" i="8"/>
  <c r="L517" i="8" s="1"/>
  <c r="J517" i="8"/>
  <c r="K509" i="8"/>
  <c r="L509" i="8" s="1"/>
  <c r="J509" i="8"/>
  <c r="J501" i="8"/>
  <c r="K501" i="8"/>
  <c r="L501" i="8" s="1"/>
  <c r="J493" i="8"/>
  <c r="K493" i="8"/>
  <c r="L493" i="8" s="1"/>
  <c r="J485" i="8"/>
  <c r="K485" i="8"/>
  <c r="L485" i="8" s="1"/>
  <c r="K477" i="8"/>
  <c r="L477" i="8" s="1"/>
  <c r="J477" i="8"/>
  <c r="J469" i="8"/>
  <c r="K469" i="8"/>
  <c r="L469" i="8" s="1"/>
  <c r="J461" i="8"/>
  <c r="K461" i="8"/>
  <c r="L461" i="8" s="1"/>
  <c r="J453" i="8"/>
  <c r="K453" i="8"/>
  <c r="L453" i="8" s="1"/>
  <c r="K445" i="8"/>
  <c r="L445" i="8" s="1"/>
  <c r="J445" i="8"/>
  <c r="J437" i="8"/>
  <c r="K437" i="8"/>
  <c r="L437" i="8" s="1"/>
  <c r="J429" i="8"/>
  <c r="K429" i="8"/>
  <c r="L429" i="8" s="1"/>
  <c r="J421" i="8"/>
  <c r="K421" i="8"/>
  <c r="L421" i="8" s="1"/>
  <c r="K413" i="8"/>
  <c r="L413" i="8" s="1"/>
  <c r="J413" i="8"/>
  <c r="J405" i="8"/>
  <c r="K405" i="8"/>
  <c r="L405" i="8" s="1"/>
  <c r="J397" i="8"/>
  <c r="K397" i="8"/>
  <c r="L397" i="8" s="1"/>
  <c r="J389" i="8"/>
  <c r="K389" i="8"/>
  <c r="L389" i="8" s="1"/>
  <c r="K381" i="8"/>
  <c r="L381" i="8" s="1"/>
  <c r="J381" i="8"/>
  <c r="J373" i="8"/>
  <c r="K373" i="8"/>
  <c r="L373" i="8" s="1"/>
  <c r="J365" i="8"/>
  <c r="K365" i="8"/>
  <c r="L365" i="8" s="1"/>
  <c r="J357" i="8"/>
  <c r="K357" i="8"/>
  <c r="L357" i="8" s="1"/>
  <c r="K349" i="8"/>
  <c r="L349" i="8" s="1"/>
  <c r="J349" i="8"/>
  <c r="J341" i="8"/>
  <c r="K341" i="8"/>
  <c r="L341" i="8" s="1"/>
  <c r="J333" i="8"/>
  <c r="K333" i="8"/>
  <c r="L333" i="8" s="1"/>
  <c r="J325" i="8"/>
  <c r="K325" i="8"/>
  <c r="L325" i="8" s="1"/>
  <c r="K317" i="8"/>
  <c r="L317" i="8" s="1"/>
  <c r="J317" i="8"/>
  <c r="J309" i="8"/>
  <c r="K309" i="8"/>
  <c r="L309" i="8" s="1"/>
  <c r="J301" i="8"/>
  <c r="K301" i="8"/>
  <c r="L301" i="8" s="1"/>
  <c r="J293" i="8"/>
  <c r="K293" i="8"/>
  <c r="L293" i="8" s="1"/>
  <c r="K285" i="8"/>
  <c r="L285" i="8" s="1"/>
  <c r="J285" i="8"/>
  <c r="J277" i="8"/>
  <c r="K277" i="8"/>
  <c r="L277" i="8" s="1"/>
  <c r="J269" i="8"/>
  <c r="K269" i="8"/>
  <c r="L269" i="8" s="1"/>
  <c r="J261" i="8"/>
  <c r="K261" i="8"/>
  <c r="L261" i="8" s="1"/>
  <c r="K253" i="8"/>
  <c r="L253" i="8" s="1"/>
  <c r="J253" i="8"/>
  <c r="J245" i="8"/>
  <c r="K245" i="8"/>
  <c r="L245" i="8" s="1"/>
  <c r="J237" i="8"/>
  <c r="K237" i="8"/>
  <c r="L237" i="8" s="1"/>
  <c r="J229" i="8"/>
  <c r="K229" i="8"/>
  <c r="L229" i="8" s="1"/>
  <c r="K221" i="8"/>
  <c r="L221" i="8" s="1"/>
  <c r="J221" i="8"/>
  <c r="J213" i="8"/>
  <c r="K213" i="8"/>
  <c r="L213" i="8" s="1"/>
  <c r="J205" i="8"/>
  <c r="K205" i="8"/>
  <c r="L205" i="8" s="1"/>
  <c r="J197" i="8"/>
  <c r="K197" i="8"/>
  <c r="L197" i="8" s="1"/>
  <c r="K189" i="8"/>
  <c r="L189" i="8" s="1"/>
  <c r="J189" i="8"/>
  <c r="J181" i="8"/>
  <c r="K181" i="8"/>
  <c r="L181" i="8" s="1"/>
  <c r="J173" i="8"/>
  <c r="K173" i="8"/>
  <c r="L173" i="8" s="1"/>
  <c r="J165" i="8"/>
  <c r="K165" i="8"/>
  <c r="L165" i="8" s="1"/>
  <c r="K157" i="8"/>
  <c r="L157" i="8" s="1"/>
  <c r="J157" i="8"/>
  <c r="J149" i="8"/>
  <c r="K149" i="8"/>
  <c r="L149" i="8" s="1"/>
  <c r="J141" i="8"/>
  <c r="K141" i="8"/>
  <c r="L141" i="8" s="1"/>
  <c r="J133" i="8"/>
  <c r="K133" i="8"/>
  <c r="L133" i="8" s="1"/>
  <c r="K125" i="8"/>
  <c r="L125" i="8" s="1"/>
  <c r="J125" i="8"/>
  <c r="J117" i="8"/>
  <c r="K117" i="8"/>
  <c r="L117" i="8" s="1"/>
  <c r="J109" i="8"/>
  <c r="K109" i="8"/>
  <c r="L109" i="8" s="1"/>
  <c r="J101" i="8"/>
  <c r="K101" i="8"/>
  <c r="L101" i="8" s="1"/>
  <c r="K93" i="8"/>
  <c r="L93" i="8" s="1"/>
  <c r="J93" i="8"/>
  <c r="J85" i="8"/>
  <c r="K85" i="8"/>
  <c r="L85" i="8" s="1"/>
  <c r="J77" i="8"/>
  <c r="K77" i="8"/>
  <c r="L77" i="8" s="1"/>
  <c r="J69" i="8"/>
  <c r="K69" i="8"/>
  <c r="L69" i="8" s="1"/>
  <c r="K61" i="8"/>
  <c r="L61" i="8" s="1"/>
  <c r="J61" i="8"/>
  <c r="J53" i="8"/>
  <c r="K53" i="8"/>
  <c r="L53" i="8" s="1"/>
  <c r="J45" i="8"/>
  <c r="K45" i="8"/>
  <c r="L45" i="8" s="1"/>
  <c r="J37" i="8"/>
  <c r="K37" i="8"/>
  <c r="L37" i="8" s="1"/>
  <c r="K29" i="8"/>
  <c r="L29" i="8" s="1"/>
  <c r="J29" i="8"/>
  <c r="J21" i="8"/>
  <c r="K21" i="8"/>
  <c r="L21" i="8" s="1"/>
  <c r="K1467" i="8"/>
  <c r="L1467" i="8" s="1"/>
  <c r="J1467" i="8"/>
  <c r="K1443" i="8"/>
  <c r="L1443" i="8" s="1"/>
  <c r="J1443" i="8"/>
  <c r="K1427" i="8"/>
  <c r="L1427" i="8" s="1"/>
  <c r="J1427" i="8"/>
  <c r="K1395" i="8"/>
  <c r="L1395" i="8" s="1"/>
  <c r="J1395" i="8"/>
  <c r="K1371" i="8"/>
  <c r="L1371" i="8" s="1"/>
  <c r="J1371" i="8"/>
  <c r="K1347" i="8"/>
  <c r="L1347" i="8" s="1"/>
  <c r="J1347" i="8"/>
  <c r="K1323" i="8"/>
  <c r="L1323" i="8" s="1"/>
  <c r="J1323" i="8"/>
  <c r="K1291" i="8"/>
  <c r="L1291" i="8" s="1"/>
  <c r="J1291" i="8"/>
  <c r="K1267" i="8"/>
  <c r="L1267" i="8" s="1"/>
  <c r="J1267" i="8"/>
  <c r="K1243" i="8"/>
  <c r="L1243" i="8" s="1"/>
  <c r="J1243" i="8"/>
  <c r="K1219" i="8"/>
  <c r="L1219" i="8" s="1"/>
  <c r="J1219" i="8"/>
  <c r="K1195" i="8"/>
  <c r="L1195" i="8" s="1"/>
  <c r="J1195" i="8"/>
  <c r="K1171" i="8"/>
  <c r="L1171" i="8" s="1"/>
  <c r="J1171" i="8"/>
  <c r="K1131" i="8"/>
  <c r="L1131" i="8" s="1"/>
  <c r="J1131" i="8"/>
  <c r="K1138" i="8"/>
  <c r="L1138" i="8" s="1"/>
  <c r="J1138" i="8"/>
  <c r="K1457" i="8"/>
  <c r="L1457" i="8" s="1"/>
  <c r="J1457" i="8"/>
  <c r="K1409" i="8"/>
  <c r="L1409" i="8" s="1"/>
  <c r="J1409" i="8"/>
  <c r="K1377" i="8"/>
  <c r="L1377" i="8" s="1"/>
  <c r="J1377" i="8"/>
  <c r="K1345" i="8"/>
  <c r="L1345" i="8" s="1"/>
  <c r="J1345" i="8"/>
  <c r="K1305" i="8"/>
  <c r="L1305" i="8" s="1"/>
  <c r="J1305" i="8"/>
  <c r="K1265" i="8"/>
  <c r="L1265" i="8" s="1"/>
  <c r="J1265" i="8"/>
  <c r="K1217" i="8"/>
  <c r="L1217" i="8" s="1"/>
  <c r="J1217" i="8"/>
  <c r="K1185" i="8"/>
  <c r="L1185" i="8" s="1"/>
  <c r="J1185" i="8"/>
  <c r="K1153" i="8"/>
  <c r="L1153" i="8" s="1"/>
  <c r="J1153" i="8"/>
  <c r="K1105" i="8"/>
  <c r="L1105" i="8" s="1"/>
  <c r="J1105" i="8"/>
  <c r="K1468" i="8"/>
  <c r="L1468" i="8" s="1"/>
  <c r="J1468" i="8"/>
  <c r="K1460" i="8"/>
  <c r="L1460" i="8" s="1"/>
  <c r="J1460" i="8"/>
  <c r="K1452" i="8"/>
  <c r="L1452" i="8" s="1"/>
  <c r="J1452" i="8"/>
  <c r="K1444" i="8"/>
  <c r="L1444" i="8" s="1"/>
  <c r="J1444" i="8"/>
  <c r="K1436" i="8"/>
  <c r="L1436" i="8" s="1"/>
  <c r="J1436" i="8"/>
  <c r="K1428" i="8"/>
  <c r="L1428" i="8" s="1"/>
  <c r="J1428" i="8"/>
  <c r="K1420" i="8"/>
  <c r="L1420" i="8" s="1"/>
  <c r="J1420" i="8"/>
  <c r="K1412" i="8"/>
  <c r="L1412" i="8" s="1"/>
  <c r="J1412" i="8"/>
  <c r="K1404" i="8"/>
  <c r="L1404" i="8" s="1"/>
  <c r="J1404" i="8"/>
  <c r="K1396" i="8"/>
  <c r="L1396" i="8" s="1"/>
  <c r="J1396" i="8"/>
  <c r="K1388" i="8"/>
  <c r="L1388" i="8" s="1"/>
  <c r="J1388" i="8"/>
  <c r="K1380" i="8"/>
  <c r="L1380" i="8" s="1"/>
  <c r="J1380" i="8"/>
  <c r="K1372" i="8"/>
  <c r="L1372" i="8" s="1"/>
  <c r="J1372" i="8"/>
  <c r="K1364" i="8"/>
  <c r="L1364" i="8" s="1"/>
  <c r="J1364" i="8"/>
  <c r="K1356" i="8"/>
  <c r="L1356" i="8" s="1"/>
  <c r="J1356" i="8"/>
  <c r="K1348" i="8"/>
  <c r="L1348" i="8" s="1"/>
  <c r="J1348" i="8"/>
  <c r="K1340" i="8"/>
  <c r="L1340" i="8" s="1"/>
  <c r="J1340" i="8"/>
  <c r="K1332" i="8"/>
  <c r="L1332" i="8" s="1"/>
  <c r="J1332" i="8"/>
  <c r="K1324" i="8"/>
  <c r="L1324" i="8" s="1"/>
  <c r="J1324" i="8"/>
  <c r="K1316" i="8"/>
  <c r="L1316" i="8" s="1"/>
  <c r="J1316" i="8"/>
  <c r="K1308" i="8"/>
  <c r="L1308" i="8" s="1"/>
  <c r="J1308" i="8"/>
  <c r="K1300" i="8"/>
  <c r="L1300" i="8" s="1"/>
  <c r="J1300" i="8"/>
  <c r="K1292" i="8"/>
  <c r="L1292" i="8" s="1"/>
  <c r="J1292" i="8"/>
  <c r="K1284" i="8"/>
  <c r="L1284" i="8" s="1"/>
  <c r="J1284" i="8"/>
  <c r="K1276" i="8"/>
  <c r="L1276" i="8" s="1"/>
  <c r="J1276" i="8"/>
  <c r="K1268" i="8"/>
  <c r="L1268" i="8" s="1"/>
  <c r="J1268" i="8"/>
  <c r="K1260" i="8"/>
  <c r="L1260" i="8" s="1"/>
  <c r="J1260" i="8"/>
  <c r="K1252" i="8"/>
  <c r="L1252" i="8" s="1"/>
  <c r="J1252" i="8"/>
  <c r="K1244" i="8"/>
  <c r="L1244" i="8" s="1"/>
  <c r="J1244" i="8"/>
  <c r="K1236" i="8"/>
  <c r="L1236" i="8" s="1"/>
  <c r="J1236" i="8"/>
  <c r="K1228" i="8"/>
  <c r="L1228" i="8" s="1"/>
  <c r="J1228" i="8"/>
  <c r="K1220" i="8"/>
  <c r="L1220" i="8" s="1"/>
  <c r="J1220" i="8"/>
  <c r="K1212" i="8"/>
  <c r="L1212" i="8" s="1"/>
  <c r="J1212" i="8"/>
  <c r="K1204" i="8"/>
  <c r="L1204" i="8" s="1"/>
  <c r="J1204" i="8"/>
  <c r="K1196" i="8"/>
  <c r="L1196" i="8" s="1"/>
  <c r="J1196" i="8"/>
  <c r="K1188" i="8"/>
  <c r="L1188" i="8" s="1"/>
  <c r="J1188" i="8"/>
  <c r="K1180" i="8"/>
  <c r="L1180" i="8" s="1"/>
  <c r="J1180" i="8"/>
  <c r="K1172" i="8"/>
  <c r="L1172" i="8" s="1"/>
  <c r="J1172" i="8"/>
  <c r="K1164" i="8"/>
  <c r="L1164" i="8" s="1"/>
  <c r="J1164" i="8"/>
  <c r="K1156" i="8"/>
  <c r="L1156" i="8" s="1"/>
  <c r="J1156" i="8"/>
  <c r="K1148" i="8"/>
  <c r="L1148" i="8" s="1"/>
  <c r="J1148" i="8"/>
  <c r="K1140" i="8"/>
  <c r="L1140" i="8" s="1"/>
  <c r="J1140" i="8"/>
  <c r="K1132" i="8"/>
  <c r="L1132" i="8" s="1"/>
  <c r="J1132" i="8"/>
  <c r="K1124" i="8"/>
  <c r="L1124" i="8" s="1"/>
  <c r="J1124" i="8"/>
  <c r="K1116" i="8"/>
  <c r="L1116" i="8" s="1"/>
  <c r="J1116" i="8"/>
  <c r="K1108" i="8"/>
  <c r="L1108" i="8" s="1"/>
  <c r="J1108" i="8"/>
  <c r="K1100" i="8"/>
  <c r="L1100" i="8" s="1"/>
  <c r="J1100" i="8"/>
  <c r="K1092" i="8"/>
  <c r="L1092" i="8" s="1"/>
  <c r="J1092" i="8"/>
  <c r="K1076" i="8"/>
  <c r="L1076" i="8" s="1"/>
  <c r="J1076" i="8"/>
  <c r="K1060" i="8"/>
  <c r="L1060" i="8" s="1"/>
  <c r="J1060" i="8"/>
  <c r="K1044" i="8"/>
  <c r="L1044" i="8" s="1"/>
  <c r="J1044" i="8"/>
  <c r="K1028" i="8"/>
  <c r="L1028" i="8" s="1"/>
  <c r="J1028" i="8"/>
  <c r="K1012" i="8"/>
  <c r="L1012" i="8" s="1"/>
  <c r="J1012" i="8"/>
  <c r="K996" i="8"/>
  <c r="L996" i="8" s="1"/>
  <c r="J996" i="8"/>
  <c r="K980" i="8"/>
  <c r="L980" i="8" s="1"/>
  <c r="J980" i="8"/>
  <c r="K964" i="8"/>
  <c r="L964" i="8" s="1"/>
  <c r="J964" i="8"/>
  <c r="K948" i="8"/>
  <c r="L948" i="8" s="1"/>
  <c r="J948" i="8"/>
  <c r="K932" i="8"/>
  <c r="L932" i="8" s="1"/>
  <c r="J932" i="8"/>
  <c r="K916" i="8"/>
  <c r="L916" i="8" s="1"/>
  <c r="J916" i="8"/>
  <c r="K900" i="8"/>
  <c r="L900" i="8" s="1"/>
  <c r="J900" i="8"/>
  <c r="K884" i="8"/>
  <c r="L884" i="8" s="1"/>
  <c r="J884" i="8"/>
  <c r="K868" i="8"/>
  <c r="L868" i="8" s="1"/>
  <c r="J868" i="8"/>
  <c r="K852" i="8"/>
  <c r="L852" i="8" s="1"/>
  <c r="J852" i="8"/>
  <c r="K836" i="8"/>
  <c r="L836" i="8" s="1"/>
  <c r="J836" i="8"/>
  <c r="P1443" i="8"/>
  <c r="Q1443" i="8" s="1"/>
  <c r="O1443" i="8"/>
  <c r="P819" i="8"/>
  <c r="Q819" i="8" s="1"/>
  <c r="O819" i="8"/>
  <c r="P771" i="8"/>
  <c r="Q771" i="8" s="1"/>
  <c r="O771" i="8"/>
  <c r="P683" i="8"/>
  <c r="Q683" i="8" s="1"/>
  <c r="O683" i="8"/>
  <c r="P139" i="8"/>
  <c r="Q139" i="8" s="1"/>
  <c r="O139" i="8"/>
  <c r="K439" i="8"/>
  <c r="L439" i="8" s="1"/>
  <c r="J439" i="8"/>
  <c r="K375" i="8"/>
  <c r="L375" i="8" s="1"/>
  <c r="J375" i="8"/>
  <c r="K311" i="8"/>
  <c r="L311" i="8" s="1"/>
  <c r="J311" i="8"/>
  <c r="K247" i="8"/>
  <c r="L247" i="8" s="1"/>
  <c r="J247" i="8"/>
  <c r="K183" i="8"/>
  <c r="L183" i="8" s="1"/>
  <c r="J183" i="8"/>
  <c r="K119" i="8"/>
  <c r="L119" i="8" s="1"/>
  <c r="J119" i="8"/>
  <c r="K55" i="8"/>
  <c r="L55" i="8" s="1"/>
  <c r="J55" i="8"/>
  <c r="P1467" i="8"/>
  <c r="Q1467" i="8" s="1"/>
  <c r="O1467" i="8"/>
  <c r="P1435" i="8"/>
  <c r="Q1435" i="8" s="1"/>
  <c r="O1435" i="8"/>
  <c r="P1411" i="8"/>
  <c r="Q1411" i="8" s="1"/>
  <c r="O1411" i="8"/>
  <c r="P1379" i="8"/>
  <c r="Q1379" i="8" s="1"/>
  <c r="O1379" i="8"/>
  <c r="P1355" i="8"/>
  <c r="Q1355" i="8" s="1"/>
  <c r="O1355" i="8"/>
  <c r="P1331" i="8"/>
  <c r="Q1331" i="8" s="1"/>
  <c r="O1331" i="8"/>
  <c r="O1307" i="8"/>
  <c r="P1307" i="8"/>
  <c r="Q1307" i="8" s="1"/>
  <c r="P1291" i="8"/>
  <c r="Q1291" i="8" s="1"/>
  <c r="O1291" i="8"/>
  <c r="P1259" i="8"/>
  <c r="Q1259" i="8" s="1"/>
  <c r="O1259" i="8"/>
  <c r="P1227" i="8"/>
  <c r="Q1227" i="8" s="1"/>
  <c r="O1227" i="8"/>
  <c r="P1203" i="8"/>
  <c r="Q1203" i="8" s="1"/>
  <c r="O1203" i="8"/>
  <c r="P1179" i="8"/>
  <c r="Q1179" i="8" s="1"/>
  <c r="O1179" i="8"/>
  <c r="P1155" i="8"/>
  <c r="Q1155" i="8" s="1"/>
  <c r="O1155" i="8"/>
  <c r="P1131" i="8"/>
  <c r="Q1131" i="8" s="1"/>
  <c r="O1131" i="8"/>
  <c r="P1107" i="8"/>
  <c r="Q1107" i="8" s="1"/>
  <c r="O1107" i="8"/>
  <c r="P1083" i="8"/>
  <c r="Q1083" i="8" s="1"/>
  <c r="O1083" i="8"/>
  <c r="P1059" i="8"/>
  <c r="Q1059" i="8" s="1"/>
  <c r="O1059" i="8"/>
  <c r="P1035" i="8"/>
  <c r="Q1035" i="8" s="1"/>
  <c r="O1035" i="8"/>
  <c r="P1011" i="8"/>
  <c r="Q1011" i="8" s="1"/>
  <c r="O1011" i="8"/>
  <c r="P987" i="8"/>
  <c r="Q987" i="8" s="1"/>
  <c r="O987" i="8"/>
  <c r="P963" i="8"/>
  <c r="Q963" i="8" s="1"/>
  <c r="O963" i="8"/>
  <c r="P939" i="8"/>
  <c r="Q939" i="8" s="1"/>
  <c r="O939" i="8"/>
  <c r="P915" i="8"/>
  <c r="Q915" i="8" s="1"/>
  <c r="O915" i="8"/>
  <c r="P891" i="8"/>
  <c r="Q891" i="8" s="1"/>
  <c r="O891" i="8"/>
  <c r="P867" i="8"/>
  <c r="Q867" i="8" s="1"/>
  <c r="O867" i="8"/>
  <c r="P843" i="8"/>
  <c r="Q843" i="8" s="1"/>
  <c r="O843" i="8"/>
  <c r="P811" i="8"/>
  <c r="Q811" i="8" s="1"/>
  <c r="O811" i="8"/>
  <c r="P763" i="8"/>
  <c r="Q763" i="8" s="1"/>
  <c r="O763" i="8"/>
  <c r="P739" i="8"/>
  <c r="Q739" i="8" s="1"/>
  <c r="O739" i="8"/>
  <c r="P715" i="8"/>
  <c r="Q715" i="8" s="1"/>
  <c r="O715" i="8"/>
  <c r="P691" i="8"/>
  <c r="Q691" i="8" s="1"/>
  <c r="O691" i="8"/>
  <c r="P659" i="8"/>
  <c r="Q659" i="8" s="1"/>
  <c r="O659" i="8"/>
  <c r="P635" i="8"/>
  <c r="Q635" i="8" s="1"/>
  <c r="O635" i="8"/>
  <c r="P603" i="8"/>
  <c r="Q603" i="8" s="1"/>
  <c r="O603" i="8"/>
  <c r="P579" i="8"/>
  <c r="Q579" i="8" s="1"/>
  <c r="O579" i="8"/>
  <c r="P555" i="8"/>
  <c r="Q555" i="8" s="1"/>
  <c r="O555" i="8"/>
  <c r="P531" i="8"/>
  <c r="Q531" i="8" s="1"/>
  <c r="O531" i="8"/>
  <c r="P507" i="8"/>
  <c r="Q507" i="8" s="1"/>
  <c r="O507" i="8"/>
  <c r="P475" i="8"/>
  <c r="Q475" i="8" s="1"/>
  <c r="O475" i="8"/>
  <c r="P451" i="8"/>
  <c r="Q451" i="8" s="1"/>
  <c r="O451" i="8"/>
  <c r="P427" i="8"/>
  <c r="Q427" i="8" s="1"/>
  <c r="O427" i="8"/>
  <c r="P403" i="8"/>
  <c r="Q403" i="8" s="1"/>
  <c r="O403" i="8"/>
  <c r="P379" i="8"/>
  <c r="Q379" i="8" s="1"/>
  <c r="O379" i="8"/>
  <c r="P355" i="8"/>
  <c r="Q355" i="8" s="1"/>
  <c r="O355" i="8"/>
  <c r="P331" i="8"/>
  <c r="Q331" i="8" s="1"/>
  <c r="O331" i="8"/>
  <c r="P299" i="8"/>
  <c r="Q299" i="8" s="1"/>
  <c r="O299" i="8"/>
  <c r="O275" i="8"/>
  <c r="P275" i="8"/>
  <c r="Q275" i="8" s="1"/>
  <c r="P243" i="8"/>
  <c r="Q243" i="8" s="1"/>
  <c r="O243" i="8"/>
  <c r="O211" i="8"/>
  <c r="P211" i="8"/>
  <c r="Q211" i="8" s="1"/>
  <c r="P187" i="8"/>
  <c r="Q187" i="8" s="1"/>
  <c r="O187" i="8"/>
  <c r="P147" i="8"/>
  <c r="Q147" i="8" s="1"/>
  <c r="O147" i="8"/>
  <c r="P115" i="8"/>
  <c r="Q115" i="8" s="1"/>
  <c r="O115" i="8"/>
  <c r="P75" i="8"/>
  <c r="Q75" i="8" s="1"/>
  <c r="O75" i="8"/>
  <c r="P51" i="8"/>
  <c r="Q51" i="8" s="1"/>
  <c r="O51" i="8"/>
  <c r="P27" i="8"/>
  <c r="Q27" i="8" s="1"/>
  <c r="O27" i="8"/>
  <c r="P585" i="8"/>
  <c r="Q585" i="8" s="1"/>
  <c r="O585" i="8"/>
  <c r="K820" i="8"/>
  <c r="L820" i="8" s="1"/>
  <c r="J820" i="8"/>
  <c r="K812" i="8"/>
  <c r="L812" i="8" s="1"/>
  <c r="J812" i="8"/>
  <c r="K804" i="8"/>
  <c r="L804" i="8" s="1"/>
  <c r="J804" i="8"/>
  <c r="K796" i="8"/>
  <c r="L796" i="8" s="1"/>
  <c r="J796" i="8"/>
  <c r="K788" i="8"/>
  <c r="L788" i="8" s="1"/>
  <c r="J788" i="8"/>
  <c r="K780" i="8"/>
  <c r="L780" i="8" s="1"/>
  <c r="J780" i="8"/>
  <c r="K772" i="8"/>
  <c r="L772" i="8" s="1"/>
  <c r="J772" i="8"/>
  <c r="K764" i="8"/>
  <c r="L764" i="8" s="1"/>
  <c r="J764" i="8"/>
  <c r="K756" i="8"/>
  <c r="L756" i="8" s="1"/>
  <c r="J756" i="8"/>
  <c r="K748" i="8"/>
  <c r="L748" i="8" s="1"/>
  <c r="J748" i="8"/>
  <c r="K740" i="8"/>
  <c r="L740" i="8" s="1"/>
  <c r="J740" i="8"/>
  <c r="K732" i="8"/>
  <c r="L732" i="8" s="1"/>
  <c r="J732" i="8"/>
  <c r="K724" i="8"/>
  <c r="L724" i="8" s="1"/>
  <c r="J724" i="8"/>
  <c r="K716" i="8"/>
  <c r="L716" i="8" s="1"/>
  <c r="J716" i="8"/>
  <c r="K708" i="8"/>
  <c r="L708" i="8" s="1"/>
  <c r="J708" i="8"/>
  <c r="K700" i="8"/>
  <c r="L700" i="8" s="1"/>
  <c r="J700" i="8"/>
  <c r="K692" i="8"/>
  <c r="L692" i="8" s="1"/>
  <c r="J692" i="8"/>
  <c r="K684" i="8"/>
  <c r="L684" i="8" s="1"/>
  <c r="J684" i="8"/>
  <c r="K676" i="8"/>
  <c r="L676" i="8" s="1"/>
  <c r="J676" i="8"/>
  <c r="K668" i="8"/>
  <c r="L668" i="8" s="1"/>
  <c r="J668" i="8"/>
  <c r="K660" i="8"/>
  <c r="L660" i="8" s="1"/>
  <c r="J660" i="8"/>
  <c r="K652" i="8"/>
  <c r="L652" i="8" s="1"/>
  <c r="J652" i="8"/>
  <c r="K644" i="8"/>
  <c r="L644" i="8" s="1"/>
  <c r="J644" i="8"/>
  <c r="K636" i="8"/>
  <c r="L636" i="8" s="1"/>
  <c r="J636" i="8"/>
  <c r="K628" i="8"/>
  <c r="L628" i="8" s="1"/>
  <c r="J628" i="8"/>
  <c r="K620" i="8"/>
  <c r="L620" i="8" s="1"/>
  <c r="J620" i="8"/>
  <c r="K612" i="8"/>
  <c r="L612" i="8" s="1"/>
  <c r="J612" i="8"/>
  <c r="K604" i="8"/>
  <c r="L604" i="8" s="1"/>
  <c r="J604" i="8"/>
  <c r="K596" i="8"/>
  <c r="L596" i="8" s="1"/>
  <c r="J596" i="8"/>
  <c r="K588" i="8"/>
  <c r="L588" i="8" s="1"/>
  <c r="J588" i="8"/>
  <c r="K580" i="8"/>
  <c r="L580" i="8" s="1"/>
  <c r="J580" i="8"/>
  <c r="K572" i="8"/>
  <c r="L572" i="8" s="1"/>
  <c r="J572" i="8"/>
  <c r="K564" i="8"/>
  <c r="L564" i="8" s="1"/>
  <c r="J564" i="8"/>
  <c r="K556" i="8"/>
  <c r="L556" i="8" s="1"/>
  <c r="J556" i="8"/>
  <c r="K548" i="8"/>
  <c r="L548" i="8" s="1"/>
  <c r="J548" i="8"/>
  <c r="K540" i="8"/>
  <c r="L540" i="8" s="1"/>
  <c r="J540" i="8"/>
  <c r="K532" i="8"/>
  <c r="L532" i="8" s="1"/>
  <c r="J532" i="8"/>
  <c r="K524" i="8"/>
  <c r="L524" i="8" s="1"/>
  <c r="J524" i="8"/>
  <c r="K516" i="8"/>
  <c r="L516" i="8" s="1"/>
  <c r="J516" i="8"/>
  <c r="K508" i="8"/>
  <c r="L508" i="8" s="1"/>
  <c r="J508" i="8"/>
  <c r="K500" i="8"/>
  <c r="L500" i="8" s="1"/>
  <c r="J500" i="8"/>
  <c r="K492" i="8"/>
  <c r="L492" i="8" s="1"/>
  <c r="J492" i="8"/>
  <c r="K484" i="8"/>
  <c r="L484" i="8" s="1"/>
  <c r="J484" i="8"/>
  <c r="K476" i="8"/>
  <c r="L476" i="8" s="1"/>
  <c r="J476" i="8"/>
  <c r="K468" i="8"/>
  <c r="L468" i="8" s="1"/>
  <c r="J468" i="8"/>
  <c r="K460" i="8"/>
  <c r="L460" i="8" s="1"/>
  <c r="J460" i="8"/>
  <c r="K452" i="8"/>
  <c r="L452" i="8" s="1"/>
  <c r="J452" i="8"/>
  <c r="K444" i="8"/>
  <c r="L444" i="8" s="1"/>
  <c r="J444" i="8"/>
  <c r="K436" i="8"/>
  <c r="L436" i="8" s="1"/>
  <c r="J436" i="8"/>
  <c r="K428" i="8"/>
  <c r="L428" i="8" s="1"/>
  <c r="J428" i="8"/>
  <c r="K420" i="8"/>
  <c r="L420" i="8" s="1"/>
  <c r="J420" i="8"/>
  <c r="K412" i="8"/>
  <c r="L412" i="8" s="1"/>
  <c r="J412" i="8"/>
  <c r="K404" i="8"/>
  <c r="L404" i="8" s="1"/>
  <c r="J404" i="8"/>
  <c r="K396" i="8"/>
  <c r="L396" i="8" s="1"/>
  <c r="J396" i="8"/>
  <c r="K388" i="8"/>
  <c r="L388" i="8" s="1"/>
  <c r="J388" i="8"/>
  <c r="K380" i="8"/>
  <c r="L380" i="8" s="1"/>
  <c r="J380" i="8"/>
  <c r="K372" i="8"/>
  <c r="L372" i="8" s="1"/>
  <c r="J372" i="8"/>
  <c r="K364" i="8"/>
  <c r="L364" i="8" s="1"/>
  <c r="J364" i="8"/>
  <c r="K356" i="8"/>
  <c r="L356" i="8" s="1"/>
  <c r="J356" i="8"/>
  <c r="K348" i="8"/>
  <c r="L348" i="8" s="1"/>
  <c r="J348" i="8"/>
  <c r="K340" i="8"/>
  <c r="L340" i="8" s="1"/>
  <c r="J340" i="8"/>
  <c r="K332" i="8"/>
  <c r="L332" i="8" s="1"/>
  <c r="J332" i="8"/>
  <c r="K324" i="8"/>
  <c r="L324" i="8" s="1"/>
  <c r="J324" i="8"/>
  <c r="K316" i="8"/>
  <c r="L316" i="8" s="1"/>
  <c r="J316" i="8"/>
  <c r="K308" i="8"/>
  <c r="L308" i="8" s="1"/>
  <c r="J308" i="8"/>
  <c r="K300" i="8"/>
  <c r="L300" i="8" s="1"/>
  <c r="J300" i="8"/>
  <c r="K292" i="8"/>
  <c r="L292" i="8" s="1"/>
  <c r="J292" i="8"/>
  <c r="K284" i="8"/>
  <c r="L284" i="8" s="1"/>
  <c r="J284" i="8"/>
  <c r="K276" i="8"/>
  <c r="L276" i="8" s="1"/>
  <c r="J276" i="8"/>
  <c r="K268" i="8"/>
  <c r="L268" i="8" s="1"/>
  <c r="J268" i="8"/>
  <c r="K260" i="8"/>
  <c r="L260" i="8" s="1"/>
  <c r="J260" i="8"/>
  <c r="K252" i="8"/>
  <c r="L252" i="8" s="1"/>
  <c r="J252" i="8"/>
  <c r="K244" i="8"/>
  <c r="L244" i="8" s="1"/>
  <c r="J244" i="8"/>
  <c r="K236" i="8"/>
  <c r="L236" i="8" s="1"/>
  <c r="J236" i="8"/>
  <c r="K228" i="8"/>
  <c r="L228" i="8" s="1"/>
  <c r="J228" i="8"/>
  <c r="K220" i="8"/>
  <c r="L220" i="8" s="1"/>
  <c r="J220" i="8"/>
  <c r="K212" i="8"/>
  <c r="L212" i="8" s="1"/>
  <c r="J212" i="8"/>
  <c r="K204" i="8"/>
  <c r="L204" i="8" s="1"/>
  <c r="J204" i="8"/>
  <c r="K196" i="8"/>
  <c r="L196" i="8" s="1"/>
  <c r="J196" i="8"/>
  <c r="K188" i="8"/>
  <c r="L188" i="8" s="1"/>
  <c r="J188" i="8"/>
  <c r="K180" i="8"/>
  <c r="L180" i="8" s="1"/>
  <c r="J180" i="8"/>
  <c r="K172" i="8"/>
  <c r="L172" i="8" s="1"/>
  <c r="J172" i="8"/>
  <c r="K164" i="8"/>
  <c r="L164" i="8" s="1"/>
  <c r="J164" i="8"/>
  <c r="K156" i="8"/>
  <c r="L156" i="8" s="1"/>
  <c r="J156" i="8"/>
  <c r="K148" i="8"/>
  <c r="L148" i="8" s="1"/>
  <c r="J148" i="8"/>
  <c r="K140" i="8"/>
  <c r="L140" i="8" s="1"/>
  <c r="J140" i="8"/>
  <c r="K132" i="8"/>
  <c r="L132" i="8" s="1"/>
  <c r="J132" i="8"/>
  <c r="K124" i="8"/>
  <c r="L124" i="8" s="1"/>
  <c r="J124" i="8"/>
  <c r="K116" i="8"/>
  <c r="L116" i="8" s="1"/>
  <c r="J116" i="8"/>
  <c r="K108" i="8"/>
  <c r="L108" i="8" s="1"/>
  <c r="J108" i="8"/>
  <c r="K100" i="8"/>
  <c r="L100" i="8" s="1"/>
  <c r="J100" i="8"/>
  <c r="K92" i="8"/>
  <c r="L92" i="8" s="1"/>
  <c r="J92" i="8"/>
  <c r="K84" i="8"/>
  <c r="L84" i="8" s="1"/>
  <c r="J84" i="8"/>
  <c r="K76" i="8"/>
  <c r="L76" i="8" s="1"/>
  <c r="J76" i="8"/>
  <c r="K68" i="8"/>
  <c r="L68" i="8" s="1"/>
  <c r="J68" i="8"/>
  <c r="K60" i="8"/>
  <c r="L60" i="8" s="1"/>
  <c r="J60" i="8"/>
  <c r="K52" i="8"/>
  <c r="L52" i="8" s="1"/>
  <c r="J52" i="8"/>
  <c r="K44" i="8"/>
  <c r="L44" i="8" s="1"/>
  <c r="J44" i="8"/>
  <c r="K36" i="8"/>
  <c r="L36" i="8" s="1"/>
  <c r="J36" i="8"/>
  <c r="K28" i="8"/>
  <c r="L28" i="8" s="1"/>
  <c r="J28" i="8"/>
  <c r="K20" i="8"/>
  <c r="L20" i="8" s="1"/>
  <c r="J20" i="8"/>
  <c r="P1466" i="8"/>
  <c r="Q1466" i="8" s="1"/>
  <c r="O1466" i="8"/>
  <c r="P1458" i="8"/>
  <c r="Q1458" i="8" s="1"/>
  <c r="O1458" i="8"/>
  <c r="P1450" i="8"/>
  <c r="Q1450" i="8" s="1"/>
  <c r="O1450" i="8"/>
  <c r="P1442" i="8"/>
  <c r="Q1442" i="8" s="1"/>
  <c r="O1442" i="8"/>
  <c r="P1434" i="8"/>
  <c r="Q1434" i="8" s="1"/>
  <c r="O1434" i="8"/>
  <c r="P1426" i="8"/>
  <c r="Q1426" i="8" s="1"/>
  <c r="O1426" i="8"/>
  <c r="P1418" i="8"/>
  <c r="Q1418" i="8" s="1"/>
  <c r="O1418" i="8"/>
  <c r="P1410" i="8"/>
  <c r="Q1410" i="8" s="1"/>
  <c r="O1410" i="8"/>
  <c r="P1402" i="8"/>
  <c r="Q1402" i="8" s="1"/>
  <c r="O1402" i="8"/>
  <c r="P1394" i="8"/>
  <c r="Q1394" i="8" s="1"/>
  <c r="O1394" i="8"/>
  <c r="P1386" i="8"/>
  <c r="Q1386" i="8" s="1"/>
  <c r="O1386" i="8"/>
  <c r="P1378" i="8"/>
  <c r="Q1378" i="8" s="1"/>
  <c r="O1378" i="8"/>
  <c r="P1370" i="8"/>
  <c r="Q1370" i="8" s="1"/>
  <c r="O1370" i="8"/>
  <c r="P1362" i="8"/>
  <c r="Q1362" i="8" s="1"/>
  <c r="O1362" i="8"/>
  <c r="P1354" i="8"/>
  <c r="Q1354" i="8" s="1"/>
  <c r="O1354" i="8"/>
  <c r="P1346" i="8"/>
  <c r="Q1346" i="8" s="1"/>
  <c r="O1346" i="8"/>
  <c r="P1338" i="8"/>
  <c r="Q1338" i="8" s="1"/>
  <c r="O1338" i="8"/>
  <c r="P1330" i="8"/>
  <c r="Q1330" i="8" s="1"/>
  <c r="O1330" i="8"/>
  <c r="P1322" i="8"/>
  <c r="Q1322" i="8" s="1"/>
  <c r="O1322" i="8"/>
  <c r="P1314" i="8"/>
  <c r="Q1314" i="8" s="1"/>
  <c r="O1314" i="8"/>
  <c r="P1306" i="8"/>
  <c r="Q1306" i="8" s="1"/>
  <c r="O1306" i="8"/>
  <c r="O1298" i="8"/>
  <c r="P1298" i="8"/>
  <c r="Q1298" i="8" s="1"/>
  <c r="P1290" i="8"/>
  <c r="Q1290" i="8" s="1"/>
  <c r="O1290" i="8"/>
  <c r="P1282" i="8"/>
  <c r="Q1282" i="8" s="1"/>
  <c r="O1282" i="8"/>
  <c r="P1274" i="8"/>
  <c r="Q1274" i="8" s="1"/>
  <c r="O1274" i="8"/>
  <c r="P1266" i="8"/>
  <c r="Q1266" i="8" s="1"/>
  <c r="O1266" i="8"/>
  <c r="P1258" i="8"/>
  <c r="Q1258" i="8" s="1"/>
  <c r="O1258" i="8"/>
  <c r="P1250" i="8"/>
  <c r="Q1250" i="8" s="1"/>
  <c r="O1250" i="8"/>
  <c r="P1242" i="8"/>
  <c r="Q1242" i="8" s="1"/>
  <c r="O1242" i="8"/>
  <c r="P1234" i="8"/>
  <c r="Q1234" i="8" s="1"/>
  <c r="O1234" i="8"/>
  <c r="P1226" i="8"/>
  <c r="Q1226" i="8" s="1"/>
  <c r="O1226" i="8"/>
  <c r="P1218" i="8"/>
  <c r="Q1218" i="8" s="1"/>
  <c r="O1218" i="8"/>
  <c r="P1210" i="8"/>
  <c r="Q1210" i="8" s="1"/>
  <c r="O1210" i="8"/>
  <c r="P1202" i="8"/>
  <c r="Q1202" i="8" s="1"/>
  <c r="O1202" i="8"/>
  <c r="P1194" i="8"/>
  <c r="Q1194" i="8" s="1"/>
  <c r="O1194" i="8"/>
  <c r="P1186" i="8"/>
  <c r="Q1186" i="8" s="1"/>
  <c r="O1186" i="8"/>
  <c r="P1178" i="8"/>
  <c r="Q1178" i="8" s="1"/>
  <c r="O1178" i="8"/>
  <c r="P1170" i="8"/>
  <c r="Q1170" i="8" s="1"/>
  <c r="O1170" i="8"/>
  <c r="P1162" i="8"/>
  <c r="Q1162" i="8" s="1"/>
  <c r="O1162" i="8"/>
  <c r="P1154" i="8"/>
  <c r="Q1154" i="8" s="1"/>
  <c r="O1154" i="8"/>
  <c r="P1146" i="8"/>
  <c r="Q1146" i="8" s="1"/>
  <c r="O1146" i="8"/>
  <c r="P1138" i="8"/>
  <c r="Q1138" i="8" s="1"/>
  <c r="O1138" i="8"/>
  <c r="P1130" i="8"/>
  <c r="Q1130" i="8" s="1"/>
  <c r="O1130" i="8"/>
  <c r="P1122" i="8"/>
  <c r="Q1122" i="8" s="1"/>
  <c r="O1122" i="8"/>
  <c r="P1114" i="8"/>
  <c r="Q1114" i="8" s="1"/>
  <c r="O1114" i="8"/>
  <c r="P1106" i="8"/>
  <c r="Q1106" i="8" s="1"/>
  <c r="O1106" i="8"/>
  <c r="P1098" i="8"/>
  <c r="Q1098" i="8" s="1"/>
  <c r="O1098" i="8"/>
  <c r="P1090" i="8"/>
  <c r="Q1090" i="8" s="1"/>
  <c r="O1090" i="8"/>
  <c r="P1082" i="8"/>
  <c r="Q1082" i="8" s="1"/>
  <c r="O1082" i="8"/>
  <c r="P1074" i="8"/>
  <c r="Q1074" i="8" s="1"/>
  <c r="O1074" i="8"/>
  <c r="P1066" i="8"/>
  <c r="Q1066" i="8" s="1"/>
  <c r="O1066" i="8"/>
  <c r="P1058" i="8"/>
  <c r="Q1058" i="8" s="1"/>
  <c r="O1058" i="8"/>
  <c r="P1050" i="8"/>
  <c r="Q1050" i="8" s="1"/>
  <c r="O1050" i="8"/>
  <c r="P1042" i="8"/>
  <c r="Q1042" i="8" s="1"/>
  <c r="O1042" i="8"/>
  <c r="P1034" i="8"/>
  <c r="Q1034" i="8" s="1"/>
  <c r="O1034" i="8"/>
  <c r="P1026" i="8"/>
  <c r="Q1026" i="8" s="1"/>
  <c r="O1026" i="8"/>
  <c r="P1018" i="8"/>
  <c r="Q1018" i="8" s="1"/>
  <c r="O1018" i="8"/>
  <c r="P1010" i="8"/>
  <c r="Q1010" i="8" s="1"/>
  <c r="O1010" i="8"/>
  <c r="P1002" i="8"/>
  <c r="Q1002" i="8" s="1"/>
  <c r="O1002" i="8"/>
  <c r="P994" i="8"/>
  <c r="Q994" i="8" s="1"/>
  <c r="O994" i="8"/>
  <c r="P986" i="8"/>
  <c r="Q986" i="8" s="1"/>
  <c r="O986" i="8"/>
  <c r="P978" i="8"/>
  <c r="Q978" i="8" s="1"/>
  <c r="O978" i="8"/>
  <c r="P970" i="8"/>
  <c r="Q970" i="8" s="1"/>
  <c r="O970" i="8"/>
  <c r="P962" i="8"/>
  <c r="Q962" i="8" s="1"/>
  <c r="O962" i="8"/>
  <c r="P954" i="8"/>
  <c r="Q954" i="8" s="1"/>
  <c r="O954" i="8"/>
  <c r="P946" i="8"/>
  <c r="Q946" i="8" s="1"/>
  <c r="O946" i="8"/>
  <c r="O938" i="8"/>
  <c r="P938" i="8"/>
  <c r="Q938" i="8" s="1"/>
  <c r="P930" i="8"/>
  <c r="Q930" i="8" s="1"/>
  <c r="O930" i="8"/>
  <c r="P922" i="8"/>
  <c r="Q922" i="8" s="1"/>
  <c r="O922" i="8"/>
  <c r="P914" i="8"/>
  <c r="Q914" i="8" s="1"/>
  <c r="O914" i="8"/>
  <c r="O906" i="8"/>
  <c r="P906" i="8"/>
  <c r="Q906" i="8" s="1"/>
  <c r="P898" i="8"/>
  <c r="Q898" i="8" s="1"/>
  <c r="O898" i="8"/>
  <c r="O890" i="8"/>
  <c r="P890" i="8"/>
  <c r="Q890" i="8" s="1"/>
  <c r="P882" i="8"/>
  <c r="Q882" i="8" s="1"/>
  <c r="O882" i="8"/>
  <c r="O874" i="8"/>
  <c r="P874" i="8"/>
  <c r="Q874" i="8" s="1"/>
  <c r="P866" i="8"/>
  <c r="Q866" i="8" s="1"/>
  <c r="O866" i="8"/>
  <c r="P858" i="8"/>
  <c r="Q858" i="8" s="1"/>
  <c r="O858" i="8"/>
  <c r="P850" i="8"/>
  <c r="Q850" i="8" s="1"/>
  <c r="O850" i="8"/>
  <c r="O842" i="8"/>
  <c r="P842" i="8"/>
  <c r="Q842" i="8" s="1"/>
  <c r="P834" i="8"/>
  <c r="Q834" i="8" s="1"/>
  <c r="O834" i="8"/>
  <c r="O826" i="8"/>
  <c r="P826" i="8"/>
  <c r="Q826" i="8" s="1"/>
  <c r="P818" i="8"/>
  <c r="Q818" i="8" s="1"/>
  <c r="O818" i="8"/>
  <c r="O810" i="8"/>
  <c r="P810" i="8"/>
  <c r="Q810" i="8" s="1"/>
  <c r="P802" i="8"/>
  <c r="Q802" i="8" s="1"/>
  <c r="O802" i="8"/>
  <c r="P794" i="8"/>
  <c r="Q794" i="8" s="1"/>
  <c r="O794" i="8"/>
  <c r="P786" i="8"/>
  <c r="Q786" i="8" s="1"/>
  <c r="O786" i="8"/>
  <c r="O778" i="8"/>
  <c r="P778" i="8"/>
  <c r="Q778" i="8" s="1"/>
  <c r="P770" i="8"/>
  <c r="Q770" i="8" s="1"/>
  <c r="O770" i="8"/>
  <c r="P762" i="8"/>
  <c r="Q762" i="8" s="1"/>
  <c r="O762" i="8"/>
  <c r="P754" i="8"/>
  <c r="Q754" i="8" s="1"/>
  <c r="O754" i="8"/>
  <c r="P746" i="8"/>
  <c r="Q746" i="8" s="1"/>
  <c r="O746" i="8"/>
  <c r="P738" i="8"/>
  <c r="Q738" i="8" s="1"/>
  <c r="O738" i="8"/>
  <c r="O730" i="8"/>
  <c r="P730" i="8"/>
  <c r="Q730" i="8" s="1"/>
  <c r="P722" i="8"/>
  <c r="Q722" i="8" s="1"/>
  <c r="O722" i="8"/>
  <c r="O714" i="8"/>
  <c r="P714" i="8"/>
  <c r="Q714" i="8" s="1"/>
  <c r="P706" i="8"/>
  <c r="Q706" i="8" s="1"/>
  <c r="O706" i="8"/>
  <c r="P698" i="8"/>
  <c r="Q698" i="8" s="1"/>
  <c r="O698" i="8"/>
  <c r="P690" i="8"/>
  <c r="Q690" i="8" s="1"/>
  <c r="O690" i="8"/>
  <c r="P682" i="8"/>
  <c r="Q682" i="8" s="1"/>
  <c r="O682" i="8"/>
  <c r="P674" i="8"/>
  <c r="Q674" i="8" s="1"/>
  <c r="O674" i="8"/>
  <c r="O666" i="8"/>
  <c r="P666" i="8"/>
  <c r="Q666" i="8" s="1"/>
  <c r="P658" i="8"/>
  <c r="Q658" i="8" s="1"/>
  <c r="O658" i="8"/>
  <c r="O650" i="8"/>
  <c r="P650" i="8"/>
  <c r="Q650" i="8" s="1"/>
  <c r="P642" i="8"/>
  <c r="Q642" i="8" s="1"/>
  <c r="O642" i="8"/>
  <c r="P634" i="8"/>
  <c r="Q634" i="8" s="1"/>
  <c r="O634" i="8"/>
  <c r="P626" i="8"/>
  <c r="Q626" i="8" s="1"/>
  <c r="O626" i="8"/>
  <c r="P618" i="8"/>
  <c r="Q618" i="8" s="1"/>
  <c r="O618" i="8"/>
  <c r="P610" i="8"/>
  <c r="Q610" i="8" s="1"/>
  <c r="O610" i="8"/>
  <c r="O602" i="8"/>
  <c r="P602" i="8"/>
  <c r="Q602" i="8" s="1"/>
  <c r="P594" i="8"/>
  <c r="Q594" i="8" s="1"/>
  <c r="O594" i="8"/>
  <c r="O586" i="8"/>
  <c r="P586" i="8"/>
  <c r="Q586" i="8" s="1"/>
  <c r="P578" i="8"/>
  <c r="Q578" i="8" s="1"/>
  <c r="O578" i="8"/>
  <c r="P570" i="8"/>
  <c r="Q570" i="8" s="1"/>
  <c r="O570" i="8"/>
  <c r="P562" i="8"/>
  <c r="Q562" i="8" s="1"/>
  <c r="O562" i="8"/>
  <c r="P554" i="8"/>
  <c r="Q554" i="8" s="1"/>
  <c r="O554" i="8"/>
  <c r="P546" i="8"/>
  <c r="Q546" i="8" s="1"/>
  <c r="O546" i="8"/>
  <c r="P538" i="8"/>
  <c r="Q538" i="8" s="1"/>
  <c r="O538" i="8"/>
  <c r="P530" i="8"/>
  <c r="Q530" i="8" s="1"/>
  <c r="O530" i="8"/>
  <c r="P522" i="8"/>
  <c r="Q522" i="8" s="1"/>
  <c r="O522" i="8"/>
  <c r="P514" i="8"/>
  <c r="Q514" i="8" s="1"/>
  <c r="O514" i="8"/>
  <c r="P506" i="8"/>
  <c r="Q506" i="8" s="1"/>
  <c r="O506" i="8"/>
  <c r="P498" i="8"/>
  <c r="Q498" i="8" s="1"/>
  <c r="O498" i="8"/>
  <c r="P490" i="8"/>
  <c r="Q490" i="8" s="1"/>
  <c r="O490" i="8"/>
  <c r="P482" i="8"/>
  <c r="Q482" i="8" s="1"/>
  <c r="O482" i="8"/>
  <c r="P474" i="8"/>
  <c r="Q474" i="8" s="1"/>
  <c r="O474" i="8"/>
  <c r="P466" i="8"/>
  <c r="Q466" i="8" s="1"/>
  <c r="O466" i="8"/>
  <c r="P458" i="8"/>
  <c r="Q458" i="8" s="1"/>
  <c r="O458" i="8"/>
  <c r="P450" i="8"/>
  <c r="Q450" i="8" s="1"/>
  <c r="O450" i="8"/>
  <c r="P442" i="8"/>
  <c r="Q442" i="8" s="1"/>
  <c r="O442" i="8"/>
  <c r="P434" i="8"/>
  <c r="Q434" i="8" s="1"/>
  <c r="O434" i="8"/>
  <c r="P426" i="8"/>
  <c r="Q426" i="8" s="1"/>
  <c r="O426" i="8"/>
  <c r="P418" i="8"/>
  <c r="Q418" i="8" s="1"/>
  <c r="O418" i="8"/>
  <c r="P410" i="8"/>
  <c r="Q410" i="8" s="1"/>
  <c r="O410" i="8"/>
  <c r="P402" i="8"/>
  <c r="Q402" i="8" s="1"/>
  <c r="O402" i="8"/>
  <c r="P394" i="8"/>
  <c r="Q394" i="8" s="1"/>
  <c r="O394" i="8"/>
  <c r="P386" i="8"/>
  <c r="Q386" i="8" s="1"/>
  <c r="O386" i="8"/>
  <c r="P378" i="8"/>
  <c r="Q378" i="8" s="1"/>
  <c r="O378" i="8"/>
  <c r="P370" i="8"/>
  <c r="Q370" i="8" s="1"/>
  <c r="O370" i="8"/>
  <c r="P362" i="8"/>
  <c r="Q362" i="8" s="1"/>
  <c r="O362" i="8"/>
  <c r="P354" i="8"/>
  <c r="Q354" i="8" s="1"/>
  <c r="O354" i="8"/>
  <c r="P346" i="8"/>
  <c r="Q346" i="8" s="1"/>
  <c r="O346" i="8"/>
  <c r="P338" i="8"/>
  <c r="Q338" i="8" s="1"/>
  <c r="O338" i="8"/>
  <c r="P330" i="8"/>
  <c r="Q330" i="8" s="1"/>
  <c r="O330" i="8"/>
  <c r="P322" i="8"/>
  <c r="Q322" i="8" s="1"/>
  <c r="O322" i="8"/>
  <c r="P314" i="8"/>
  <c r="Q314" i="8" s="1"/>
  <c r="O314" i="8"/>
  <c r="P306" i="8"/>
  <c r="Q306" i="8" s="1"/>
  <c r="O306" i="8"/>
  <c r="P298" i="8"/>
  <c r="Q298" i="8" s="1"/>
  <c r="O298" i="8"/>
  <c r="P290" i="8"/>
  <c r="Q290" i="8" s="1"/>
  <c r="O290" i="8"/>
  <c r="P282" i="8"/>
  <c r="Q282" i="8" s="1"/>
  <c r="O282" i="8"/>
  <c r="P274" i="8"/>
  <c r="Q274" i="8" s="1"/>
  <c r="O274" i="8"/>
  <c r="P266" i="8"/>
  <c r="Q266" i="8" s="1"/>
  <c r="O266" i="8"/>
  <c r="P258" i="8"/>
  <c r="Q258" i="8" s="1"/>
  <c r="O258" i="8"/>
  <c r="P250" i="8"/>
  <c r="Q250" i="8" s="1"/>
  <c r="O250" i="8"/>
  <c r="P242" i="8"/>
  <c r="Q242" i="8" s="1"/>
  <c r="O242" i="8"/>
  <c r="P234" i="8"/>
  <c r="Q234" i="8" s="1"/>
  <c r="O234" i="8"/>
  <c r="P226" i="8"/>
  <c r="Q226" i="8" s="1"/>
  <c r="O226" i="8"/>
  <c r="P218" i="8"/>
  <c r="Q218" i="8" s="1"/>
  <c r="O218" i="8"/>
  <c r="P210" i="8"/>
  <c r="Q210" i="8" s="1"/>
  <c r="O210" i="8"/>
  <c r="P202" i="8"/>
  <c r="Q202" i="8" s="1"/>
  <c r="O202" i="8"/>
  <c r="P194" i="8"/>
  <c r="Q194" i="8" s="1"/>
  <c r="O194" i="8"/>
  <c r="P186" i="8"/>
  <c r="Q186" i="8" s="1"/>
  <c r="O186" i="8"/>
  <c r="P178" i="8"/>
  <c r="Q178" i="8" s="1"/>
  <c r="O178" i="8"/>
  <c r="P170" i="8"/>
  <c r="Q170" i="8" s="1"/>
  <c r="O170" i="8"/>
  <c r="P162" i="8"/>
  <c r="Q162" i="8" s="1"/>
  <c r="O162" i="8"/>
  <c r="P154" i="8"/>
  <c r="Q154" i="8" s="1"/>
  <c r="O154" i="8"/>
  <c r="P146" i="8"/>
  <c r="Q146" i="8" s="1"/>
  <c r="O146" i="8"/>
  <c r="O138" i="8"/>
  <c r="P138" i="8"/>
  <c r="Q138" i="8" s="1"/>
  <c r="P130" i="8"/>
  <c r="Q130" i="8" s="1"/>
  <c r="O130" i="8"/>
  <c r="P122" i="8"/>
  <c r="Q122" i="8" s="1"/>
  <c r="O122" i="8"/>
  <c r="P114" i="8"/>
  <c r="Q114" i="8" s="1"/>
  <c r="O114" i="8"/>
  <c r="P106" i="8"/>
  <c r="Q106" i="8" s="1"/>
  <c r="O106" i="8"/>
  <c r="P98" i="8"/>
  <c r="Q98" i="8" s="1"/>
  <c r="O98" i="8"/>
  <c r="P90" i="8"/>
  <c r="Q90" i="8" s="1"/>
  <c r="O90" i="8"/>
  <c r="P82" i="8"/>
  <c r="Q82" i="8" s="1"/>
  <c r="O82" i="8"/>
  <c r="P74" i="8"/>
  <c r="Q74" i="8" s="1"/>
  <c r="O74" i="8"/>
  <c r="P66" i="8"/>
  <c r="Q66" i="8" s="1"/>
  <c r="O66" i="8"/>
  <c r="P58" i="8"/>
  <c r="Q58" i="8" s="1"/>
  <c r="O58" i="8"/>
  <c r="P50" i="8"/>
  <c r="Q50" i="8" s="1"/>
  <c r="O50" i="8"/>
  <c r="P42" i="8"/>
  <c r="Q42" i="8" s="1"/>
  <c r="O42" i="8"/>
  <c r="P34" i="8"/>
  <c r="Q34" i="8" s="1"/>
  <c r="O34" i="8"/>
  <c r="P26" i="8"/>
  <c r="Q26" i="8" s="1"/>
  <c r="O26" i="8"/>
  <c r="P18" i="8"/>
  <c r="Q18" i="8" s="1"/>
  <c r="O18" i="8"/>
  <c r="J1415" i="8"/>
  <c r="J1351" i="8"/>
  <c r="J1287" i="8"/>
  <c r="J1223" i="8"/>
  <c r="J1159" i="8"/>
  <c r="J1095" i="8"/>
  <c r="J1031" i="8"/>
  <c r="J967" i="8"/>
  <c r="J903" i="8"/>
  <c r="J839" i="8"/>
  <c r="P1459" i="8"/>
  <c r="Q1459" i="8" s="1"/>
  <c r="O1459" i="8"/>
  <c r="P1419" i="8"/>
  <c r="Q1419" i="8" s="1"/>
  <c r="O1419" i="8"/>
  <c r="P1403" i="8"/>
  <c r="Q1403" i="8" s="1"/>
  <c r="O1403" i="8"/>
  <c r="P1387" i="8"/>
  <c r="Q1387" i="8" s="1"/>
  <c r="O1387" i="8"/>
  <c r="P1363" i="8"/>
  <c r="Q1363" i="8" s="1"/>
  <c r="O1363" i="8"/>
  <c r="P1339" i="8"/>
  <c r="Q1339" i="8" s="1"/>
  <c r="O1339" i="8"/>
  <c r="P1315" i="8"/>
  <c r="Q1315" i="8" s="1"/>
  <c r="O1315" i="8"/>
  <c r="P1283" i="8"/>
  <c r="Q1283" i="8" s="1"/>
  <c r="O1283" i="8"/>
  <c r="P1267" i="8"/>
  <c r="Q1267" i="8" s="1"/>
  <c r="O1267" i="8"/>
  <c r="P1243" i="8"/>
  <c r="Q1243" i="8" s="1"/>
  <c r="O1243" i="8"/>
  <c r="P1211" i="8"/>
  <c r="Q1211" i="8" s="1"/>
  <c r="O1211" i="8"/>
  <c r="P1187" i="8"/>
  <c r="Q1187" i="8" s="1"/>
  <c r="O1187" i="8"/>
  <c r="P1163" i="8"/>
  <c r="Q1163" i="8" s="1"/>
  <c r="O1163" i="8"/>
  <c r="P1139" i="8"/>
  <c r="Q1139" i="8" s="1"/>
  <c r="O1139" i="8"/>
  <c r="P1115" i="8"/>
  <c r="Q1115" i="8" s="1"/>
  <c r="O1115" i="8"/>
  <c r="P1091" i="8"/>
  <c r="Q1091" i="8" s="1"/>
  <c r="O1091" i="8"/>
  <c r="P1067" i="8"/>
  <c r="Q1067" i="8" s="1"/>
  <c r="O1067" i="8"/>
  <c r="P1043" i="8"/>
  <c r="Q1043" i="8" s="1"/>
  <c r="O1043" i="8"/>
  <c r="P1019" i="8"/>
  <c r="Q1019" i="8" s="1"/>
  <c r="O1019" i="8"/>
  <c r="P995" i="8"/>
  <c r="Q995" i="8" s="1"/>
  <c r="O995" i="8"/>
  <c r="P971" i="8"/>
  <c r="Q971" i="8" s="1"/>
  <c r="O971" i="8"/>
  <c r="P947" i="8"/>
  <c r="Q947" i="8" s="1"/>
  <c r="O947" i="8"/>
  <c r="P923" i="8"/>
  <c r="Q923" i="8" s="1"/>
  <c r="O923" i="8"/>
  <c r="P899" i="8"/>
  <c r="Q899" i="8" s="1"/>
  <c r="O899" i="8"/>
  <c r="P875" i="8"/>
  <c r="Q875" i="8" s="1"/>
  <c r="O875" i="8"/>
  <c r="P851" i="8"/>
  <c r="Q851" i="8" s="1"/>
  <c r="O851" i="8"/>
  <c r="P827" i="8"/>
  <c r="Q827" i="8" s="1"/>
  <c r="O827" i="8"/>
  <c r="P795" i="8"/>
  <c r="Q795" i="8" s="1"/>
  <c r="O795" i="8"/>
  <c r="P787" i="8"/>
  <c r="Q787" i="8" s="1"/>
  <c r="O787" i="8"/>
  <c r="P755" i="8"/>
  <c r="Q755" i="8" s="1"/>
  <c r="O755" i="8"/>
  <c r="P731" i="8"/>
  <c r="Q731" i="8" s="1"/>
  <c r="O731" i="8"/>
  <c r="P707" i="8"/>
  <c r="Q707" i="8" s="1"/>
  <c r="O707" i="8"/>
  <c r="P675" i="8"/>
  <c r="Q675" i="8" s="1"/>
  <c r="O675" i="8"/>
  <c r="P651" i="8"/>
  <c r="Q651" i="8" s="1"/>
  <c r="O651" i="8"/>
  <c r="P627" i="8"/>
  <c r="Q627" i="8" s="1"/>
  <c r="O627" i="8"/>
  <c r="P611" i="8"/>
  <c r="Q611" i="8" s="1"/>
  <c r="O611" i="8"/>
  <c r="P587" i="8"/>
  <c r="Q587" i="8" s="1"/>
  <c r="O587" i="8"/>
  <c r="P571" i="8"/>
  <c r="Q571" i="8" s="1"/>
  <c r="O571" i="8"/>
  <c r="P547" i="8"/>
  <c r="Q547" i="8" s="1"/>
  <c r="O547" i="8"/>
  <c r="P523" i="8"/>
  <c r="Q523" i="8" s="1"/>
  <c r="O523" i="8"/>
  <c r="P499" i="8"/>
  <c r="Q499" i="8" s="1"/>
  <c r="O499" i="8"/>
  <c r="P483" i="8"/>
  <c r="Q483" i="8" s="1"/>
  <c r="O483" i="8"/>
  <c r="P459" i="8"/>
  <c r="Q459" i="8" s="1"/>
  <c r="O459" i="8"/>
  <c r="P435" i="8"/>
  <c r="Q435" i="8" s="1"/>
  <c r="O435" i="8"/>
  <c r="P411" i="8"/>
  <c r="Q411" i="8" s="1"/>
  <c r="O411" i="8"/>
  <c r="P387" i="8"/>
  <c r="Q387" i="8" s="1"/>
  <c r="O387" i="8"/>
  <c r="P363" i="8"/>
  <c r="Q363" i="8" s="1"/>
  <c r="O363" i="8"/>
  <c r="P339" i="8"/>
  <c r="Q339" i="8" s="1"/>
  <c r="O339" i="8"/>
  <c r="P315" i="8"/>
  <c r="Q315" i="8" s="1"/>
  <c r="O315" i="8"/>
  <c r="P291" i="8"/>
  <c r="Q291" i="8" s="1"/>
  <c r="O291" i="8"/>
  <c r="P267" i="8"/>
  <c r="Q267" i="8" s="1"/>
  <c r="O267" i="8"/>
  <c r="P251" i="8"/>
  <c r="Q251" i="8" s="1"/>
  <c r="O251" i="8"/>
  <c r="P227" i="8"/>
  <c r="Q227" i="8" s="1"/>
  <c r="O227" i="8"/>
  <c r="P203" i="8"/>
  <c r="Q203" i="8" s="1"/>
  <c r="O203" i="8"/>
  <c r="P179" i="8"/>
  <c r="Q179" i="8" s="1"/>
  <c r="O179" i="8"/>
  <c r="P163" i="8"/>
  <c r="Q163" i="8" s="1"/>
  <c r="O163" i="8"/>
  <c r="P131" i="8"/>
  <c r="Q131" i="8" s="1"/>
  <c r="O131" i="8"/>
  <c r="P107" i="8"/>
  <c r="Q107" i="8" s="1"/>
  <c r="O107" i="8"/>
  <c r="P91" i="8"/>
  <c r="Q91" i="8" s="1"/>
  <c r="O91" i="8"/>
  <c r="P59" i="8"/>
  <c r="Q59" i="8" s="1"/>
  <c r="O59" i="8"/>
  <c r="P43" i="8"/>
  <c r="Q43" i="8" s="1"/>
  <c r="O43" i="8"/>
  <c r="P19" i="8"/>
  <c r="Q19" i="8" s="1"/>
  <c r="O19" i="8"/>
  <c r="K503" i="8"/>
  <c r="L503" i="8" s="1"/>
  <c r="J503" i="8"/>
  <c r="K1091" i="8"/>
  <c r="L1091" i="8" s="1"/>
  <c r="J1091" i="8"/>
  <c r="K1083" i="8"/>
  <c r="L1083" i="8" s="1"/>
  <c r="J1083" i="8"/>
  <c r="K1075" i="8"/>
  <c r="L1075" i="8" s="1"/>
  <c r="J1075" i="8"/>
  <c r="K1067" i="8"/>
  <c r="L1067" i="8" s="1"/>
  <c r="J1067" i="8"/>
  <c r="K1059" i="8"/>
  <c r="L1059" i="8" s="1"/>
  <c r="J1059" i="8"/>
  <c r="K1051" i="8"/>
  <c r="L1051" i="8" s="1"/>
  <c r="J1051" i="8"/>
  <c r="K1043" i="8"/>
  <c r="L1043" i="8" s="1"/>
  <c r="J1043" i="8"/>
  <c r="K1035" i="8"/>
  <c r="L1035" i="8" s="1"/>
  <c r="J1035" i="8"/>
  <c r="K1027" i="8"/>
  <c r="L1027" i="8" s="1"/>
  <c r="J1027" i="8"/>
  <c r="K1019" i="8"/>
  <c r="L1019" i="8" s="1"/>
  <c r="J1019" i="8"/>
  <c r="K1011" i="8"/>
  <c r="L1011" i="8" s="1"/>
  <c r="J1011" i="8"/>
  <c r="K1003" i="8"/>
  <c r="L1003" i="8" s="1"/>
  <c r="J1003" i="8"/>
  <c r="K995" i="8"/>
  <c r="L995" i="8" s="1"/>
  <c r="J995" i="8"/>
  <c r="K987" i="8"/>
  <c r="L987" i="8" s="1"/>
  <c r="J987" i="8"/>
  <c r="K979" i="8"/>
  <c r="L979" i="8" s="1"/>
  <c r="J979" i="8"/>
  <c r="K971" i="8"/>
  <c r="L971" i="8" s="1"/>
  <c r="J971" i="8"/>
  <c r="K963" i="8"/>
  <c r="L963" i="8" s="1"/>
  <c r="J963" i="8"/>
  <c r="K955" i="8"/>
  <c r="L955" i="8" s="1"/>
  <c r="J955" i="8"/>
  <c r="K947" i="8"/>
  <c r="L947" i="8" s="1"/>
  <c r="J947" i="8"/>
  <c r="K939" i="8"/>
  <c r="L939" i="8" s="1"/>
  <c r="J939" i="8"/>
  <c r="K931" i="8"/>
  <c r="L931" i="8" s="1"/>
  <c r="J931" i="8"/>
  <c r="K923" i="8"/>
  <c r="L923" i="8" s="1"/>
  <c r="J923" i="8"/>
  <c r="K915" i="8"/>
  <c r="L915" i="8" s="1"/>
  <c r="J915" i="8"/>
  <c r="K907" i="8"/>
  <c r="L907" i="8" s="1"/>
  <c r="J907" i="8"/>
  <c r="K899" i="8"/>
  <c r="L899" i="8" s="1"/>
  <c r="J899" i="8"/>
  <c r="K891" i="8"/>
  <c r="L891" i="8" s="1"/>
  <c r="J891" i="8"/>
  <c r="K883" i="8"/>
  <c r="L883" i="8" s="1"/>
  <c r="J883" i="8"/>
  <c r="K875" i="8"/>
  <c r="L875" i="8" s="1"/>
  <c r="J875" i="8"/>
  <c r="K867" i="8"/>
  <c r="L867" i="8" s="1"/>
  <c r="J867" i="8"/>
  <c r="K859" i="8"/>
  <c r="L859" i="8" s="1"/>
  <c r="J859" i="8"/>
  <c r="K851" i="8"/>
  <c r="L851" i="8" s="1"/>
  <c r="J851" i="8"/>
  <c r="K843" i="8"/>
  <c r="L843" i="8" s="1"/>
  <c r="J843" i="8"/>
  <c r="K835" i="8"/>
  <c r="L835" i="8" s="1"/>
  <c r="J835" i="8"/>
  <c r="K827" i="8"/>
  <c r="L827" i="8" s="1"/>
  <c r="J827" i="8"/>
  <c r="K819" i="8"/>
  <c r="L819" i="8" s="1"/>
  <c r="J819" i="8"/>
  <c r="K811" i="8"/>
  <c r="L811" i="8" s="1"/>
  <c r="J811" i="8"/>
  <c r="K803" i="8"/>
  <c r="L803" i="8" s="1"/>
  <c r="J803" i="8"/>
  <c r="K795" i="8"/>
  <c r="L795" i="8" s="1"/>
  <c r="J795" i="8"/>
  <c r="K787" i="8"/>
  <c r="L787" i="8" s="1"/>
  <c r="J787" i="8"/>
  <c r="K779" i="8"/>
  <c r="L779" i="8" s="1"/>
  <c r="J779" i="8"/>
  <c r="K771" i="8"/>
  <c r="L771" i="8" s="1"/>
  <c r="J771" i="8"/>
  <c r="K763" i="8"/>
  <c r="L763" i="8" s="1"/>
  <c r="J763" i="8"/>
  <c r="K755" i="8"/>
  <c r="L755" i="8" s="1"/>
  <c r="J755" i="8"/>
  <c r="K747" i="8"/>
  <c r="L747" i="8" s="1"/>
  <c r="J747" i="8"/>
  <c r="K739" i="8"/>
  <c r="L739" i="8" s="1"/>
  <c r="J739" i="8"/>
  <c r="K731" i="8"/>
  <c r="L731" i="8" s="1"/>
  <c r="J731" i="8"/>
  <c r="K723" i="8"/>
  <c r="L723" i="8" s="1"/>
  <c r="J723" i="8"/>
  <c r="K715" i="8"/>
  <c r="L715" i="8" s="1"/>
  <c r="J715" i="8"/>
  <c r="K707" i="8"/>
  <c r="L707" i="8" s="1"/>
  <c r="J707" i="8"/>
  <c r="K699" i="8"/>
  <c r="L699" i="8" s="1"/>
  <c r="J699" i="8"/>
  <c r="K691" i="8"/>
  <c r="L691" i="8" s="1"/>
  <c r="J691" i="8"/>
  <c r="K683" i="8"/>
  <c r="L683" i="8" s="1"/>
  <c r="J683" i="8"/>
  <c r="K675" i="8"/>
  <c r="L675" i="8" s="1"/>
  <c r="J675" i="8"/>
  <c r="K667" i="8"/>
  <c r="L667" i="8" s="1"/>
  <c r="J667" i="8"/>
  <c r="K659" i="8"/>
  <c r="L659" i="8" s="1"/>
  <c r="J659" i="8"/>
  <c r="K651" i="8"/>
  <c r="L651" i="8" s="1"/>
  <c r="J651" i="8"/>
  <c r="K643" i="8"/>
  <c r="L643" i="8" s="1"/>
  <c r="J643" i="8"/>
  <c r="K635" i="8"/>
  <c r="L635" i="8" s="1"/>
  <c r="J635" i="8"/>
  <c r="K627" i="8"/>
  <c r="L627" i="8" s="1"/>
  <c r="J627" i="8"/>
  <c r="K619" i="8"/>
  <c r="L619" i="8" s="1"/>
  <c r="J619" i="8"/>
  <c r="K611" i="8"/>
  <c r="L611" i="8" s="1"/>
  <c r="J611" i="8"/>
  <c r="K603" i="8"/>
  <c r="L603" i="8" s="1"/>
  <c r="J603" i="8"/>
  <c r="K595" i="8"/>
  <c r="L595" i="8" s="1"/>
  <c r="J595" i="8"/>
  <c r="K587" i="8"/>
  <c r="L587" i="8" s="1"/>
  <c r="J587" i="8"/>
  <c r="K579" i="8"/>
  <c r="L579" i="8" s="1"/>
  <c r="J579" i="8"/>
  <c r="K571" i="8"/>
  <c r="L571" i="8" s="1"/>
  <c r="J571" i="8"/>
  <c r="K563" i="8"/>
  <c r="L563" i="8" s="1"/>
  <c r="J563" i="8"/>
  <c r="K555" i="8"/>
  <c r="L555" i="8" s="1"/>
  <c r="J555" i="8"/>
  <c r="K547" i="8"/>
  <c r="L547" i="8" s="1"/>
  <c r="J547" i="8"/>
  <c r="K539" i="8"/>
  <c r="L539" i="8" s="1"/>
  <c r="J539" i="8"/>
  <c r="K531" i="8"/>
  <c r="L531" i="8" s="1"/>
  <c r="J531" i="8"/>
  <c r="K523" i="8"/>
  <c r="L523" i="8" s="1"/>
  <c r="J523" i="8"/>
  <c r="K515" i="8"/>
  <c r="L515" i="8" s="1"/>
  <c r="J515" i="8"/>
  <c r="K507" i="8"/>
  <c r="L507" i="8" s="1"/>
  <c r="J507" i="8"/>
  <c r="K499" i="8"/>
  <c r="L499" i="8" s="1"/>
  <c r="J499" i="8"/>
  <c r="K491" i="8"/>
  <c r="L491" i="8" s="1"/>
  <c r="J491" i="8"/>
  <c r="K483" i="8"/>
  <c r="L483" i="8" s="1"/>
  <c r="J483" i="8"/>
  <c r="K475" i="8"/>
  <c r="L475" i="8" s="1"/>
  <c r="J475" i="8"/>
  <c r="K467" i="8"/>
  <c r="L467" i="8" s="1"/>
  <c r="J467" i="8"/>
  <c r="K459" i="8"/>
  <c r="L459" i="8" s="1"/>
  <c r="J459" i="8"/>
  <c r="K451" i="8"/>
  <c r="L451" i="8" s="1"/>
  <c r="J451" i="8"/>
  <c r="K443" i="8"/>
  <c r="L443" i="8" s="1"/>
  <c r="J443" i="8"/>
  <c r="K435" i="8"/>
  <c r="L435" i="8" s="1"/>
  <c r="J435" i="8"/>
  <c r="K427" i="8"/>
  <c r="L427" i="8" s="1"/>
  <c r="J427" i="8"/>
  <c r="K419" i="8"/>
  <c r="L419" i="8" s="1"/>
  <c r="J419" i="8"/>
  <c r="K411" i="8"/>
  <c r="L411" i="8" s="1"/>
  <c r="J411" i="8"/>
  <c r="K403" i="8"/>
  <c r="L403" i="8" s="1"/>
  <c r="J403" i="8"/>
  <c r="K395" i="8"/>
  <c r="L395" i="8" s="1"/>
  <c r="J395" i="8"/>
  <c r="K387" i="8"/>
  <c r="L387" i="8" s="1"/>
  <c r="J387" i="8"/>
  <c r="K379" i="8"/>
  <c r="L379" i="8" s="1"/>
  <c r="J379" i="8"/>
  <c r="K371" i="8"/>
  <c r="L371" i="8" s="1"/>
  <c r="J371" i="8"/>
  <c r="K363" i="8"/>
  <c r="L363" i="8" s="1"/>
  <c r="J363" i="8"/>
  <c r="K355" i="8"/>
  <c r="L355" i="8" s="1"/>
  <c r="J355" i="8"/>
  <c r="K347" i="8"/>
  <c r="L347" i="8" s="1"/>
  <c r="J347" i="8"/>
  <c r="K339" i="8"/>
  <c r="L339" i="8" s="1"/>
  <c r="J339" i="8"/>
  <c r="K331" i="8"/>
  <c r="L331" i="8" s="1"/>
  <c r="J331" i="8"/>
  <c r="K323" i="8"/>
  <c r="L323" i="8" s="1"/>
  <c r="J323" i="8"/>
  <c r="K315" i="8"/>
  <c r="L315" i="8" s="1"/>
  <c r="J315" i="8"/>
  <c r="K307" i="8"/>
  <c r="L307" i="8" s="1"/>
  <c r="J307" i="8"/>
  <c r="K299" i="8"/>
  <c r="L299" i="8" s="1"/>
  <c r="J299" i="8"/>
  <c r="K291" i="8"/>
  <c r="L291" i="8" s="1"/>
  <c r="J291" i="8"/>
  <c r="K283" i="8"/>
  <c r="L283" i="8" s="1"/>
  <c r="J283" i="8"/>
  <c r="K275" i="8"/>
  <c r="L275" i="8" s="1"/>
  <c r="J275" i="8"/>
  <c r="K267" i="8"/>
  <c r="L267" i="8" s="1"/>
  <c r="J267" i="8"/>
  <c r="K259" i="8"/>
  <c r="L259" i="8" s="1"/>
  <c r="J259" i="8"/>
  <c r="K251" i="8"/>
  <c r="L251" i="8" s="1"/>
  <c r="J251" i="8"/>
  <c r="K243" i="8"/>
  <c r="L243" i="8" s="1"/>
  <c r="J243" i="8"/>
  <c r="K235" i="8"/>
  <c r="L235" i="8" s="1"/>
  <c r="J235" i="8"/>
  <c r="K227" i="8"/>
  <c r="L227" i="8" s="1"/>
  <c r="J227" i="8"/>
  <c r="K219" i="8"/>
  <c r="L219" i="8" s="1"/>
  <c r="J219" i="8"/>
  <c r="K211" i="8"/>
  <c r="L211" i="8" s="1"/>
  <c r="J211" i="8"/>
  <c r="K203" i="8"/>
  <c r="L203" i="8" s="1"/>
  <c r="J203" i="8"/>
  <c r="K195" i="8"/>
  <c r="L195" i="8" s="1"/>
  <c r="J195" i="8"/>
  <c r="K187" i="8"/>
  <c r="L187" i="8" s="1"/>
  <c r="J187" i="8"/>
  <c r="K179" i="8"/>
  <c r="L179" i="8" s="1"/>
  <c r="J179" i="8"/>
  <c r="K171" i="8"/>
  <c r="L171" i="8" s="1"/>
  <c r="J171" i="8"/>
  <c r="K163" i="8"/>
  <c r="L163" i="8" s="1"/>
  <c r="J163" i="8"/>
  <c r="K155" i="8"/>
  <c r="L155" i="8" s="1"/>
  <c r="J155" i="8"/>
  <c r="K147" i="8"/>
  <c r="L147" i="8" s="1"/>
  <c r="J147" i="8"/>
  <c r="K139" i="8"/>
  <c r="L139" i="8" s="1"/>
  <c r="J139" i="8"/>
  <c r="K131" i="8"/>
  <c r="L131" i="8" s="1"/>
  <c r="J131" i="8"/>
  <c r="K123" i="8"/>
  <c r="L123" i="8" s="1"/>
  <c r="J123" i="8"/>
  <c r="K115" i="8"/>
  <c r="L115" i="8" s="1"/>
  <c r="J115" i="8"/>
  <c r="K107" i="8"/>
  <c r="L107" i="8" s="1"/>
  <c r="J107" i="8"/>
  <c r="K99" i="8"/>
  <c r="L99" i="8" s="1"/>
  <c r="J99" i="8"/>
  <c r="K91" i="8"/>
  <c r="L91" i="8" s="1"/>
  <c r="J91" i="8"/>
  <c r="K83" i="8"/>
  <c r="L83" i="8" s="1"/>
  <c r="J83" i="8"/>
  <c r="K75" i="8"/>
  <c r="L75" i="8" s="1"/>
  <c r="J75" i="8"/>
  <c r="K67" i="8"/>
  <c r="L67" i="8" s="1"/>
  <c r="J67" i="8"/>
  <c r="K59" i="8"/>
  <c r="L59" i="8" s="1"/>
  <c r="J59" i="8"/>
  <c r="K51" i="8"/>
  <c r="L51" i="8" s="1"/>
  <c r="J51" i="8"/>
  <c r="K43" i="8"/>
  <c r="L43" i="8" s="1"/>
  <c r="J43" i="8"/>
  <c r="K35" i="8"/>
  <c r="L35" i="8" s="1"/>
  <c r="J35" i="8"/>
  <c r="K27" i="8"/>
  <c r="L27" i="8" s="1"/>
  <c r="J27" i="8"/>
  <c r="K19" i="8"/>
  <c r="L19" i="8" s="1"/>
  <c r="J19" i="8"/>
  <c r="O1465" i="8"/>
  <c r="P1465" i="8"/>
  <c r="Q1465" i="8" s="1"/>
  <c r="P1457" i="8"/>
  <c r="Q1457" i="8" s="1"/>
  <c r="O1457" i="8"/>
  <c r="P1449" i="8"/>
  <c r="Q1449" i="8" s="1"/>
  <c r="O1449" i="8"/>
  <c r="O1441" i="8"/>
  <c r="P1441" i="8"/>
  <c r="Q1441" i="8" s="1"/>
  <c r="O1433" i="8"/>
  <c r="P1433" i="8"/>
  <c r="Q1433" i="8" s="1"/>
  <c r="P1425" i="8"/>
  <c r="Q1425" i="8" s="1"/>
  <c r="O1425" i="8"/>
  <c r="P1417" i="8"/>
  <c r="Q1417" i="8" s="1"/>
  <c r="O1417" i="8"/>
  <c r="O1409" i="8"/>
  <c r="P1409" i="8"/>
  <c r="Q1409" i="8" s="1"/>
  <c r="O1401" i="8"/>
  <c r="P1401" i="8"/>
  <c r="Q1401" i="8" s="1"/>
  <c r="P1393" i="8"/>
  <c r="Q1393" i="8" s="1"/>
  <c r="O1393" i="8"/>
  <c r="P1385" i="8"/>
  <c r="Q1385" i="8" s="1"/>
  <c r="O1385" i="8"/>
  <c r="P1377" i="8"/>
  <c r="Q1377" i="8" s="1"/>
  <c r="O1377" i="8"/>
  <c r="P1369" i="8"/>
  <c r="Q1369" i="8" s="1"/>
  <c r="O1369" i="8"/>
  <c r="P1361" i="8"/>
  <c r="Q1361" i="8" s="1"/>
  <c r="O1361" i="8"/>
  <c r="P1353" i="8"/>
  <c r="Q1353" i="8" s="1"/>
  <c r="O1353" i="8"/>
  <c r="P1345" i="8"/>
  <c r="Q1345" i="8" s="1"/>
  <c r="O1345" i="8"/>
  <c r="P1337" i="8"/>
  <c r="Q1337" i="8" s="1"/>
  <c r="O1337" i="8"/>
  <c r="P1329" i="8"/>
  <c r="Q1329" i="8" s="1"/>
  <c r="O1329" i="8"/>
  <c r="P1321" i="8"/>
  <c r="Q1321" i="8" s="1"/>
  <c r="O1321" i="8"/>
  <c r="P1313" i="8"/>
  <c r="Q1313" i="8" s="1"/>
  <c r="O1313" i="8"/>
  <c r="P1305" i="8"/>
  <c r="Q1305" i="8" s="1"/>
  <c r="O1305" i="8"/>
  <c r="P1297" i="8"/>
  <c r="Q1297" i="8" s="1"/>
  <c r="O1297" i="8"/>
  <c r="P1289" i="8"/>
  <c r="Q1289" i="8" s="1"/>
  <c r="O1289" i="8"/>
  <c r="P1281" i="8"/>
  <c r="Q1281" i="8" s="1"/>
  <c r="O1281" i="8"/>
  <c r="P1273" i="8"/>
  <c r="Q1273" i="8" s="1"/>
  <c r="O1273" i="8"/>
  <c r="P1265" i="8"/>
  <c r="Q1265" i="8" s="1"/>
  <c r="O1265" i="8"/>
  <c r="P1257" i="8"/>
  <c r="Q1257" i="8" s="1"/>
  <c r="O1257" i="8"/>
  <c r="P1249" i="8"/>
  <c r="Q1249" i="8" s="1"/>
  <c r="O1249" i="8"/>
  <c r="P1241" i="8"/>
  <c r="Q1241" i="8" s="1"/>
  <c r="O1241" i="8"/>
  <c r="P1233" i="8"/>
  <c r="Q1233" i="8" s="1"/>
  <c r="O1233" i="8"/>
  <c r="P1217" i="8"/>
  <c r="Q1217" i="8" s="1"/>
  <c r="O1217" i="8"/>
  <c r="P1209" i="8"/>
  <c r="Q1209" i="8" s="1"/>
  <c r="O1209" i="8"/>
  <c r="P1201" i="8"/>
  <c r="Q1201" i="8" s="1"/>
  <c r="O1201" i="8"/>
  <c r="P1193" i="8"/>
  <c r="Q1193" i="8" s="1"/>
  <c r="O1193" i="8"/>
  <c r="P1185" i="8"/>
  <c r="Q1185" i="8" s="1"/>
  <c r="O1185" i="8"/>
  <c r="P1177" i="8"/>
  <c r="Q1177" i="8" s="1"/>
  <c r="O1177" i="8"/>
  <c r="P1169" i="8"/>
  <c r="Q1169" i="8" s="1"/>
  <c r="O1169" i="8"/>
  <c r="P1161" i="8"/>
  <c r="Q1161" i="8" s="1"/>
  <c r="O1161" i="8"/>
  <c r="P1153" i="8"/>
  <c r="Q1153" i="8" s="1"/>
  <c r="O1153" i="8"/>
  <c r="P1145" i="8"/>
  <c r="Q1145" i="8" s="1"/>
  <c r="O1145" i="8"/>
  <c r="P1137" i="8"/>
  <c r="Q1137" i="8" s="1"/>
  <c r="O1137" i="8"/>
  <c r="P1129" i="8"/>
  <c r="Q1129" i="8" s="1"/>
  <c r="O1129" i="8"/>
  <c r="P1121" i="8"/>
  <c r="Q1121" i="8" s="1"/>
  <c r="O1121" i="8"/>
  <c r="P1113" i="8"/>
  <c r="Q1113" i="8" s="1"/>
  <c r="O1113" i="8"/>
  <c r="P1105" i="8"/>
  <c r="Q1105" i="8" s="1"/>
  <c r="O1105" i="8"/>
  <c r="P1089" i="8"/>
  <c r="Q1089" i="8" s="1"/>
  <c r="O1089" i="8"/>
  <c r="P1081" i="8"/>
  <c r="Q1081" i="8" s="1"/>
  <c r="O1081" i="8"/>
  <c r="P1073" i="8"/>
  <c r="Q1073" i="8" s="1"/>
  <c r="O1073" i="8"/>
  <c r="P1065" i="8"/>
  <c r="Q1065" i="8" s="1"/>
  <c r="O1065" i="8"/>
  <c r="P1057" i="8"/>
  <c r="Q1057" i="8" s="1"/>
  <c r="O1057" i="8"/>
  <c r="P1049" i="8"/>
  <c r="Q1049" i="8" s="1"/>
  <c r="O1049" i="8"/>
  <c r="P1041" i="8"/>
  <c r="Q1041" i="8" s="1"/>
  <c r="O1041" i="8"/>
  <c r="P1033" i="8"/>
  <c r="Q1033" i="8" s="1"/>
  <c r="O1033" i="8"/>
  <c r="P1025" i="8"/>
  <c r="Q1025" i="8" s="1"/>
  <c r="O1025" i="8"/>
  <c r="P1017" i="8"/>
  <c r="Q1017" i="8" s="1"/>
  <c r="O1017" i="8"/>
  <c r="P1009" i="8"/>
  <c r="Q1009" i="8" s="1"/>
  <c r="O1009" i="8"/>
  <c r="P1001" i="8"/>
  <c r="Q1001" i="8" s="1"/>
  <c r="O1001" i="8"/>
  <c r="P993" i="8"/>
  <c r="Q993" i="8" s="1"/>
  <c r="O993" i="8"/>
  <c r="P985" i="8"/>
  <c r="Q985" i="8" s="1"/>
  <c r="O985" i="8"/>
  <c r="P977" i="8"/>
  <c r="Q977" i="8" s="1"/>
  <c r="O977" i="8"/>
  <c r="P969" i="8"/>
  <c r="Q969" i="8" s="1"/>
  <c r="O969" i="8"/>
  <c r="P961" i="8"/>
  <c r="Q961" i="8" s="1"/>
  <c r="O961" i="8"/>
  <c r="P953" i="8"/>
  <c r="Q953" i="8" s="1"/>
  <c r="O953" i="8"/>
  <c r="P945" i="8"/>
  <c r="Q945" i="8" s="1"/>
  <c r="O945" i="8"/>
  <c r="P937" i="8"/>
  <c r="Q937" i="8" s="1"/>
  <c r="O937" i="8"/>
  <c r="P929" i="8"/>
  <c r="Q929" i="8" s="1"/>
  <c r="O929" i="8"/>
  <c r="P921" i="8"/>
  <c r="Q921" i="8" s="1"/>
  <c r="O921" i="8"/>
  <c r="P913" i="8"/>
  <c r="Q913" i="8" s="1"/>
  <c r="O913" i="8"/>
  <c r="P905" i="8"/>
  <c r="Q905" i="8" s="1"/>
  <c r="O905" i="8"/>
  <c r="P897" i="8"/>
  <c r="Q897" i="8" s="1"/>
  <c r="O897" i="8"/>
  <c r="P889" i="8"/>
  <c r="Q889" i="8" s="1"/>
  <c r="O889" i="8"/>
  <c r="P881" i="8"/>
  <c r="Q881" i="8" s="1"/>
  <c r="O881" i="8"/>
  <c r="P873" i="8"/>
  <c r="Q873" i="8" s="1"/>
  <c r="O873" i="8"/>
  <c r="P865" i="8"/>
  <c r="Q865" i="8" s="1"/>
  <c r="O865" i="8"/>
  <c r="P857" i="8"/>
  <c r="Q857" i="8" s="1"/>
  <c r="O857" i="8"/>
  <c r="P849" i="8"/>
  <c r="Q849" i="8" s="1"/>
  <c r="O849" i="8"/>
  <c r="P841" i="8"/>
  <c r="Q841" i="8" s="1"/>
  <c r="O841" i="8"/>
  <c r="P833" i="8"/>
  <c r="Q833" i="8" s="1"/>
  <c r="O833" i="8"/>
  <c r="P825" i="8"/>
  <c r="Q825" i="8" s="1"/>
  <c r="O825" i="8"/>
  <c r="P817" i="8"/>
  <c r="Q817" i="8" s="1"/>
  <c r="O817" i="8"/>
  <c r="P809" i="8"/>
  <c r="Q809" i="8" s="1"/>
  <c r="O809" i="8"/>
  <c r="P801" i="8"/>
  <c r="Q801" i="8" s="1"/>
  <c r="O801" i="8"/>
  <c r="P793" i="8"/>
  <c r="Q793" i="8" s="1"/>
  <c r="O793" i="8"/>
  <c r="P785" i="8"/>
  <c r="Q785" i="8" s="1"/>
  <c r="O785" i="8"/>
  <c r="P777" i="8"/>
  <c r="Q777" i="8" s="1"/>
  <c r="O777" i="8"/>
  <c r="P769" i="8"/>
  <c r="Q769" i="8" s="1"/>
  <c r="O769" i="8"/>
  <c r="P761" i="8"/>
  <c r="Q761" i="8" s="1"/>
  <c r="O761" i="8"/>
  <c r="P753" i="8"/>
  <c r="Q753" i="8" s="1"/>
  <c r="O753" i="8"/>
  <c r="P745" i="8"/>
  <c r="Q745" i="8" s="1"/>
  <c r="O745" i="8"/>
  <c r="P737" i="8"/>
  <c r="Q737" i="8" s="1"/>
  <c r="O737" i="8"/>
  <c r="P729" i="8"/>
  <c r="Q729" i="8" s="1"/>
  <c r="O729" i="8"/>
  <c r="P721" i="8"/>
  <c r="Q721" i="8" s="1"/>
  <c r="O721" i="8"/>
  <c r="P705" i="8"/>
  <c r="Q705" i="8" s="1"/>
  <c r="O705" i="8"/>
  <c r="P697" i="8"/>
  <c r="Q697" i="8" s="1"/>
  <c r="O697" i="8"/>
  <c r="P689" i="8"/>
  <c r="Q689" i="8" s="1"/>
  <c r="O689" i="8"/>
  <c r="P681" i="8"/>
  <c r="Q681" i="8" s="1"/>
  <c r="O681" i="8"/>
  <c r="P673" i="8"/>
  <c r="Q673" i="8" s="1"/>
  <c r="O673" i="8"/>
  <c r="P665" i="8"/>
  <c r="Q665" i="8" s="1"/>
  <c r="O665" i="8"/>
  <c r="P657" i="8"/>
  <c r="Q657" i="8" s="1"/>
  <c r="O657" i="8"/>
  <c r="P649" i="8"/>
  <c r="Q649" i="8" s="1"/>
  <c r="O649" i="8"/>
  <c r="P641" i="8"/>
  <c r="Q641" i="8" s="1"/>
  <c r="O641" i="8"/>
  <c r="P633" i="8"/>
  <c r="Q633" i="8" s="1"/>
  <c r="O633" i="8"/>
  <c r="P625" i="8"/>
  <c r="Q625" i="8" s="1"/>
  <c r="O625" i="8"/>
  <c r="P617" i="8"/>
  <c r="Q617" i="8" s="1"/>
  <c r="O617" i="8"/>
  <c r="P609" i="8"/>
  <c r="Q609" i="8" s="1"/>
  <c r="O609" i="8"/>
  <c r="P601" i="8"/>
  <c r="Q601" i="8" s="1"/>
  <c r="O601" i="8"/>
  <c r="P593" i="8"/>
  <c r="Q593" i="8" s="1"/>
  <c r="O593" i="8"/>
  <c r="P577" i="8"/>
  <c r="Q577" i="8" s="1"/>
  <c r="O577" i="8"/>
  <c r="P569" i="8"/>
  <c r="Q569" i="8" s="1"/>
  <c r="O569" i="8"/>
  <c r="P561" i="8"/>
  <c r="Q561" i="8" s="1"/>
  <c r="O561" i="8"/>
  <c r="P553" i="8"/>
  <c r="Q553" i="8" s="1"/>
  <c r="O553" i="8"/>
  <c r="P545" i="8"/>
  <c r="Q545" i="8" s="1"/>
  <c r="O545" i="8"/>
  <c r="P537" i="8"/>
  <c r="Q537" i="8" s="1"/>
  <c r="O537" i="8"/>
  <c r="P529" i="8"/>
  <c r="Q529" i="8" s="1"/>
  <c r="O529" i="8"/>
  <c r="P521" i="8"/>
  <c r="Q521" i="8" s="1"/>
  <c r="O521" i="8"/>
  <c r="P513" i="8"/>
  <c r="Q513" i="8" s="1"/>
  <c r="O513" i="8"/>
  <c r="P505" i="8"/>
  <c r="Q505" i="8" s="1"/>
  <c r="O505" i="8"/>
  <c r="P497" i="8"/>
  <c r="Q497" i="8" s="1"/>
  <c r="O497" i="8"/>
  <c r="P489" i="8"/>
  <c r="Q489" i="8" s="1"/>
  <c r="O489" i="8"/>
  <c r="P481" i="8"/>
  <c r="Q481" i="8" s="1"/>
  <c r="O481" i="8"/>
  <c r="P473" i="8"/>
  <c r="Q473" i="8" s="1"/>
  <c r="O473" i="8"/>
  <c r="P465" i="8"/>
  <c r="Q465" i="8" s="1"/>
  <c r="O465" i="8"/>
  <c r="P457" i="8"/>
  <c r="Q457" i="8" s="1"/>
  <c r="O457" i="8"/>
  <c r="P449" i="8"/>
  <c r="Q449" i="8" s="1"/>
  <c r="O449" i="8"/>
  <c r="P441" i="8"/>
  <c r="Q441" i="8" s="1"/>
  <c r="O441" i="8"/>
  <c r="P433" i="8"/>
  <c r="Q433" i="8" s="1"/>
  <c r="O433" i="8"/>
  <c r="P425" i="8"/>
  <c r="Q425" i="8" s="1"/>
  <c r="O425" i="8"/>
  <c r="P417" i="8"/>
  <c r="Q417" i="8" s="1"/>
  <c r="O417" i="8"/>
  <c r="P409" i="8"/>
  <c r="Q409" i="8" s="1"/>
  <c r="O409" i="8"/>
  <c r="P401" i="8"/>
  <c r="Q401" i="8" s="1"/>
  <c r="O401" i="8"/>
  <c r="P393" i="8"/>
  <c r="Q393" i="8" s="1"/>
  <c r="O393" i="8"/>
  <c r="P385" i="8"/>
  <c r="Q385" i="8" s="1"/>
  <c r="O385" i="8"/>
  <c r="P377" i="8"/>
  <c r="Q377" i="8" s="1"/>
  <c r="O377" i="8"/>
  <c r="P369" i="8"/>
  <c r="Q369" i="8" s="1"/>
  <c r="O369" i="8"/>
  <c r="P361" i="8"/>
  <c r="Q361" i="8" s="1"/>
  <c r="O361" i="8"/>
  <c r="P353" i="8"/>
  <c r="Q353" i="8" s="1"/>
  <c r="O353" i="8"/>
  <c r="P345" i="8"/>
  <c r="Q345" i="8" s="1"/>
  <c r="O345" i="8"/>
  <c r="P337" i="8"/>
  <c r="Q337" i="8" s="1"/>
  <c r="O337" i="8"/>
  <c r="P329" i="8"/>
  <c r="Q329" i="8" s="1"/>
  <c r="O329" i="8"/>
  <c r="P321" i="8"/>
  <c r="Q321" i="8" s="1"/>
  <c r="O321" i="8"/>
  <c r="P313" i="8"/>
  <c r="Q313" i="8" s="1"/>
  <c r="O313" i="8"/>
  <c r="P305" i="8"/>
  <c r="Q305" i="8" s="1"/>
  <c r="O305" i="8"/>
  <c r="P297" i="8"/>
  <c r="Q297" i="8" s="1"/>
  <c r="O297" i="8"/>
  <c r="P289" i="8"/>
  <c r="Q289" i="8" s="1"/>
  <c r="O289" i="8"/>
  <c r="P281" i="8"/>
  <c r="Q281" i="8" s="1"/>
  <c r="O281" i="8"/>
  <c r="P273" i="8"/>
  <c r="Q273" i="8" s="1"/>
  <c r="O273" i="8"/>
  <c r="P265" i="8"/>
  <c r="Q265" i="8" s="1"/>
  <c r="O265" i="8"/>
  <c r="P257" i="8"/>
  <c r="Q257" i="8" s="1"/>
  <c r="O257" i="8"/>
  <c r="P249" i="8"/>
  <c r="Q249" i="8" s="1"/>
  <c r="O249" i="8"/>
  <c r="P241" i="8"/>
  <c r="Q241" i="8" s="1"/>
  <c r="O241" i="8"/>
  <c r="P233" i="8"/>
  <c r="Q233" i="8" s="1"/>
  <c r="O233" i="8"/>
  <c r="P225" i="8"/>
  <c r="Q225" i="8" s="1"/>
  <c r="O225" i="8"/>
  <c r="P217" i="8"/>
  <c r="Q217" i="8" s="1"/>
  <c r="O217" i="8"/>
  <c r="P209" i="8"/>
  <c r="Q209" i="8" s="1"/>
  <c r="O209" i="8"/>
  <c r="P201" i="8"/>
  <c r="Q201" i="8" s="1"/>
  <c r="O201" i="8"/>
  <c r="P193" i="8"/>
  <c r="Q193" i="8" s="1"/>
  <c r="O193" i="8"/>
  <c r="P185" i="8"/>
  <c r="Q185" i="8" s="1"/>
  <c r="O185" i="8"/>
  <c r="P177" i="8"/>
  <c r="Q177" i="8" s="1"/>
  <c r="O177" i="8"/>
  <c r="P169" i="8"/>
  <c r="Q169" i="8" s="1"/>
  <c r="O169" i="8"/>
  <c r="P161" i="8"/>
  <c r="Q161" i="8" s="1"/>
  <c r="O161" i="8"/>
  <c r="P153" i="8"/>
  <c r="Q153" i="8" s="1"/>
  <c r="O153" i="8"/>
  <c r="P145" i="8"/>
  <c r="Q145" i="8" s="1"/>
  <c r="O145" i="8"/>
  <c r="P137" i="8"/>
  <c r="Q137" i="8" s="1"/>
  <c r="O137" i="8"/>
  <c r="P129" i="8"/>
  <c r="Q129" i="8" s="1"/>
  <c r="O129" i="8"/>
  <c r="P121" i="8"/>
  <c r="Q121" i="8" s="1"/>
  <c r="O121" i="8"/>
  <c r="P113" i="8"/>
  <c r="Q113" i="8" s="1"/>
  <c r="O113" i="8"/>
  <c r="P105" i="8"/>
  <c r="Q105" i="8" s="1"/>
  <c r="O105" i="8"/>
  <c r="P97" i="8"/>
  <c r="Q97" i="8" s="1"/>
  <c r="O97" i="8"/>
  <c r="P89" i="8"/>
  <c r="Q89" i="8" s="1"/>
  <c r="O89" i="8"/>
  <c r="P81" i="8"/>
  <c r="Q81" i="8" s="1"/>
  <c r="O81" i="8"/>
  <c r="P73" i="8"/>
  <c r="Q73" i="8" s="1"/>
  <c r="O73" i="8"/>
  <c r="P65" i="8"/>
  <c r="Q65" i="8" s="1"/>
  <c r="O65" i="8"/>
  <c r="P57" i="8"/>
  <c r="Q57" i="8" s="1"/>
  <c r="O57" i="8"/>
  <c r="P49" i="8"/>
  <c r="Q49" i="8" s="1"/>
  <c r="O49" i="8"/>
  <c r="P41" i="8"/>
  <c r="Q41" i="8" s="1"/>
  <c r="O41" i="8"/>
  <c r="P33" i="8"/>
  <c r="Q33" i="8" s="1"/>
  <c r="O33" i="8"/>
  <c r="P25" i="8"/>
  <c r="Q25" i="8" s="1"/>
  <c r="O25" i="8"/>
  <c r="P17" i="8"/>
  <c r="Q17" i="8" s="1"/>
  <c r="O17" i="8"/>
  <c r="J1455" i="8"/>
  <c r="J1391" i="8"/>
  <c r="J1327" i="8"/>
  <c r="J1263" i="8"/>
  <c r="J1199" i="8"/>
  <c r="J1135" i="8"/>
  <c r="P1451" i="8"/>
  <c r="Q1451" i="8" s="1"/>
  <c r="O1451" i="8"/>
  <c r="P1427" i="8"/>
  <c r="Q1427" i="8" s="1"/>
  <c r="O1427" i="8"/>
  <c r="P1395" i="8"/>
  <c r="Q1395" i="8" s="1"/>
  <c r="O1395" i="8"/>
  <c r="P1371" i="8"/>
  <c r="Q1371" i="8" s="1"/>
  <c r="O1371" i="8"/>
  <c r="P1347" i="8"/>
  <c r="Q1347" i="8" s="1"/>
  <c r="O1347" i="8"/>
  <c r="P1323" i="8"/>
  <c r="Q1323" i="8" s="1"/>
  <c r="O1323" i="8"/>
  <c r="P1299" i="8"/>
  <c r="Q1299" i="8" s="1"/>
  <c r="O1299" i="8"/>
  <c r="P1275" i="8"/>
  <c r="Q1275" i="8" s="1"/>
  <c r="O1275" i="8"/>
  <c r="P1251" i="8"/>
  <c r="Q1251" i="8" s="1"/>
  <c r="O1251" i="8"/>
  <c r="P1235" i="8"/>
  <c r="Q1235" i="8" s="1"/>
  <c r="O1235" i="8"/>
  <c r="P1219" i="8"/>
  <c r="Q1219" i="8" s="1"/>
  <c r="O1219" i="8"/>
  <c r="P1195" i="8"/>
  <c r="Q1195" i="8" s="1"/>
  <c r="O1195" i="8"/>
  <c r="P1171" i="8"/>
  <c r="Q1171" i="8" s="1"/>
  <c r="O1171" i="8"/>
  <c r="P1147" i="8"/>
  <c r="Q1147" i="8" s="1"/>
  <c r="O1147" i="8"/>
  <c r="P1123" i="8"/>
  <c r="Q1123" i="8" s="1"/>
  <c r="O1123" i="8"/>
  <c r="P1099" i="8"/>
  <c r="Q1099" i="8" s="1"/>
  <c r="O1099" i="8"/>
  <c r="P1075" i="8"/>
  <c r="Q1075" i="8" s="1"/>
  <c r="O1075" i="8"/>
  <c r="P1051" i="8"/>
  <c r="Q1051" i="8" s="1"/>
  <c r="O1051" i="8"/>
  <c r="P1027" i="8"/>
  <c r="Q1027" i="8" s="1"/>
  <c r="O1027" i="8"/>
  <c r="P1003" i="8"/>
  <c r="Q1003" i="8" s="1"/>
  <c r="O1003" i="8"/>
  <c r="P979" i="8"/>
  <c r="Q979" i="8" s="1"/>
  <c r="O979" i="8"/>
  <c r="P955" i="8"/>
  <c r="Q955" i="8" s="1"/>
  <c r="O955" i="8"/>
  <c r="P931" i="8"/>
  <c r="Q931" i="8" s="1"/>
  <c r="O931" i="8"/>
  <c r="P907" i="8"/>
  <c r="Q907" i="8" s="1"/>
  <c r="O907" i="8"/>
  <c r="P883" i="8"/>
  <c r="Q883" i="8" s="1"/>
  <c r="O883" i="8"/>
  <c r="P859" i="8"/>
  <c r="Q859" i="8" s="1"/>
  <c r="O859" i="8"/>
  <c r="P835" i="8"/>
  <c r="Q835" i="8" s="1"/>
  <c r="O835" i="8"/>
  <c r="P803" i="8"/>
  <c r="Q803" i="8" s="1"/>
  <c r="O803" i="8"/>
  <c r="P779" i="8"/>
  <c r="Q779" i="8" s="1"/>
  <c r="O779" i="8"/>
  <c r="P747" i="8"/>
  <c r="Q747" i="8" s="1"/>
  <c r="O747" i="8"/>
  <c r="P723" i="8"/>
  <c r="Q723" i="8" s="1"/>
  <c r="O723" i="8"/>
  <c r="P699" i="8"/>
  <c r="Q699" i="8" s="1"/>
  <c r="O699" i="8"/>
  <c r="P667" i="8"/>
  <c r="Q667" i="8" s="1"/>
  <c r="O667" i="8"/>
  <c r="P643" i="8"/>
  <c r="Q643" i="8" s="1"/>
  <c r="O643" i="8"/>
  <c r="P619" i="8"/>
  <c r="Q619" i="8" s="1"/>
  <c r="O619" i="8"/>
  <c r="P595" i="8"/>
  <c r="Q595" i="8" s="1"/>
  <c r="O595" i="8"/>
  <c r="P563" i="8"/>
  <c r="Q563" i="8" s="1"/>
  <c r="O563" i="8"/>
  <c r="P539" i="8"/>
  <c r="Q539" i="8" s="1"/>
  <c r="O539" i="8"/>
  <c r="P515" i="8"/>
  <c r="Q515" i="8" s="1"/>
  <c r="O515" i="8"/>
  <c r="P491" i="8"/>
  <c r="Q491" i="8" s="1"/>
  <c r="O491" i="8"/>
  <c r="P467" i="8"/>
  <c r="Q467" i="8" s="1"/>
  <c r="O467" i="8"/>
  <c r="P443" i="8"/>
  <c r="Q443" i="8" s="1"/>
  <c r="O443" i="8"/>
  <c r="P419" i="8"/>
  <c r="Q419" i="8" s="1"/>
  <c r="O419" i="8"/>
  <c r="P395" i="8"/>
  <c r="Q395" i="8" s="1"/>
  <c r="O395" i="8"/>
  <c r="P371" i="8"/>
  <c r="Q371" i="8" s="1"/>
  <c r="O371" i="8"/>
  <c r="P347" i="8"/>
  <c r="Q347" i="8" s="1"/>
  <c r="O347" i="8"/>
  <c r="P323" i="8"/>
  <c r="Q323" i="8" s="1"/>
  <c r="O323" i="8"/>
  <c r="P307" i="8"/>
  <c r="Q307" i="8" s="1"/>
  <c r="O307" i="8"/>
  <c r="P283" i="8"/>
  <c r="Q283" i="8" s="1"/>
  <c r="O283" i="8"/>
  <c r="P259" i="8"/>
  <c r="Q259" i="8" s="1"/>
  <c r="O259" i="8"/>
  <c r="P235" i="8"/>
  <c r="Q235" i="8" s="1"/>
  <c r="O235" i="8"/>
  <c r="P219" i="8"/>
  <c r="Q219" i="8" s="1"/>
  <c r="O219" i="8"/>
  <c r="O195" i="8"/>
  <c r="P195" i="8"/>
  <c r="Q195" i="8" s="1"/>
  <c r="P171" i="8"/>
  <c r="Q171" i="8" s="1"/>
  <c r="O171" i="8"/>
  <c r="P155" i="8"/>
  <c r="Q155" i="8" s="1"/>
  <c r="O155" i="8"/>
  <c r="P123" i="8"/>
  <c r="Q123" i="8" s="1"/>
  <c r="O123" i="8"/>
  <c r="P99" i="8"/>
  <c r="Q99" i="8" s="1"/>
  <c r="O99" i="8"/>
  <c r="P83" i="8"/>
  <c r="Q83" i="8" s="1"/>
  <c r="O83" i="8"/>
  <c r="P67" i="8"/>
  <c r="Q67" i="8" s="1"/>
  <c r="O67" i="8"/>
  <c r="P35" i="8"/>
  <c r="Q35" i="8" s="1"/>
  <c r="O35" i="8"/>
  <c r="P11" i="8"/>
  <c r="Q11" i="8" s="1"/>
  <c r="O11" i="8"/>
  <c r="K1082" i="8"/>
  <c r="L1082" i="8" s="1"/>
  <c r="J1082" i="8"/>
  <c r="K1074" i="8"/>
  <c r="L1074" i="8" s="1"/>
  <c r="J1074" i="8"/>
  <c r="K1066" i="8"/>
  <c r="L1066" i="8" s="1"/>
  <c r="J1066" i="8"/>
  <c r="K1058" i="8"/>
  <c r="L1058" i="8" s="1"/>
  <c r="J1058" i="8"/>
  <c r="K1050" i="8"/>
  <c r="L1050" i="8" s="1"/>
  <c r="J1050" i="8"/>
  <c r="K1042" i="8"/>
  <c r="L1042" i="8" s="1"/>
  <c r="J1042" i="8"/>
  <c r="K1034" i="8"/>
  <c r="L1034" i="8" s="1"/>
  <c r="J1034" i="8"/>
  <c r="K1026" i="8"/>
  <c r="L1026" i="8" s="1"/>
  <c r="J1026" i="8"/>
  <c r="K1018" i="8"/>
  <c r="L1018" i="8" s="1"/>
  <c r="J1018" i="8"/>
  <c r="K1010" i="8"/>
  <c r="L1010" i="8" s="1"/>
  <c r="J1010" i="8"/>
  <c r="K1002" i="8"/>
  <c r="L1002" i="8" s="1"/>
  <c r="J1002" i="8"/>
  <c r="K994" i="8"/>
  <c r="L994" i="8" s="1"/>
  <c r="J994" i="8"/>
  <c r="K986" i="8"/>
  <c r="L986" i="8" s="1"/>
  <c r="J986" i="8"/>
  <c r="K978" i="8"/>
  <c r="L978" i="8" s="1"/>
  <c r="J978" i="8"/>
  <c r="K970" i="8"/>
  <c r="L970" i="8" s="1"/>
  <c r="J970" i="8"/>
  <c r="K962" i="8"/>
  <c r="L962" i="8" s="1"/>
  <c r="J962" i="8"/>
  <c r="K954" i="8"/>
  <c r="L954" i="8" s="1"/>
  <c r="J954" i="8"/>
  <c r="K946" i="8"/>
  <c r="L946" i="8" s="1"/>
  <c r="J946" i="8"/>
  <c r="K938" i="8"/>
  <c r="L938" i="8" s="1"/>
  <c r="J938" i="8"/>
  <c r="K930" i="8"/>
  <c r="L930" i="8" s="1"/>
  <c r="J930" i="8"/>
  <c r="K922" i="8"/>
  <c r="L922" i="8" s="1"/>
  <c r="J922" i="8"/>
  <c r="K914" i="8"/>
  <c r="L914" i="8" s="1"/>
  <c r="J914" i="8"/>
  <c r="K906" i="8"/>
  <c r="L906" i="8" s="1"/>
  <c r="J906" i="8"/>
  <c r="K898" i="8"/>
  <c r="L898" i="8" s="1"/>
  <c r="J898" i="8"/>
  <c r="K890" i="8"/>
  <c r="L890" i="8" s="1"/>
  <c r="J890" i="8"/>
  <c r="K882" i="8"/>
  <c r="L882" i="8" s="1"/>
  <c r="J882" i="8"/>
  <c r="K874" i="8"/>
  <c r="L874" i="8" s="1"/>
  <c r="J874" i="8"/>
  <c r="K866" i="8"/>
  <c r="L866" i="8" s="1"/>
  <c r="J866" i="8"/>
  <c r="K858" i="8"/>
  <c r="L858" i="8" s="1"/>
  <c r="J858" i="8"/>
  <c r="K850" i="8"/>
  <c r="L850" i="8" s="1"/>
  <c r="J850" i="8"/>
  <c r="K842" i="8"/>
  <c r="L842" i="8" s="1"/>
  <c r="J842" i="8"/>
  <c r="K834" i="8"/>
  <c r="L834" i="8" s="1"/>
  <c r="J834" i="8"/>
  <c r="K826" i="8"/>
  <c r="L826" i="8" s="1"/>
  <c r="J826" i="8"/>
  <c r="K818" i="8"/>
  <c r="L818" i="8" s="1"/>
  <c r="J818" i="8"/>
  <c r="K810" i="8"/>
  <c r="L810" i="8" s="1"/>
  <c r="J810" i="8"/>
  <c r="K802" i="8"/>
  <c r="L802" i="8" s="1"/>
  <c r="J802" i="8"/>
  <c r="K794" i="8"/>
  <c r="L794" i="8" s="1"/>
  <c r="J794" i="8"/>
  <c r="K786" i="8"/>
  <c r="L786" i="8" s="1"/>
  <c r="J786" i="8"/>
  <c r="K778" i="8"/>
  <c r="L778" i="8" s="1"/>
  <c r="J778" i="8"/>
  <c r="K770" i="8"/>
  <c r="L770" i="8" s="1"/>
  <c r="J770" i="8"/>
  <c r="K762" i="8"/>
  <c r="L762" i="8" s="1"/>
  <c r="J762" i="8"/>
  <c r="K754" i="8"/>
  <c r="L754" i="8" s="1"/>
  <c r="J754" i="8"/>
  <c r="K746" i="8"/>
  <c r="L746" i="8" s="1"/>
  <c r="J746" i="8"/>
  <c r="K738" i="8"/>
  <c r="L738" i="8" s="1"/>
  <c r="J738" i="8"/>
  <c r="K730" i="8"/>
  <c r="L730" i="8" s="1"/>
  <c r="J730" i="8"/>
  <c r="K722" i="8"/>
  <c r="L722" i="8" s="1"/>
  <c r="J722" i="8"/>
  <c r="K714" i="8"/>
  <c r="L714" i="8" s="1"/>
  <c r="J714" i="8"/>
  <c r="K706" i="8"/>
  <c r="L706" i="8" s="1"/>
  <c r="J706" i="8"/>
  <c r="K698" i="8"/>
  <c r="L698" i="8" s="1"/>
  <c r="J698" i="8"/>
  <c r="K690" i="8"/>
  <c r="L690" i="8" s="1"/>
  <c r="J690" i="8"/>
  <c r="K682" i="8"/>
  <c r="L682" i="8" s="1"/>
  <c r="J682" i="8"/>
  <c r="K674" i="8"/>
  <c r="L674" i="8" s="1"/>
  <c r="J674" i="8"/>
  <c r="K666" i="8"/>
  <c r="L666" i="8" s="1"/>
  <c r="J666" i="8"/>
  <c r="K658" i="8"/>
  <c r="L658" i="8" s="1"/>
  <c r="J658" i="8"/>
  <c r="K650" i="8"/>
  <c r="L650" i="8" s="1"/>
  <c r="J650" i="8"/>
  <c r="K642" i="8"/>
  <c r="L642" i="8" s="1"/>
  <c r="J642" i="8"/>
  <c r="K634" i="8"/>
  <c r="L634" i="8" s="1"/>
  <c r="J634" i="8"/>
  <c r="K626" i="8"/>
  <c r="L626" i="8" s="1"/>
  <c r="J626" i="8"/>
  <c r="K618" i="8"/>
  <c r="L618" i="8" s="1"/>
  <c r="J618" i="8"/>
  <c r="K610" i="8"/>
  <c r="L610" i="8" s="1"/>
  <c r="J610" i="8"/>
  <c r="K602" i="8"/>
  <c r="L602" i="8" s="1"/>
  <c r="J602" i="8"/>
  <c r="K594" i="8"/>
  <c r="L594" i="8" s="1"/>
  <c r="J594" i="8"/>
  <c r="K586" i="8"/>
  <c r="L586" i="8" s="1"/>
  <c r="J586" i="8"/>
  <c r="K578" i="8"/>
  <c r="L578" i="8" s="1"/>
  <c r="J578" i="8"/>
  <c r="K570" i="8"/>
  <c r="L570" i="8" s="1"/>
  <c r="J570" i="8"/>
  <c r="K562" i="8"/>
  <c r="L562" i="8" s="1"/>
  <c r="J562" i="8"/>
  <c r="K554" i="8"/>
  <c r="L554" i="8" s="1"/>
  <c r="J554" i="8"/>
  <c r="K546" i="8"/>
  <c r="L546" i="8" s="1"/>
  <c r="J546" i="8"/>
  <c r="K538" i="8"/>
  <c r="L538" i="8" s="1"/>
  <c r="J538" i="8"/>
  <c r="K530" i="8"/>
  <c r="L530" i="8" s="1"/>
  <c r="J530" i="8"/>
  <c r="K522" i="8"/>
  <c r="L522" i="8" s="1"/>
  <c r="J522" i="8"/>
  <c r="K514" i="8"/>
  <c r="L514" i="8" s="1"/>
  <c r="J514" i="8"/>
  <c r="K506" i="8"/>
  <c r="L506" i="8" s="1"/>
  <c r="J506" i="8"/>
  <c r="K498" i="8"/>
  <c r="L498" i="8" s="1"/>
  <c r="J498" i="8"/>
  <c r="K490" i="8"/>
  <c r="L490" i="8" s="1"/>
  <c r="J490" i="8"/>
  <c r="K482" i="8"/>
  <c r="L482" i="8" s="1"/>
  <c r="J482" i="8"/>
  <c r="K474" i="8"/>
  <c r="L474" i="8" s="1"/>
  <c r="J474" i="8"/>
  <c r="K466" i="8"/>
  <c r="L466" i="8" s="1"/>
  <c r="J466" i="8"/>
  <c r="K458" i="8"/>
  <c r="L458" i="8" s="1"/>
  <c r="J458" i="8"/>
  <c r="K450" i="8"/>
  <c r="L450" i="8" s="1"/>
  <c r="J450" i="8"/>
  <c r="K442" i="8"/>
  <c r="L442" i="8" s="1"/>
  <c r="J442" i="8"/>
  <c r="K434" i="8"/>
  <c r="L434" i="8" s="1"/>
  <c r="J434" i="8"/>
  <c r="K426" i="8"/>
  <c r="L426" i="8" s="1"/>
  <c r="J426" i="8"/>
  <c r="K418" i="8"/>
  <c r="L418" i="8" s="1"/>
  <c r="J418" i="8"/>
  <c r="K410" i="8"/>
  <c r="L410" i="8" s="1"/>
  <c r="J410" i="8"/>
  <c r="K402" i="8"/>
  <c r="L402" i="8" s="1"/>
  <c r="J402" i="8"/>
  <c r="K394" i="8"/>
  <c r="L394" i="8" s="1"/>
  <c r="J394" i="8"/>
  <c r="K386" i="8"/>
  <c r="L386" i="8" s="1"/>
  <c r="J386" i="8"/>
  <c r="K378" i="8"/>
  <c r="L378" i="8" s="1"/>
  <c r="J378" i="8"/>
  <c r="K370" i="8"/>
  <c r="L370" i="8" s="1"/>
  <c r="J370" i="8"/>
  <c r="K362" i="8"/>
  <c r="L362" i="8" s="1"/>
  <c r="J362" i="8"/>
  <c r="K354" i="8"/>
  <c r="L354" i="8" s="1"/>
  <c r="J354" i="8"/>
  <c r="K346" i="8"/>
  <c r="L346" i="8" s="1"/>
  <c r="J346" i="8"/>
  <c r="K338" i="8"/>
  <c r="L338" i="8" s="1"/>
  <c r="J338" i="8"/>
  <c r="K330" i="8"/>
  <c r="L330" i="8" s="1"/>
  <c r="J330" i="8"/>
  <c r="K322" i="8"/>
  <c r="L322" i="8" s="1"/>
  <c r="J322" i="8"/>
  <c r="K314" i="8"/>
  <c r="L314" i="8" s="1"/>
  <c r="J314" i="8"/>
  <c r="K306" i="8"/>
  <c r="L306" i="8" s="1"/>
  <c r="J306" i="8"/>
  <c r="K298" i="8"/>
  <c r="L298" i="8" s="1"/>
  <c r="J298" i="8"/>
  <c r="K290" i="8"/>
  <c r="L290" i="8" s="1"/>
  <c r="J290" i="8"/>
  <c r="K282" i="8"/>
  <c r="L282" i="8" s="1"/>
  <c r="J282" i="8"/>
  <c r="K274" i="8"/>
  <c r="L274" i="8" s="1"/>
  <c r="J274" i="8"/>
  <c r="K266" i="8"/>
  <c r="L266" i="8" s="1"/>
  <c r="J266" i="8"/>
  <c r="K258" i="8"/>
  <c r="L258" i="8" s="1"/>
  <c r="J258" i="8"/>
  <c r="K250" i="8"/>
  <c r="L250" i="8" s="1"/>
  <c r="J250" i="8"/>
  <c r="K242" i="8"/>
  <c r="L242" i="8" s="1"/>
  <c r="J242" i="8"/>
  <c r="K234" i="8"/>
  <c r="L234" i="8" s="1"/>
  <c r="J234" i="8"/>
  <c r="K226" i="8"/>
  <c r="L226" i="8" s="1"/>
  <c r="J226" i="8"/>
  <c r="K218" i="8"/>
  <c r="L218" i="8" s="1"/>
  <c r="J218" i="8"/>
  <c r="K210" i="8"/>
  <c r="L210" i="8" s="1"/>
  <c r="J210" i="8"/>
  <c r="K202" i="8"/>
  <c r="L202" i="8" s="1"/>
  <c r="J202" i="8"/>
  <c r="K194" i="8"/>
  <c r="L194" i="8" s="1"/>
  <c r="J194" i="8"/>
  <c r="K186" i="8"/>
  <c r="L186" i="8" s="1"/>
  <c r="J186" i="8"/>
  <c r="K178" i="8"/>
  <c r="L178" i="8" s="1"/>
  <c r="J178" i="8"/>
  <c r="K170" i="8"/>
  <c r="L170" i="8" s="1"/>
  <c r="J170" i="8"/>
  <c r="K162" i="8"/>
  <c r="L162" i="8" s="1"/>
  <c r="J162" i="8"/>
  <c r="K154" i="8"/>
  <c r="L154" i="8" s="1"/>
  <c r="J154" i="8"/>
  <c r="K146" i="8"/>
  <c r="L146" i="8" s="1"/>
  <c r="J146" i="8"/>
  <c r="K138" i="8"/>
  <c r="L138" i="8" s="1"/>
  <c r="J138" i="8"/>
  <c r="K130" i="8"/>
  <c r="L130" i="8" s="1"/>
  <c r="J130" i="8"/>
  <c r="K122" i="8"/>
  <c r="L122" i="8" s="1"/>
  <c r="J122" i="8"/>
  <c r="K114" i="8"/>
  <c r="L114" i="8" s="1"/>
  <c r="J114" i="8"/>
  <c r="K106" i="8"/>
  <c r="L106" i="8" s="1"/>
  <c r="J106" i="8"/>
  <c r="K98" i="8"/>
  <c r="L98" i="8" s="1"/>
  <c r="J98" i="8"/>
  <c r="K90" i="8"/>
  <c r="L90" i="8" s="1"/>
  <c r="J90" i="8"/>
  <c r="K82" i="8"/>
  <c r="L82" i="8" s="1"/>
  <c r="J82" i="8"/>
  <c r="K74" i="8"/>
  <c r="L74" i="8" s="1"/>
  <c r="J74" i="8"/>
  <c r="K66" i="8"/>
  <c r="L66" i="8" s="1"/>
  <c r="J66" i="8"/>
  <c r="K58" i="8"/>
  <c r="L58" i="8" s="1"/>
  <c r="J58" i="8"/>
  <c r="K50" i="8"/>
  <c r="L50" i="8" s="1"/>
  <c r="J50" i="8"/>
  <c r="K42" i="8"/>
  <c r="L42" i="8" s="1"/>
  <c r="J42" i="8"/>
  <c r="K34" i="8"/>
  <c r="L34" i="8" s="1"/>
  <c r="J34" i="8"/>
  <c r="K26" i="8"/>
  <c r="L26" i="8" s="1"/>
  <c r="J26" i="8"/>
  <c r="K18" i="8"/>
  <c r="L18" i="8" s="1"/>
  <c r="J18" i="8"/>
  <c r="P8" i="8"/>
  <c r="Q8" i="8" s="1"/>
  <c r="O8" i="8"/>
  <c r="P1464" i="8"/>
  <c r="Q1464" i="8" s="1"/>
  <c r="O1464" i="8"/>
  <c r="P1456" i="8"/>
  <c r="Q1456" i="8" s="1"/>
  <c r="O1456" i="8"/>
  <c r="P1448" i="8"/>
  <c r="Q1448" i="8" s="1"/>
  <c r="O1448" i="8"/>
  <c r="P1440" i="8"/>
  <c r="Q1440" i="8" s="1"/>
  <c r="O1440" i="8"/>
  <c r="P1432" i="8"/>
  <c r="Q1432" i="8" s="1"/>
  <c r="O1432" i="8"/>
  <c r="P1424" i="8"/>
  <c r="Q1424" i="8" s="1"/>
  <c r="O1424" i="8"/>
  <c r="P1416" i="8"/>
  <c r="Q1416" i="8" s="1"/>
  <c r="O1416" i="8"/>
  <c r="P1408" i="8"/>
  <c r="Q1408" i="8" s="1"/>
  <c r="O1408" i="8"/>
  <c r="P1400" i="8"/>
  <c r="Q1400" i="8" s="1"/>
  <c r="O1400" i="8"/>
  <c r="P1392" i="8"/>
  <c r="Q1392" i="8" s="1"/>
  <c r="O1392" i="8"/>
  <c r="P1384" i="8"/>
  <c r="Q1384" i="8" s="1"/>
  <c r="O1384" i="8"/>
  <c r="P1376" i="8"/>
  <c r="Q1376" i="8" s="1"/>
  <c r="O1376" i="8"/>
  <c r="P1368" i="8"/>
  <c r="Q1368" i="8" s="1"/>
  <c r="O1368" i="8"/>
  <c r="P1360" i="8"/>
  <c r="Q1360" i="8" s="1"/>
  <c r="O1360" i="8"/>
  <c r="P1352" i="8"/>
  <c r="Q1352" i="8" s="1"/>
  <c r="O1352" i="8"/>
  <c r="O1344" i="8"/>
  <c r="P1344" i="8"/>
  <c r="Q1344" i="8" s="1"/>
  <c r="P1336" i="8"/>
  <c r="Q1336" i="8" s="1"/>
  <c r="O1336" i="8"/>
  <c r="P1328" i="8"/>
  <c r="Q1328" i="8" s="1"/>
  <c r="O1328" i="8"/>
  <c r="P1320" i="8"/>
  <c r="Q1320" i="8" s="1"/>
  <c r="O1320" i="8"/>
  <c r="P1312" i="8"/>
  <c r="Q1312" i="8" s="1"/>
  <c r="O1312" i="8"/>
  <c r="P1304" i="8"/>
  <c r="Q1304" i="8" s="1"/>
  <c r="O1304" i="8"/>
  <c r="P1296" i="8"/>
  <c r="Q1296" i="8" s="1"/>
  <c r="O1296" i="8"/>
  <c r="P1288" i="8"/>
  <c r="Q1288" i="8" s="1"/>
  <c r="O1288" i="8"/>
  <c r="P1280" i="8"/>
  <c r="Q1280" i="8" s="1"/>
  <c r="O1280" i="8"/>
  <c r="P1272" i="8"/>
  <c r="Q1272" i="8" s="1"/>
  <c r="O1272" i="8"/>
  <c r="P1264" i="8"/>
  <c r="Q1264" i="8" s="1"/>
  <c r="O1264" i="8"/>
  <c r="P1256" i="8"/>
  <c r="Q1256" i="8" s="1"/>
  <c r="O1256" i="8"/>
  <c r="P1248" i="8"/>
  <c r="Q1248" i="8" s="1"/>
  <c r="O1248" i="8"/>
  <c r="P1240" i="8"/>
  <c r="Q1240" i="8" s="1"/>
  <c r="O1240" i="8"/>
  <c r="P1232" i="8"/>
  <c r="Q1232" i="8" s="1"/>
  <c r="O1232" i="8"/>
  <c r="P1224" i="8"/>
  <c r="Q1224" i="8" s="1"/>
  <c r="O1224" i="8"/>
  <c r="P1216" i="8"/>
  <c r="Q1216" i="8" s="1"/>
  <c r="O1216" i="8"/>
  <c r="P1208" i="8"/>
  <c r="Q1208" i="8" s="1"/>
  <c r="O1208" i="8"/>
  <c r="P1200" i="8"/>
  <c r="Q1200" i="8" s="1"/>
  <c r="O1200" i="8"/>
  <c r="P1192" i="8"/>
  <c r="Q1192" i="8" s="1"/>
  <c r="O1192" i="8"/>
  <c r="P1184" i="8"/>
  <c r="Q1184" i="8" s="1"/>
  <c r="O1184" i="8"/>
  <c r="P1176" i="8"/>
  <c r="Q1176" i="8" s="1"/>
  <c r="O1176" i="8"/>
  <c r="P1168" i="8"/>
  <c r="Q1168" i="8" s="1"/>
  <c r="O1168" i="8"/>
  <c r="P1160" i="8"/>
  <c r="Q1160" i="8" s="1"/>
  <c r="O1160" i="8"/>
  <c r="P1152" i="8"/>
  <c r="Q1152" i="8" s="1"/>
  <c r="O1152" i="8"/>
  <c r="P1144" i="8"/>
  <c r="Q1144" i="8" s="1"/>
  <c r="O1144" i="8"/>
  <c r="P1136" i="8"/>
  <c r="Q1136" i="8" s="1"/>
  <c r="O1136" i="8"/>
  <c r="P1128" i="8"/>
  <c r="Q1128" i="8" s="1"/>
  <c r="O1128" i="8"/>
  <c r="P1120" i="8"/>
  <c r="Q1120" i="8" s="1"/>
  <c r="O1120" i="8"/>
  <c r="P1112" i="8"/>
  <c r="Q1112" i="8" s="1"/>
  <c r="O1112" i="8"/>
  <c r="P1104" i="8"/>
  <c r="Q1104" i="8" s="1"/>
  <c r="O1104" i="8"/>
  <c r="P1096" i="8"/>
  <c r="Q1096" i="8" s="1"/>
  <c r="O1096" i="8"/>
  <c r="P1088" i="8"/>
  <c r="Q1088" i="8" s="1"/>
  <c r="O1088" i="8"/>
  <c r="P1080" i="8"/>
  <c r="Q1080" i="8" s="1"/>
  <c r="O1080" i="8"/>
  <c r="P1072" i="8"/>
  <c r="Q1072" i="8" s="1"/>
  <c r="O1072" i="8"/>
  <c r="P1064" i="8"/>
  <c r="Q1064" i="8" s="1"/>
  <c r="O1064" i="8"/>
  <c r="P1056" i="8"/>
  <c r="Q1056" i="8" s="1"/>
  <c r="O1056" i="8"/>
  <c r="P1048" i="8"/>
  <c r="Q1048" i="8" s="1"/>
  <c r="O1048" i="8"/>
  <c r="P1040" i="8"/>
  <c r="Q1040" i="8" s="1"/>
  <c r="O1040" i="8"/>
  <c r="P1032" i="8"/>
  <c r="Q1032" i="8" s="1"/>
  <c r="O1032" i="8"/>
  <c r="P1024" i="8"/>
  <c r="Q1024" i="8" s="1"/>
  <c r="O1024" i="8"/>
  <c r="P1016" i="8"/>
  <c r="Q1016" i="8" s="1"/>
  <c r="O1016" i="8"/>
  <c r="P1008" i="8"/>
  <c r="Q1008" i="8" s="1"/>
  <c r="O1008" i="8"/>
  <c r="P1000" i="8"/>
  <c r="Q1000" i="8" s="1"/>
  <c r="O1000" i="8"/>
  <c r="P992" i="8"/>
  <c r="Q992" i="8" s="1"/>
  <c r="O992" i="8"/>
  <c r="P984" i="8"/>
  <c r="Q984" i="8" s="1"/>
  <c r="O984" i="8"/>
  <c r="P976" i="8"/>
  <c r="Q976" i="8" s="1"/>
  <c r="O976" i="8"/>
  <c r="P968" i="8"/>
  <c r="Q968" i="8" s="1"/>
  <c r="O968" i="8"/>
  <c r="P960" i="8"/>
  <c r="Q960" i="8" s="1"/>
  <c r="O960" i="8"/>
  <c r="P952" i="8"/>
  <c r="Q952" i="8" s="1"/>
  <c r="O952" i="8"/>
  <c r="P944" i="8"/>
  <c r="Q944" i="8" s="1"/>
  <c r="O944" i="8"/>
  <c r="P936" i="8"/>
  <c r="Q936" i="8" s="1"/>
  <c r="O936" i="8"/>
  <c r="P928" i="8"/>
  <c r="Q928" i="8" s="1"/>
  <c r="O928" i="8"/>
  <c r="P920" i="8"/>
  <c r="Q920" i="8" s="1"/>
  <c r="O920" i="8"/>
  <c r="P912" i="8"/>
  <c r="Q912" i="8" s="1"/>
  <c r="O912" i="8"/>
  <c r="P904" i="8"/>
  <c r="Q904" i="8" s="1"/>
  <c r="O904" i="8"/>
  <c r="P896" i="8"/>
  <c r="Q896" i="8" s="1"/>
  <c r="O896" i="8"/>
  <c r="P888" i="8"/>
  <c r="Q888" i="8" s="1"/>
  <c r="O888" i="8"/>
  <c r="P880" i="8"/>
  <c r="Q880" i="8" s="1"/>
  <c r="O880" i="8"/>
  <c r="P872" i="8"/>
  <c r="Q872" i="8" s="1"/>
  <c r="O872" i="8"/>
  <c r="P864" i="8"/>
  <c r="Q864" i="8" s="1"/>
  <c r="O864" i="8"/>
  <c r="P856" i="8"/>
  <c r="Q856" i="8" s="1"/>
  <c r="O856" i="8"/>
  <c r="P848" i="8"/>
  <c r="Q848" i="8" s="1"/>
  <c r="O848" i="8"/>
  <c r="P840" i="8"/>
  <c r="Q840" i="8" s="1"/>
  <c r="O840" i="8"/>
  <c r="P832" i="8"/>
  <c r="Q832" i="8" s="1"/>
  <c r="O832" i="8"/>
  <c r="P824" i="8"/>
  <c r="Q824" i="8" s="1"/>
  <c r="O824" i="8"/>
  <c r="P816" i="8"/>
  <c r="Q816" i="8" s="1"/>
  <c r="O816" i="8"/>
  <c r="P808" i="8"/>
  <c r="Q808" i="8" s="1"/>
  <c r="O808" i="8"/>
  <c r="P800" i="8"/>
  <c r="Q800" i="8" s="1"/>
  <c r="O800" i="8"/>
  <c r="P792" i="8"/>
  <c r="Q792" i="8" s="1"/>
  <c r="O792" i="8"/>
  <c r="P784" i="8"/>
  <c r="Q784" i="8" s="1"/>
  <c r="O784" i="8"/>
  <c r="P776" i="8"/>
  <c r="Q776" i="8" s="1"/>
  <c r="O776" i="8"/>
  <c r="P768" i="8"/>
  <c r="Q768" i="8" s="1"/>
  <c r="O768" i="8"/>
  <c r="P760" i="8"/>
  <c r="Q760" i="8" s="1"/>
  <c r="O760" i="8"/>
  <c r="P752" i="8"/>
  <c r="Q752" i="8" s="1"/>
  <c r="O752" i="8"/>
  <c r="P744" i="8"/>
  <c r="Q744" i="8" s="1"/>
  <c r="O744" i="8"/>
  <c r="P736" i="8"/>
  <c r="Q736" i="8" s="1"/>
  <c r="O736" i="8"/>
  <c r="P728" i="8"/>
  <c r="Q728" i="8" s="1"/>
  <c r="O728" i="8"/>
  <c r="P720" i="8"/>
  <c r="Q720" i="8" s="1"/>
  <c r="O720" i="8"/>
  <c r="P712" i="8"/>
  <c r="Q712" i="8" s="1"/>
  <c r="O712" i="8"/>
  <c r="P704" i="8"/>
  <c r="Q704" i="8" s="1"/>
  <c r="O704" i="8"/>
  <c r="P696" i="8"/>
  <c r="Q696" i="8" s="1"/>
  <c r="O696" i="8"/>
  <c r="P688" i="8"/>
  <c r="Q688" i="8" s="1"/>
  <c r="O688" i="8"/>
  <c r="P680" i="8"/>
  <c r="Q680" i="8" s="1"/>
  <c r="O680" i="8"/>
  <c r="P672" i="8"/>
  <c r="Q672" i="8" s="1"/>
  <c r="O672" i="8"/>
  <c r="P664" i="8"/>
  <c r="Q664" i="8" s="1"/>
  <c r="O664" i="8"/>
  <c r="P656" i="8"/>
  <c r="Q656" i="8" s="1"/>
  <c r="O656" i="8"/>
  <c r="P648" i="8"/>
  <c r="Q648" i="8" s="1"/>
  <c r="O648" i="8"/>
  <c r="P640" i="8"/>
  <c r="Q640" i="8" s="1"/>
  <c r="O640" i="8"/>
  <c r="P632" i="8"/>
  <c r="Q632" i="8" s="1"/>
  <c r="O632" i="8"/>
  <c r="P624" i="8"/>
  <c r="Q624" i="8" s="1"/>
  <c r="O624" i="8"/>
  <c r="P616" i="8"/>
  <c r="Q616" i="8" s="1"/>
  <c r="O616" i="8"/>
  <c r="P608" i="8"/>
  <c r="Q608" i="8" s="1"/>
  <c r="O608" i="8"/>
  <c r="P600" i="8"/>
  <c r="Q600" i="8" s="1"/>
  <c r="O600" i="8"/>
  <c r="P592" i="8"/>
  <c r="Q592" i="8" s="1"/>
  <c r="O592" i="8"/>
  <c r="P584" i="8"/>
  <c r="Q584" i="8" s="1"/>
  <c r="O584" i="8"/>
  <c r="P576" i="8"/>
  <c r="Q576" i="8" s="1"/>
  <c r="O576" i="8"/>
  <c r="P568" i="8"/>
  <c r="Q568" i="8" s="1"/>
  <c r="O568" i="8"/>
  <c r="P560" i="8"/>
  <c r="Q560" i="8" s="1"/>
  <c r="O560" i="8"/>
  <c r="P552" i="8"/>
  <c r="Q552" i="8" s="1"/>
  <c r="O552" i="8"/>
  <c r="P544" i="8"/>
  <c r="Q544" i="8" s="1"/>
  <c r="O544" i="8"/>
  <c r="P536" i="8"/>
  <c r="Q536" i="8" s="1"/>
  <c r="O536" i="8"/>
  <c r="P528" i="8"/>
  <c r="Q528" i="8" s="1"/>
  <c r="O528" i="8"/>
  <c r="P520" i="8"/>
  <c r="Q520" i="8" s="1"/>
  <c r="O520" i="8"/>
  <c r="P512" i="8"/>
  <c r="Q512" i="8" s="1"/>
  <c r="O512" i="8"/>
  <c r="P504" i="8"/>
  <c r="Q504" i="8" s="1"/>
  <c r="O504" i="8"/>
  <c r="P496" i="8"/>
  <c r="Q496" i="8" s="1"/>
  <c r="O496" i="8"/>
  <c r="P488" i="8"/>
  <c r="Q488" i="8" s="1"/>
  <c r="O488" i="8"/>
  <c r="P480" i="8"/>
  <c r="Q480" i="8" s="1"/>
  <c r="O480" i="8"/>
  <c r="P472" i="8"/>
  <c r="Q472" i="8" s="1"/>
  <c r="O472" i="8"/>
  <c r="P464" i="8"/>
  <c r="Q464" i="8" s="1"/>
  <c r="O464" i="8"/>
  <c r="P456" i="8"/>
  <c r="Q456" i="8" s="1"/>
  <c r="O456" i="8"/>
  <c r="P448" i="8"/>
  <c r="Q448" i="8" s="1"/>
  <c r="O448" i="8"/>
  <c r="P440" i="8"/>
  <c r="Q440" i="8" s="1"/>
  <c r="O440" i="8"/>
  <c r="P432" i="8"/>
  <c r="Q432" i="8" s="1"/>
  <c r="O432" i="8"/>
  <c r="P424" i="8"/>
  <c r="Q424" i="8" s="1"/>
  <c r="O424" i="8"/>
  <c r="P416" i="8"/>
  <c r="Q416" i="8" s="1"/>
  <c r="O416" i="8"/>
  <c r="P408" i="8"/>
  <c r="Q408" i="8" s="1"/>
  <c r="O408" i="8"/>
  <c r="P400" i="8"/>
  <c r="Q400" i="8" s="1"/>
  <c r="O400" i="8"/>
  <c r="P392" i="8"/>
  <c r="Q392" i="8" s="1"/>
  <c r="O392" i="8"/>
  <c r="P384" i="8"/>
  <c r="Q384" i="8" s="1"/>
  <c r="O384" i="8"/>
  <c r="P376" i="8"/>
  <c r="Q376" i="8" s="1"/>
  <c r="O376" i="8"/>
  <c r="P368" i="8"/>
  <c r="Q368" i="8" s="1"/>
  <c r="O368" i="8"/>
  <c r="P360" i="8"/>
  <c r="Q360" i="8" s="1"/>
  <c r="O360" i="8"/>
  <c r="P352" i="8"/>
  <c r="Q352" i="8" s="1"/>
  <c r="O352" i="8"/>
  <c r="P344" i="8"/>
  <c r="Q344" i="8" s="1"/>
  <c r="O344" i="8"/>
  <c r="P336" i="8"/>
  <c r="Q336" i="8" s="1"/>
  <c r="O336" i="8"/>
  <c r="P328" i="8"/>
  <c r="Q328" i="8" s="1"/>
  <c r="O328" i="8"/>
  <c r="P320" i="8"/>
  <c r="Q320" i="8" s="1"/>
  <c r="O320" i="8"/>
  <c r="P312" i="8"/>
  <c r="Q312" i="8" s="1"/>
  <c r="O312" i="8"/>
  <c r="P304" i="8"/>
  <c r="Q304" i="8" s="1"/>
  <c r="O304" i="8"/>
  <c r="P296" i="8"/>
  <c r="Q296" i="8" s="1"/>
  <c r="O296" i="8"/>
  <c r="P288" i="8"/>
  <c r="Q288" i="8" s="1"/>
  <c r="O288" i="8"/>
  <c r="P280" i="8"/>
  <c r="Q280" i="8" s="1"/>
  <c r="O280" i="8"/>
  <c r="P272" i="8"/>
  <c r="Q272" i="8" s="1"/>
  <c r="O272" i="8"/>
  <c r="P264" i="8"/>
  <c r="Q264" i="8" s="1"/>
  <c r="O264" i="8"/>
  <c r="P256" i="8"/>
  <c r="Q256" i="8" s="1"/>
  <c r="O256" i="8"/>
  <c r="P248" i="8"/>
  <c r="Q248" i="8" s="1"/>
  <c r="O248" i="8"/>
  <c r="P240" i="8"/>
  <c r="Q240" i="8" s="1"/>
  <c r="O240" i="8"/>
  <c r="P232" i="8"/>
  <c r="Q232" i="8" s="1"/>
  <c r="O232" i="8"/>
  <c r="P224" i="8"/>
  <c r="Q224" i="8" s="1"/>
  <c r="O224" i="8"/>
  <c r="P216" i="8"/>
  <c r="Q216" i="8" s="1"/>
  <c r="O216" i="8"/>
  <c r="P208" i="8"/>
  <c r="Q208" i="8" s="1"/>
  <c r="O208" i="8"/>
  <c r="P200" i="8"/>
  <c r="Q200" i="8" s="1"/>
  <c r="O200" i="8"/>
  <c r="P192" i="8"/>
  <c r="Q192" i="8" s="1"/>
  <c r="O192" i="8"/>
  <c r="P184" i="8"/>
  <c r="Q184" i="8" s="1"/>
  <c r="O184" i="8"/>
  <c r="P176" i="8"/>
  <c r="Q176" i="8" s="1"/>
  <c r="O176" i="8"/>
  <c r="P168" i="8"/>
  <c r="Q168" i="8" s="1"/>
  <c r="O168" i="8"/>
  <c r="P160" i="8"/>
  <c r="Q160" i="8" s="1"/>
  <c r="O160" i="8"/>
  <c r="P152" i="8"/>
  <c r="Q152" i="8" s="1"/>
  <c r="O152" i="8"/>
  <c r="P144" i="8"/>
  <c r="Q144" i="8" s="1"/>
  <c r="O144" i="8"/>
  <c r="P136" i="8"/>
  <c r="Q136" i="8" s="1"/>
  <c r="O136" i="8"/>
  <c r="P128" i="8"/>
  <c r="Q128" i="8" s="1"/>
  <c r="O128" i="8"/>
  <c r="P120" i="8"/>
  <c r="Q120" i="8" s="1"/>
  <c r="O120" i="8"/>
  <c r="P112" i="8"/>
  <c r="Q112" i="8" s="1"/>
  <c r="O112" i="8"/>
  <c r="P104" i="8"/>
  <c r="Q104" i="8" s="1"/>
  <c r="O104" i="8"/>
  <c r="P96" i="8"/>
  <c r="Q96" i="8" s="1"/>
  <c r="O96" i="8"/>
  <c r="P88" i="8"/>
  <c r="Q88" i="8" s="1"/>
  <c r="O88" i="8"/>
  <c r="P80" i="8"/>
  <c r="Q80" i="8" s="1"/>
  <c r="O80" i="8"/>
  <c r="P72" i="8"/>
  <c r="Q72" i="8" s="1"/>
  <c r="O72" i="8"/>
  <c r="P64" i="8"/>
  <c r="Q64" i="8" s="1"/>
  <c r="O64" i="8"/>
  <c r="P56" i="8"/>
  <c r="Q56" i="8" s="1"/>
  <c r="O56" i="8"/>
  <c r="P48" i="8"/>
  <c r="Q48" i="8" s="1"/>
  <c r="O48" i="8"/>
  <c r="P40" i="8"/>
  <c r="Q40" i="8" s="1"/>
  <c r="O40" i="8"/>
  <c r="P32" i="8"/>
  <c r="Q32" i="8" s="1"/>
  <c r="O32" i="8"/>
  <c r="P24" i="8"/>
  <c r="Q24" i="8" s="1"/>
  <c r="O24" i="8"/>
  <c r="J1431" i="8"/>
  <c r="J1367" i="8"/>
  <c r="J1303" i="8"/>
  <c r="J1239" i="8"/>
  <c r="J1175" i="8"/>
  <c r="J1111" i="8"/>
  <c r="J1047" i="8"/>
  <c r="J983" i="8"/>
  <c r="J919" i="8"/>
  <c r="J855" i="8"/>
  <c r="K33" i="8"/>
  <c r="L33" i="8" s="1"/>
  <c r="J33" i="8"/>
  <c r="K25" i="8"/>
  <c r="L25" i="8" s="1"/>
  <c r="J25" i="8"/>
  <c r="K17" i="8"/>
  <c r="L17" i="8" s="1"/>
  <c r="J17" i="8"/>
  <c r="P9" i="8"/>
  <c r="Q9" i="8" s="1"/>
  <c r="O9" i="8"/>
  <c r="O1463" i="8"/>
  <c r="P1463" i="8"/>
  <c r="Q1463" i="8" s="1"/>
  <c r="P1455" i="8"/>
  <c r="Q1455" i="8" s="1"/>
  <c r="O1455" i="8"/>
  <c r="P1447" i="8"/>
  <c r="Q1447" i="8" s="1"/>
  <c r="O1447" i="8"/>
  <c r="O1439" i="8"/>
  <c r="P1439" i="8"/>
  <c r="Q1439" i="8" s="1"/>
  <c r="O1431" i="8"/>
  <c r="P1431" i="8"/>
  <c r="Q1431" i="8" s="1"/>
  <c r="P1423" i="8"/>
  <c r="Q1423" i="8" s="1"/>
  <c r="O1423" i="8"/>
  <c r="P1415" i="8"/>
  <c r="Q1415" i="8" s="1"/>
  <c r="O1415" i="8"/>
  <c r="O1407" i="8"/>
  <c r="P1407" i="8"/>
  <c r="Q1407" i="8" s="1"/>
  <c r="O1399" i="8"/>
  <c r="P1399" i="8"/>
  <c r="Q1399" i="8" s="1"/>
  <c r="P1391" i="8"/>
  <c r="Q1391" i="8" s="1"/>
  <c r="O1391" i="8"/>
  <c r="P1383" i="8"/>
  <c r="Q1383" i="8" s="1"/>
  <c r="O1383" i="8"/>
  <c r="O1375" i="8"/>
  <c r="P1375" i="8"/>
  <c r="Q1375" i="8" s="1"/>
  <c r="O1367" i="8"/>
  <c r="P1367" i="8"/>
  <c r="Q1367" i="8" s="1"/>
  <c r="P1359" i="8"/>
  <c r="Q1359" i="8" s="1"/>
  <c r="O1359" i="8"/>
  <c r="P1351" i="8"/>
  <c r="Q1351" i="8" s="1"/>
  <c r="O1351" i="8"/>
  <c r="P1343" i="8"/>
  <c r="Q1343" i="8" s="1"/>
  <c r="O1343" i="8"/>
  <c r="O1335" i="8"/>
  <c r="P1335" i="8"/>
  <c r="Q1335" i="8" s="1"/>
  <c r="P1327" i="8"/>
  <c r="Q1327" i="8" s="1"/>
  <c r="O1327" i="8"/>
  <c r="P1319" i="8"/>
  <c r="Q1319" i="8" s="1"/>
  <c r="O1319" i="8"/>
  <c r="P1311" i="8"/>
  <c r="Q1311" i="8" s="1"/>
  <c r="O1311" i="8"/>
  <c r="P1303" i="8"/>
  <c r="Q1303" i="8" s="1"/>
  <c r="O1303" i="8"/>
  <c r="P1295" i="8"/>
  <c r="Q1295" i="8" s="1"/>
  <c r="O1295" i="8"/>
  <c r="P1287" i="8"/>
  <c r="Q1287" i="8" s="1"/>
  <c r="O1287" i="8"/>
  <c r="P1279" i="8"/>
  <c r="Q1279" i="8" s="1"/>
  <c r="O1279" i="8"/>
  <c r="O1271" i="8"/>
  <c r="P1271" i="8"/>
  <c r="Q1271" i="8" s="1"/>
  <c r="P1263" i="8"/>
  <c r="Q1263" i="8" s="1"/>
  <c r="O1263" i="8"/>
  <c r="P1255" i="8"/>
  <c r="Q1255" i="8" s="1"/>
  <c r="O1255" i="8"/>
  <c r="P1247" i="8"/>
  <c r="Q1247" i="8" s="1"/>
  <c r="O1247" i="8"/>
  <c r="P1239" i="8"/>
  <c r="Q1239" i="8" s="1"/>
  <c r="O1239" i="8"/>
  <c r="P1231" i="8"/>
  <c r="Q1231" i="8" s="1"/>
  <c r="O1231" i="8"/>
  <c r="P1223" i="8"/>
  <c r="Q1223" i="8" s="1"/>
  <c r="O1223" i="8"/>
  <c r="P1215" i="8"/>
  <c r="Q1215" i="8" s="1"/>
  <c r="O1215" i="8"/>
  <c r="P1207" i="8"/>
  <c r="Q1207" i="8" s="1"/>
  <c r="O1207" i="8"/>
  <c r="P1199" i="8"/>
  <c r="Q1199" i="8" s="1"/>
  <c r="O1199" i="8"/>
  <c r="P1191" i="8"/>
  <c r="Q1191" i="8" s="1"/>
  <c r="O1191" i="8"/>
  <c r="P1183" i="8"/>
  <c r="Q1183" i="8" s="1"/>
  <c r="O1183" i="8"/>
  <c r="P1175" i="8"/>
  <c r="Q1175" i="8" s="1"/>
  <c r="O1175" i="8"/>
  <c r="P1167" i="8"/>
  <c r="Q1167" i="8" s="1"/>
  <c r="O1167" i="8"/>
  <c r="P1159" i="8"/>
  <c r="Q1159" i="8" s="1"/>
  <c r="O1159" i="8"/>
  <c r="P1151" i="8"/>
  <c r="Q1151" i="8" s="1"/>
  <c r="O1151" i="8"/>
  <c r="P1143" i="8"/>
  <c r="Q1143" i="8" s="1"/>
  <c r="O1143" i="8"/>
  <c r="P1135" i="8"/>
  <c r="Q1135" i="8" s="1"/>
  <c r="O1135" i="8"/>
  <c r="P1127" i="8"/>
  <c r="Q1127" i="8" s="1"/>
  <c r="O1127" i="8"/>
  <c r="P1119" i="8"/>
  <c r="Q1119" i="8" s="1"/>
  <c r="O1119" i="8"/>
  <c r="P1111" i="8"/>
  <c r="Q1111" i="8" s="1"/>
  <c r="O1111" i="8"/>
  <c r="P1103" i="8"/>
  <c r="Q1103" i="8" s="1"/>
  <c r="O1103" i="8"/>
  <c r="P1095" i="8"/>
  <c r="Q1095" i="8" s="1"/>
  <c r="O1095" i="8"/>
  <c r="P1087" i="8"/>
  <c r="Q1087" i="8" s="1"/>
  <c r="O1087" i="8"/>
  <c r="P1079" i="8"/>
  <c r="Q1079" i="8" s="1"/>
  <c r="O1079" i="8"/>
  <c r="P1071" i="8"/>
  <c r="Q1071" i="8" s="1"/>
  <c r="O1071" i="8"/>
  <c r="P1063" i="8"/>
  <c r="Q1063" i="8" s="1"/>
  <c r="O1063" i="8"/>
  <c r="P1055" i="8"/>
  <c r="Q1055" i="8" s="1"/>
  <c r="O1055" i="8"/>
  <c r="P1047" i="8"/>
  <c r="Q1047" i="8" s="1"/>
  <c r="O1047" i="8"/>
  <c r="P1039" i="8"/>
  <c r="Q1039" i="8" s="1"/>
  <c r="O1039" i="8"/>
  <c r="P1031" i="8"/>
  <c r="Q1031" i="8" s="1"/>
  <c r="O1031" i="8"/>
  <c r="P1023" i="8"/>
  <c r="Q1023" i="8" s="1"/>
  <c r="O1023" i="8"/>
  <c r="P1015" i="8"/>
  <c r="Q1015" i="8" s="1"/>
  <c r="O1015" i="8"/>
  <c r="P1007" i="8"/>
  <c r="Q1007" i="8" s="1"/>
  <c r="O1007" i="8"/>
  <c r="P999" i="8"/>
  <c r="Q999" i="8" s="1"/>
  <c r="O999" i="8"/>
  <c r="P991" i="8"/>
  <c r="Q991" i="8" s="1"/>
  <c r="O991" i="8"/>
  <c r="P983" i="8"/>
  <c r="Q983" i="8" s="1"/>
  <c r="O983" i="8"/>
  <c r="P975" i="8"/>
  <c r="Q975" i="8" s="1"/>
  <c r="O975" i="8"/>
  <c r="P967" i="8"/>
  <c r="Q967" i="8" s="1"/>
  <c r="O967" i="8"/>
  <c r="P959" i="8"/>
  <c r="Q959" i="8" s="1"/>
  <c r="O959" i="8"/>
  <c r="P951" i="8"/>
  <c r="Q951" i="8" s="1"/>
  <c r="O951" i="8"/>
  <c r="P943" i="8"/>
  <c r="Q943" i="8" s="1"/>
  <c r="O943" i="8"/>
  <c r="P935" i="8"/>
  <c r="Q935" i="8" s="1"/>
  <c r="O935" i="8"/>
  <c r="P927" i="8"/>
  <c r="Q927" i="8" s="1"/>
  <c r="O927" i="8"/>
  <c r="P919" i="8"/>
  <c r="Q919" i="8" s="1"/>
  <c r="O919" i="8"/>
  <c r="O911" i="8"/>
  <c r="P911" i="8"/>
  <c r="Q911" i="8" s="1"/>
  <c r="P903" i="8"/>
  <c r="Q903" i="8" s="1"/>
  <c r="O903" i="8"/>
  <c r="P895" i="8"/>
  <c r="Q895" i="8" s="1"/>
  <c r="O895" i="8"/>
  <c r="P887" i="8"/>
  <c r="Q887" i="8" s="1"/>
  <c r="O887" i="8"/>
  <c r="P879" i="8"/>
  <c r="Q879" i="8" s="1"/>
  <c r="O879" i="8"/>
  <c r="P871" i="8"/>
  <c r="Q871" i="8" s="1"/>
  <c r="O871" i="8"/>
  <c r="P863" i="8"/>
  <c r="Q863" i="8" s="1"/>
  <c r="O863" i="8"/>
  <c r="P855" i="8"/>
  <c r="Q855" i="8" s="1"/>
  <c r="O855" i="8"/>
  <c r="O847" i="8"/>
  <c r="P847" i="8"/>
  <c r="Q847" i="8" s="1"/>
  <c r="P839" i="8"/>
  <c r="Q839" i="8" s="1"/>
  <c r="O839" i="8"/>
  <c r="P831" i="8"/>
  <c r="Q831" i="8" s="1"/>
  <c r="O831" i="8"/>
  <c r="P823" i="8"/>
  <c r="Q823" i="8" s="1"/>
  <c r="O823" i="8"/>
  <c r="P815" i="8"/>
  <c r="Q815" i="8" s="1"/>
  <c r="O815" i="8"/>
  <c r="P807" i="8"/>
  <c r="Q807" i="8" s="1"/>
  <c r="O807" i="8"/>
  <c r="P799" i="8"/>
  <c r="Q799" i="8" s="1"/>
  <c r="O799" i="8"/>
  <c r="P791" i="8"/>
  <c r="Q791" i="8" s="1"/>
  <c r="O791" i="8"/>
  <c r="P783" i="8"/>
  <c r="Q783" i="8" s="1"/>
  <c r="O783" i="8"/>
  <c r="P775" i="8"/>
  <c r="Q775" i="8" s="1"/>
  <c r="O775" i="8"/>
  <c r="P767" i="8"/>
  <c r="Q767" i="8" s="1"/>
  <c r="O767" i="8"/>
  <c r="P759" i="8"/>
  <c r="Q759" i="8" s="1"/>
  <c r="O759" i="8"/>
  <c r="P751" i="8"/>
  <c r="Q751" i="8" s="1"/>
  <c r="O751" i="8"/>
  <c r="P743" i="8"/>
  <c r="Q743" i="8" s="1"/>
  <c r="O743" i="8"/>
  <c r="P735" i="8"/>
  <c r="Q735" i="8" s="1"/>
  <c r="O735" i="8"/>
  <c r="P727" i="8"/>
  <c r="Q727" i="8" s="1"/>
  <c r="O727" i="8"/>
  <c r="P719" i="8"/>
  <c r="Q719" i="8" s="1"/>
  <c r="O719" i="8"/>
  <c r="P711" i="8"/>
  <c r="Q711" i="8" s="1"/>
  <c r="O711" i="8"/>
  <c r="P703" i="8"/>
  <c r="Q703" i="8" s="1"/>
  <c r="O703" i="8"/>
  <c r="P695" i="8"/>
  <c r="Q695" i="8" s="1"/>
  <c r="O695" i="8"/>
  <c r="P687" i="8"/>
  <c r="Q687" i="8" s="1"/>
  <c r="O687" i="8"/>
  <c r="P679" i="8"/>
  <c r="Q679" i="8" s="1"/>
  <c r="O679" i="8"/>
  <c r="P671" i="8"/>
  <c r="Q671" i="8" s="1"/>
  <c r="O671" i="8"/>
  <c r="P663" i="8"/>
  <c r="Q663" i="8" s="1"/>
  <c r="O663" i="8"/>
  <c r="P655" i="8"/>
  <c r="Q655" i="8" s="1"/>
  <c r="O655" i="8"/>
  <c r="P647" i="8"/>
  <c r="Q647" i="8" s="1"/>
  <c r="O647" i="8"/>
  <c r="P639" i="8"/>
  <c r="Q639" i="8" s="1"/>
  <c r="O639" i="8"/>
  <c r="P631" i="8"/>
  <c r="Q631" i="8" s="1"/>
  <c r="O631" i="8"/>
  <c r="P623" i="8"/>
  <c r="Q623" i="8" s="1"/>
  <c r="O623" i="8"/>
  <c r="P615" i="8"/>
  <c r="Q615" i="8" s="1"/>
  <c r="O615" i="8"/>
  <c r="P607" i="8"/>
  <c r="Q607" i="8" s="1"/>
  <c r="O607" i="8"/>
  <c r="P599" i="8"/>
  <c r="Q599" i="8" s="1"/>
  <c r="O599" i="8"/>
  <c r="P591" i="8"/>
  <c r="Q591" i="8" s="1"/>
  <c r="O591" i="8"/>
  <c r="P583" i="8"/>
  <c r="Q583" i="8" s="1"/>
  <c r="O583" i="8"/>
  <c r="P575" i="8"/>
  <c r="Q575" i="8" s="1"/>
  <c r="O575" i="8"/>
  <c r="P567" i="8"/>
  <c r="Q567" i="8" s="1"/>
  <c r="O567" i="8"/>
  <c r="P559" i="8"/>
  <c r="Q559" i="8" s="1"/>
  <c r="O559" i="8"/>
  <c r="P551" i="8"/>
  <c r="Q551" i="8" s="1"/>
  <c r="O551" i="8"/>
  <c r="P543" i="8"/>
  <c r="Q543" i="8" s="1"/>
  <c r="O543" i="8"/>
  <c r="P535" i="8"/>
  <c r="Q535" i="8" s="1"/>
  <c r="O535" i="8"/>
  <c r="P527" i="8"/>
  <c r="Q527" i="8" s="1"/>
  <c r="O527" i="8"/>
  <c r="P519" i="8"/>
  <c r="Q519" i="8" s="1"/>
  <c r="O519" i="8"/>
  <c r="O511" i="8"/>
  <c r="P511" i="8"/>
  <c r="Q511" i="8" s="1"/>
  <c r="P503" i="8"/>
  <c r="Q503" i="8" s="1"/>
  <c r="O503" i="8"/>
  <c r="P495" i="8"/>
  <c r="Q495" i="8" s="1"/>
  <c r="O495" i="8"/>
  <c r="P487" i="8"/>
  <c r="Q487" i="8" s="1"/>
  <c r="O487" i="8"/>
  <c r="P479" i="8"/>
  <c r="Q479" i="8" s="1"/>
  <c r="O479" i="8"/>
  <c r="P471" i="8"/>
  <c r="Q471" i="8" s="1"/>
  <c r="O471" i="8"/>
  <c r="P463" i="8"/>
  <c r="Q463" i="8" s="1"/>
  <c r="O463" i="8"/>
  <c r="P455" i="8"/>
  <c r="Q455" i="8" s="1"/>
  <c r="O455" i="8"/>
  <c r="P447" i="8"/>
  <c r="Q447" i="8" s="1"/>
  <c r="O447" i="8"/>
  <c r="P439" i="8"/>
  <c r="Q439" i="8" s="1"/>
  <c r="O439" i="8"/>
  <c r="P431" i="8"/>
  <c r="Q431" i="8" s="1"/>
  <c r="O431" i="8"/>
  <c r="P423" i="8"/>
  <c r="Q423" i="8" s="1"/>
  <c r="O423" i="8"/>
  <c r="P415" i="8"/>
  <c r="Q415" i="8" s="1"/>
  <c r="O415" i="8"/>
  <c r="P407" i="8"/>
  <c r="Q407" i="8" s="1"/>
  <c r="O407" i="8"/>
  <c r="P399" i="8"/>
  <c r="Q399" i="8" s="1"/>
  <c r="O399" i="8"/>
  <c r="P391" i="8"/>
  <c r="Q391" i="8" s="1"/>
  <c r="O391" i="8"/>
  <c r="P383" i="8"/>
  <c r="Q383" i="8" s="1"/>
  <c r="O383" i="8"/>
  <c r="P375" i="8"/>
  <c r="Q375" i="8" s="1"/>
  <c r="O375" i="8"/>
  <c r="P367" i="8"/>
  <c r="Q367" i="8" s="1"/>
  <c r="O367" i="8"/>
  <c r="P359" i="8"/>
  <c r="Q359" i="8" s="1"/>
  <c r="O359" i="8"/>
  <c r="P351" i="8"/>
  <c r="Q351" i="8" s="1"/>
  <c r="O351" i="8"/>
  <c r="P343" i="8"/>
  <c r="Q343" i="8" s="1"/>
  <c r="O343" i="8"/>
  <c r="P335" i="8"/>
  <c r="Q335" i="8" s="1"/>
  <c r="O335" i="8"/>
  <c r="P327" i="8"/>
  <c r="Q327" i="8" s="1"/>
  <c r="O327" i="8"/>
  <c r="P319" i="8"/>
  <c r="Q319" i="8" s="1"/>
  <c r="O319" i="8"/>
  <c r="P311" i="8"/>
  <c r="Q311" i="8" s="1"/>
  <c r="O311" i="8"/>
  <c r="P303" i="8"/>
  <c r="Q303" i="8" s="1"/>
  <c r="O303" i="8"/>
  <c r="P295" i="8"/>
  <c r="Q295" i="8" s="1"/>
  <c r="O295" i="8"/>
  <c r="P287" i="8"/>
  <c r="Q287" i="8" s="1"/>
  <c r="O287" i="8"/>
  <c r="P279" i="8"/>
  <c r="Q279" i="8" s="1"/>
  <c r="O279" i="8"/>
  <c r="P271" i="8"/>
  <c r="Q271" i="8" s="1"/>
  <c r="O271" i="8"/>
  <c r="P263" i="8"/>
  <c r="Q263" i="8" s="1"/>
  <c r="O263" i="8"/>
  <c r="P255" i="8"/>
  <c r="Q255" i="8" s="1"/>
  <c r="O255" i="8"/>
  <c r="P247" i="8"/>
  <c r="Q247" i="8" s="1"/>
  <c r="O247" i="8"/>
  <c r="P239" i="8"/>
  <c r="Q239" i="8" s="1"/>
  <c r="O239" i="8"/>
  <c r="P231" i="8"/>
  <c r="Q231" i="8" s="1"/>
  <c r="O231" i="8"/>
  <c r="P223" i="8"/>
  <c r="Q223" i="8" s="1"/>
  <c r="O223" i="8"/>
  <c r="P215" i="8"/>
  <c r="Q215" i="8" s="1"/>
  <c r="O215" i="8"/>
  <c r="P207" i="8"/>
  <c r="Q207" i="8" s="1"/>
  <c r="O207" i="8"/>
  <c r="P199" i="8"/>
  <c r="Q199" i="8" s="1"/>
  <c r="O199" i="8"/>
  <c r="P191" i="8"/>
  <c r="Q191" i="8" s="1"/>
  <c r="O191" i="8"/>
  <c r="P183" i="8"/>
  <c r="Q183" i="8" s="1"/>
  <c r="O183" i="8"/>
  <c r="P175" i="8"/>
  <c r="Q175" i="8" s="1"/>
  <c r="O175" i="8"/>
  <c r="P167" i="8"/>
  <c r="Q167" i="8" s="1"/>
  <c r="O167" i="8"/>
  <c r="P159" i="8"/>
  <c r="Q159" i="8" s="1"/>
  <c r="O159" i="8"/>
  <c r="P151" i="8"/>
  <c r="Q151" i="8" s="1"/>
  <c r="O151" i="8"/>
  <c r="P143" i="8"/>
  <c r="Q143" i="8" s="1"/>
  <c r="O143" i="8"/>
  <c r="P135" i="8"/>
  <c r="Q135" i="8" s="1"/>
  <c r="O135" i="8"/>
  <c r="P127" i="8"/>
  <c r="Q127" i="8" s="1"/>
  <c r="O127" i="8"/>
  <c r="P119" i="8"/>
  <c r="Q119" i="8" s="1"/>
  <c r="O119" i="8"/>
  <c r="P111" i="8"/>
  <c r="Q111" i="8" s="1"/>
  <c r="O111" i="8"/>
  <c r="P103" i="8"/>
  <c r="Q103" i="8" s="1"/>
  <c r="O103" i="8"/>
  <c r="P95" i="8"/>
  <c r="Q95" i="8" s="1"/>
  <c r="O95" i="8"/>
  <c r="P87" i="8"/>
  <c r="Q87" i="8" s="1"/>
  <c r="O87" i="8"/>
  <c r="P79" i="8"/>
  <c r="Q79" i="8" s="1"/>
  <c r="O79" i="8"/>
  <c r="P71" i="8"/>
  <c r="Q71" i="8" s="1"/>
  <c r="O71" i="8"/>
  <c r="P63" i="8"/>
  <c r="Q63" i="8" s="1"/>
  <c r="O63" i="8"/>
  <c r="P55" i="8"/>
  <c r="Q55" i="8" s="1"/>
  <c r="O55" i="8"/>
  <c r="P47" i="8"/>
  <c r="Q47" i="8" s="1"/>
  <c r="O47" i="8"/>
  <c r="P39" i="8"/>
  <c r="Q39" i="8" s="1"/>
  <c r="O39" i="8"/>
  <c r="P31" i="8"/>
  <c r="Q31" i="8" s="1"/>
  <c r="O31" i="8"/>
  <c r="P23" i="8"/>
  <c r="Q23" i="8" s="1"/>
  <c r="O23" i="8"/>
  <c r="J1407" i="8"/>
  <c r="J1343" i="8"/>
  <c r="J1279" i="8"/>
  <c r="J1215" i="8"/>
  <c r="J1151" i="8"/>
  <c r="J767" i="8"/>
  <c r="J703" i="8"/>
  <c r="J639" i="8"/>
  <c r="J575" i="8"/>
  <c r="K1089" i="8"/>
  <c r="L1089" i="8" s="1"/>
  <c r="J1089" i="8"/>
  <c r="K1073" i="8"/>
  <c r="L1073" i="8" s="1"/>
  <c r="J1073" i="8"/>
  <c r="K1057" i="8"/>
  <c r="L1057" i="8" s="1"/>
  <c r="J1057" i="8"/>
  <c r="K1041" i="8"/>
  <c r="L1041" i="8" s="1"/>
  <c r="J1041" i="8"/>
  <c r="K1025" i="8"/>
  <c r="L1025" i="8" s="1"/>
  <c r="J1025" i="8"/>
  <c r="K1009" i="8"/>
  <c r="L1009" i="8" s="1"/>
  <c r="J1009" i="8"/>
  <c r="K993" i="8"/>
  <c r="L993" i="8" s="1"/>
  <c r="J993" i="8"/>
  <c r="K977" i="8"/>
  <c r="L977" i="8" s="1"/>
  <c r="J977" i="8"/>
  <c r="K961" i="8"/>
  <c r="L961" i="8" s="1"/>
  <c r="J961" i="8"/>
  <c r="K945" i="8"/>
  <c r="L945" i="8" s="1"/>
  <c r="J945" i="8"/>
  <c r="K929" i="8"/>
  <c r="L929" i="8" s="1"/>
  <c r="J929" i="8"/>
  <c r="K913" i="8"/>
  <c r="L913" i="8" s="1"/>
  <c r="J913" i="8"/>
  <c r="K897" i="8"/>
  <c r="L897" i="8" s="1"/>
  <c r="J897" i="8"/>
  <c r="K881" i="8"/>
  <c r="L881" i="8" s="1"/>
  <c r="J881" i="8"/>
  <c r="K865" i="8"/>
  <c r="L865" i="8" s="1"/>
  <c r="J865" i="8"/>
  <c r="K857" i="8"/>
  <c r="L857" i="8" s="1"/>
  <c r="J857" i="8"/>
  <c r="K841" i="8"/>
  <c r="L841" i="8" s="1"/>
  <c r="J841" i="8"/>
  <c r="K825" i="8"/>
  <c r="L825" i="8" s="1"/>
  <c r="J825" i="8"/>
  <c r="K809" i="8"/>
  <c r="L809" i="8" s="1"/>
  <c r="J809" i="8"/>
  <c r="K793" i="8"/>
  <c r="L793" i="8" s="1"/>
  <c r="J793" i="8"/>
  <c r="K777" i="8"/>
  <c r="L777" i="8" s="1"/>
  <c r="J777" i="8"/>
  <c r="K761" i="8"/>
  <c r="L761" i="8" s="1"/>
  <c r="J761" i="8"/>
  <c r="K745" i="8"/>
  <c r="L745" i="8" s="1"/>
  <c r="J745" i="8"/>
  <c r="K737" i="8"/>
  <c r="L737" i="8" s="1"/>
  <c r="J737" i="8"/>
  <c r="K721" i="8"/>
  <c r="L721" i="8" s="1"/>
  <c r="J721" i="8"/>
  <c r="K705" i="8"/>
  <c r="L705" i="8" s="1"/>
  <c r="J705" i="8"/>
  <c r="K689" i="8"/>
  <c r="L689" i="8" s="1"/>
  <c r="J689" i="8"/>
  <c r="K673" i="8"/>
  <c r="L673" i="8" s="1"/>
  <c r="J673" i="8"/>
  <c r="K657" i="8"/>
  <c r="L657" i="8" s="1"/>
  <c r="J657" i="8"/>
  <c r="K641" i="8"/>
  <c r="L641" i="8" s="1"/>
  <c r="J641" i="8"/>
  <c r="K625" i="8"/>
  <c r="L625" i="8" s="1"/>
  <c r="J625" i="8"/>
  <c r="K609" i="8"/>
  <c r="L609" i="8" s="1"/>
  <c r="J609" i="8"/>
  <c r="K593" i="8"/>
  <c r="L593" i="8" s="1"/>
  <c r="J593" i="8"/>
  <c r="K577" i="8"/>
  <c r="L577" i="8" s="1"/>
  <c r="J577" i="8"/>
  <c r="K553" i="8"/>
  <c r="L553" i="8" s="1"/>
  <c r="J553" i="8"/>
  <c r="K537" i="8"/>
  <c r="L537" i="8" s="1"/>
  <c r="J537" i="8"/>
  <c r="K529" i="8"/>
  <c r="L529" i="8" s="1"/>
  <c r="J529" i="8"/>
  <c r="K513" i="8"/>
  <c r="L513" i="8" s="1"/>
  <c r="J513" i="8"/>
  <c r="K497" i="8"/>
  <c r="L497" i="8" s="1"/>
  <c r="J497" i="8"/>
  <c r="K481" i="8"/>
  <c r="L481" i="8" s="1"/>
  <c r="J481" i="8"/>
  <c r="K465" i="8"/>
  <c r="L465" i="8" s="1"/>
  <c r="J465" i="8"/>
  <c r="K449" i="8"/>
  <c r="L449" i="8" s="1"/>
  <c r="J449" i="8"/>
  <c r="K433" i="8"/>
  <c r="L433" i="8" s="1"/>
  <c r="J433" i="8"/>
  <c r="K417" i="8"/>
  <c r="L417" i="8" s="1"/>
  <c r="J417" i="8"/>
  <c r="K401" i="8"/>
  <c r="L401" i="8" s="1"/>
  <c r="J401" i="8"/>
  <c r="K385" i="8"/>
  <c r="L385" i="8" s="1"/>
  <c r="J385" i="8"/>
  <c r="K369" i="8"/>
  <c r="L369" i="8" s="1"/>
  <c r="J369" i="8"/>
  <c r="K353" i="8"/>
  <c r="L353" i="8" s="1"/>
  <c r="J353" i="8"/>
  <c r="K337" i="8"/>
  <c r="L337" i="8" s="1"/>
  <c r="J337" i="8"/>
  <c r="K321" i="8"/>
  <c r="L321" i="8" s="1"/>
  <c r="J321" i="8"/>
  <c r="K305" i="8"/>
  <c r="L305" i="8" s="1"/>
  <c r="J305" i="8"/>
  <c r="K289" i="8"/>
  <c r="L289" i="8" s="1"/>
  <c r="J289" i="8"/>
  <c r="K273" i="8"/>
  <c r="L273" i="8" s="1"/>
  <c r="J273" i="8"/>
  <c r="K257" i="8"/>
  <c r="L257" i="8" s="1"/>
  <c r="J257" i="8"/>
  <c r="K241" i="8"/>
  <c r="L241" i="8" s="1"/>
  <c r="J241" i="8"/>
  <c r="K225" i="8"/>
  <c r="L225" i="8" s="1"/>
  <c r="J225" i="8"/>
  <c r="K209" i="8"/>
  <c r="L209" i="8" s="1"/>
  <c r="J209" i="8"/>
  <c r="K193" i="8"/>
  <c r="L193" i="8" s="1"/>
  <c r="J193" i="8"/>
  <c r="K177" i="8"/>
  <c r="L177" i="8" s="1"/>
  <c r="J177" i="8"/>
  <c r="K161" i="8"/>
  <c r="L161" i="8" s="1"/>
  <c r="J161" i="8"/>
  <c r="K145" i="8"/>
  <c r="L145" i="8" s="1"/>
  <c r="J145" i="8"/>
  <c r="K129" i="8"/>
  <c r="L129" i="8" s="1"/>
  <c r="J129" i="8"/>
  <c r="K105" i="8"/>
  <c r="L105" i="8" s="1"/>
  <c r="J105" i="8"/>
  <c r="K49" i="8"/>
  <c r="L49" i="8" s="1"/>
  <c r="J49" i="8"/>
  <c r="K1088" i="8"/>
  <c r="L1088" i="8" s="1"/>
  <c r="J1088" i="8"/>
  <c r="K1080" i="8"/>
  <c r="L1080" i="8" s="1"/>
  <c r="J1080" i="8"/>
  <c r="K1072" i="8"/>
  <c r="L1072" i="8" s="1"/>
  <c r="J1072" i="8"/>
  <c r="K1064" i="8"/>
  <c r="L1064" i="8" s="1"/>
  <c r="J1064" i="8"/>
  <c r="K1056" i="8"/>
  <c r="L1056" i="8" s="1"/>
  <c r="J1056" i="8"/>
  <c r="K1048" i="8"/>
  <c r="L1048" i="8" s="1"/>
  <c r="J1048" i="8"/>
  <c r="K1040" i="8"/>
  <c r="L1040" i="8" s="1"/>
  <c r="J1040" i="8"/>
  <c r="K1032" i="8"/>
  <c r="L1032" i="8" s="1"/>
  <c r="J1032" i="8"/>
  <c r="K1024" i="8"/>
  <c r="L1024" i="8" s="1"/>
  <c r="J1024" i="8"/>
  <c r="K1016" i="8"/>
  <c r="L1016" i="8" s="1"/>
  <c r="J1016" i="8"/>
  <c r="K1008" i="8"/>
  <c r="L1008" i="8" s="1"/>
  <c r="J1008" i="8"/>
  <c r="K1000" i="8"/>
  <c r="L1000" i="8" s="1"/>
  <c r="J1000" i="8"/>
  <c r="K992" i="8"/>
  <c r="L992" i="8" s="1"/>
  <c r="J992" i="8"/>
  <c r="K984" i="8"/>
  <c r="L984" i="8" s="1"/>
  <c r="J984" i="8"/>
  <c r="K976" i="8"/>
  <c r="L976" i="8" s="1"/>
  <c r="J976" i="8"/>
  <c r="K968" i="8"/>
  <c r="L968" i="8" s="1"/>
  <c r="J968" i="8"/>
  <c r="K960" i="8"/>
  <c r="L960" i="8" s="1"/>
  <c r="J960" i="8"/>
  <c r="K952" i="8"/>
  <c r="L952" i="8" s="1"/>
  <c r="J952" i="8"/>
  <c r="K944" i="8"/>
  <c r="L944" i="8" s="1"/>
  <c r="J944" i="8"/>
  <c r="K936" i="8"/>
  <c r="L936" i="8" s="1"/>
  <c r="J936" i="8"/>
  <c r="K928" i="8"/>
  <c r="L928" i="8" s="1"/>
  <c r="J928" i="8"/>
  <c r="K920" i="8"/>
  <c r="L920" i="8" s="1"/>
  <c r="J920" i="8"/>
  <c r="K912" i="8"/>
  <c r="L912" i="8" s="1"/>
  <c r="J912" i="8"/>
  <c r="K904" i="8"/>
  <c r="L904" i="8" s="1"/>
  <c r="J904" i="8"/>
  <c r="K896" i="8"/>
  <c r="L896" i="8" s="1"/>
  <c r="J896" i="8"/>
  <c r="K888" i="8"/>
  <c r="L888" i="8" s="1"/>
  <c r="J888" i="8"/>
  <c r="K880" i="8"/>
  <c r="L880" i="8" s="1"/>
  <c r="J880" i="8"/>
  <c r="K872" i="8"/>
  <c r="L872" i="8" s="1"/>
  <c r="J872" i="8"/>
  <c r="K864" i="8"/>
  <c r="L864" i="8" s="1"/>
  <c r="J864" i="8"/>
  <c r="K856" i="8"/>
  <c r="L856" i="8" s="1"/>
  <c r="J856" i="8"/>
  <c r="K848" i="8"/>
  <c r="L848" i="8" s="1"/>
  <c r="J848" i="8"/>
  <c r="K840" i="8"/>
  <c r="L840" i="8" s="1"/>
  <c r="J840" i="8"/>
  <c r="K832" i="8"/>
  <c r="L832" i="8" s="1"/>
  <c r="J832" i="8"/>
  <c r="K824" i="8"/>
  <c r="L824" i="8" s="1"/>
  <c r="J824" i="8"/>
  <c r="K816" i="8"/>
  <c r="L816" i="8" s="1"/>
  <c r="J816" i="8"/>
  <c r="K808" i="8"/>
  <c r="L808" i="8" s="1"/>
  <c r="J808" i="8"/>
  <c r="K800" i="8"/>
  <c r="L800" i="8" s="1"/>
  <c r="J800" i="8"/>
  <c r="K792" i="8"/>
  <c r="L792" i="8" s="1"/>
  <c r="J792" i="8"/>
  <c r="K784" i="8"/>
  <c r="L784" i="8" s="1"/>
  <c r="J784" i="8"/>
  <c r="K776" i="8"/>
  <c r="L776" i="8" s="1"/>
  <c r="J776" i="8"/>
  <c r="K768" i="8"/>
  <c r="L768" i="8" s="1"/>
  <c r="J768" i="8"/>
  <c r="K760" i="8"/>
  <c r="L760" i="8" s="1"/>
  <c r="J760" i="8"/>
  <c r="K752" i="8"/>
  <c r="L752" i="8" s="1"/>
  <c r="J752" i="8"/>
  <c r="K744" i="8"/>
  <c r="L744" i="8" s="1"/>
  <c r="J744" i="8"/>
  <c r="K736" i="8"/>
  <c r="L736" i="8" s="1"/>
  <c r="J736" i="8"/>
  <c r="K728" i="8"/>
  <c r="L728" i="8" s="1"/>
  <c r="J728" i="8"/>
  <c r="K720" i="8"/>
  <c r="L720" i="8" s="1"/>
  <c r="J720" i="8"/>
  <c r="K712" i="8"/>
  <c r="L712" i="8" s="1"/>
  <c r="J712" i="8"/>
  <c r="K704" i="8"/>
  <c r="L704" i="8" s="1"/>
  <c r="J704" i="8"/>
  <c r="K696" i="8"/>
  <c r="L696" i="8" s="1"/>
  <c r="J696" i="8"/>
  <c r="K688" i="8"/>
  <c r="L688" i="8" s="1"/>
  <c r="J688" i="8"/>
  <c r="K680" i="8"/>
  <c r="L680" i="8" s="1"/>
  <c r="J680" i="8"/>
  <c r="K672" i="8"/>
  <c r="L672" i="8" s="1"/>
  <c r="J672" i="8"/>
  <c r="K664" i="8"/>
  <c r="L664" i="8" s="1"/>
  <c r="J664" i="8"/>
  <c r="K656" i="8"/>
  <c r="L656" i="8" s="1"/>
  <c r="J656" i="8"/>
  <c r="K648" i="8"/>
  <c r="L648" i="8" s="1"/>
  <c r="J648" i="8"/>
  <c r="K640" i="8"/>
  <c r="L640" i="8" s="1"/>
  <c r="J640" i="8"/>
  <c r="K632" i="8"/>
  <c r="L632" i="8" s="1"/>
  <c r="J632" i="8"/>
  <c r="K624" i="8"/>
  <c r="L624" i="8" s="1"/>
  <c r="J624" i="8"/>
  <c r="K616" i="8"/>
  <c r="L616" i="8" s="1"/>
  <c r="J616" i="8"/>
  <c r="K608" i="8"/>
  <c r="L608" i="8" s="1"/>
  <c r="J608" i="8"/>
  <c r="K600" i="8"/>
  <c r="L600" i="8" s="1"/>
  <c r="J600" i="8"/>
  <c r="K592" i="8"/>
  <c r="L592" i="8" s="1"/>
  <c r="J592" i="8"/>
  <c r="K584" i="8"/>
  <c r="L584" i="8" s="1"/>
  <c r="J584" i="8"/>
  <c r="K576" i="8"/>
  <c r="L576" i="8" s="1"/>
  <c r="J576" i="8"/>
  <c r="K568" i="8"/>
  <c r="L568" i="8" s="1"/>
  <c r="J568" i="8"/>
  <c r="K560" i="8"/>
  <c r="L560" i="8" s="1"/>
  <c r="J560" i="8"/>
  <c r="K552" i="8"/>
  <c r="L552" i="8" s="1"/>
  <c r="J552" i="8"/>
  <c r="K544" i="8"/>
  <c r="L544" i="8" s="1"/>
  <c r="J544" i="8"/>
  <c r="K536" i="8"/>
  <c r="L536" i="8" s="1"/>
  <c r="J536" i="8"/>
  <c r="K528" i="8"/>
  <c r="L528" i="8" s="1"/>
  <c r="J528" i="8"/>
  <c r="K520" i="8"/>
  <c r="L520" i="8" s="1"/>
  <c r="J520" i="8"/>
  <c r="K512" i="8"/>
  <c r="L512" i="8" s="1"/>
  <c r="J512" i="8"/>
  <c r="K504" i="8"/>
  <c r="L504" i="8" s="1"/>
  <c r="J504" i="8"/>
  <c r="K496" i="8"/>
  <c r="L496" i="8" s="1"/>
  <c r="J496" i="8"/>
  <c r="K488" i="8"/>
  <c r="L488" i="8" s="1"/>
  <c r="J488" i="8"/>
  <c r="K480" i="8"/>
  <c r="L480" i="8" s="1"/>
  <c r="J480" i="8"/>
  <c r="K472" i="8"/>
  <c r="L472" i="8" s="1"/>
  <c r="J472" i="8"/>
  <c r="K464" i="8"/>
  <c r="L464" i="8" s="1"/>
  <c r="J464" i="8"/>
  <c r="K456" i="8"/>
  <c r="L456" i="8" s="1"/>
  <c r="J456" i="8"/>
  <c r="K448" i="8"/>
  <c r="L448" i="8" s="1"/>
  <c r="J448" i="8"/>
  <c r="K440" i="8"/>
  <c r="L440" i="8" s="1"/>
  <c r="J440" i="8"/>
  <c r="K432" i="8"/>
  <c r="L432" i="8" s="1"/>
  <c r="J432" i="8"/>
  <c r="K424" i="8"/>
  <c r="L424" i="8" s="1"/>
  <c r="J424" i="8"/>
  <c r="K416" i="8"/>
  <c r="L416" i="8" s="1"/>
  <c r="J416" i="8"/>
  <c r="K408" i="8"/>
  <c r="L408" i="8" s="1"/>
  <c r="J408" i="8"/>
  <c r="K400" i="8"/>
  <c r="L400" i="8" s="1"/>
  <c r="J400" i="8"/>
  <c r="K392" i="8"/>
  <c r="L392" i="8" s="1"/>
  <c r="J392" i="8"/>
  <c r="K384" i="8"/>
  <c r="L384" i="8" s="1"/>
  <c r="J384" i="8"/>
  <c r="K376" i="8"/>
  <c r="L376" i="8" s="1"/>
  <c r="J376" i="8"/>
  <c r="K368" i="8"/>
  <c r="L368" i="8" s="1"/>
  <c r="J368" i="8"/>
  <c r="K360" i="8"/>
  <c r="L360" i="8" s="1"/>
  <c r="J360" i="8"/>
  <c r="K352" i="8"/>
  <c r="L352" i="8" s="1"/>
  <c r="J352" i="8"/>
  <c r="K344" i="8"/>
  <c r="L344" i="8" s="1"/>
  <c r="J344" i="8"/>
  <c r="K336" i="8"/>
  <c r="L336" i="8" s="1"/>
  <c r="J336" i="8"/>
  <c r="K328" i="8"/>
  <c r="L328" i="8" s="1"/>
  <c r="J328" i="8"/>
  <c r="K320" i="8"/>
  <c r="L320" i="8" s="1"/>
  <c r="J320" i="8"/>
  <c r="K312" i="8"/>
  <c r="L312" i="8" s="1"/>
  <c r="J312" i="8"/>
  <c r="K304" i="8"/>
  <c r="L304" i="8" s="1"/>
  <c r="J304" i="8"/>
  <c r="K296" i="8"/>
  <c r="L296" i="8" s="1"/>
  <c r="J296" i="8"/>
  <c r="K288" i="8"/>
  <c r="L288" i="8" s="1"/>
  <c r="J288" i="8"/>
  <c r="K280" i="8"/>
  <c r="L280" i="8" s="1"/>
  <c r="J280" i="8"/>
  <c r="K272" i="8"/>
  <c r="L272" i="8" s="1"/>
  <c r="J272" i="8"/>
  <c r="K264" i="8"/>
  <c r="L264" i="8" s="1"/>
  <c r="J264" i="8"/>
  <c r="K256" i="8"/>
  <c r="L256" i="8" s="1"/>
  <c r="J256" i="8"/>
  <c r="K248" i="8"/>
  <c r="L248" i="8" s="1"/>
  <c r="J248" i="8"/>
  <c r="K240" i="8"/>
  <c r="L240" i="8" s="1"/>
  <c r="J240" i="8"/>
  <c r="K232" i="8"/>
  <c r="L232" i="8" s="1"/>
  <c r="J232" i="8"/>
  <c r="K224" i="8"/>
  <c r="L224" i="8" s="1"/>
  <c r="J224" i="8"/>
  <c r="K216" i="8"/>
  <c r="L216" i="8" s="1"/>
  <c r="J216" i="8"/>
  <c r="K208" i="8"/>
  <c r="L208" i="8" s="1"/>
  <c r="J208" i="8"/>
  <c r="K200" i="8"/>
  <c r="L200" i="8" s="1"/>
  <c r="J200" i="8"/>
  <c r="K192" i="8"/>
  <c r="L192" i="8" s="1"/>
  <c r="J192" i="8"/>
  <c r="K184" i="8"/>
  <c r="L184" i="8" s="1"/>
  <c r="J184" i="8"/>
  <c r="K176" i="8"/>
  <c r="L176" i="8" s="1"/>
  <c r="J176" i="8"/>
  <c r="K168" i="8"/>
  <c r="L168" i="8" s="1"/>
  <c r="J168" i="8"/>
  <c r="K160" i="8"/>
  <c r="L160" i="8" s="1"/>
  <c r="J160" i="8"/>
  <c r="K152" i="8"/>
  <c r="L152" i="8" s="1"/>
  <c r="J152" i="8"/>
  <c r="K144" i="8"/>
  <c r="L144" i="8" s="1"/>
  <c r="J144" i="8"/>
  <c r="K136" i="8"/>
  <c r="L136" i="8" s="1"/>
  <c r="J136" i="8"/>
  <c r="K128" i="8"/>
  <c r="L128" i="8" s="1"/>
  <c r="J128" i="8"/>
  <c r="K120" i="8"/>
  <c r="L120" i="8" s="1"/>
  <c r="J120" i="8"/>
  <c r="K112" i="8"/>
  <c r="L112" i="8" s="1"/>
  <c r="J112" i="8"/>
  <c r="K104" i="8"/>
  <c r="L104" i="8" s="1"/>
  <c r="J104" i="8"/>
  <c r="K96" i="8"/>
  <c r="L96" i="8" s="1"/>
  <c r="J96" i="8"/>
  <c r="K88" i="8"/>
  <c r="L88" i="8" s="1"/>
  <c r="J88" i="8"/>
  <c r="K80" i="8"/>
  <c r="L80" i="8" s="1"/>
  <c r="J80" i="8"/>
  <c r="K72" i="8"/>
  <c r="L72" i="8" s="1"/>
  <c r="J72" i="8"/>
  <c r="K64" i="8"/>
  <c r="L64" i="8" s="1"/>
  <c r="J64" i="8"/>
  <c r="K56" i="8"/>
  <c r="L56" i="8" s="1"/>
  <c r="J56" i="8"/>
  <c r="K48" i="8"/>
  <c r="L48" i="8" s="1"/>
  <c r="J48" i="8"/>
  <c r="K40" i="8"/>
  <c r="L40" i="8" s="1"/>
  <c r="J40" i="8"/>
  <c r="K32" i="8"/>
  <c r="L32" i="8" s="1"/>
  <c r="J32" i="8"/>
  <c r="K24" i="8"/>
  <c r="L24" i="8" s="1"/>
  <c r="J24" i="8"/>
  <c r="K16" i="8"/>
  <c r="L16" i="8" s="1"/>
  <c r="J16" i="8"/>
  <c r="P1470" i="8"/>
  <c r="Q1470" i="8" s="1"/>
  <c r="O1470" i="8"/>
  <c r="P1462" i="8"/>
  <c r="Q1462" i="8" s="1"/>
  <c r="O1462" i="8"/>
  <c r="P1454" i="8"/>
  <c r="Q1454" i="8" s="1"/>
  <c r="O1454" i="8"/>
  <c r="P1446" i="8"/>
  <c r="Q1446" i="8" s="1"/>
  <c r="O1446" i="8"/>
  <c r="P1438" i="8"/>
  <c r="Q1438" i="8" s="1"/>
  <c r="O1438" i="8"/>
  <c r="P1430" i="8"/>
  <c r="Q1430" i="8" s="1"/>
  <c r="O1430" i="8"/>
  <c r="P1422" i="8"/>
  <c r="Q1422" i="8" s="1"/>
  <c r="O1422" i="8"/>
  <c r="P1414" i="8"/>
  <c r="Q1414" i="8" s="1"/>
  <c r="O1414" i="8"/>
  <c r="P1406" i="8"/>
  <c r="Q1406" i="8" s="1"/>
  <c r="O1406" i="8"/>
  <c r="P1398" i="8"/>
  <c r="Q1398" i="8" s="1"/>
  <c r="O1398" i="8"/>
  <c r="P1390" i="8"/>
  <c r="Q1390" i="8" s="1"/>
  <c r="O1390" i="8"/>
  <c r="P1382" i="8"/>
  <c r="Q1382" i="8" s="1"/>
  <c r="O1382" i="8"/>
  <c r="P1374" i="8"/>
  <c r="Q1374" i="8" s="1"/>
  <c r="O1374" i="8"/>
  <c r="P1366" i="8"/>
  <c r="Q1366" i="8" s="1"/>
  <c r="O1366" i="8"/>
  <c r="P1358" i="8"/>
  <c r="Q1358" i="8" s="1"/>
  <c r="O1358" i="8"/>
  <c r="P1350" i="8"/>
  <c r="Q1350" i="8" s="1"/>
  <c r="O1350" i="8"/>
  <c r="O1342" i="8"/>
  <c r="P1342" i="8"/>
  <c r="Q1342" i="8" s="1"/>
  <c r="P1334" i="8"/>
  <c r="Q1334" i="8" s="1"/>
  <c r="O1334" i="8"/>
  <c r="O1326" i="8"/>
  <c r="P1326" i="8"/>
  <c r="Q1326" i="8" s="1"/>
  <c r="P1318" i="8"/>
  <c r="Q1318" i="8" s="1"/>
  <c r="O1318" i="8"/>
  <c r="P1310" i="8"/>
  <c r="Q1310" i="8" s="1"/>
  <c r="O1310" i="8"/>
  <c r="P1302" i="8"/>
  <c r="Q1302" i="8" s="1"/>
  <c r="O1302" i="8"/>
  <c r="P1294" i="8"/>
  <c r="Q1294" i="8" s="1"/>
  <c r="O1294" i="8"/>
  <c r="P1286" i="8"/>
  <c r="Q1286" i="8" s="1"/>
  <c r="O1286" i="8"/>
  <c r="P1278" i="8"/>
  <c r="Q1278" i="8" s="1"/>
  <c r="O1278" i="8"/>
  <c r="P1270" i="8"/>
  <c r="Q1270" i="8" s="1"/>
  <c r="O1270" i="8"/>
  <c r="O1262" i="8"/>
  <c r="P1262" i="8"/>
  <c r="Q1262" i="8" s="1"/>
  <c r="P1254" i="8"/>
  <c r="Q1254" i="8" s="1"/>
  <c r="O1254" i="8"/>
  <c r="P1246" i="8"/>
  <c r="Q1246" i="8" s="1"/>
  <c r="O1246" i="8"/>
  <c r="P1238" i="8"/>
  <c r="Q1238" i="8" s="1"/>
  <c r="O1238" i="8"/>
  <c r="O1230" i="8"/>
  <c r="P1230" i="8"/>
  <c r="Q1230" i="8" s="1"/>
  <c r="P1222" i="8"/>
  <c r="Q1222" i="8" s="1"/>
  <c r="O1222" i="8"/>
  <c r="P1214" i="8"/>
  <c r="Q1214" i="8" s="1"/>
  <c r="O1214" i="8"/>
  <c r="P1206" i="8"/>
  <c r="Q1206" i="8" s="1"/>
  <c r="O1206" i="8"/>
  <c r="P1198" i="8"/>
  <c r="Q1198" i="8" s="1"/>
  <c r="O1198" i="8"/>
  <c r="P1190" i="8"/>
  <c r="Q1190" i="8" s="1"/>
  <c r="O1190" i="8"/>
  <c r="P1182" i="8"/>
  <c r="Q1182" i="8" s="1"/>
  <c r="O1182" i="8"/>
  <c r="O1174" i="8"/>
  <c r="P1174" i="8"/>
  <c r="Q1174" i="8" s="1"/>
  <c r="P1166" i="8"/>
  <c r="Q1166" i="8" s="1"/>
  <c r="O1166" i="8"/>
  <c r="P1158" i="8"/>
  <c r="Q1158" i="8" s="1"/>
  <c r="O1158" i="8"/>
  <c r="O1150" i="8"/>
  <c r="P1150" i="8"/>
  <c r="Q1150" i="8" s="1"/>
  <c r="O1142" i="8"/>
  <c r="P1142" i="8"/>
  <c r="Q1142" i="8" s="1"/>
  <c r="P1134" i="8"/>
  <c r="Q1134" i="8" s="1"/>
  <c r="O1134" i="8"/>
  <c r="P1126" i="8"/>
  <c r="Q1126" i="8" s="1"/>
  <c r="O1126" i="8"/>
  <c r="O1118" i="8"/>
  <c r="P1118" i="8"/>
  <c r="Q1118" i="8" s="1"/>
  <c r="P1110" i="8"/>
  <c r="Q1110" i="8" s="1"/>
  <c r="O1110" i="8"/>
  <c r="P1102" i="8"/>
  <c r="Q1102" i="8" s="1"/>
  <c r="O1102" i="8"/>
  <c r="P1094" i="8"/>
  <c r="Q1094" i="8" s="1"/>
  <c r="O1094" i="8"/>
  <c r="P1086" i="8"/>
  <c r="Q1086" i="8" s="1"/>
  <c r="O1086" i="8"/>
  <c r="P1078" i="8"/>
  <c r="Q1078" i="8" s="1"/>
  <c r="O1078" i="8"/>
  <c r="P1070" i="8"/>
  <c r="Q1070" i="8" s="1"/>
  <c r="O1070" i="8"/>
  <c r="P1062" i="8"/>
  <c r="Q1062" i="8" s="1"/>
  <c r="O1062" i="8"/>
  <c r="O1054" i="8"/>
  <c r="P1054" i="8"/>
  <c r="Q1054" i="8" s="1"/>
  <c r="O1046" i="8"/>
  <c r="P1046" i="8"/>
  <c r="Q1046" i="8" s="1"/>
  <c r="P1038" i="8"/>
  <c r="Q1038" i="8" s="1"/>
  <c r="O1038" i="8"/>
  <c r="P1030" i="8"/>
  <c r="Q1030" i="8" s="1"/>
  <c r="O1030" i="8"/>
  <c r="O1022" i="8"/>
  <c r="P1022" i="8"/>
  <c r="Q1022" i="8" s="1"/>
  <c r="O1014" i="8"/>
  <c r="P1014" i="8"/>
  <c r="Q1014" i="8" s="1"/>
  <c r="P1006" i="8"/>
  <c r="Q1006" i="8" s="1"/>
  <c r="O1006" i="8"/>
  <c r="P998" i="8"/>
  <c r="Q998" i="8" s="1"/>
  <c r="O998" i="8"/>
  <c r="O990" i="8"/>
  <c r="P990" i="8"/>
  <c r="Q990" i="8" s="1"/>
  <c r="P982" i="8"/>
  <c r="Q982" i="8" s="1"/>
  <c r="O982" i="8"/>
  <c r="P974" i="8"/>
  <c r="Q974" i="8" s="1"/>
  <c r="O974" i="8"/>
  <c r="P966" i="8"/>
  <c r="Q966" i="8" s="1"/>
  <c r="O966" i="8"/>
  <c r="P958" i="8"/>
  <c r="Q958" i="8" s="1"/>
  <c r="O958" i="8"/>
  <c r="P950" i="8"/>
  <c r="Q950" i="8" s="1"/>
  <c r="O950" i="8"/>
  <c r="P942" i="8"/>
  <c r="Q942" i="8" s="1"/>
  <c r="O942" i="8"/>
  <c r="P934" i="8"/>
  <c r="Q934" i="8" s="1"/>
  <c r="O934" i="8"/>
  <c r="P926" i="8"/>
  <c r="Q926" i="8" s="1"/>
  <c r="O926" i="8"/>
  <c r="P918" i="8"/>
  <c r="Q918" i="8" s="1"/>
  <c r="O918" i="8"/>
  <c r="P910" i="8"/>
  <c r="Q910" i="8" s="1"/>
  <c r="O910" i="8"/>
  <c r="P902" i="8"/>
  <c r="Q902" i="8" s="1"/>
  <c r="O902" i="8"/>
  <c r="P894" i="8"/>
  <c r="Q894" i="8" s="1"/>
  <c r="O894" i="8"/>
  <c r="P886" i="8"/>
  <c r="Q886" i="8" s="1"/>
  <c r="O886" i="8"/>
  <c r="P878" i="8"/>
  <c r="Q878" i="8" s="1"/>
  <c r="O878" i="8"/>
  <c r="P870" i="8"/>
  <c r="Q870" i="8" s="1"/>
  <c r="O870" i="8"/>
  <c r="P862" i="8"/>
  <c r="Q862" i="8" s="1"/>
  <c r="O862" i="8"/>
  <c r="P854" i="8"/>
  <c r="Q854" i="8" s="1"/>
  <c r="O854" i="8"/>
  <c r="P846" i="8"/>
  <c r="Q846" i="8" s="1"/>
  <c r="O846" i="8"/>
  <c r="P838" i="8"/>
  <c r="Q838" i="8" s="1"/>
  <c r="O838" i="8"/>
  <c r="P830" i="8"/>
  <c r="Q830" i="8" s="1"/>
  <c r="O830" i="8"/>
  <c r="P822" i="8"/>
  <c r="Q822" i="8" s="1"/>
  <c r="O822" i="8"/>
  <c r="P814" i="8"/>
  <c r="Q814" i="8" s="1"/>
  <c r="O814" i="8"/>
  <c r="P806" i="8"/>
  <c r="Q806" i="8" s="1"/>
  <c r="O806" i="8"/>
  <c r="P798" i="8"/>
  <c r="Q798" i="8" s="1"/>
  <c r="O798" i="8"/>
  <c r="P790" i="8"/>
  <c r="Q790" i="8" s="1"/>
  <c r="O790" i="8"/>
  <c r="P782" i="8"/>
  <c r="Q782" i="8" s="1"/>
  <c r="O782" i="8"/>
  <c r="P774" i="8"/>
  <c r="Q774" i="8" s="1"/>
  <c r="O774" i="8"/>
  <c r="P766" i="8"/>
  <c r="Q766" i="8" s="1"/>
  <c r="O766" i="8"/>
  <c r="P758" i="8"/>
  <c r="Q758" i="8" s="1"/>
  <c r="O758" i="8"/>
  <c r="P750" i="8"/>
  <c r="Q750" i="8" s="1"/>
  <c r="O750" i="8"/>
  <c r="P742" i="8"/>
  <c r="Q742" i="8" s="1"/>
  <c r="O742" i="8"/>
  <c r="P734" i="8"/>
  <c r="Q734" i="8" s="1"/>
  <c r="O734" i="8"/>
  <c r="P726" i="8"/>
  <c r="Q726" i="8" s="1"/>
  <c r="O726" i="8"/>
  <c r="P718" i="8"/>
  <c r="Q718" i="8" s="1"/>
  <c r="O718" i="8"/>
  <c r="P710" i="8"/>
  <c r="Q710" i="8" s="1"/>
  <c r="O710" i="8"/>
  <c r="P702" i="8"/>
  <c r="Q702" i="8" s="1"/>
  <c r="O702" i="8"/>
  <c r="P694" i="8"/>
  <c r="Q694" i="8" s="1"/>
  <c r="O694" i="8"/>
  <c r="P686" i="8"/>
  <c r="Q686" i="8" s="1"/>
  <c r="O686" i="8"/>
  <c r="P678" i="8"/>
  <c r="Q678" i="8" s="1"/>
  <c r="O678" i="8"/>
  <c r="P670" i="8"/>
  <c r="Q670" i="8" s="1"/>
  <c r="O670" i="8"/>
  <c r="P662" i="8"/>
  <c r="Q662" i="8" s="1"/>
  <c r="O662" i="8"/>
  <c r="P654" i="8"/>
  <c r="Q654" i="8" s="1"/>
  <c r="O654" i="8"/>
  <c r="P646" i="8"/>
  <c r="Q646" i="8" s="1"/>
  <c r="O646" i="8"/>
  <c r="P638" i="8"/>
  <c r="Q638" i="8" s="1"/>
  <c r="O638" i="8"/>
  <c r="P630" i="8"/>
  <c r="Q630" i="8" s="1"/>
  <c r="O630" i="8"/>
  <c r="P622" i="8"/>
  <c r="Q622" i="8" s="1"/>
  <c r="O622" i="8"/>
  <c r="P614" i="8"/>
  <c r="Q614" i="8" s="1"/>
  <c r="O614" i="8"/>
  <c r="P606" i="8"/>
  <c r="Q606" i="8" s="1"/>
  <c r="O606" i="8"/>
  <c r="P598" i="8"/>
  <c r="Q598" i="8" s="1"/>
  <c r="O598" i="8"/>
  <c r="P590" i="8"/>
  <c r="Q590" i="8" s="1"/>
  <c r="O590" i="8"/>
  <c r="P582" i="8"/>
  <c r="Q582" i="8" s="1"/>
  <c r="O582" i="8"/>
  <c r="P574" i="8"/>
  <c r="Q574" i="8" s="1"/>
  <c r="O574" i="8"/>
  <c r="P566" i="8"/>
  <c r="Q566" i="8" s="1"/>
  <c r="O566" i="8"/>
  <c r="P558" i="8"/>
  <c r="Q558" i="8" s="1"/>
  <c r="O558" i="8"/>
  <c r="P550" i="8"/>
  <c r="Q550" i="8" s="1"/>
  <c r="O550" i="8"/>
  <c r="P542" i="8"/>
  <c r="Q542" i="8" s="1"/>
  <c r="O542" i="8"/>
  <c r="P534" i="8"/>
  <c r="Q534" i="8" s="1"/>
  <c r="O534" i="8"/>
  <c r="P526" i="8"/>
  <c r="Q526" i="8" s="1"/>
  <c r="O526" i="8"/>
  <c r="P518" i="8"/>
  <c r="Q518" i="8" s="1"/>
  <c r="O518" i="8"/>
  <c r="P510" i="8"/>
  <c r="Q510" i="8" s="1"/>
  <c r="O510" i="8"/>
  <c r="P502" i="8"/>
  <c r="Q502" i="8" s="1"/>
  <c r="O502" i="8"/>
  <c r="P494" i="8"/>
  <c r="Q494" i="8" s="1"/>
  <c r="O494" i="8"/>
  <c r="P486" i="8"/>
  <c r="Q486" i="8" s="1"/>
  <c r="O486" i="8"/>
  <c r="P478" i="8"/>
  <c r="Q478" i="8" s="1"/>
  <c r="O478" i="8"/>
  <c r="P470" i="8"/>
  <c r="Q470" i="8" s="1"/>
  <c r="O470" i="8"/>
  <c r="P462" i="8"/>
  <c r="Q462" i="8" s="1"/>
  <c r="O462" i="8"/>
  <c r="P454" i="8"/>
  <c r="Q454" i="8" s="1"/>
  <c r="O454" i="8"/>
  <c r="P446" i="8"/>
  <c r="Q446" i="8" s="1"/>
  <c r="O446" i="8"/>
  <c r="P438" i="8"/>
  <c r="Q438" i="8" s="1"/>
  <c r="O438" i="8"/>
  <c r="P430" i="8"/>
  <c r="Q430" i="8" s="1"/>
  <c r="O430" i="8"/>
  <c r="P422" i="8"/>
  <c r="Q422" i="8" s="1"/>
  <c r="O422" i="8"/>
  <c r="P414" i="8"/>
  <c r="Q414" i="8" s="1"/>
  <c r="O414" i="8"/>
  <c r="P406" i="8"/>
  <c r="Q406" i="8" s="1"/>
  <c r="O406" i="8"/>
  <c r="P398" i="8"/>
  <c r="Q398" i="8" s="1"/>
  <c r="O398" i="8"/>
  <c r="P390" i="8"/>
  <c r="Q390" i="8" s="1"/>
  <c r="O390" i="8"/>
  <c r="P382" i="8"/>
  <c r="Q382" i="8" s="1"/>
  <c r="O382" i="8"/>
  <c r="P374" i="8"/>
  <c r="Q374" i="8" s="1"/>
  <c r="O374" i="8"/>
  <c r="P366" i="8"/>
  <c r="Q366" i="8" s="1"/>
  <c r="O366" i="8"/>
  <c r="P358" i="8"/>
  <c r="Q358" i="8" s="1"/>
  <c r="O358" i="8"/>
  <c r="P350" i="8"/>
  <c r="Q350" i="8" s="1"/>
  <c r="O350" i="8"/>
  <c r="P342" i="8"/>
  <c r="Q342" i="8" s="1"/>
  <c r="O342" i="8"/>
  <c r="P334" i="8"/>
  <c r="Q334" i="8" s="1"/>
  <c r="O334" i="8"/>
  <c r="P326" i="8"/>
  <c r="Q326" i="8" s="1"/>
  <c r="O326" i="8"/>
  <c r="P318" i="8"/>
  <c r="Q318" i="8" s="1"/>
  <c r="O318" i="8"/>
  <c r="P310" i="8"/>
  <c r="Q310" i="8" s="1"/>
  <c r="O310" i="8"/>
  <c r="P302" i="8"/>
  <c r="Q302" i="8" s="1"/>
  <c r="O302" i="8"/>
  <c r="P294" i="8"/>
  <c r="Q294" i="8" s="1"/>
  <c r="O294" i="8"/>
  <c r="P286" i="8"/>
  <c r="Q286" i="8" s="1"/>
  <c r="O286" i="8"/>
  <c r="P278" i="8"/>
  <c r="Q278" i="8" s="1"/>
  <c r="O278" i="8"/>
  <c r="P270" i="8"/>
  <c r="Q270" i="8" s="1"/>
  <c r="O270" i="8"/>
  <c r="P262" i="8"/>
  <c r="Q262" i="8" s="1"/>
  <c r="O262" i="8"/>
  <c r="P254" i="8"/>
  <c r="Q254" i="8" s="1"/>
  <c r="O254" i="8"/>
  <c r="P246" i="8"/>
  <c r="Q246" i="8" s="1"/>
  <c r="O246" i="8"/>
  <c r="P238" i="8"/>
  <c r="Q238" i="8" s="1"/>
  <c r="O238" i="8"/>
  <c r="P230" i="8"/>
  <c r="Q230" i="8" s="1"/>
  <c r="O230" i="8"/>
  <c r="P222" i="8"/>
  <c r="Q222" i="8" s="1"/>
  <c r="O222" i="8"/>
  <c r="P214" i="8"/>
  <c r="Q214" i="8" s="1"/>
  <c r="O214" i="8"/>
  <c r="P206" i="8"/>
  <c r="Q206" i="8" s="1"/>
  <c r="O206" i="8"/>
  <c r="P198" i="8"/>
  <c r="Q198" i="8" s="1"/>
  <c r="O198" i="8"/>
  <c r="P190" i="8"/>
  <c r="Q190" i="8" s="1"/>
  <c r="O190" i="8"/>
  <c r="P182" i="8"/>
  <c r="Q182" i="8" s="1"/>
  <c r="O182" i="8"/>
  <c r="P174" i="8"/>
  <c r="Q174" i="8" s="1"/>
  <c r="O174" i="8"/>
  <c r="P166" i="8"/>
  <c r="Q166" i="8" s="1"/>
  <c r="O166" i="8"/>
  <c r="P158" i="8"/>
  <c r="Q158" i="8" s="1"/>
  <c r="O158" i="8"/>
  <c r="P150" i="8"/>
  <c r="Q150" i="8" s="1"/>
  <c r="O150" i="8"/>
  <c r="P142" i="8"/>
  <c r="Q142" i="8" s="1"/>
  <c r="O142" i="8"/>
  <c r="P134" i="8"/>
  <c r="Q134" i="8" s="1"/>
  <c r="O134" i="8"/>
  <c r="P126" i="8"/>
  <c r="Q126" i="8" s="1"/>
  <c r="O126" i="8"/>
  <c r="P118" i="8"/>
  <c r="Q118" i="8" s="1"/>
  <c r="O118" i="8"/>
  <c r="P110" i="8"/>
  <c r="Q110" i="8" s="1"/>
  <c r="O110" i="8"/>
  <c r="P102" i="8"/>
  <c r="Q102" i="8" s="1"/>
  <c r="O102" i="8"/>
  <c r="P94" i="8"/>
  <c r="Q94" i="8" s="1"/>
  <c r="O94" i="8"/>
  <c r="P86" i="8"/>
  <c r="Q86" i="8" s="1"/>
  <c r="O86" i="8"/>
  <c r="P78" i="8"/>
  <c r="Q78" i="8" s="1"/>
  <c r="O78" i="8"/>
  <c r="P70" i="8"/>
  <c r="Q70" i="8" s="1"/>
  <c r="O70" i="8"/>
  <c r="P62" i="8"/>
  <c r="Q62" i="8" s="1"/>
  <c r="O62" i="8"/>
  <c r="P54" i="8"/>
  <c r="Q54" i="8" s="1"/>
  <c r="O54" i="8"/>
  <c r="P46" i="8"/>
  <c r="Q46" i="8" s="1"/>
  <c r="O46" i="8"/>
  <c r="P38" i="8"/>
  <c r="Q38" i="8" s="1"/>
  <c r="O38" i="8"/>
  <c r="P30" i="8"/>
  <c r="Q30" i="8" s="1"/>
  <c r="O30" i="8"/>
  <c r="O22" i="8"/>
  <c r="P22" i="8"/>
  <c r="Q22" i="8" s="1"/>
  <c r="K511" i="8"/>
  <c r="L511" i="8" s="1"/>
  <c r="J511" i="8"/>
  <c r="K447" i="8"/>
  <c r="L447" i="8" s="1"/>
  <c r="J447" i="8"/>
  <c r="K383" i="8"/>
  <c r="L383" i="8" s="1"/>
  <c r="J383" i="8"/>
  <c r="K319" i="8"/>
  <c r="L319" i="8" s="1"/>
  <c r="J319" i="8"/>
  <c r="K255" i="8"/>
  <c r="L255" i="8" s="1"/>
  <c r="J255" i="8"/>
  <c r="K191" i="8"/>
  <c r="L191" i="8" s="1"/>
  <c r="J191" i="8"/>
  <c r="K127" i="8"/>
  <c r="L127" i="8" s="1"/>
  <c r="J127" i="8"/>
  <c r="K63" i="8"/>
  <c r="L63" i="8" s="1"/>
  <c r="J63" i="8"/>
  <c r="J1447" i="8"/>
  <c r="J1383" i="8"/>
  <c r="J1319" i="8"/>
  <c r="J1255" i="8"/>
  <c r="J1191" i="8"/>
  <c r="J1127" i="8"/>
  <c r="J1063" i="8"/>
  <c r="J999" i="8"/>
  <c r="J935" i="8"/>
  <c r="J871" i="8"/>
  <c r="K1081" i="8"/>
  <c r="L1081" i="8" s="1"/>
  <c r="J1081" i="8"/>
  <c r="K1065" i="8"/>
  <c r="L1065" i="8" s="1"/>
  <c r="J1065" i="8"/>
  <c r="K1049" i="8"/>
  <c r="L1049" i="8" s="1"/>
  <c r="J1049" i="8"/>
  <c r="K1033" i="8"/>
  <c r="L1033" i="8" s="1"/>
  <c r="J1033" i="8"/>
  <c r="K1017" i="8"/>
  <c r="L1017" i="8" s="1"/>
  <c r="J1017" i="8"/>
  <c r="K1001" i="8"/>
  <c r="L1001" i="8" s="1"/>
  <c r="J1001" i="8"/>
  <c r="K985" i="8"/>
  <c r="L985" i="8" s="1"/>
  <c r="J985" i="8"/>
  <c r="K969" i="8"/>
  <c r="L969" i="8" s="1"/>
  <c r="J969" i="8"/>
  <c r="K953" i="8"/>
  <c r="L953" i="8" s="1"/>
  <c r="J953" i="8"/>
  <c r="K937" i="8"/>
  <c r="L937" i="8" s="1"/>
  <c r="J937" i="8"/>
  <c r="K921" i="8"/>
  <c r="L921" i="8" s="1"/>
  <c r="J921" i="8"/>
  <c r="K905" i="8"/>
  <c r="L905" i="8" s="1"/>
  <c r="J905" i="8"/>
  <c r="K889" i="8"/>
  <c r="L889" i="8" s="1"/>
  <c r="J889" i="8"/>
  <c r="K873" i="8"/>
  <c r="L873" i="8" s="1"/>
  <c r="J873" i="8"/>
  <c r="K849" i="8"/>
  <c r="L849" i="8" s="1"/>
  <c r="J849" i="8"/>
  <c r="K833" i="8"/>
  <c r="L833" i="8" s="1"/>
  <c r="J833" i="8"/>
  <c r="K817" i="8"/>
  <c r="L817" i="8" s="1"/>
  <c r="J817" i="8"/>
  <c r="K801" i="8"/>
  <c r="L801" i="8" s="1"/>
  <c r="J801" i="8"/>
  <c r="K785" i="8"/>
  <c r="L785" i="8" s="1"/>
  <c r="J785" i="8"/>
  <c r="K769" i="8"/>
  <c r="L769" i="8" s="1"/>
  <c r="J769" i="8"/>
  <c r="K753" i="8"/>
  <c r="L753" i="8" s="1"/>
  <c r="J753" i="8"/>
  <c r="K729" i="8"/>
  <c r="L729" i="8" s="1"/>
  <c r="J729" i="8"/>
  <c r="K713" i="8"/>
  <c r="L713" i="8" s="1"/>
  <c r="J713" i="8"/>
  <c r="K697" i="8"/>
  <c r="L697" i="8" s="1"/>
  <c r="J697" i="8"/>
  <c r="K681" i="8"/>
  <c r="L681" i="8" s="1"/>
  <c r="J681" i="8"/>
  <c r="K665" i="8"/>
  <c r="L665" i="8" s="1"/>
  <c r="J665" i="8"/>
  <c r="K649" i="8"/>
  <c r="L649" i="8" s="1"/>
  <c r="J649" i="8"/>
  <c r="K633" i="8"/>
  <c r="L633" i="8" s="1"/>
  <c r="J633" i="8"/>
  <c r="K617" i="8"/>
  <c r="L617" i="8" s="1"/>
  <c r="J617" i="8"/>
  <c r="K601" i="8"/>
  <c r="L601" i="8" s="1"/>
  <c r="J601" i="8"/>
  <c r="K585" i="8"/>
  <c r="L585" i="8" s="1"/>
  <c r="J585" i="8"/>
  <c r="K569" i="8"/>
  <c r="L569" i="8" s="1"/>
  <c r="J569" i="8"/>
  <c r="K561" i="8"/>
  <c r="L561" i="8" s="1"/>
  <c r="J561" i="8"/>
  <c r="K545" i="8"/>
  <c r="L545" i="8" s="1"/>
  <c r="J545" i="8"/>
  <c r="K521" i="8"/>
  <c r="L521" i="8" s="1"/>
  <c r="J521" i="8"/>
  <c r="K505" i="8"/>
  <c r="L505" i="8" s="1"/>
  <c r="J505" i="8"/>
  <c r="K489" i="8"/>
  <c r="L489" i="8" s="1"/>
  <c r="J489" i="8"/>
  <c r="K473" i="8"/>
  <c r="L473" i="8" s="1"/>
  <c r="J473" i="8"/>
  <c r="K457" i="8"/>
  <c r="L457" i="8" s="1"/>
  <c r="J457" i="8"/>
  <c r="K441" i="8"/>
  <c r="L441" i="8" s="1"/>
  <c r="J441" i="8"/>
  <c r="K425" i="8"/>
  <c r="L425" i="8" s="1"/>
  <c r="J425" i="8"/>
  <c r="K409" i="8"/>
  <c r="L409" i="8" s="1"/>
  <c r="J409" i="8"/>
  <c r="K393" i="8"/>
  <c r="L393" i="8" s="1"/>
  <c r="J393" i="8"/>
  <c r="K377" i="8"/>
  <c r="L377" i="8" s="1"/>
  <c r="J377" i="8"/>
  <c r="K361" i="8"/>
  <c r="L361" i="8" s="1"/>
  <c r="J361" i="8"/>
  <c r="K345" i="8"/>
  <c r="L345" i="8" s="1"/>
  <c r="J345" i="8"/>
  <c r="K329" i="8"/>
  <c r="L329" i="8" s="1"/>
  <c r="J329" i="8"/>
  <c r="K313" i="8"/>
  <c r="L313" i="8" s="1"/>
  <c r="J313" i="8"/>
  <c r="K297" i="8"/>
  <c r="L297" i="8" s="1"/>
  <c r="J297" i="8"/>
  <c r="K281" i="8"/>
  <c r="L281" i="8" s="1"/>
  <c r="J281" i="8"/>
  <c r="K265" i="8"/>
  <c r="L265" i="8" s="1"/>
  <c r="J265" i="8"/>
  <c r="K249" i="8"/>
  <c r="L249" i="8" s="1"/>
  <c r="J249" i="8"/>
  <c r="K233" i="8"/>
  <c r="L233" i="8" s="1"/>
  <c r="J233" i="8"/>
  <c r="K217" i="8"/>
  <c r="L217" i="8" s="1"/>
  <c r="J217" i="8"/>
  <c r="K201" i="8"/>
  <c r="L201" i="8" s="1"/>
  <c r="J201" i="8"/>
  <c r="K185" i="8"/>
  <c r="L185" i="8" s="1"/>
  <c r="J185" i="8"/>
  <c r="K169" i="8"/>
  <c r="L169" i="8" s="1"/>
  <c r="J169" i="8"/>
  <c r="K153" i="8"/>
  <c r="L153" i="8" s="1"/>
  <c r="J153" i="8"/>
  <c r="K137" i="8"/>
  <c r="L137" i="8" s="1"/>
  <c r="J137" i="8"/>
  <c r="K121" i="8"/>
  <c r="L121" i="8" s="1"/>
  <c r="J121" i="8"/>
  <c r="K113" i="8"/>
  <c r="L113" i="8" s="1"/>
  <c r="J113" i="8"/>
  <c r="K97" i="8"/>
  <c r="L97" i="8" s="1"/>
  <c r="J97" i="8"/>
  <c r="K89" i="8"/>
  <c r="L89" i="8" s="1"/>
  <c r="J89" i="8"/>
  <c r="K81" i="8"/>
  <c r="L81" i="8" s="1"/>
  <c r="J81" i="8"/>
  <c r="K73" i="8"/>
  <c r="L73" i="8" s="1"/>
  <c r="J73" i="8"/>
  <c r="K65" i="8"/>
  <c r="L65" i="8" s="1"/>
  <c r="J65" i="8"/>
  <c r="K57" i="8"/>
  <c r="L57" i="8" s="1"/>
  <c r="J57" i="8"/>
  <c r="K41" i="8"/>
  <c r="L41" i="8" s="1"/>
  <c r="J41" i="8"/>
  <c r="K5" i="8"/>
  <c r="L5" i="8" s="1"/>
  <c r="J5" i="8"/>
  <c r="K7" i="8"/>
  <c r="L7" i="8" s="1"/>
  <c r="J7" i="8"/>
  <c r="P1469" i="8"/>
  <c r="Q1469" i="8" s="1"/>
  <c r="O1469" i="8"/>
  <c r="P1461" i="8"/>
  <c r="Q1461" i="8" s="1"/>
  <c r="O1461" i="8"/>
  <c r="P1453" i="8"/>
  <c r="Q1453" i="8" s="1"/>
  <c r="O1453" i="8"/>
  <c r="P1445" i="8"/>
  <c r="Q1445" i="8" s="1"/>
  <c r="O1445" i="8"/>
  <c r="P1437" i="8"/>
  <c r="Q1437" i="8" s="1"/>
  <c r="O1437" i="8"/>
  <c r="P1429" i="8"/>
  <c r="Q1429" i="8" s="1"/>
  <c r="O1429" i="8"/>
  <c r="P1421" i="8"/>
  <c r="Q1421" i="8" s="1"/>
  <c r="O1421" i="8"/>
  <c r="P1413" i="8"/>
  <c r="Q1413" i="8" s="1"/>
  <c r="O1413" i="8"/>
  <c r="P1405" i="8"/>
  <c r="Q1405" i="8" s="1"/>
  <c r="O1405" i="8"/>
  <c r="P1397" i="8"/>
  <c r="Q1397" i="8" s="1"/>
  <c r="O1397" i="8"/>
  <c r="P1389" i="8"/>
  <c r="Q1389" i="8" s="1"/>
  <c r="O1389" i="8"/>
  <c r="P1381" i="8"/>
  <c r="Q1381" i="8" s="1"/>
  <c r="O1381" i="8"/>
  <c r="P1373" i="8"/>
  <c r="Q1373" i="8" s="1"/>
  <c r="O1373" i="8"/>
  <c r="P1365" i="8"/>
  <c r="Q1365" i="8" s="1"/>
  <c r="O1365" i="8"/>
  <c r="P1357" i="8"/>
  <c r="Q1357" i="8" s="1"/>
  <c r="O1357" i="8"/>
  <c r="P1349" i="8"/>
  <c r="Q1349" i="8" s="1"/>
  <c r="O1349" i="8"/>
  <c r="P1341" i="8"/>
  <c r="Q1341" i="8" s="1"/>
  <c r="O1341" i="8"/>
  <c r="P1333" i="8"/>
  <c r="Q1333" i="8" s="1"/>
  <c r="O1333" i="8"/>
  <c r="P1325" i="8"/>
  <c r="Q1325" i="8" s="1"/>
  <c r="O1325" i="8"/>
  <c r="P1317" i="8"/>
  <c r="Q1317" i="8" s="1"/>
  <c r="O1317" i="8"/>
  <c r="P1309" i="8"/>
  <c r="Q1309" i="8" s="1"/>
  <c r="O1309" i="8"/>
  <c r="P1301" i="8"/>
  <c r="Q1301" i="8" s="1"/>
  <c r="O1301" i="8"/>
  <c r="P1293" i="8"/>
  <c r="Q1293" i="8" s="1"/>
  <c r="O1293" i="8"/>
  <c r="P1285" i="8"/>
  <c r="Q1285" i="8" s="1"/>
  <c r="O1285" i="8"/>
  <c r="P1277" i="8"/>
  <c r="Q1277" i="8" s="1"/>
  <c r="O1277" i="8"/>
  <c r="P1269" i="8"/>
  <c r="Q1269" i="8" s="1"/>
  <c r="O1269" i="8"/>
  <c r="P1261" i="8"/>
  <c r="Q1261" i="8" s="1"/>
  <c r="O1261" i="8"/>
  <c r="P1253" i="8"/>
  <c r="Q1253" i="8" s="1"/>
  <c r="O1253" i="8"/>
  <c r="P1245" i="8"/>
  <c r="Q1245" i="8" s="1"/>
  <c r="O1245" i="8"/>
  <c r="P1237" i="8"/>
  <c r="Q1237" i="8" s="1"/>
  <c r="O1237" i="8"/>
  <c r="P1229" i="8"/>
  <c r="Q1229" i="8" s="1"/>
  <c r="O1229" i="8"/>
  <c r="P1221" i="8"/>
  <c r="Q1221" i="8" s="1"/>
  <c r="O1221" i="8"/>
  <c r="P1213" i="8"/>
  <c r="Q1213" i="8" s="1"/>
  <c r="O1213" i="8"/>
  <c r="P1205" i="8"/>
  <c r="Q1205" i="8" s="1"/>
  <c r="O1205" i="8"/>
  <c r="P1197" i="8"/>
  <c r="Q1197" i="8" s="1"/>
  <c r="O1197" i="8"/>
  <c r="P1189" i="8"/>
  <c r="Q1189" i="8" s="1"/>
  <c r="O1189" i="8"/>
  <c r="P1181" i="8"/>
  <c r="Q1181" i="8" s="1"/>
  <c r="O1181" i="8"/>
  <c r="P1173" i="8"/>
  <c r="Q1173" i="8" s="1"/>
  <c r="O1173" i="8"/>
  <c r="P1165" i="8"/>
  <c r="Q1165" i="8" s="1"/>
  <c r="O1165" i="8"/>
  <c r="P1157" i="8"/>
  <c r="Q1157" i="8" s="1"/>
  <c r="O1157" i="8"/>
  <c r="P1149" i="8"/>
  <c r="Q1149" i="8" s="1"/>
  <c r="O1149" i="8"/>
  <c r="P1141" i="8"/>
  <c r="Q1141" i="8" s="1"/>
  <c r="O1141" i="8"/>
  <c r="P1133" i="8"/>
  <c r="Q1133" i="8" s="1"/>
  <c r="O1133" i="8"/>
  <c r="P1125" i="8"/>
  <c r="Q1125" i="8" s="1"/>
  <c r="O1125" i="8"/>
  <c r="P1117" i="8"/>
  <c r="Q1117" i="8" s="1"/>
  <c r="O1117" i="8"/>
  <c r="P1109" i="8"/>
  <c r="Q1109" i="8" s="1"/>
  <c r="O1109" i="8"/>
  <c r="P1101" i="8"/>
  <c r="Q1101" i="8" s="1"/>
  <c r="O1101" i="8"/>
  <c r="P1093" i="8"/>
  <c r="Q1093" i="8" s="1"/>
  <c r="O1093" i="8"/>
  <c r="P1085" i="8"/>
  <c r="Q1085" i="8" s="1"/>
  <c r="O1085" i="8"/>
  <c r="P1077" i="8"/>
  <c r="Q1077" i="8" s="1"/>
  <c r="O1077" i="8"/>
  <c r="P1069" i="8"/>
  <c r="Q1069" i="8" s="1"/>
  <c r="O1069" i="8"/>
  <c r="P1061" i="8"/>
  <c r="Q1061" i="8" s="1"/>
  <c r="O1061" i="8"/>
  <c r="P1053" i="8"/>
  <c r="Q1053" i="8" s="1"/>
  <c r="O1053" i="8"/>
  <c r="P1045" i="8"/>
  <c r="Q1045" i="8" s="1"/>
  <c r="O1045" i="8"/>
  <c r="P1037" i="8"/>
  <c r="Q1037" i="8" s="1"/>
  <c r="O1037" i="8"/>
  <c r="P1029" i="8"/>
  <c r="Q1029" i="8" s="1"/>
  <c r="O1029" i="8"/>
  <c r="P1021" i="8"/>
  <c r="Q1021" i="8" s="1"/>
  <c r="O1021" i="8"/>
  <c r="P1013" i="8"/>
  <c r="Q1013" i="8" s="1"/>
  <c r="O1013" i="8"/>
  <c r="P1005" i="8"/>
  <c r="Q1005" i="8" s="1"/>
  <c r="O1005" i="8"/>
  <c r="P997" i="8"/>
  <c r="Q997" i="8" s="1"/>
  <c r="O997" i="8"/>
  <c r="P989" i="8"/>
  <c r="Q989" i="8" s="1"/>
  <c r="O989" i="8"/>
  <c r="P981" i="8"/>
  <c r="Q981" i="8" s="1"/>
  <c r="O981" i="8"/>
  <c r="P973" i="8"/>
  <c r="Q973" i="8" s="1"/>
  <c r="O973" i="8"/>
  <c r="P965" i="8"/>
  <c r="Q965" i="8" s="1"/>
  <c r="O965" i="8"/>
  <c r="P957" i="8"/>
  <c r="Q957" i="8" s="1"/>
  <c r="O957" i="8"/>
  <c r="P949" i="8"/>
  <c r="Q949" i="8" s="1"/>
  <c r="O949" i="8"/>
  <c r="P941" i="8"/>
  <c r="Q941" i="8" s="1"/>
  <c r="O941" i="8"/>
  <c r="P933" i="8"/>
  <c r="Q933" i="8" s="1"/>
  <c r="O933" i="8"/>
  <c r="P925" i="8"/>
  <c r="Q925" i="8" s="1"/>
  <c r="O925" i="8"/>
  <c r="P917" i="8"/>
  <c r="Q917" i="8" s="1"/>
  <c r="O917" i="8"/>
  <c r="P909" i="8"/>
  <c r="Q909" i="8" s="1"/>
  <c r="O909" i="8"/>
  <c r="P901" i="8"/>
  <c r="Q901" i="8" s="1"/>
  <c r="O901" i="8"/>
  <c r="P893" i="8"/>
  <c r="Q893" i="8" s="1"/>
  <c r="O893" i="8"/>
  <c r="P885" i="8"/>
  <c r="Q885" i="8" s="1"/>
  <c r="O885" i="8"/>
  <c r="P877" i="8"/>
  <c r="Q877" i="8" s="1"/>
  <c r="O877" i="8"/>
  <c r="P869" i="8"/>
  <c r="Q869" i="8" s="1"/>
  <c r="O869" i="8"/>
  <c r="P861" i="8"/>
  <c r="Q861" i="8" s="1"/>
  <c r="O861" i="8"/>
  <c r="P853" i="8"/>
  <c r="Q853" i="8" s="1"/>
  <c r="O853" i="8"/>
  <c r="P845" i="8"/>
  <c r="Q845" i="8" s="1"/>
  <c r="O845" i="8"/>
  <c r="P837" i="8"/>
  <c r="Q837" i="8" s="1"/>
  <c r="O837" i="8"/>
  <c r="P829" i="8"/>
  <c r="Q829" i="8" s="1"/>
  <c r="O829" i="8"/>
  <c r="P821" i="8"/>
  <c r="Q821" i="8" s="1"/>
  <c r="O821" i="8"/>
  <c r="P813" i="8"/>
  <c r="Q813" i="8" s="1"/>
  <c r="O813" i="8"/>
  <c r="P805" i="8"/>
  <c r="Q805" i="8" s="1"/>
  <c r="O805" i="8"/>
  <c r="P797" i="8"/>
  <c r="Q797" i="8" s="1"/>
  <c r="O797" i="8"/>
  <c r="P789" i="8"/>
  <c r="Q789" i="8" s="1"/>
  <c r="O789" i="8"/>
  <c r="P781" i="8"/>
  <c r="Q781" i="8" s="1"/>
  <c r="O781" i="8"/>
  <c r="P773" i="8"/>
  <c r="Q773" i="8" s="1"/>
  <c r="O773" i="8"/>
  <c r="P765" i="8"/>
  <c r="Q765" i="8" s="1"/>
  <c r="O765" i="8"/>
  <c r="P757" i="8"/>
  <c r="Q757" i="8" s="1"/>
  <c r="O757" i="8"/>
  <c r="P749" i="8"/>
  <c r="Q749" i="8" s="1"/>
  <c r="O749" i="8"/>
  <c r="P741" i="8"/>
  <c r="Q741" i="8" s="1"/>
  <c r="O741" i="8"/>
  <c r="P733" i="8"/>
  <c r="Q733" i="8" s="1"/>
  <c r="O733" i="8"/>
  <c r="P725" i="8"/>
  <c r="Q725" i="8" s="1"/>
  <c r="O725" i="8"/>
  <c r="P717" i="8"/>
  <c r="Q717" i="8" s="1"/>
  <c r="O717" i="8"/>
  <c r="P709" i="8"/>
  <c r="Q709" i="8" s="1"/>
  <c r="O709" i="8"/>
  <c r="P701" i="8"/>
  <c r="Q701" i="8" s="1"/>
  <c r="O701" i="8"/>
  <c r="O693" i="8"/>
  <c r="P693" i="8"/>
  <c r="Q693" i="8" s="1"/>
  <c r="P685" i="8"/>
  <c r="Q685" i="8" s="1"/>
  <c r="O685" i="8"/>
  <c r="P677" i="8"/>
  <c r="Q677" i="8" s="1"/>
  <c r="O677" i="8"/>
  <c r="P669" i="8"/>
  <c r="Q669" i="8" s="1"/>
  <c r="O669" i="8"/>
  <c r="P661" i="8"/>
  <c r="Q661" i="8" s="1"/>
  <c r="O661" i="8"/>
  <c r="P653" i="8"/>
  <c r="Q653" i="8" s="1"/>
  <c r="O653" i="8"/>
  <c r="P645" i="8"/>
  <c r="Q645" i="8" s="1"/>
  <c r="O645" i="8"/>
  <c r="P637" i="8"/>
  <c r="Q637" i="8" s="1"/>
  <c r="O637" i="8"/>
  <c r="P629" i="8"/>
  <c r="Q629" i="8" s="1"/>
  <c r="O629" i="8"/>
  <c r="P621" i="8"/>
  <c r="Q621" i="8" s="1"/>
  <c r="O621" i="8"/>
  <c r="P613" i="8"/>
  <c r="Q613" i="8" s="1"/>
  <c r="O613" i="8"/>
  <c r="P605" i="8"/>
  <c r="Q605" i="8" s="1"/>
  <c r="O605" i="8"/>
  <c r="P597" i="8"/>
  <c r="Q597" i="8" s="1"/>
  <c r="O597" i="8"/>
  <c r="P589" i="8"/>
  <c r="Q589" i="8" s="1"/>
  <c r="O589" i="8"/>
  <c r="O581" i="8"/>
  <c r="P581" i="8"/>
  <c r="Q581" i="8" s="1"/>
  <c r="P573" i="8"/>
  <c r="Q573" i="8" s="1"/>
  <c r="O573" i="8"/>
  <c r="P565" i="8"/>
  <c r="Q565" i="8" s="1"/>
  <c r="O565" i="8"/>
  <c r="P557" i="8"/>
  <c r="Q557" i="8" s="1"/>
  <c r="O557" i="8"/>
  <c r="P549" i="8"/>
  <c r="Q549" i="8" s="1"/>
  <c r="O549" i="8"/>
  <c r="P541" i="8"/>
  <c r="Q541" i="8" s="1"/>
  <c r="O541" i="8"/>
  <c r="P533" i="8"/>
  <c r="Q533" i="8" s="1"/>
  <c r="O533" i="8"/>
  <c r="P525" i="8"/>
  <c r="Q525" i="8" s="1"/>
  <c r="O525" i="8"/>
  <c r="P517" i="8"/>
  <c r="Q517" i="8" s="1"/>
  <c r="O517" i="8"/>
  <c r="P509" i="8"/>
  <c r="Q509" i="8" s="1"/>
  <c r="O509" i="8"/>
  <c r="P501" i="8"/>
  <c r="Q501" i="8" s="1"/>
  <c r="O501" i="8"/>
  <c r="P493" i="8"/>
  <c r="Q493" i="8" s="1"/>
  <c r="O493" i="8"/>
  <c r="P485" i="8"/>
  <c r="Q485" i="8" s="1"/>
  <c r="O485" i="8"/>
  <c r="P477" i="8"/>
  <c r="Q477" i="8" s="1"/>
  <c r="O477" i="8"/>
  <c r="P469" i="8"/>
  <c r="Q469" i="8" s="1"/>
  <c r="O469" i="8"/>
  <c r="P461" i="8"/>
  <c r="Q461" i="8" s="1"/>
  <c r="O461" i="8"/>
  <c r="P453" i="8"/>
  <c r="Q453" i="8" s="1"/>
  <c r="O453" i="8"/>
  <c r="P445" i="8"/>
  <c r="Q445" i="8" s="1"/>
  <c r="O445" i="8"/>
  <c r="P437" i="8"/>
  <c r="Q437" i="8" s="1"/>
  <c r="O437" i="8"/>
  <c r="P429" i="8"/>
  <c r="Q429" i="8" s="1"/>
  <c r="O429" i="8"/>
  <c r="P421" i="8"/>
  <c r="Q421" i="8" s="1"/>
  <c r="O421" i="8"/>
  <c r="P413" i="8"/>
  <c r="Q413" i="8" s="1"/>
  <c r="O413" i="8"/>
  <c r="P405" i="8"/>
  <c r="Q405" i="8" s="1"/>
  <c r="O405" i="8"/>
  <c r="P397" i="8"/>
  <c r="Q397" i="8" s="1"/>
  <c r="O397" i="8"/>
  <c r="P389" i="8"/>
  <c r="Q389" i="8" s="1"/>
  <c r="O389" i="8"/>
  <c r="P381" i="8"/>
  <c r="Q381" i="8" s="1"/>
  <c r="O381" i="8"/>
  <c r="P373" i="8"/>
  <c r="Q373" i="8" s="1"/>
  <c r="O373" i="8"/>
  <c r="P365" i="8"/>
  <c r="Q365" i="8" s="1"/>
  <c r="O365" i="8"/>
  <c r="P357" i="8"/>
  <c r="Q357" i="8" s="1"/>
  <c r="O357" i="8"/>
  <c r="P349" i="8"/>
  <c r="Q349" i="8" s="1"/>
  <c r="O349" i="8"/>
  <c r="P341" i="8"/>
  <c r="Q341" i="8" s="1"/>
  <c r="O341" i="8"/>
  <c r="P333" i="8"/>
  <c r="Q333" i="8" s="1"/>
  <c r="O333" i="8"/>
  <c r="P325" i="8"/>
  <c r="Q325" i="8" s="1"/>
  <c r="O325" i="8"/>
  <c r="P317" i="8"/>
  <c r="Q317" i="8" s="1"/>
  <c r="O317" i="8"/>
  <c r="P309" i="8"/>
  <c r="Q309" i="8" s="1"/>
  <c r="O309" i="8"/>
  <c r="P301" i="8"/>
  <c r="Q301" i="8" s="1"/>
  <c r="O301" i="8"/>
  <c r="P293" i="8"/>
  <c r="Q293" i="8" s="1"/>
  <c r="O293" i="8"/>
  <c r="P285" i="8"/>
  <c r="Q285" i="8" s="1"/>
  <c r="O285" i="8"/>
  <c r="P277" i="8"/>
  <c r="Q277" i="8" s="1"/>
  <c r="O277" i="8"/>
  <c r="P269" i="8"/>
  <c r="Q269" i="8" s="1"/>
  <c r="O269" i="8"/>
  <c r="P261" i="8"/>
  <c r="Q261" i="8" s="1"/>
  <c r="O261" i="8"/>
  <c r="P253" i="8"/>
  <c r="Q253" i="8" s="1"/>
  <c r="O253" i="8"/>
  <c r="P245" i="8"/>
  <c r="Q245" i="8" s="1"/>
  <c r="O245" i="8"/>
  <c r="P237" i="8"/>
  <c r="Q237" i="8" s="1"/>
  <c r="O237" i="8"/>
  <c r="P229" i="8"/>
  <c r="Q229" i="8" s="1"/>
  <c r="O229" i="8"/>
  <c r="P221" i="8"/>
  <c r="Q221" i="8" s="1"/>
  <c r="O221" i="8"/>
  <c r="P213" i="8"/>
  <c r="Q213" i="8" s="1"/>
  <c r="O213" i="8"/>
  <c r="P205" i="8"/>
  <c r="Q205" i="8" s="1"/>
  <c r="O205" i="8"/>
  <c r="P197" i="8"/>
  <c r="Q197" i="8" s="1"/>
  <c r="O197" i="8"/>
  <c r="P189" i="8"/>
  <c r="Q189" i="8" s="1"/>
  <c r="O189" i="8"/>
  <c r="P181" i="8"/>
  <c r="Q181" i="8" s="1"/>
  <c r="O181" i="8"/>
  <c r="P173" i="8"/>
  <c r="Q173" i="8" s="1"/>
  <c r="O173" i="8"/>
  <c r="P165" i="8"/>
  <c r="Q165" i="8" s="1"/>
  <c r="O165" i="8"/>
  <c r="P157" i="8"/>
  <c r="Q157" i="8" s="1"/>
  <c r="O157" i="8"/>
  <c r="P149" i="8"/>
  <c r="Q149" i="8" s="1"/>
  <c r="O149" i="8"/>
  <c r="P141" i="8"/>
  <c r="Q141" i="8" s="1"/>
  <c r="O141" i="8"/>
  <c r="P133" i="8"/>
  <c r="Q133" i="8" s="1"/>
  <c r="O133" i="8"/>
  <c r="P125" i="8"/>
  <c r="Q125" i="8" s="1"/>
  <c r="O125" i="8"/>
  <c r="P117" i="8"/>
  <c r="Q117" i="8" s="1"/>
  <c r="O117" i="8"/>
  <c r="P109" i="8"/>
  <c r="Q109" i="8" s="1"/>
  <c r="O109" i="8"/>
  <c r="P101" i="8"/>
  <c r="Q101" i="8" s="1"/>
  <c r="O101" i="8"/>
  <c r="P93" i="8"/>
  <c r="Q93" i="8" s="1"/>
  <c r="O93" i="8"/>
  <c r="P85" i="8"/>
  <c r="Q85" i="8" s="1"/>
  <c r="O85" i="8"/>
  <c r="P77" i="8"/>
  <c r="Q77" i="8" s="1"/>
  <c r="O77" i="8"/>
  <c r="P69" i="8"/>
  <c r="Q69" i="8" s="1"/>
  <c r="O69" i="8"/>
  <c r="P61" i="8"/>
  <c r="Q61" i="8" s="1"/>
  <c r="O61" i="8"/>
  <c r="O53" i="8"/>
  <c r="P53" i="8"/>
  <c r="Q53" i="8" s="1"/>
  <c r="P45" i="8"/>
  <c r="Q45" i="8" s="1"/>
  <c r="O45" i="8"/>
  <c r="P37" i="8"/>
  <c r="Q37" i="8" s="1"/>
  <c r="O37" i="8"/>
  <c r="P29" i="8"/>
  <c r="Q29" i="8" s="1"/>
  <c r="O29" i="8"/>
  <c r="P21" i="8"/>
  <c r="Q21" i="8" s="1"/>
  <c r="O21" i="8"/>
  <c r="J1423" i="8"/>
  <c r="J1359" i="8"/>
  <c r="J1295" i="8"/>
  <c r="J1231" i="8"/>
  <c r="J1167" i="8"/>
  <c r="J1103" i="8"/>
  <c r="J783" i="8"/>
  <c r="J719" i="8"/>
  <c r="J655" i="8"/>
  <c r="J591" i="8"/>
  <c r="J527" i="8"/>
  <c r="K6" i="8"/>
  <c r="L6" i="8" s="1"/>
  <c r="J6" i="8"/>
  <c r="P1468" i="8"/>
  <c r="Q1468" i="8" s="1"/>
  <c r="O1468" i="8"/>
  <c r="P1460" i="8"/>
  <c r="Q1460" i="8" s="1"/>
  <c r="O1460" i="8"/>
  <c r="P1452" i="8"/>
  <c r="Q1452" i="8" s="1"/>
  <c r="O1452" i="8"/>
  <c r="P1444" i="8"/>
  <c r="Q1444" i="8" s="1"/>
  <c r="O1444" i="8"/>
  <c r="P1436" i="8"/>
  <c r="Q1436" i="8" s="1"/>
  <c r="O1436" i="8"/>
  <c r="P1428" i="8"/>
  <c r="Q1428" i="8" s="1"/>
  <c r="O1428" i="8"/>
  <c r="P1420" i="8"/>
  <c r="Q1420" i="8" s="1"/>
  <c r="O1420" i="8"/>
  <c r="P1412" i="8"/>
  <c r="Q1412" i="8" s="1"/>
  <c r="O1412" i="8"/>
  <c r="P1404" i="8"/>
  <c r="Q1404" i="8" s="1"/>
  <c r="O1404" i="8"/>
  <c r="P1396" i="8"/>
  <c r="Q1396" i="8" s="1"/>
  <c r="O1396" i="8"/>
  <c r="P1388" i="8"/>
  <c r="Q1388" i="8" s="1"/>
  <c r="O1388" i="8"/>
  <c r="P1380" i="8"/>
  <c r="Q1380" i="8" s="1"/>
  <c r="O1380" i="8"/>
  <c r="P1372" i="8"/>
  <c r="Q1372" i="8" s="1"/>
  <c r="O1372" i="8"/>
  <c r="P1364" i="8"/>
  <c r="Q1364" i="8" s="1"/>
  <c r="O1364" i="8"/>
  <c r="P1356" i="8"/>
  <c r="Q1356" i="8" s="1"/>
  <c r="O1356" i="8"/>
  <c r="P1348" i="8"/>
  <c r="Q1348" i="8" s="1"/>
  <c r="O1348" i="8"/>
  <c r="P1340" i="8"/>
  <c r="Q1340" i="8" s="1"/>
  <c r="O1340" i="8"/>
  <c r="O1332" i="8"/>
  <c r="P1332" i="8"/>
  <c r="Q1332" i="8" s="1"/>
  <c r="P1324" i="8"/>
  <c r="Q1324" i="8" s="1"/>
  <c r="O1324" i="8"/>
  <c r="O1316" i="8"/>
  <c r="P1316" i="8"/>
  <c r="Q1316" i="8" s="1"/>
  <c r="P1308" i="8"/>
  <c r="Q1308" i="8" s="1"/>
  <c r="O1308" i="8"/>
  <c r="P1300" i="8"/>
  <c r="Q1300" i="8" s="1"/>
  <c r="O1300" i="8"/>
  <c r="P1292" i="8"/>
  <c r="Q1292" i="8" s="1"/>
  <c r="O1292" i="8"/>
  <c r="P1284" i="8"/>
  <c r="Q1284" i="8" s="1"/>
  <c r="O1284" i="8"/>
  <c r="P1276" i="8"/>
  <c r="Q1276" i="8" s="1"/>
  <c r="O1276" i="8"/>
  <c r="O1268" i="8"/>
  <c r="P1268" i="8"/>
  <c r="Q1268" i="8" s="1"/>
  <c r="P1260" i="8"/>
  <c r="Q1260" i="8" s="1"/>
  <c r="O1260" i="8"/>
  <c r="P1252" i="8"/>
  <c r="Q1252" i="8" s="1"/>
  <c r="O1252" i="8"/>
  <c r="P1244" i="8"/>
  <c r="Q1244" i="8" s="1"/>
  <c r="O1244" i="8"/>
  <c r="P1236" i="8"/>
  <c r="Q1236" i="8" s="1"/>
  <c r="O1236" i="8"/>
  <c r="P1228" i="8"/>
  <c r="Q1228" i="8" s="1"/>
  <c r="O1228" i="8"/>
  <c r="P1220" i="8"/>
  <c r="Q1220" i="8" s="1"/>
  <c r="O1220" i="8"/>
  <c r="P1212" i="8"/>
  <c r="Q1212" i="8" s="1"/>
  <c r="O1212" i="8"/>
  <c r="P1204" i="8"/>
  <c r="Q1204" i="8" s="1"/>
  <c r="O1204" i="8"/>
  <c r="O1196" i="8"/>
  <c r="P1196" i="8"/>
  <c r="Q1196" i="8" s="1"/>
  <c r="P1188" i="8"/>
  <c r="Q1188" i="8" s="1"/>
  <c r="O1188" i="8"/>
  <c r="P1180" i="8"/>
  <c r="Q1180" i="8" s="1"/>
  <c r="O1180" i="8"/>
  <c r="P1172" i="8"/>
  <c r="Q1172" i="8" s="1"/>
  <c r="O1172" i="8"/>
  <c r="P1164" i="8"/>
  <c r="Q1164" i="8" s="1"/>
  <c r="O1164" i="8"/>
  <c r="P1156" i="8"/>
  <c r="Q1156" i="8" s="1"/>
  <c r="O1156" i="8"/>
  <c r="P1148" i="8"/>
  <c r="Q1148" i="8" s="1"/>
  <c r="O1148" i="8"/>
  <c r="P1140" i="8"/>
  <c r="Q1140" i="8" s="1"/>
  <c r="O1140" i="8"/>
  <c r="P1132" i="8"/>
  <c r="Q1132" i="8" s="1"/>
  <c r="O1132" i="8"/>
  <c r="P1124" i="8"/>
  <c r="Q1124" i="8" s="1"/>
  <c r="O1124" i="8"/>
  <c r="P1116" i="8"/>
  <c r="Q1116" i="8" s="1"/>
  <c r="O1116" i="8"/>
  <c r="P1108" i="8"/>
  <c r="Q1108" i="8" s="1"/>
  <c r="O1108" i="8"/>
  <c r="P1100" i="8"/>
  <c r="Q1100" i="8" s="1"/>
  <c r="O1100" i="8"/>
  <c r="P1092" i="8"/>
  <c r="Q1092" i="8" s="1"/>
  <c r="O1092" i="8"/>
  <c r="P1084" i="8"/>
  <c r="Q1084" i="8" s="1"/>
  <c r="O1084" i="8"/>
  <c r="P1076" i="8"/>
  <c r="Q1076" i="8" s="1"/>
  <c r="O1076" i="8"/>
  <c r="P1068" i="8"/>
  <c r="Q1068" i="8" s="1"/>
  <c r="O1068" i="8"/>
  <c r="P1060" i="8"/>
  <c r="Q1060" i="8" s="1"/>
  <c r="O1060" i="8"/>
  <c r="P1052" i="8"/>
  <c r="Q1052" i="8" s="1"/>
  <c r="O1052" i="8"/>
  <c r="P1044" i="8"/>
  <c r="Q1044" i="8" s="1"/>
  <c r="O1044" i="8"/>
  <c r="P1036" i="8"/>
  <c r="Q1036" i="8" s="1"/>
  <c r="O1036" i="8"/>
  <c r="P1028" i="8"/>
  <c r="Q1028" i="8" s="1"/>
  <c r="O1028" i="8"/>
  <c r="P1020" i="8"/>
  <c r="Q1020" i="8" s="1"/>
  <c r="O1020" i="8"/>
  <c r="P1012" i="8"/>
  <c r="Q1012" i="8" s="1"/>
  <c r="O1012" i="8"/>
  <c r="P1004" i="8"/>
  <c r="Q1004" i="8" s="1"/>
  <c r="O1004" i="8"/>
  <c r="P996" i="8"/>
  <c r="Q996" i="8" s="1"/>
  <c r="O996" i="8"/>
  <c r="P988" i="8"/>
  <c r="Q988" i="8" s="1"/>
  <c r="O988" i="8"/>
  <c r="P980" i="8"/>
  <c r="Q980" i="8" s="1"/>
  <c r="O980" i="8"/>
  <c r="P972" i="8"/>
  <c r="Q972" i="8" s="1"/>
  <c r="O972" i="8"/>
  <c r="P964" i="8"/>
  <c r="Q964" i="8" s="1"/>
  <c r="O964" i="8"/>
  <c r="P956" i="8"/>
  <c r="Q956" i="8" s="1"/>
  <c r="O956" i="8"/>
  <c r="P948" i="8"/>
  <c r="Q948" i="8" s="1"/>
  <c r="O948" i="8"/>
  <c r="P940" i="8"/>
  <c r="Q940" i="8" s="1"/>
  <c r="O940" i="8"/>
  <c r="P932" i="8"/>
  <c r="Q932" i="8" s="1"/>
  <c r="O932" i="8"/>
  <c r="P924" i="8"/>
  <c r="Q924" i="8" s="1"/>
  <c r="O924" i="8"/>
  <c r="P916" i="8"/>
  <c r="Q916" i="8" s="1"/>
  <c r="O916" i="8"/>
  <c r="P908" i="8"/>
  <c r="Q908" i="8" s="1"/>
  <c r="O908" i="8"/>
  <c r="P900" i="8"/>
  <c r="Q900" i="8" s="1"/>
  <c r="O900" i="8"/>
  <c r="P892" i="8"/>
  <c r="Q892" i="8" s="1"/>
  <c r="O892" i="8"/>
  <c r="P884" i="8"/>
  <c r="Q884" i="8" s="1"/>
  <c r="O884" i="8"/>
  <c r="P876" i="8"/>
  <c r="Q876" i="8" s="1"/>
  <c r="O876" i="8"/>
  <c r="P868" i="8"/>
  <c r="Q868" i="8" s="1"/>
  <c r="O868" i="8"/>
  <c r="P860" i="8"/>
  <c r="Q860" i="8" s="1"/>
  <c r="O860" i="8"/>
  <c r="P852" i="8"/>
  <c r="Q852" i="8" s="1"/>
  <c r="O852" i="8"/>
  <c r="P844" i="8"/>
  <c r="Q844" i="8" s="1"/>
  <c r="O844" i="8"/>
  <c r="P836" i="8"/>
  <c r="Q836" i="8" s="1"/>
  <c r="O836" i="8"/>
  <c r="P828" i="8"/>
  <c r="Q828" i="8" s="1"/>
  <c r="O828" i="8"/>
  <c r="P820" i="8"/>
  <c r="Q820" i="8" s="1"/>
  <c r="O820" i="8"/>
  <c r="P812" i="8"/>
  <c r="Q812" i="8" s="1"/>
  <c r="O812" i="8"/>
  <c r="P804" i="8"/>
  <c r="Q804" i="8" s="1"/>
  <c r="O804" i="8"/>
  <c r="P796" i="8"/>
  <c r="Q796" i="8" s="1"/>
  <c r="O796" i="8"/>
  <c r="P788" i="8"/>
  <c r="Q788" i="8" s="1"/>
  <c r="O788" i="8"/>
  <c r="P780" i="8"/>
  <c r="Q780" i="8" s="1"/>
  <c r="O780" i="8"/>
  <c r="P772" i="8"/>
  <c r="Q772" i="8" s="1"/>
  <c r="O772" i="8"/>
  <c r="P764" i="8"/>
  <c r="Q764" i="8" s="1"/>
  <c r="O764" i="8"/>
  <c r="P756" i="8"/>
  <c r="Q756" i="8" s="1"/>
  <c r="O756" i="8"/>
  <c r="P748" i="8"/>
  <c r="Q748" i="8" s="1"/>
  <c r="O748" i="8"/>
  <c r="P740" i="8"/>
  <c r="Q740" i="8" s="1"/>
  <c r="O740" i="8"/>
  <c r="P732" i="8"/>
  <c r="Q732" i="8" s="1"/>
  <c r="O732" i="8"/>
  <c r="P724" i="8"/>
  <c r="Q724" i="8" s="1"/>
  <c r="O724" i="8"/>
  <c r="P716" i="8"/>
  <c r="Q716" i="8" s="1"/>
  <c r="O716" i="8"/>
  <c r="P708" i="8"/>
  <c r="Q708" i="8" s="1"/>
  <c r="O708" i="8"/>
  <c r="P700" i="8"/>
  <c r="Q700" i="8" s="1"/>
  <c r="O700" i="8"/>
  <c r="P692" i="8"/>
  <c r="Q692" i="8" s="1"/>
  <c r="O692" i="8"/>
  <c r="P684" i="8"/>
  <c r="Q684" i="8" s="1"/>
  <c r="O684" i="8"/>
  <c r="P676" i="8"/>
  <c r="Q676" i="8" s="1"/>
  <c r="O676" i="8"/>
  <c r="P668" i="8"/>
  <c r="Q668" i="8" s="1"/>
  <c r="O668" i="8"/>
  <c r="P660" i="8"/>
  <c r="Q660" i="8" s="1"/>
  <c r="O660" i="8"/>
  <c r="P652" i="8"/>
  <c r="Q652" i="8" s="1"/>
  <c r="O652" i="8"/>
  <c r="P644" i="8"/>
  <c r="Q644" i="8" s="1"/>
  <c r="O644" i="8"/>
  <c r="P636" i="8"/>
  <c r="Q636" i="8" s="1"/>
  <c r="O636" i="8"/>
  <c r="P628" i="8"/>
  <c r="Q628" i="8" s="1"/>
  <c r="O628" i="8"/>
  <c r="P620" i="8"/>
  <c r="Q620" i="8" s="1"/>
  <c r="O620" i="8"/>
  <c r="P612" i="8"/>
  <c r="Q612" i="8" s="1"/>
  <c r="O612" i="8"/>
  <c r="P604" i="8"/>
  <c r="Q604" i="8" s="1"/>
  <c r="O604" i="8"/>
  <c r="P596" i="8"/>
  <c r="Q596" i="8" s="1"/>
  <c r="O596" i="8"/>
  <c r="P588" i="8"/>
  <c r="Q588" i="8" s="1"/>
  <c r="O588" i="8"/>
  <c r="P580" i="8"/>
  <c r="Q580" i="8" s="1"/>
  <c r="O580" i="8"/>
  <c r="P572" i="8"/>
  <c r="Q572" i="8" s="1"/>
  <c r="O572" i="8"/>
  <c r="P564" i="8"/>
  <c r="Q564" i="8" s="1"/>
  <c r="O564" i="8"/>
  <c r="P556" i="8"/>
  <c r="Q556" i="8" s="1"/>
  <c r="O556" i="8"/>
  <c r="P548" i="8"/>
  <c r="Q548" i="8" s="1"/>
  <c r="O548" i="8"/>
  <c r="P540" i="8"/>
  <c r="Q540" i="8" s="1"/>
  <c r="O540" i="8"/>
  <c r="P532" i="8"/>
  <c r="Q532" i="8" s="1"/>
  <c r="O532" i="8"/>
  <c r="P524" i="8"/>
  <c r="Q524" i="8" s="1"/>
  <c r="O524" i="8"/>
  <c r="P516" i="8"/>
  <c r="Q516" i="8" s="1"/>
  <c r="O516" i="8"/>
  <c r="P508" i="8"/>
  <c r="Q508" i="8" s="1"/>
  <c r="O508" i="8"/>
  <c r="P500" i="8"/>
  <c r="Q500" i="8" s="1"/>
  <c r="O500" i="8"/>
  <c r="P492" i="8"/>
  <c r="Q492" i="8" s="1"/>
  <c r="O492" i="8"/>
  <c r="P484" i="8"/>
  <c r="Q484" i="8" s="1"/>
  <c r="O484" i="8"/>
  <c r="O476" i="8"/>
  <c r="P476" i="8"/>
  <c r="Q476" i="8" s="1"/>
  <c r="O468" i="8"/>
  <c r="P468" i="8"/>
  <c r="Q468" i="8" s="1"/>
  <c r="P460" i="8"/>
  <c r="Q460" i="8" s="1"/>
  <c r="O460" i="8"/>
  <c r="P452" i="8"/>
  <c r="Q452" i="8" s="1"/>
  <c r="O452" i="8"/>
  <c r="P444" i="8"/>
  <c r="Q444" i="8" s="1"/>
  <c r="O444" i="8"/>
  <c r="O436" i="8"/>
  <c r="P436" i="8"/>
  <c r="Q436" i="8" s="1"/>
  <c r="P428" i="8"/>
  <c r="Q428" i="8" s="1"/>
  <c r="O428" i="8"/>
  <c r="P420" i="8"/>
  <c r="Q420" i="8" s="1"/>
  <c r="O420" i="8"/>
  <c r="P412" i="8"/>
  <c r="Q412" i="8" s="1"/>
  <c r="O412" i="8"/>
  <c r="P404" i="8"/>
  <c r="Q404" i="8" s="1"/>
  <c r="O404" i="8"/>
  <c r="P396" i="8"/>
  <c r="Q396" i="8" s="1"/>
  <c r="O396" i="8"/>
  <c r="P388" i="8"/>
  <c r="Q388" i="8" s="1"/>
  <c r="O388" i="8"/>
  <c r="P380" i="8"/>
  <c r="Q380" i="8" s="1"/>
  <c r="O380" i="8"/>
  <c r="P372" i="8"/>
  <c r="Q372" i="8" s="1"/>
  <c r="O372" i="8"/>
  <c r="P364" i="8"/>
  <c r="Q364" i="8" s="1"/>
  <c r="O364" i="8"/>
  <c r="P356" i="8"/>
  <c r="Q356" i="8" s="1"/>
  <c r="O356" i="8"/>
  <c r="P348" i="8"/>
  <c r="Q348" i="8" s="1"/>
  <c r="O348" i="8"/>
  <c r="P340" i="8"/>
  <c r="Q340" i="8" s="1"/>
  <c r="O340" i="8"/>
  <c r="P332" i="8"/>
  <c r="Q332" i="8" s="1"/>
  <c r="O332" i="8"/>
  <c r="P324" i="8"/>
  <c r="Q324" i="8" s="1"/>
  <c r="O324" i="8"/>
  <c r="O316" i="8"/>
  <c r="P316" i="8"/>
  <c r="Q316" i="8" s="1"/>
  <c r="P308" i="8"/>
  <c r="Q308" i="8" s="1"/>
  <c r="O308" i="8"/>
  <c r="P300" i="8"/>
  <c r="Q300" i="8" s="1"/>
  <c r="O300" i="8"/>
  <c r="P292" i="8"/>
  <c r="Q292" i="8" s="1"/>
  <c r="O292" i="8"/>
  <c r="P284" i="8"/>
  <c r="Q284" i="8" s="1"/>
  <c r="O284" i="8"/>
  <c r="P276" i="8"/>
  <c r="Q276" i="8" s="1"/>
  <c r="O276" i="8"/>
  <c r="P268" i="8"/>
  <c r="Q268" i="8" s="1"/>
  <c r="O268" i="8"/>
  <c r="P260" i="8"/>
  <c r="Q260" i="8" s="1"/>
  <c r="O260" i="8"/>
  <c r="P252" i="8"/>
  <c r="Q252" i="8" s="1"/>
  <c r="O252" i="8"/>
  <c r="P244" i="8"/>
  <c r="Q244" i="8" s="1"/>
  <c r="O244" i="8"/>
  <c r="P236" i="8"/>
  <c r="Q236" i="8" s="1"/>
  <c r="O236" i="8"/>
  <c r="P228" i="8"/>
  <c r="Q228" i="8" s="1"/>
  <c r="O228" i="8"/>
  <c r="P220" i="8"/>
  <c r="Q220" i="8" s="1"/>
  <c r="O220" i="8"/>
  <c r="P212" i="8"/>
  <c r="Q212" i="8" s="1"/>
  <c r="O212" i="8"/>
  <c r="P204" i="8"/>
  <c r="Q204" i="8" s="1"/>
  <c r="O204" i="8"/>
  <c r="P196" i="8"/>
  <c r="Q196" i="8" s="1"/>
  <c r="O196" i="8"/>
  <c r="P188" i="8"/>
  <c r="Q188" i="8" s="1"/>
  <c r="O188" i="8"/>
  <c r="P180" i="8"/>
  <c r="Q180" i="8" s="1"/>
  <c r="O180" i="8"/>
  <c r="P172" i="8"/>
  <c r="Q172" i="8" s="1"/>
  <c r="O172" i="8"/>
  <c r="P164" i="8"/>
  <c r="Q164" i="8" s="1"/>
  <c r="O164" i="8"/>
  <c r="P156" i="8"/>
  <c r="Q156" i="8" s="1"/>
  <c r="O156" i="8"/>
  <c r="P148" i="8"/>
  <c r="Q148" i="8" s="1"/>
  <c r="O148" i="8"/>
  <c r="P140" i="8"/>
  <c r="Q140" i="8" s="1"/>
  <c r="O140" i="8"/>
  <c r="P132" i="8"/>
  <c r="Q132" i="8" s="1"/>
  <c r="O132" i="8"/>
  <c r="P124" i="8"/>
  <c r="Q124" i="8" s="1"/>
  <c r="O124" i="8"/>
  <c r="P116" i="8"/>
  <c r="Q116" i="8" s="1"/>
  <c r="O116" i="8"/>
  <c r="P108" i="8"/>
  <c r="Q108" i="8" s="1"/>
  <c r="O108" i="8"/>
  <c r="P100" i="8"/>
  <c r="Q100" i="8" s="1"/>
  <c r="O100" i="8"/>
  <c r="P92" i="8"/>
  <c r="Q92" i="8" s="1"/>
  <c r="O92" i="8"/>
  <c r="P84" i="8"/>
  <c r="Q84" i="8" s="1"/>
  <c r="O84" i="8"/>
  <c r="P76" i="8"/>
  <c r="Q76" i="8" s="1"/>
  <c r="O76" i="8"/>
  <c r="P68" i="8"/>
  <c r="Q68" i="8" s="1"/>
  <c r="O68" i="8"/>
  <c r="P60" i="8"/>
  <c r="Q60" i="8" s="1"/>
  <c r="O60" i="8"/>
  <c r="P52" i="8"/>
  <c r="Q52" i="8" s="1"/>
  <c r="O52" i="8"/>
  <c r="P44" i="8"/>
  <c r="Q44" i="8" s="1"/>
  <c r="O44" i="8"/>
  <c r="P36" i="8"/>
  <c r="Q36" i="8" s="1"/>
  <c r="O36" i="8"/>
  <c r="P28" i="8"/>
  <c r="Q28" i="8" s="1"/>
  <c r="O28" i="8"/>
  <c r="P20" i="8"/>
  <c r="Q20" i="8" s="1"/>
  <c r="O20" i="8"/>
  <c r="K1084" i="8"/>
  <c r="L1084" i="8" s="1"/>
  <c r="J1084" i="8"/>
  <c r="K1068" i="8"/>
  <c r="L1068" i="8" s="1"/>
  <c r="J1068" i="8"/>
  <c r="K1052" i="8"/>
  <c r="L1052" i="8" s="1"/>
  <c r="J1052" i="8"/>
  <c r="K1036" i="8"/>
  <c r="L1036" i="8" s="1"/>
  <c r="J1036" i="8"/>
  <c r="K1020" i="8"/>
  <c r="L1020" i="8" s="1"/>
  <c r="J1020" i="8"/>
  <c r="K1004" i="8"/>
  <c r="L1004" i="8" s="1"/>
  <c r="J1004" i="8"/>
  <c r="K988" i="8"/>
  <c r="L988" i="8" s="1"/>
  <c r="J988" i="8"/>
  <c r="K972" i="8"/>
  <c r="L972" i="8" s="1"/>
  <c r="J972" i="8"/>
  <c r="K956" i="8"/>
  <c r="L956" i="8" s="1"/>
  <c r="J956" i="8"/>
  <c r="K940" i="8"/>
  <c r="L940" i="8" s="1"/>
  <c r="J940" i="8"/>
  <c r="K924" i="8"/>
  <c r="L924" i="8" s="1"/>
  <c r="J924" i="8"/>
  <c r="K908" i="8"/>
  <c r="L908" i="8" s="1"/>
  <c r="J908" i="8"/>
  <c r="K892" i="8"/>
  <c r="L892" i="8" s="1"/>
  <c r="J892" i="8"/>
  <c r="K876" i="8"/>
  <c r="L876" i="8" s="1"/>
  <c r="J876" i="8"/>
  <c r="K860" i="8"/>
  <c r="L860" i="8" s="1"/>
  <c r="J860" i="8"/>
  <c r="K844" i="8"/>
  <c r="L844" i="8" s="1"/>
  <c r="J844" i="8"/>
  <c r="K828" i="8"/>
  <c r="L828" i="8" s="1"/>
  <c r="J828" i="8"/>
  <c r="K463" i="8"/>
  <c r="L463" i="8" s="1"/>
  <c r="J463" i="8"/>
  <c r="K399" i="8"/>
  <c r="L399" i="8" s="1"/>
  <c r="J399" i="8"/>
  <c r="K335" i="8"/>
  <c r="L335" i="8" s="1"/>
  <c r="J335" i="8"/>
  <c r="K271" i="8"/>
  <c r="L271" i="8" s="1"/>
  <c r="J271" i="8"/>
  <c r="K207" i="8"/>
  <c r="L207" i="8" s="1"/>
  <c r="J207" i="8"/>
  <c r="K143" i="8"/>
  <c r="L143" i="8" s="1"/>
  <c r="J143" i="8"/>
  <c r="K79" i="8"/>
  <c r="L79" i="8" s="1"/>
  <c r="J79" i="8"/>
  <c r="K10" i="8"/>
  <c r="L10" i="8" s="1"/>
  <c r="J10" i="8"/>
  <c r="J1463" i="8"/>
  <c r="J1399" i="8"/>
  <c r="J1335" i="8"/>
  <c r="J1271" i="8"/>
  <c r="J1207" i="8"/>
  <c r="J1143" i="8"/>
  <c r="J1079" i="8"/>
  <c r="J1015" i="8"/>
  <c r="J951" i="8"/>
  <c r="J887" i="8"/>
  <c r="J823" i="8"/>
  <c r="J759" i="8"/>
  <c r="J695" i="8"/>
  <c r="J631" i="8"/>
  <c r="J567" i="8"/>
  <c r="P713" i="8"/>
  <c r="Q713" i="8" s="1"/>
  <c r="O713" i="8"/>
  <c r="J11" i="8"/>
  <c r="K11" i="8"/>
  <c r="P13" i="8"/>
  <c r="Q13" i="8" s="1"/>
  <c r="O13" i="8"/>
  <c r="P12" i="8"/>
  <c r="Q12" i="8" s="1"/>
  <c r="O12" i="8"/>
  <c r="J13" i="8"/>
  <c r="K13" i="8"/>
  <c r="L13" i="8" s="1"/>
  <c r="J12" i="8"/>
  <c r="K12" i="8"/>
  <c r="L12" i="8" s="1"/>
  <c r="O16" i="8"/>
  <c r="P16" i="8"/>
  <c r="Q16" i="8" s="1"/>
  <c r="O15" i="8"/>
  <c r="P15" i="8"/>
  <c r="Q15" i="8" s="1"/>
  <c r="O14" i="8"/>
  <c r="P14" i="8"/>
  <c r="Q14" i="8" s="1"/>
  <c r="K15" i="8"/>
  <c r="L15" i="8" s="1"/>
  <c r="K14" i="8"/>
  <c r="L14" i="8" s="1"/>
  <c r="I6" i="3"/>
  <c r="K94" i="2"/>
  <c r="L94" i="2" s="1"/>
  <c r="J94" i="2"/>
  <c r="K152" i="2"/>
  <c r="L152" i="2" s="1"/>
  <c r="J152" i="2"/>
  <c r="K380" i="2"/>
  <c r="L380" i="2" s="1"/>
  <c r="J380" i="2"/>
  <c r="J442" i="2"/>
  <c r="K442" i="2"/>
  <c r="L442" i="2" s="1"/>
  <c r="K570" i="2"/>
  <c r="L570" i="2" s="1"/>
  <c r="J570" i="2"/>
  <c r="J32" i="2"/>
  <c r="K32" i="2"/>
  <c r="L32" i="2" s="1"/>
  <c r="J39" i="2"/>
  <c r="K107" i="2"/>
  <c r="L107" i="2" s="1"/>
  <c r="K137" i="2"/>
  <c r="L137" i="2" s="1"/>
  <c r="J145" i="2"/>
  <c r="K145" i="2"/>
  <c r="L145" i="2" s="1"/>
  <c r="J185" i="2"/>
  <c r="K185" i="2"/>
  <c r="L185" i="2" s="1"/>
  <c r="J203" i="2"/>
  <c r="K203" i="2"/>
  <c r="L203" i="2" s="1"/>
  <c r="K396" i="2"/>
  <c r="L396" i="2" s="1"/>
  <c r="J396" i="2"/>
  <c r="K493" i="2"/>
  <c r="L493" i="2" s="1"/>
  <c r="J493" i="2"/>
  <c r="K501" i="2"/>
  <c r="L501" i="2" s="1"/>
  <c r="J501" i="2"/>
  <c r="K651" i="2"/>
  <c r="L651" i="2" s="1"/>
  <c r="J651" i="2"/>
  <c r="K388" i="2"/>
  <c r="L388" i="2" s="1"/>
  <c r="J388" i="2"/>
  <c r="K453" i="2"/>
  <c r="L453" i="2" s="1"/>
  <c r="J453" i="2"/>
  <c r="J4" i="2"/>
  <c r="K4" i="2"/>
  <c r="L4" i="2" s="1"/>
  <c r="K102" i="2"/>
  <c r="L102" i="2" s="1"/>
  <c r="J102" i="2"/>
  <c r="J179" i="2"/>
  <c r="K179" i="2"/>
  <c r="L179" i="2" s="1"/>
  <c r="K198" i="2"/>
  <c r="L198" i="2" s="1"/>
  <c r="J198" i="2"/>
  <c r="J217" i="2"/>
  <c r="K217" i="2"/>
  <c r="L217" i="2" s="1"/>
  <c r="J266" i="2"/>
  <c r="K266" i="2"/>
  <c r="L266" i="2" s="1"/>
  <c r="K509" i="2"/>
  <c r="L509" i="2" s="1"/>
  <c r="J509" i="2"/>
  <c r="K557" i="2"/>
  <c r="L557" i="2" s="1"/>
  <c r="J557" i="2"/>
  <c r="K565" i="2"/>
  <c r="L565" i="2" s="1"/>
  <c r="J565" i="2"/>
  <c r="K166" i="2"/>
  <c r="L166" i="2" s="1"/>
  <c r="J166" i="2"/>
  <c r="K415" i="2"/>
  <c r="L415" i="2" s="1"/>
  <c r="J415" i="2"/>
  <c r="J676" i="2"/>
  <c r="K676" i="2"/>
  <c r="L676" i="2" s="1"/>
  <c r="J155" i="2"/>
  <c r="K155" i="2"/>
  <c r="L155" i="2" s="1"/>
  <c r="J370" i="2"/>
  <c r="K370" i="2"/>
  <c r="L370" i="2" s="1"/>
  <c r="K391" i="2"/>
  <c r="L391" i="2" s="1"/>
  <c r="J391" i="2"/>
  <c r="K474" i="2"/>
  <c r="L474" i="2" s="1"/>
  <c r="J474" i="2"/>
  <c r="J573" i="2"/>
  <c r="K573" i="2"/>
  <c r="L573" i="2" s="1"/>
  <c r="K627" i="2"/>
  <c r="L627" i="2" s="1"/>
  <c r="J627" i="2"/>
  <c r="J76" i="2"/>
  <c r="K76" i="2"/>
  <c r="L76" i="2" s="1"/>
  <c r="K110" i="2"/>
  <c r="L110" i="2" s="1"/>
  <c r="J110" i="2"/>
  <c r="K126" i="2"/>
  <c r="L126" i="2" s="1"/>
  <c r="J126" i="2"/>
  <c r="J219" i="2"/>
  <c r="K219" i="2"/>
  <c r="L219" i="2" s="1"/>
  <c r="K260" i="2"/>
  <c r="L260" i="2" s="1"/>
  <c r="J260" i="2"/>
  <c r="K404" i="2"/>
  <c r="L404" i="2" s="1"/>
  <c r="J404" i="2"/>
  <c r="K450" i="2"/>
  <c r="L450" i="2" s="1"/>
  <c r="J450" i="2"/>
  <c r="K628" i="2"/>
  <c r="L628" i="2" s="1"/>
  <c r="J628" i="2"/>
  <c r="K635" i="2"/>
  <c r="L635" i="2" s="1"/>
  <c r="J635" i="2"/>
  <c r="J684" i="2"/>
  <c r="K684" i="2"/>
  <c r="L684" i="2" s="1"/>
  <c r="J7" i="2"/>
  <c r="K7" i="2"/>
  <c r="L7" i="2" s="1"/>
  <c r="J36" i="2"/>
  <c r="K36" i="2"/>
  <c r="L36" i="2" s="1"/>
  <c r="J84" i="2"/>
  <c r="K84" i="2"/>
  <c r="L84" i="2" s="1"/>
  <c r="K91" i="2"/>
  <c r="L91" i="2" s="1"/>
  <c r="K206" i="2"/>
  <c r="L206" i="2" s="1"/>
  <c r="J206" i="2"/>
  <c r="J282" i="2"/>
  <c r="K282" i="2"/>
  <c r="L282" i="2" s="1"/>
  <c r="K412" i="2"/>
  <c r="L412" i="2" s="1"/>
  <c r="J412" i="2"/>
  <c r="J426" i="2"/>
  <c r="K426" i="2"/>
  <c r="L426" i="2" s="1"/>
  <c r="K592" i="2"/>
  <c r="L592" i="2" s="1"/>
  <c r="J592" i="2"/>
  <c r="K610" i="2"/>
  <c r="L610" i="2" s="1"/>
  <c r="J610" i="2"/>
  <c r="J616" i="2"/>
  <c r="K616" i="2"/>
  <c r="L616" i="2" s="1"/>
  <c r="K29" i="2"/>
  <c r="L29" i="2" s="1"/>
  <c r="J29" i="2"/>
  <c r="J182" i="2"/>
  <c r="J386" i="2"/>
  <c r="K386" i="2"/>
  <c r="L386" i="2" s="1"/>
  <c r="J434" i="2"/>
  <c r="K434" i="2"/>
  <c r="L434" i="2" s="1"/>
  <c r="J477" i="2"/>
  <c r="K477" i="2"/>
  <c r="L477" i="2" s="1"/>
  <c r="K686" i="2"/>
  <c r="L686" i="2" s="1"/>
  <c r="J686" i="2"/>
  <c r="J708" i="2"/>
  <c r="K708" i="2"/>
  <c r="L708" i="2" s="1"/>
  <c r="J740" i="2"/>
  <c r="K740" i="2"/>
  <c r="L740" i="2" s="1"/>
  <c r="J195" i="2"/>
  <c r="K195" i="2"/>
  <c r="L195" i="2" s="1"/>
  <c r="K214" i="2"/>
  <c r="L214" i="2" s="1"/>
  <c r="J214" i="2"/>
  <c r="J241" i="2"/>
  <c r="K241" i="2"/>
  <c r="L241" i="2" s="1"/>
  <c r="K284" i="2"/>
  <c r="L284" i="2" s="1"/>
  <c r="J284" i="2"/>
  <c r="K407" i="2"/>
  <c r="L407" i="2" s="1"/>
  <c r="J407" i="2"/>
  <c r="K541" i="2"/>
  <c r="L541" i="2" s="1"/>
  <c r="J541" i="2"/>
  <c r="K562" i="2"/>
  <c r="L562" i="2" s="1"/>
  <c r="J562" i="2"/>
  <c r="K594" i="2"/>
  <c r="L594" i="2" s="1"/>
  <c r="J594" i="2"/>
  <c r="J668" i="2"/>
  <c r="K668" i="2"/>
  <c r="L668" i="2" s="1"/>
  <c r="J716" i="2"/>
  <c r="K716" i="2"/>
  <c r="L716" i="2" s="1"/>
  <c r="K734" i="2"/>
  <c r="L734" i="2" s="1"/>
  <c r="J734" i="2"/>
  <c r="K821" i="2"/>
  <c r="L821" i="2" s="1"/>
  <c r="J821" i="2"/>
  <c r="K829" i="2"/>
  <c r="L829" i="2" s="1"/>
  <c r="J829" i="2"/>
  <c r="J932" i="2"/>
  <c r="K932" i="2"/>
  <c r="L932" i="2" s="1"/>
  <c r="K1156" i="2"/>
  <c r="L1156" i="2" s="1"/>
  <c r="J1156" i="2"/>
  <c r="J1337" i="2"/>
  <c r="K1337" i="2"/>
  <c r="L1337" i="2" s="1"/>
  <c r="J1391" i="2"/>
  <c r="K1391" i="2"/>
  <c r="L1391" i="2" s="1"/>
  <c r="K249" i="2"/>
  <c r="L249" i="2" s="1"/>
  <c r="J348" i="2"/>
  <c r="J394" i="2"/>
  <c r="J469" i="2"/>
  <c r="J490" i="2"/>
  <c r="K512" i="2"/>
  <c r="L512" i="2" s="1"/>
  <c r="J517" i="2"/>
  <c r="J525" i="2"/>
  <c r="J533" i="2"/>
  <c r="J613" i="2"/>
  <c r="K639" i="2"/>
  <c r="L639" i="2" s="1"/>
  <c r="J643" i="2"/>
  <c r="J652" i="2"/>
  <c r="J713" i="2"/>
  <c r="J717" i="2"/>
  <c r="J725" i="2"/>
  <c r="J733" i="2"/>
  <c r="K737" i="2"/>
  <c r="L737" i="2" s="1"/>
  <c r="K750" i="2"/>
  <c r="L750" i="2" s="1"/>
  <c r="J750" i="2"/>
  <c r="J911" i="2"/>
  <c r="K911" i="2"/>
  <c r="L911" i="2" s="1"/>
  <c r="J919" i="2"/>
  <c r="K919" i="2"/>
  <c r="L919" i="2" s="1"/>
  <c r="J927" i="2"/>
  <c r="K927" i="2"/>
  <c r="L927" i="2" s="1"/>
  <c r="K1024" i="2"/>
  <c r="L1024" i="2" s="1"/>
  <c r="J1024" i="2"/>
  <c r="K1105" i="2"/>
  <c r="L1105" i="2" s="1"/>
  <c r="J1105" i="2"/>
  <c r="J1151" i="2"/>
  <c r="K1151" i="2"/>
  <c r="L1151" i="2" s="1"/>
  <c r="J1229" i="2"/>
  <c r="K1229" i="2"/>
  <c r="L1229" i="2" s="1"/>
  <c r="J1237" i="2"/>
  <c r="K1237" i="2"/>
  <c r="L1237" i="2" s="1"/>
  <c r="K1244" i="2"/>
  <c r="L1244" i="2" s="1"/>
  <c r="J1244" i="2"/>
  <c r="K1325" i="2"/>
  <c r="L1325" i="2" s="1"/>
  <c r="J1325" i="2"/>
  <c r="J1331" i="2"/>
  <c r="K1331" i="2"/>
  <c r="L1331" i="2" s="1"/>
  <c r="K1365" i="2"/>
  <c r="L1365" i="2" s="1"/>
  <c r="J1365" i="2"/>
  <c r="K1392" i="2"/>
  <c r="L1392" i="2" s="1"/>
  <c r="J1392" i="2"/>
  <c r="J1399" i="2"/>
  <c r="K1399" i="2"/>
  <c r="L1399" i="2" s="1"/>
  <c r="K757" i="2"/>
  <c r="L757" i="2" s="1"/>
  <c r="J757" i="2"/>
  <c r="K801" i="2"/>
  <c r="L801" i="2" s="1"/>
  <c r="J801" i="2"/>
  <c r="J1243" i="2"/>
  <c r="K1243" i="2"/>
  <c r="L1243" i="2" s="1"/>
  <c r="K1384" i="2"/>
  <c r="L1384" i="2" s="1"/>
  <c r="J1384" i="2"/>
  <c r="J88" i="2"/>
  <c r="J96" i="2"/>
  <c r="J104" i="2"/>
  <c r="J222" i="2"/>
  <c r="J232" i="2"/>
  <c r="J263" i="2"/>
  <c r="K314" i="2"/>
  <c r="L314" i="2" s="1"/>
  <c r="K402" i="2"/>
  <c r="L402" i="2" s="1"/>
  <c r="K410" i="2"/>
  <c r="L410" i="2" s="1"/>
  <c r="K765" i="2"/>
  <c r="L765" i="2" s="1"/>
  <c r="J765" i="2"/>
  <c r="K837" i="2"/>
  <c r="L837" i="2" s="1"/>
  <c r="J837" i="2"/>
  <c r="K897" i="2"/>
  <c r="L897" i="2" s="1"/>
  <c r="J897" i="2"/>
  <c r="K945" i="2"/>
  <c r="L945" i="2" s="1"/>
  <c r="J945" i="2"/>
  <c r="K964" i="2"/>
  <c r="L964" i="2" s="1"/>
  <c r="J964" i="2"/>
  <c r="J1062" i="2"/>
  <c r="K1062" i="2"/>
  <c r="L1062" i="2" s="1"/>
  <c r="J1070" i="2"/>
  <c r="K1070" i="2"/>
  <c r="L1070" i="2" s="1"/>
  <c r="J1078" i="2"/>
  <c r="K1078" i="2"/>
  <c r="L1078" i="2" s="1"/>
  <c r="J1210" i="2"/>
  <c r="K1210" i="2"/>
  <c r="L1210" i="2" s="1"/>
  <c r="J1223" i="2"/>
  <c r="K1223" i="2"/>
  <c r="L1223" i="2" s="1"/>
  <c r="J1251" i="2"/>
  <c r="K1251" i="2"/>
  <c r="L1251" i="2" s="1"/>
  <c r="K1296" i="2"/>
  <c r="L1296" i="2" s="1"/>
  <c r="J1296" i="2"/>
  <c r="K1304" i="2"/>
  <c r="L1304" i="2" s="1"/>
  <c r="J1304" i="2"/>
  <c r="K1400" i="2"/>
  <c r="L1400" i="2" s="1"/>
  <c r="J1400" i="2"/>
  <c r="J944" i="2"/>
  <c r="K944" i="2"/>
  <c r="L944" i="2" s="1"/>
  <c r="J144" i="2"/>
  <c r="K153" i="2"/>
  <c r="L153" i="2" s="1"/>
  <c r="J278" i="2"/>
  <c r="K319" i="2"/>
  <c r="L319" i="2" s="1"/>
  <c r="K378" i="2"/>
  <c r="L378" i="2" s="1"/>
  <c r="K419" i="2"/>
  <c r="L419" i="2" s="1"/>
  <c r="K427" i="2"/>
  <c r="L427" i="2" s="1"/>
  <c r="K435" i="2"/>
  <c r="L435" i="2" s="1"/>
  <c r="J466" i="2"/>
  <c r="K622" i="2"/>
  <c r="L622" i="2" s="1"/>
  <c r="K631" i="2"/>
  <c r="L631" i="2" s="1"/>
  <c r="J677" i="2"/>
  <c r="J694" i="2"/>
  <c r="K790" i="2"/>
  <c r="L790" i="2" s="1"/>
  <c r="J790" i="2"/>
  <c r="K796" i="2"/>
  <c r="L796" i="2" s="1"/>
  <c r="J796" i="2"/>
  <c r="K804" i="2"/>
  <c r="L804" i="2" s="1"/>
  <c r="J804" i="2"/>
  <c r="K845" i="2"/>
  <c r="L845" i="2" s="1"/>
  <c r="J845" i="2"/>
  <c r="K853" i="2"/>
  <c r="L853" i="2" s="1"/>
  <c r="J853" i="2"/>
  <c r="K865" i="2"/>
  <c r="L865" i="2" s="1"/>
  <c r="J865" i="2"/>
  <c r="K884" i="2"/>
  <c r="L884" i="2" s="1"/>
  <c r="J884" i="2"/>
  <c r="K913" i="2"/>
  <c r="L913" i="2" s="1"/>
  <c r="J913" i="2"/>
  <c r="J935" i="2"/>
  <c r="K935" i="2"/>
  <c r="L935" i="2" s="1"/>
  <c r="K1004" i="2"/>
  <c r="L1004" i="2" s="1"/>
  <c r="J1004" i="2"/>
  <c r="K1063" i="2"/>
  <c r="L1063" i="2" s="1"/>
  <c r="J1063" i="2"/>
  <c r="K1100" i="2"/>
  <c r="L1100" i="2" s="1"/>
  <c r="J1100" i="2"/>
  <c r="J1159" i="2"/>
  <c r="K1159" i="2"/>
  <c r="L1159" i="2" s="1"/>
  <c r="K1297" i="2"/>
  <c r="L1297" i="2" s="1"/>
  <c r="J1297" i="2"/>
  <c r="J1339" i="2"/>
  <c r="K1339" i="2"/>
  <c r="L1339" i="2" s="1"/>
  <c r="K1360" i="2"/>
  <c r="L1360" i="2" s="1"/>
  <c r="J1366" i="2"/>
  <c r="K1393" i="2"/>
  <c r="L1393" i="2" s="1"/>
  <c r="J1393" i="2"/>
  <c r="K1461" i="2"/>
  <c r="L1461" i="2" s="1"/>
  <c r="J1461" i="2"/>
  <c r="K89" i="2"/>
  <c r="L89" i="2" s="1"/>
  <c r="K97" i="2"/>
  <c r="L97" i="2" s="1"/>
  <c r="K105" i="2"/>
  <c r="L105" i="2" s="1"/>
  <c r="J158" i="2"/>
  <c r="J176" i="2"/>
  <c r="J184" i="2"/>
  <c r="K488" i="2"/>
  <c r="L488" i="2" s="1"/>
  <c r="K496" i="2"/>
  <c r="L496" i="2" s="1"/>
  <c r="K523" i="2"/>
  <c r="L523" i="2" s="1"/>
  <c r="J530" i="2"/>
  <c r="K780" i="2"/>
  <c r="L780" i="2" s="1"/>
  <c r="J780" i="2"/>
  <c r="K797" i="2"/>
  <c r="L797" i="2" s="1"/>
  <c r="J797" i="2"/>
  <c r="K812" i="2"/>
  <c r="L812" i="2" s="1"/>
  <c r="J812" i="2"/>
  <c r="K825" i="2"/>
  <c r="L825" i="2" s="1"/>
  <c r="J825" i="2"/>
  <c r="K838" i="2"/>
  <c r="L838" i="2" s="1"/>
  <c r="J838" i="2"/>
  <c r="K854" i="2"/>
  <c r="L854" i="2" s="1"/>
  <c r="J854" i="2"/>
  <c r="J879" i="2"/>
  <c r="K879" i="2"/>
  <c r="L879" i="2" s="1"/>
  <c r="K952" i="2"/>
  <c r="L952" i="2" s="1"/>
  <c r="J952" i="2"/>
  <c r="K993" i="2"/>
  <c r="L993" i="2" s="1"/>
  <c r="J993" i="2"/>
  <c r="K1064" i="2"/>
  <c r="L1064" i="2" s="1"/>
  <c r="J1064" i="2"/>
  <c r="J1086" i="2"/>
  <c r="K1086" i="2"/>
  <c r="L1086" i="2" s="1"/>
  <c r="K1108" i="2"/>
  <c r="L1108" i="2" s="1"/>
  <c r="J1108" i="2"/>
  <c r="J1153" i="2"/>
  <c r="K1153" i="2"/>
  <c r="L1153" i="2" s="1"/>
  <c r="J1195" i="2"/>
  <c r="K1195" i="2"/>
  <c r="L1195" i="2" s="1"/>
  <c r="J1205" i="2"/>
  <c r="K1205" i="2"/>
  <c r="L1205" i="2" s="1"/>
  <c r="K1253" i="2"/>
  <c r="L1253" i="2" s="1"/>
  <c r="J1253" i="2"/>
  <c r="J1267" i="2"/>
  <c r="K1267" i="2"/>
  <c r="L1267" i="2" s="1"/>
  <c r="K1374" i="2"/>
  <c r="L1374" i="2" s="1"/>
  <c r="J1374" i="2"/>
  <c r="J1407" i="2"/>
  <c r="K1407" i="2"/>
  <c r="L1407" i="2" s="1"/>
  <c r="K1413" i="2"/>
  <c r="L1413" i="2" s="1"/>
  <c r="J1413" i="2"/>
  <c r="J1445" i="2"/>
  <c r="K1445" i="2"/>
  <c r="L1445" i="2" s="1"/>
  <c r="K1456" i="2"/>
  <c r="L1456" i="2" s="1"/>
  <c r="J1456" i="2"/>
  <c r="J136" i="2"/>
  <c r="K233" i="2"/>
  <c r="L233" i="2" s="1"/>
  <c r="J311" i="2"/>
  <c r="K544" i="2"/>
  <c r="L544" i="2" s="1"/>
  <c r="J549" i="2"/>
  <c r="K813" i="2"/>
  <c r="L813" i="2" s="1"/>
  <c r="J813" i="2"/>
  <c r="K833" i="2"/>
  <c r="L833" i="2" s="1"/>
  <c r="J833" i="2"/>
  <c r="K929" i="2"/>
  <c r="L929" i="2" s="1"/>
  <c r="J929" i="2"/>
  <c r="K1032" i="2"/>
  <c r="L1032" i="2" s="1"/>
  <c r="J1032" i="2"/>
  <c r="J1046" i="2"/>
  <c r="K1046" i="2"/>
  <c r="L1046" i="2" s="1"/>
  <c r="K1116" i="2"/>
  <c r="L1116" i="2" s="1"/>
  <c r="J1116" i="2"/>
  <c r="K1178" i="2"/>
  <c r="L1178" i="2" s="1"/>
  <c r="J1178" i="2"/>
  <c r="J1213" i="2"/>
  <c r="K1213" i="2"/>
  <c r="L1213" i="2" s="1"/>
  <c r="K1321" i="2"/>
  <c r="L1321" i="2" s="1"/>
  <c r="J1321" i="2"/>
  <c r="K1347" i="2"/>
  <c r="L1347" i="2" s="1"/>
  <c r="J1347" i="2"/>
  <c r="K1368" i="2"/>
  <c r="L1368" i="2" s="1"/>
  <c r="J1368" i="2"/>
  <c r="K1408" i="2"/>
  <c r="L1408" i="2" s="1"/>
  <c r="J1408" i="2"/>
  <c r="J174" i="2"/>
  <c r="K177" i="2"/>
  <c r="L177" i="2" s="1"/>
  <c r="J192" i="2"/>
  <c r="J248" i="2"/>
  <c r="J367" i="2"/>
  <c r="J375" i="2"/>
  <c r="J448" i="2"/>
  <c r="J463" i="2"/>
  <c r="J485" i="2"/>
  <c r="J506" i="2"/>
  <c r="K568" i="2"/>
  <c r="L568" i="2" s="1"/>
  <c r="K576" i="2"/>
  <c r="L576" i="2" s="1"/>
  <c r="J581" i="2"/>
  <c r="J600" i="2"/>
  <c r="J608" i="2"/>
  <c r="J678" i="2"/>
  <c r="K720" i="2"/>
  <c r="L720" i="2" s="1"/>
  <c r="K728" i="2"/>
  <c r="L728" i="2" s="1"/>
  <c r="K769" i="2"/>
  <c r="L769" i="2" s="1"/>
  <c r="J769" i="2"/>
  <c r="K814" i="2"/>
  <c r="L814" i="2" s="1"/>
  <c r="J814" i="2"/>
  <c r="K862" i="2"/>
  <c r="L862" i="2" s="1"/>
  <c r="J862" i="2"/>
  <c r="K873" i="2"/>
  <c r="L873" i="2" s="1"/>
  <c r="J873" i="2"/>
  <c r="K1040" i="2"/>
  <c r="L1040" i="2" s="1"/>
  <c r="J1040" i="2"/>
  <c r="K1047" i="2"/>
  <c r="L1047" i="2" s="1"/>
  <c r="J1047" i="2"/>
  <c r="K1088" i="2"/>
  <c r="L1088" i="2" s="1"/>
  <c r="J1088" i="2"/>
  <c r="J1095" i="2"/>
  <c r="K1095" i="2"/>
  <c r="L1095" i="2" s="1"/>
  <c r="K1161" i="2"/>
  <c r="L1161" i="2" s="1"/>
  <c r="J1161" i="2"/>
  <c r="J1167" i="2"/>
  <c r="K1167" i="2"/>
  <c r="L1167" i="2" s="1"/>
  <c r="K1269" i="2"/>
  <c r="L1269" i="2" s="1"/>
  <c r="J1269" i="2"/>
  <c r="K1329" i="2"/>
  <c r="L1329" i="2" s="1"/>
  <c r="J1329" i="2"/>
  <c r="J1341" i="2"/>
  <c r="K1352" i="2"/>
  <c r="L1352" i="2" s="1"/>
  <c r="J1352" i="2"/>
  <c r="K881" i="2"/>
  <c r="L881" i="2" s="1"/>
  <c r="J881" i="2"/>
  <c r="J903" i="2"/>
  <c r="K903" i="2"/>
  <c r="L903" i="2" s="1"/>
  <c r="J1143" i="2"/>
  <c r="K1143" i="2"/>
  <c r="L1143" i="2" s="1"/>
  <c r="J1283" i="2"/>
  <c r="K1283" i="2"/>
  <c r="L1283" i="2" s="1"/>
  <c r="K60" i="2"/>
  <c r="L60" i="2" s="1"/>
  <c r="K86" i="2"/>
  <c r="L86" i="2" s="1"/>
  <c r="J216" i="2"/>
  <c r="K281" i="2"/>
  <c r="L281" i="2" s="1"/>
  <c r="J316" i="2"/>
  <c r="J343" i="2"/>
  <c r="J359" i="2"/>
  <c r="K528" i="2"/>
  <c r="L528" i="2" s="1"/>
  <c r="J620" i="2"/>
  <c r="K647" i="2"/>
  <c r="L647" i="2" s="1"/>
  <c r="K736" i="2"/>
  <c r="L736" i="2" s="1"/>
  <c r="J744" i="2"/>
  <c r="K744" i="2"/>
  <c r="L744" i="2" s="1"/>
  <c r="K793" i="2"/>
  <c r="L793" i="2" s="1"/>
  <c r="J793" i="2"/>
  <c r="K820" i="2"/>
  <c r="L820" i="2" s="1"/>
  <c r="J828" i="2"/>
  <c r="K828" i="2"/>
  <c r="L828" i="2" s="1"/>
  <c r="K841" i="2"/>
  <c r="L841" i="2" s="1"/>
  <c r="J841" i="2"/>
  <c r="K849" i="2"/>
  <c r="L849" i="2" s="1"/>
  <c r="J849" i="2"/>
  <c r="K887" i="2"/>
  <c r="L887" i="2" s="1"/>
  <c r="K961" i="2"/>
  <c r="L961" i="2" s="1"/>
  <c r="J961" i="2"/>
  <c r="J1111" i="2"/>
  <c r="K1111" i="2"/>
  <c r="L1111" i="2" s="1"/>
  <c r="K1124" i="2"/>
  <c r="L1124" i="2" s="1"/>
  <c r="J1124" i="2"/>
  <c r="J1207" i="2"/>
  <c r="K1207" i="2"/>
  <c r="L1207" i="2" s="1"/>
  <c r="J1215" i="2"/>
  <c r="K1215" i="2"/>
  <c r="L1215" i="2" s="1"/>
  <c r="K1301" i="2"/>
  <c r="L1301" i="2" s="1"/>
  <c r="J1301" i="2"/>
  <c r="J1323" i="2"/>
  <c r="K1323" i="2"/>
  <c r="L1323" i="2" s="1"/>
  <c r="K1336" i="2"/>
  <c r="L1336" i="2" s="1"/>
  <c r="J1336" i="2"/>
  <c r="K1363" i="2"/>
  <c r="L1363" i="2" s="1"/>
  <c r="K1409" i="2"/>
  <c r="L1409" i="2" s="1"/>
  <c r="J1409" i="2"/>
  <c r="K1464" i="2"/>
  <c r="L1464" i="2" s="1"/>
  <c r="J1464" i="2"/>
  <c r="K752" i="2"/>
  <c r="L752" i="2" s="1"/>
  <c r="K869" i="2"/>
  <c r="L869" i="2" s="1"/>
  <c r="J876" i="2"/>
  <c r="J949" i="2"/>
  <c r="K1103" i="2"/>
  <c r="L1103" i="2" s="1"/>
  <c r="K1288" i="2"/>
  <c r="L1288" i="2" s="1"/>
  <c r="J1370" i="2"/>
  <c r="J1379" i="2"/>
  <c r="K1387" i="2"/>
  <c r="L1387" i="2" s="1"/>
  <c r="J1440" i="2"/>
  <c r="K1467" i="2"/>
  <c r="L1467" i="2" s="1"/>
  <c r="K756" i="2"/>
  <c r="L756" i="2" s="1"/>
  <c r="K836" i="2"/>
  <c r="L836" i="2" s="1"/>
  <c r="J916" i="2"/>
  <c r="J996" i="2"/>
  <c r="J1096" i="2"/>
  <c r="J1164" i="2"/>
  <c r="J1177" i="2"/>
  <c r="J1180" i="2"/>
  <c r="J1183" i="2"/>
  <c r="J1228" i="2"/>
  <c r="K1259" i="2"/>
  <c r="L1259" i="2" s="1"/>
  <c r="J749" i="2"/>
  <c r="J753" i="2"/>
  <c r="K760" i="2"/>
  <c r="L760" i="2" s="1"/>
  <c r="K772" i="2"/>
  <c r="L772" i="2" s="1"/>
  <c r="J777" i="2"/>
  <c r="J809" i="2"/>
  <c r="K852" i="2"/>
  <c r="L852" i="2" s="1"/>
  <c r="J866" i="2"/>
  <c r="K895" i="2"/>
  <c r="L895" i="2" s="1"/>
  <c r="K950" i="2"/>
  <c r="L950" i="2" s="1"/>
  <c r="J988" i="2"/>
  <c r="J1031" i="2"/>
  <c r="K1074" i="2"/>
  <c r="L1074" i="2" s="1"/>
  <c r="J1121" i="2"/>
  <c r="J1154" i="2"/>
  <c r="J1196" i="2"/>
  <c r="J1204" i="2"/>
  <c r="J1220" i="2"/>
  <c r="J1245" i="2"/>
  <c r="K1275" i="2"/>
  <c r="L1275" i="2" s="1"/>
  <c r="K1280" i="2"/>
  <c r="L1280" i="2" s="1"/>
  <c r="J1293" i="2"/>
  <c r="K1333" i="2"/>
  <c r="L1333" i="2" s="1"/>
  <c r="J1350" i="2"/>
  <c r="J1376" i="2"/>
  <c r="J1380" i="2"/>
  <c r="J1404" i="2"/>
  <c r="J947" i="2"/>
  <c r="J971" i="2"/>
  <c r="J979" i="2"/>
  <c r="J1001" i="2"/>
  <c r="K1113" i="2"/>
  <c r="L1113" i="2" s="1"/>
  <c r="J1371" i="2"/>
  <c r="J1412" i="2"/>
  <c r="J788" i="2"/>
  <c r="K871" i="2"/>
  <c r="L871" i="2" s="1"/>
  <c r="J874" i="2"/>
  <c r="J900" i="2"/>
  <c r="K951" i="2"/>
  <c r="L951" i="2" s="1"/>
  <c r="J963" i="2"/>
  <c r="J1059" i="2"/>
  <c r="J1067" i="2"/>
  <c r="K1094" i="2"/>
  <c r="L1094" i="2" s="1"/>
  <c r="J1118" i="2"/>
  <c r="K1189" i="2"/>
  <c r="L1189" i="2" s="1"/>
  <c r="J1458" i="2"/>
  <c r="K1469" i="2"/>
  <c r="L1469" i="2" s="1"/>
  <c r="K980" i="2"/>
  <c r="L980" i="2" s="1"/>
  <c r="K1007" i="2"/>
  <c r="L1007" i="2" s="1"/>
  <c r="K1038" i="2"/>
  <c r="L1038" i="2" s="1"/>
  <c r="J1071" i="2"/>
  <c r="J1170" i="2"/>
  <c r="K1175" i="2"/>
  <c r="L1175" i="2" s="1"/>
  <c r="K1197" i="2"/>
  <c r="L1197" i="2" s="1"/>
  <c r="K1221" i="2"/>
  <c r="L1221" i="2" s="1"/>
  <c r="K1272" i="2"/>
  <c r="L1272" i="2" s="1"/>
  <c r="J1312" i="2"/>
  <c r="J1346" i="2"/>
  <c r="J1386" i="2"/>
  <c r="K77" i="2"/>
  <c r="L77" i="2" s="1"/>
  <c r="J77" i="2"/>
  <c r="J13" i="2"/>
  <c r="K13" i="2"/>
  <c r="L13" i="2" s="1"/>
  <c r="J21" i="2"/>
  <c r="K21" i="2"/>
  <c r="L21" i="2" s="1"/>
  <c r="K27" i="2"/>
  <c r="L27" i="2" s="1"/>
  <c r="J27" i="2"/>
  <c r="K45" i="2"/>
  <c r="L45" i="2" s="1"/>
  <c r="J45" i="2"/>
  <c r="J67" i="2"/>
  <c r="K67" i="2"/>
  <c r="L67" i="2" s="1"/>
  <c r="K73" i="2"/>
  <c r="L73" i="2" s="1"/>
  <c r="J73" i="2"/>
  <c r="J83" i="2"/>
  <c r="K83" i="2"/>
  <c r="L83" i="2" s="1"/>
  <c r="K5" i="2"/>
  <c r="J5" i="2"/>
  <c r="K14" i="2"/>
  <c r="L14" i="2" s="1"/>
  <c r="J14" i="2"/>
  <c r="K22" i="2"/>
  <c r="L22" i="2" s="1"/>
  <c r="J22" i="2"/>
  <c r="K28" i="2"/>
  <c r="L28" i="2" s="1"/>
  <c r="J28" i="2"/>
  <c r="J51" i="2"/>
  <c r="K51" i="2"/>
  <c r="L51" i="2" s="1"/>
  <c r="K57" i="2"/>
  <c r="L57" i="2" s="1"/>
  <c r="J57" i="2"/>
  <c r="J68" i="2"/>
  <c r="K68" i="2"/>
  <c r="L68" i="2" s="1"/>
  <c r="K15" i="2"/>
  <c r="L15" i="2" s="1"/>
  <c r="J15" i="2"/>
  <c r="K23" i="2"/>
  <c r="L23" i="2" s="1"/>
  <c r="J23" i="2"/>
  <c r="K33" i="2"/>
  <c r="L33" i="2" s="1"/>
  <c r="J33" i="2"/>
  <c r="K37" i="2"/>
  <c r="L37" i="2" s="1"/>
  <c r="J37" i="2"/>
  <c r="K41" i="2"/>
  <c r="L41" i="2" s="1"/>
  <c r="J41" i="2"/>
  <c r="J52" i="2"/>
  <c r="K52" i="2"/>
  <c r="L52" i="2" s="1"/>
  <c r="K58" i="2"/>
  <c r="L58" i="2" s="1"/>
  <c r="J58" i="2"/>
  <c r="K63" i="2"/>
  <c r="L63" i="2" s="1"/>
  <c r="J63" i="2"/>
  <c r="K69" i="2"/>
  <c r="L69" i="2" s="1"/>
  <c r="J69" i="2"/>
  <c r="K79" i="2"/>
  <c r="L79" i="2" s="1"/>
  <c r="J79" i="2"/>
  <c r="K61" i="2"/>
  <c r="L61" i="2" s="1"/>
  <c r="J61" i="2"/>
  <c r="J16" i="2"/>
  <c r="K16" i="2"/>
  <c r="L16" i="2" s="1"/>
  <c r="J24" i="2"/>
  <c r="K24" i="2"/>
  <c r="L24" i="2" s="1"/>
  <c r="K42" i="2"/>
  <c r="L42" i="2" s="1"/>
  <c r="J42" i="2"/>
  <c r="K47" i="2"/>
  <c r="L47" i="2" s="1"/>
  <c r="J47" i="2"/>
  <c r="K53" i="2"/>
  <c r="L53" i="2" s="1"/>
  <c r="J53" i="2"/>
  <c r="J59" i="2"/>
  <c r="K59" i="2"/>
  <c r="L59" i="2" s="1"/>
  <c r="K75" i="2"/>
  <c r="L75" i="2" s="1"/>
  <c r="J75" i="2"/>
  <c r="M3" i="2"/>
  <c r="E4" i="2"/>
  <c r="J17" i="2"/>
  <c r="K17" i="2"/>
  <c r="L17" i="2" s="1"/>
  <c r="K25" i="2"/>
  <c r="L25" i="2" s="1"/>
  <c r="J25" i="2"/>
  <c r="J43" i="2"/>
  <c r="K43" i="2"/>
  <c r="L43" i="2" s="1"/>
  <c r="K85" i="2"/>
  <c r="L85" i="2" s="1"/>
  <c r="J85" i="2"/>
  <c r="J3" i="2"/>
  <c r="K3" i="2"/>
  <c r="L3" i="2" s="1"/>
  <c r="K11" i="2"/>
  <c r="L11" i="2" s="1"/>
  <c r="J11" i="2"/>
  <c r="K18" i="2"/>
  <c r="L18" i="2" s="1"/>
  <c r="J18" i="2"/>
  <c r="K30" i="2"/>
  <c r="L30" i="2" s="1"/>
  <c r="J30" i="2"/>
  <c r="K65" i="2"/>
  <c r="L65" i="2" s="1"/>
  <c r="J65" i="2"/>
  <c r="K71" i="2"/>
  <c r="L71" i="2" s="1"/>
  <c r="J71" i="2"/>
  <c r="K81" i="2"/>
  <c r="L81" i="2" s="1"/>
  <c r="J81" i="2"/>
  <c r="K20" i="2"/>
  <c r="L20" i="2" s="1"/>
  <c r="J20" i="2"/>
  <c r="K19" i="2"/>
  <c r="L19" i="2" s="1"/>
  <c r="J19" i="2"/>
  <c r="J31" i="2"/>
  <c r="K31" i="2"/>
  <c r="L31" i="2" s="1"/>
  <c r="K49" i="2"/>
  <c r="L49" i="2" s="1"/>
  <c r="J49" i="2"/>
  <c r="K55" i="2"/>
  <c r="L55" i="2" s="1"/>
  <c r="J55" i="2"/>
  <c r="K109" i="2"/>
  <c r="L109" i="2" s="1"/>
  <c r="J109" i="2"/>
  <c r="K138" i="2"/>
  <c r="L138" i="2" s="1"/>
  <c r="J138" i="2"/>
  <c r="K140" i="2"/>
  <c r="L140" i="2" s="1"/>
  <c r="J140" i="2"/>
  <c r="K157" i="2"/>
  <c r="L157" i="2" s="1"/>
  <c r="J157" i="2"/>
  <c r="K226" i="2"/>
  <c r="L226" i="2" s="1"/>
  <c r="J226" i="2"/>
  <c r="K228" i="2"/>
  <c r="L228" i="2" s="1"/>
  <c r="J228" i="2"/>
  <c r="K356" i="2"/>
  <c r="L356" i="2" s="1"/>
  <c r="J356" i="2"/>
  <c r="K481" i="2"/>
  <c r="L481" i="2" s="1"/>
  <c r="J481" i="2"/>
  <c r="J536" i="2"/>
  <c r="K536" i="2"/>
  <c r="L536" i="2" s="1"/>
  <c r="K618" i="2"/>
  <c r="L618" i="2" s="1"/>
  <c r="J618" i="2"/>
  <c r="K1378" i="2"/>
  <c r="L1378" i="2" s="1"/>
  <c r="J1378" i="2"/>
  <c r="J1383" i="2"/>
  <c r="K1383" i="2"/>
  <c r="L1383" i="2" s="1"/>
  <c r="M2" i="2"/>
  <c r="J6" i="2"/>
  <c r="J10" i="2"/>
  <c r="J35" i="2"/>
  <c r="J38" i="2"/>
  <c r="J46" i="2"/>
  <c r="J54" i="2"/>
  <c r="J62" i="2"/>
  <c r="J70" i="2"/>
  <c r="J78" i="2"/>
  <c r="K98" i="2"/>
  <c r="L98" i="2" s="1"/>
  <c r="J98" i="2"/>
  <c r="K100" i="2"/>
  <c r="L100" i="2" s="1"/>
  <c r="J100" i="2"/>
  <c r="K111" i="2"/>
  <c r="L111" i="2" s="1"/>
  <c r="J111" i="2"/>
  <c r="K113" i="2"/>
  <c r="L113" i="2" s="1"/>
  <c r="K115" i="2"/>
  <c r="L115" i="2" s="1"/>
  <c r="K117" i="2"/>
  <c r="L117" i="2" s="1"/>
  <c r="J117" i="2"/>
  <c r="K119" i="2"/>
  <c r="L119" i="2" s="1"/>
  <c r="J119" i="2"/>
  <c r="K121" i="2"/>
  <c r="L121" i="2" s="1"/>
  <c r="K123" i="2"/>
  <c r="L123" i="2" s="1"/>
  <c r="K125" i="2"/>
  <c r="L125" i="2" s="1"/>
  <c r="J125" i="2"/>
  <c r="J142" i="2"/>
  <c r="K161" i="2"/>
  <c r="L161" i="2" s="1"/>
  <c r="K163" i="2"/>
  <c r="L163" i="2" s="1"/>
  <c r="K165" i="2"/>
  <c r="L165" i="2" s="1"/>
  <c r="J165" i="2"/>
  <c r="K178" i="2"/>
  <c r="L178" i="2" s="1"/>
  <c r="J178" i="2"/>
  <c r="K180" i="2"/>
  <c r="L180" i="2" s="1"/>
  <c r="J180" i="2"/>
  <c r="K187" i="2"/>
  <c r="L187" i="2" s="1"/>
  <c r="K189" i="2"/>
  <c r="L189" i="2" s="1"/>
  <c r="J189" i="2"/>
  <c r="J200" i="2"/>
  <c r="K202" i="2"/>
  <c r="L202" i="2" s="1"/>
  <c r="J202" i="2"/>
  <c r="K204" i="2"/>
  <c r="L204" i="2" s="1"/>
  <c r="J204" i="2"/>
  <c r="K209" i="2"/>
  <c r="L209" i="2" s="1"/>
  <c r="K211" i="2"/>
  <c r="L211" i="2" s="1"/>
  <c r="K213" i="2"/>
  <c r="L213" i="2" s="1"/>
  <c r="J213" i="2"/>
  <c r="J224" i="2"/>
  <c r="J230" i="2"/>
  <c r="K243" i="2"/>
  <c r="L243" i="2" s="1"/>
  <c r="K245" i="2"/>
  <c r="L245" i="2" s="1"/>
  <c r="J245" i="2"/>
  <c r="K268" i="2"/>
  <c r="L268" i="2" s="1"/>
  <c r="J268" i="2"/>
  <c r="K271" i="2"/>
  <c r="L271" i="2" s="1"/>
  <c r="K289" i="2"/>
  <c r="L289" i="2" s="1"/>
  <c r="J289" i="2"/>
  <c r="K300" i="2"/>
  <c r="L300" i="2" s="1"/>
  <c r="J300" i="2"/>
  <c r="J322" i="2"/>
  <c r="K322" i="2"/>
  <c r="L322" i="2" s="1"/>
  <c r="K342" i="2"/>
  <c r="L342" i="2" s="1"/>
  <c r="J342" i="2"/>
  <c r="K353" i="2"/>
  <c r="L353" i="2" s="1"/>
  <c r="J353" i="2"/>
  <c r="K373" i="2"/>
  <c r="L373" i="2" s="1"/>
  <c r="J373" i="2"/>
  <c r="K377" i="2"/>
  <c r="L377" i="2" s="1"/>
  <c r="J377" i="2"/>
  <c r="K385" i="2"/>
  <c r="L385" i="2" s="1"/>
  <c r="J385" i="2"/>
  <c r="K591" i="2"/>
  <c r="L591" i="2" s="1"/>
  <c r="J591" i="2"/>
  <c r="K146" i="2"/>
  <c r="L146" i="2" s="1"/>
  <c r="J146" i="2"/>
  <c r="K255" i="2"/>
  <c r="L255" i="2" s="1"/>
  <c r="J255" i="2"/>
  <c r="J9" i="2"/>
  <c r="J12" i="2"/>
  <c r="J34" i="2"/>
  <c r="J40" i="2"/>
  <c r="J48" i="2"/>
  <c r="J56" i="2"/>
  <c r="J64" i="2"/>
  <c r="J72" i="2"/>
  <c r="J80" i="2"/>
  <c r="K106" i="2"/>
  <c r="L106" i="2" s="1"/>
  <c r="J106" i="2"/>
  <c r="K108" i="2"/>
  <c r="L108" i="2" s="1"/>
  <c r="J108" i="2"/>
  <c r="K127" i="2"/>
  <c r="L127" i="2" s="1"/>
  <c r="J127" i="2"/>
  <c r="K129" i="2"/>
  <c r="L129" i="2" s="1"/>
  <c r="K131" i="2"/>
  <c r="L131" i="2" s="1"/>
  <c r="K133" i="2"/>
  <c r="L133" i="2" s="1"/>
  <c r="J133" i="2"/>
  <c r="J150" i="2"/>
  <c r="K154" i="2"/>
  <c r="L154" i="2" s="1"/>
  <c r="J154" i="2"/>
  <c r="K156" i="2"/>
  <c r="L156" i="2" s="1"/>
  <c r="J156" i="2"/>
  <c r="K169" i="2"/>
  <c r="L169" i="2" s="1"/>
  <c r="K171" i="2"/>
  <c r="L171" i="2" s="1"/>
  <c r="K173" i="2"/>
  <c r="L173" i="2" s="1"/>
  <c r="J173" i="2"/>
  <c r="J238" i="2"/>
  <c r="K251" i="2"/>
  <c r="L251" i="2" s="1"/>
  <c r="K253" i="2"/>
  <c r="L253" i="2" s="1"/>
  <c r="J253" i="2"/>
  <c r="K312" i="2"/>
  <c r="L312" i="2" s="1"/>
  <c r="J312" i="2"/>
  <c r="K358" i="2"/>
  <c r="L358" i="2" s="1"/>
  <c r="J358" i="2"/>
  <c r="K416" i="2"/>
  <c r="L416" i="2" s="1"/>
  <c r="J416" i="2"/>
  <c r="K441" i="2"/>
  <c r="L441" i="2" s="1"/>
  <c r="J441" i="2"/>
  <c r="K236" i="2"/>
  <c r="L236" i="2" s="1"/>
  <c r="J236" i="2"/>
  <c r="K259" i="2"/>
  <c r="L259" i="2" s="1"/>
  <c r="J259" i="2"/>
  <c r="K498" i="2"/>
  <c r="L498" i="2" s="1"/>
  <c r="J498" i="2"/>
  <c r="K624" i="2"/>
  <c r="L624" i="2" s="1"/>
  <c r="J624" i="2"/>
  <c r="K87" i="2"/>
  <c r="L87" i="2" s="1"/>
  <c r="J87" i="2"/>
  <c r="K93" i="2"/>
  <c r="L93" i="2" s="1"/>
  <c r="J93" i="2"/>
  <c r="K114" i="2"/>
  <c r="L114" i="2" s="1"/>
  <c r="J114" i="2"/>
  <c r="K116" i="2"/>
  <c r="L116" i="2" s="1"/>
  <c r="J116" i="2"/>
  <c r="K122" i="2"/>
  <c r="L122" i="2" s="1"/>
  <c r="J122" i="2"/>
  <c r="K124" i="2"/>
  <c r="L124" i="2" s="1"/>
  <c r="J124" i="2"/>
  <c r="K162" i="2"/>
  <c r="L162" i="2" s="1"/>
  <c r="J162" i="2"/>
  <c r="K164" i="2"/>
  <c r="L164" i="2" s="1"/>
  <c r="J164" i="2"/>
  <c r="K186" i="2"/>
  <c r="L186" i="2" s="1"/>
  <c r="J186" i="2"/>
  <c r="K188" i="2"/>
  <c r="L188" i="2" s="1"/>
  <c r="J188" i="2"/>
  <c r="K197" i="2"/>
  <c r="L197" i="2" s="1"/>
  <c r="J197" i="2"/>
  <c r="K210" i="2"/>
  <c r="L210" i="2" s="1"/>
  <c r="J210" i="2"/>
  <c r="K212" i="2"/>
  <c r="L212" i="2" s="1"/>
  <c r="J212" i="2"/>
  <c r="K221" i="2"/>
  <c r="L221" i="2" s="1"/>
  <c r="J221" i="2"/>
  <c r="K242" i="2"/>
  <c r="L242" i="2" s="1"/>
  <c r="J242" i="2"/>
  <c r="K244" i="2"/>
  <c r="L244" i="2" s="1"/>
  <c r="J244" i="2"/>
  <c r="J273" i="2"/>
  <c r="K273" i="2"/>
  <c r="L273" i="2" s="1"/>
  <c r="K280" i="2"/>
  <c r="L280" i="2" s="1"/>
  <c r="J280" i="2"/>
  <c r="K308" i="2"/>
  <c r="L308" i="2" s="1"/>
  <c r="J308" i="2"/>
  <c r="K335" i="2"/>
  <c r="L335" i="2" s="1"/>
  <c r="J335" i="2"/>
  <c r="K365" i="2"/>
  <c r="L365" i="2" s="1"/>
  <c r="J365" i="2"/>
  <c r="K392" i="2"/>
  <c r="L392" i="2" s="1"/>
  <c r="J392" i="2"/>
  <c r="K148" i="2"/>
  <c r="L148" i="2" s="1"/>
  <c r="J148" i="2"/>
  <c r="K440" i="2"/>
  <c r="L440" i="2" s="1"/>
  <c r="J440" i="2"/>
  <c r="J8" i="2"/>
  <c r="J50" i="2"/>
  <c r="J66" i="2"/>
  <c r="J74" i="2"/>
  <c r="J82" i="2"/>
  <c r="J112" i="2"/>
  <c r="J118" i="2"/>
  <c r="J120" i="2"/>
  <c r="K139" i="2"/>
  <c r="L139" i="2" s="1"/>
  <c r="K141" i="2"/>
  <c r="L141" i="2" s="1"/>
  <c r="J141" i="2"/>
  <c r="J160" i="2"/>
  <c r="J208" i="2"/>
  <c r="K225" i="2"/>
  <c r="L225" i="2" s="1"/>
  <c r="K227" i="2"/>
  <c r="L227" i="2" s="1"/>
  <c r="K229" i="2"/>
  <c r="L229" i="2" s="1"/>
  <c r="J229" i="2"/>
  <c r="J246" i="2"/>
  <c r="J274" i="2"/>
  <c r="K274" i="2"/>
  <c r="L274" i="2" s="1"/>
  <c r="K305" i="2"/>
  <c r="L305" i="2" s="1"/>
  <c r="J305" i="2"/>
  <c r="K344" i="2"/>
  <c r="L344" i="2" s="1"/>
  <c r="J344" i="2"/>
  <c r="K369" i="2"/>
  <c r="L369" i="2" s="1"/>
  <c r="J369" i="2"/>
  <c r="K401" i="2"/>
  <c r="L401" i="2" s="1"/>
  <c r="J401" i="2"/>
  <c r="K234" i="2"/>
  <c r="L234" i="2" s="1"/>
  <c r="J234" i="2"/>
  <c r="K297" i="2"/>
  <c r="L297" i="2" s="1"/>
  <c r="J297" i="2"/>
  <c r="J354" i="2"/>
  <c r="K354" i="2"/>
  <c r="L354" i="2" s="1"/>
  <c r="K101" i="2"/>
  <c r="L101" i="2" s="1"/>
  <c r="J101" i="2"/>
  <c r="K130" i="2"/>
  <c r="L130" i="2" s="1"/>
  <c r="J130" i="2"/>
  <c r="K132" i="2"/>
  <c r="L132" i="2" s="1"/>
  <c r="J132" i="2"/>
  <c r="K170" i="2"/>
  <c r="L170" i="2" s="1"/>
  <c r="J170" i="2"/>
  <c r="K172" i="2"/>
  <c r="L172" i="2" s="1"/>
  <c r="J172" i="2"/>
  <c r="K181" i="2"/>
  <c r="L181" i="2" s="1"/>
  <c r="J181" i="2"/>
  <c r="K205" i="2"/>
  <c r="L205" i="2" s="1"/>
  <c r="J205" i="2"/>
  <c r="K250" i="2"/>
  <c r="L250" i="2" s="1"/>
  <c r="J250" i="2"/>
  <c r="K252" i="2"/>
  <c r="L252" i="2" s="1"/>
  <c r="J252" i="2"/>
  <c r="J258" i="2"/>
  <c r="K258" i="2"/>
  <c r="L258" i="2" s="1"/>
  <c r="K277" i="2"/>
  <c r="L277" i="2" s="1"/>
  <c r="J277" i="2"/>
  <c r="J306" i="2"/>
  <c r="K306" i="2"/>
  <c r="L306" i="2" s="1"/>
  <c r="K329" i="2"/>
  <c r="L329" i="2" s="1"/>
  <c r="J329" i="2"/>
  <c r="K340" i="2"/>
  <c r="L340" i="2" s="1"/>
  <c r="J340" i="2"/>
  <c r="K383" i="2"/>
  <c r="L383" i="2" s="1"/>
  <c r="J383" i="2"/>
  <c r="K408" i="2"/>
  <c r="L408" i="2" s="1"/>
  <c r="J408" i="2"/>
  <c r="K425" i="2"/>
  <c r="L425" i="2" s="1"/>
  <c r="J425" i="2"/>
  <c r="K458" i="2"/>
  <c r="L458" i="2" s="1"/>
  <c r="J458" i="2"/>
  <c r="K90" i="2"/>
  <c r="L90" i="2" s="1"/>
  <c r="J90" i="2"/>
  <c r="K92" i="2"/>
  <c r="L92" i="2" s="1"/>
  <c r="J92" i="2"/>
  <c r="J128" i="2"/>
  <c r="J134" i="2"/>
  <c r="K147" i="2"/>
  <c r="L147" i="2" s="1"/>
  <c r="K149" i="2"/>
  <c r="L149" i="2" s="1"/>
  <c r="J149" i="2"/>
  <c r="J168" i="2"/>
  <c r="K194" i="2"/>
  <c r="L194" i="2" s="1"/>
  <c r="J194" i="2"/>
  <c r="K196" i="2"/>
  <c r="L196" i="2" s="1"/>
  <c r="J196" i="2"/>
  <c r="K218" i="2"/>
  <c r="L218" i="2" s="1"/>
  <c r="J218" i="2"/>
  <c r="K220" i="2"/>
  <c r="L220" i="2" s="1"/>
  <c r="J220" i="2"/>
  <c r="K235" i="2"/>
  <c r="L235" i="2" s="1"/>
  <c r="K237" i="2"/>
  <c r="L237" i="2" s="1"/>
  <c r="J237" i="2"/>
  <c r="J254" i="2"/>
  <c r="K287" i="2"/>
  <c r="L287" i="2" s="1"/>
  <c r="K295" i="2"/>
  <c r="L295" i="2" s="1"/>
  <c r="J295" i="2"/>
  <c r="K310" i="2"/>
  <c r="L310" i="2" s="1"/>
  <c r="J310" i="2"/>
  <c r="K321" i="2"/>
  <c r="L321" i="2" s="1"/>
  <c r="J321" i="2"/>
  <c r="K337" i="2"/>
  <c r="L337" i="2" s="1"/>
  <c r="J337" i="2"/>
  <c r="K360" i="2"/>
  <c r="L360" i="2" s="1"/>
  <c r="J360" i="2"/>
  <c r="K659" i="2"/>
  <c r="L659" i="2" s="1"/>
  <c r="J659" i="2"/>
  <c r="K264" i="2"/>
  <c r="L264" i="2" s="1"/>
  <c r="J264" i="2"/>
  <c r="K302" i="2"/>
  <c r="L302" i="2" s="1"/>
  <c r="J302" i="2"/>
  <c r="K304" i="2"/>
  <c r="L304" i="2" s="1"/>
  <c r="J304" i="2"/>
  <c r="K350" i="2"/>
  <c r="L350" i="2" s="1"/>
  <c r="J350" i="2"/>
  <c r="K352" i="2"/>
  <c r="L352" i="2" s="1"/>
  <c r="J352" i="2"/>
  <c r="K390" i="2"/>
  <c r="L390" i="2" s="1"/>
  <c r="J390" i="2"/>
  <c r="K397" i="2"/>
  <c r="L397" i="2" s="1"/>
  <c r="J397" i="2"/>
  <c r="K414" i="2"/>
  <c r="L414" i="2" s="1"/>
  <c r="J414" i="2"/>
  <c r="K418" i="2"/>
  <c r="L418" i="2" s="1"/>
  <c r="J418" i="2"/>
  <c r="K433" i="2"/>
  <c r="L433" i="2" s="1"/>
  <c r="J433" i="2"/>
  <c r="K460" i="2"/>
  <c r="L460" i="2" s="1"/>
  <c r="J460" i="2"/>
  <c r="J504" i="2"/>
  <c r="K504" i="2"/>
  <c r="L504" i="2" s="1"/>
  <c r="K521" i="2"/>
  <c r="L521" i="2" s="1"/>
  <c r="J521" i="2"/>
  <c r="K553" i="2"/>
  <c r="L553" i="2" s="1"/>
  <c r="J553" i="2"/>
  <c r="K267" i="2"/>
  <c r="L267" i="2" s="1"/>
  <c r="J267" i="2"/>
  <c r="K318" i="2"/>
  <c r="L318" i="2" s="1"/>
  <c r="J318" i="2"/>
  <c r="K320" i="2"/>
  <c r="L320" i="2" s="1"/>
  <c r="J320" i="2"/>
  <c r="K381" i="2"/>
  <c r="L381" i="2" s="1"/>
  <c r="J381" i="2"/>
  <c r="K405" i="2"/>
  <c r="L405" i="2" s="1"/>
  <c r="J405" i="2"/>
  <c r="J472" i="2"/>
  <c r="K472" i="2"/>
  <c r="L472" i="2" s="1"/>
  <c r="K578" i="2"/>
  <c r="L578" i="2" s="1"/>
  <c r="J578" i="2"/>
  <c r="K599" i="2"/>
  <c r="L599" i="2" s="1"/>
  <c r="J599" i="2"/>
  <c r="J655" i="2"/>
  <c r="K655" i="2"/>
  <c r="L655" i="2" s="1"/>
  <c r="K730" i="2"/>
  <c r="L730" i="2" s="1"/>
  <c r="J730" i="2"/>
  <c r="K283" i="2"/>
  <c r="L283" i="2" s="1"/>
  <c r="J283" i="2"/>
  <c r="K341" i="2"/>
  <c r="L341" i="2" s="1"/>
  <c r="J341" i="2"/>
  <c r="K345" i="2"/>
  <c r="L345" i="2" s="1"/>
  <c r="J345" i="2"/>
  <c r="K366" i="2"/>
  <c r="L366" i="2" s="1"/>
  <c r="J366" i="2"/>
  <c r="K368" i="2"/>
  <c r="L368" i="2" s="1"/>
  <c r="J368" i="2"/>
  <c r="K409" i="2"/>
  <c r="L409" i="2" s="1"/>
  <c r="J409" i="2"/>
  <c r="K483" i="2"/>
  <c r="L483" i="2" s="1"/>
  <c r="J483" i="2"/>
  <c r="K495" i="2"/>
  <c r="L495" i="2" s="1"/>
  <c r="J495" i="2"/>
  <c r="K538" i="2"/>
  <c r="L538" i="2" s="1"/>
  <c r="J538" i="2"/>
  <c r="J95" i="2"/>
  <c r="J103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6" i="2"/>
  <c r="J276" i="2"/>
  <c r="J279" i="2"/>
  <c r="J286" i="2"/>
  <c r="K288" i="2"/>
  <c r="L288" i="2" s="1"/>
  <c r="J288" i="2"/>
  <c r="K290" i="2"/>
  <c r="L290" i="2" s="1"/>
  <c r="J303" i="2"/>
  <c r="J324" i="2"/>
  <c r="K326" i="2"/>
  <c r="L326" i="2" s="1"/>
  <c r="J326" i="2"/>
  <c r="K328" i="2"/>
  <c r="L328" i="2" s="1"/>
  <c r="J328" i="2"/>
  <c r="K330" i="2"/>
  <c r="L330" i="2" s="1"/>
  <c r="K349" i="2"/>
  <c r="L349" i="2" s="1"/>
  <c r="J349" i="2"/>
  <c r="J351" i="2"/>
  <c r="J364" i="2"/>
  <c r="K389" i="2"/>
  <c r="L389" i="2" s="1"/>
  <c r="J389" i="2"/>
  <c r="K398" i="2"/>
  <c r="L398" i="2" s="1"/>
  <c r="J398" i="2"/>
  <c r="K413" i="2"/>
  <c r="L413" i="2" s="1"/>
  <c r="J413" i="2"/>
  <c r="K455" i="2"/>
  <c r="L455" i="2" s="1"/>
  <c r="J455" i="2"/>
  <c r="K479" i="2"/>
  <c r="L479" i="2" s="1"/>
  <c r="J479" i="2"/>
  <c r="K500" i="2"/>
  <c r="L500" i="2" s="1"/>
  <c r="J500" i="2"/>
  <c r="K555" i="2"/>
  <c r="L555" i="2" s="1"/>
  <c r="J555" i="2"/>
  <c r="K559" i="2"/>
  <c r="L559" i="2" s="1"/>
  <c r="J559" i="2"/>
  <c r="J630" i="2"/>
  <c r="K630" i="2"/>
  <c r="L630" i="2" s="1"/>
  <c r="K269" i="2"/>
  <c r="L269" i="2" s="1"/>
  <c r="J269" i="2"/>
  <c r="K272" i="2"/>
  <c r="L272" i="2" s="1"/>
  <c r="J272" i="2"/>
  <c r="K309" i="2"/>
  <c r="L309" i="2" s="1"/>
  <c r="J309" i="2"/>
  <c r="K313" i="2"/>
  <c r="L313" i="2" s="1"/>
  <c r="J313" i="2"/>
  <c r="K357" i="2"/>
  <c r="L357" i="2" s="1"/>
  <c r="J357" i="2"/>
  <c r="K361" i="2"/>
  <c r="L361" i="2" s="1"/>
  <c r="J361" i="2"/>
  <c r="K374" i="2"/>
  <c r="L374" i="2" s="1"/>
  <c r="J374" i="2"/>
  <c r="K376" i="2"/>
  <c r="L376" i="2" s="1"/>
  <c r="J376" i="2"/>
  <c r="K393" i="2"/>
  <c r="L393" i="2" s="1"/>
  <c r="J393" i="2"/>
  <c r="K400" i="2"/>
  <c r="L400" i="2" s="1"/>
  <c r="J400" i="2"/>
  <c r="K417" i="2"/>
  <c r="L417" i="2" s="1"/>
  <c r="J417" i="2"/>
  <c r="K424" i="2"/>
  <c r="L424" i="2" s="1"/>
  <c r="J424" i="2"/>
  <c r="K487" i="2"/>
  <c r="L487" i="2" s="1"/>
  <c r="J487" i="2"/>
  <c r="K519" i="2"/>
  <c r="L519" i="2" s="1"/>
  <c r="J519" i="2"/>
  <c r="K551" i="2"/>
  <c r="L551" i="2" s="1"/>
  <c r="J551" i="2"/>
  <c r="K575" i="2"/>
  <c r="L575" i="2" s="1"/>
  <c r="J575" i="2"/>
  <c r="K580" i="2"/>
  <c r="L580" i="2" s="1"/>
  <c r="J580" i="2"/>
  <c r="K257" i="2"/>
  <c r="L257" i="2" s="1"/>
  <c r="J261" i="2"/>
  <c r="J262" i="2"/>
  <c r="K265" i="2"/>
  <c r="L265" i="2" s="1"/>
  <c r="K275" i="2"/>
  <c r="L275" i="2" s="1"/>
  <c r="J275" i="2"/>
  <c r="K285" i="2"/>
  <c r="L285" i="2" s="1"/>
  <c r="J285" i="2"/>
  <c r="J292" i="2"/>
  <c r="K294" i="2"/>
  <c r="L294" i="2" s="1"/>
  <c r="J294" i="2"/>
  <c r="K296" i="2"/>
  <c r="L296" i="2" s="1"/>
  <c r="J296" i="2"/>
  <c r="K298" i="2"/>
  <c r="L298" i="2" s="1"/>
  <c r="K317" i="2"/>
  <c r="L317" i="2" s="1"/>
  <c r="J317" i="2"/>
  <c r="J332" i="2"/>
  <c r="K334" i="2"/>
  <c r="L334" i="2" s="1"/>
  <c r="J334" i="2"/>
  <c r="K336" i="2"/>
  <c r="L336" i="2" s="1"/>
  <c r="J336" i="2"/>
  <c r="K338" i="2"/>
  <c r="L338" i="2" s="1"/>
  <c r="J372" i="2"/>
  <c r="K382" i="2"/>
  <c r="L382" i="2" s="1"/>
  <c r="J382" i="2"/>
  <c r="K384" i="2"/>
  <c r="L384" i="2" s="1"/>
  <c r="J384" i="2"/>
  <c r="K406" i="2"/>
  <c r="L406" i="2" s="1"/>
  <c r="J406" i="2"/>
  <c r="K432" i="2"/>
  <c r="L432" i="2" s="1"/>
  <c r="J432" i="2"/>
  <c r="K468" i="2"/>
  <c r="L468" i="2" s="1"/>
  <c r="J468" i="2"/>
  <c r="K535" i="2"/>
  <c r="L535" i="2" s="1"/>
  <c r="J535" i="2"/>
  <c r="K540" i="2"/>
  <c r="L540" i="2" s="1"/>
  <c r="J540" i="2"/>
  <c r="K607" i="2"/>
  <c r="L607" i="2" s="1"/>
  <c r="J607" i="2"/>
  <c r="K449" i="2"/>
  <c r="L449" i="2" s="1"/>
  <c r="J449" i="2"/>
  <c r="K465" i="2"/>
  <c r="L465" i="2" s="1"/>
  <c r="J465" i="2"/>
  <c r="K476" i="2"/>
  <c r="L476" i="2" s="1"/>
  <c r="J476" i="2"/>
  <c r="K489" i="2"/>
  <c r="L489" i="2" s="1"/>
  <c r="J489" i="2"/>
  <c r="K491" i="2"/>
  <c r="L491" i="2" s="1"/>
  <c r="J491" i="2"/>
  <c r="K508" i="2"/>
  <c r="L508" i="2" s="1"/>
  <c r="J508" i="2"/>
  <c r="K561" i="2"/>
  <c r="L561" i="2" s="1"/>
  <c r="J561" i="2"/>
  <c r="K563" i="2"/>
  <c r="L563" i="2" s="1"/>
  <c r="J563" i="2"/>
  <c r="K609" i="2"/>
  <c r="L609" i="2" s="1"/>
  <c r="J609" i="2"/>
  <c r="K611" i="2"/>
  <c r="L611" i="2" s="1"/>
  <c r="J611" i="2"/>
  <c r="K669" i="2"/>
  <c r="L669" i="2" s="1"/>
  <c r="J669" i="2"/>
  <c r="K754" i="2"/>
  <c r="L754" i="2" s="1"/>
  <c r="J754" i="2"/>
  <c r="K787" i="2"/>
  <c r="L787" i="2" s="1"/>
  <c r="J787" i="2"/>
  <c r="K811" i="2"/>
  <c r="L811" i="2" s="1"/>
  <c r="J811" i="2"/>
  <c r="J844" i="2"/>
  <c r="K844" i="2"/>
  <c r="L844" i="2" s="1"/>
  <c r="K457" i="2"/>
  <c r="L457" i="2" s="1"/>
  <c r="J457" i="2"/>
  <c r="K510" i="2"/>
  <c r="L510" i="2" s="1"/>
  <c r="J510" i="2"/>
  <c r="K516" i="2"/>
  <c r="L516" i="2" s="1"/>
  <c r="J516" i="2"/>
  <c r="K527" i="2"/>
  <c r="L527" i="2" s="1"/>
  <c r="J527" i="2"/>
  <c r="K529" i="2"/>
  <c r="L529" i="2" s="1"/>
  <c r="J529" i="2"/>
  <c r="K531" i="2"/>
  <c r="L531" i="2" s="1"/>
  <c r="J531" i="2"/>
  <c r="K548" i="2"/>
  <c r="L548" i="2" s="1"/>
  <c r="J548" i="2"/>
  <c r="K567" i="2"/>
  <c r="L567" i="2" s="1"/>
  <c r="J567" i="2"/>
  <c r="K569" i="2"/>
  <c r="L569" i="2" s="1"/>
  <c r="J569" i="2"/>
  <c r="K571" i="2"/>
  <c r="L571" i="2" s="1"/>
  <c r="J571" i="2"/>
  <c r="K588" i="2"/>
  <c r="L588" i="2" s="1"/>
  <c r="J588" i="2"/>
  <c r="K593" i="2"/>
  <c r="L593" i="2" s="1"/>
  <c r="J593" i="2"/>
  <c r="K595" i="2"/>
  <c r="L595" i="2" s="1"/>
  <c r="J595" i="2"/>
  <c r="K604" i="2"/>
  <c r="L604" i="2" s="1"/>
  <c r="J604" i="2"/>
  <c r="K615" i="2"/>
  <c r="L615" i="2" s="1"/>
  <c r="J615" i="2"/>
  <c r="J663" i="2"/>
  <c r="K663" i="2"/>
  <c r="L663" i="2" s="1"/>
  <c r="K938" i="2"/>
  <c r="L938" i="2" s="1"/>
  <c r="J938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395" i="2"/>
  <c r="J403" i="2"/>
  <c r="J411" i="2"/>
  <c r="K422" i="2"/>
  <c r="L422" i="2" s="1"/>
  <c r="J422" i="2"/>
  <c r="J423" i="2"/>
  <c r="K430" i="2"/>
  <c r="L430" i="2" s="1"/>
  <c r="J430" i="2"/>
  <c r="J431" i="2"/>
  <c r="K438" i="2"/>
  <c r="L438" i="2" s="1"/>
  <c r="J438" i="2"/>
  <c r="J439" i="2"/>
  <c r="K446" i="2"/>
  <c r="L446" i="2" s="1"/>
  <c r="J446" i="2"/>
  <c r="J447" i="2"/>
  <c r="J456" i="2"/>
  <c r="K467" i="2"/>
  <c r="L467" i="2" s="1"/>
  <c r="J467" i="2"/>
  <c r="K480" i="2"/>
  <c r="L480" i="2" s="1"/>
  <c r="K484" i="2"/>
  <c r="L484" i="2" s="1"/>
  <c r="J484" i="2"/>
  <c r="K497" i="2"/>
  <c r="L497" i="2" s="1"/>
  <c r="J497" i="2"/>
  <c r="K499" i="2"/>
  <c r="L499" i="2" s="1"/>
  <c r="J499" i="2"/>
  <c r="J514" i="2"/>
  <c r="K518" i="2"/>
  <c r="L518" i="2" s="1"/>
  <c r="J518" i="2"/>
  <c r="K520" i="2"/>
  <c r="L520" i="2" s="1"/>
  <c r="J546" i="2"/>
  <c r="J586" i="2"/>
  <c r="J602" i="2"/>
  <c r="K606" i="2"/>
  <c r="L606" i="2" s="1"/>
  <c r="J606" i="2"/>
  <c r="K645" i="2"/>
  <c r="L645" i="2" s="1"/>
  <c r="J645" i="2"/>
  <c r="J421" i="2"/>
  <c r="J429" i="2"/>
  <c r="J437" i="2"/>
  <c r="J445" i="2"/>
  <c r="K464" i="2"/>
  <c r="L464" i="2" s="1"/>
  <c r="J482" i="2"/>
  <c r="J522" i="2"/>
  <c r="K537" i="2"/>
  <c r="L537" i="2" s="1"/>
  <c r="J537" i="2"/>
  <c r="K539" i="2"/>
  <c r="L539" i="2" s="1"/>
  <c r="J539" i="2"/>
  <c r="K552" i="2"/>
  <c r="L552" i="2" s="1"/>
  <c r="K556" i="2"/>
  <c r="L556" i="2" s="1"/>
  <c r="J556" i="2"/>
  <c r="K577" i="2"/>
  <c r="L577" i="2" s="1"/>
  <c r="J577" i="2"/>
  <c r="K579" i="2"/>
  <c r="L579" i="2" s="1"/>
  <c r="J579" i="2"/>
  <c r="K617" i="2"/>
  <c r="L617" i="2" s="1"/>
  <c r="J617" i="2"/>
  <c r="K619" i="2"/>
  <c r="L619" i="2" s="1"/>
  <c r="J619" i="2"/>
  <c r="K626" i="2"/>
  <c r="L626" i="2" s="1"/>
  <c r="J626" i="2"/>
  <c r="K691" i="2"/>
  <c r="L691" i="2" s="1"/>
  <c r="J691" i="2"/>
  <c r="K859" i="2"/>
  <c r="L859" i="2" s="1"/>
  <c r="J859" i="2"/>
  <c r="J293" i="2"/>
  <c r="J301" i="2"/>
  <c r="J325" i="2"/>
  <c r="J333" i="2"/>
  <c r="K420" i="2"/>
  <c r="L420" i="2" s="1"/>
  <c r="J420" i="2"/>
  <c r="K428" i="2"/>
  <c r="L428" i="2" s="1"/>
  <c r="J428" i="2"/>
  <c r="K436" i="2"/>
  <c r="L436" i="2" s="1"/>
  <c r="J436" i="2"/>
  <c r="K444" i="2"/>
  <c r="L444" i="2" s="1"/>
  <c r="J444" i="2"/>
  <c r="K471" i="2"/>
  <c r="L471" i="2" s="1"/>
  <c r="J471" i="2"/>
  <c r="K473" i="2"/>
  <c r="L473" i="2" s="1"/>
  <c r="J473" i="2"/>
  <c r="K475" i="2"/>
  <c r="L475" i="2" s="1"/>
  <c r="J475" i="2"/>
  <c r="K492" i="2"/>
  <c r="L492" i="2" s="1"/>
  <c r="J492" i="2"/>
  <c r="K503" i="2"/>
  <c r="L503" i="2" s="1"/>
  <c r="J503" i="2"/>
  <c r="K505" i="2"/>
  <c r="L505" i="2" s="1"/>
  <c r="J505" i="2"/>
  <c r="K507" i="2"/>
  <c r="L507" i="2" s="1"/>
  <c r="J507" i="2"/>
  <c r="K524" i="2"/>
  <c r="L524" i="2" s="1"/>
  <c r="J524" i="2"/>
  <c r="J554" i="2"/>
  <c r="K558" i="2"/>
  <c r="L558" i="2" s="1"/>
  <c r="J558" i="2"/>
  <c r="K560" i="2"/>
  <c r="L560" i="2" s="1"/>
  <c r="K564" i="2"/>
  <c r="L564" i="2" s="1"/>
  <c r="J564" i="2"/>
  <c r="K612" i="2"/>
  <c r="L612" i="2" s="1"/>
  <c r="J612" i="2"/>
  <c r="K649" i="2"/>
  <c r="L649" i="2" s="1"/>
  <c r="J649" i="2"/>
  <c r="K657" i="2"/>
  <c r="L657" i="2" s="1"/>
  <c r="J657" i="2"/>
  <c r="K776" i="2"/>
  <c r="L776" i="2" s="1"/>
  <c r="J776" i="2"/>
  <c r="K835" i="2"/>
  <c r="L835" i="2" s="1"/>
  <c r="J835" i="2"/>
  <c r="J860" i="2"/>
  <c r="K860" i="2"/>
  <c r="L860" i="2" s="1"/>
  <c r="K452" i="2"/>
  <c r="L452" i="2" s="1"/>
  <c r="J452" i="2"/>
  <c r="K459" i="2"/>
  <c r="L459" i="2" s="1"/>
  <c r="J459" i="2"/>
  <c r="K511" i="2"/>
  <c r="L511" i="2" s="1"/>
  <c r="J511" i="2"/>
  <c r="K513" i="2"/>
  <c r="L513" i="2" s="1"/>
  <c r="J513" i="2"/>
  <c r="K515" i="2"/>
  <c r="L515" i="2" s="1"/>
  <c r="J515" i="2"/>
  <c r="K526" i="2"/>
  <c r="L526" i="2" s="1"/>
  <c r="J526" i="2"/>
  <c r="K532" i="2"/>
  <c r="L532" i="2" s="1"/>
  <c r="J532" i="2"/>
  <c r="K543" i="2"/>
  <c r="L543" i="2" s="1"/>
  <c r="J543" i="2"/>
  <c r="K545" i="2"/>
  <c r="L545" i="2" s="1"/>
  <c r="J545" i="2"/>
  <c r="K547" i="2"/>
  <c r="L547" i="2" s="1"/>
  <c r="J547" i="2"/>
  <c r="K566" i="2"/>
  <c r="L566" i="2" s="1"/>
  <c r="J566" i="2"/>
  <c r="K572" i="2"/>
  <c r="L572" i="2" s="1"/>
  <c r="J572" i="2"/>
  <c r="K583" i="2"/>
  <c r="L583" i="2" s="1"/>
  <c r="J583" i="2"/>
  <c r="K585" i="2"/>
  <c r="L585" i="2" s="1"/>
  <c r="J585" i="2"/>
  <c r="K587" i="2"/>
  <c r="L587" i="2" s="1"/>
  <c r="J587" i="2"/>
  <c r="K596" i="2"/>
  <c r="L596" i="2" s="1"/>
  <c r="J596" i="2"/>
  <c r="K601" i="2"/>
  <c r="L601" i="2" s="1"/>
  <c r="J601" i="2"/>
  <c r="K603" i="2"/>
  <c r="L603" i="2" s="1"/>
  <c r="J603" i="2"/>
  <c r="K614" i="2"/>
  <c r="L614" i="2" s="1"/>
  <c r="J614" i="2"/>
  <c r="K653" i="2"/>
  <c r="L653" i="2" s="1"/>
  <c r="J653" i="2"/>
  <c r="K673" i="2"/>
  <c r="L673" i="2" s="1"/>
  <c r="J673" i="2"/>
  <c r="K698" i="2"/>
  <c r="L698" i="2" s="1"/>
  <c r="J698" i="2"/>
  <c r="K798" i="2"/>
  <c r="L798" i="2" s="1"/>
  <c r="J798" i="2"/>
  <c r="K632" i="2"/>
  <c r="L632" i="2" s="1"/>
  <c r="J632" i="2"/>
  <c r="K634" i="2"/>
  <c r="L634" i="2" s="1"/>
  <c r="J634" i="2"/>
  <c r="K661" i="2"/>
  <c r="L661" i="2" s="1"/>
  <c r="J661" i="2"/>
  <c r="K665" i="2"/>
  <c r="L665" i="2" s="1"/>
  <c r="J665" i="2"/>
  <c r="K667" i="2"/>
  <c r="L667" i="2" s="1"/>
  <c r="J667" i="2"/>
  <c r="K755" i="2"/>
  <c r="L755" i="2" s="1"/>
  <c r="J755" i="2"/>
  <c r="K819" i="2"/>
  <c r="L819" i="2" s="1"/>
  <c r="J819" i="2"/>
  <c r="K827" i="2"/>
  <c r="L827" i="2" s="1"/>
  <c r="J827" i="2"/>
  <c r="K851" i="2"/>
  <c r="L851" i="2" s="1"/>
  <c r="J851" i="2"/>
  <c r="J870" i="2"/>
  <c r="K870" i="2"/>
  <c r="L870" i="2" s="1"/>
  <c r="K638" i="2"/>
  <c r="L638" i="2" s="1"/>
  <c r="K640" i="2"/>
  <c r="L640" i="2" s="1"/>
  <c r="J640" i="2"/>
  <c r="K642" i="2"/>
  <c r="L642" i="2" s="1"/>
  <c r="J642" i="2"/>
  <c r="K707" i="2"/>
  <c r="L707" i="2" s="1"/>
  <c r="J707" i="2"/>
  <c r="K731" i="2"/>
  <c r="L731" i="2" s="1"/>
  <c r="J731" i="2"/>
  <c r="K747" i="2"/>
  <c r="L747" i="2" s="1"/>
  <c r="J747" i="2"/>
  <c r="K763" i="2"/>
  <c r="L763" i="2" s="1"/>
  <c r="J763" i="2"/>
  <c r="K805" i="2"/>
  <c r="L805" i="2" s="1"/>
  <c r="J805" i="2"/>
  <c r="K908" i="2"/>
  <c r="L908" i="2" s="1"/>
  <c r="J908" i="2"/>
  <c r="K1083" i="2"/>
  <c r="L1083" i="2" s="1"/>
  <c r="J1083" i="2"/>
  <c r="K621" i="2"/>
  <c r="L621" i="2" s="1"/>
  <c r="J621" i="2"/>
  <c r="K623" i="2"/>
  <c r="L623" i="2" s="1"/>
  <c r="K625" i="2"/>
  <c r="L625" i="2" s="1"/>
  <c r="J625" i="2"/>
  <c r="K648" i="2"/>
  <c r="L648" i="2" s="1"/>
  <c r="J648" i="2"/>
  <c r="K650" i="2"/>
  <c r="L650" i="2" s="1"/>
  <c r="J650" i="2"/>
  <c r="K683" i="2"/>
  <c r="L683" i="2" s="1"/>
  <c r="J683" i="2"/>
  <c r="K689" i="2"/>
  <c r="L689" i="2" s="1"/>
  <c r="J689" i="2"/>
  <c r="K703" i="2"/>
  <c r="L703" i="2" s="1"/>
  <c r="J703" i="2"/>
  <c r="K710" i="2"/>
  <c r="L710" i="2" s="1"/>
  <c r="J710" i="2"/>
  <c r="J748" i="2"/>
  <c r="K748" i="2"/>
  <c r="L748" i="2" s="1"/>
  <c r="K800" i="2"/>
  <c r="L800" i="2" s="1"/>
  <c r="J800" i="2"/>
  <c r="J454" i="2"/>
  <c r="J462" i="2"/>
  <c r="J470" i="2"/>
  <c r="J478" i="2"/>
  <c r="J486" i="2"/>
  <c r="J494" i="2"/>
  <c r="J502" i="2"/>
  <c r="J534" i="2"/>
  <c r="J542" i="2"/>
  <c r="J550" i="2"/>
  <c r="J574" i="2"/>
  <c r="J582" i="2"/>
  <c r="J590" i="2"/>
  <c r="J598" i="2"/>
  <c r="J644" i="2"/>
  <c r="K654" i="2"/>
  <c r="L654" i="2" s="1"/>
  <c r="K656" i="2"/>
  <c r="L656" i="2" s="1"/>
  <c r="J656" i="2"/>
  <c r="K658" i="2"/>
  <c r="L658" i="2" s="1"/>
  <c r="J658" i="2"/>
  <c r="K675" i="2"/>
  <c r="L675" i="2" s="1"/>
  <c r="J675" i="2"/>
  <c r="J704" i="2"/>
  <c r="K704" i="2"/>
  <c r="L704" i="2" s="1"/>
  <c r="K711" i="2"/>
  <c r="L711" i="2" s="1"/>
  <c r="J711" i="2"/>
  <c r="K723" i="2"/>
  <c r="L723" i="2" s="1"/>
  <c r="J723" i="2"/>
  <c r="K742" i="2"/>
  <c r="L742" i="2" s="1"/>
  <c r="J742" i="2"/>
  <c r="K758" i="2"/>
  <c r="L758" i="2" s="1"/>
  <c r="J758" i="2"/>
  <c r="J764" i="2"/>
  <c r="K764" i="2"/>
  <c r="L764" i="2" s="1"/>
  <c r="K774" i="2"/>
  <c r="L774" i="2" s="1"/>
  <c r="J774" i="2"/>
  <c r="K803" i="2"/>
  <c r="L803" i="2" s="1"/>
  <c r="J803" i="2"/>
  <c r="K878" i="2"/>
  <c r="L878" i="2" s="1"/>
  <c r="J878" i="2"/>
  <c r="K910" i="2"/>
  <c r="L910" i="2" s="1"/>
  <c r="J910" i="2"/>
  <c r="K926" i="2"/>
  <c r="L926" i="2" s="1"/>
  <c r="J926" i="2"/>
  <c r="J1015" i="2"/>
  <c r="K1015" i="2"/>
  <c r="L1015" i="2" s="1"/>
  <c r="K629" i="2"/>
  <c r="L629" i="2" s="1"/>
  <c r="J629" i="2"/>
  <c r="K633" i="2"/>
  <c r="L633" i="2" s="1"/>
  <c r="J633" i="2"/>
  <c r="K664" i="2"/>
  <c r="L664" i="2" s="1"/>
  <c r="J664" i="2"/>
  <c r="K715" i="2"/>
  <c r="L715" i="2" s="1"/>
  <c r="J715" i="2"/>
  <c r="J724" i="2"/>
  <c r="K724" i="2"/>
  <c r="L724" i="2" s="1"/>
  <c r="K759" i="2"/>
  <c r="L759" i="2" s="1"/>
  <c r="J759" i="2"/>
  <c r="K807" i="2"/>
  <c r="L807" i="2" s="1"/>
  <c r="J807" i="2"/>
  <c r="J1042" i="2"/>
  <c r="K1042" i="2"/>
  <c r="L1042" i="2" s="1"/>
  <c r="K637" i="2"/>
  <c r="L637" i="2" s="1"/>
  <c r="J637" i="2"/>
  <c r="K641" i="2"/>
  <c r="L641" i="2" s="1"/>
  <c r="J641" i="2"/>
  <c r="J672" i="2"/>
  <c r="K672" i="2"/>
  <c r="L672" i="2" s="1"/>
  <c r="K701" i="2"/>
  <c r="L701" i="2" s="1"/>
  <c r="J701" i="2"/>
  <c r="K718" i="2"/>
  <c r="L718" i="2" s="1"/>
  <c r="J718" i="2"/>
  <c r="K738" i="2"/>
  <c r="L738" i="2" s="1"/>
  <c r="J738" i="2"/>
  <c r="K771" i="2"/>
  <c r="L771" i="2" s="1"/>
  <c r="J771" i="2"/>
  <c r="K795" i="2"/>
  <c r="L795" i="2" s="1"/>
  <c r="J795" i="2"/>
  <c r="K843" i="2"/>
  <c r="L843" i="2" s="1"/>
  <c r="J843" i="2"/>
  <c r="K687" i="2"/>
  <c r="L687" i="2" s="1"/>
  <c r="J687" i="2"/>
  <c r="K714" i="2"/>
  <c r="L714" i="2" s="1"/>
  <c r="J714" i="2"/>
  <c r="K824" i="2"/>
  <c r="L824" i="2" s="1"/>
  <c r="J824" i="2"/>
  <c r="K891" i="2"/>
  <c r="L891" i="2" s="1"/>
  <c r="J891" i="2"/>
  <c r="K1373" i="2"/>
  <c r="L1373" i="2" s="1"/>
  <c r="J1373" i="2"/>
  <c r="J670" i="2"/>
  <c r="K680" i="2"/>
  <c r="L680" i="2" s="1"/>
  <c r="K690" i="2"/>
  <c r="L690" i="2" s="1"/>
  <c r="J690" i="2"/>
  <c r="K727" i="2"/>
  <c r="L727" i="2" s="1"/>
  <c r="J727" i="2"/>
  <c r="K751" i="2"/>
  <c r="L751" i="2" s="1"/>
  <c r="J751" i="2"/>
  <c r="K762" i="2"/>
  <c r="L762" i="2" s="1"/>
  <c r="J762" i="2"/>
  <c r="K767" i="2"/>
  <c r="L767" i="2" s="1"/>
  <c r="J767" i="2"/>
  <c r="K783" i="2"/>
  <c r="L783" i="2" s="1"/>
  <c r="J783" i="2"/>
  <c r="K792" i="2"/>
  <c r="L792" i="2" s="1"/>
  <c r="J792" i="2"/>
  <c r="K816" i="2"/>
  <c r="L816" i="2" s="1"/>
  <c r="J816" i="2"/>
  <c r="J822" i="2"/>
  <c r="K831" i="2"/>
  <c r="L831" i="2" s="1"/>
  <c r="J831" i="2"/>
  <c r="K840" i="2"/>
  <c r="L840" i="2" s="1"/>
  <c r="J840" i="2"/>
  <c r="K847" i="2"/>
  <c r="L847" i="2" s="1"/>
  <c r="J847" i="2"/>
  <c r="K856" i="2"/>
  <c r="L856" i="2" s="1"/>
  <c r="J856" i="2"/>
  <c r="K863" i="2"/>
  <c r="L863" i="2" s="1"/>
  <c r="J863" i="2"/>
  <c r="K925" i="2"/>
  <c r="L925" i="2" s="1"/>
  <c r="J925" i="2"/>
  <c r="K679" i="2"/>
  <c r="L679" i="2" s="1"/>
  <c r="J679" i="2"/>
  <c r="K706" i="2"/>
  <c r="L706" i="2" s="1"/>
  <c r="J706" i="2"/>
  <c r="K773" i="2"/>
  <c r="L773" i="2" s="1"/>
  <c r="J773" i="2"/>
  <c r="K775" i="2"/>
  <c r="L775" i="2" s="1"/>
  <c r="J775" i="2"/>
  <c r="K799" i="2"/>
  <c r="L799" i="2" s="1"/>
  <c r="J799" i="2"/>
  <c r="K808" i="2"/>
  <c r="L808" i="2" s="1"/>
  <c r="J808" i="2"/>
  <c r="K893" i="2"/>
  <c r="L893" i="2" s="1"/>
  <c r="J893" i="2"/>
  <c r="K921" i="2"/>
  <c r="L921" i="2" s="1"/>
  <c r="J921" i="2"/>
  <c r="K682" i="2"/>
  <c r="L682" i="2" s="1"/>
  <c r="J682" i="2"/>
  <c r="K699" i="2"/>
  <c r="L699" i="2" s="1"/>
  <c r="J699" i="2"/>
  <c r="K719" i="2"/>
  <c r="L719" i="2" s="1"/>
  <c r="J719" i="2"/>
  <c r="K739" i="2"/>
  <c r="L739" i="2" s="1"/>
  <c r="J739" i="2"/>
  <c r="K743" i="2"/>
  <c r="L743" i="2" s="1"/>
  <c r="J743" i="2"/>
  <c r="J806" i="2"/>
  <c r="K823" i="2"/>
  <c r="L823" i="2" s="1"/>
  <c r="J823" i="2"/>
  <c r="K894" i="2"/>
  <c r="L894" i="2" s="1"/>
  <c r="J894" i="2"/>
  <c r="K962" i="2"/>
  <c r="L962" i="2" s="1"/>
  <c r="J962" i="2"/>
  <c r="K965" i="2"/>
  <c r="L965" i="2" s="1"/>
  <c r="J965" i="2"/>
  <c r="J666" i="2"/>
  <c r="K671" i="2"/>
  <c r="L671" i="2" s="1"/>
  <c r="J671" i="2"/>
  <c r="J705" i="2"/>
  <c r="J709" i="2"/>
  <c r="K712" i="2"/>
  <c r="L712" i="2" s="1"/>
  <c r="K722" i="2"/>
  <c r="L722" i="2" s="1"/>
  <c r="J722" i="2"/>
  <c r="J726" i="2"/>
  <c r="K732" i="2"/>
  <c r="L732" i="2" s="1"/>
  <c r="K746" i="2"/>
  <c r="L746" i="2" s="1"/>
  <c r="J746" i="2"/>
  <c r="K768" i="2"/>
  <c r="L768" i="2" s="1"/>
  <c r="J768" i="2"/>
  <c r="K779" i="2"/>
  <c r="L779" i="2" s="1"/>
  <c r="J779" i="2"/>
  <c r="K784" i="2"/>
  <c r="L784" i="2" s="1"/>
  <c r="J784" i="2"/>
  <c r="K789" i="2"/>
  <c r="L789" i="2" s="1"/>
  <c r="J789" i="2"/>
  <c r="K791" i="2"/>
  <c r="L791" i="2" s="1"/>
  <c r="J791" i="2"/>
  <c r="K815" i="2"/>
  <c r="L815" i="2" s="1"/>
  <c r="J815" i="2"/>
  <c r="K832" i="2"/>
  <c r="L832" i="2" s="1"/>
  <c r="J832" i="2"/>
  <c r="K839" i="2"/>
  <c r="L839" i="2" s="1"/>
  <c r="J839" i="2"/>
  <c r="K848" i="2"/>
  <c r="L848" i="2" s="1"/>
  <c r="J848" i="2"/>
  <c r="K855" i="2"/>
  <c r="L855" i="2" s="1"/>
  <c r="J855" i="2"/>
  <c r="K864" i="2"/>
  <c r="L864" i="2" s="1"/>
  <c r="J864" i="2"/>
  <c r="K889" i="2"/>
  <c r="L889" i="2" s="1"/>
  <c r="J889" i="2"/>
  <c r="K906" i="2"/>
  <c r="L906" i="2" s="1"/>
  <c r="J906" i="2"/>
  <c r="J940" i="2"/>
  <c r="K1018" i="2"/>
  <c r="L1018" i="2" s="1"/>
  <c r="J1018" i="2"/>
  <c r="K674" i="2"/>
  <c r="L674" i="2" s="1"/>
  <c r="J674" i="2"/>
  <c r="J685" i="2"/>
  <c r="K688" i="2"/>
  <c r="L688" i="2" s="1"/>
  <c r="K695" i="2"/>
  <c r="L695" i="2" s="1"/>
  <c r="J695" i="2"/>
  <c r="J702" i="2"/>
  <c r="K735" i="2"/>
  <c r="L735" i="2" s="1"/>
  <c r="J735" i="2"/>
  <c r="J766" i="2"/>
  <c r="J782" i="2"/>
  <c r="J846" i="2"/>
  <c r="K872" i="2"/>
  <c r="L872" i="2" s="1"/>
  <c r="J872" i="2"/>
  <c r="K923" i="2"/>
  <c r="L923" i="2" s="1"/>
  <c r="J923" i="2"/>
  <c r="K934" i="2"/>
  <c r="L934" i="2" s="1"/>
  <c r="J934" i="2"/>
  <c r="K953" i="2"/>
  <c r="L953" i="2" s="1"/>
  <c r="J953" i="2"/>
  <c r="K1005" i="2"/>
  <c r="L1005" i="2" s="1"/>
  <c r="J1005" i="2"/>
  <c r="K882" i="2"/>
  <c r="L882" i="2" s="1"/>
  <c r="J882" i="2"/>
  <c r="K886" i="2"/>
  <c r="L886" i="2" s="1"/>
  <c r="J886" i="2"/>
  <c r="K899" i="2"/>
  <c r="L899" i="2" s="1"/>
  <c r="J899" i="2"/>
  <c r="K901" i="2"/>
  <c r="L901" i="2" s="1"/>
  <c r="J901" i="2"/>
  <c r="K914" i="2"/>
  <c r="L914" i="2" s="1"/>
  <c r="J914" i="2"/>
  <c r="K918" i="2"/>
  <c r="L918" i="2" s="1"/>
  <c r="J918" i="2"/>
  <c r="K931" i="2"/>
  <c r="L931" i="2" s="1"/>
  <c r="J931" i="2"/>
  <c r="K933" i="2"/>
  <c r="L933" i="2" s="1"/>
  <c r="J933" i="2"/>
  <c r="K1009" i="2"/>
  <c r="L1009" i="2" s="1"/>
  <c r="J1009" i="2"/>
  <c r="K1039" i="2"/>
  <c r="L1039" i="2" s="1"/>
  <c r="J1039" i="2"/>
  <c r="K1155" i="2"/>
  <c r="L1155" i="2" s="1"/>
  <c r="J1155" i="2"/>
  <c r="K954" i="2"/>
  <c r="L954" i="2" s="1"/>
  <c r="J954" i="2"/>
  <c r="J966" i="2"/>
  <c r="K966" i="2"/>
  <c r="L966" i="2" s="1"/>
  <c r="K1006" i="2"/>
  <c r="L1006" i="2" s="1"/>
  <c r="J1006" i="2"/>
  <c r="K1093" i="2"/>
  <c r="L1093" i="2" s="1"/>
  <c r="J1093" i="2"/>
  <c r="K1148" i="2"/>
  <c r="L1148" i="2" s="1"/>
  <c r="J1148" i="2"/>
  <c r="J770" i="2"/>
  <c r="J778" i="2"/>
  <c r="J786" i="2"/>
  <c r="J794" i="2"/>
  <c r="J802" i="2"/>
  <c r="J810" i="2"/>
  <c r="J818" i="2"/>
  <c r="J826" i="2"/>
  <c r="J834" i="2"/>
  <c r="J842" i="2"/>
  <c r="J850" i="2"/>
  <c r="J858" i="2"/>
  <c r="K875" i="2"/>
  <c r="L875" i="2" s="1"/>
  <c r="J875" i="2"/>
  <c r="K877" i="2"/>
  <c r="L877" i="2" s="1"/>
  <c r="J877" i="2"/>
  <c r="K890" i="2"/>
  <c r="L890" i="2" s="1"/>
  <c r="J890" i="2"/>
  <c r="J892" i="2"/>
  <c r="K907" i="2"/>
  <c r="L907" i="2" s="1"/>
  <c r="J907" i="2"/>
  <c r="K909" i="2"/>
  <c r="L909" i="2" s="1"/>
  <c r="J909" i="2"/>
  <c r="K922" i="2"/>
  <c r="L922" i="2" s="1"/>
  <c r="J922" i="2"/>
  <c r="J924" i="2"/>
  <c r="K939" i="2"/>
  <c r="L939" i="2" s="1"/>
  <c r="J939" i="2"/>
  <c r="J983" i="2"/>
  <c r="K983" i="2"/>
  <c r="L983" i="2" s="1"/>
  <c r="K1045" i="2"/>
  <c r="L1045" i="2" s="1"/>
  <c r="J1045" i="2"/>
  <c r="J867" i="2"/>
  <c r="J905" i="2"/>
  <c r="K955" i="2"/>
  <c r="L955" i="2" s="1"/>
  <c r="J955" i="2"/>
  <c r="K990" i="2"/>
  <c r="L990" i="2" s="1"/>
  <c r="J990" i="2"/>
  <c r="K1011" i="2"/>
  <c r="L1011" i="2" s="1"/>
  <c r="J1011" i="2"/>
  <c r="K1036" i="2"/>
  <c r="L1036" i="2" s="1"/>
  <c r="J1036" i="2"/>
  <c r="K883" i="2"/>
  <c r="L883" i="2" s="1"/>
  <c r="J883" i="2"/>
  <c r="K885" i="2"/>
  <c r="L885" i="2" s="1"/>
  <c r="J885" i="2"/>
  <c r="K898" i="2"/>
  <c r="L898" i="2" s="1"/>
  <c r="J898" i="2"/>
  <c r="K902" i="2"/>
  <c r="L902" i="2" s="1"/>
  <c r="J902" i="2"/>
  <c r="K915" i="2"/>
  <c r="L915" i="2" s="1"/>
  <c r="J915" i="2"/>
  <c r="K917" i="2"/>
  <c r="L917" i="2" s="1"/>
  <c r="J917" i="2"/>
  <c r="K930" i="2"/>
  <c r="L930" i="2" s="1"/>
  <c r="J930" i="2"/>
  <c r="K975" i="2"/>
  <c r="L975" i="2" s="1"/>
  <c r="K994" i="2"/>
  <c r="L994" i="2" s="1"/>
  <c r="J994" i="2"/>
  <c r="K998" i="2"/>
  <c r="L998" i="2" s="1"/>
  <c r="J998" i="2"/>
  <c r="K1203" i="2"/>
  <c r="L1203" i="2" s="1"/>
  <c r="J1203" i="2"/>
  <c r="K970" i="2"/>
  <c r="L970" i="2" s="1"/>
  <c r="J970" i="2"/>
  <c r="K978" i="2"/>
  <c r="L978" i="2" s="1"/>
  <c r="J978" i="2"/>
  <c r="K981" i="2"/>
  <c r="L981" i="2" s="1"/>
  <c r="J981" i="2"/>
  <c r="K1013" i="2"/>
  <c r="L1013" i="2" s="1"/>
  <c r="J1013" i="2"/>
  <c r="K1144" i="2"/>
  <c r="L1144" i="2" s="1"/>
  <c r="J1144" i="2"/>
  <c r="J1320" i="2"/>
  <c r="K1320" i="2"/>
  <c r="L1320" i="2" s="1"/>
  <c r="K987" i="2"/>
  <c r="L987" i="2" s="1"/>
  <c r="J987" i="2"/>
  <c r="K1002" i="2"/>
  <c r="L1002" i="2" s="1"/>
  <c r="J1002" i="2"/>
  <c r="K1037" i="2"/>
  <c r="L1037" i="2" s="1"/>
  <c r="J1037" i="2"/>
  <c r="K1056" i="2"/>
  <c r="L1056" i="2" s="1"/>
  <c r="J1056" i="2"/>
  <c r="K1316" i="2"/>
  <c r="L1316" i="2" s="1"/>
  <c r="J1316" i="2"/>
  <c r="J880" i="2"/>
  <c r="J888" i="2"/>
  <c r="J896" i="2"/>
  <c r="J904" i="2"/>
  <c r="J912" i="2"/>
  <c r="J920" i="2"/>
  <c r="J928" i="2"/>
  <c r="J936" i="2"/>
  <c r="J941" i="2"/>
  <c r="K942" i="2"/>
  <c r="L942" i="2" s="1"/>
  <c r="K943" i="2"/>
  <c r="L943" i="2" s="1"/>
  <c r="J957" i="2"/>
  <c r="K958" i="2"/>
  <c r="L958" i="2" s="1"/>
  <c r="K959" i="2"/>
  <c r="L959" i="2" s="1"/>
  <c r="J960" i="2"/>
  <c r="J969" i="2"/>
  <c r="K974" i="2"/>
  <c r="L974" i="2" s="1"/>
  <c r="J985" i="2"/>
  <c r="K989" i="2"/>
  <c r="L989" i="2" s="1"/>
  <c r="J989" i="2"/>
  <c r="K991" i="2"/>
  <c r="L991" i="2" s="1"/>
  <c r="K1019" i="2"/>
  <c r="L1019" i="2" s="1"/>
  <c r="J1019" i="2"/>
  <c r="J1066" i="2"/>
  <c r="K1066" i="2"/>
  <c r="L1066" i="2" s="1"/>
  <c r="K1069" i="2"/>
  <c r="L1069" i="2" s="1"/>
  <c r="J1069" i="2"/>
  <c r="K1080" i="2"/>
  <c r="L1080" i="2" s="1"/>
  <c r="J1080" i="2"/>
  <c r="K967" i="2"/>
  <c r="L967" i="2" s="1"/>
  <c r="J968" i="2"/>
  <c r="J977" i="2"/>
  <c r="K995" i="2"/>
  <c r="L995" i="2" s="1"/>
  <c r="J995" i="2"/>
  <c r="K1010" i="2"/>
  <c r="L1010" i="2" s="1"/>
  <c r="J1010" i="2"/>
  <c r="J1017" i="2"/>
  <c r="J1087" i="2"/>
  <c r="K1090" i="2"/>
  <c r="L1090" i="2" s="1"/>
  <c r="K1102" i="2"/>
  <c r="L1102" i="2" s="1"/>
  <c r="J1102" i="2"/>
  <c r="K1106" i="2"/>
  <c r="L1106" i="2" s="1"/>
  <c r="J1106" i="2"/>
  <c r="J1142" i="2"/>
  <c r="K1158" i="2"/>
  <c r="L1158" i="2" s="1"/>
  <c r="J1158" i="2"/>
  <c r="J1185" i="2"/>
  <c r="K946" i="2"/>
  <c r="L946" i="2" s="1"/>
  <c r="J946" i="2"/>
  <c r="K973" i="2"/>
  <c r="L973" i="2" s="1"/>
  <c r="J973" i="2"/>
  <c r="K982" i="2"/>
  <c r="L982" i="2" s="1"/>
  <c r="J982" i="2"/>
  <c r="K997" i="2"/>
  <c r="L997" i="2" s="1"/>
  <c r="J997" i="2"/>
  <c r="K1014" i="2"/>
  <c r="L1014" i="2" s="1"/>
  <c r="J1014" i="2"/>
  <c r="K1061" i="2"/>
  <c r="L1061" i="2" s="1"/>
  <c r="J1061" i="2"/>
  <c r="K1179" i="2"/>
  <c r="L1179" i="2" s="1"/>
  <c r="J1179" i="2"/>
  <c r="K1182" i="2"/>
  <c r="L1182" i="2" s="1"/>
  <c r="J1182" i="2"/>
  <c r="K976" i="2"/>
  <c r="L976" i="2" s="1"/>
  <c r="J976" i="2"/>
  <c r="K986" i="2"/>
  <c r="L986" i="2" s="1"/>
  <c r="J986" i="2"/>
  <c r="K1003" i="2"/>
  <c r="L1003" i="2" s="1"/>
  <c r="J1003" i="2"/>
  <c r="K1035" i="2"/>
  <c r="L1035" i="2" s="1"/>
  <c r="J1035" i="2"/>
  <c r="K1049" i="2"/>
  <c r="L1049" i="2" s="1"/>
  <c r="J1049" i="2"/>
  <c r="K1073" i="2"/>
  <c r="L1073" i="2" s="1"/>
  <c r="J1073" i="2"/>
  <c r="K1085" i="2"/>
  <c r="L1085" i="2" s="1"/>
  <c r="J1085" i="2"/>
  <c r="K1126" i="2"/>
  <c r="L1126" i="2" s="1"/>
  <c r="J1126" i="2"/>
  <c r="K1139" i="2"/>
  <c r="L1139" i="2" s="1"/>
  <c r="J1139" i="2"/>
  <c r="K1209" i="2"/>
  <c r="L1209" i="2" s="1"/>
  <c r="J1209" i="2"/>
  <c r="K1028" i="2"/>
  <c r="L1028" i="2" s="1"/>
  <c r="J1028" i="2"/>
  <c r="K1052" i="2"/>
  <c r="L1052" i="2" s="1"/>
  <c r="J1052" i="2"/>
  <c r="K1076" i="2"/>
  <c r="L1076" i="2" s="1"/>
  <c r="J1076" i="2"/>
  <c r="K1114" i="2"/>
  <c r="L1114" i="2" s="1"/>
  <c r="J1114" i="2"/>
  <c r="K1131" i="2"/>
  <c r="L1131" i="2" s="1"/>
  <c r="J1131" i="2"/>
  <c r="K1134" i="2"/>
  <c r="L1134" i="2" s="1"/>
  <c r="J1134" i="2"/>
  <c r="K1137" i="2"/>
  <c r="L1137" i="2" s="1"/>
  <c r="J1137" i="2"/>
  <c r="K1140" i="2"/>
  <c r="L1140" i="2" s="1"/>
  <c r="J1140" i="2"/>
  <c r="K1145" i="2"/>
  <c r="L1145" i="2" s="1"/>
  <c r="J1145" i="2"/>
  <c r="K1041" i="2"/>
  <c r="L1041" i="2" s="1"/>
  <c r="J1041" i="2"/>
  <c r="K1089" i="2"/>
  <c r="L1089" i="2" s="1"/>
  <c r="J1089" i="2"/>
  <c r="K1109" i="2"/>
  <c r="L1109" i="2" s="1"/>
  <c r="J1109" i="2"/>
  <c r="K1122" i="2"/>
  <c r="L1122" i="2" s="1"/>
  <c r="J1122" i="2"/>
  <c r="K1149" i="2"/>
  <c r="L1149" i="2" s="1"/>
  <c r="J1149" i="2"/>
  <c r="K1217" i="2"/>
  <c r="L1217" i="2" s="1"/>
  <c r="J1217" i="2"/>
  <c r="J984" i="2"/>
  <c r="J992" i="2"/>
  <c r="J1000" i="2"/>
  <c r="J1008" i="2"/>
  <c r="K1044" i="2"/>
  <c r="L1044" i="2" s="1"/>
  <c r="J1044" i="2"/>
  <c r="J1051" i="2"/>
  <c r="K1058" i="2"/>
  <c r="L1058" i="2" s="1"/>
  <c r="K1065" i="2"/>
  <c r="L1065" i="2" s="1"/>
  <c r="J1065" i="2"/>
  <c r="J1075" i="2"/>
  <c r="J1079" i="2"/>
  <c r="K1082" i="2"/>
  <c r="L1082" i="2" s="1"/>
  <c r="K1092" i="2"/>
  <c r="L1092" i="2" s="1"/>
  <c r="J1092" i="2"/>
  <c r="K1107" i="2"/>
  <c r="L1107" i="2" s="1"/>
  <c r="K1112" i="2"/>
  <c r="L1112" i="2" s="1"/>
  <c r="J1112" i="2"/>
  <c r="K1115" i="2"/>
  <c r="L1115" i="2" s="1"/>
  <c r="J1115" i="2"/>
  <c r="J1129" i="2"/>
  <c r="J1135" i="2"/>
  <c r="K1135" i="2"/>
  <c r="L1135" i="2" s="1"/>
  <c r="K1152" i="2"/>
  <c r="L1152" i="2" s="1"/>
  <c r="J1152" i="2"/>
  <c r="K1163" i="2"/>
  <c r="L1163" i="2" s="1"/>
  <c r="J1163" i="2"/>
  <c r="K1225" i="2"/>
  <c r="L1225" i="2" s="1"/>
  <c r="J1225" i="2"/>
  <c r="J1021" i="2"/>
  <c r="K1026" i="2"/>
  <c r="L1026" i="2" s="1"/>
  <c r="K1034" i="2"/>
  <c r="L1034" i="2" s="1"/>
  <c r="J1048" i="2"/>
  <c r="K1054" i="2"/>
  <c r="L1054" i="2" s="1"/>
  <c r="K1068" i="2"/>
  <c r="L1068" i="2" s="1"/>
  <c r="J1068" i="2"/>
  <c r="J1072" i="2"/>
  <c r="J1099" i="2"/>
  <c r="K1099" i="2"/>
  <c r="L1099" i="2" s="1"/>
  <c r="K1123" i="2"/>
  <c r="L1123" i="2" s="1"/>
  <c r="J1123" i="2"/>
  <c r="K1150" i="2"/>
  <c r="L1150" i="2" s="1"/>
  <c r="J1150" i="2"/>
  <c r="K1025" i="2"/>
  <c r="L1025" i="2" s="1"/>
  <c r="K1057" i="2"/>
  <c r="L1057" i="2" s="1"/>
  <c r="J1057" i="2"/>
  <c r="K1081" i="2"/>
  <c r="L1081" i="2" s="1"/>
  <c r="J1081" i="2"/>
  <c r="J1091" i="2"/>
  <c r="J1166" i="2"/>
  <c r="K1171" i="2"/>
  <c r="L1171" i="2" s="1"/>
  <c r="J1171" i="2"/>
  <c r="K1174" i="2"/>
  <c r="L1174" i="2" s="1"/>
  <c r="J1174" i="2"/>
  <c r="K1029" i="2"/>
  <c r="L1029" i="2" s="1"/>
  <c r="J1029" i="2"/>
  <c r="K1033" i="2"/>
  <c r="L1033" i="2" s="1"/>
  <c r="J1033" i="2"/>
  <c r="K1053" i="2"/>
  <c r="L1053" i="2" s="1"/>
  <c r="J1053" i="2"/>
  <c r="K1060" i="2"/>
  <c r="L1060" i="2" s="1"/>
  <c r="J1060" i="2"/>
  <c r="K1077" i="2"/>
  <c r="L1077" i="2" s="1"/>
  <c r="J1077" i="2"/>
  <c r="K1084" i="2"/>
  <c r="L1084" i="2" s="1"/>
  <c r="J1084" i="2"/>
  <c r="K1097" i="2"/>
  <c r="L1097" i="2" s="1"/>
  <c r="J1097" i="2"/>
  <c r="K1147" i="2"/>
  <c r="L1147" i="2" s="1"/>
  <c r="J1147" i="2"/>
  <c r="K1160" i="2"/>
  <c r="L1160" i="2" s="1"/>
  <c r="J1160" i="2"/>
  <c r="K1169" i="2"/>
  <c r="L1169" i="2" s="1"/>
  <c r="J1169" i="2"/>
  <c r="K1181" i="2"/>
  <c r="L1181" i="2" s="1"/>
  <c r="J1181" i="2"/>
  <c r="K1212" i="2"/>
  <c r="L1212" i="2" s="1"/>
  <c r="J1212" i="2"/>
  <c r="K1101" i="2"/>
  <c r="L1101" i="2" s="1"/>
  <c r="J1101" i="2"/>
  <c r="K1138" i="2"/>
  <c r="L1138" i="2" s="1"/>
  <c r="J1138" i="2"/>
  <c r="K1219" i="2"/>
  <c r="L1219" i="2" s="1"/>
  <c r="J1219" i="2"/>
  <c r="K1266" i="2"/>
  <c r="L1266" i="2" s="1"/>
  <c r="J1266" i="2"/>
  <c r="K1294" i="2"/>
  <c r="L1294" i="2" s="1"/>
  <c r="J1294" i="2"/>
  <c r="K1431" i="2"/>
  <c r="L1431" i="2" s="1"/>
  <c r="J1431" i="2"/>
  <c r="K1098" i="2"/>
  <c r="L1098" i="2" s="1"/>
  <c r="J1098" i="2"/>
  <c r="K1125" i="2"/>
  <c r="L1125" i="2" s="1"/>
  <c r="J1125" i="2"/>
  <c r="K1128" i="2"/>
  <c r="L1128" i="2" s="1"/>
  <c r="J1128" i="2"/>
  <c r="K1141" i="2"/>
  <c r="L1141" i="2" s="1"/>
  <c r="J1141" i="2"/>
  <c r="K1261" i="2"/>
  <c r="L1261" i="2" s="1"/>
  <c r="J1261" i="2"/>
  <c r="K1173" i="2"/>
  <c r="L1173" i="2" s="1"/>
  <c r="J1173" i="2"/>
  <c r="K1191" i="2"/>
  <c r="L1191" i="2" s="1"/>
  <c r="J1191" i="2"/>
  <c r="K1194" i="2"/>
  <c r="L1194" i="2" s="1"/>
  <c r="J1194" i="2"/>
  <c r="K1227" i="2"/>
  <c r="L1227" i="2" s="1"/>
  <c r="J1227" i="2"/>
  <c r="K1284" i="2"/>
  <c r="L1284" i="2" s="1"/>
  <c r="J1284" i="2"/>
  <c r="K1117" i="2"/>
  <c r="L1117" i="2" s="1"/>
  <c r="J1117" i="2"/>
  <c r="K1120" i="2"/>
  <c r="L1120" i="2" s="1"/>
  <c r="J1120" i="2"/>
  <c r="K1130" i="2"/>
  <c r="L1130" i="2" s="1"/>
  <c r="J1130" i="2"/>
  <c r="K1165" i="2"/>
  <c r="L1165" i="2" s="1"/>
  <c r="J1165" i="2"/>
  <c r="K1176" i="2"/>
  <c r="L1176" i="2" s="1"/>
  <c r="J1176" i="2"/>
  <c r="K1192" i="2"/>
  <c r="L1192" i="2" s="1"/>
  <c r="J1192" i="2"/>
  <c r="K1206" i="2"/>
  <c r="L1206" i="2" s="1"/>
  <c r="J1206" i="2"/>
  <c r="J1307" i="2"/>
  <c r="K1307" i="2"/>
  <c r="L1307" i="2" s="1"/>
  <c r="J1104" i="2"/>
  <c r="J1110" i="2"/>
  <c r="K1133" i="2"/>
  <c r="L1133" i="2" s="1"/>
  <c r="J1133" i="2"/>
  <c r="K1136" i="2"/>
  <c r="L1136" i="2" s="1"/>
  <c r="J1136" i="2"/>
  <c r="K1146" i="2"/>
  <c r="L1146" i="2" s="1"/>
  <c r="J1146" i="2"/>
  <c r="K1157" i="2"/>
  <c r="L1157" i="2" s="1"/>
  <c r="J1157" i="2"/>
  <c r="K1168" i="2"/>
  <c r="L1168" i="2" s="1"/>
  <c r="J1168" i="2"/>
  <c r="J1199" i="2"/>
  <c r="J1231" i="2"/>
  <c r="K1231" i="2"/>
  <c r="L1231" i="2" s="1"/>
  <c r="K1250" i="2"/>
  <c r="L1250" i="2" s="1"/>
  <c r="J1250" i="2"/>
  <c r="K1233" i="2"/>
  <c r="L1233" i="2" s="1"/>
  <c r="J1233" i="2"/>
  <c r="K1235" i="2"/>
  <c r="L1235" i="2" s="1"/>
  <c r="J1235" i="2"/>
  <c r="K1258" i="2"/>
  <c r="L1258" i="2" s="1"/>
  <c r="J1258" i="2"/>
  <c r="K1274" i="2"/>
  <c r="L1274" i="2" s="1"/>
  <c r="J1274" i="2"/>
  <c r="K1292" i="2"/>
  <c r="L1292" i="2" s="1"/>
  <c r="J1292" i="2"/>
  <c r="K1298" i="2"/>
  <c r="L1298" i="2" s="1"/>
  <c r="J1298" i="2"/>
  <c r="K1327" i="2"/>
  <c r="L1327" i="2" s="1"/>
  <c r="J1327" i="2"/>
  <c r="K1187" i="2"/>
  <c r="L1187" i="2" s="1"/>
  <c r="J1187" i="2"/>
  <c r="K1198" i="2"/>
  <c r="L1198" i="2" s="1"/>
  <c r="J1198" i="2"/>
  <c r="K1208" i="2"/>
  <c r="L1208" i="2" s="1"/>
  <c r="J1208" i="2"/>
  <c r="K1214" i="2"/>
  <c r="L1214" i="2" s="1"/>
  <c r="J1214" i="2"/>
  <c r="K1216" i="2"/>
  <c r="L1216" i="2" s="1"/>
  <c r="J1216" i="2"/>
  <c r="K1239" i="2"/>
  <c r="L1239" i="2" s="1"/>
  <c r="K1241" i="2"/>
  <c r="L1241" i="2" s="1"/>
  <c r="J1241" i="2"/>
  <c r="K1248" i="2"/>
  <c r="L1248" i="2" s="1"/>
  <c r="K1263" i="2"/>
  <c r="L1263" i="2" s="1"/>
  <c r="J1263" i="2"/>
  <c r="K1282" i="2"/>
  <c r="L1282" i="2" s="1"/>
  <c r="J1282" i="2"/>
  <c r="J1299" i="2"/>
  <c r="K1299" i="2"/>
  <c r="L1299" i="2" s="1"/>
  <c r="K1344" i="2"/>
  <c r="L1344" i="2" s="1"/>
  <c r="J1344" i="2"/>
  <c r="K1190" i="2"/>
  <c r="L1190" i="2" s="1"/>
  <c r="J1190" i="2"/>
  <c r="K1201" i="2"/>
  <c r="L1201" i="2" s="1"/>
  <c r="J1201" i="2"/>
  <c r="K1211" i="2"/>
  <c r="L1211" i="2" s="1"/>
  <c r="J1211" i="2"/>
  <c r="K1222" i="2"/>
  <c r="L1222" i="2" s="1"/>
  <c r="J1222" i="2"/>
  <c r="K1224" i="2"/>
  <c r="L1224" i="2" s="1"/>
  <c r="J1224" i="2"/>
  <c r="K1193" i="2"/>
  <c r="L1193" i="2" s="1"/>
  <c r="J1193" i="2"/>
  <c r="K1230" i="2"/>
  <c r="L1230" i="2" s="1"/>
  <c r="J1230" i="2"/>
  <c r="K1232" i="2"/>
  <c r="L1232" i="2" s="1"/>
  <c r="J1232" i="2"/>
  <c r="K1303" i="2"/>
  <c r="L1303" i="2" s="1"/>
  <c r="J1303" i="2"/>
  <c r="K1314" i="2"/>
  <c r="L1314" i="2" s="1"/>
  <c r="J1314" i="2"/>
  <c r="K1382" i="2"/>
  <c r="L1382" i="2" s="1"/>
  <c r="J1382" i="2"/>
  <c r="K1184" i="2"/>
  <c r="L1184" i="2" s="1"/>
  <c r="J1184" i="2"/>
  <c r="K1200" i="2"/>
  <c r="L1200" i="2" s="1"/>
  <c r="J1200" i="2"/>
  <c r="J1234" i="2"/>
  <c r="J1236" i="2"/>
  <c r="K1238" i="2"/>
  <c r="L1238" i="2" s="1"/>
  <c r="J1238" i="2"/>
  <c r="K1240" i="2"/>
  <c r="L1240" i="2" s="1"/>
  <c r="J1240" i="2"/>
  <c r="K1256" i="2"/>
  <c r="L1256" i="2" s="1"/>
  <c r="J1256" i="2"/>
  <c r="K1265" i="2"/>
  <c r="L1265" i="2" s="1"/>
  <c r="J1265" i="2"/>
  <c r="K1290" i="2"/>
  <c r="L1290" i="2" s="1"/>
  <c r="J1290" i="2"/>
  <c r="K1322" i="2"/>
  <c r="L1322" i="2" s="1"/>
  <c r="J1322" i="2"/>
  <c r="K1246" i="2"/>
  <c r="L1246" i="2" s="1"/>
  <c r="J1246" i="2"/>
  <c r="K1271" i="2"/>
  <c r="L1271" i="2" s="1"/>
  <c r="J1271" i="2"/>
  <c r="K1273" i="2"/>
  <c r="L1273" i="2" s="1"/>
  <c r="J1273" i="2"/>
  <c r="J1343" i="2"/>
  <c r="K1343" i="2"/>
  <c r="L1343" i="2" s="1"/>
  <c r="K1356" i="2"/>
  <c r="L1356" i="2" s="1"/>
  <c r="J1356" i="2"/>
  <c r="J1403" i="2"/>
  <c r="K1403" i="2"/>
  <c r="L1403" i="2" s="1"/>
  <c r="K1252" i="2"/>
  <c r="L1252" i="2" s="1"/>
  <c r="J1252" i="2"/>
  <c r="K1254" i="2"/>
  <c r="L1254" i="2" s="1"/>
  <c r="J1254" i="2"/>
  <c r="K1279" i="2"/>
  <c r="L1279" i="2" s="1"/>
  <c r="J1279" i="2"/>
  <c r="K1281" i="2"/>
  <c r="L1281" i="2" s="1"/>
  <c r="J1281" i="2"/>
  <c r="K1305" i="2"/>
  <c r="L1305" i="2" s="1"/>
  <c r="J1305" i="2"/>
  <c r="K1324" i="2"/>
  <c r="L1324" i="2" s="1"/>
  <c r="J1324" i="2"/>
  <c r="K1351" i="2"/>
  <c r="L1351" i="2" s="1"/>
  <c r="J1351" i="2"/>
  <c r="K1354" i="2"/>
  <c r="L1354" i="2" s="1"/>
  <c r="J1354" i="2"/>
  <c r="K1367" i="2"/>
  <c r="L1367" i="2" s="1"/>
  <c r="J1367" i="2"/>
  <c r="K1260" i="2"/>
  <c r="L1260" i="2" s="1"/>
  <c r="J1260" i="2"/>
  <c r="K1262" i="2"/>
  <c r="L1262" i="2" s="1"/>
  <c r="J1262" i="2"/>
  <c r="J1264" i="2"/>
  <c r="J1277" i="2"/>
  <c r="J1309" i="2"/>
  <c r="K1311" i="2"/>
  <c r="L1311" i="2" s="1"/>
  <c r="J1311" i="2"/>
  <c r="K1313" i="2"/>
  <c r="L1313" i="2" s="1"/>
  <c r="J1313" i="2"/>
  <c r="K1315" i="2"/>
  <c r="L1315" i="2" s="1"/>
  <c r="J1328" i="2"/>
  <c r="K1247" i="2"/>
  <c r="L1247" i="2" s="1"/>
  <c r="J1247" i="2"/>
  <c r="K1268" i="2"/>
  <c r="L1268" i="2" s="1"/>
  <c r="J1268" i="2"/>
  <c r="K1270" i="2"/>
  <c r="L1270" i="2" s="1"/>
  <c r="J1270" i="2"/>
  <c r="J1285" i="2"/>
  <c r="K1287" i="2"/>
  <c r="L1287" i="2" s="1"/>
  <c r="J1287" i="2"/>
  <c r="K1300" i="2"/>
  <c r="L1300" i="2" s="1"/>
  <c r="J1300" i="2"/>
  <c r="J1317" i="2"/>
  <c r="K1319" i="2"/>
  <c r="L1319" i="2" s="1"/>
  <c r="J1319" i="2"/>
  <c r="K1334" i="2"/>
  <c r="L1334" i="2" s="1"/>
  <c r="J1334" i="2"/>
  <c r="K1345" i="2"/>
  <c r="L1345" i="2" s="1"/>
  <c r="J1345" i="2"/>
  <c r="K1361" i="2"/>
  <c r="L1361" i="2" s="1"/>
  <c r="J1361" i="2"/>
  <c r="K1295" i="2"/>
  <c r="L1295" i="2" s="1"/>
  <c r="J1295" i="2"/>
  <c r="K1330" i="2"/>
  <c r="L1330" i="2" s="1"/>
  <c r="J1330" i="2"/>
  <c r="K1332" i="2"/>
  <c r="L1332" i="2" s="1"/>
  <c r="J1332" i="2"/>
  <c r="K1388" i="2"/>
  <c r="L1388" i="2" s="1"/>
  <c r="J1388" i="2"/>
  <c r="K1255" i="2"/>
  <c r="L1255" i="2" s="1"/>
  <c r="J1255" i="2"/>
  <c r="K1278" i="2"/>
  <c r="L1278" i="2" s="1"/>
  <c r="J1278" i="2"/>
  <c r="K1306" i="2"/>
  <c r="L1306" i="2" s="1"/>
  <c r="J1306" i="2"/>
  <c r="K1308" i="2"/>
  <c r="L1308" i="2" s="1"/>
  <c r="J1308" i="2"/>
  <c r="K1375" i="2"/>
  <c r="L1375" i="2" s="1"/>
  <c r="J1375" i="2"/>
  <c r="J1381" i="2"/>
  <c r="K1381" i="2"/>
  <c r="L1381" i="2" s="1"/>
  <c r="K1406" i="2"/>
  <c r="L1406" i="2" s="1"/>
  <c r="J1406" i="2"/>
  <c r="K1364" i="2"/>
  <c r="L1364" i="2" s="1"/>
  <c r="J1364" i="2"/>
  <c r="K1369" i="2"/>
  <c r="L1369" i="2" s="1"/>
  <c r="J1369" i="2"/>
  <c r="K1389" i="2"/>
  <c r="L1389" i="2" s="1"/>
  <c r="J1389" i="2"/>
  <c r="K1398" i="2"/>
  <c r="L1398" i="2" s="1"/>
  <c r="J1398" i="2"/>
  <c r="J1451" i="2"/>
  <c r="K1451" i="2"/>
  <c r="L1451" i="2" s="1"/>
  <c r="K1342" i="2"/>
  <c r="L1342" i="2" s="1"/>
  <c r="J1342" i="2"/>
  <c r="J1396" i="2"/>
  <c r="K1410" i="2"/>
  <c r="L1410" i="2" s="1"/>
  <c r="J1410" i="2"/>
  <c r="K1437" i="2"/>
  <c r="L1437" i="2" s="1"/>
  <c r="J1437" i="2"/>
  <c r="J1276" i="2"/>
  <c r="K1359" i="2"/>
  <c r="L1359" i="2" s="1"/>
  <c r="J1359" i="2"/>
  <c r="K1372" i="2"/>
  <c r="L1372" i="2" s="1"/>
  <c r="J1372" i="2"/>
  <c r="K1377" i="2"/>
  <c r="L1377" i="2" s="1"/>
  <c r="J1377" i="2"/>
  <c r="J1249" i="2"/>
  <c r="J1257" i="2"/>
  <c r="J1289" i="2"/>
  <c r="J1286" i="2"/>
  <c r="J1302" i="2"/>
  <c r="J1310" i="2"/>
  <c r="J1318" i="2"/>
  <c r="J1326" i="2"/>
  <c r="J1335" i="2"/>
  <c r="J1338" i="2"/>
  <c r="J1340" i="2"/>
  <c r="K1348" i="2"/>
  <c r="L1348" i="2" s="1"/>
  <c r="J1348" i="2"/>
  <c r="K1353" i="2"/>
  <c r="L1353" i="2" s="1"/>
  <c r="J1353" i="2"/>
  <c r="J1357" i="2"/>
  <c r="J1362" i="2"/>
  <c r="J1385" i="2"/>
  <c r="K1434" i="2"/>
  <c r="L1434" i="2" s="1"/>
  <c r="J1434" i="2"/>
  <c r="K1454" i="2"/>
  <c r="L1454" i="2" s="1"/>
  <c r="J1454" i="2"/>
  <c r="K1468" i="2"/>
  <c r="L1468" i="2" s="1"/>
  <c r="J1468" i="2"/>
  <c r="K1455" i="2"/>
  <c r="L1455" i="2" s="1"/>
  <c r="J1455" i="2"/>
  <c r="K1395" i="2"/>
  <c r="L1395" i="2" s="1"/>
  <c r="K1402" i="2"/>
  <c r="L1402" i="2" s="1"/>
  <c r="J1402" i="2"/>
  <c r="K1411" i="2"/>
  <c r="L1411" i="2" s="1"/>
  <c r="J1411" i="2"/>
  <c r="K1441" i="2"/>
  <c r="L1441" i="2" s="1"/>
  <c r="J1441" i="2"/>
  <c r="K1444" i="2"/>
  <c r="L1444" i="2" s="1"/>
  <c r="J1444" i="2"/>
  <c r="K1405" i="2"/>
  <c r="L1405" i="2" s="1"/>
  <c r="J1405" i="2"/>
  <c r="K1415" i="2"/>
  <c r="L1415" i="2" s="1"/>
  <c r="J1415" i="2"/>
  <c r="K1390" i="2"/>
  <c r="L1390" i="2" s="1"/>
  <c r="J1390" i="2"/>
  <c r="K1394" i="2"/>
  <c r="L1394" i="2" s="1"/>
  <c r="J1394" i="2"/>
  <c r="J1427" i="2"/>
  <c r="K1427" i="2"/>
  <c r="L1427" i="2" s="1"/>
  <c r="K1397" i="2"/>
  <c r="L1397" i="2" s="1"/>
  <c r="J1397" i="2"/>
  <c r="K1417" i="2"/>
  <c r="L1417" i="2" s="1"/>
  <c r="J1417" i="2"/>
  <c r="K1420" i="2"/>
  <c r="L1420" i="2" s="1"/>
  <c r="J1420" i="2"/>
  <c r="K1447" i="2"/>
  <c r="L1447" i="2" s="1"/>
  <c r="J1447" i="2"/>
  <c r="K1460" i="2"/>
  <c r="L1460" i="2" s="1"/>
  <c r="J1460" i="2"/>
  <c r="K1423" i="2"/>
  <c r="L1423" i="2" s="1"/>
  <c r="J1423" i="2"/>
  <c r="K1433" i="2"/>
  <c r="L1433" i="2" s="1"/>
  <c r="J1433" i="2"/>
  <c r="K1436" i="2"/>
  <c r="L1436" i="2" s="1"/>
  <c r="J1436" i="2"/>
  <c r="K1463" i="2"/>
  <c r="L1463" i="2" s="1"/>
  <c r="J1463" i="2"/>
  <c r="K1470" i="2"/>
  <c r="L1470" i="2" s="1"/>
  <c r="J1470" i="2"/>
  <c r="K1419" i="2"/>
  <c r="L1419" i="2" s="1"/>
  <c r="J1426" i="2"/>
  <c r="J1429" i="2"/>
  <c r="K1439" i="2"/>
  <c r="L1439" i="2" s="1"/>
  <c r="J1439" i="2"/>
  <c r="K1449" i="2"/>
  <c r="L1449" i="2" s="1"/>
  <c r="J1449" i="2"/>
  <c r="K1452" i="2"/>
  <c r="L1452" i="2" s="1"/>
  <c r="J1452" i="2"/>
  <c r="K1462" i="2"/>
  <c r="L1462" i="2" s="1"/>
  <c r="J1462" i="2"/>
  <c r="K1425" i="2"/>
  <c r="L1425" i="2" s="1"/>
  <c r="J1425" i="2"/>
  <c r="K1428" i="2"/>
  <c r="L1428" i="2" s="1"/>
  <c r="J1428" i="2"/>
  <c r="K1435" i="2"/>
  <c r="L1435" i="2" s="1"/>
  <c r="J1442" i="2"/>
  <c r="J1466" i="2"/>
  <c r="J1457" i="2"/>
  <c r="J1465" i="2"/>
  <c r="J1422" i="2"/>
  <c r="J1430" i="2"/>
  <c r="J1438" i="2"/>
  <c r="J1446" i="2"/>
  <c r="O9" i="1"/>
  <c r="I11" i="1"/>
  <c r="K11" i="1" s="1"/>
  <c r="L11" i="1" s="1"/>
  <c r="O16" i="1"/>
  <c r="E18" i="1"/>
  <c r="O38" i="1"/>
  <c r="N38" i="1"/>
  <c r="P38" i="1" s="1"/>
  <c r="Q38" i="1" s="1"/>
  <c r="O46" i="1"/>
  <c r="N46" i="1"/>
  <c r="P46" i="1" s="1"/>
  <c r="Q46" i="1" s="1"/>
  <c r="O64" i="1"/>
  <c r="N64" i="1"/>
  <c r="P64" i="1" s="1"/>
  <c r="Q64" i="1" s="1"/>
  <c r="I8" i="1"/>
  <c r="K8" i="1" s="1"/>
  <c r="L8" i="1" s="1"/>
  <c r="D4" i="1"/>
  <c r="F4" i="1" s="1"/>
  <c r="G4" i="1" s="1"/>
  <c r="J15" i="1"/>
  <c r="O19" i="1"/>
  <c r="N19" i="1"/>
  <c r="P19" i="1" s="1"/>
  <c r="Q19" i="1" s="1"/>
  <c r="N22" i="1"/>
  <c r="P22" i="1" s="1"/>
  <c r="Q22" i="1" s="1"/>
  <c r="E37" i="1"/>
  <c r="D37" i="1"/>
  <c r="F37" i="1" s="1"/>
  <c r="G37" i="1" s="1"/>
  <c r="E45" i="1"/>
  <c r="D45" i="1"/>
  <c r="F45" i="1" s="1"/>
  <c r="G45" i="1" s="1"/>
  <c r="J54" i="1"/>
  <c r="I54" i="1"/>
  <c r="K54" i="1" s="1"/>
  <c r="L54" i="1" s="1"/>
  <c r="E20" i="1"/>
  <c r="D20" i="1"/>
  <c r="F20" i="1" s="1"/>
  <c r="G20" i="1" s="1"/>
  <c r="E34" i="1"/>
  <c r="D34" i="1"/>
  <c r="F34" i="1" s="1"/>
  <c r="G34" i="1" s="1"/>
  <c r="E39" i="1"/>
  <c r="I9" i="1"/>
  <c r="K9" i="1" s="1"/>
  <c r="L9" i="1" s="1"/>
  <c r="N11" i="1"/>
  <c r="P11" i="1" s="1"/>
  <c r="Q11" i="1" s="1"/>
  <c r="I14" i="1"/>
  <c r="K14" i="1" s="1"/>
  <c r="L14" i="1" s="1"/>
  <c r="J17" i="1"/>
  <c r="I17" i="1"/>
  <c r="K17" i="1" s="1"/>
  <c r="L17" i="1" s="1"/>
  <c r="J20" i="1"/>
  <c r="O27" i="1"/>
  <c r="N27" i="1"/>
  <c r="P27" i="1" s="1"/>
  <c r="Q27" i="1" s="1"/>
  <c r="J31" i="1"/>
  <c r="J34" i="1"/>
  <c r="D42" i="1"/>
  <c r="F42" i="1" s="1"/>
  <c r="G42" i="1" s="1"/>
  <c r="E44" i="1"/>
  <c r="D44" i="1"/>
  <c r="F44" i="1" s="1"/>
  <c r="G44" i="1" s="1"/>
  <c r="J63" i="1"/>
  <c r="I63" i="1"/>
  <c r="K63" i="1" s="1"/>
  <c r="L63" i="1" s="1"/>
  <c r="N17" i="1"/>
  <c r="P17" i="1" s="1"/>
  <c r="Q17" i="1" s="1"/>
  <c r="O17" i="1"/>
  <c r="J36" i="1"/>
  <c r="I36" i="1"/>
  <c r="K36" i="1" s="1"/>
  <c r="L36" i="1" s="1"/>
  <c r="J44" i="1"/>
  <c r="I44" i="1"/>
  <c r="K44" i="1" s="1"/>
  <c r="L44" i="1" s="1"/>
  <c r="J49" i="1"/>
  <c r="I49" i="1"/>
  <c r="K49" i="1" s="1"/>
  <c r="L49" i="1" s="1"/>
  <c r="D3" i="1"/>
  <c r="F3" i="1" s="1"/>
  <c r="D15" i="1"/>
  <c r="F15" i="1" s="1"/>
  <c r="G15" i="1" s="1"/>
  <c r="E15" i="1"/>
  <c r="J22" i="1"/>
  <c r="I22" i="1"/>
  <c r="K22" i="1" s="1"/>
  <c r="L22" i="1" s="1"/>
  <c r="J35" i="1"/>
  <c r="I35" i="1"/>
  <c r="K35" i="1" s="1"/>
  <c r="L35" i="1" s="1"/>
  <c r="O39" i="1"/>
  <c r="J41" i="1"/>
  <c r="I41" i="1"/>
  <c r="K41" i="1" s="1"/>
  <c r="L41" i="1" s="1"/>
  <c r="N65" i="1"/>
  <c r="P65" i="1" s="1"/>
  <c r="Q65" i="1" s="1"/>
  <c r="I66" i="1"/>
  <c r="K66" i="1" s="1"/>
  <c r="L66" i="1" s="1"/>
  <c r="N70" i="1"/>
  <c r="P70" i="1" s="1"/>
  <c r="Q70" i="1" s="1"/>
  <c r="N75" i="1"/>
  <c r="P75" i="1" s="1"/>
  <c r="Q75" i="1" s="1"/>
  <c r="D90" i="1"/>
  <c r="F90" i="1" s="1"/>
  <c r="G90" i="1" s="1"/>
  <c r="I91" i="1"/>
  <c r="K91" i="1" s="1"/>
  <c r="L91" i="1" s="1"/>
  <c r="I92" i="1"/>
  <c r="K92" i="1" s="1"/>
  <c r="L92" i="1" s="1"/>
  <c r="D93" i="1"/>
  <c r="F93" i="1" s="1"/>
  <c r="G93" i="1" s="1"/>
  <c r="I97" i="1"/>
  <c r="K97" i="1" s="1"/>
  <c r="L97" i="1" s="1"/>
  <c r="I102" i="1"/>
  <c r="K102" i="1" s="1"/>
  <c r="L102" i="1" s="1"/>
  <c r="I111" i="1"/>
  <c r="K111" i="1" s="1"/>
  <c r="L111" i="1" s="1"/>
  <c r="N112" i="1"/>
  <c r="P112" i="1" s="1"/>
  <c r="Q112" i="1" s="1"/>
  <c r="N113" i="1"/>
  <c r="P113" i="1" s="1"/>
  <c r="Q113" i="1" s="1"/>
  <c r="I114" i="1"/>
  <c r="K114" i="1" s="1"/>
  <c r="L114" i="1" s="1"/>
  <c r="N118" i="1"/>
  <c r="P118" i="1" s="1"/>
  <c r="Q118" i="1" s="1"/>
  <c r="N123" i="1"/>
  <c r="P123" i="1" s="1"/>
  <c r="Q123" i="1" s="1"/>
  <c r="N139" i="1"/>
  <c r="P139" i="1" s="1"/>
  <c r="Q139" i="1" s="1"/>
  <c r="D142" i="1"/>
  <c r="F142" i="1" s="1"/>
  <c r="G142" i="1" s="1"/>
  <c r="D143" i="1"/>
  <c r="F143" i="1" s="1"/>
  <c r="G143" i="1" s="1"/>
  <c r="I145" i="1"/>
  <c r="K145" i="1" s="1"/>
  <c r="L145" i="1" s="1"/>
  <c r="O150" i="1"/>
  <c r="N150" i="1"/>
  <c r="P150" i="1" s="1"/>
  <c r="Q150" i="1" s="1"/>
  <c r="J161" i="1"/>
  <c r="I161" i="1"/>
  <c r="K161" i="1" s="1"/>
  <c r="L161" i="1" s="1"/>
  <c r="I167" i="1"/>
  <c r="K167" i="1" s="1"/>
  <c r="L167" i="1" s="1"/>
  <c r="J167" i="1"/>
  <c r="I46" i="1"/>
  <c r="K46" i="1" s="1"/>
  <c r="L46" i="1" s="1"/>
  <c r="N62" i="1"/>
  <c r="P62" i="1" s="1"/>
  <c r="Q62" i="1" s="1"/>
  <c r="N67" i="1"/>
  <c r="P67" i="1" s="1"/>
  <c r="Q67" i="1" s="1"/>
  <c r="I89" i="1"/>
  <c r="K89" i="1" s="1"/>
  <c r="L89" i="1" s="1"/>
  <c r="I94" i="1"/>
  <c r="K94" i="1" s="1"/>
  <c r="L94" i="1" s="1"/>
  <c r="N110" i="1"/>
  <c r="P110" i="1" s="1"/>
  <c r="Q110" i="1" s="1"/>
  <c r="N115" i="1"/>
  <c r="P115" i="1" s="1"/>
  <c r="Q115" i="1" s="1"/>
  <c r="N124" i="1"/>
  <c r="P124" i="1" s="1"/>
  <c r="Q124" i="1" s="1"/>
  <c r="D126" i="1"/>
  <c r="F126" i="1" s="1"/>
  <c r="G126" i="1" s="1"/>
  <c r="D127" i="1"/>
  <c r="F127" i="1" s="1"/>
  <c r="G127" i="1" s="1"/>
  <c r="N127" i="1"/>
  <c r="P127" i="1" s="1"/>
  <c r="Q127" i="1" s="1"/>
  <c r="I132" i="1"/>
  <c r="K132" i="1" s="1"/>
  <c r="L132" i="1" s="1"/>
  <c r="D133" i="1"/>
  <c r="F133" i="1" s="1"/>
  <c r="G133" i="1" s="1"/>
  <c r="N137" i="1"/>
  <c r="P137" i="1" s="1"/>
  <c r="Q137" i="1" s="1"/>
  <c r="I138" i="1"/>
  <c r="K138" i="1" s="1"/>
  <c r="L138" i="1" s="1"/>
  <c r="O140" i="1"/>
  <c r="E158" i="1"/>
  <c r="E165" i="1"/>
  <c r="D181" i="1"/>
  <c r="F181" i="1" s="1"/>
  <c r="G181" i="1" s="1"/>
  <c r="E181" i="1"/>
  <c r="J185" i="1"/>
  <c r="E190" i="1"/>
  <c r="D190" i="1"/>
  <c r="F190" i="1" s="1"/>
  <c r="G190" i="1" s="1"/>
  <c r="J196" i="1"/>
  <c r="I196" i="1"/>
  <c r="K196" i="1" s="1"/>
  <c r="L196" i="1" s="1"/>
  <c r="J158" i="1"/>
  <c r="I158" i="1"/>
  <c r="K158" i="1" s="1"/>
  <c r="L158" i="1" s="1"/>
  <c r="I179" i="1"/>
  <c r="K179" i="1" s="1"/>
  <c r="L179" i="1" s="1"/>
  <c r="J179" i="1"/>
  <c r="N51" i="1"/>
  <c r="P51" i="1" s="1"/>
  <c r="Q51" i="1" s="1"/>
  <c r="N60" i="1"/>
  <c r="P60" i="1" s="1"/>
  <c r="Q60" i="1" s="1"/>
  <c r="D62" i="1"/>
  <c r="F62" i="1" s="1"/>
  <c r="G62" i="1" s="1"/>
  <c r="D63" i="1"/>
  <c r="F63" i="1" s="1"/>
  <c r="G63" i="1" s="1"/>
  <c r="N63" i="1"/>
  <c r="P63" i="1" s="1"/>
  <c r="Q63" i="1" s="1"/>
  <c r="D68" i="1"/>
  <c r="F68" i="1" s="1"/>
  <c r="G68" i="1" s="1"/>
  <c r="D73" i="1"/>
  <c r="F73" i="1" s="1"/>
  <c r="G73" i="1" s="1"/>
  <c r="D82" i="1"/>
  <c r="F82" i="1" s="1"/>
  <c r="G82" i="1" s="1"/>
  <c r="J83" i="1"/>
  <c r="I87" i="1"/>
  <c r="K87" i="1" s="1"/>
  <c r="L87" i="1" s="1"/>
  <c r="N88" i="1"/>
  <c r="P88" i="1" s="1"/>
  <c r="Q88" i="1" s="1"/>
  <c r="N89" i="1"/>
  <c r="P89" i="1" s="1"/>
  <c r="Q89" i="1" s="1"/>
  <c r="I90" i="1"/>
  <c r="K90" i="1" s="1"/>
  <c r="L90" i="1" s="1"/>
  <c r="N94" i="1"/>
  <c r="P94" i="1" s="1"/>
  <c r="Q94" i="1" s="1"/>
  <c r="N99" i="1"/>
  <c r="P99" i="1" s="1"/>
  <c r="Q99" i="1" s="1"/>
  <c r="N108" i="1"/>
  <c r="P108" i="1" s="1"/>
  <c r="Q108" i="1" s="1"/>
  <c r="D110" i="1"/>
  <c r="F110" i="1" s="1"/>
  <c r="G110" i="1" s="1"/>
  <c r="D111" i="1"/>
  <c r="F111" i="1" s="1"/>
  <c r="G111" i="1" s="1"/>
  <c r="N111" i="1"/>
  <c r="P111" i="1" s="1"/>
  <c r="Q111" i="1" s="1"/>
  <c r="D116" i="1"/>
  <c r="F116" i="1" s="1"/>
  <c r="G116" i="1" s="1"/>
  <c r="D121" i="1"/>
  <c r="F121" i="1" s="1"/>
  <c r="G121" i="1" s="1"/>
  <c r="D130" i="1"/>
  <c r="F130" i="1" s="1"/>
  <c r="G130" i="1" s="1"/>
  <c r="J131" i="1"/>
  <c r="I135" i="1"/>
  <c r="K135" i="1" s="1"/>
  <c r="L135" i="1" s="1"/>
  <c r="O136" i="1"/>
  <c r="D141" i="1"/>
  <c r="F141" i="1" s="1"/>
  <c r="G141" i="1" s="1"/>
  <c r="N147" i="1"/>
  <c r="P147" i="1" s="1"/>
  <c r="Q147" i="1" s="1"/>
  <c r="J155" i="1"/>
  <c r="O158" i="1"/>
  <c r="N158" i="1"/>
  <c r="P158" i="1" s="1"/>
  <c r="Q158" i="1" s="1"/>
  <c r="O179" i="1"/>
  <c r="N179" i="1"/>
  <c r="P179" i="1" s="1"/>
  <c r="Q179" i="1" s="1"/>
  <c r="I33" i="1"/>
  <c r="K33" i="1" s="1"/>
  <c r="L33" i="1" s="1"/>
  <c r="I38" i="1"/>
  <c r="K38" i="1" s="1"/>
  <c r="L38" i="1" s="1"/>
  <c r="N43" i="1"/>
  <c r="P43" i="1" s="1"/>
  <c r="Q43" i="1" s="1"/>
  <c r="D60" i="1"/>
  <c r="F60" i="1" s="1"/>
  <c r="G60" i="1" s="1"/>
  <c r="D65" i="1"/>
  <c r="F65" i="1" s="1"/>
  <c r="G65" i="1" s="1"/>
  <c r="I81" i="1"/>
  <c r="K81" i="1" s="1"/>
  <c r="L81" i="1" s="1"/>
  <c r="N86" i="1"/>
  <c r="P86" i="1" s="1"/>
  <c r="Q86" i="1" s="1"/>
  <c r="N91" i="1"/>
  <c r="P91" i="1" s="1"/>
  <c r="Q91" i="1" s="1"/>
  <c r="D108" i="1"/>
  <c r="F108" i="1" s="1"/>
  <c r="G108" i="1" s="1"/>
  <c r="D113" i="1"/>
  <c r="F113" i="1" s="1"/>
  <c r="G113" i="1" s="1"/>
  <c r="I129" i="1"/>
  <c r="K129" i="1" s="1"/>
  <c r="L129" i="1" s="1"/>
  <c r="N134" i="1"/>
  <c r="P134" i="1" s="1"/>
  <c r="Q134" i="1" s="1"/>
  <c r="I142" i="1"/>
  <c r="K142" i="1" s="1"/>
  <c r="L142" i="1" s="1"/>
  <c r="O144" i="1"/>
  <c r="E180" i="1"/>
  <c r="D180" i="1"/>
  <c r="F180" i="1" s="1"/>
  <c r="G180" i="1" s="1"/>
  <c r="J187" i="1"/>
  <c r="I187" i="1"/>
  <c r="K187" i="1" s="1"/>
  <c r="L187" i="1" s="1"/>
  <c r="O155" i="1"/>
  <c r="N155" i="1"/>
  <c r="P155" i="1" s="1"/>
  <c r="Q155" i="1" s="1"/>
  <c r="N172" i="1"/>
  <c r="P172" i="1" s="1"/>
  <c r="Q172" i="1" s="1"/>
  <c r="O172" i="1"/>
  <c r="I180" i="1"/>
  <c r="K180" i="1" s="1"/>
  <c r="L180" i="1" s="1"/>
  <c r="J180" i="1"/>
  <c r="D49" i="1"/>
  <c r="F49" i="1" s="1"/>
  <c r="G49" i="1" s="1"/>
  <c r="I65" i="1"/>
  <c r="K65" i="1" s="1"/>
  <c r="L65" i="1" s="1"/>
  <c r="I70" i="1"/>
  <c r="K70" i="1" s="1"/>
  <c r="L70" i="1" s="1"/>
  <c r="D92" i="1"/>
  <c r="F92" i="1" s="1"/>
  <c r="G92" i="1" s="1"/>
  <c r="D97" i="1"/>
  <c r="F97" i="1" s="1"/>
  <c r="G97" i="1" s="1"/>
  <c r="I113" i="1"/>
  <c r="K113" i="1" s="1"/>
  <c r="L113" i="1" s="1"/>
  <c r="I118" i="1"/>
  <c r="K118" i="1" s="1"/>
  <c r="L118" i="1" s="1"/>
  <c r="J139" i="1"/>
  <c r="N142" i="1"/>
  <c r="P142" i="1" s="1"/>
  <c r="Q142" i="1" s="1"/>
  <c r="D145" i="1"/>
  <c r="F145" i="1" s="1"/>
  <c r="G145" i="1" s="1"/>
  <c r="E153" i="1"/>
  <c r="D153" i="1"/>
  <c r="F153" i="1" s="1"/>
  <c r="G153" i="1" s="1"/>
  <c r="E156" i="1"/>
  <c r="D156" i="1"/>
  <c r="F156" i="1" s="1"/>
  <c r="G156" i="1" s="1"/>
  <c r="O160" i="1"/>
  <c r="D170" i="1"/>
  <c r="F170" i="1" s="1"/>
  <c r="G170" i="1" s="1"/>
  <c r="E170" i="1"/>
  <c r="I175" i="1"/>
  <c r="K175" i="1" s="1"/>
  <c r="L175" i="1" s="1"/>
  <c r="J175" i="1"/>
  <c r="O192" i="1"/>
  <c r="N192" i="1"/>
  <c r="P192" i="1" s="1"/>
  <c r="Q192" i="1" s="1"/>
  <c r="J150" i="1"/>
  <c r="I150" i="1"/>
  <c r="K150" i="1" s="1"/>
  <c r="L150" i="1" s="1"/>
  <c r="E161" i="1"/>
  <c r="D161" i="1"/>
  <c r="F161" i="1" s="1"/>
  <c r="G161" i="1" s="1"/>
  <c r="N164" i="1"/>
  <c r="P164" i="1" s="1"/>
  <c r="Q164" i="1" s="1"/>
  <c r="O164" i="1"/>
  <c r="J189" i="1"/>
  <c r="E192" i="1"/>
  <c r="J204" i="1"/>
  <c r="E214" i="1"/>
  <c r="E224" i="1"/>
  <c r="J228" i="1"/>
  <c r="J234" i="1"/>
  <c r="J237" i="1"/>
  <c r="J243" i="1"/>
  <c r="O249" i="1"/>
  <c r="O255" i="1"/>
  <c r="O258" i="1"/>
  <c r="O264" i="1"/>
  <c r="E270" i="1"/>
  <c r="J301" i="1"/>
  <c r="O303" i="1"/>
  <c r="J308" i="1"/>
  <c r="E317" i="1"/>
  <c r="J322" i="1"/>
  <c r="O327" i="1"/>
  <c r="E333" i="1"/>
  <c r="J338" i="1"/>
  <c r="O343" i="1"/>
  <c r="E349" i="1"/>
  <c r="J354" i="1"/>
  <c r="O359" i="1"/>
  <c r="E365" i="1"/>
  <c r="J370" i="1"/>
  <c r="O385" i="1"/>
  <c r="E389" i="1"/>
  <c r="E404" i="1"/>
  <c r="O407" i="1"/>
  <c r="E409" i="1"/>
  <c r="J410" i="1"/>
  <c r="N411" i="1"/>
  <c r="P411" i="1" s="1"/>
  <c r="Q411" i="1" s="1"/>
  <c r="O414" i="1"/>
  <c r="E417" i="1"/>
  <c r="J425" i="1"/>
  <c r="D428" i="1"/>
  <c r="F428" i="1" s="1"/>
  <c r="G428" i="1" s="1"/>
  <c r="O431" i="1"/>
  <c r="I434" i="1"/>
  <c r="K434" i="1" s="1"/>
  <c r="L434" i="1" s="1"/>
  <c r="D437" i="1"/>
  <c r="F437" i="1" s="1"/>
  <c r="G437" i="1" s="1"/>
  <c r="I447" i="1"/>
  <c r="K447" i="1" s="1"/>
  <c r="L447" i="1" s="1"/>
  <c r="J447" i="1"/>
  <c r="E455" i="1"/>
  <c r="D455" i="1"/>
  <c r="F455" i="1" s="1"/>
  <c r="G455" i="1" s="1"/>
  <c r="N456" i="1"/>
  <c r="P456" i="1" s="1"/>
  <c r="Q456" i="1" s="1"/>
  <c r="O456" i="1"/>
  <c r="J484" i="1"/>
  <c r="I484" i="1"/>
  <c r="K484" i="1" s="1"/>
  <c r="L484" i="1" s="1"/>
  <c r="I183" i="1"/>
  <c r="K183" i="1" s="1"/>
  <c r="L183" i="1" s="1"/>
  <c r="I184" i="1"/>
  <c r="K184" i="1" s="1"/>
  <c r="L184" i="1" s="1"/>
  <c r="O200" i="1"/>
  <c r="D210" i="1"/>
  <c r="F210" i="1" s="1"/>
  <c r="G210" i="1" s="1"/>
  <c r="O217" i="1"/>
  <c r="N244" i="1"/>
  <c r="P244" i="1" s="1"/>
  <c r="Q244" i="1" s="1"/>
  <c r="D266" i="1"/>
  <c r="F266" i="1" s="1"/>
  <c r="G266" i="1" s="1"/>
  <c r="I271" i="1"/>
  <c r="K271" i="1" s="1"/>
  <c r="L271" i="1" s="1"/>
  <c r="O274" i="1"/>
  <c r="J291" i="1"/>
  <c r="N292" i="1"/>
  <c r="P292" i="1" s="1"/>
  <c r="Q292" i="1" s="1"/>
  <c r="O312" i="1"/>
  <c r="D314" i="1"/>
  <c r="F314" i="1" s="1"/>
  <c r="G314" i="1" s="1"/>
  <c r="E318" i="1"/>
  <c r="I319" i="1"/>
  <c r="K319" i="1" s="1"/>
  <c r="L319" i="1" s="1"/>
  <c r="J323" i="1"/>
  <c r="N324" i="1"/>
  <c r="P324" i="1" s="1"/>
  <c r="Q324" i="1" s="1"/>
  <c r="O328" i="1"/>
  <c r="D330" i="1"/>
  <c r="F330" i="1" s="1"/>
  <c r="G330" i="1" s="1"/>
  <c r="E334" i="1"/>
  <c r="I335" i="1"/>
  <c r="K335" i="1" s="1"/>
  <c r="L335" i="1" s="1"/>
  <c r="J339" i="1"/>
  <c r="N340" i="1"/>
  <c r="P340" i="1" s="1"/>
  <c r="Q340" i="1" s="1"/>
  <c r="O344" i="1"/>
  <c r="D346" i="1"/>
  <c r="F346" i="1" s="1"/>
  <c r="G346" i="1" s="1"/>
  <c r="E350" i="1"/>
  <c r="I351" i="1"/>
  <c r="K351" i="1" s="1"/>
  <c r="L351" i="1" s="1"/>
  <c r="J355" i="1"/>
  <c r="N356" i="1"/>
  <c r="P356" i="1" s="1"/>
  <c r="Q356" i="1" s="1"/>
  <c r="O360" i="1"/>
  <c r="D362" i="1"/>
  <c r="F362" i="1" s="1"/>
  <c r="G362" i="1" s="1"/>
  <c r="E366" i="1"/>
  <c r="I367" i="1"/>
  <c r="K367" i="1" s="1"/>
  <c r="L367" i="1" s="1"/>
  <c r="O376" i="1"/>
  <c r="D378" i="1"/>
  <c r="F378" i="1" s="1"/>
  <c r="G378" i="1" s="1"/>
  <c r="I392" i="1"/>
  <c r="K392" i="1" s="1"/>
  <c r="L392" i="1" s="1"/>
  <c r="J399" i="1"/>
  <c r="O400" i="1"/>
  <c r="J403" i="1"/>
  <c r="J423" i="1"/>
  <c r="O424" i="1"/>
  <c r="D433" i="1"/>
  <c r="F433" i="1" s="1"/>
  <c r="G433" i="1" s="1"/>
  <c r="N435" i="1"/>
  <c r="P435" i="1" s="1"/>
  <c r="Q435" i="1" s="1"/>
  <c r="I438" i="1"/>
  <c r="K438" i="1" s="1"/>
  <c r="L438" i="1" s="1"/>
  <c r="J443" i="1"/>
  <c r="E446" i="1"/>
  <c r="J451" i="1"/>
  <c r="N464" i="1"/>
  <c r="P464" i="1" s="1"/>
  <c r="Q464" i="1" s="1"/>
  <c r="O464" i="1"/>
  <c r="I511" i="1"/>
  <c r="K511" i="1" s="1"/>
  <c r="L511" i="1" s="1"/>
  <c r="J511" i="1"/>
  <c r="D196" i="1"/>
  <c r="F196" i="1" s="1"/>
  <c r="G196" i="1" s="1"/>
  <c r="I202" i="1"/>
  <c r="K202" i="1" s="1"/>
  <c r="L202" i="1" s="1"/>
  <c r="J203" i="1"/>
  <c r="N204" i="1"/>
  <c r="P204" i="1" s="1"/>
  <c r="Q204" i="1" s="1"/>
  <c r="D218" i="1"/>
  <c r="F218" i="1" s="1"/>
  <c r="G218" i="1" s="1"/>
  <c r="O225" i="1"/>
  <c r="N228" i="1"/>
  <c r="P228" i="1" s="1"/>
  <c r="Q228" i="1" s="1"/>
  <c r="D250" i="1"/>
  <c r="F250" i="1" s="1"/>
  <c r="G250" i="1" s="1"/>
  <c r="J269" i="1"/>
  <c r="D293" i="1"/>
  <c r="F293" i="1" s="1"/>
  <c r="G293" i="1" s="1"/>
  <c r="N297" i="1"/>
  <c r="P297" i="1" s="1"/>
  <c r="Q297" i="1" s="1"/>
  <c r="J307" i="1"/>
  <c r="N308" i="1"/>
  <c r="P308" i="1" s="1"/>
  <c r="Q308" i="1" s="1"/>
  <c r="D312" i="1"/>
  <c r="F312" i="1" s="1"/>
  <c r="G312" i="1" s="1"/>
  <c r="I314" i="1"/>
  <c r="K314" i="1" s="1"/>
  <c r="L314" i="1" s="1"/>
  <c r="E315" i="1"/>
  <c r="N319" i="1"/>
  <c r="P319" i="1" s="1"/>
  <c r="Q319" i="1" s="1"/>
  <c r="J320" i="1"/>
  <c r="D325" i="1"/>
  <c r="F325" i="1" s="1"/>
  <c r="G325" i="1" s="1"/>
  <c r="O325" i="1"/>
  <c r="I330" i="1"/>
  <c r="K330" i="1" s="1"/>
  <c r="L330" i="1" s="1"/>
  <c r="E331" i="1"/>
  <c r="N335" i="1"/>
  <c r="P335" i="1" s="1"/>
  <c r="Q335" i="1" s="1"/>
  <c r="J336" i="1"/>
  <c r="D341" i="1"/>
  <c r="F341" i="1" s="1"/>
  <c r="G341" i="1" s="1"/>
  <c r="O341" i="1"/>
  <c r="I346" i="1"/>
  <c r="K346" i="1" s="1"/>
  <c r="L346" i="1" s="1"/>
  <c r="E347" i="1"/>
  <c r="N351" i="1"/>
  <c r="P351" i="1" s="1"/>
  <c r="Q351" i="1" s="1"/>
  <c r="J352" i="1"/>
  <c r="D357" i="1"/>
  <c r="F357" i="1" s="1"/>
  <c r="G357" i="1" s="1"/>
  <c r="O357" i="1"/>
  <c r="I362" i="1"/>
  <c r="K362" i="1" s="1"/>
  <c r="L362" i="1" s="1"/>
  <c r="E363" i="1"/>
  <c r="N367" i="1"/>
  <c r="P367" i="1" s="1"/>
  <c r="Q367" i="1" s="1"/>
  <c r="J368" i="1"/>
  <c r="I372" i="1"/>
  <c r="K372" i="1" s="1"/>
  <c r="L372" i="1" s="1"/>
  <c r="I378" i="1"/>
  <c r="K378" i="1" s="1"/>
  <c r="L378" i="1" s="1"/>
  <c r="D379" i="1"/>
  <c r="F379" i="1" s="1"/>
  <c r="G379" i="1" s="1"/>
  <c r="J381" i="1"/>
  <c r="O384" i="1"/>
  <c r="D386" i="1"/>
  <c r="F386" i="1" s="1"/>
  <c r="G386" i="1" s="1"/>
  <c r="N389" i="1"/>
  <c r="P389" i="1" s="1"/>
  <c r="Q389" i="1" s="1"/>
  <c r="I394" i="1"/>
  <c r="K394" i="1" s="1"/>
  <c r="L394" i="1" s="1"/>
  <c r="I398" i="1"/>
  <c r="K398" i="1" s="1"/>
  <c r="L398" i="1" s="1"/>
  <c r="N399" i="1"/>
  <c r="P399" i="1" s="1"/>
  <c r="Q399" i="1" s="1"/>
  <c r="D401" i="1"/>
  <c r="F401" i="1" s="1"/>
  <c r="G401" i="1" s="1"/>
  <c r="I402" i="1"/>
  <c r="K402" i="1" s="1"/>
  <c r="L402" i="1" s="1"/>
  <c r="D412" i="1"/>
  <c r="F412" i="1" s="1"/>
  <c r="G412" i="1" s="1"/>
  <c r="N423" i="1"/>
  <c r="P423" i="1" s="1"/>
  <c r="Q423" i="1" s="1"/>
  <c r="I433" i="1"/>
  <c r="K433" i="1" s="1"/>
  <c r="L433" i="1" s="1"/>
  <c r="D436" i="1"/>
  <c r="F436" i="1" s="1"/>
  <c r="G436" i="1" s="1"/>
  <c r="O443" i="1"/>
  <c r="N443" i="1"/>
  <c r="P443" i="1" s="1"/>
  <c r="Q443" i="1" s="1"/>
  <c r="O451" i="1"/>
  <c r="N451" i="1"/>
  <c r="P451" i="1" s="1"/>
  <c r="Q451" i="1" s="1"/>
  <c r="N455" i="1"/>
  <c r="P455" i="1" s="1"/>
  <c r="Q455" i="1" s="1"/>
  <c r="O455" i="1"/>
  <c r="D371" i="1"/>
  <c r="F371" i="1" s="1"/>
  <c r="G371" i="1" s="1"/>
  <c r="I373" i="1"/>
  <c r="K373" i="1" s="1"/>
  <c r="L373" i="1" s="1"/>
  <c r="E374" i="1"/>
  <c r="I375" i="1"/>
  <c r="K375" i="1" s="1"/>
  <c r="L375" i="1" s="1"/>
  <c r="D383" i="1"/>
  <c r="F383" i="1" s="1"/>
  <c r="G383" i="1" s="1"/>
  <c r="D393" i="1"/>
  <c r="F393" i="1" s="1"/>
  <c r="G393" i="1" s="1"/>
  <c r="N403" i="1"/>
  <c r="P403" i="1" s="1"/>
  <c r="Q403" i="1" s="1"/>
  <c r="E406" i="1"/>
  <c r="I414" i="1"/>
  <c r="K414" i="1" s="1"/>
  <c r="L414" i="1" s="1"/>
  <c r="J415" i="1"/>
  <c r="O416" i="1"/>
  <c r="D420" i="1"/>
  <c r="F420" i="1" s="1"/>
  <c r="G420" i="1" s="1"/>
  <c r="D425" i="1"/>
  <c r="F425" i="1" s="1"/>
  <c r="G425" i="1" s="1"/>
  <c r="J427" i="1"/>
  <c r="E430" i="1"/>
  <c r="I432" i="1"/>
  <c r="K432" i="1" s="1"/>
  <c r="L432" i="1" s="1"/>
  <c r="I441" i="1"/>
  <c r="K441" i="1" s="1"/>
  <c r="L441" i="1" s="1"/>
  <c r="I442" i="1"/>
  <c r="K442" i="1" s="1"/>
  <c r="L442" i="1" s="1"/>
  <c r="N478" i="1"/>
  <c r="P478" i="1" s="1"/>
  <c r="Q478" i="1" s="1"/>
  <c r="O478" i="1"/>
  <c r="N500" i="1"/>
  <c r="P500" i="1" s="1"/>
  <c r="Q500" i="1" s="1"/>
  <c r="O500" i="1"/>
  <c r="N502" i="1"/>
  <c r="P502" i="1" s="1"/>
  <c r="Q502" i="1" s="1"/>
  <c r="O502" i="1"/>
  <c r="J508" i="1"/>
  <c r="I508" i="1"/>
  <c r="K508" i="1" s="1"/>
  <c r="L508" i="1" s="1"/>
  <c r="N198" i="1"/>
  <c r="P198" i="1" s="1"/>
  <c r="Q198" i="1" s="1"/>
  <c r="I199" i="1"/>
  <c r="K199" i="1" s="1"/>
  <c r="L199" i="1" s="1"/>
  <c r="N201" i="1"/>
  <c r="P201" i="1" s="1"/>
  <c r="Q201" i="1" s="1"/>
  <c r="N202" i="1"/>
  <c r="P202" i="1" s="1"/>
  <c r="Q202" i="1" s="1"/>
  <c r="D205" i="1"/>
  <c r="F205" i="1" s="1"/>
  <c r="G205" i="1" s="1"/>
  <c r="E215" i="1"/>
  <c r="D216" i="1"/>
  <c r="F216" i="1" s="1"/>
  <c r="G216" i="1" s="1"/>
  <c r="I218" i="1"/>
  <c r="K218" i="1" s="1"/>
  <c r="L218" i="1" s="1"/>
  <c r="N224" i="1"/>
  <c r="P224" i="1" s="1"/>
  <c r="Q224" i="1" s="1"/>
  <c r="D229" i="1"/>
  <c r="F229" i="1" s="1"/>
  <c r="G229" i="1" s="1"/>
  <c r="D232" i="1"/>
  <c r="F232" i="1" s="1"/>
  <c r="G232" i="1" s="1"/>
  <c r="D234" i="1"/>
  <c r="F234" i="1" s="1"/>
  <c r="G234" i="1" s="1"/>
  <c r="D238" i="1"/>
  <c r="F238" i="1" s="1"/>
  <c r="G238" i="1" s="1"/>
  <c r="I244" i="1"/>
  <c r="K244" i="1" s="1"/>
  <c r="L244" i="1" s="1"/>
  <c r="I250" i="1"/>
  <c r="K250" i="1" s="1"/>
  <c r="L250" i="1" s="1"/>
  <c r="I253" i="1"/>
  <c r="K253" i="1" s="1"/>
  <c r="L253" i="1" s="1"/>
  <c r="I255" i="1"/>
  <c r="K255" i="1" s="1"/>
  <c r="L255" i="1" s="1"/>
  <c r="I259" i="1"/>
  <c r="K259" i="1" s="1"/>
  <c r="L259" i="1" s="1"/>
  <c r="N265" i="1"/>
  <c r="P265" i="1" s="1"/>
  <c r="Q265" i="1" s="1"/>
  <c r="D271" i="1"/>
  <c r="F271" i="1" s="1"/>
  <c r="G271" i="1" s="1"/>
  <c r="I275" i="1"/>
  <c r="K275" i="1" s="1"/>
  <c r="L275" i="1" s="1"/>
  <c r="J285" i="1"/>
  <c r="E288" i="1"/>
  <c r="O290" i="1"/>
  <c r="E302" i="1"/>
  <c r="I303" i="1"/>
  <c r="K303" i="1" s="1"/>
  <c r="L303" i="1" s="1"/>
  <c r="J315" i="1"/>
  <c r="N316" i="1"/>
  <c r="P316" i="1" s="1"/>
  <c r="Q316" i="1" s="1"/>
  <c r="O320" i="1"/>
  <c r="D322" i="1"/>
  <c r="F322" i="1" s="1"/>
  <c r="G322" i="1" s="1"/>
  <c r="E326" i="1"/>
  <c r="I327" i="1"/>
  <c r="K327" i="1" s="1"/>
  <c r="L327" i="1" s="1"/>
  <c r="J331" i="1"/>
  <c r="N332" i="1"/>
  <c r="P332" i="1" s="1"/>
  <c r="Q332" i="1" s="1"/>
  <c r="O336" i="1"/>
  <c r="D338" i="1"/>
  <c r="F338" i="1" s="1"/>
  <c r="G338" i="1" s="1"/>
  <c r="E342" i="1"/>
  <c r="I343" i="1"/>
  <c r="K343" i="1" s="1"/>
  <c r="L343" i="1" s="1"/>
  <c r="J347" i="1"/>
  <c r="N348" i="1"/>
  <c r="P348" i="1" s="1"/>
  <c r="Q348" i="1" s="1"/>
  <c r="O352" i="1"/>
  <c r="D354" i="1"/>
  <c r="F354" i="1" s="1"/>
  <c r="G354" i="1" s="1"/>
  <c r="E358" i="1"/>
  <c r="I359" i="1"/>
  <c r="K359" i="1" s="1"/>
  <c r="L359" i="1" s="1"/>
  <c r="J363" i="1"/>
  <c r="N364" i="1"/>
  <c r="P364" i="1" s="1"/>
  <c r="Q364" i="1" s="1"/>
  <c r="E384" i="1"/>
  <c r="N463" i="1"/>
  <c r="P463" i="1" s="1"/>
  <c r="Q463" i="1" s="1"/>
  <c r="O463" i="1"/>
  <c r="N486" i="1"/>
  <c r="P486" i="1" s="1"/>
  <c r="Q486" i="1" s="1"/>
  <c r="O486" i="1"/>
  <c r="I448" i="1"/>
  <c r="K448" i="1" s="1"/>
  <c r="L448" i="1" s="1"/>
  <c r="I452" i="1"/>
  <c r="K452" i="1" s="1"/>
  <c r="L452" i="1" s="1"/>
  <c r="D467" i="1"/>
  <c r="F467" i="1" s="1"/>
  <c r="G467" i="1" s="1"/>
  <c r="N220" i="1"/>
  <c r="P220" i="1" s="1"/>
  <c r="Q220" i="1" s="1"/>
  <c r="I239" i="1"/>
  <c r="K239" i="1" s="1"/>
  <c r="L239" i="1" s="1"/>
  <c r="N260" i="1"/>
  <c r="P260" i="1" s="1"/>
  <c r="Q260" i="1" s="1"/>
  <c r="N276" i="1"/>
  <c r="P276" i="1" s="1"/>
  <c r="Q276" i="1" s="1"/>
  <c r="E278" i="1"/>
  <c r="I279" i="1"/>
  <c r="K279" i="1" s="1"/>
  <c r="L279" i="1" s="1"/>
  <c r="O280" i="1"/>
  <c r="D282" i="1"/>
  <c r="F282" i="1" s="1"/>
  <c r="G282" i="1" s="1"/>
  <c r="O296" i="1"/>
  <c r="D298" i="1"/>
  <c r="F298" i="1" s="1"/>
  <c r="G298" i="1" s="1"/>
  <c r="O317" i="1"/>
  <c r="E323" i="1"/>
  <c r="J328" i="1"/>
  <c r="O333" i="1"/>
  <c r="E339" i="1"/>
  <c r="J344" i="1"/>
  <c r="O349" i="1"/>
  <c r="E355" i="1"/>
  <c r="J360" i="1"/>
  <c r="O365" i="1"/>
  <c r="J371" i="1"/>
  <c r="N372" i="1"/>
  <c r="P372" i="1" s="1"/>
  <c r="Q372" i="1" s="1"/>
  <c r="D395" i="1"/>
  <c r="F395" i="1" s="1"/>
  <c r="G395" i="1" s="1"/>
  <c r="E398" i="1"/>
  <c r="I400" i="1"/>
  <c r="K400" i="1" s="1"/>
  <c r="L400" i="1" s="1"/>
  <c r="E418" i="1"/>
  <c r="J419" i="1"/>
  <c r="I430" i="1"/>
  <c r="K430" i="1" s="1"/>
  <c r="L430" i="1" s="1"/>
  <c r="J435" i="1"/>
  <c r="J462" i="1"/>
  <c r="I462" i="1"/>
  <c r="K462" i="1" s="1"/>
  <c r="L462" i="1" s="1"/>
  <c r="J476" i="1"/>
  <c r="I476" i="1"/>
  <c r="K476" i="1" s="1"/>
  <c r="L476" i="1" s="1"/>
  <c r="J475" i="1"/>
  <c r="D481" i="1"/>
  <c r="F481" i="1" s="1"/>
  <c r="G481" i="1" s="1"/>
  <c r="J483" i="1"/>
  <c r="D489" i="1"/>
  <c r="F489" i="1" s="1"/>
  <c r="G489" i="1" s="1"/>
  <c r="I492" i="1"/>
  <c r="K492" i="1" s="1"/>
  <c r="L492" i="1" s="1"/>
  <c r="O516" i="1"/>
  <c r="O519" i="1"/>
  <c r="J529" i="1"/>
  <c r="E531" i="1"/>
  <c r="E533" i="1"/>
  <c r="E540" i="1"/>
  <c r="O541" i="1"/>
  <c r="O543" i="1"/>
  <c r="O551" i="1"/>
  <c r="E555" i="1"/>
  <c r="O558" i="1"/>
  <c r="O564" i="1"/>
  <c r="O565" i="1"/>
  <c r="E570" i="1"/>
  <c r="J577" i="1"/>
  <c r="O586" i="1"/>
  <c r="E588" i="1"/>
  <c r="E589" i="1"/>
  <c r="O589" i="1"/>
  <c r="E592" i="1"/>
  <c r="J593" i="1"/>
  <c r="O629" i="1"/>
  <c r="N629" i="1"/>
  <c r="P629" i="1" s="1"/>
  <c r="Q629" i="1" s="1"/>
  <c r="D675" i="1"/>
  <c r="F675" i="1" s="1"/>
  <c r="G675" i="1" s="1"/>
  <c r="E675" i="1"/>
  <c r="N682" i="1"/>
  <c r="P682" i="1" s="1"/>
  <c r="Q682" i="1" s="1"/>
  <c r="O682" i="1"/>
  <c r="D606" i="1"/>
  <c r="F606" i="1" s="1"/>
  <c r="G606" i="1" s="1"/>
  <c r="E606" i="1"/>
  <c r="N608" i="1"/>
  <c r="P608" i="1" s="1"/>
  <c r="Q608" i="1" s="1"/>
  <c r="O608" i="1"/>
  <c r="J616" i="1"/>
  <c r="I616" i="1"/>
  <c r="K616" i="1" s="1"/>
  <c r="L616" i="1" s="1"/>
  <c r="D635" i="1"/>
  <c r="F635" i="1" s="1"/>
  <c r="G635" i="1" s="1"/>
  <c r="E635" i="1"/>
  <c r="I653" i="1"/>
  <c r="K653" i="1" s="1"/>
  <c r="L653" i="1" s="1"/>
  <c r="J653" i="1"/>
  <c r="D471" i="1"/>
  <c r="F471" i="1" s="1"/>
  <c r="G471" i="1" s="1"/>
  <c r="J473" i="1"/>
  <c r="I480" i="1"/>
  <c r="K480" i="1" s="1"/>
  <c r="L480" i="1" s="1"/>
  <c r="J481" i="1"/>
  <c r="I488" i="1"/>
  <c r="K488" i="1" s="1"/>
  <c r="L488" i="1" s="1"/>
  <c r="J489" i="1"/>
  <c r="N492" i="1"/>
  <c r="P492" i="1" s="1"/>
  <c r="Q492" i="1" s="1"/>
  <c r="D499" i="1"/>
  <c r="F499" i="1" s="1"/>
  <c r="G499" i="1" s="1"/>
  <c r="D501" i="1"/>
  <c r="F501" i="1" s="1"/>
  <c r="G501" i="1" s="1"/>
  <c r="N509" i="1"/>
  <c r="P509" i="1" s="1"/>
  <c r="Q509" i="1" s="1"/>
  <c r="N511" i="1"/>
  <c r="P511" i="1" s="1"/>
  <c r="Q511" i="1" s="1"/>
  <c r="D517" i="1"/>
  <c r="F517" i="1" s="1"/>
  <c r="G517" i="1" s="1"/>
  <c r="D519" i="1"/>
  <c r="F519" i="1" s="1"/>
  <c r="G519" i="1" s="1"/>
  <c r="I521" i="1"/>
  <c r="K521" i="1" s="1"/>
  <c r="L521" i="1" s="1"/>
  <c r="E523" i="1"/>
  <c r="N526" i="1"/>
  <c r="P526" i="1" s="1"/>
  <c r="Q526" i="1" s="1"/>
  <c r="J528" i="1"/>
  <c r="I532" i="1"/>
  <c r="K532" i="1" s="1"/>
  <c r="L532" i="1" s="1"/>
  <c r="I535" i="1"/>
  <c r="K535" i="1" s="1"/>
  <c r="L535" i="1" s="1"/>
  <c r="I537" i="1"/>
  <c r="K537" i="1" s="1"/>
  <c r="L537" i="1" s="1"/>
  <c r="D543" i="1"/>
  <c r="F543" i="1" s="1"/>
  <c r="G543" i="1" s="1"/>
  <c r="D546" i="1"/>
  <c r="F546" i="1" s="1"/>
  <c r="G546" i="1" s="1"/>
  <c r="D548" i="1"/>
  <c r="F548" i="1" s="1"/>
  <c r="G548" i="1" s="1"/>
  <c r="D551" i="1"/>
  <c r="F551" i="1" s="1"/>
  <c r="G551" i="1" s="1"/>
  <c r="D554" i="1"/>
  <c r="F554" i="1" s="1"/>
  <c r="G554" i="1" s="1"/>
  <c r="I556" i="1"/>
  <c r="K556" i="1" s="1"/>
  <c r="L556" i="1" s="1"/>
  <c r="D565" i="1"/>
  <c r="F565" i="1" s="1"/>
  <c r="G565" i="1" s="1"/>
  <c r="D567" i="1"/>
  <c r="F567" i="1" s="1"/>
  <c r="G567" i="1" s="1"/>
  <c r="D575" i="1"/>
  <c r="F575" i="1" s="1"/>
  <c r="G575" i="1" s="1"/>
  <c r="J581" i="1"/>
  <c r="D584" i="1"/>
  <c r="F584" i="1" s="1"/>
  <c r="G584" i="1" s="1"/>
  <c r="I585" i="1"/>
  <c r="K585" i="1" s="1"/>
  <c r="L585" i="1" s="1"/>
  <c r="I586" i="1"/>
  <c r="K586" i="1" s="1"/>
  <c r="L586" i="1" s="1"/>
  <c r="D587" i="1"/>
  <c r="F587" i="1" s="1"/>
  <c r="G587" i="1" s="1"/>
  <c r="I591" i="1"/>
  <c r="K591" i="1" s="1"/>
  <c r="L591" i="1" s="1"/>
  <c r="I592" i="1"/>
  <c r="K592" i="1" s="1"/>
  <c r="L592" i="1" s="1"/>
  <c r="N601" i="1"/>
  <c r="P601" i="1" s="1"/>
  <c r="Q601" i="1" s="1"/>
  <c r="N607" i="1"/>
  <c r="P607" i="1" s="1"/>
  <c r="Q607" i="1" s="1"/>
  <c r="J610" i="1"/>
  <c r="D645" i="1"/>
  <c r="F645" i="1" s="1"/>
  <c r="G645" i="1" s="1"/>
  <c r="E645" i="1"/>
  <c r="N677" i="1"/>
  <c r="P677" i="1" s="1"/>
  <c r="Q677" i="1" s="1"/>
  <c r="O677" i="1"/>
  <c r="E609" i="1"/>
  <c r="D609" i="1"/>
  <c r="F609" i="1" s="1"/>
  <c r="G609" i="1" s="1"/>
  <c r="E615" i="1"/>
  <c r="D615" i="1"/>
  <c r="F615" i="1" s="1"/>
  <c r="G615" i="1" s="1"/>
  <c r="I618" i="1"/>
  <c r="K618" i="1" s="1"/>
  <c r="L618" i="1" s="1"/>
  <c r="J618" i="1"/>
  <c r="E623" i="1"/>
  <c r="D623" i="1"/>
  <c r="F623" i="1" s="1"/>
  <c r="G623" i="1" s="1"/>
  <c r="D668" i="1"/>
  <c r="F668" i="1" s="1"/>
  <c r="G668" i="1" s="1"/>
  <c r="E668" i="1"/>
  <c r="O673" i="1"/>
  <c r="N673" i="1"/>
  <c r="P673" i="1" s="1"/>
  <c r="Q673" i="1" s="1"/>
  <c r="E452" i="1"/>
  <c r="N459" i="1"/>
  <c r="P459" i="1" s="1"/>
  <c r="Q459" i="1" s="1"/>
  <c r="E462" i="1"/>
  <c r="N467" i="1"/>
  <c r="P467" i="1" s="1"/>
  <c r="Q467" i="1" s="1"/>
  <c r="E470" i="1"/>
  <c r="N473" i="1"/>
  <c r="P473" i="1" s="1"/>
  <c r="Q473" i="1" s="1"/>
  <c r="N481" i="1"/>
  <c r="P481" i="1" s="1"/>
  <c r="Q481" i="1" s="1"/>
  <c r="N489" i="1"/>
  <c r="P489" i="1" s="1"/>
  <c r="Q489" i="1" s="1"/>
  <c r="N493" i="1"/>
  <c r="P493" i="1" s="1"/>
  <c r="Q493" i="1" s="1"/>
  <c r="D497" i="1"/>
  <c r="F497" i="1" s="1"/>
  <c r="G497" i="1" s="1"/>
  <c r="I505" i="1"/>
  <c r="K505" i="1" s="1"/>
  <c r="L505" i="1" s="1"/>
  <c r="D507" i="1"/>
  <c r="F507" i="1" s="1"/>
  <c r="G507" i="1" s="1"/>
  <c r="D509" i="1"/>
  <c r="F509" i="1" s="1"/>
  <c r="G509" i="1" s="1"/>
  <c r="I513" i="1"/>
  <c r="K513" i="1" s="1"/>
  <c r="L513" i="1" s="1"/>
  <c r="E515" i="1"/>
  <c r="I519" i="1"/>
  <c r="K519" i="1" s="1"/>
  <c r="L519" i="1" s="1"/>
  <c r="I522" i="1"/>
  <c r="K522" i="1" s="1"/>
  <c r="L522" i="1" s="1"/>
  <c r="N527" i="1"/>
  <c r="P527" i="1" s="1"/>
  <c r="Q527" i="1" s="1"/>
  <c r="N529" i="1"/>
  <c r="P529" i="1" s="1"/>
  <c r="Q529" i="1" s="1"/>
  <c r="N531" i="1"/>
  <c r="P531" i="1" s="1"/>
  <c r="Q531" i="1" s="1"/>
  <c r="N532" i="1"/>
  <c r="P532" i="1" s="1"/>
  <c r="Q532" i="1" s="1"/>
  <c r="I540" i="1"/>
  <c r="K540" i="1" s="1"/>
  <c r="L540" i="1" s="1"/>
  <c r="I542" i="1"/>
  <c r="K542" i="1" s="1"/>
  <c r="L542" i="1" s="1"/>
  <c r="I543" i="1"/>
  <c r="K543" i="1" s="1"/>
  <c r="L543" i="1" s="1"/>
  <c r="I551" i="1"/>
  <c r="K551" i="1" s="1"/>
  <c r="L551" i="1" s="1"/>
  <c r="N556" i="1"/>
  <c r="P556" i="1" s="1"/>
  <c r="Q556" i="1" s="1"/>
  <c r="D559" i="1"/>
  <c r="F559" i="1" s="1"/>
  <c r="G559" i="1" s="1"/>
  <c r="I566" i="1"/>
  <c r="K566" i="1" s="1"/>
  <c r="L566" i="1" s="1"/>
  <c r="I567" i="1"/>
  <c r="K567" i="1" s="1"/>
  <c r="L567" i="1" s="1"/>
  <c r="D571" i="1"/>
  <c r="F571" i="1" s="1"/>
  <c r="G571" i="1" s="1"/>
  <c r="I575" i="1"/>
  <c r="K575" i="1" s="1"/>
  <c r="L575" i="1" s="1"/>
  <c r="I580" i="1"/>
  <c r="K580" i="1" s="1"/>
  <c r="L580" i="1" s="1"/>
  <c r="N581" i="1"/>
  <c r="P581" i="1" s="1"/>
  <c r="Q581" i="1" s="1"/>
  <c r="I589" i="1"/>
  <c r="K589" i="1" s="1"/>
  <c r="L589" i="1" s="1"/>
  <c r="N590" i="1"/>
  <c r="P590" i="1" s="1"/>
  <c r="Q590" i="1" s="1"/>
  <c r="O591" i="1"/>
  <c r="D595" i="1"/>
  <c r="F595" i="1" s="1"/>
  <c r="G595" i="1" s="1"/>
  <c r="D602" i="1"/>
  <c r="F602" i="1" s="1"/>
  <c r="G602" i="1" s="1"/>
  <c r="I604" i="1"/>
  <c r="K604" i="1" s="1"/>
  <c r="L604" i="1" s="1"/>
  <c r="N611" i="1"/>
  <c r="P611" i="1" s="1"/>
  <c r="Q611" i="1" s="1"/>
  <c r="I613" i="1"/>
  <c r="K613" i="1" s="1"/>
  <c r="L613" i="1" s="1"/>
  <c r="J613" i="1"/>
  <c r="D511" i="1"/>
  <c r="F511" i="1" s="1"/>
  <c r="G511" i="1" s="1"/>
  <c r="I516" i="1"/>
  <c r="K516" i="1" s="1"/>
  <c r="L516" i="1" s="1"/>
  <c r="J520" i="1"/>
  <c r="I564" i="1"/>
  <c r="K564" i="1" s="1"/>
  <c r="L564" i="1" s="1"/>
  <c r="N569" i="1"/>
  <c r="P569" i="1" s="1"/>
  <c r="Q569" i="1" s="1"/>
  <c r="D578" i="1"/>
  <c r="F578" i="1" s="1"/>
  <c r="G578" i="1" s="1"/>
  <c r="D583" i="1"/>
  <c r="F583" i="1" s="1"/>
  <c r="G583" i="1" s="1"/>
  <c r="N588" i="1"/>
  <c r="P588" i="1" s="1"/>
  <c r="Q588" i="1" s="1"/>
  <c r="D594" i="1"/>
  <c r="F594" i="1" s="1"/>
  <c r="G594" i="1" s="1"/>
  <c r="I596" i="1"/>
  <c r="K596" i="1" s="1"/>
  <c r="L596" i="1" s="1"/>
  <c r="N606" i="1"/>
  <c r="P606" i="1" s="1"/>
  <c r="Q606" i="1" s="1"/>
  <c r="D608" i="1"/>
  <c r="F608" i="1" s="1"/>
  <c r="G608" i="1" s="1"/>
  <c r="I609" i="1"/>
  <c r="K609" i="1" s="1"/>
  <c r="L609" i="1" s="1"/>
  <c r="O610" i="1"/>
  <c r="N613" i="1"/>
  <c r="P613" i="1" s="1"/>
  <c r="Q613" i="1" s="1"/>
  <c r="O613" i="1"/>
  <c r="E631" i="1"/>
  <c r="D631" i="1"/>
  <c r="F631" i="1" s="1"/>
  <c r="G631" i="1" s="1"/>
  <c r="J676" i="1"/>
  <c r="I676" i="1"/>
  <c r="K676" i="1" s="1"/>
  <c r="L676" i="1" s="1"/>
  <c r="N650" i="1"/>
  <c r="P650" i="1" s="1"/>
  <c r="Q650" i="1" s="1"/>
  <c r="O650" i="1"/>
  <c r="D669" i="1"/>
  <c r="F669" i="1" s="1"/>
  <c r="G669" i="1" s="1"/>
  <c r="E669" i="1"/>
  <c r="I672" i="1"/>
  <c r="K672" i="1" s="1"/>
  <c r="L672" i="1" s="1"/>
  <c r="J672" i="1"/>
  <c r="N521" i="1"/>
  <c r="P521" i="1" s="1"/>
  <c r="Q521" i="1" s="1"/>
  <c r="D527" i="1"/>
  <c r="F527" i="1" s="1"/>
  <c r="G527" i="1" s="1"/>
  <c r="O550" i="1"/>
  <c r="I572" i="1"/>
  <c r="K572" i="1" s="1"/>
  <c r="L572" i="1" s="1"/>
  <c r="N580" i="1"/>
  <c r="P580" i="1" s="1"/>
  <c r="Q580" i="1" s="1"/>
  <c r="I583" i="1"/>
  <c r="K583" i="1" s="1"/>
  <c r="L583" i="1" s="1"/>
  <c r="J594" i="1"/>
  <c r="N596" i="1"/>
  <c r="P596" i="1" s="1"/>
  <c r="Q596" i="1" s="1"/>
  <c r="D599" i="1"/>
  <c r="F599" i="1" s="1"/>
  <c r="G599" i="1" s="1"/>
  <c r="D607" i="1"/>
  <c r="F607" i="1" s="1"/>
  <c r="G607" i="1" s="1"/>
  <c r="E611" i="1"/>
  <c r="D644" i="1"/>
  <c r="F644" i="1" s="1"/>
  <c r="G644" i="1" s="1"/>
  <c r="E644" i="1"/>
  <c r="E679" i="1"/>
  <c r="D679" i="1"/>
  <c r="F679" i="1" s="1"/>
  <c r="G679" i="1" s="1"/>
  <c r="E616" i="1"/>
  <c r="I633" i="1"/>
  <c r="K633" i="1" s="1"/>
  <c r="L633" i="1" s="1"/>
  <c r="I634" i="1"/>
  <c r="K634" i="1" s="1"/>
  <c r="L634" i="1" s="1"/>
  <c r="I636" i="1"/>
  <c r="K636" i="1" s="1"/>
  <c r="L636" i="1" s="1"/>
  <c r="N638" i="1"/>
  <c r="P638" i="1" s="1"/>
  <c r="Q638" i="1" s="1"/>
  <c r="J640" i="1"/>
  <c r="N641" i="1"/>
  <c r="P641" i="1" s="1"/>
  <c r="Q641" i="1" s="1"/>
  <c r="I647" i="1"/>
  <c r="K647" i="1" s="1"/>
  <c r="L647" i="1" s="1"/>
  <c r="D650" i="1"/>
  <c r="F650" i="1" s="1"/>
  <c r="G650" i="1" s="1"/>
  <c r="E656" i="1"/>
  <c r="O658" i="1"/>
  <c r="J661" i="1"/>
  <c r="E664" i="1"/>
  <c r="I671" i="1"/>
  <c r="K671" i="1" s="1"/>
  <c r="L671" i="1" s="1"/>
  <c r="J680" i="1"/>
  <c r="N681" i="1"/>
  <c r="P681" i="1" s="1"/>
  <c r="Q681" i="1" s="1"/>
  <c r="I688" i="1"/>
  <c r="K688" i="1" s="1"/>
  <c r="L688" i="1" s="1"/>
  <c r="I695" i="1"/>
  <c r="K695" i="1" s="1"/>
  <c r="L695" i="1" s="1"/>
  <c r="E699" i="1"/>
  <c r="I700" i="1"/>
  <c r="K700" i="1" s="1"/>
  <c r="L700" i="1" s="1"/>
  <c r="O701" i="1"/>
  <c r="D703" i="1"/>
  <c r="F703" i="1" s="1"/>
  <c r="G703" i="1" s="1"/>
  <c r="J704" i="1"/>
  <c r="N705" i="1"/>
  <c r="P705" i="1" s="1"/>
  <c r="Q705" i="1" s="1"/>
  <c r="J709" i="1"/>
  <c r="E712" i="1"/>
  <c r="O714" i="1"/>
  <c r="I721" i="1"/>
  <c r="K721" i="1" s="1"/>
  <c r="L721" i="1" s="1"/>
  <c r="J722" i="1"/>
  <c r="D724" i="1"/>
  <c r="F724" i="1" s="1"/>
  <c r="G724" i="1" s="1"/>
  <c r="I726" i="1"/>
  <c r="K726" i="1" s="1"/>
  <c r="L726" i="1" s="1"/>
  <c r="E727" i="1"/>
  <c r="I729" i="1"/>
  <c r="K729" i="1" s="1"/>
  <c r="L729" i="1" s="1"/>
  <c r="N730" i="1"/>
  <c r="P730" i="1" s="1"/>
  <c r="Q730" i="1" s="1"/>
  <c r="N731" i="1"/>
  <c r="P731" i="1" s="1"/>
  <c r="Q731" i="1" s="1"/>
  <c r="D734" i="1"/>
  <c r="F734" i="1" s="1"/>
  <c r="G734" i="1" s="1"/>
  <c r="I737" i="1"/>
  <c r="K737" i="1" s="1"/>
  <c r="L737" i="1" s="1"/>
  <c r="I741" i="1"/>
  <c r="K741" i="1" s="1"/>
  <c r="L741" i="1" s="1"/>
  <c r="I742" i="1"/>
  <c r="K742" i="1" s="1"/>
  <c r="L742" i="1" s="1"/>
  <c r="E743" i="1"/>
  <c r="I749" i="1"/>
  <c r="K749" i="1" s="1"/>
  <c r="L749" i="1" s="1"/>
  <c r="D750" i="1"/>
  <c r="F750" i="1" s="1"/>
  <c r="G750" i="1" s="1"/>
  <c r="D753" i="1"/>
  <c r="F753" i="1" s="1"/>
  <c r="G753" i="1" s="1"/>
  <c r="O753" i="1"/>
  <c r="E809" i="1"/>
  <c r="D809" i="1"/>
  <c r="F809" i="1" s="1"/>
  <c r="G809" i="1" s="1"/>
  <c r="O895" i="1"/>
  <c r="N895" i="1"/>
  <c r="P895" i="1" s="1"/>
  <c r="Q895" i="1" s="1"/>
  <c r="E930" i="1"/>
  <c r="D930" i="1"/>
  <c r="F930" i="1" s="1"/>
  <c r="G930" i="1" s="1"/>
  <c r="J944" i="1"/>
  <c r="I944" i="1"/>
  <c r="K944" i="1" s="1"/>
  <c r="L944" i="1" s="1"/>
  <c r="O1025" i="1"/>
  <c r="N1025" i="1"/>
  <c r="P1025" i="1" s="1"/>
  <c r="Q1025" i="1" s="1"/>
  <c r="J717" i="1"/>
  <c r="I744" i="1"/>
  <c r="K744" i="1" s="1"/>
  <c r="L744" i="1" s="1"/>
  <c r="D755" i="1"/>
  <c r="F755" i="1" s="1"/>
  <c r="G755" i="1" s="1"/>
  <c r="O782" i="1"/>
  <c r="E788" i="1"/>
  <c r="D822" i="1"/>
  <c r="F822" i="1" s="1"/>
  <c r="G822" i="1" s="1"/>
  <c r="E822" i="1"/>
  <c r="N848" i="1"/>
  <c r="P848" i="1" s="1"/>
  <c r="Q848" i="1" s="1"/>
  <c r="O848" i="1"/>
  <c r="J866" i="1"/>
  <c r="I866" i="1"/>
  <c r="K866" i="1" s="1"/>
  <c r="L866" i="1" s="1"/>
  <c r="E873" i="1"/>
  <c r="D873" i="1"/>
  <c r="F873" i="1" s="1"/>
  <c r="G873" i="1" s="1"/>
  <c r="E908" i="1"/>
  <c r="D908" i="1"/>
  <c r="F908" i="1" s="1"/>
  <c r="G908" i="1" s="1"/>
  <c r="O912" i="1"/>
  <c r="N912" i="1"/>
  <c r="P912" i="1" s="1"/>
  <c r="Q912" i="1" s="1"/>
  <c r="D916" i="1"/>
  <c r="F916" i="1" s="1"/>
  <c r="G916" i="1" s="1"/>
  <c r="E916" i="1"/>
  <c r="J935" i="1"/>
  <c r="I935" i="1"/>
  <c r="K935" i="1" s="1"/>
  <c r="L935" i="1" s="1"/>
  <c r="O626" i="1"/>
  <c r="N636" i="1"/>
  <c r="P636" i="1" s="1"/>
  <c r="Q636" i="1" s="1"/>
  <c r="N646" i="1"/>
  <c r="P646" i="1" s="1"/>
  <c r="Q646" i="1" s="1"/>
  <c r="O781" i="1"/>
  <c r="N781" i="1"/>
  <c r="P781" i="1" s="1"/>
  <c r="Q781" i="1" s="1"/>
  <c r="E787" i="1"/>
  <c r="D787" i="1"/>
  <c r="F787" i="1" s="1"/>
  <c r="G787" i="1" s="1"/>
  <c r="O805" i="1"/>
  <c r="N805" i="1"/>
  <c r="P805" i="1" s="1"/>
  <c r="Q805" i="1" s="1"/>
  <c r="E811" i="1"/>
  <c r="D811" i="1"/>
  <c r="F811" i="1" s="1"/>
  <c r="G811" i="1" s="1"/>
  <c r="J825" i="1"/>
  <c r="I825" i="1"/>
  <c r="K825" i="1" s="1"/>
  <c r="L825" i="1" s="1"/>
  <c r="I843" i="1"/>
  <c r="K843" i="1" s="1"/>
  <c r="L843" i="1" s="1"/>
  <c r="J843" i="1"/>
  <c r="I899" i="1"/>
  <c r="K899" i="1" s="1"/>
  <c r="L899" i="1" s="1"/>
  <c r="J899" i="1"/>
  <c r="J904" i="1"/>
  <c r="I904" i="1"/>
  <c r="K904" i="1" s="1"/>
  <c r="L904" i="1" s="1"/>
  <c r="O921" i="1"/>
  <c r="N921" i="1"/>
  <c r="P921" i="1" s="1"/>
  <c r="Q921" i="1" s="1"/>
  <c r="E943" i="1"/>
  <c r="D943" i="1"/>
  <c r="F943" i="1" s="1"/>
  <c r="G943" i="1" s="1"/>
  <c r="E984" i="1"/>
  <c r="D984" i="1"/>
  <c r="F984" i="1" s="1"/>
  <c r="G984" i="1" s="1"/>
  <c r="J989" i="1"/>
  <c r="I989" i="1"/>
  <c r="K989" i="1" s="1"/>
  <c r="L989" i="1" s="1"/>
  <c r="I612" i="1"/>
  <c r="K612" i="1" s="1"/>
  <c r="L612" i="1" s="1"/>
  <c r="E643" i="1"/>
  <c r="I644" i="1"/>
  <c r="K644" i="1" s="1"/>
  <c r="L644" i="1" s="1"/>
  <c r="N652" i="1"/>
  <c r="P652" i="1" s="1"/>
  <c r="Q652" i="1" s="1"/>
  <c r="I655" i="1"/>
  <c r="K655" i="1" s="1"/>
  <c r="L655" i="1" s="1"/>
  <c r="E667" i="1"/>
  <c r="I668" i="1"/>
  <c r="K668" i="1" s="1"/>
  <c r="L668" i="1" s="1"/>
  <c r="J674" i="1"/>
  <c r="E677" i="1"/>
  <c r="O679" i="1"/>
  <c r="N684" i="1"/>
  <c r="P684" i="1" s="1"/>
  <c r="Q684" i="1" s="1"/>
  <c r="D690" i="1"/>
  <c r="F690" i="1" s="1"/>
  <c r="G690" i="1" s="1"/>
  <c r="J693" i="1"/>
  <c r="J698" i="1"/>
  <c r="N708" i="1"/>
  <c r="P708" i="1" s="1"/>
  <c r="Q708" i="1" s="1"/>
  <c r="O717" i="1"/>
  <c r="D719" i="1"/>
  <c r="F719" i="1" s="1"/>
  <c r="G719" i="1" s="1"/>
  <c r="O729" i="1"/>
  <c r="I734" i="1"/>
  <c r="K734" i="1" s="1"/>
  <c r="L734" i="1" s="1"/>
  <c r="I740" i="1"/>
  <c r="K740" i="1" s="1"/>
  <c r="L740" i="1" s="1"/>
  <c r="N747" i="1"/>
  <c r="P747" i="1" s="1"/>
  <c r="Q747" i="1" s="1"/>
  <c r="I758" i="1"/>
  <c r="K758" i="1" s="1"/>
  <c r="L758" i="1" s="1"/>
  <c r="I760" i="1"/>
  <c r="K760" i="1" s="1"/>
  <c r="L760" i="1" s="1"/>
  <c r="I761" i="1"/>
  <c r="K761" i="1" s="1"/>
  <c r="L761" i="1" s="1"/>
  <c r="N762" i="1"/>
  <c r="P762" i="1" s="1"/>
  <c r="Q762" i="1" s="1"/>
  <c r="N763" i="1"/>
  <c r="P763" i="1" s="1"/>
  <c r="Q763" i="1" s="1"/>
  <c r="N765" i="1"/>
  <c r="P765" i="1" s="1"/>
  <c r="Q765" i="1" s="1"/>
  <c r="N766" i="1"/>
  <c r="P766" i="1" s="1"/>
  <c r="Q766" i="1" s="1"/>
  <c r="D768" i="1"/>
  <c r="F768" i="1" s="1"/>
  <c r="G768" i="1" s="1"/>
  <c r="D769" i="1"/>
  <c r="F769" i="1" s="1"/>
  <c r="G769" i="1" s="1"/>
  <c r="D771" i="1"/>
  <c r="F771" i="1" s="1"/>
  <c r="G771" i="1" s="1"/>
  <c r="D772" i="1"/>
  <c r="F772" i="1" s="1"/>
  <c r="G772" i="1" s="1"/>
  <c r="I773" i="1"/>
  <c r="K773" i="1" s="1"/>
  <c r="L773" i="1" s="1"/>
  <c r="I774" i="1"/>
  <c r="K774" i="1" s="1"/>
  <c r="L774" i="1" s="1"/>
  <c r="I776" i="1"/>
  <c r="K776" i="1" s="1"/>
  <c r="L776" i="1" s="1"/>
  <c r="I777" i="1"/>
  <c r="K777" i="1" s="1"/>
  <c r="L777" i="1" s="1"/>
  <c r="N778" i="1"/>
  <c r="P778" i="1" s="1"/>
  <c r="Q778" i="1" s="1"/>
  <c r="N779" i="1"/>
  <c r="P779" i="1" s="1"/>
  <c r="Q779" i="1" s="1"/>
  <c r="O802" i="1"/>
  <c r="E859" i="1"/>
  <c r="D859" i="1"/>
  <c r="F859" i="1" s="1"/>
  <c r="G859" i="1" s="1"/>
  <c r="E861" i="1"/>
  <c r="D861" i="1"/>
  <c r="F861" i="1" s="1"/>
  <c r="G861" i="1" s="1"/>
  <c r="D885" i="1"/>
  <c r="F885" i="1" s="1"/>
  <c r="G885" i="1" s="1"/>
  <c r="E885" i="1"/>
  <c r="J927" i="1"/>
  <c r="I927" i="1"/>
  <c r="K927" i="1" s="1"/>
  <c r="L927" i="1" s="1"/>
  <c r="D737" i="1"/>
  <c r="F737" i="1" s="1"/>
  <c r="G737" i="1" s="1"/>
  <c r="N737" i="1"/>
  <c r="P737" i="1" s="1"/>
  <c r="Q737" i="1" s="1"/>
  <c r="N739" i="1"/>
  <c r="P739" i="1" s="1"/>
  <c r="Q739" i="1" s="1"/>
  <c r="N749" i="1"/>
  <c r="P749" i="1" s="1"/>
  <c r="Q749" i="1" s="1"/>
  <c r="J751" i="1"/>
  <c r="E808" i="1"/>
  <c r="D808" i="1"/>
  <c r="F808" i="1" s="1"/>
  <c r="G808" i="1" s="1"/>
  <c r="J813" i="1"/>
  <c r="I813" i="1"/>
  <c r="K813" i="1" s="1"/>
  <c r="L813" i="1" s="1"/>
  <c r="O845" i="1"/>
  <c r="N845" i="1"/>
  <c r="P845" i="1" s="1"/>
  <c r="Q845" i="1" s="1"/>
  <c r="E865" i="1"/>
  <c r="D865" i="1"/>
  <c r="F865" i="1" s="1"/>
  <c r="G865" i="1" s="1"/>
  <c r="J894" i="1"/>
  <c r="I894" i="1"/>
  <c r="K894" i="1" s="1"/>
  <c r="L894" i="1" s="1"/>
  <c r="O978" i="1"/>
  <c r="N978" i="1"/>
  <c r="P978" i="1" s="1"/>
  <c r="Q978" i="1" s="1"/>
  <c r="J629" i="1"/>
  <c r="O634" i="1"/>
  <c r="N644" i="1"/>
  <c r="P644" i="1" s="1"/>
  <c r="Q644" i="1" s="1"/>
  <c r="E653" i="1"/>
  <c r="O655" i="1"/>
  <c r="N668" i="1"/>
  <c r="P668" i="1" s="1"/>
  <c r="Q668" i="1" s="1"/>
  <c r="E672" i="1"/>
  <c r="O674" i="1"/>
  <c r="J677" i="1"/>
  <c r="D687" i="1"/>
  <c r="F687" i="1" s="1"/>
  <c r="G687" i="1" s="1"/>
  <c r="I689" i="1"/>
  <c r="K689" i="1" s="1"/>
  <c r="L689" i="1" s="1"/>
  <c r="J690" i="1"/>
  <c r="N693" i="1"/>
  <c r="P693" i="1" s="1"/>
  <c r="Q693" i="1" s="1"/>
  <c r="E696" i="1"/>
  <c r="D708" i="1"/>
  <c r="F708" i="1" s="1"/>
  <c r="G708" i="1" s="1"/>
  <c r="E709" i="1"/>
  <c r="I719" i="1"/>
  <c r="K719" i="1" s="1"/>
  <c r="L719" i="1" s="1"/>
  <c r="D728" i="1"/>
  <c r="F728" i="1" s="1"/>
  <c r="G728" i="1" s="1"/>
  <c r="E736" i="1"/>
  <c r="O740" i="1"/>
  <c r="N742" i="1"/>
  <c r="P742" i="1" s="1"/>
  <c r="Q742" i="1" s="1"/>
  <c r="O748" i="1"/>
  <c r="I753" i="1"/>
  <c r="K753" i="1" s="1"/>
  <c r="L753" i="1" s="1"/>
  <c r="O847" i="1"/>
  <c r="N847" i="1"/>
  <c r="P847" i="1" s="1"/>
  <c r="Q847" i="1" s="1"/>
  <c r="E1033" i="1"/>
  <c r="D1033" i="1"/>
  <c r="F1033" i="1" s="1"/>
  <c r="G1033" i="1" s="1"/>
  <c r="D695" i="1"/>
  <c r="F695" i="1" s="1"/>
  <c r="G695" i="1" s="1"/>
  <c r="O698" i="1"/>
  <c r="J701" i="1"/>
  <c r="O711" i="1"/>
  <c r="J714" i="1"/>
  <c r="D722" i="1"/>
  <c r="F722" i="1" s="1"/>
  <c r="G722" i="1" s="1"/>
  <c r="O724" i="1"/>
  <c r="D739" i="1"/>
  <c r="F739" i="1" s="1"/>
  <c r="G739" i="1" s="1"/>
  <c r="D742" i="1"/>
  <c r="F742" i="1" s="1"/>
  <c r="G742" i="1" s="1"/>
  <c r="E746" i="1"/>
  <c r="D747" i="1"/>
  <c r="F747" i="1" s="1"/>
  <c r="G747" i="1" s="1"/>
  <c r="N752" i="1"/>
  <c r="P752" i="1" s="1"/>
  <c r="Q752" i="1" s="1"/>
  <c r="O756" i="1"/>
  <c r="N757" i="1"/>
  <c r="P757" i="1" s="1"/>
  <c r="Q757" i="1" s="1"/>
  <c r="E785" i="1"/>
  <c r="J790" i="1"/>
  <c r="J800" i="1"/>
  <c r="I800" i="1"/>
  <c r="K800" i="1" s="1"/>
  <c r="L800" i="1" s="1"/>
  <c r="O806" i="1"/>
  <c r="N806" i="1"/>
  <c r="P806" i="1" s="1"/>
  <c r="Q806" i="1" s="1"/>
  <c r="E812" i="1"/>
  <c r="D812" i="1"/>
  <c r="F812" i="1" s="1"/>
  <c r="G812" i="1" s="1"/>
  <c r="D842" i="1"/>
  <c r="F842" i="1" s="1"/>
  <c r="G842" i="1" s="1"/>
  <c r="E842" i="1"/>
  <c r="O859" i="1"/>
  <c r="N859" i="1"/>
  <c r="P859" i="1" s="1"/>
  <c r="Q859" i="1" s="1"/>
  <c r="I874" i="1"/>
  <c r="K874" i="1" s="1"/>
  <c r="L874" i="1" s="1"/>
  <c r="J874" i="1"/>
  <c r="O956" i="1"/>
  <c r="N956" i="1"/>
  <c r="P956" i="1" s="1"/>
  <c r="Q956" i="1" s="1"/>
  <c r="I687" i="1"/>
  <c r="K687" i="1" s="1"/>
  <c r="L687" i="1" s="1"/>
  <c r="N832" i="1"/>
  <c r="P832" i="1" s="1"/>
  <c r="Q832" i="1" s="1"/>
  <c r="O832" i="1"/>
  <c r="E852" i="1"/>
  <c r="D852" i="1"/>
  <c r="F852" i="1" s="1"/>
  <c r="G852" i="1" s="1"/>
  <c r="O883" i="1"/>
  <c r="N883" i="1"/>
  <c r="P883" i="1" s="1"/>
  <c r="Q883" i="1" s="1"/>
  <c r="E946" i="1"/>
  <c r="D946" i="1"/>
  <c r="F946" i="1" s="1"/>
  <c r="G946" i="1" s="1"/>
  <c r="E955" i="1"/>
  <c r="D955" i="1"/>
  <c r="F955" i="1" s="1"/>
  <c r="G955" i="1" s="1"/>
  <c r="J1068" i="1"/>
  <c r="I1068" i="1"/>
  <c r="K1068" i="1" s="1"/>
  <c r="L1068" i="1" s="1"/>
  <c r="O1099" i="1"/>
  <c r="N1099" i="1"/>
  <c r="P1099" i="1" s="1"/>
  <c r="Q1099" i="1" s="1"/>
  <c r="E1159" i="1"/>
  <c r="D1159" i="1"/>
  <c r="F1159" i="1" s="1"/>
  <c r="G1159" i="1" s="1"/>
  <c r="D1166" i="1"/>
  <c r="F1166" i="1" s="1"/>
  <c r="G1166" i="1" s="1"/>
  <c r="E1166" i="1"/>
  <c r="E970" i="1"/>
  <c r="D970" i="1"/>
  <c r="F970" i="1" s="1"/>
  <c r="G970" i="1" s="1"/>
  <c r="J1007" i="1"/>
  <c r="I1007" i="1"/>
  <c r="K1007" i="1" s="1"/>
  <c r="L1007" i="1" s="1"/>
  <c r="O1012" i="1"/>
  <c r="N1012" i="1"/>
  <c r="P1012" i="1" s="1"/>
  <c r="Q1012" i="1" s="1"/>
  <c r="O1045" i="1"/>
  <c r="N1045" i="1"/>
  <c r="P1045" i="1" s="1"/>
  <c r="Q1045" i="1" s="1"/>
  <c r="N1057" i="1"/>
  <c r="P1057" i="1" s="1"/>
  <c r="Q1057" i="1" s="1"/>
  <c r="D1064" i="1"/>
  <c r="F1064" i="1" s="1"/>
  <c r="G1064" i="1" s="1"/>
  <c r="E1064" i="1"/>
  <c r="E1072" i="1"/>
  <c r="O1086" i="1"/>
  <c r="N1086" i="1"/>
  <c r="P1086" i="1" s="1"/>
  <c r="Q1086" i="1" s="1"/>
  <c r="E1126" i="1"/>
  <c r="D1126" i="1"/>
  <c r="F1126" i="1" s="1"/>
  <c r="G1126" i="1" s="1"/>
  <c r="N946" i="1"/>
  <c r="P946" i="1" s="1"/>
  <c r="Q946" i="1" s="1"/>
  <c r="O946" i="1"/>
  <c r="J964" i="1"/>
  <c r="I964" i="1"/>
  <c r="K964" i="1" s="1"/>
  <c r="L964" i="1" s="1"/>
  <c r="N1144" i="1"/>
  <c r="P1144" i="1" s="1"/>
  <c r="Q1144" i="1" s="1"/>
  <c r="O1144" i="1"/>
  <c r="E1403" i="1"/>
  <c r="D1403" i="1"/>
  <c r="F1403" i="1" s="1"/>
  <c r="G1403" i="1" s="1"/>
  <c r="O1427" i="1"/>
  <c r="N1427" i="1"/>
  <c r="P1427" i="1" s="1"/>
  <c r="Q1427" i="1" s="1"/>
  <c r="I814" i="1"/>
  <c r="K814" i="1" s="1"/>
  <c r="L814" i="1" s="1"/>
  <c r="I816" i="1"/>
  <c r="K816" i="1" s="1"/>
  <c r="L816" i="1" s="1"/>
  <c r="I817" i="1"/>
  <c r="K817" i="1" s="1"/>
  <c r="L817" i="1" s="1"/>
  <c r="N818" i="1"/>
  <c r="P818" i="1" s="1"/>
  <c r="Q818" i="1" s="1"/>
  <c r="N819" i="1"/>
  <c r="P819" i="1" s="1"/>
  <c r="Q819" i="1" s="1"/>
  <c r="D827" i="1"/>
  <c r="F827" i="1" s="1"/>
  <c r="G827" i="1" s="1"/>
  <c r="D833" i="1"/>
  <c r="F833" i="1" s="1"/>
  <c r="G833" i="1" s="1"/>
  <c r="N837" i="1"/>
  <c r="P837" i="1" s="1"/>
  <c r="Q837" i="1" s="1"/>
  <c r="I842" i="1"/>
  <c r="K842" i="1" s="1"/>
  <c r="L842" i="1" s="1"/>
  <c r="E846" i="1"/>
  <c r="I856" i="1"/>
  <c r="K856" i="1" s="1"/>
  <c r="L856" i="1" s="1"/>
  <c r="D857" i="1"/>
  <c r="F857" i="1" s="1"/>
  <c r="G857" i="1" s="1"/>
  <c r="N875" i="1"/>
  <c r="P875" i="1" s="1"/>
  <c r="Q875" i="1" s="1"/>
  <c r="E877" i="1"/>
  <c r="I886" i="1"/>
  <c r="K886" i="1" s="1"/>
  <c r="L886" i="1" s="1"/>
  <c r="O887" i="1"/>
  <c r="E998" i="1"/>
  <c r="D998" i="1"/>
  <c r="F998" i="1" s="1"/>
  <c r="G998" i="1" s="1"/>
  <c r="E1032" i="1"/>
  <c r="D1032" i="1"/>
  <c r="F1032" i="1" s="1"/>
  <c r="G1032" i="1" s="1"/>
  <c r="E1038" i="1"/>
  <c r="D1038" i="1"/>
  <c r="F1038" i="1" s="1"/>
  <c r="G1038" i="1" s="1"/>
  <c r="I1053" i="1"/>
  <c r="K1053" i="1" s="1"/>
  <c r="L1053" i="1" s="1"/>
  <c r="J1053" i="1"/>
  <c r="J1100" i="1"/>
  <c r="I1100" i="1"/>
  <c r="K1100" i="1" s="1"/>
  <c r="L1100" i="1" s="1"/>
  <c r="N1187" i="1"/>
  <c r="P1187" i="1" s="1"/>
  <c r="Q1187" i="1" s="1"/>
  <c r="O1187" i="1"/>
  <c r="D1201" i="1"/>
  <c r="F1201" i="1" s="1"/>
  <c r="G1201" i="1" s="1"/>
  <c r="E1201" i="1"/>
  <c r="D1209" i="1"/>
  <c r="F1209" i="1" s="1"/>
  <c r="G1209" i="1" s="1"/>
  <c r="E1209" i="1"/>
  <c r="E1262" i="1"/>
  <c r="D1262" i="1"/>
  <c r="F1262" i="1" s="1"/>
  <c r="G1262" i="1" s="1"/>
  <c r="E1264" i="1"/>
  <c r="D1264" i="1"/>
  <c r="F1264" i="1" s="1"/>
  <c r="G1264" i="1" s="1"/>
  <c r="I883" i="1"/>
  <c r="K883" i="1" s="1"/>
  <c r="L883" i="1" s="1"/>
  <c r="D884" i="1"/>
  <c r="F884" i="1" s="1"/>
  <c r="G884" i="1" s="1"/>
  <c r="D894" i="1"/>
  <c r="F894" i="1" s="1"/>
  <c r="G894" i="1" s="1"/>
  <c r="N894" i="1"/>
  <c r="P894" i="1" s="1"/>
  <c r="Q894" i="1" s="1"/>
  <c r="I902" i="1"/>
  <c r="K902" i="1" s="1"/>
  <c r="L902" i="1" s="1"/>
  <c r="N903" i="1"/>
  <c r="P903" i="1" s="1"/>
  <c r="Q903" i="1" s="1"/>
  <c r="J907" i="1"/>
  <c r="N962" i="1"/>
  <c r="P962" i="1" s="1"/>
  <c r="Q962" i="1" s="1"/>
  <c r="O962" i="1"/>
  <c r="O986" i="1"/>
  <c r="N986" i="1"/>
  <c r="P986" i="1" s="1"/>
  <c r="Q986" i="1" s="1"/>
  <c r="D990" i="1"/>
  <c r="F990" i="1" s="1"/>
  <c r="G990" i="1" s="1"/>
  <c r="N1004" i="1"/>
  <c r="P1004" i="1" s="1"/>
  <c r="Q1004" i="1" s="1"/>
  <c r="J1016" i="1"/>
  <c r="I1016" i="1"/>
  <c r="K1016" i="1" s="1"/>
  <c r="L1016" i="1" s="1"/>
  <c r="J1021" i="1"/>
  <c r="I1021" i="1"/>
  <c r="K1021" i="1" s="1"/>
  <c r="L1021" i="1" s="1"/>
  <c r="O1033" i="1"/>
  <c r="N1033" i="1"/>
  <c r="P1033" i="1" s="1"/>
  <c r="Q1033" i="1" s="1"/>
  <c r="E1049" i="1"/>
  <c r="D1049" i="1"/>
  <c r="F1049" i="1" s="1"/>
  <c r="G1049" i="1" s="1"/>
  <c r="O1061" i="1"/>
  <c r="N1061" i="1"/>
  <c r="P1061" i="1" s="1"/>
  <c r="Q1061" i="1" s="1"/>
  <c r="N1070" i="1"/>
  <c r="P1070" i="1" s="1"/>
  <c r="Q1070" i="1" s="1"/>
  <c r="O1070" i="1"/>
  <c r="J1112" i="1"/>
  <c r="I1112" i="1"/>
  <c r="K1112" i="1" s="1"/>
  <c r="L1112" i="1" s="1"/>
  <c r="N1143" i="1"/>
  <c r="P1143" i="1" s="1"/>
  <c r="Q1143" i="1" s="1"/>
  <c r="O1143" i="1"/>
  <c r="J1205" i="1"/>
  <c r="I1205" i="1"/>
  <c r="K1205" i="1" s="1"/>
  <c r="L1205" i="1" s="1"/>
  <c r="O1226" i="1"/>
  <c r="N1226" i="1"/>
  <c r="P1226" i="1" s="1"/>
  <c r="Q1226" i="1" s="1"/>
  <c r="E1232" i="1"/>
  <c r="D1232" i="1"/>
  <c r="F1232" i="1" s="1"/>
  <c r="G1232" i="1" s="1"/>
  <c r="O1283" i="1"/>
  <c r="N1283" i="1"/>
  <c r="P1283" i="1" s="1"/>
  <c r="Q1283" i="1" s="1"/>
  <c r="O1292" i="1"/>
  <c r="N1292" i="1"/>
  <c r="P1292" i="1" s="1"/>
  <c r="Q1292" i="1" s="1"/>
  <c r="J827" i="1"/>
  <c r="N830" i="1"/>
  <c r="P830" i="1" s="1"/>
  <c r="Q830" i="1" s="1"/>
  <c r="N835" i="1"/>
  <c r="P835" i="1" s="1"/>
  <c r="Q835" i="1" s="1"/>
  <c r="E838" i="1"/>
  <c r="I840" i="1"/>
  <c r="K840" i="1" s="1"/>
  <c r="L840" i="1" s="1"/>
  <c r="I841" i="1"/>
  <c r="K841" i="1" s="1"/>
  <c r="L841" i="1" s="1"/>
  <c r="D849" i="1"/>
  <c r="F849" i="1" s="1"/>
  <c r="G849" i="1" s="1"/>
  <c r="E850" i="1"/>
  <c r="I854" i="1"/>
  <c r="K854" i="1" s="1"/>
  <c r="L854" i="1" s="1"/>
  <c r="I862" i="1"/>
  <c r="K862" i="1" s="1"/>
  <c r="L862" i="1" s="1"/>
  <c r="N863" i="1"/>
  <c r="P863" i="1" s="1"/>
  <c r="Q863" i="1" s="1"/>
  <c r="N867" i="1"/>
  <c r="P867" i="1" s="1"/>
  <c r="Q867" i="1" s="1"/>
  <c r="E869" i="1"/>
  <c r="I878" i="1"/>
  <c r="K878" i="1" s="1"/>
  <c r="L878" i="1" s="1"/>
  <c r="O879" i="1"/>
  <c r="D889" i="1"/>
  <c r="F889" i="1" s="1"/>
  <c r="G889" i="1" s="1"/>
  <c r="J890" i="1"/>
  <c r="I897" i="1"/>
  <c r="K897" i="1" s="1"/>
  <c r="L897" i="1" s="1"/>
  <c r="D905" i="1"/>
  <c r="F905" i="1" s="1"/>
  <c r="G905" i="1" s="1"/>
  <c r="I906" i="1"/>
  <c r="K906" i="1" s="1"/>
  <c r="L906" i="1" s="1"/>
  <c r="D910" i="1"/>
  <c r="F910" i="1" s="1"/>
  <c r="G910" i="1" s="1"/>
  <c r="N910" i="1"/>
  <c r="P910" i="1" s="1"/>
  <c r="Q910" i="1" s="1"/>
  <c r="D913" i="1"/>
  <c r="F913" i="1" s="1"/>
  <c r="G913" i="1" s="1"/>
  <c r="D917" i="1"/>
  <c r="F917" i="1" s="1"/>
  <c r="G917" i="1" s="1"/>
  <c r="N920" i="1"/>
  <c r="P920" i="1" s="1"/>
  <c r="Q920" i="1" s="1"/>
  <c r="I932" i="1"/>
  <c r="K932" i="1" s="1"/>
  <c r="L932" i="1" s="1"/>
  <c r="N940" i="1"/>
  <c r="P940" i="1" s="1"/>
  <c r="Q940" i="1" s="1"/>
  <c r="D942" i="1"/>
  <c r="F942" i="1" s="1"/>
  <c r="G942" i="1" s="1"/>
  <c r="I959" i="1"/>
  <c r="K959" i="1" s="1"/>
  <c r="L959" i="1" s="1"/>
  <c r="D976" i="1"/>
  <c r="F976" i="1" s="1"/>
  <c r="G976" i="1" s="1"/>
  <c r="I981" i="1"/>
  <c r="K981" i="1" s="1"/>
  <c r="L981" i="1" s="1"/>
  <c r="O1024" i="1"/>
  <c r="N1024" i="1"/>
  <c r="P1024" i="1" s="1"/>
  <c r="Q1024" i="1" s="1"/>
  <c r="I1026" i="1"/>
  <c r="K1026" i="1" s="1"/>
  <c r="L1026" i="1" s="1"/>
  <c r="J1043" i="1"/>
  <c r="I1043" i="1"/>
  <c r="K1043" i="1" s="1"/>
  <c r="L1043" i="1" s="1"/>
  <c r="E1057" i="1"/>
  <c r="D1057" i="1"/>
  <c r="F1057" i="1" s="1"/>
  <c r="G1057" i="1" s="1"/>
  <c r="E1060" i="1"/>
  <c r="N1085" i="1"/>
  <c r="P1085" i="1" s="1"/>
  <c r="Q1085" i="1" s="1"/>
  <c r="E1094" i="1"/>
  <c r="D1094" i="1"/>
  <c r="F1094" i="1" s="1"/>
  <c r="G1094" i="1" s="1"/>
  <c r="J1097" i="1"/>
  <c r="I1097" i="1"/>
  <c r="K1097" i="1" s="1"/>
  <c r="L1097" i="1" s="1"/>
  <c r="E1107" i="1"/>
  <c r="D1107" i="1"/>
  <c r="F1107" i="1" s="1"/>
  <c r="G1107" i="1" s="1"/>
  <c r="E1176" i="1"/>
  <c r="D1176" i="1"/>
  <c r="F1176" i="1" s="1"/>
  <c r="G1176" i="1" s="1"/>
  <c r="N1186" i="1"/>
  <c r="P1186" i="1" s="1"/>
  <c r="Q1186" i="1" s="1"/>
  <c r="O1186" i="1"/>
  <c r="N877" i="1"/>
  <c r="P877" i="1" s="1"/>
  <c r="Q877" i="1" s="1"/>
  <c r="I888" i="1"/>
  <c r="K888" i="1" s="1"/>
  <c r="L888" i="1" s="1"/>
  <c r="I896" i="1"/>
  <c r="K896" i="1" s="1"/>
  <c r="L896" i="1" s="1"/>
  <c r="J925" i="1"/>
  <c r="I936" i="1"/>
  <c r="K936" i="1" s="1"/>
  <c r="L936" i="1" s="1"/>
  <c r="E958" i="1"/>
  <c r="D958" i="1"/>
  <c r="F958" i="1" s="1"/>
  <c r="G958" i="1" s="1"/>
  <c r="E1010" i="1"/>
  <c r="D1010" i="1"/>
  <c r="F1010" i="1" s="1"/>
  <c r="G1010" i="1" s="1"/>
  <c r="J1028" i="1"/>
  <c r="I1028" i="1"/>
  <c r="K1028" i="1" s="1"/>
  <c r="L1028" i="1" s="1"/>
  <c r="O1038" i="1"/>
  <c r="O1069" i="1"/>
  <c r="N1069" i="1"/>
  <c r="P1069" i="1" s="1"/>
  <c r="Q1069" i="1" s="1"/>
  <c r="O1075" i="1"/>
  <c r="N1075" i="1"/>
  <c r="P1075" i="1" s="1"/>
  <c r="Q1075" i="1" s="1"/>
  <c r="O1082" i="1"/>
  <c r="J1181" i="1"/>
  <c r="I792" i="1"/>
  <c r="K792" i="1" s="1"/>
  <c r="L792" i="1" s="1"/>
  <c r="N797" i="1"/>
  <c r="P797" i="1" s="1"/>
  <c r="Q797" i="1" s="1"/>
  <c r="D803" i="1"/>
  <c r="F803" i="1" s="1"/>
  <c r="G803" i="1" s="1"/>
  <c r="I808" i="1"/>
  <c r="K808" i="1" s="1"/>
  <c r="L808" i="1" s="1"/>
  <c r="N813" i="1"/>
  <c r="P813" i="1" s="1"/>
  <c r="Q813" i="1" s="1"/>
  <c r="D819" i="1"/>
  <c r="F819" i="1" s="1"/>
  <c r="G819" i="1" s="1"/>
  <c r="N821" i="1"/>
  <c r="P821" i="1" s="1"/>
  <c r="Q821" i="1" s="1"/>
  <c r="O828" i="1"/>
  <c r="I832" i="1"/>
  <c r="K832" i="1" s="1"/>
  <c r="L832" i="1" s="1"/>
  <c r="J847" i="1"/>
  <c r="O965" i="1"/>
  <c r="N965" i="1"/>
  <c r="P965" i="1" s="1"/>
  <c r="Q965" i="1" s="1"/>
  <c r="E1048" i="1"/>
  <c r="D1048" i="1"/>
  <c r="F1048" i="1" s="1"/>
  <c r="G1048" i="1" s="1"/>
  <c r="E1051" i="1"/>
  <c r="D1051" i="1"/>
  <c r="F1051" i="1" s="1"/>
  <c r="G1051" i="1" s="1"/>
  <c r="J1096" i="1"/>
  <c r="I1096" i="1"/>
  <c r="K1096" i="1" s="1"/>
  <c r="L1096" i="1" s="1"/>
  <c r="O1169" i="1"/>
  <c r="N1169" i="1"/>
  <c r="P1169" i="1" s="1"/>
  <c r="Q1169" i="1" s="1"/>
  <c r="O1104" i="1"/>
  <c r="N1104" i="1"/>
  <c r="P1104" i="1" s="1"/>
  <c r="Q1104" i="1" s="1"/>
  <c r="I1147" i="1"/>
  <c r="K1147" i="1" s="1"/>
  <c r="L1147" i="1" s="1"/>
  <c r="J1147" i="1"/>
  <c r="O1167" i="1"/>
  <c r="N1167" i="1"/>
  <c r="P1167" i="1" s="1"/>
  <c r="Q1167" i="1" s="1"/>
  <c r="J1172" i="1"/>
  <c r="I1172" i="1"/>
  <c r="K1172" i="1" s="1"/>
  <c r="L1172" i="1" s="1"/>
  <c r="N1200" i="1"/>
  <c r="P1200" i="1" s="1"/>
  <c r="Q1200" i="1" s="1"/>
  <c r="O1200" i="1"/>
  <c r="E1240" i="1"/>
  <c r="D1240" i="1"/>
  <c r="F1240" i="1" s="1"/>
  <c r="G1240" i="1" s="1"/>
  <c r="J1303" i="1"/>
  <c r="I1303" i="1"/>
  <c r="K1303" i="1" s="1"/>
  <c r="L1303" i="1" s="1"/>
  <c r="E1406" i="1"/>
  <c r="D1406" i="1"/>
  <c r="F1406" i="1" s="1"/>
  <c r="G1406" i="1" s="1"/>
  <c r="E1102" i="1"/>
  <c r="D1102" i="1"/>
  <c r="F1102" i="1" s="1"/>
  <c r="G1102" i="1" s="1"/>
  <c r="J1105" i="1"/>
  <c r="I1105" i="1"/>
  <c r="K1105" i="1" s="1"/>
  <c r="L1105" i="1" s="1"/>
  <c r="J1107" i="1"/>
  <c r="I1107" i="1"/>
  <c r="K1107" i="1" s="1"/>
  <c r="L1107" i="1" s="1"/>
  <c r="O1112" i="1"/>
  <c r="N1112" i="1"/>
  <c r="P1112" i="1" s="1"/>
  <c r="Q1112" i="1" s="1"/>
  <c r="J1126" i="1"/>
  <c r="I1126" i="1"/>
  <c r="K1126" i="1" s="1"/>
  <c r="L1126" i="1" s="1"/>
  <c r="J1132" i="1"/>
  <c r="I1132" i="1"/>
  <c r="K1132" i="1" s="1"/>
  <c r="L1132" i="1" s="1"/>
  <c r="N1142" i="1"/>
  <c r="P1142" i="1" s="1"/>
  <c r="Q1142" i="1" s="1"/>
  <c r="O1142" i="1"/>
  <c r="N1152" i="1"/>
  <c r="P1152" i="1" s="1"/>
  <c r="Q1152" i="1" s="1"/>
  <c r="O1152" i="1"/>
  <c r="N1160" i="1"/>
  <c r="P1160" i="1" s="1"/>
  <c r="Q1160" i="1" s="1"/>
  <c r="O1160" i="1"/>
  <c r="D1185" i="1"/>
  <c r="F1185" i="1" s="1"/>
  <c r="G1185" i="1" s="1"/>
  <c r="E1185" i="1"/>
  <c r="N1333" i="1"/>
  <c r="P1333" i="1" s="1"/>
  <c r="Q1333" i="1" s="1"/>
  <c r="O1333" i="1"/>
  <c r="O1361" i="1"/>
  <c r="N1361" i="1"/>
  <c r="P1361" i="1" s="1"/>
  <c r="Q1361" i="1" s="1"/>
  <c r="O1107" i="1"/>
  <c r="N1107" i="1"/>
  <c r="P1107" i="1" s="1"/>
  <c r="Q1107" i="1" s="1"/>
  <c r="O1126" i="1"/>
  <c r="N1126" i="1"/>
  <c r="P1126" i="1" s="1"/>
  <c r="Q1126" i="1" s="1"/>
  <c r="O1132" i="1"/>
  <c r="N1132" i="1"/>
  <c r="P1132" i="1" s="1"/>
  <c r="Q1132" i="1" s="1"/>
  <c r="J1141" i="1"/>
  <c r="I1141" i="1"/>
  <c r="K1141" i="1" s="1"/>
  <c r="L1141" i="1" s="1"/>
  <c r="O1149" i="1"/>
  <c r="N1149" i="1"/>
  <c r="P1149" i="1" s="1"/>
  <c r="Q1149" i="1" s="1"/>
  <c r="N1203" i="1"/>
  <c r="P1203" i="1" s="1"/>
  <c r="Q1203" i="1" s="1"/>
  <c r="O1203" i="1"/>
  <c r="O1220" i="1"/>
  <c r="N1220" i="1"/>
  <c r="P1220" i="1" s="1"/>
  <c r="Q1220" i="1" s="1"/>
  <c r="E1417" i="1"/>
  <c r="D1417" i="1"/>
  <c r="F1417" i="1" s="1"/>
  <c r="G1417" i="1" s="1"/>
  <c r="E1437" i="1"/>
  <c r="D1437" i="1"/>
  <c r="F1437" i="1" s="1"/>
  <c r="G1437" i="1" s="1"/>
  <c r="O1438" i="1"/>
  <c r="N1438" i="1"/>
  <c r="P1438" i="1" s="1"/>
  <c r="Q1438" i="1" s="1"/>
  <c r="I967" i="1"/>
  <c r="K967" i="1" s="1"/>
  <c r="L967" i="1" s="1"/>
  <c r="N1002" i="1"/>
  <c r="P1002" i="1" s="1"/>
  <c r="Q1002" i="1" s="1"/>
  <c r="I1005" i="1"/>
  <c r="K1005" i="1" s="1"/>
  <c r="L1005" i="1" s="1"/>
  <c r="D1014" i="1"/>
  <c r="F1014" i="1" s="1"/>
  <c r="G1014" i="1" s="1"/>
  <c r="D1018" i="1"/>
  <c r="F1018" i="1" s="1"/>
  <c r="G1018" i="1" s="1"/>
  <c r="I1020" i="1"/>
  <c r="K1020" i="1" s="1"/>
  <c r="L1020" i="1" s="1"/>
  <c r="D1025" i="1"/>
  <c r="F1025" i="1" s="1"/>
  <c r="G1025" i="1" s="1"/>
  <c r="N1026" i="1"/>
  <c r="P1026" i="1" s="1"/>
  <c r="Q1026" i="1" s="1"/>
  <c r="D1036" i="1"/>
  <c r="F1036" i="1" s="1"/>
  <c r="G1036" i="1" s="1"/>
  <c r="I1037" i="1"/>
  <c r="K1037" i="1" s="1"/>
  <c r="L1037" i="1" s="1"/>
  <c r="I1038" i="1"/>
  <c r="K1038" i="1" s="1"/>
  <c r="L1038" i="1" s="1"/>
  <c r="I1040" i="1"/>
  <c r="K1040" i="1" s="1"/>
  <c r="L1040" i="1" s="1"/>
  <c r="N1042" i="1"/>
  <c r="P1042" i="1" s="1"/>
  <c r="Q1042" i="1" s="1"/>
  <c r="O1043" i="1"/>
  <c r="D1046" i="1"/>
  <c r="F1046" i="1" s="1"/>
  <c r="G1046" i="1" s="1"/>
  <c r="I1051" i="1"/>
  <c r="K1051" i="1" s="1"/>
  <c r="L1051" i="1" s="1"/>
  <c r="N1053" i="1"/>
  <c r="P1053" i="1" s="1"/>
  <c r="Q1053" i="1" s="1"/>
  <c r="E1056" i="1"/>
  <c r="D1062" i="1"/>
  <c r="F1062" i="1" s="1"/>
  <c r="G1062" i="1" s="1"/>
  <c r="I1064" i="1"/>
  <c r="K1064" i="1" s="1"/>
  <c r="L1064" i="1" s="1"/>
  <c r="O1066" i="1"/>
  <c r="D1070" i="1"/>
  <c r="F1070" i="1" s="1"/>
  <c r="G1070" i="1" s="1"/>
  <c r="D1071" i="1"/>
  <c r="F1071" i="1" s="1"/>
  <c r="G1071" i="1" s="1"/>
  <c r="N1081" i="1"/>
  <c r="P1081" i="1" s="1"/>
  <c r="Q1081" i="1" s="1"/>
  <c r="D1084" i="1"/>
  <c r="F1084" i="1" s="1"/>
  <c r="G1084" i="1" s="1"/>
  <c r="D1086" i="1"/>
  <c r="F1086" i="1" s="1"/>
  <c r="G1086" i="1" s="1"/>
  <c r="E1088" i="1"/>
  <c r="N1089" i="1"/>
  <c r="P1089" i="1" s="1"/>
  <c r="Q1089" i="1" s="1"/>
  <c r="D1091" i="1"/>
  <c r="F1091" i="1" s="1"/>
  <c r="G1091" i="1" s="1"/>
  <c r="D1092" i="1"/>
  <c r="F1092" i="1" s="1"/>
  <c r="G1092" i="1" s="1"/>
  <c r="I1094" i="1"/>
  <c r="K1094" i="1" s="1"/>
  <c r="L1094" i="1" s="1"/>
  <c r="D1095" i="1"/>
  <c r="F1095" i="1" s="1"/>
  <c r="G1095" i="1" s="1"/>
  <c r="I1102" i="1"/>
  <c r="K1102" i="1" s="1"/>
  <c r="L1102" i="1" s="1"/>
  <c r="O1138" i="1"/>
  <c r="N1138" i="1"/>
  <c r="P1138" i="1" s="1"/>
  <c r="Q1138" i="1" s="1"/>
  <c r="D1150" i="1"/>
  <c r="F1150" i="1" s="1"/>
  <c r="G1150" i="1" s="1"/>
  <c r="E1150" i="1"/>
  <c r="J1156" i="1"/>
  <c r="I1156" i="1"/>
  <c r="K1156" i="1" s="1"/>
  <c r="L1156" i="1" s="1"/>
  <c r="N1176" i="1"/>
  <c r="P1176" i="1" s="1"/>
  <c r="Q1176" i="1" s="1"/>
  <c r="O1176" i="1"/>
  <c r="E1208" i="1"/>
  <c r="D1208" i="1"/>
  <c r="F1208" i="1" s="1"/>
  <c r="G1208" i="1" s="1"/>
  <c r="E1217" i="1"/>
  <c r="D1217" i="1"/>
  <c r="F1217" i="1" s="1"/>
  <c r="G1217" i="1" s="1"/>
  <c r="E1245" i="1"/>
  <c r="D1245" i="1"/>
  <c r="F1245" i="1" s="1"/>
  <c r="G1245" i="1" s="1"/>
  <c r="E1414" i="1"/>
  <c r="D1414" i="1"/>
  <c r="F1414" i="1" s="1"/>
  <c r="G1414" i="1" s="1"/>
  <c r="I948" i="1"/>
  <c r="K948" i="1" s="1"/>
  <c r="L948" i="1" s="1"/>
  <c r="N949" i="1"/>
  <c r="P949" i="1" s="1"/>
  <c r="Q949" i="1" s="1"/>
  <c r="J957" i="1"/>
  <c r="N964" i="1"/>
  <c r="P964" i="1" s="1"/>
  <c r="Q964" i="1" s="1"/>
  <c r="D966" i="1"/>
  <c r="F966" i="1" s="1"/>
  <c r="G966" i="1" s="1"/>
  <c r="O970" i="1"/>
  <c r="I976" i="1"/>
  <c r="K976" i="1" s="1"/>
  <c r="L976" i="1" s="1"/>
  <c r="D979" i="1"/>
  <c r="F979" i="1" s="1"/>
  <c r="G979" i="1" s="1"/>
  <c r="N981" i="1"/>
  <c r="P981" i="1" s="1"/>
  <c r="Q981" i="1" s="1"/>
  <c r="D991" i="1"/>
  <c r="F991" i="1" s="1"/>
  <c r="G991" i="1" s="1"/>
  <c r="N993" i="1"/>
  <c r="P993" i="1" s="1"/>
  <c r="Q993" i="1" s="1"/>
  <c r="I996" i="1"/>
  <c r="K996" i="1" s="1"/>
  <c r="L996" i="1" s="1"/>
  <c r="N1010" i="1"/>
  <c r="P1010" i="1" s="1"/>
  <c r="Q1010" i="1" s="1"/>
  <c r="I1035" i="1"/>
  <c r="K1035" i="1" s="1"/>
  <c r="L1035" i="1" s="1"/>
  <c r="J1041" i="1"/>
  <c r="I1052" i="1"/>
  <c r="K1052" i="1" s="1"/>
  <c r="L1052" i="1" s="1"/>
  <c r="O1054" i="1"/>
  <c r="N1059" i="1"/>
  <c r="P1059" i="1" s="1"/>
  <c r="Q1059" i="1" s="1"/>
  <c r="J1065" i="1"/>
  <c r="N1072" i="1"/>
  <c r="P1072" i="1" s="1"/>
  <c r="Q1072" i="1" s="1"/>
  <c r="I1078" i="1"/>
  <c r="K1078" i="1" s="1"/>
  <c r="L1078" i="1" s="1"/>
  <c r="D1100" i="1"/>
  <c r="F1100" i="1" s="1"/>
  <c r="G1100" i="1" s="1"/>
  <c r="O1120" i="1"/>
  <c r="N1120" i="1"/>
  <c r="P1120" i="1" s="1"/>
  <c r="Q1120" i="1" s="1"/>
  <c r="N1136" i="1"/>
  <c r="P1136" i="1" s="1"/>
  <c r="Q1136" i="1" s="1"/>
  <c r="O1136" i="1"/>
  <c r="I1206" i="1"/>
  <c r="K1206" i="1" s="1"/>
  <c r="L1206" i="1" s="1"/>
  <c r="J1206" i="1"/>
  <c r="O1236" i="1"/>
  <c r="N1236" i="1"/>
  <c r="P1236" i="1" s="1"/>
  <c r="Q1236" i="1" s="1"/>
  <c r="J1256" i="1"/>
  <c r="I1256" i="1"/>
  <c r="K1256" i="1" s="1"/>
  <c r="L1256" i="1" s="1"/>
  <c r="N1340" i="1"/>
  <c r="P1340" i="1" s="1"/>
  <c r="Q1340" i="1" s="1"/>
  <c r="O1340" i="1"/>
  <c r="E1390" i="1"/>
  <c r="D1390" i="1"/>
  <c r="F1390" i="1" s="1"/>
  <c r="G1390" i="1" s="1"/>
  <c r="I1083" i="1"/>
  <c r="K1083" i="1" s="1"/>
  <c r="L1083" i="1" s="1"/>
  <c r="J1085" i="1"/>
  <c r="I1086" i="1"/>
  <c r="K1086" i="1" s="1"/>
  <c r="L1086" i="1" s="1"/>
  <c r="N1102" i="1"/>
  <c r="P1102" i="1" s="1"/>
  <c r="Q1102" i="1" s="1"/>
  <c r="J1104" i="1"/>
  <c r="I1104" i="1"/>
  <c r="K1104" i="1" s="1"/>
  <c r="L1104" i="1" s="1"/>
  <c r="E1110" i="1"/>
  <c r="D1110" i="1"/>
  <c r="F1110" i="1" s="1"/>
  <c r="G1110" i="1" s="1"/>
  <c r="E1118" i="1"/>
  <c r="D1118" i="1"/>
  <c r="F1118" i="1" s="1"/>
  <c r="G1118" i="1" s="1"/>
  <c r="E1130" i="1"/>
  <c r="D1130" i="1"/>
  <c r="F1130" i="1" s="1"/>
  <c r="G1130" i="1" s="1"/>
  <c r="D1137" i="1"/>
  <c r="F1137" i="1" s="1"/>
  <c r="G1137" i="1" s="1"/>
  <c r="E1137" i="1"/>
  <c r="E1147" i="1"/>
  <c r="D1147" i="1"/>
  <c r="F1147" i="1" s="1"/>
  <c r="G1147" i="1" s="1"/>
  <c r="E1184" i="1"/>
  <c r="O1202" i="1"/>
  <c r="N1202" i="1"/>
  <c r="P1202" i="1" s="1"/>
  <c r="Q1202" i="1" s="1"/>
  <c r="O1210" i="1"/>
  <c r="N1210" i="1"/>
  <c r="P1210" i="1" s="1"/>
  <c r="Q1210" i="1" s="1"/>
  <c r="J1229" i="1"/>
  <c r="I1229" i="1"/>
  <c r="K1229" i="1" s="1"/>
  <c r="L1229" i="1" s="1"/>
  <c r="O1250" i="1"/>
  <c r="N1250" i="1"/>
  <c r="P1250" i="1" s="1"/>
  <c r="Q1250" i="1" s="1"/>
  <c r="J1375" i="1"/>
  <c r="I1375" i="1"/>
  <c r="K1375" i="1" s="1"/>
  <c r="L1375" i="1" s="1"/>
  <c r="O1432" i="1"/>
  <c r="N1432" i="1"/>
  <c r="P1432" i="1" s="1"/>
  <c r="Q1432" i="1" s="1"/>
  <c r="J1269" i="1"/>
  <c r="I1269" i="1"/>
  <c r="K1269" i="1" s="1"/>
  <c r="L1269" i="1" s="1"/>
  <c r="N1277" i="1"/>
  <c r="P1277" i="1" s="1"/>
  <c r="Q1277" i="1" s="1"/>
  <c r="O1277" i="1"/>
  <c r="O1280" i="1"/>
  <c r="N1280" i="1"/>
  <c r="P1280" i="1" s="1"/>
  <c r="Q1280" i="1" s="1"/>
  <c r="N1317" i="1"/>
  <c r="P1317" i="1" s="1"/>
  <c r="Q1317" i="1" s="1"/>
  <c r="O1317" i="1"/>
  <c r="J1350" i="1"/>
  <c r="I1350" i="1"/>
  <c r="K1350" i="1" s="1"/>
  <c r="L1350" i="1" s="1"/>
  <c r="E1372" i="1"/>
  <c r="D1372" i="1"/>
  <c r="F1372" i="1" s="1"/>
  <c r="G1372" i="1" s="1"/>
  <c r="E1393" i="1"/>
  <c r="D1393" i="1"/>
  <c r="F1393" i="1" s="1"/>
  <c r="G1393" i="1" s="1"/>
  <c r="I1396" i="1"/>
  <c r="K1396" i="1" s="1"/>
  <c r="L1396" i="1" s="1"/>
  <c r="J1396" i="1"/>
  <c r="J1420" i="1"/>
  <c r="I1420" i="1"/>
  <c r="K1420" i="1" s="1"/>
  <c r="L1420" i="1" s="1"/>
  <c r="E1431" i="1"/>
  <c r="D1431" i="1"/>
  <c r="F1431" i="1" s="1"/>
  <c r="G1431" i="1" s="1"/>
  <c r="O1435" i="1"/>
  <c r="N1435" i="1"/>
  <c r="P1435" i="1" s="1"/>
  <c r="Q1435" i="1" s="1"/>
  <c r="O1448" i="1"/>
  <c r="N1448" i="1"/>
  <c r="P1448" i="1" s="1"/>
  <c r="Q1448" i="1" s="1"/>
  <c r="O1211" i="1"/>
  <c r="I1213" i="1"/>
  <c r="K1213" i="1" s="1"/>
  <c r="L1213" i="1" s="1"/>
  <c r="J1214" i="1"/>
  <c r="D1226" i="1"/>
  <c r="F1226" i="1" s="1"/>
  <c r="G1226" i="1" s="1"/>
  <c r="I1231" i="1"/>
  <c r="K1231" i="1" s="1"/>
  <c r="L1231" i="1" s="1"/>
  <c r="E1266" i="1"/>
  <c r="D1266" i="1"/>
  <c r="F1266" i="1" s="1"/>
  <c r="G1266" i="1" s="1"/>
  <c r="E1302" i="1"/>
  <c r="D1302" i="1"/>
  <c r="F1302" i="1" s="1"/>
  <c r="G1302" i="1" s="1"/>
  <c r="O1305" i="1"/>
  <c r="J1326" i="1"/>
  <c r="I1326" i="1"/>
  <c r="K1326" i="1" s="1"/>
  <c r="L1326" i="1" s="1"/>
  <c r="D1331" i="1"/>
  <c r="F1331" i="1" s="1"/>
  <c r="G1331" i="1" s="1"/>
  <c r="E1335" i="1"/>
  <c r="E1365" i="1"/>
  <c r="D1365" i="1"/>
  <c r="F1365" i="1" s="1"/>
  <c r="G1365" i="1" s="1"/>
  <c r="O1366" i="1"/>
  <c r="N1366" i="1"/>
  <c r="P1366" i="1" s="1"/>
  <c r="Q1366" i="1" s="1"/>
  <c r="I1386" i="1"/>
  <c r="K1386" i="1" s="1"/>
  <c r="L1386" i="1" s="1"/>
  <c r="J1386" i="1"/>
  <c r="I1393" i="1"/>
  <c r="K1393" i="1" s="1"/>
  <c r="L1393" i="1" s="1"/>
  <c r="J1393" i="1"/>
  <c r="O1415" i="1"/>
  <c r="N1415" i="1"/>
  <c r="P1415" i="1" s="1"/>
  <c r="Q1415" i="1" s="1"/>
  <c r="N1437" i="1"/>
  <c r="P1437" i="1" s="1"/>
  <c r="Q1437" i="1" s="1"/>
  <c r="O1437" i="1"/>
  <c r="E1452" i="1"/>
  <c r="D1452" i="1"/>
  <c r="F1452" i="1" s="1"/>
  <c r="G1452" i="1" s="1"/>
  <c r="I1462" i="1"/>
  <c r="K1462" i="1" s="1"/>
  <c r="L1462" i="1" s="1"/>
  <c r="D1157" i="1"/>
  <c r="F1157" i="1" s="1"/>
  <c r="G1157" i="1" s="1"/>
  <c r="N1161" i="1"/>
  <c r="P1161" i="1" s="1"/>
  <c r="Q1161" i="1" s="1"/>
  <c r="I1165" i="1"/>
  <c r="K1165" i="1" s="1"/>
  <c r="L1165" i="1" s="1"/>
  <c r="O1168" i="1"/>
  <c r="I1192" i="1"/>
  <c r="K1192" i="1" s="1"/>
  <c r="L1192" i="1" s="1"/>
  <c r="D1195" i="1"/>
  <c r="F1195" i="1" s="1"/>
  <c r="G1195" i="1" s="1"/>
  <c r="N1197" i="1"/>
  <c r="P1197" i="1" s="1"/>
  <c r="Q1197" i="1" s="1"/>
  <c r="D1242" i="1"/>
  <c r="F1242" i="1" s="1"/>
  <c r="G1242" i="1" s="1"/>
  <c r="O1267" i="1"/>
  <c r="N1269" i="1"/>
  <c r="P1269" i="1" s="1"/>
  <c r="Q1269" i="1" s="1"/>
  <c r="J1282" i="1"/>
  <c r="I1282" i="1"/>
  <c r="K1282" i="1" s="1"/>
  <c r="L1282" i="1" s="1"/>
  <c r="O1289" i="1"/>
  <c r="N1293" i="1"/>
  <c r="P1293" i="1" s="1"/>
  <c r="Q1293" i="1" s="1"/>
  <c r="O1293" i="1"/>
  <c r="I1304" i="1"/>
  <c r="K1304" i="1" s="1"/>
  <c r="L1304" i="1" s="1"/>
  <c r="J1304" i="1"/>
  <c r="E1306" i="1"/>
  <c r="D1306" i="1"/>
  <c r="F1306" i="1" s="1"/>
  <c r="G1306" i="1" s="1"/>
  <c r="D1313" i="1"/>
  <c r="F1313" i="1" s="1"/>
  <c r="G1313" i="1" s="1"/>
  <c r="J1316" i="1"/>
  <c r="I1316" i="1"/>
  <c r="K1316" i="1" s="1"/>
  <c r="L1316" i="1" s="1"/>
  <c r="I1321" i="1"/>
  <c r="K1321" i="1" s="1"/>
  <c r="L1321" i="1" s="1"/>
  <c r="I1372" i="1"/>
  <c r="K1372" i="1" s="1"/>
  <c r="L1372" i="1" s="1"/>
  <c r="J1374" i="1"/>
  <c r="I1374" i="1"/>
  <c r="K1374" i="1" s="1"/>
  <c r="L1374" i="1" s="1"/>
  <c r="E1380" i="1"/>
  <c r="D1380" i="1"/>
  <c r="F1380" i="1" s="1"/>
  <c r="G1380" i="1" s="1"/>
  <c r="N1388" i="1"/>
  <c r="P1388" i="1" s="1"/>
  <c r="Q1388" i="1" s="1"/>
  <c r="O1388" i="1"/>
  <c r="O1417" i="1"/>
  <c r="N1417" i="1"/>
  <c r="P1417" i="1" s="1"/>
  <c r="Q1417" i="1" s="1"/>
  <c r="E1422" i="1"/>
  <c r="D1422" i="1"/>
  <c r="F1422" i="1" s="1"/>
  <c r="G1422" i="1" s="1"/>
  <c r="J1428" i="1"/>
  <c r="I1428" i="1"/>
  <c r="K1428" i="1" s="1"/>
  <c r="L1428" i="1" s="1"/>
  <c r="E1430" i="1"/>
  <c r="D1430" i="1"/>
  <c r="F1430" i="1" s="1"/>
  <c r="G1430" i="1" s="1"/>
  <c r="D1436" i="1"/>
  <c r="F1436" i="1" s="1"/>
  <c r="G1436" i="1" s="1"/>
  <c r="O1240" i="1"/>
  <c r="E1243" i="1"/>
  <c r="I1245" i="1"/>
  <c r="K1245" i="1" s="1"/>
  <c r="L1245" i="1" s="1"/>
  <c r="I1284" i="1"/>
  <c r="K1284" i="1" s="1"/>
  <c r="L1284" i="1" s="1"/>
  <c r="I1288" i="1"/>
  <c r="K1288" i="1" s="1"/>
  <c r="L1288" i="1" s="1"/>
  <c r="E1290" i="1"/>
  <c r="D1290" i="1"/>
  <c r="F1290" i="1" s="1"/>
  <c r="G1290" i="1" s="1"/>
  <c r="D1315" i="1"/>
  <c r="F1315" i="1" s="1"/>
  <c r="G1315" i="1" s="1"/>
  <c r="E1315" i="1"/>
  <c r="J1323" i="1"/>
  <c r="I1323" i="1"/>
  <c r="K1323" i="1" s="1"/>
  <c r="L1323" i="1" s="1"/>
  <c r="J1331" i="1"/>
  <c r="I1331" i="1"/>
  <c r="K1331" i="1" s="1"/>
  <c r="L1331" i="1" s="1"/>
  <c r="J1395" i="1"/>
  <c r="I1395" i="1"/>
  <c r="K1395" i="1" s="1"/>
  <c r="L1395" i="1" s="1"/>
  <c r="O1398" i="1"/>
  <c r="N1398" i="1"/>
  <c r="P1398" i="1" s="1"/>
  <c r="Q1398" i="1" s="1"/>
  <c r="N1153" i="1"/>
  <c r="P1153" i="1" s="1"/>
  <c r="Q1153" i="1" s="1"/>
  <c r="E1158" i="1"/>
  <c r="D1167" i="1"/>
  <c r="F1167" i="1" s="1"/>
  <c r="G1167" i="1" s="1"/>
  <c r="J1171" i="1"/>
  <c r="O1184" i="1"/>
  <c r="N1217" i="1"/>
  <c r="P1217" i="1" s="1"/>
  <c r="Q1217" i="1" s="1"/>
  <c r="O1266" i="1"/>
  <c r="N1266" i="1"/>
  <c r="P1266" i="1" s="1"/>
  <c r="Q1266" i="1" s="1"/>
  <c r="I1274" i="1"/>
  <c r="K1274" i="1" s="1"/>
  <c r="L1274" i="1" s="1"/>
  <c r="D1283" i="1"/>
  <c r="F1283" i="1" s="1"/>
  <c r="G1283" i="1" s="1"/>
  <c r="E1283" i="1"/>
  <c r="E1294" i="1"/>
  <c r="D1294" i="1"/>
  <c r="F1294" i="1" s="1"/>
  <c r="G1294" i="1" s="1"/>
  <c r="O1304" i="1"/>
  <c r="N1304" i="1"/>
  <c r="P1304" i="1" s="1"/>
  <c r="Q1304" i="1" s="1"/>
  <c r="N1321" i="1"/>
  <c r="P1321" i="1" s="1"/>
  <c r="Q1321" i="1" s="1"/>
  <c r="D1327" i="1"/>
  <c r="F1327" i="1" s="1"/>
  <c r="G1327" i="1" s="1"/>
  <c r="E1330" i="1"/>
  <c r="N1335" i="1"/>
  <c r="P1335" i="1" s="1"/>
  <c r="Q1335" i="1" s="1"/>
  <c r="O1335" i="1"/>
  <c r="O1339" i="1"/>
  <c r="N1347" i="1"/>
  <c r="P1347" i="1" s="1"/>
  <c r="Q1347" i="1" s="1"/>
  <c r="E1373" i="1"/>
  <c r="D1373" i="1"/>
  <c r="F1373" i="1" s="1"/>
  <c r="G1373" i="1" s="1"/>
  <c r="J1400" i="1"/>
  <c r="I1400" i="1"/>
  <c r="K1400" i="1" s="1"/>
  <c r="L1400" i="1" s="1"/>
  <c r="N1408" i="1"/>
  <c r="P1408" i="1" s="1"/>
  <c r="Q1408" i="1" s="1"/>
  <c r="J1419" i="1"/>
  <c r="I1419" i="1"/>
  <c r="K1419" i="1" s="1"/>
  <c r="L1419" i="1" s="1"/>
  <c r="J1443" i="1"/>
  <c r="I1443" i="1"/>
  <c r="K1443" i="1" s="1"/>
  <c r="L1443" i="1" s="1"/>
  <c r="O1444" i="1"/>
  <c r="N1444" i="1"/>
  <c r="P1444" i="1" s="1"/>
  <c r="Q1444" i="1" s="1"/>
  <c r="J1454" i="1"/>
  <c r="I1454" i="1"/>
  <c r="K1454" i="1" s="1"/>
  <c r="L1454" i="1" s="1"/>
  <c r="J1470" i="1"/>
  <c r="I1470" i="1"/>
  <c r="K1470" i="1" s="1"/>
  <c r="L1470" i="1" s="1"/>
  <c r="O1255" i="1"/>
  <c r="N1255" i="1"/>
  <c r="P1255" i="1" s="1"/>
  <c r="Q1255" i="1" s="1"/>
  <c r="J1258" i="1"/>
  <c r="I1258" i="1"/>
  <c r="K1258" i="1" s="1"/>
  <c r="L1258" i="1" s="1"/>
  <c r="O1268" i="1"/>
  <c r="N1268" i="1"/>
  <c r="P1268" i="1" s="1"/>
  <c r="Q1268" i="1" s="1"/>
  <c r="O1271" i="1"/>
  <c r="N1271" i="1"/>
  <c r="P1271" i="1" s="1"/>
  <c r="Q1271" i="1" s="1"/>
  <c r="D1286" i="1"/>
  <c r="F1286" i="1" s="1"/>
  <c r="G1286" i="1" s="1"/>
  <c r="E1286" i="1"/>
  <c r="N1288" i="1"/>
  <c r="P1288" i="1" s="1"/>
  <c r="Q1288" i="1" s="1"/>
  <c r="O1288" i="1"/>
  <c r="D1307" i="1"/>
  <c r="F1307" i="1" s="1"/>
  <c r="G1307" i="1" s="1"/>
  <c r="E1307" i="1"/>
  <c r="O1313" i="1"/>
  <c r="N1313" i="1"/>
  <c r="P1313" i="1" s="1"/>
  <c r="Q1313" i="1" s="1"/>
  <c r="E1340" i="1"/>
  <c r="D1340" i="1"/>
  <c r="F1340" i="1" s="1"/>
  <c r="G1340" i="1" s="1"/>
  <c r="J1369" i="1"/>
  <c r="I1369" i="1"/>
  <c r="K1369" i="1" s="1"/>
  <c r="L1369" i="1" s="1"/>
  <c r="N1383" i="1"/>
  <c r="P1383" i="1" s="1"/>
  <c r="Q1383" i="1" s="1"/>
  <c r="O1383" i="1"/>
  <c r="O1389" i="1"/>
  <c r="N1389" i="1"/>
  <c r="P1389" i="1" s="1"/>
  <c r="Q1389" i="1" s="1"/>
  <c r="O1400" i="1"/>
  <c r="N1400" i="1"/>
  <c r="P1400" i="1" s="1"/>
  <c r="Q1400" i="1" s="1"/>
  <c r="O1433" i="1"/>
  <c r="N1433" i="1"/>
  <c r="P1433" i="1" s="1"/>
  <c r="Q1433" i="1" s="1"/>
  <c r="O1436" i="1"/>
  <c r="N1436" i="1"/>
  <c r="P1436" i="1" s="1"/>
  <c r="Q1436" i="1" s="1"/>
  <c r="E1460" i="1"/>
  <c r="D1460" i="1"/>
  <c r="F1460" i="1" s="1"/>
  <c r="G1460" i="1" s="1"/>
  <c r="E1465" i="1"/>
  <c r="D1465" i="1"/>
  <c r="F1465" i="1" s="1"/>
  <c r="G1465" i="1" s="1"/>
  <c r="J1203" i="1"/>
  <c r="E1206" i="1"/>
  <c r="O1208" i="1"/>
  <c r="I1220" i="1"/>
  <c r="K1220" i="1" s="1"/>
  <c r="L1220" i="1" s="1"/>
  <c r="D1248" i="1"/>
  <c r="F1248" i="1" s="1"/>
  <c r="G1248" i="1" s="1"/>
  <c r="I1250" i="1"/>
  <c r="K1250" i="1" s="1"/>
  <c r="L1250" i="1" s="1"/>
  <c r="E1256" i="1"/>
  <c r="D1256" i="1"/>
  <c r="F1256" i="1" s="1"/>
  <c r="G1256" i="1" s="1"/>
  <c r="D1257" i="1"/>
  <c r="F1257" i="1" s="1"/>
  <c r="G1257" i="1" s="1"/>
  <c r="E1265" i="1"/>
  <c r="E1267" i="1"/>
  <c r="D1273" i="1"/>
  <c r="F1273" i="1" s="1"/>
  <c r="G1273" i="1" s="1"/>
  <c r="E1273" i="1"/>
  <c r="J1292" i="1"/>
  <c r="E1303" i="1"/>
  <c r="J1308" i="1"/>
  <c r="O1320" i="1"/>
  <c r="N1320" i="1"/>
  <c r="P1320" i="1" s="1"/>
  <c r="Q1320" i="1" s="1"/>
  <c r="J1327" i="1"/>
  <c r="D1336" i="1"/>
  <c r="F1336" i="1" s="1"/>
  <c r="G1336" i="1" s="1"/>
  <c r="I1343" i="1"/>
  <c r="K1343" i="1" s="1"/>
  <c r="L1343" i="1" s="1"/>
  <c r="J1343" i="1"/>
  <c r="J1346" i="1"/>
  <c r="E1350" i="1"/>
  <c r="D1350" i="1"/>
  <c r="F1350" i="1" s="1"/>
  <c r="G1350" i="1" s="1"/>
  <c r="J1359" i="1"/>
  <c r="I1359" i="1"/>
  <c r="K1359" i="1" s="1"/>
  <c r="L1359" i="1" s="1"/>
  <c r="N1419" i="1"/>
  <c r="P1419" i="1" s="1"/>
  <c r="Q1419" i="1" s="1"/>
  <c r="D1425" i="1"/>
  <c r="F1425" i="1" s="1"/>
  <c r="G1425" i="1" s="1"/>
  <c r="D1445" i="1"/>
  <c r="F1445" i="1" s="1"/>
  <c r="G1445" i="1" s="1"/>
  <c r="E1445" i="1"/>
  <c r="D1448" i="1"/>
  <c r="F1448" i="1" s="1"/>
  <c r="G1448" i="1" s="1"/>
  <c r="E1448" i="1"/>
  <c r="J1451" i="1"/>
  <c r="I1451" i="1"/>
  <c r="K1451" i="1" s="1"/>
  <c r="L1451" i="1" s="1"/>
  <c r="N1264" i="1"/>
  <c r="P1264" i="1" s="1"/>
  <c r="Q1264" i="1" s="1"/>
  <c r="N1287" i="1"/>
  <c r="P1287" i="1" s="1"/>
  <c r="Q1287" i="1" s="1"/>
  <c r="O1324" i="1"/>
  <c r="N1342" i="1"/>
  <c r="P1342" i="1" s="1"/>
  <c r="Q1342" i="1" s="1"/>
  <c r="O1367" i="1"/>
  <c r="N1372" i="1"/>
  <c r="P1372" i="1" s="1"/>
  <c r="Q1372" i="1" s="1"/>
  <c r="D1375" i="1"/>
  <c r="F1375" i="1" s="1"/>
  <c r="G1375" i="1" s="1"/>
  <c r="I1383" i="1"/>
  <c r="K1383" i="1" s="1"/>
  <c r="L1383" i="1" s="1"/>
  <c r="D1386" i="1"/>
  <c r="F1386" i="1" s="1"/>
  <c r="G1386" i="1" s="1"/>
  <c r="I1392" i="1"/>
  <c r="K1392" i="1" s="1"/>
  <c r="L1392" i="1" s="1"/>
  <c r="N1397" i="1"/>
  <c r="P1397" i="1" s="1"/>
  <c r="Q1397" i="1" s="1"/>
  <c r="I1398" i="1"/>
  <c r="K1398" i="1" s="1"/>
  <c r="L1398" i="1" s="1"/>
  <c r="I1401" i="1"/>
  <c r="K1401" i="1" s="1"/>
  <c r="L1401" i="1" s="1"/>
  <c r="N1402" i="1"/>
  <c r="P1402" i="1" s="1"/>
  <c r="Q1402" i="1" s="1"/>
  <c r="N1403" i="1"/>
  <c r="P1403" i="1" s="1"/>
  <c r="Q1403" i="1" s="1"/>
  <c r="N1405" i="1"/>
  <c r="P1405" i="1" s="1"/>
  <c r="Q1405" i="1" s="1"/>
  <c r="N1406" i="1"/>
  <c r="P1406" i="1" s="1"/>
  <c r="Q1406" i="1" s="1"/>
  <c r="D1408" i="1"/>
  <c r="F1408" i="1" s="1"/>
  <c r="G1408" i="1" s="1"/>
  <c r="D1412" i="1"/>
  <c r="F1412" i="1" s="1"/>
  <c r="G1412" i="1" s="1"/>
  <c r="I1413" i="1"/>
  <c r="K1413" i="1" s="1"/>
  <c r="L1413" i="1" s="1"/>
  <c r="D1418" i="1"/>
  <c r="F1418" i="1" s="1"/>
  <c r="G1418" i="1" s="1"/>
  <c r="E1419" i="1"/>
  <c r="N1420" i="1"/>
  <c r="P1420" i="1" s="1"/>
  <c r="Q1420" i="1" s="1"/>
  <c r="O1421" i="1"/>
  <c r="N1446" i="1"/>
  <c r="P1446" i="1" s="1"/>
  <c r="Q1446" i="1" s="1"/>
  <c r="N1449" i="1"/>
  <c r="P1449" i="1" s="1"/>
  <c r="Q1449" i="1" s="1"/>
  <c r="O1450" i="1"/>
  <c r="I1455" i="1"/>
  <c r="K1455" i="1" s="1"/>
  <c r="L1455" i="1" s="1"/>
  <c r="E1461" i="1"/>
  <c r="N1462" i="1"/>
  <c r="P1462" i="1" s="1"/>
  <c r="Q1462" i="1" s="1"/>
  <c r="O1468" i="1"/>
  <c r="N1263" i="1"/>
  <c r="P1263" i="1" s="1"/>
  <c r="Q1263" i="1" s="1"/>
  <c r="N1371" i="1"/>
  <c r="P1371" i="1" s="1"/>
  <c r="Q1371" i="1" s="1"/>
  <c r="J1399" i="1"/>
  <c r="J1404" i="1"/>
  <c r="I1417" i="1"/>
  <c r="K1417" i="1" s="1"/>
  <c r="L1417" i="1" s="1"/>
  <c r="D1420" i="1"/>
  <c r="F1420" i="1" s="1"/>
  <c r="G1420" i="1" s="1"/>
  <c r="N1422" i="1"/>
  <c r="P1422" i="1" s="1"/>
  <c r="Q1422" i="1" s="1"/>
  <c r="J1424" i="1"/>
  <c r="I1425" i="1"/>
  <c r="K1425" i="1" s="1"/>
  <c r="L1425" i="1" s="1"/>
  <c r="E1427" i="1"/>
  <c r="D1428" i="1"/>
  <c r="F1428" i="1" s="1"/>
  <c r="G1428" i="1" s="1"/>
  <c r="I1430" i="1"/>
  <c r="K1430" i="1" s="1"/>
  <c r="L1430" i="1" s="1"/>
  <c r="J1432" i="1"/>
  <c r="I1442" i="1"/>
  <c r="K1442" i="1" s="1"/>
  <c r="L1442" i="1" s="1"/>
  <c r="N1470" i="1"/>
  <c r="P1470" i="1" s="1"/>
  <c r="Q1470" i="1" s="1"/>
  <c r="I1465" i="1"/>
  <c r="K1465" i="1" s="1"/>
  <c r="L1465" i="1" s="1"/>
  <c r="E1469" i="1"/>
  <c r="O1455" i="1"/>
  <c r="E1464" i="1"/>
  <c r="J1466" i="1"/>
  <c r="D1468" i="1"/>
  <c r="F1468" i="1" s="1"/>
  <c r="G1468" i="1" s="1"/>
  <c r="G3" i="1"/>
  <c r="E284" i="1"/>
  <c r="D284" i="1"/>
  <c r="F284" i="1" s="1"/>
  <c r="G284" i="1" s="1"/>
  <c r="E432" i="1"/>
  <c r="D432" i="1"/>
  <c r="F432" i="1" s="1"/>
  <c r="G432" i="1" s="1"/>
  <c r="D7" i="1"/>
  <c r="F7" i="1" s="1"/>
  <c r="G7" i="1" s="1"/>
  <c r="N10" i="1"/>
  <c r="P10" i="1" s="1"/>
  <c r="Q10" i="1" s="1"/>
  <c r="D11" i="1"/>
  <c r="F11" i="1" s="1"/>
  <c r="G11" i="1" s="1"/>
  <c r="N13" i="1"/>
  <c r="P13" i="1" s="1"/>
  <c r="Q13" i="1" s="1"/>
  <c r="I16" i="1"/>
  <c r="K16" i="1" s="1"/>
  <c r="L16" i="1" s="1"/>
  <c r="D19" i="1"/>
  <c r="F19" i="1" s="1"/>
  <c r="G19" i="1" s="1"/>
  <c r="N21" i="1"/>
  <c r="P21" i="1" s="1"/>
  <c r="Q21" i="1" s="1"/>
  <c r="I24" i="1"/>
  <c r="K24" i="1" s="1"/>
  <c r="L24" i="1" s="1"/>
  <c r="D27" i="1"/>
  <c r="F27" i="1" s="1"/>
  <c r="G27" i="1" s="1"/>
  <c r="N29" i="1"/>
  <c r="P29" i="1" s="1"/>
  <c r="Q29" i="1" s="1"/>
  <c r="I32" i="1"/>
  <c r="K32" i="1" s="1"/>
  <c r="L32" i="1" s="1"/>
  <c r="D35" i="1"/>
  <c r="F35" i="1" s="1"/>
  <c r="G35" i="1" s="1"/>
  <c r="N37" i="1"/>
  <c r="P37" i="1" s="1"/>
  <c r="Q37" i="1" s="1"/>
  <c r="I40" i="1"/>
  <c r="K40" i="1" s="1"/>
  <c r="L40" i="1" s="1"/>
  <c r="D43" i="1"/>
  <c r="F43" i="1" s="1"/>
  <c r="G43" i="1" s="1"/>
  <c r="N45" i="1"/>
  <c r="P45" i="1" s="1"/>
  <c r="Q45" i="1" s="1"/>
  <c r="I48" i="1"/>
  <c r="K48" i="1" s="1"/>
  <c r="L48" i="1" s="1"/>
  <c r="D51" i="1"/>
  <c r="F51" i="1" s="1"/>
  <c r="G51" i="1" s="1"/>
  <c r="N53" i="1"/>
  <c r="P53" i="1" s="1"/>
  <c r="Q53" i="1" s="1"/>
  <c r="I56" i="1"/>
  <c r="K56" i="1" s="1"/>
  <c r="L56" i="1" s="1"/>
  <c r="D59" i="1"/>
  <c r="F59" i="1" s="1"/>
  <c r="G59" i="1" s="1"/>
  <c r="N61" i="1"/>
  <c r="P61" i="1" s="1"/>
  <c r="Q61" i="1" s="1"/>
  <c r="I64" i="1"/>
  <c r="K64" i="1" s="1"/>
  <c r="L64" i="1" s="1"/>
  <c r="D67" i="1"/>
  <c r="F67" i="1" s="1"/>
  <c r="G67" i="1" s="1"/>
  <c r="N69" i="1"/>
  <c r="P69" i="1" s="1"/>
  <c r="Q69" i="1" s="1"/>
  <c r="I72" i="1"/>
  <c r="K72" i="1" s="1"/>
  <c r="L72" i="1" s="1"/>
  <c r="D75" i="1"/>
  <c r="F75" i="1" s="1"/>
  <c r="G75" i="1" s="1"/>
  <c r="N77" i="1"/>
  <c r="P77" i="1" s="1"/>
  <c r="Q77" i="1" s="1"/>
  <c r="I80" i="1"/>
  <c r="K80" i="1" s="1"/>
  <c r="L80" i="1" s="1"/>
  <c r="D83" i="1"/>
  <c r="F83" i="1" s="1"/>
  <c r="G83" i="1" s="1"/>
  <c r="N85" i="1"/>
  <c r="P85" i="1" s="1"/>
  <c r="Q85" i="1" s="1"/>
  <c r="I88" i="1"/>
  <c r="K88" i="1" s="1"/>
  <c r="L88" i="1" s="1"/>
  <c r="D91" i="1"/>
  <c r="F91" i="1" s="1"/>
  <c r="G91" i="1" s="1"/>
  <c r="N93" i="1"/>
  <c r="P93" i="1" s="1"/>
  <c r="Q93" i="1" s="1"/>
  <c r="I96" i="1"/>
  <c r="K96" i="1" s="1"/>
  <c r="L96" i="1" s="1"/>
  <c r="D99" i="1"/>
  <c r="F99" i="1" s="1"/>
  <c r="G99" i="1" s="1"/>
  <c r="N101" i="1"/>
  <c r="P101" i="1" s="1"/>
  <c r="Q101" i="1" s="1"/>
  <c r="I104" i="1"/>
  <c r="K104" i="1" s="1"/>
  <c r="L104" i="1" s="1"/>
  <c r="D107" i="1"/>
  <c r="F107" i="1" s="1"/>
  <c r="G107" i="1" s="1"/>
  <c r="N109" i="1"/>
  <c r="P109" i="1" s="1"/>
  <c r="Q109" i="1" s="1"/>
  <c r="I112" i="1"/>
  <c r="K112" i="1" s="1"/>
  <c r="L112" i="1" s="1"/>
  <c r="D115" i="1"/>
  <c r="F115" i="1" s="1"/>
  <c r="G115" i="1" s="1"/>
  <c r="N117" i="1"/>
  <c r="P117" i="1" s="1"/>
  <c r="Q117" i="1" s="1"/>
  <c r="I120" i="1"/>
  <c r="K120" i="1" s="1"/>
  <c r="L120" i="1" s="1"/>
  <c r="D123" i="1"/>
  <c r="F123" i="1" s="1"/>
  <c r="G123" i="1" s="1"/>
  <c r="N125" i="1"/>
  <c r="P125" i="1" s="1"/>
  <c r="Q125" i="1" s="1"/>
  <c r="I128" i="1"/>
  <c r="K128" i="1" s="1"/>
  <c r="L128" i="1" s="1"/>
  <c r="D131" i="1"/>
  <c r="F131" i="1" s="1"/>
  <c r="G131" i="1" s="1"/>
  <c r="N133" i="1"/>
  <c r="P133" i="1" s="1"/>
  <c r="Q133" i="1" s="1"/>
  <c r="I136" i="1"/>
  <c r="K136" i="1" s="1"/>
  <c r="L136" i="1" s="1"/>
  <c r="D139" i="1"/>
  <c r="F139" i="1" s="1"/>
  <c r="G139" i="1" s="1"/>
  <c r="N141" i="1"/>
  <c r="P141" i="1" s="1"/>
  <c r="Q141" i="1" s="1"/>
  <c r="I144" i="1"/>
  <c r="K144" i="1" s="1"/>
  <c r="L144" i="1" s="1"/>
  <c r="D147" i="1"/>
  <c r="F147" i="1" s="1"/>
  <c r="G147" i="1" s="1"/>
  <c r="N149" i="1"/>
  <c r="P149" i="1" s="1"/>
  <c r="Q149" i="1" s="1"/>
  <c r="I152" i="1"/>
  <c r="K152" i="1" s="1"/>
  <c r="L152" i="1" s="1"/>
  <c r="D155" i="1"/>
  <c r="F155" i="1" s="1"/>
  <c r="G155" i="1" s="1"/>
  <c r="N157" i="1"/>
  <c r="P157" i="1" s="1"/>
  <c r="Q157" i="1" s="1"/>
  <c r="I160" i="1"/>
  <c r="K160" i="1" s="1"/>
  <c r="L160" i="1" s="1"/>
  <c r="D163" i="1"/>
  <c r="F163" i="1" s="1"/>
  <c r="G163" i="1" s="1"/>
  <c r="N165" i="1"/>
  <c r="P165" i="1" s="1"/>
  <c r="Q165" i="1" s="1"/>
  <c r="I168" i="1"/>
  <c r="K168" i="1" s="1"/>
  <c r="L168" i="1" s="1"/>
  <c r="D171" i="1"/>
  <c r="F171" i="1" s="1"/>
  <c r="G171" i="1" s="1"/>
  <c r="N173" i="1"/>
  <c r="P173" i="1" s="1"/>
  <c r="Q173" i="1" s="1"/>
  <c r="I176" i="1"/>
  <c r="K176" i="1" s="1"/>
  <c r="L176" i="1" s="1"/>
  <c r="D179" i="1"/>
  <c r="F179" i="1" s="1"/>
  <c r="G179" i="1" s="1"/>
  <c r="N181" i="1"/>
  <c r="P181" i="1" s="1"/>
  <c r="Q181" i="1" s="1"/>
  <c r="E185" i="1"/>
  <c r="N185" i="1"/>
  <c r="P185" i="1" s="1"/>
  <c r="Q185" i="1" s="1"/>
  <c r="O195" i="1"/>
  <c r="N195" i="1"/>
  <c r="P195" i="1" s="1"/>
  <c r="Q195" i="1" s="1"/>
  <c r="O197" i="1"/>
  <c r="J201" i="1"/>
  <c r="I201" i="1"/>
  <c r="K201" i="1" s="1"/>
  <c r="L201" i="1" s="1"/>
  <c r="E212" i="1"/>
  <c r="D212" i="1"/>
  <c r="F212" i="1" s="1"/>
  <c r="G212" i="1" s="1"/>
  <c r="J217" i="1"/>
  <c r="I217" i="1"/>
  <c r="K217" i="1" s="1"/>
  <c r="L217" i="1" s="1"/>
  <c r="O222" i="1"/>
  <c r="N222" i="1"/>
  <c r="P222" i="1" s="1"/>
  <c r="Q222" i="1" s="1"/>
  <c r="E228" i="1"/>
  <c r="D228" i="1"/>
  <c r="F228" i="1" s="1"/>
  <c r="G228" i="1" s="1"/>
  <c r="J249" i="1"/>
  <c r="I249" i="1"/>
  <c r="K249" i="1" s="1"/>
  <c r="L249" i="1" s="1"/>
  <c r="O286" i="1"/>
  <c r="N286" i="1"/>
  <c r="P286" i="1" s="1"/>
  <c r="Q286" i="1" s="1"/>
  <c r="J297" i="1"/>
  <c r="I297" i="1"/>
  <c r="K297" i="1" s="1"/>
  <c r="L297" i="1" s="1"/>
  <c r="E380" i="1"/>
  <c r="D380" i="1"/>
  <c r="F380" i="1" s="1"/>
  <c r="G380" i="1" s="1"/>
  <c r="O538" i="1"/>
  <c r="N538" i="1"/>
  <c r="P538" i="1" s="1"/>
  <c r="Q538" i="1" s="1"/>
  <c r="I5" i="1"/>
  <c r="K5" i="1" s="1"/>
  <c r="O206" i="1"/>
  <c r="N206" i="1"/>
  <c r="P206" i="1" s="1"/>
  <c r="Q206" i="1" s="1"/>
  <c r="J241" i="1"/>
  <c r="I241" i="1"/>
  <c r="K241" i="1" s="1"/>
  <c r="L241" i="1" s="1"/>
  <c r="O262" i="1"/>
  <c r="N262" i="1"/>
  <c r="P262" i="1" s="1"/>
  <c r="Q262" i="1" s="1"/>
  <c r="J273" i="1"/>
  <c r="I273" i="1"/>
  <c r="K273" i="1" s="1"/>
  <c r="L273" i="1" s="1"/>
  <c r="J289" i="1"/>
  <c r="I289" i="1"/>
  <c r="K289" i="1" s="1"/>
  <c r="L289" i="1" s="1"/>
  <c r="J305" i="1"/>
  <c r="I305" i="1"/>
  <c r="K305" i="1" s="1"/>
  <c r="L305" i="1" s="1"/>
  <c r="E372" i="1"/>
  <c r="D372" i="1"/>
  <c r="F372" i="1" s="1"/>
  <c r="G372" i="1" s="1"/>
  <c r="E388" i="1"/>
  <c r="D388" i="1"/>
  <c r="F388" i="1" s="1"/>
  <c r="G388" i="1" s="1"/>
  <c r="E419" i="1"/>
  <c r="D419" i="1"/>
  <c r="F419" i="1" s="1"/>
  <c r="G419" i="1" s="1"/>
  <c r="O310" i="1"/>
  <c r="N310" i="1"/>
  <c r="P310" i="1" s="1"/>
  <c r="Q310" i="1" s="1"/>
  <c r="J233" i="1"/>
  <c r="I233" i="1"/>
  <c r="K233" i="1" s="1"/>
  <c r="L233" i="1" s="1"/>
  <c r="O254" i="1"/>
  <c r="N254" i="1"/>
  <c r="P254" i="1" s="1"/>
  <c r="Q254" i="1" s="1"/>
  <c r="E292" i="1"/>
  <c r="D292" i="1"/>
  <c r="F292" i="1" s="1"/>
  <c r="G292" i="1" s="1"/>
  <c r="J313" i="1"/>
  <c r="I313" i="1"/>
  <c r="K313" i="1" s="1"/>
  <c r="L313" i="1" s="1"/>
  <c r="O318" i="1"/>
  <c r="N318" i="1"/>
  <c r="P318" i="1" s="1"/>
  <c r="Q318" i="1" s="1"/>
  <c r="E324" i="1"/>
  <c r="D324" i="1"/>
  <c r="F324" i="1" s="1"/>
  <c r="G324" i="1" s="1"/>
  <c r="J329" i="1"/>
  <c r="I329" i="1"/>
  <c r="K329" i="1" s="1"/>
  <c r="L329" i="1" s="1"/>
  <c r="O334" i="1"/>
  <c r="N334" i="1"/>
  <c r="P334" i="1" s="1"/>
  <c r="Q334" i="1" s="1"/>
  <c r="E340" i="1"/>
  <c r="D340" i="1"/>
  <c r="F340" i="1" s="1"/>
  <c r="G340" i="1" s="1"/>
  <c r="J345" i="1"/>
  <c r="I345" i="1"/>
  <c r="K345" i="1" s="1"/>
  <c r="L345" i="1" s="1"/>
  <c r="O350" i="1"/>
  <c r="N350" i="1"/>
  <c r="P350" i="1" s="1"/>
  <c r="Q350" i="1" s="1"/>
  <c r="E356" i="1"/>
  <c r="D356" i="1"/>
  <c r="F356" i="1" s="1"/>
  <c r="G356" i="1" s="1"/>
  <c r="J361" i="1"/>
  <c r="I361" i="1"/>
  <c r="K361" i="1" s="1"/>
  <c r="L361" i="1" s="1"/>
  <c r="O366" i="1"/>
  <c r="N366" i="1"/>
  <c r="P366" i="1" s="1"/>
  <c r="Q366" i="1" s="1"/>
  <c r="O476" i="1"/>
  <c r="N476" i="1"/>
  <c r="P476" i="1" s="1"/>
  <c r="Q476" i="1" s="1"/>
  <c r="J257" i="1"/>
  <c r="I257" i="1"/>
  <c r="K257" i="1" s="1"/>
  <c r="L257" i="1" s="1"/>
  <c r="I6" i="1"/>
  <c r="K6" i="1" s="1"/>
  <c r="L6" i="1" s="1"/>
  <c r="I10" i="1"/>
  <c r="K10" i="1" s="1"/>
  <c r="L10" i="1" s="1"/>
  <c r="I13" i="1"/>
  <c r="K13" i="1" s="1"/>
  <c r="L13" i="1" s="1"/>
  <c r="D16" i="1"/>
  <c r="F16" i="1" s="1"/>
  <c r="G16" i="1" s="1"/>
  <c r="N18" i="1"/>
  <c r="P18" i="1" s="1"/>
  <c r="Q18" i="1" s="1"/>
  <c r="I21" i="1"/>
  <c r="K21" i="1" s="1"/>
  <c r="L21" i="1" s="1"/>
  <c r="D24" i="1"/>
  <c r="F24" i="1" s="1"/>
  <c r="G24" i="1" s="1"/>
  <c r="N26" i="1"/>
  <c r="P26" i="1" s="1"/>
  <c r="Q26" i="1" s="1"/>
  <c r="I29" i="1"/>
  <c r="K29" i="1" s="1"/>
  <c r="L29" i="1" s="1"/>
  <c r="D32" i="1"/>
  <c r="F32" i="1" s="1"/>
  <c r="G32" i="1" s="1"/>
  <c r="N34" i="1"/>
  <c r="P34" i="1" s="1"/>
  <c r="Q34" i="1" s="1"/>
  <c r="I37" i="1"/>
  <c r="K37" i="1" s="1"/>
  <c r="L37" i="1" s="1"/>
  <c r="D40" i="1"/>
  <c r="F40" i="1" s="1"/>
  <c r="G40" i="1" s="1"/>
  <c r="N42" i="1"/>
  <c r="P42" i="1" s="1"/>
  <c r="Q42" i="1" s="1"/>
  <c r="I45" i="1"/>
  <c r="K45" i="1" s="1"/>
  <c r="L45" i="1" s="1"/>
  <c r="D48" i="1"/>
  <c r="F48" i="1" s="1"/>
  <c r="G48" i="1" s="1"/>
  <c r="N50" i="1"/>
  <c r="P50" i="1" s="1"/>
  <c r="Q50" i="1" s="1"/>
  <c r="I53" i="1"/>
  <c r="K53" i="1" s="1"/>
  <c r="L53" i="1" s="1"/>
  <c r="D56" i="1"/>
  <c r="F56" i="1" s="1"/>
  <c r="G56" i="1" s="1"/>
  <c r="N58" i="1"/>
  <c r="P58" i="1" s="1"/>
  <c r="Q58" i="1" s="1"/>
  <c r="I61" i="1"/>
  <c r="K61" i="1" s="1"/>
  <c r="L61" i="1" s="1"/>
  <c r="D64" i="1"/>
  <c r="F64" i="1" s="1"/>
  <c r="G64" i="1" s="1"/>
  <c r="N66" i="1"/>
  <c r="P66" i="1" s="1"/>
  <c r="Q66" i="1" s="1"/>
  <c r="I69" i="1"/>
  <c r="K69" i="1" s="1"/>
  <c r="L69" i="1" s="1"/>
  <c r="D72" i="1"/>
  <c r="F72" i="1" s="1"/>
  <c r="G72" i="1" s="1"/>
  <c r="N74" i="1"/>
  <c r="P74" i="1" s="1"/>
  <c r="Q74" i="1" s="1"/>
  <c r="I77" i="1"/>
  <c r="K77" i="1" s="1"/>
  <c r="L77" i="1" s="1"/>
  <c r="D80" i="1"/>
  <c r="F80" i="1" s="1"/>
  <c r="G80" i="1" s="1"/>
  <c r="N82" i="1"/>
  <c r="P82" i="1" s="1"/>
  <c r="Q82" i="1" s="1"/>
  <c r="I85" i="1"/>
  <c r="K85" i="1" s="1"/>
  <c r="L85" i="1" s="1"/>
  <c r="D88" i="1"/>
  <c r="F88" i="1" s="1"/>
  <c r="G88" i="1" s="1"/>
  <c r="N90" i="1"/>
  <c r="P90" i="1" s="1"/>
  <c r="Q90" i="1" s="1"/>
  <c r="I93" i="1"/>
  <c r="K93" i="1" s="1"/>
  <c r="L93" i="1" s="1"/>
  <c r="D96" i="1"/>
  <c r="F96" i="1" s="1"/>
  <c r="G96" i="1" s="1"/>
  <c r="N98" i="1"/>
  <c r="P98" i="1" s="1"/>
  <c r="Q98" i="1" s="1"/>
  <c r="I101" i="1"/>
  <c r="K101" i="1" s="1"/>
  <c r="L101" i="1" s="1"/>
  <c r="D104" i="1"/>
  <c r="F104" i="1" s="1"/>
  <c r="G104" i="1" s="1"/>
  <c r="N106" i="1"/>
  <c r="P106" i="1" s="1"/>
  <c r="Q106" i="1" s="1"/>
  <c r="I109" i="1"/>
  <c r="K109" i="1" s="1"/>
  <c r="L109" i="1" s="1"/>
  <c r="D112" i="1"/>
  <c r="F112" i="1" s="1"/>
  <c r="G112" i="1" s="1"/>
  <c r="N114" i="1"/>
  <c r="P114" i="1" s="1"/>
  <c r="Q114" i="1" s="1"/>
  <c r="I117" i="1"/>
  <c r="K117" i="1" s="1"/>
  <c r="L117" i="1" s="1"/>
  <c r="D120" i="1"/>
  <c r="F120" i="1" s="1"/>
  <c r="G120" i="1" s="1"/>
  <c r="N122" i="1"/>
  <c r="P122" i="1" s="1"/>
  <c r="Q122" i="1" s="1"/>
  <c r="I125" i="1"/>
  <c r="K125" i="1" s="1"/>
  <c r="L125" i="1" s="1"/>
  <c r="D128" i="1"/>
  <c r="F128" i="1" s="1"/>
  <c r="G128" i="1" s="1"/>
  <c r="N130" i="1"/>
  <c r="P130" i="1" s="1"/>
  <c r="Q130" i="1" s="1"/>
  <c r="I133" i="1"/>
  <c r="K133" i="1" s="1"/>
  <c r="L133" i="1" s="1"/>
  <c r="D136" i="1"/>
  <c r="F136" i="1" s="1"/>
  <c r="G136" i="1" s="1"/>
  <c r="N138" i="1"/>
  <c r="P138" i="1" s="1"/>
  <c r="Q138" i="1" s="1"/>
  <c r="I141" i="1"/>
  <c r="K141" i="1" s="1"/>
  <c r="L141" i="1" s="1"/>
  <c r="D144" i="1"/>
  <c r="F144" i="1" s="1"/>
  <c r="G144" i="1" s="1"/>
  <c r="N146" i="1"/>
  <c r="P146" i="1" s="1"/>
  <c r="Q146" i="1" s="1"/>
  <c r="I149" i="1"/>
  <c r="K149" i="1" s="1"/>
  <c r="L149" i="1" s="1"/>
  <c r="D152" i="1"/>
  <c r="F152" i="1" s="1"/>
  <c r="G152" i="1" s="1"/>
  <c r="N154" i="1"/>
  <c r="P154" i="1" s="1"/>
  <c r="Q154" i="1" s="1"/>
  <c r="I157" i="1"/>
  <c r="K157" i="1" s="1"/>
  <c r="L157" i="1" s="1"/>
  <c r="D160" i="1"/>
  <c r="F160" i="1" s="1"/>
  <c r="G160" i="1" s="1"/>
  <c r="N162" i="1"/>
  <c r="P162" i="1" s="1"/>
  <c r="Q162" i="1" s="1"/>
  <c r="I165" i="1"/>
  <c r="K165" i="1" s="1"/>
  <c r="L165" i="1" s="1"/>
  <c r="D168" i="1"/>
  <c r="F168" i="1" s="1"/>
  <c r="G168" i="1" s="1"/>
  <c r="N170" i="1"/>
  <c r="P170" i="1" s="1"/>
  <c r="Q170" i="1" s="1"/>
  <c r="I173" i="1"/>
  <c r="K173" i="1" s="1"/>
  <c r="L173" i="1" s="1"/>
  <c r="D176" i="1"/>
  <c r="F176" i="1" s="1"/>
  <c r="G176" i="1" s="1"/>
  <c r="N178" i="1"/>
  <c r="P178" i="1" s="1"/>
  <c r="Q178" i="1" s="1"/>
  <c r="I181" i="1"/>
  <c r="K181" i="1" s="1"/>
  <c r="L181" i="1" s="1"/>
  <c r="N184" i="1"/>
  <c r="P184" i="1" s="1"/>
  <c r="Q184" i="1" s="1"/>
  <c r="D187" i="1"/>
  <c r="F187" i="1" s="1"/>
  <c r="G187" i="1" s="1"/>
  <c r="O187" i="1"/>
  <c r="D189" i="1"/>
  <c r="F189" i="1" s="1"/>
  <c r="G189" i="1" s="1"/>
  <c r="J190" i="1"/>
  <c r="N191" i="1"/>
  <c r="P191" i="1" s="1"/>
  <c r="Q191" i="1" s="1"/>
  <c r="E193" i="1"/>
  <c r="E195" i="1"/>
  <c r="J200" i="1"/>
  <c r="I200" i="1"/>
  <c r="K200" i="1" s="1"/>
  <c r="L200" i="1" s="1"/>
  <c r="O246" i="1"/>
  <c r="N246" i="1"/>
  <c r="P246" i="1" s="1"/>
  <c r="Q246" i="1" s="1"/>
  <c r="E268" i="1"/>
  <c r="D268" i="1"/>
  <c r="F268" i="1" s="1"/>
  <c r="G268" i="1" s="1"/>
  <c r="E300" i="1"/>
  <c r="D300" i="1"/>
  <c r="F300" i="1" s="1"/>
  <c r="G300" i="1" s="1"/>
  <c r="J377" i="1"/>
  <c r="I377" i="1"/>
  <c r="K377" i="1" s="1"/>
  <c r="L377" i="1" s="1"/>
  <c r="O382" i="1"/>
  <c r="N382" i="1"/>
  <c r="P382" i="1" s="1"/>
  <c r="Q382" i="1" s="1"/>
  <c r="N420" i="1"/>
  <c r="P420" i="1" s="1"/>
  <c r="Q420" i="1" s="1"/>
  <c r="O420" i="1"/>
  <c r="D434" i="1"/>
  <c r="F434" i="1" s="1"/>
  <c r="G434" i="1" s="1"/>
  <c r="E434" i="1"/>
  <c r="O691" i="1"/>
  <c r="N691" i="1"/>
  <c r="P691" i="1" s="1"/>
  <c r="Q691" i="1" s="1"/>
  <c r="D5" i="1"/>
  <c r="F5" i="1" s="1"/>
  <c r="G5" i="1" s="1"/>
  <c r="N8" i="1"/>
  <c r="P8" i="1" s="1"/>
  <c r="D9" i="1"/>
  <c r="F9" i="1" s="1"/>
  <c r="G9" i="1" s="1"/>
  <c r="E204" i="1"/>
  <c r="D204" i="1"/>
  <c r="F204" i="1" s="1"/>
  <c r="G204" i="1" s="1"/>
  <c r="J209" i="1"/>
  <c r="I209" i="1"/>
  <c r="K209" i="1" s="1"/>
  <c r="L209" i="1" s="1"/>
  <c r="O214" i="1"/>
  <c r="N214" i="1"/>
  <c r="P214" i="1" s="1"/>
  <c r="Q214" i="1" s="1"/>
  <c r="E220" i="1"/>
  <c r="D220" i="1"/>
  <c r="F220" i="1" s="1"/>
  <c r="G220" i="1" s="1"/>
  <c r="J225" i="1"/>
  <c r="I225" i="1"/>
  <c r="K225" i="1" s="1"/>
  <c r="L225" i="1" s="1"/>
  <c r="O238" i="1"/>
  <c r="N238" i="1"/>
  <c r="P238" i="1" s="1"/>
  <c r="Q238" i="1" s="1"/>
  <c r="E260" i="1"/>
  <c r="D260" i="1"/>
  <c r="F260" i="1" s="1"/>
  <c r="G260" i="1" s="1"/>
  <c r="E276" i="1"/>
  <c r="D276" i="1"/>
  <c r="F276" i="1" s="1"/>
  <c r="G276" i="1" s="1"/>
  <c r="E308" i="1"/>
  <c r="D308" i="1"/>
  <c r="F308" i="1" s="1"/>
  <c r="G308" i="1" s="1"/>
  <c r="E416" i="1"/>
  <c r="D416" i="1"/>
  <c r="F416" i="1" s="1"/>
  <c r="G416" i="1" s="1"/>
  <c r="E236" i="1"/>
  <c r="D236" i="1"/>
  <c r="F236" i="1" s="1"/>
  <c r="G236" i="1" s="1"/>
  <c r="J198" i="1"/>
  <c r="I198" i="1"/>
  <c r="K198" i="1" s="1"/>
  <c r="L198" i="1" s="1"/>
  <c r="O230" i="1"/>
  <c r="N230" i="1"/>
  <c r="P230" i="1" s="1"/>
  <c r="Q230" i="1" s="1"/>
  <c r="E252" i="1"/>
  <c r="D252" i="1"/>
  <c r="F252" i="1" s="1"/>
  <c r="G252" i="1" s="1"/>
  <c r="O278" i="1"/>
  <c r="N278" i="1"/>
  <c r="P278" i="1" s="1"/>
  <c r="Q278" i="1" s="1"/>
  <c r="O294" i="1"/>
  <c r="N294" i="1"/>
  <c r="P294" i="1" s="1"/>
  <c r="Q294" i="1" s="1"/>
  <c r="E244" i="1"/>
  <c r="D244" i="1"/>
  <c r="F244" i="1" s="1"/>
  <c r="G244" i="1" s="1"/>
  <c r="J265" i="1"/>
  <c r="I265" i="1"/>
  <c r="K265" i="1" s="1"/>
  <c r="L265" i="1" s="1"/>
  <c r="O270" i="1"/>
  <c r="N270" i="1"/>
  <c r="P270" i="1" s="1"/>
  <c r="Q270" i="1" s="1"/>
  <c r="J281" i="1"/>
  <c r="I281" i="1"/>
  <c r="K281" i="1" s="1"/>
  <c r="L281" i="1" s="1"/>
  <c r="O302" i="1"/>
  <c r="N302" i="1"/>
  <c r="P302" i="1" s="1"/>
  <c r="Q302" i="1" s="1"/>
  <c r="E316" i="1"/>
  <c r="D316" i="1"/>
  <c r="F316" i="1" s="1"/>
  <c r="G316" i="1" s="1"/>
  <c r="J321" i="1"/>
  <c r="I321" i="1"/>
  <c r="K321" i="1" s="1"/>
  <c r="L321" i="1" s="1"/>
  <c r="O326" i="1"/>
  <c r="N326" i="1"/>
  <c r="P326" i="1" s="1"/>
  <c r="Q326" i="1" s="1"/>
  <c r="E332" i="1"/>
  <c r="D332" i="1"/>
  <c r="F332" i="1" s="1"/>
  <c r="G332" i="1" s="1"/>
  <c r="J337" i="1"/>
  <c r="I337" i="1"/>
  <c r="K337" i="1" s="1"/>
  <c r="L337" i="1" s="1"/>
  <c r="O342" i="1"/>
  <c r="N342" i="1"/>
  <c r="P342" i="1" s="1"/>
  <c r="Q342" i="1" s="1"/>
  <c r="E348" i="1"/>
  <c r="D348" i="1"/>
  <c r="F348" i="1" s="1"/>
  <c r="G348" i="1" s="1"/>
  <c r="J353" i="1"/>
  <c r="I353" i="1"/>
  <c r="K353" i="1" s="1"/>
  <c r="L353" i="1" s="1"/>
  <c r="O358" i="1"/>
  <c r="N358" i="1"/>
  <c r="P358" i="1" s="1"/>
  <c r="Q358" i="1" s="1"/>
  <c r="E364" i="1"/>
  <c r="D364" i="1"/>
  <c r="F364" i="1" s="1"/>
  <c r="G364" i="1" s="1"/>
  <c r="J369" i="1"/>
  <c r="I369" i="1"/>
  <c r="K369" i="1" s="1"/>
  <c r="L369" i="1" s="1"/>
  <c r="O374" i="1"/>
  <c r="N374" i="1"/>
  <c r="P374" i="1" s="1"/>
  <c r="Q374" i="1" s="1"/>
  <c r="J385" i="1"/>
  <c r="I385" i="1"/>
  <c r="K385" i="1" s="1"/>
  <c r="L385" i="1" s="1"/>
  <c r="J445" i="1"/>
  <c r="I445" i="1"/>
  <c r="K445" i="1" s="1"/>
  <c r="L445" i="1" s="1"/>
  <c r="J413" i="1"/>
  <c r="I413" i="1"/>
  <c r="K413" i="1" s="1"/>
  <c r="L413" i="1" s="1"/>
  <c r="O450" i="1"/>
  <c r="N450" i="1"/>
  <c r="P450" i="1" s="1"/>
  <c r="Q450" i="1" s="1"/>
  <c r="J463" i="1"/>
  <c r="I463" i="1"/>
  <c r="K463" i="1" s="1"/>
  <c r="L463" i="1" s="1"/>
  <c r="O484" i="1"/>
  <c r="N484" i="1"/>
  <c r="P484" i="1" s="1"/>
  <c r="Q484" i="1" s="1"/>
  <c r="E521" i="1"/>
  <c r="D521" i="1"/>
  <c r="F521" i="1" s="1"/>
  <c r="G521" i="1" s="1"/>
  <c r="D203" i="1"/>
  <c r="F203" i="1" s="1"/>
  <c r="G203" i="1" s="1"/>
  <c r="N205" i="1"/>
  <c r="P205" i="1" s="1"/>
  <c r="Q205" i="1" s="1"/>
  <c r="I208" i="1"/>
  <c r="K208" i="1" s="1"/>
  <c r="L208" i="1" s="1"/>
  <c r="D211" i="1"/>
  <c r="F211" i="1" s="1"/>
  <c r="G211" i="1" s="1"/>
  <c r="N213" i="1"/>
  <c r="P213" i="1" s="1"/>
  <c r="Q213" i="1" s="1"/>
  <c r="I216" i="1"/>
  <c r="K216" i="1" s="1"/>
  <c r="L216" i="1" s="1"/>
  <c r="D219" i="1"/>
  <c r="F219" i="1" s="1"/>
  <c r="G219" i="1" s="1"/>
  <c r="N221" i="1"/>
  <c r="P221" i="1" s="1"/>
  <c r="Q221" i="1" s="1"/>
  <c r="I224" i="1"/>
  <c r="K224" i="1" s="1"/>
  <c r="L224" i="1" s="1"/>
  <c r="D227" i="1"/>
  <c r="F227" i="1" s="1"/>
  <c r="G227" i="1" s="1"/>
  <c r="N229" i="1"/>
  <c r="P229" i="1" s="1"/>
  <c r="Q229" i="1" s="1"/>
  <c r="I232" i="1"/>
  <c r="K232" i="1" s="1"/>
  <c r="L232" i="1" s="1"/>
  <c r="D235" i="1"/>
  <c r="F235" i="1" s="1"/>
  <c r="G235" i="1" s="1"/>
  <c r="N237" i="1"/>
  <c r="P237" i="1" s="1"/>
  <c r="Q237" i="1" s="1"/>
  <c r="I240" i="1"/>
  <c r="K240" i="1" s="1"/>
  <c r="L240" i="1" s="1"/>
  <c r="D243" i="1"/>
  <c r="F243" i="1" s="1"/>
  <c r="G243" i="1" s="1"/>
  <c r="N245" i="1"/>
  <c r="P245" i="1" s="1"/>
  <c r="Q245" i="1" s="1"/>
  <c r="I248" i="1"/>
  <c r="K248" i="1" s="1"/>
  <c r="L248" i="1" s="1"/>
  <c r="D251" i="1"/>
  <c r="F251" i="1" s="1"/>
  <c r="G251" i="1" s="1"/>
  <c r="N253" i="1"/>
  <c r="P253" i="1" s="1"/>
  <c r="Q253" i="1" s="1"/>
  <c r="I256" i="1"/>
  <c r="K256" i="1" s="1"/>
  <c r="L256" i="1" s="1"/>
  <c r="D259" i="1"/>
  <c r="F259" i="1" s="1"/>
  <c r="G259" i="1" s="1"/>
  <c r="N261" i="1"/>
  <c r="P261" i="1" s="1"/>
  <c r="Q261" i="1" s="1"/>
  <c r="I264" i="1"/>
  <c r="K264" i="1" s="1"/>
  <c r="L264" i="1" s="1"/>
  <c r="D267" i="1"/>
  <c r="F267" i="1" s="1"/>
  <c r="G267" i="1" s="1"/>
  <c r="N269" i="1"/>
  <c r="P269" i="1" s="1"/>
  <c r="Q269" i="1" s="1"/>
  <c r="I272" i="1"/>
  <c r="K272" i="1" s="1"/>
  <c r="L272" i="1" s="1"/>
  <c r="D275" i="1"/>
  <c r="F275" i="1" s="1"/>
  <c r="G275" i="1" s="1"/>
  <c r="N277" i="1"/>
  <c r="P277" i="1" s="1"/>
  <c r="Q277" i="1" s="1"/>
  <c r="I280" i="1"/>
  <c r="K280" i="1" s="1"/>
  <c r="L280" i="1" s="1"/>
  <c r="D283" i="1"/>
  <c r="F283" i="1" s="1"/>
  <c r="G283" i="1" s="1"/>
  <c r="N285" i="1"/>
  <c r="P285" i="1" s="1"/>
  <c r="Q285" i="1" s="1"/>
  <c r="I288" i="1"/>
  <c r="K288" i="1" s="1"/>
  <c r="L288" i="1" s="1"/>
  <c r="D291" i="1"/>
  <c r="F291" i="1" s="1"/>
  <c r="G291" i="1" s="1"/>
  <c r="N293" i="1"/>
  <c r="P293" i="1" s="1"/>
  <c r="Q293" i="1" s="1"/>
  <c r="I296" i="1"/>
  <c r="K296" i="1" s="1"/>
  <c r="L296" i="1" s="1"/>
  <c r="D299" i="1"/>
  <c r="F299" i="1" s="1"/>
  <c r="G299" i="1" s="1"/>
  <c r="N301" i="1"/>
  <c r="P301" i="1" s="1"/>
  <c r="Q301" i="1" s="1"/>
  <c r="I304" i="1"/>
  <c r="K304" i="1" s="1"/>
  <c r="L304" i="1" s="1"/>
  <c r="D307" i="1"/>
  <c r="F307" i="1" s="1"/>
  <c r="G307" i="1" s="1"/>
  <c r="N309" i="1"/>
  <c r="P309" i="1" s="1"/>
  <c r="Q309" i="1" s="1"/>
  <c r="I312" i="1"/>
  <c r="K312" i="1" s="1"/>
  <c r="L312" i="1" s="1"/>
  <c r="J397" i="1"/>
  <c r="I397" i="1"/>
  <c r="K397" i="1" s="1"/>
  <c r="L397" i="1" s="1"/>
  <c r="O410" i="1"/>
  <c r="N410" i="1"/>
  <c r="P410" i="1" s="1"/>
  <c r="Q410" i="1" s="1"/>
  <c r="I416" i="1"/>
  <c r="K416" i="1" s="1"/>
  <c r="L416" i="1" s="1"/>
  <c r="J429" i="1"/>
  <c r="I429" i="1"/>
  <c r="K429" i="1" s="1"/>
  <c r="L429" i="1" s="1"/>
  <c r="E440" i="1"/>
  <c r="D440" i="1"/>
  <c r="F440" i="1" s="1"/>
  <c r="G440" i="1" s="1"/>
  <c r="O442" i="1"/>
  <c r="N442" i="1"/>
  <c r="P442" i="1" s="1"/>
  <c r="Q442" i="1" s="1"/>
  <c r="J471" i="1"/>
  <c r="I471" i="1"/>
  <c r="K471" i="1" s="1"/>
  <c r="L471" i="1" s="1"/>
  <c r="J534" i="1"/>
  <c r="I534" i="1"/>
  <c r="K534" i="1" s="1"/>
  <c r="L534" i="1" s="1"/>
  <c r="E553" i="1"/>
  <c r="D553" i="1"/>
  <c r="F553" i="1" s="1"/>
  <c r="G553" i="1" s="1"/>
  <c r="O563" i="1"/>
  <c r="N563" i="1"/>
  <c r="P563" i="1" s="1"/>
  <c r="Q563" i="1" s="1"/>
  <c r="E400" i="1"/>
  <c r="D400" i="1"/>
  <c r="F400" i="1" s="1"/>
  <c r="G400" i="1" s="1"/>
  <c r="E408" i="1"/>
  <c r="D408" i="1"/>
  <c r="F408" i="1" s="1"/>
  <c r="G408" i="1" s="1"/>
  <c r="J431" i="1"/>
  <c r="O444" i="1"/>
  <c r="E458" i="1"/>
  <c r="D458" i="1"/>
  <c r="F458" i="1" s="1"/>
  <c r="G458" i="1" s="1"/>
  <c r="J479" i="1"/>
  <c r="I479" i="1"/>
  <c r="K479" i="1" s="1"/>
  <c r="L479" i="1" s="1"/>
  <c r="D201" i="1"/>
  <c r="F201" i="1" s="1"/>
  <c r="G201" i="1" s="1"/>
  <c r="N203" i="1"/>
  <c r="P203" i="1" s="1"/>
  <c r="Q203" i="1" s="1"/>
  <c r="I206" i="1"/>
  <c r="K206" i="1" s="1"/>
  <c r="L206" i="1" s="1"/>
  <c r="D209" i="1"/>
  <c r="F209" i="1" s="1"/>
  <c r="G209" i="1" s="1"/>
  <c r="N211" i="1"/>
  <c r="P211" i="1" s="1"/>
  <c r="Q211" i="1" s="1"/>
  <c r="I214" i="1"/>
  <c r="K214" i="1" s="1"/>
  <c r="L214" i="1" s="1"/>
  <c r="D217" i="1"/>
  <c r="F217" i="1" s="1"/>
  <c r="G217" i="1" s="1"/>
  <c r="N219" i="1"/>
  <c r="P219" i="1" s="1"/>
  <c r="Q219" i="1" s="1"/>
  <c r="I222" i="1"/>
  <c r="K222" i="1" s="1"/>
  <c r="L222" i="1" s="1"/>
  <c r="D225" i="1"/>
  <c r="F225" i="1" s="1"/>
  <c r="G225" i="1" s="1"/>
  <c r="N227" i="1"/>
  <c r="P227" i="1" s="1"/>
  <c r="Q227" i="1" s="1"/>
  <c r="I230" i="1"/>
  <c r="K230" i="1" s="1"/>
  <c r="L230" i="1" s="1"/>
  <c r="D233" i="1"/>
  <c r="F233" i="1" s="1"/>
  <c r="G233" i="1" s="1"/>
  <c r="N235" i="1"/>
  <c r="P235" i="1" s="1"/>
  <c r="Q235" i="1" s="1"/>
  <c r="I238" i="1"/>
  <c r="K238" i="1" s="1"/>
  <c r="L238" i="1" s="1"/>
  <c r="D241" i="1"/>
  <c r="F241" i="1" s="1"/>
  <c r="G241" i="1" s="1"/>
  <c r="N243" i="1"/>
  <c r="P243" i="1" s="1"/>
  <c r="Q243" i="1" s="1"/>
  <c r="I246" i="1"/>
  <c r="K246" i="1" s="1"/>
  <c r="L246" i="1" s="1"/>
  <c r="D249" i="1"/>
  <c r="F249" i="1" s="1"/>
  <c r="G249" i="1" s="1"/>
  <c r="N251" i="1"/>
  <c r="P251" i="1" s="1"/>
  <c r="Q251" i="1" s="1"/>
  <c r="I254" i="1"/>
  <c r="K254" i="1" s="1"/>
  <c r="L254" i="1" s="1"/>
  <c r="D257" i="1"/>
  <c r="F257" i="1" s="1"/>
  <c r="G257" i="1" s="1"/>
  <c r="N259" i="1"/>
  <c r="P259" i="1" s="1"/>
  <c r="Q259" i="1" s="1"/>
  <c r="I262" i="1"/>
  <c r="K262" i="1" s="1"/>
  <c r="L262" i="1" s="1"/>
  <c r="D265" i="1"/>
  <c r="F265" i="1" s="1"/>
  <c r="G265" i="1" s="1"/>
  <c r="N267" i="1"/>
  <c r="P267" i="1" s="1"/>
  <c r="Q267" i="1" s="1"/>
  <c r="I270" i="1"/>
  <c r="K270" i="1" s="1"/>
  <c r="L270" i="1" s="1"/>
  <c r="D273" i="1"/>
  <c r="F273" i="1" s="1"/>
  <c r="G273" i="1" s="1"/>
  <c r="N275" i="1"/>
  <c r="P275" i="1" s="1"/>
  <c r="Q275" i="1" s="1"/>
  <c r="I278" i="1"/>
  <c r="K278" i="1" s="1"/>
  <c r="L278" i="1" s="1"/>
  <c r="D281" i="1"/>
  <c r="F281" i="1" s="1"/>
  <c r="G281" i="1" s="1"/>
  <c r="N283" i="1"/>
  <c r="P283" i="1" s="1"/>
  <c r="Q283" i="1" s="1"/>
  <c r="I286" i="1"/>
  <c r="K286" i="1" s="1"/>
  <c r="L286" i="1" s="1"/>
  <c r="D289" i="1"/>
  <c r="F289" i="1" s="1"/>
  <c r="G289" i="1" s="1"/>
  <c r="N291" i="1"/>
  <c r="P291" i="1" s="1"/>
  <c r="Q291" i="1" s="1"/>
  <c r="I294" i="1"/>
  <c r="K294" i="1" s="1"/>
  <c r="L294" i="1" s="1"/>
  <c r="D297" i="1"/>
  <c r="F297" i="1" s="1"/>
  <c r="G297" i="1" s="1"/>
  <c r="N299" i="1"/>
  <c r="P299" i="1" s="1"/>
  <c r="Q299" i="1" s="1"/>
  <c r="I302" i="1"/>
  <c r="K302" i="1" s="1"/>
  <c r="L302" i="1" s="1"/>
  <c r="D305" i="1"/>
  <c r="F305" i="1" s="1"/>
  <c r="G305" i="1" s="1"/>
  <c r="N307" i="1"/>
  <c r="P307" i="1" s="1"/>
  <c r="Q307" i="1" s="1"/>
  <c r="I310" i="1"/>
  <c r="K310" i="1" s="1"/>
  <c r="L310" i="1" s="1"/>
  <c r="D313" i="1"/>
  <c r="F313" i="1" s="1"/>
  <c r="G313" i="1" s="1"/>
  <c r="N315" i="1"/>
  <c r="P315" i="1" s="1"/>
  <c r="Q315" i="1" s="1"/>
  <c r="I318" i="1"/>
  <c r="K318" i="1" s="1"/>
  <c r="L318" i="1" s="1"/>
  <c r="D321" i="1"/>
  <c r="F321" i="1" s="1"/>
  <c r="G321" i="1" s="1"/>
  <c r="N323" i="1"/>
  <c r="P323" i="1" s="1"/>
  <c r="Q323" i="1" s="1"/>
  <c r="I326" i="1"/>
  <c r="K326" i="1" s="1"/>
  <c r="L326" i="1" s="1"/>
  <c r="D329" i="1"/>
  <c r="F329" i="1" s="1"/>
  <c r="G329" i="1" s="1"/>
  <c r="N331" i="1"/>
  <c r="P331" i="1" s="1"/>
  <c r="Q331" i="1" s="1"/>
  <c r="I334" i="1"/>
  <c r="K334" i="1" s="1"/>
  <c r="L334" i="1" s="1"/>
  <c r="D337" i="1"/>
  <c r="F337" i="1" s="1"/>
  <c r="G337" i="1" s="1"/>
  <c r="N339" i="1"/>
  <c r="P339" i="1" s="1"/>
  <c r="Q339" i="1" s="1"/>
  <c r="I342" i="1"/>
  <c r="K342" i="1" s="1"/>
  <c r="L342" i="1" s="1"/>
  <c r="D345" i="1"/>
  <c r="F345" i="1" s="1"/>
  <c r="G345" i="1" s="1"/>
  <c r="N347" i="1"/>
  <c r="P347" i="1" s="1"/>
  <c r="Q347" i="1" s="1"/>
  <c r="I350" i="1"/>
  <c r="K350" i="1" s="1"/>
  <c r="L350" i="1" s="1"/>
  <c r="D353" i="1"/>
  <c r="F353" i="1" s="1"/>
  <c r="G353" i="1" s="1"/>
  <c r="N355" i="1"/>
  <c r="P355" i="1" s="1"/>
  <c r="Q355" i="1" s="1"/>
  <c r="I358" i="1"/>
  <c r="K358" i="1" s="1"/>
  <c r="L358" i="1" s="1"/>
  <c r="D361" i="1"/>
  <c r="F361" i="1" s="1"/>
  <c r="G361" i="1" s="1"/>
  <c r="N363" i="1"/>
  <c r="P363" i="1" s="1"/>
  <c r="Q363" i="1" s="1"/>
  <c r="I366" i="1"/>
  <c r="K366" i="1" s="1"/>
  <c r="L366" i="1" s="1"/>
  <c r="D369" i="1"/>
  <c r="F369" i="1" s="1"/>
  <c r="G369" i="1" s="1"/>
  <c r="N371" i="1"/>
  <c r="P371" i="1" s="1"/>
  <c r="Q371" i="1" s="1"/>
  <c r="I374" i="1"/>
  <c r="K374" i="1" s="1"/>
  <c r="L374" i="1" s="1"/>
  <c r="D377" i="1"/>
  <c r="F377" i="1" s="1"/>
  <c r="G377" i="1" s="1"/>
  <c r="N379" i="1"/>
  <c r="P379" i="1" s="1"/>
  <c r="Q379" i="1" s="1"/>
  <c r="I382" i="1"/>
  <c r="K382" i="1" s="1"/>
  <c r="L382" i="1" s="1"/>
  <c r="D385" i="1"/>
  <c r="F385" i="1" s="1"/>
  <c r="G385" i="1" s="1"/>
  <c r="N387" i="1"/>
  <c r="P387" i="1" s="1"/>
  <c r="Q387" i="1" s="1"/>
  <c r="I389" i="1"/>
  <c r="K389" i="1" s="1"/>
  <c r="L389" i="1" s="1"/>
  <c r="E390" i="1"/>
  <c r="N390" i="1"/>
  <c r="P390" i="1" s="1"/>
  <c r="Q390" i="1" s="1"/>
  <c r="J391" i="1"/>
  <c r="D392" i="1"/>
  <c r="F392" i="1" s="1"/>
  <c r="G392" i="1" s="1"/>
  <c r="O392" i="1"/>
  <c r="I393" i="1"/>
  <c r="K393" i="1" s="1"/>
  <c r="L393" i="1" s="1"/>
  <c r="E394" i="1"/>
  <c r="N394" i="1"/>
  <c r="P394" i="1" s="1"/>
  <c r="Q394" i="1" s="1"/>
  <c r="J395" i="1"/>
  <c r="D396" i="1"/>
  <c r="F396" i="1" s="1"/>
  <c r="G396" i="1" s="1"/>
  <c r="O396" i="1"/>
  <c r="O402" i="1"/>
  <c r="N402" i="1"/>
  <c r="P402" i="1" s="1"/>
  <c r="Q402" i="1" s="1"/>
  <c r="J405" i="1"/>
  <c r="I405" i="1"/>
  <c r="K405" i="1" s="1"/>
  <c r="L405" i="1" s="1"/>
  <c r="D411" i="1"/>
  <c r="F411" i="1" s="1"/>
  <c r="G411" i="1" s="1"/>
  <c r="O412" i="1"/>
  <c r="O426" i="1"/>
  <c r="N426" i="1"/>
  <c r="P426" i="1" s="1"/>
  <c r="Q426" i="1" s="1"/>
  <c r="N429" i="1"/>
  <c r="P429" i="1" s="1"/>
  <c r="Q429" i="1" s="1"/>
  <c r="J437" i="1"/>
  <c r="I437" i="1"/>
  <c r="K437" i="1" s="1"/>
  <c r="L437" i="1" s="1"/>
  <c r="I440" i="1"/>
  <c r="K440" i="1" s="1"/>
  <c r="L440" i="1" s="1"/>
  <c r="D443" i="1"/>
  <c r="F443" i="1" s="1"/>
  <c r="G443" i="1" s="1"/>
  <c r="E466" i="1"/>
  <c r="D466" i="1"/>
  <c r="F466" i="1" s="1"/>
  <c r="G466" i="1" s="1"/>
  <c r="J487" i="1"/>
  <c r="I487" i="1"/>
  <c r="K487" i="1" s="1"/>
  <c r="L487" i="1" s="1"/>
  <c r="N397" i="1"/>
  <c r="P397" i="1" s="1"/>
  <c r="Q397" i="1" s="1"/>
  <c r="I408" i="1"/>
  <c r="K408" i="1" s="1"/>
  <c r="L408" i="1" s="1"/>
  <c r="E410" i="1"/>
  <c r="E424" i="1"/>
  <c r="D424" i="1"/>
  <c r="F424" i="1" s="1"/>
  <c r="G424" i="1" s="1"/>
  <c r="O428" i="1"/>
  <c r="J439" i="1"/>
  <c r="E442" i="1"/>
  <c r="E448" i="1"/>
  <c r="D448" i="1"/>
  <c r="F448" i="1" s="1"/>
  <c r="G448" i="1" s="1"/>
  <c r="E456" i="1"/>
  <c r="D456" i="1"/>
  <c r="F456" i="1" s="1"/>
  <c r="G456" i="1" s="1"/>
  <c r="E474" i="1"/>
  <c r="D474" i="1"/>
  <c r="F474" i="1" s="1"/>
  <c r="G474" i="1" s="1"/>
  <c r="J421" i="1"/>
  <c r="I421" i="1"/>
  <c r="K421" i="1" s="1"/>
  <c r="L421" i="1" s="1"/>
  <c r="O434" i="1"/>
  <c r="N434" i="1"/>
  <c r="P434" i="1" s="1"/>
  <c r="Q434" i="1" s="1"/>
  <c r="O460" i="1"/>
  <c r="N460" i="1"/>
  <c r="P460" i="1" s="1"/>
  <c r="Q460" i="1" s="1"/>
  <c r="E482" i="1"/>
  <c r="D482" i="1"/>
  <c r="F482" i="1" s="1"/>
  <c r="G482" i="1" s="1"/>
  <c r="J558" i="1"/>
  <c r="I558" i="1"/>
  <c r="K558" i="1" s="1"/>
  <c r="L558" i="1" s="1"/>
  <c r="O587" i="1"/>
  <c r="N587" i="1"/>
  <c r="P587" i="1" s="1"/>
  <c r="Q587" i="1" s="1"/>
  <c r="E593" i="1"/>
  <c r="D593" i="1"/>
  <c r="F593" i="1" s="1"/>
  <c r="G593" i="1" s="1"/>
  <c r="E402" i="1"/>
  <c r="D403" i="1"/>
  <c r="F403" i="1" s="1"/>
  <c r="G403" i="1" s="1"/>
  <c r="O404" i="1"/>
  <c r="O418" i="1"/>
  <c r="N418" i="1"/>
  <c r="P418" i="1" s="1"/>
  <c r="Q418" i="1" s="1"/>
  <c r="I424" i="1"/>
  <c r="K424" i="1" s="1"/>
  <c r="L424" i="1" s="1"/>
  <c r="E426" i="1"/>
  <c r="O436" i="1"/>
  <c r="J453" i="1"/>
  <c r="I453" i="1"/>
  <c r="K453" i="1" s="1"/>
  <c r="L453" i="1" s="1"/>
  <c r="O468" i="1"/>
  <c r="N468" i="1"/>
  <c r="P468" i="1" s="1"/>
  <c r="Q468" i="1" s="1"/>
  <c r="J510" i="1"/>
  <c r="I510" i="1"/>
  <c r="K510" i="1" s="1"/>
  <c r="L510" i="1" s="1"/>
  <c r="E512" i="1"/>
  <c r="D512" i="1"/>
  <c r="F512" i="1" s="1"/>
  <c r="G512" i="1" s="1"/>
  <c r="O522" i="1"/>
  <c r="N522" i="1"/>
  <c r="P522" i="1" s="1"/>
  <c r="Q522" i="1" s="1"/>
  <c r="E536" i="1"/>
  <c r="D536" i="1"/>
  <c r="F536" i="1" s="1"/>
  <c r="G536" i="1" s="1"/>
  <c r="J582" i="1"/>
  <c r="I582" i="1"/>
  <c r="K582" i="1" s="1"/>
  <c r="L582" i="1" s="1"/>
  <c r="E601" i="1"/>
  <c r="D601" i="1"/>
  <c r="F601" i="1" s="1"/>
  <c r="G601" i="1" s="1"/>
  <c r="E612" i="1"/>
  <c r="D612" i="1"/>
  <c r="F612" i="1" s="1"/>
  <c r="G612" i="1" s="1"/>
  <c r="J509" i="1"/>
  <c r="I509" i="1"/>
  <c r="K509" i="1" s="1"/>
  <c r="L509" i="1" s="1"/>
  <c r="J533" i="1"/>
  <c r="I533" i="1"/>
  <c r="K533" i="1" s="1"/>
  <c r="L533" i="1" s="1"/>
  <c r="E552" i="1"/>
  <c r="D552" i="1"/>
  <c r="F552" i="1" s="1"/>
  <c r="G552" i="1" s="1"/>
  <c r="J557" i="1"/>
  <c r="I557" i="1"/>
  <c r="K557" i="1" s="1"/>
  <c r="L557" i="1" s="1"/>
  <c r="O562" i="1"/>
  <c r="N562" i="1"/>
  <c r="P562" i="1" s="1"/>
  <c r="Q562" i="1" s="1"/>
  <c r="J615" i="1"/>
  <c r="I615" i="1"/>
  <c r="K615" i="1" s="1"/>
  <c r="L615" i="1" s="1"/>
  <c r="J824" i="1"/>
  <c r="I824" i="1"/>
  <c r="K824" i="1" s="1"/>
  <c r="L824" i="1" s="1"/>
  <c r="N458" i="1"/>
  <c r="P458" i="1" s="1"/>
  <c r="Q458" i="1" s="1"/>
  <c r="I461" i="1"/>
  <c r="K461" i="1" s="1"/>
  <c r="L461" i="1" s="1"/>
  <c r="D464" i="1"/>
  <c r="F464" i="1" s="1"/>
  <c r="G464" i="1" s="1"/>
  <c r="N466" i="1"/>
  <c r="P466" i="1" s="1"/>
  <c r="Q466" i="1" s="1"/>
  <c r="I469" i="1"/>
  <c r="K469" i="1" s="1"/>
  <c r="L469" i="1" s="1"/>
  <c r="D472" i="1"/>
  <c r="F472" i="1" s="1"/>
  <c r="G472" i="1" s="1"/>
  <c r="N474" i="1"/>
  <c r="P474" i="1" s="1"/>
  <c r="Q474" i="1" s="1"/>
  <c r="I477" i="1"/>
  <c r="K477" i="1" s="1"/>
  <c r="L477" i="1" s="1"/>
  <c r="D480" i="1"/>
  <c r="F480" i="1" s="1"/>
  <c r="G480" i="1" s="1"/>
  <c r="N482" i="1"/>
  <c r="P482" i="1" s="1"/>
  <c r="Q482" i="1" s="1"/>
  <c r="I485" i="1"/>
  <c r="K485" i="1" s="1"/>
  <c r="L485" i="1" s="1"/>
  <c r="D488" i="1"/>
  <c r="F488" i="1" s="1"/>
  <c r="G488" i="1" s="1"/>
  <c r="J491" i="1"/>
  <c r="D492" i="1"/>
  <c r="F492" i="1" s="1"/>
  <c r="G492" i="1" s="1"/>
  <c r="I494" i="1"/>
  <c r="K494" i="1" s="1"/>
  <c r="L494" i="1" s="1"/>
  <c r="D505" i="1"/>
  <c r="F505" i="1" s="1"/>
  <c r="G505" i="1" s="1"/>
  <c r="O506" i="1"/>
  <c r="N506" i="1"/>
  <c r="P506" i="1" s="1"/>
  <c r="Q506" i="1" s="1"/>
  <c r="I518" i="1"/>
  <c r="K518" i="1" s="1"/>
  <c r="L518" i="1" s="1"/>
  <c r="E520" i="1"/>
  <c r="D520" i="1"/>
  <c r="F520" i="1" s="1"/>
  <c r="G520" i="1" s="1"/>
  <c r="D529" i="1"/>
  <c r="F529" i="1" s="1"/>
  <c r="G529" i="1" s="1"/>
  <c r="O530" i="1"/>
  <c r="N530" i="1"/>
  <c r="P530" i="1" s="1"/>
  <c r="Q530" i="1" s="1"/>
  <c r="I550" i="1"/>
  <c r="K550" i="1" s="1"/>
  <c r="L550" i="1" s="1"/>
  <c r="E568" i="1"/>
  <c r="D568" i="1"/>
  <c r="F568" i="1" s="1"/>
  <c r="G568" i="1" s="1"/>
  <c r="J573" i="1"/>
  <c r="I573" i="1"/>
  <c r="K573" i="1" s="1"/>
  <c r="L573" i="1" s="1"/>
  <c r="E585" i="1"/>
  <c r="D585" i="1"/>
  <c r="F585" i="1" s="1"/>
  <c r="G585" i="1" s="1"/>
  <c r="O595" i="1"/>
  <c r="N595" i="1"/>
  <c r="P595" i="1" s="1"/>
  <c r="Q595" i="1" s="1"/>
  <c r="D399" i="1"/>
  <c r="F399" i="1" s="1"/>
  <c r="G399" i="1" s="1"/>
  <c r="N401" i="1"/>
  <c r="P401" i="1" s="1"/>
  <c r="Q401" i="1" s="1"/>
  <c r="I404" i="1"/>
  <c r="K404" i="1" s="1"/>
  <c r="L404" i="1" s="1"/>
  <c r="D407" i="1"/>
  <c r="F407" i="1" s="1"/>
  <c r="G407" i="1" s="1"/>
  <c r="N409" i="1"/>
  <c r="P409" i="1" s="1"/>
  <c r="Q409" i="1" s="1"/>
  <c r="I412" i="1"/>
  <c r="K412" i="1" s="1"/>
  <c r="L412" i="1" s="1"/>
  <c r="D415" i="1"/>
  <c r="F415" i="1" s="1"/>
  <c r="G415" i="1" s="1"/>
  <c r="N417" i="1"/>
  <c r="P417" i="1" s="1"/>
  <c r="Q417" i="1" s="1"/>
  <c r="I420" i="1"/>
  <c r="K420" i="1" s="1"/>
  <c r="L420" i="1" s="1"/>
  <c r="D423" i="1"/>
  <c r="F423" i="1" s="1"/>
  <c r="G423" i="1" s="1"/>
  <c r="N425" i="1"/>
  <c r="P425" i="1" s="1"/>
  <c r="Q425" i="1" s="1"/>
  <c r="I428" i="1"/>
  <c r="K428" i="1" s="1"/>
  <c r="L428" i="1" s="1"/>
  <c r="D431" i="1"/>
  <c r="F431" i="1" s="1"/>
  <c r="G431" i="1" s="1"/>
  <c r="N433" i="1"/>
  <c r="P433" i="1" s="1"/>
  <c r="Q433" i="1" s="1"/>
  <c r="I436" i="1"/>
  <c r="K436" i="1" s="1"/>
  <c r="L436" i="1" s="1"/>
  <c r="D439" i="1"/>
  <c r="F439" i="1" s="1"/>
  <c r="G439" i="1" s="1"/>
  <c r="I444" i="1"/>
  <c r="K444" i="1" s="1"/>
  <c r="L444" i="1" s="1"/>
  <c r="D447" i="1"/>
  <c r="F447" i="1" s="1"/>
  <c r="G447" i="1" s="1"/>
  <c r="N449" i="1"/>
  <c r="P449" i="1" s="1"/>
  <c r="Q449" i="1" s="1"/>
  <c r="E504" i="1"/>
  <c r="D504" i="1"/>
  <c r="F504" i="1" s="1"/>
  <c r="G504" i="1" s="1"/>
  <c r="J549" i="1"/>
  <c r="I549" i="1"/>
  <c r="K549" i="1" s="1"/>
  <c r="L549" i="1" s="1"/>
  <c r="O603" i="1"/>
  <c r="N603" i="1"/>
  <c r="P603" i="1" s="1"/>
  <c r="Q603" i="1" s="1"/>
  <c r="J670" i="1"/>
  <c r="I670" i="1"/>
  <c r="K670" i="1" s="1"/>
  <c r="L670" i="1" s="1"/>
  <c r="E496" i="1"/>
  <c r="D496" i="1"/>
  <c r="F496" i="1" s="1"/>
  <c r="G496" i="1" s="1"/>
  <c r="N499" i="1"/>
  <c r="P499" i="1" s="1"/>
  <c r="Q499" i="1" s="1"/>
  <c r="J501" i="1"/>
  <c r="I501" i="1"/>
  <c r="K501" i="1" s="1"/>
  <c r="L501" i="1" s="1"/>
  <c r="N515" i="1"/>
  <c r="P515" i="1" s="1"/>
  <c r="Q515" i="1" s="1"/>
  <c r="J517" i="1"/>
  <c r="I517" i="1"/>
  <c r="K517" i="1" s="1"/>
  <c r="L517" i="1" s="1"/>
  <c r="I526" i="1"/>
  <c r="K526" i="1" s="1"/>
  <c r="L526" i="1" s="1"/>
  <c r="E528" i="1"/>
  <c r="D528" i="1"/>
  <c r="F528" i="1" s="1"/>
  <c r="G528" i="1" s="1"/>
  <c r="D545" i="1"/>
  <c r="F545" i="1" s="1"/>
  <c r="G545" i="1" s="1"/>
  <c r="O546" i="1"/>
  <c r="N546" i="1"/>
  <c r="P546" i="1" s="1"/>
  <c r="Q546" i="1" s="1"/>
  <c r="N555" i="1"/>
  <c r="P555" i="1" s="1"/>
  <c r="Q555" i="1" s="1"/>
  <c r="D561" i="1"/>
  <c r="F561" i="1" s="1"/>
  <c r="G561" i="1" s="1"/>
  <c r="E577" i="1"/>
  <c r="D577" i="1"/>
  <c r="F577" i="1" s="1"/>
  <c r="G577" i="1" s="1"/>
  <c r="J590" i="1"/>
  <c r="I590" i="1"/>
  <c r="K590" i="1" s="1"/>
  <c r="L590" i="1" s="1"/>
  <c r="E617" i="1"/>
  <c r="D617" i="1"/>
  <c r="F617" i="1" s="1"/>
  <c r="G617" i="1" s="1"/>
  <c r="O624" i="1"/>
  <c r="N624" i="1"/>
  <c r="P624" i="1" s="1"/>
  <c r="Q624" i="1" s="1"/>
  <c r="O635" i="1"/>
  <c r="N635" i="1"/>
  <c r="P635" i="1" s="1"/>
  <c r="Q635" i="1" s="1"/>
  <c r="O498" i="1"/>
  <c r="N498" i="1"/>
  <c r="P498" i="1" s="1"/>
  <c r="Q498" i="1" s="1"/>
  <c r="E544" i="1"/>
  <c r="D544" i="1"/>
  <c r="F544" i="1" s="1"/>
  <c r="G544" i="1" s="1"/>
  <c r="O554" i="1"/>
  <c r="N554" i="1"/>
  <c r="P554" i="1" s="1"/>
  <c r="Q554" i="1" s="1"/>
  <c r="E560" i="1"/>
  <c r="D560" i="1"/>
  <c r="F560" i="1" s="1"/>
  <c r="G560" i="1" s="1"/>
  <c r="J598" i="1"/>
  <c r="I598" i="1"/>
  <c r="K598" i="1" s="1"/>
  <c r="L598" i="1" s="1"/>
  <c r="E705" i="1"/>
  <c r="D705" i="1"/>
  <c r="F705" i="1" s="1"/>
  <c r="G705" i="1" s="1"/>
  <c r="E494" i="1"/>
  <c r="D513" i="1"/>
  <c r="F513" i="1" s="1"/>
  <c r="G513" i="1" s="1"/>
  <c r="O514" i="1"/>
  <c r="N514" i="1"/>
  <c r="P514" i="1" s="1"/>
  <c r="Q514" i="1" s="1"/>
  <c r="N523" i="1"/>
  <c r="P523" i="1" s="1"/>
  <c r="Q523" i="1" s="1"/>
  <c r="J525" i="1"/>
  <c r="I525" i="1"/>
  <c r="K525" i="1" s="1"/>
  <c r="L525" i="1" s="1"/>
  <c r="N539" i="1"/>
  <c r="P539" i="1" s="1"/>
  <c r="Q539" i="1" s="1"/>
  <c r="J541" i="1"/>
  <c r="I541" i="1"/>
  <c r="K541" i="1" s="1"/>
  <c r="L541" i="1" s="1"/>
  <c r="J565" i="1"/>
  <c r="I565" i="1"/>
  <c r="K565" i="1" s="1"/>
  <c r="L565" i="1" s="1"/>
  <c r="O570" i="1"/>
  <c r="N570" i="1"/>
  <c r="P570" i="1" s="1"/>
  <c r="Q570" i="1" s="1"/>
  <c r="E576" i="1"/>
  <c r="D576" i="1"/>
  <c r="F576" i="1" s="1"/>
  <c r="G576" i="1" s="1"/>
  <c r="O579" i="1"/>
  <c r="N579" i="1"/>
  <c r="P579" i="1" s="1"/>
  <c r="Q579" i="1" s="1"/>
  <c r="J654" i="1"/>
  <c r="I654" i="1"/>
  <c r="K654" i="1" s="1"/>
  <c r="L654" i="1" s="1"/>
  <c r="O619" i="1"/>
  <c r="N619" i="1"/>
  <c r="P619" i="1" s="1"/>
  <c r="Q619" i="1" s="1"/>
  <c r="J627" i="1"/>
  <c r="I627" i="1"/>
  <c r="K627" i="1" s="1"/>
  <c r="L627" i="1" s="1"/>
  <c r="O632" i="1"/>
  <c r="N632" i="1"/>
  <c r="P632" i="1" s="1"/>
  <c r="Q632" i="1" s="1"/>
  <c r="O640" i="1"/>
  <c r="N640" i="1"/>
  <c r="P640" i="1" s="1"/>
  <c r="Q640" i="1" s="1"/>
  <c r="E657" i="1"/>
  <c r="D657" i="1"/>
  <c r="F657" i="1" s="1"/>
  <c r="G657" i="1" s="1"/>
  <c r="E673" i="1"/>
  <c r="D673" i="1"/>
  <c r="F673" i="1" s="1"/>
  <c r="G673" i="1" s="1"/>
  <c r="O707" i="1"/>
  <c r="N707" i="1"/>
  <c r="P707" i="1" s="1"/>
  <c r="Q707" i="1" s="1"/>
  <c r="O850" i="1"/>
  <c r="N850" i="1"/>
  <c r="P850" i="1" s="1"/>
  <c r="Q850" i="1" s="1"/>
  <c r="J887" i="1"/>
  <c r="I887" i="1"/>
  <c r="K887" i="1" s="1"/>
  <c r="L887" i="1" s="1"/>
  <c r="J622" i="1"/>
  <c r="I622" i="1"/>
  <c r="K622" i="1" s="1"/>
  <c r="L622" i="1" s="1"/>
  <c r="E630" i="1"/>
  <c r="D630" i="1"/>
  <c r="F630" i="1" s="1"/>
  <c r="G630" i="1" s="1"/>
  <c r="E633" i="1"/>
  <c r="D633" i="1"/>
  <c r="F633" i="1" s="1"/>
  <c r="G633" i="1" s="1"/>
  <c r="E641" i="1"/>
  <c r="D641" i="1"/>
  <c r="F641" i="1" s="1"/>
  <c r="G641" i="1" s="1"/>
  <c r="O659" i="1"/>
  <c r="N659" i="1"/>
  <c r="P659" i="1" s="1"/>
  <c r="Q659" i="1" s="1"/>
  <c r="O675" i="1"/>
  <c r="N675" i="1"/>
  <c r="P675" i="1" s="1"/>
  <c r="Q675" i="1" s="1"/>
  <c r="J686" i="1"/>
  <c r="I686" i="1"/>
  <c r="K686" i="1" s="1"/>
  <c r="L686" i="1" s="1"/>
  <c r="J710" i="1"/>
  <c r="I710" i="1"/>
  <c r="K710" i="1" s="1"/>
  <c r="L710" i="1" s="1"/>
  <c r="E735" i="1"/>
  <c r="D735" i="1"/>
  <c r="F735" i="1" s="1"/>
  <c r="G735" i="1" s="1"/>
  <c r="E914" i="1"/>
  <c r="D914" i="1"/>
  <c r="F914" i="1" s="1"/>
  <c r="G914" i="1" s="1"/>
  <c r="E926" i="1"/>
  <c r="D926" i="1"/>
  <c r="F926" i="1" s="1"/>
  <c r="G926" i="1" s="1"/>
  <c r="E625" i="1"/>
  <c r="D625" i="1"/>
  <c r="F625" i="1" s="1"/>
  <c r="G625" i="1" s="1"/>
  <c r="J646" i="1"/>
  <c r="I646" i="1"/>
  <c r="K646" i="1" s="1"/>
  <c r="L646" i="1" s="1"/>
  <c r="J662" i="1"/>
  <c r="I662" i="1"/>
  <c r="K662" i="1" s="1"/>
  <c r="L662" i="1" s="1"/>
  <c r="J678" i="1"/>
  <c r="I678" i="1"/>
  <c r="K678" i="1" s="1"/>
  <c r="L678" i="1" s="1"/>
  <c r="E713" i="1"/>
  <c r="D713" i="1"/>
  <c r="F713" i="1" s="1"/>
  <c r="G713" i="1" s="1"/>
  <c r="N496" i="1"/>
  <c r="P496" i="1" s="1"/>
  <c r="Q496" i="1" s="1"/>
  <c r="I499" i="1"/>
  <c r="K499" i="1" s="1"/>
  <c r="L499" i="1" s="1"/>
  <c r="D502" i="1"/>
  <c r="F502" i="1" s="1"/>
  <c r="G502" i="1" s="1"/>
  <c r="N504" i="1"/>
  <c r="P504" i="1" s="1"/>
  <c r="Q504" i="1" s="1"/>
  <c r="I507" i="1"/>
  <c r="K507" i="1" s="1"/>
  <c r="L507" i="1" s="1"/>
  <c r="D510" i="1"/>
  <c r="F510" i="1" s="1"/>
  <c r="G510" i="1" s="1"/>
  <c r="N512" i="1"/>
  <c r="P512" i="1" s="1"/>
  <c r="Q512" i="1" s="1"/>
  <c r="I515" i="1"/>
  <c r="K515" i="1" s="1"/>
  <c r="L515" i="1" s="1"/>
  <c r="D518" i="1"/>
  <c r="F518" i="1" s="1"/>
  <c r="G518" i="1" s="1"/>
  <c r="N520" i="1"/>
  <c r="P520" i="1" s="1"/>
  <c r="Q520" i="1" s="1"/>
  <c r="I523" i="1"/>
  <c r="K523" i="1" s="1"/>
  <c r="L523" i="1" s="1"/>
  <c r="D526" i="1"/>
  <c r="F526" i="1" s="1"/>
  <c r="G526" i="1" s="1"/>
  <c r="N528" i="1"/>
  <c r="P528" i="1" s="1"/>
  <c r="Q528" i="1" s="1"/>
  <c r="I531" i="1"/>
  <c r="K531" i="1" s="1"/>
  <c r="L531" i="1" s="1"/>
  <c r="D534" i="1"/>
  <c r="F534" i="1" s="1"/>
  <c r="G534" i="1" s="1"/>
  <c r="N536" i="1"/>
  <c r="P536" i="1" s="1"/>
  <c r="Q536" i="1" s="1"/>
  <c r="I539" i="1"/>
  <c r="K539" i="1" s="1"/>
  <c r="L539" i="1" s="1"/>
  <c r="D542" i="1"/>
  <c r="F542" i="1" s="1"/>
  <c r="G542" i="1" s="1"/>
  <c r="N544" i="1"/>
  <c r="P544" i="1" s="1"/>
  <c r="Q544" i="1" s="1"/>
  <c r="I547" i="1"/>
  <c r="K547" i="1" s="1"/>
  <c r="L547" i="1" s="1"/>
  <c r="D550" i="1"/>
  <c r="F550" i="1" s="1"/>
  <c r="G550" i="1" s="1"/>
  <c r="N552" i="1"/>
  <c r="P552" i="1" s="1"/>
  <c r="Q552" i="1" s="1"/>
  <c r="I555" i="1"/>
  <c r="K555" i="1" s="1"/>
  <c r="L555" i="1" s="1"/>
  <c r="D558" i="1"/>
  <c r="F558" i="1" s="1"/>
  <c r="G558" i="1" s="1"/>
  <c r="N560" i="1"/>
  <c r="P560" i="1" s="1"/>
  <c r="Q560" i="1" s="1"/>
  <c r="I563" i="1"/>
  <c r="K563" i="1" s="1"/>
  <c r="L563" i="1" s="1"/>
  <c r="D566" i="1"/>
  <c r="F566" i="1" s="1"/>
  <c r="G566" i="1" s="1"/>
  <c r="N568" i="1"/>
  <c r="P568" i="1" s="1"/>
  <c r="Q568" i="1" s="1"/>
  <c r="I571" i="1"/>
  <c r="K571" i="1" s="1"/>
  <c r="L571" i="1" s="1"/>
  <c r="D574" i="1"/>
  <c r="F574" i="1" s="1"/>
  <c r="G574" i="1" s="1"/>
  <c r="N576" i="1"/>
  <c r="P576" i="1" s="1"/>
  <c r="Q576" i="1" s="1"/>
  <c r="I579" i="1"/>
  <c r="K579" i="1" s="1"/>
  <c r="L579" i="1" s="1"/>
  <c r="D582" i="1"/>
  <c r="F582" i="1" s="1"/>
  <c r="G582" i="1" s="1"/>
  <c r="N584" i="1"/>
  <c r="P584" i="1" s="1"/>
  <c r="Q584" i="1" s="1"/>
  <c r="I587" i="1"/>
  <c r="K587" i="1" s="1"/>
  <c r="L587" i="1" s="1"/>
  <c r="D590" i="1"/>
  <c r="F590" i="1" s="1"/>
  <c r="G590" i="1" s="1"/>
  <c r="N592" i="1"/>
  <c r="P592" i="1" s="1"/>
  <c r="Q592" i="1" s="1"/>
  <c r="I595" i="1"/>
  <c r="K595" i="1" s="1"/>
  <c r="L595" i="1" s="1"/>
  <c r="D598" i="1"/>
  <c r="F598" i="1" s="1"/>
  <c r="G598" i="1" s="1"/>
  <c r="N600" i="1"/>
  <c r="P600" i="1" s="1"/>
  <c r="Q600" i="1" s="1"/>
  <c r="I603" i="1"/>
  <c r="K603" i="1" s="1"/>
  <c r="L603" i="1" s="1"/>
  <c r="I607" i="1"/>
  <c r="K607" i="1" s="1"/>
  <c r="L607" i="1" s="1"/>
  <c r="N609" i="1"/>
  <c r="P609" i="1" s="1"/>
  <c r="Q609" i="1" s="1"/>
  <c r="E614" i="1"/>
  <c r="D614" i="1"/>
  <c r="F614" i="1" s="1"/>
  <c r="G614" i="1" s="1"/>
  <c r="D619" i="1"/>
  <c r="F619" i="1" s="1"/>
  <c r="G619" i="1" s="1"/>
  <c r="I623" i="1"/>
  <c r="K623" i="1" s="1"/>
  <c r="L623" i="1" s="1"/>
  <c r="O627" i="1"/>
  <c r="N627" i="1"/>
  <c r="P627" i="1" s="1"/>
  <c r="Q627" i="1" s="1"/>
  <c r="J630" i="1"/>
  <c r="I630" i="1"/>
  <c r="K630" i="1" s="1"/>
  <c r="L630" i="1" s="1"/>
  <c r="E638" i="1"/>
  <c r="D638" i="1"/>
  <c r="F638" i="1" s="1"/>
  <c r="G638" i="1" s="1"/>
  <c r="E649" i="1"/>
  <c r="D649" i="1"/>
  <c r="F649" i="1" s="1"/>
  <c r="G649" i="1" s="1"/>
  <c r="E665" i="1"/>
  <c r="D665" i="1"/>
  <c r="F665" i="1" s="1"/>
  <c r="G665" i="1" s="1"/>
  <c r="J694" i="1"/>
  <c r="I694" i="1"/>
  <c r="K694" i="1" s="1"/>
  <c r="L694" i="1" s="1"/>
  <c r="O715" i="1"/>
  <c r="N715" i="1"/>
  <c r="P715" i="1" s="1"/>
  <c r="Q715" i="1" s="1"/>
  <c r="O727" i="1"/>
  <c r="N727" i="1"/>
  <c r="P727" i="1" s="1"/>
  <c r="Q727" i="1" s="1"/>
  <c r="E875" i="1"/>
  <c r="D875" i="1"/>
  <c r="F875" i="1" s="1"/>
  <c r="G875" i="1" s="1"/>
  <c r="I554" i="1"/>
  <c r="K554" i="1" s="1"/>
  <c r="L554" i="1" s="1"/>
  <c r="D557" i="1"/>
  <c r="F557" i="1" s="1"/>
  <c r="G557" i="1" s="1"/>
  <c r="N559" i="1"/>
  <c r="P559" i="1" s="1"/>
  <c r="Q559" i="1" s="1"/>
  <c r="I562" i="1"/>
  <c r="K562" i="1" s="1"/>
  <c r="L562" i="1" s="1"/>
  <c r="N567" i="1"/>
  <c r="P567" i="1" s="1"/>
  <c r="Q567" i="1" s="1"/>
  <c r="I570" i="1"/>
  <c r="K570" i="1" s="1"/>
  <c r="L570" i="1" s="1"/>
  <c r="D573" i="1"/>
  <c r="F573" i="1" s="1"/>
  <c r="G573" i="1" s="1"/>
  <c r="N575" i="1"/>
  <c r="P575" i="1" s="1"/>
  <c r="Q575" i="1" s="1"/>
  <c r="I578" i="1"/>
  <c r="K578" i="1" s="1"/>
  <c r="L578" i="1" s="1"/>
  <c r="D581" i="1"/>
  <c r="F581" i="1" s="1"/>
  <c r="G581" i="1" s="1"/>
  <c r="N583" i="1"/>
  <c r="P583" i="1" s="1"/>
  <c r="Q583" i="1" s="1"/>
  <c r="O616" i="1"/>
  <c r="N616" i="1"/>
  <c r="P616" i="1" s="1"/>
  <c r="Q616" i="1" s="1"/>
  <c r="N621" i="1"/>
  <c r="P621" i="1" s="1"/>
  <c r="Q621" i="1" s="1"/>
  <c r="D626" i="1"/>
  <c r="F626" i="1" s="1"/>
  <c r="G626" i="1" s="1"/>
  <c r="J638" i="1"/>
  <c r="I638" i="1"/>
  <c r="K638" i="1" s="1"/>
  <c r="L638" i="1" s="1"/>
  <c r="O667" i="1"/>
  <c r="N667" i="1"/>
  <c r="P667" i="1" s="1"/>
  <c r="Q667" i="1" s="1"/>
  <c r="E681" i="1"/>
  <c r="D681" i="1"/>
  <c r="F681" i="1" s="1"/>
  <c r="G681" i="1" s="1"/>
  <c r="E697" i="1"/>
  <c r="D697" i="1"/>
  <c r="F697" i="1" s="1"/>
  <c r="G697" i="1" s="1"/>
  <c r="J718" i="1"/>
  <c r="I718" i="1"/>
  <c r="K718" i="1" s="1"/>
  <c r="L718" i="1" s="1"/>
  <c r="J619" i="1"/>
  <c r="I619" i="1"/>
  <c r="K619" i="1" s="1"/>
  <c r="L619" i="1" s="1"/>
  <c r="J643" i="1"/>
  <c r="I643" i="1"/>
  <c r="K643" i="1" s="1"/>
  <c r="L643" i="1" s="1"/>
  <c r="O683" i="1"/>
  <c r="N683" i="1"/>
  <c r="P683" i="1" s="1"/>
  <c r="Q683" i="1" s="1"/>
  <c r="E689" i="1"/>
  <c r="D689" i="1"/>
  <c r="F689" i="1" s="1"/>
  <c r="G689" i="1" s="1"/>
  <c r="O699" i="1"/>
  <c r="N699" i="1"/>
  <c r="P699" i="1" s="1"/>
  <c r="Q699" i="1" s="1"/>
  <c r="E721" i="1"/>
  <c r="D721" i="1"/>
  <c r="F721" i="1" s="1"/>
  <c r="G721" i="1" s="1"/>
  <c r="O725" i="1"/>
  <c r="N725" i="1"/>
  <c r="P725" i="1" s="1"/>
  <c r="Q725" i="1" s="1"/>
  <c r="O743" i="1"/>
  <c r="N743" i="1"/>
  <c r="P743" i="1" s="1"/>
  <c r="Q743" i="1" s="1"/>
  <c r="J754" i="1"/>
  <c r="I754" i="1"/>
  <c r="K754" i="1" s="1"/>
  <c r="L754" i="1" s="1"/>
  <c r="J614" i="1"/>
  <c r="I614" i="1"/>
  <c r="K614" i="1" s="1"/>
  <c r="L614" i="1" s="1"/>
  <c r="E622" i="1"/>
  <c r="D622" i="1"/>
  <c r="F622" i="1" s="1"/>
  <c r="G622" i="1" s="1"/>
  <c r="J635" i="1"/>
  <c r="I635" i="1"/>
  <c r="K635" i="1" s="1"/>
  <c r="L635" i="1" s="1"/>
  <c r="O643" i="1"/>
  <c r="N643" i="1"/>
  <c r="P643" i="1" s="1"/>
  <c r="Q643" i="1" s="1"/>
  <c r="O651" i="1"/>
  <c r="N651" i="1"/>
  <c r="P651" i="1" s="1"/>
  <c r="Q651" i="1" s="1"/>
  <c r="J702" i="1"/>
  <c r="I702" i="1"/>
  <c r="K702" i="1" s="1"/>
  <c r="L702" i="1" s="1"/>
  <c r="O723" i="1"/>
  <c r="N723" i="1"/>
  <c r="P723" i="1" s="1"/>
  <c r="Q723" i="1" s="1"/>
  <c r="E835" i="1"/>
  <c r="D835" i="1"/>
  <c r="F835" i="1" s="1"/>
  <c r="G835" i="1" s="1"/>
  <c r="E741" i="1"/>
  <c r="D741" i="1"/>
  <c r="F741" i="1" s="1"/>
  <c r="G741" i="1" s="1"/>
  <c r="O751" i="1"/>
  <c r="N751" i="1"/>
  <c r="P751" i="1" s="1"/>
  <c r="Q751" i="1" s="1"/>
  <c r="D826" i="1"/>
  <c r="F826" i="1" s="1"/>
  <c r="G826" i="1" s="1"/>
  <c r="E826" i="1"/>
  <c r="O876" i="1"/>
  <c r="N876" i="1"/>
  <c r="P876" i="1" s="1"/>
  <c r="Q876" i="1" s="1"/>
  <c r="J903" i="1"/>
  <c r="I903" i="1"/>
  <c r="K903" i="1" s="1"/>
  <c r="L903" i="1" s="1"/>
  <c r="O732" i="1"/>
  <c r="O735" i="1"/>
  <c r="N735" i="1"/>
  <c r="P735" i="1" s="1"/>
  <c r="Q735" i="1" s="1"/>
  <c r="J831" i="1"/>
  <c r="O836" i="1"/>
  <c r="E891" i="1"/>
  <c r="D891" i="1"/>
  <c r="F891" i="1" s="1"/>
  <c r="G891" i="1" s="1"/>
  <c r="E820" i="1"/>
  <c r="D820" i="1"/>
  <c r="F820" i="1" s="1"/>
  <c r="G820" i="1" s="1"/>
  <c r="E848" i="1"/>
  <c r="D848" i="1"/>
  <c r="F848" i="1" s="1"/>
  <c r="G848" i="1" s="1"/>
  <c r="E851" i="1"/>
  <c r="D851" i="1"/>
  <c r="F851" i="1" s="1"/>
  <c r="G851" i="1" s="1"/>
  <c r="J871" i="1"/>
  <c r="I871" i="1"/>
  <c r="K871" i="1" s="1"/>
  <c r="L871" i="1" s="1"/>
  <c r="O916" i="1"/>
  <c r="N916" i="1"/>
  <c r="P916" i="1" s="1"/>
  <c r="Q916" i="1" s="1"/>
  <c r="E725" i="1"/>
  <c r="E730" i="1"/>
  <c r="E733" i="1"/>
  <c r="D733" i="1"/>
  <c r="F733" i="1" s="1"/>
  <c r="G733" i="1" s="1"/>
  <c r="N736" i="1"/>
  <c r="P736" i="1" s="1"/>
  <c r="Q736" i="1" s="1"/>
  <c r="N744" i="1"/>
  <c r="P744" i="1" s="1"/>
  <c r="Q744" i="1" s="1"/>
  <c r="J746" i="1"/>
  <c r="I746" i="1"/>
  <c r="K746" i="1" s="1"/>
  <c r="L746" i="1" s="1"/>
  <c r="I755" i="1"/>
  <c r="K755" i="1" s="1"/>
  <c r="L755" i="1" s="1"/>
  <c r="E757" i="1"/>
  <c r="D757" i="1"/>
  <c r="F757" i="1" s="1"/>
  <c r="G757" i="1" s="1"/>
  <c r="E866" i="1"/>
  <c r="D866" i="1"/>
  <c r="F866" i="1" s="1"/>
  <c r="G866" i="1" s="1"/>
  <c r="O885" i="1"/>
  <c r="N885" i="1"/>
  <c r="P885" i="1" s="1"/>
  <c r="Q885" i="1" s="1"/>
  <c r="E898" i="1"/>
  <c r="D898" i="1"/>
  <c r="F898" i="1" s="1"/>
  <c r="G898" i="1" s="1"/>
  <c r="O908" i="1"/>
  <c r="N908" i="1"/>
  <c r="P908" i="1" s="1"/>
  <c r="Q908" i="1" s="1"/>
  <c r="J1006" i="1"/>
  <c r="I1006" i="1"/>
  <c r="K1006" i="1" s="1"/>
  <c r="L1006" i="1" s="1"/>
  <c r="J738" i="1"/>
  <c r="I738" i="1"/>
  <c r="K738" i="1" s="1"/>
  <c r="L738" i="1" s="1"/>
  <c r="O759" i="1"/>
  <c r="N759" i="1"/>
  <c r="P759" i="1" s="1"/>
  <c r="Q759" i="1" s="1"/>
  <c r="J762" i="1"/>
  <c r="I762" i="1"/>
  <c r="K762" i="1" s="1"/>
  <c r="L762" i="1" s="1"/>
  <c r="E765" i="1"/>
  <c r="D765" i="1"/>
  <c r="F765" i="1" s="1"/>
  <c r="G765" i="1" s="1"/>
  <c r="O767" i="1"/>
  <c r="N767" i="1"/>
  <c r="P767" i="1" s="1"/>
  <c r="Q767" i="1" s="1"/>
  <c r="J770" i="1"/>
  <c r="I770" i="1"/>
  <c r="K770" i="1" s="1"/>
  <c r="L770" i="1" s="1"/>
  <c r="E773" i="1"/>
  <c r="D773" i="1"/>
  <c r="F773" i="1" s="1"/>
  <c r="G773" i="1" s="1"/>
  <c r="O775" i="1"/>
  <c r="N775" i="1"/>
  <c r="P775" i="1" s="1"/>
  <c r="Q775" i="1" s="1"/>
  <c r="J778" i="1"/>
  <c r="I778" i="1"/>
  <c r="K778" i="1" s="1"/>
  <c r="L778" i="1" s="1"/>
  <c r="E781" i="1"/>
  <c r="D781" i="1"/>
  <c r="F781" i="1" s="1"/>
  <c r="G781" i="1" s="1"/>
  <c r="O783" i="1"/>
  <c r="N783" i="1"/>
  <c r="P783" i="1" s="1"/>
  <c r="Q783" i="1" s="1"/>
  <c r="J786" i="1"/>
  <c r="I786" i="1"/>
  <c r="K786" i="1" s="1"/>
  <c r="L786" i="1" s="1"/>
  <c r="E789" i="1"/>
  <c r="D789" i="1"/>
  <c r="F789" i="1" s="1"/>
  <c r="G789" i="1" s="1"/>
  <c r="O791" i="1"/>
  <c r="N791" i="1"/>
  <c r="P791" i="1" s="1"/>
  <c r="Q791" i="1" s="1"/>
  <c r="J794" i="1"/>
  <c r="I794" i="1"/>
  <c r="K794" i="1" s="1"/>
  <c r="L794" i="1" s="1"/>
  <c r="E797" i="1"/>
  <c r="D797" i="1"/>
  <c r="F797" i="1" s="1"/>
  <c r="G797" i="1" s="1"/>
  <c r="O799" i="1"/>
  <c r="N799" i="1"/>
  <c r="P799" i="1" s="1"/>
  <c r="Q799" i="1" s="1"/>
  <c r="J802" i="1"/>
  <c r="I802" i="1"/>
  <c r="K802" i="1" s="1"/>
  <c r="L802" i="1" s="1"/>
  <c r="E805" i="1"/>
  <c r="D805" i="1"/>
  <c r="F805" i="1" s="1"/>
  <c r="G805" i="1" s="1"/>
  <c r="O807" i="1"/>
  <c r="N807" i="1"/>
  <c r="P807" i="1" s="1"/>
  <c r="Q807" i="1" s="1"/>
  <c r="J810" i="1"/>
  <c r="I810" i="1"/>
  <c r="K810" i="1" s="1"/>
  <c r="L810" i="1" s="1"/>
  <c r="E813" i="1"/>
  <c r="D813" i="1"/>
  <c r="F813" i="1" s="1"/>
  <c r="G813" i="1" s="1"/>
  <c r="O815" i="1"/>
  <c r="N815" i="1"/>
  <c r="P815" i="1" s="1"/>
  <c r="Q815" i="1" s="1"/>
  <c r="J818" i="1"/>
  <c r="I818" i="1"/>
  <c r="K818" i="1" s="1"/>
  <c r="L818" i="1" s="1"/>
  <c r="I821" i="1"/>
  <c r="K821" i="1" s="1"/>
  <c r="L821" i="1" s="1"/>
  <c r="N853" i="1"/>
  <c r="P853" i="1" s="1"/>
  <c r="Q853" i="1" s="1"/>
  <c r="O869" i="1"/>
  <c r="N869" i="1"/>
  <c r="P869" i="1" s="1"/>
  <c r="Q869" i="1" s="1"/>
  <c r="E882" i="1"/>
  <c r="D882" i="1"/>
  <c r="F882" i="1" s="1"/>
  <c r="G882" i="1" s="1"/>
  <c r="D646" i="1"/>
  <c r="F646" i="1" s="1"/>
  <c r="G646" i="1" s="1"/>
  <c r="N648" i="1"/>
  <c r="P648" i="1" s="1"/>
  <c r="Q648" i="1" s="1"/>
  <c r="I651" i="1"/>
  <c r="K651" i="1" s="1"/>
  <c r="L651" i="1" s="1"/>
  <c r="D654" i="1"/>
  <c r="F654" i="1" s="1"/>
  <c r="G654" i="1" s="1"/>
  <c r="N656" i="1"/>
  <c r="P656" i="1" s="1"/>
  <c r="Q656" i="1" s="1"/>
  <c r="I659" i="1"/>
  <c r="K659" i="1" s="1"/>
  <c r="L659" i="1" s="1"/>
  <c r="D662" i="1"/>
  <c r="F662" i="1" s="1"/>
  <c r="G662" i="1" s="1"/>
  <c r="N664" i="1"/>
  <c r="P664" i="1" s="1"/>
  <c r="Q664" i="1" s="1"/>
  <c r="I667" i="1"/>
  <c r="K667" i="1" s="1"/>
  <c r="L667" i="1" s="1"/>
  <c r="D670" i="1"/>
  <c r="F670" i="1" s="1"/>
  <c r="G670" i="1" s="1"/>
  <c r="N672" i="1"/>
  <c r="P672" i="1" s="1"/>
  <c r="Q672" i="1" s="1"/>
  <c r="I675" i="1"/>
  <c r="K675" i="1" s="1"/>
  <c r="L675" i="1" s="1"/>
  <c r="D678" i="1"/>
  <c r="F678" i="1" s="1"/>
  <c r="G678" i="1" s="1"/>
  <c r="N680" i="1"/>
  <c r="P680" i="1" s="1"/>
  <c r="Q680" i="1" s="1"/>
  <c r="I683" i="1"/>
  <c r="K683" i="1" s="1"/>
  <c r="L683" i="1" s="1"/>
  <c r="D686" i="1"/>
  <c r="F686" i="1" s="1"/>
  <c r="G686" i="1" s="1"/>
  <c r="N688" i="1"/>
  <c r="P688" i="1" s="1"/>
  <c r="Q688" i="1" s="1"/>
  <c r="I691" i="1"/>
  <c r="K691" i="1" s="1"/>
  <c r="L691" i="1" s="1"/>
  <c r="D694" i="1"/>
  <c r="F694" i="1" s="1"/>
  <c r="G694" i="1" s="1"/>
  <c r="N696" i="1"/>
  <c r="P696" i="1" s="1"/>
  <c r="Q696" i="1" s="1"/>
  <c r="I699" i="1"/>
  <c r="K699" i="1" s="1"/>
  <c r="L699" i="1" s="1"/>
  <c r="D702" i="1"/>
  <c r="F702" i="1" s="1"/>
  <c r="G702" i="1" s="1"/>
  <c r="N704" i="1"/>
  <c r="P704" i="1" s="1"/>
  <c r="Q704" i="1" s="1"/>
  <c r="I707" i="1"/>
  <c r="K707" i="1" s="1"/>
  <c r="L707" i="1" s="1"/>
  <c r="D710" i="1"/>
  <c r="F710" i="1" s="1"/>
  <c r="G710" i="1" s="1"/>
  <c r="N712" i="1"/>
  <c r="P712" i="1" s="1"/>
  <c r="Q712" i="1" s="1"/>
  <c r="I715" i="1"/>
  <c r="K715" i="1" s="1"/>
  <c r="L715" i="1" s="1"/>
  <c r="D718" i="1"/>
  <c r="F718" i="1" s="1"/>
  <c r="G718" i="1" s="1"/>
  <c r="N720" i="1"/>
  <c r="P720" i="1" s="1"/>
  <c r="Q720" i="1" s="1"/>
  <c r="I723" i="1"/>
  <c r="K723" i="1" s="1"/>
  <c r="L723" i="1" s="1"/>
  <c r="I732" i="1"/>
  <c r="K732" i="1" s="1"/>
  <c r="L732" i="1" s="1"/>
  <c r="J735" i="1"/>
  <c r="N745" i="1"/>
  <c r="P745" i="1" s="1"/>
  <c r="Q745" i="1" s="1"/>
  <c r="I747" i="1"/>
  <c r="K747" i="1" s="1"/>
  <c r="L747" i="1" s="1"/>
  <c r="E749" i="1"/>
  <c r="D749" i="1"/>
  <c r="F749" i="1" s="1"/>
  <c r="G749" i="1" s="1"/>
  <c r="I756" i="1"/>
  <c r="K756" i="1" s="1"/>
  <c r="L756" i="1" s="1"/>
  <c r="D758" i="1"/>
  <c r="F758" i="1" s="1"/>
  <c r="G758" i="1" s="1"/>
  <c r="N760" i="1"/>
  <c r="P760" i="1" s="1"/>
  <c r="Q760" i="1" s="1"/>
  <c r="I763" i="1"/>
  <c r="K763" i="1" s="1"/>
  <c r="L763" i="1" s="1"/>
  <c r="D766" i="1"/>
  <c r="F766" i="1" s="1"/>
  <c r="G766" i="1" s="1"/>
  <c r="N768" i="1"/>
  <c r="P768" i="1" s="1"/>
  <c r="Q768" i="1" s="1"/>
  <c r="I771" i="1"/>
  <c r="K771" i="1" s="1"/>
  <c r="L771" i="1" s="1"/>
  <c r="D774" i="1"/>
  <c r="F774" i="1" s="1"/>
  <c r="G774" i="1" s="1"/>
  <c r="N776" i="1"/>
  <c r="P776" i="1" s="1"/>
  <c r="Q776" i="1" s="1"/>
  <c r="I779" i="1"/>
  <c r="K779" i="1" s="1"/>
  <c r="L779" i="1" s="1"/>
  <c r="D782" i="1"/>
  <c r="F782" i="1" s="1"/>
  <c r="G782" i="1" s="1"/>
  <c r="N784" i="1"/>
  <c r="P784" i="1" s="1"/>
  <c r="Q784" i="1" s="1"/>
  <c r="I787" i="1"/>
  <c r="K787" i="1" s="1"/>
  <c r="L787" i="1" s="1"/>
  <c r="D790" i="1"/>
  <c r="F790" i="1" s="1"/>
  <c r="G790" i="1" s="1"/>
  <c r="N792" i="1"/>
  <c r="P792" i="1" s="1"/>
  <c r="Q792" i="1" s="1"/>
  <c r="I795" i="1"/>
  <c r="K795" i="1" s="1"/>
  <c r="L795" i="1" s="1"/>
  <c r="D798" i="1"/>
  <c r="F798" i="1" s="1"/>
  <c r="G798" i="1" s="1"/>
  <c r="N800" i="1"/>
  <c r="P800" i="1" s="1"/>
  <c r="Q800" i="1" s="1"/>
  <c r="I803" i="1"/>
  <c r="K803" i="1" s="1"/>
  <c r="L803" i="1" s="1"/>
  <c r="D806" i="1"/>
  <c r="F806" i="1" s="1"/>
  <c r="G806" i="1" s="1"/>
  <c r="N808" i="1"/>
  <c r="P808" i="1" s="1"/>
  <c r="Q808" i="1" s="1"/>
  <c r="I811" i="1"/>
  <c r="K811" i="1" s="1"/>
  <c r="L811" i="1" s="1"/>
  <c r="D814" i="1"/>
  <c r="F814" i="1" s="1"/>
  <c r="G814" i="1" s="1"/>
  <c r="N816" i="1"/>
  <c r="P816" i="1" s="1"/>
  <c r="Q816" i="1" s="1"/>
  <c r="I819" i="1"/>
  <c r="K819" i="1" s="1"/>
  <c r="L819" i="1" s="1"/>
  <c r="N826" i="1"/>
  <c r="P826" i="1" s="1"/>
  <c r="Q826" i="1" s="1"/>
  <c r="E832" i="1"/>
  <c r="D832" i="1"/>
  <c r="F832" i="1" s="1"/>
  <c r="G832" i="1" s="1"/>
  <c r="O852" i="1"/>
  <c r="D726" i="1"/>
  <c r="F726" i="1" s="1"/>
  <c r="G726" i="1" s="1"/>
  <c r="J727" i="1"/>
  <c r="J730" i="1"/>
  <c r="I730" i="1"/>
  <c r="K730" i="1" s="1"/>
  <c r="L730" i="1" s="1"/>
  <c r="N820" i="1"/>
  <c r="P820" i="1" s="1"/>
  <c r="Q820" i="1" s="1"/>
  <c r="O820" i="1"/>
  <c r="J880" i="1"/>
  <c r="I880" i="1"/>
  <c r="K880" i="1" s="1"/>
  <c r="L880" i="1" s="1"/>
  <c r="O892" i="1"/>
  <c r="N892" i="1"/>
  <c r="P892" i="1" s="1"/>
  <c r="Q892" i="1" s="1"/>
  <c r="E823" i="1"/>
  <c r="D823" i="1"/>
  <c r="F823" i="1" s="1"/>
  <c r="G823" i="1" s="1"/>
  <c r="J828" i="1"/>
  <c r="I828" i="1"/>
  <c r="K828" i="1" s="1"/>
  <c r="L828" i="1" s="1"/>
  <c r="J845" i="1"/>
  <c r="I845" i="1"/>
  <c r="K845" i="1" s="1"/>
  <c r="L845" i="1" s="1"/>
  <c r="J863" i="1"/>
  <c r="I863" i="1"/>
  <c r="K863" i="1" s="1"/>
  <c r="L863" i="1" s="1"/>
  <c r="O842" i="1"/>
  <c r="N842" i="1"/>
  <c r="P842" i="1" s="1"/>
  <c r="Q842" i="1" s="1"/>
  <c r="E918" i="1"/>
  <c r="D918" i="1"/>
  <c r="F918" i="1" s="1"/>
  <c r="G918" i="1" s="1"/>
  <c r="E925" i="1"/>
  <c r="D925" i="1"/>
  <c r="F925" i="1" s="1"/>
  <c r="G925" i="1" s="1"/>
  <c r="O979" i="1"/>
  <c r="N979" i="1"/>
  <c r="P979" i="1" s="1"/>
  <c r="Q979" i="1" s="1"/>
  <c r="E840" i="1"/>
  <c r="D840" i="1"/>
  <c r="F840" i="1" s="1"/>
  <c r="G840" i="1" s="1"/>
  <c r="E856" i="1"/>
  <c r="D856" i="1"/>
  <c r="F856" i="1" s="1"/>
  <c r="G856" i="1" s="1"/>
  <c r="O858" i="1"/>
  <c r="N858" i="1"/>
  <c r="P858" i="1" s="1"/>
  <c r="Q858" i="1" s="1"/>
  <c r="O868" i="1"/>
  <c r="N868" i="1"/>
  <c r="P868" i="1" s="1"/>
  <c r="Q868" i="1" s="1"/>
  <c r="E874" i="1"/>
  <c r="D874" i="1"/>
  <c r="F874" i="1" s="1"/>
  <c r="G874" i="1" s="1"/>
  <c r="J879" i="1"/>
  <c r="I879" i="1"/>
  <c r="K879" i="1" s="1"/>
  <c r="L879" i="1" s="1"/>
  <c r="O884" i="1"/>
  <c r="N884" i="1"/>
  <c r="P884" i="1" s="1"/>
  <c r="Q884" i="1" s="1"/>
  <c r="E890" i="1"/>
  <c r="D890" i="1"/>
  <c r="F890" i="1" s="1"/>
  <c r="G890" i="1" s="1"/>
  <c r="J895" i="1"/>
  <c r="I895" i="1"/>
  <c r="K895" i="1" s="1"/>
  <c r="L895" i="1" s="1"/>
  <c r="O900" i="1"/>
  <c r="N900" i="1"/>
  <c r="P900" i="1" s="1"/>
  <c r="Q900" i="1" s="1"/>
  <c r="E906" i="1"/>
  <c r="D906" i="1"/>
  <c r="F906" i="1" s="1"/>
  <c r="G906" i="1" s="1"/>
  <c r="I759" i="1"/>
  <c r="K759" i="1" s="1"/>
  <c r="L759" i="1" s="1"/>
  <c r="D762" i="1"/>
  <c r="F762" i="1" s="1"/>
  <c r="G762" i="1" s="1"/>
  <c r="N764" i="1"/>
  <c r="P764" i="1" s="1"/>
  <c r="Q764" i="1" s="1"/>
  <c r="I767" i="1"/>
  <c r="K767" i="1" s="1"/>
  <c r="L767" i="1" s="1"/>
  <c r="D770" i="1"/>
  <c r="F770" i="1" s="1"/>
  <c r="G770" i="1" s="1"/>
  <c r="N772" i="1"/>
  <c r="P772" i="1" s="1"/>
  <c r="Q772" i="1" s="1"/>
  <c r="I775" i="1"/>
  <c r="K775" i="1" s="1"/>
  <c r="L775" i="1" s="1"/>
  <c r="D778" i="1"/>
  <c r="F778" i="1" s="1"/>
  <c r="G778" i="1" s="1"/>
  <c r="N780" i="1"/>
  <c r="P780" i="1" s="1"/>
  <c r="Q780" i="1" s="1"/>
  <c r="I783" i="1"/>
  <c r="K783" i="1" s="1"/>
  <c r="L783" i="1" s="1"/>
  <c r="D786" i="1"/>
  <c r="F786" i="1" s="1"/>
  <c r="G786" i="1" s="1"/>
  <c r="N788" i="1"/>
  <c r="P788" i="1" s="1"/>
  <c r="Q788" i="1" s="1"/>
  <c r="I791" i="1"/>
  <c r="K791" i="1" s="1"/>
  <c r="L791" i="1" s="1"/>
  <c r="D794" i="1"/>
  <c r="F794" i="1" s="1"/>
  <c r="G794" i="1" s="1"/>
  <c r="N796" i="1"/>
  <c r="P796" i="1" s="1"/>
  <c r="Q796" i="1" s="1"/>
  <c r="I799" i="1"/>
  <c r="K799" i="1" s="1"/>
  <c r="L799" i="1" s="1"/>
  <c r="D802" i="1"/>
  <c r="F802" i="1" s="1"/>
  <c r="G802" i="1" s="1"/>
  <c r="N804" i="1"/>
  <c r="P804" i="1" s="1"/>
  <c r="Q804" i="1" s="1"/>
  <c r="I807" i="1"/>
  <c r="K807" i="1" s="1"/>
  <c r="L807" i="1" s="1"/>
  <c r="D810" i="1"/>
  <c r="F810" i="1" s="1"/>
  <c r="G810" i="1" s="1"/>
  <c r="N812" i="1"/>
  <c r="P812" i="1" s="1"/>
  <c r="Q812" i="1" s="1"/>
  <c r="I815" i="1"/>
  <c r="K815" i="1" s="1"/>
  <c r="L815" i="1" s="1"/>
  <c r="D818" i="1"/>
  <c r="F818" i="1" s="1"/>
  <c r="G818" i="1" s="1"/>
  <c r="D824" i="1"/>
  <c r="F824" i="1" s="1"/>
  <c r="G824" i="1" s="1"/>
  <c r="I829" i="1"/>
  <c r="K829" i="1" s="1"/>
  <c r="L829" i="1" s="1"/>
  <c r="J837" i="1"/>
  <c r="I837" i="1"/>
  <c r="K837" i="1" s="1"/>
  <c r="L837" i="1" s="1"/>
  <c r="D843" i="1"/>
  <c r="F843" i="1" s="1"/>
  <c r="G843" i="1" s="1"/>
  <c r="O844" i="1"/>
  <c r="O860" i="1"/>
  <c r="N860" i="1"/>
  <c r="P860" i="1" s="1"/>
  <c r="Q860" i="1" s="1"/>
  <c r="J911" i="1"/>
  <c r="I911" i="1"/>
  <c r="K911" i="1" s="1"/>
  <c r="L911" i="1" s="1"/>
  <c r="N918" i="1"/>
  <c r="P918" i="1" s="1"/>
  <c r="Q918" i="1" s="1"/>
  <c r="O918" i="1"/>
  <c r="E921" i="1"/>
  <c r="D921" i="1"/>
  <c r="F921" i="1" s="1"/>
  <c r="G921" i="1" s="1"/>
  <c r="J820" i="1"/>
  <c r="I820" i="1"/>
  <c r="K820" i="1" s="1"/>
  <c r="L820" i="1" s="1"/>
  <c r="O825" i="1"/>
  <c r="N825" i="1"/>
  <c r="P825" i="1" s="1"/>
  <c r="Q825" i="1" s="1"/>
  <c r="E831" i="1"/>
  <c r="D831" i="1"/>
  <c r="F831" i="1" s="1"/>
  <c r="G831" i="1" s="1"/>
  <c r="O834" i="1"/>
  <c r="N834" i="1"/>
  <c r="P834" i="1" s="1"/>
  <c r="Q834" i="1" s="1"/>
  <c r="J853" i="1"/>
  <c r="I853" i="1"/>
  <c r="K853" i="1" s="1"/>
  <c r="L853" i="1" s="1"/>
  <c r="J934" i="1"/>
  <c r="I934" i="1"/>
  <c r="K934" i="1" s="1"/>
  <c r="L934" i="1" s="1"/>
  <c r="E937" i="1"/>
  <c r="D937" i="1"/>
  <c r="F937" i="1" s="1"/>
  <c r="G937" i="1" s="1"/>
  <c r="O939" i="1"/>
  <c r="N939" i="1"/>
  <c r="P939" i="1" s="1"/>
  <c r="Q939" i="1" s="1"/>
  <c r="J998" i="1"/>
  <c r="I998" i="1"/>
  <c r="K998" i="1" s="1"/>
  <c r="L998" i="1" s="1"/>
  <c r="J1022" i="1"/>
  <c r="I1022" i="1"/>
  <c r="K1022" i="1" s="1"/>
  <c r="L1022" i="1" s="1"/>
  <c r="J1031" i="1"/>
  <c r="I1031" i="1"/>
  <c r="K1031" i="1" s="1"/>
  <c r="L1031" i="1" s="1"/>
  <c r="J926" i="1"/>
  <c r="I926" i="1"/>
  <c r="K926" i="1" s="1"/>
  <c r="L926" i="1" s="1"/>
  <c r="J930" i="1"/>
  <c r="I930" i="1"/>
  <c r="K930" i="1" s="1"/>
  <c r="L930" i="1" s="1"/>
  <c r="J942" i="1"/>
  <c r="I942" i="1"/>
  <c r="K942" i="1" s="1"/>
  <c r="L942" i="1" s="1"/>
  <c r="E945" i="1"/>
  <c r="D945" i="1"/>
  <c r="F945" i="1" s="1"/>
  <c r="G945" i="1" s="1"/>
  <c r="O947" i="1"/>
  <c r="N947" i="1"/>
  <c r="P947" i="1" s="1"/>
  <c r="Q947" i="1" s="1"/>
  <c r="J950" i="1"/>
  <c r="I950" i="1"/>
  <c r="K950" i="1" s="1"/>
  <c r="L950" i="1" s="1"/>
  <c r="E953" i="1"/>
  <c r="D953" i="1"/>
  <c r="F953" i="1" s="1"/>
  <c r="G953" i="1" s="1"/>
  <c r="O955" i="1"/>
  <c r="N955" i="1"/>
  <c r="P955" i="1" s="1"/>
  <c r="Q955" i="1" s="1"/>
  <c r="J990" i="1"/>
  <c r="I990" i="1"/>
  <c r="K990" i="1" s="1"/>
  <c r="L990" i="1" s="1"/>
  <c r="E1009" i="1"/>
  <c r="D1009" i="1"/>
  <c r="F1009" i="1" s="1"/>
  <c r="G1009" i="1" s="1"/>
  <c r="E1017" i="1"/>
  <c r="D1017" i="1"/>
  <c r="F1017" i="1" s="1"/>
  <c r="G1017" i="1" s="1"/>
  <c r="I861" i="1"/>
  <c r="K861" i="1" s="1"/>
  <c r="L861" i="1" s="1"/>
  <c r="D864" i="1"/>
  <c r="F864" i="1" s="1"/>
  <c r="G864" i="1" s="1"/>
  <c r="N866" i="1"/>
  <c r="P866" i="1" s="1"/>
  <c r="Q866" i="1" s="1"/>
  <c r="I869" i="1"/>
  <c r="K869" i="1" s="1"/>
  <c r="L869" i="1" s="1"/>
  <c r="D872" i="1"/>
  <c r="F872" i="1" s="1"/>
  <c r="G872" i="1" s="1"/>
  <c r="N874" i="1"/>
  <c r="P874" i="1" s="1"/>
  <c r="Q874" i="1" s="1"/>
  <c r="I877" i="1"/>
  <c r="K877" i="1" s="1"/>
  <c r="L877" i="1" s="1"/>
  <c r="D880" i="1"/>
  <c r="F880" i="1" s="1"/>
  <c r="G880" i="1" s="1"/>
  <c r="N882" i="1"/>
  <c r="P882" i="1" s="1"/>
  <c r="Q882" i="1" s="1"/>
  <c r="I885" i="1"/>
  <c r="K885" i="1" s="1"/>
  <c r="L885" i="1" s="1"/>
  <c r="D888" i="1"/>
  <c r="F888" i="1" s="1"/>
  <c r="G888" i="1" s="1"/>
  <c r="N890" i="1"/>
  <c r="P890" i="1" s="1"/>
  <c r="Q890" i="1" s="1"/>
  <c r="I893" i="1"/>
  <c r="K893" i="1" s="1"/>
  <c r="L893" i="1" s="1"/>
  <c r="D896" i="1"/>
  <c r="F896" i="1" s="1"/>
  <c r="G896" i="1" s="1"/>
  <c r="N898" i="1"/>
  <c r="P898" i="1" s="1"/>
  <c r="Q898" i="1" s="1"/>
  <c r="I901" i="1"/>
  <c r="K901" i="1" s="1"/>
  <c r="L901" i="1" s="1"/>
  <c r="D904" i="1"/>
  <c r="F904" i="1" s="1"/>
  <c r="G904" i="1" s="1"/>
  <c r="N906" i="1"/>
  <c r="P906" i="1" s="1"/>
  <c r="Q906" i="1" s="1"/>
  <c r="I909" i="1"/>
  <c r="K909" i="1" s="1"/>
  <c r="L909" i="1" s="1"/>
  <c r="D912" i="1"/>
  <c r="F912" i="1" s="1"/>
  <c r="G912" i="1" s="1"/>
  <c r="N914" i="1"/>
  <c r="P914" i="1" s="1"/>
  <c r="Q914" i="1" s="1"/>
  <c r="N919" i="1"/>
  <c r="P919" i="1" s="1"/>
  <c r="Q919" i="1" s="1"/>
  <c r="J921" i="1"/>
  <c r="I921" i="1"/>
  <c r="K921" i="1" s="1"/>
  <c r="L921" i="1" s="1"/>
  <c r="J922" i="1"/>
  <c r="I922" i="1"/>
  <c r="K922" i="1" s="1"/>
  <c r="L922" i="1" s="1"/>
  <c r="I931" i="1"/>
  <c r="K931" i="1" s="1"/>
  <c r="L931" i="1" s="1"/>
  <c r="J958" i="1"/>
  <c r="I958" i="1"/>
  <c r="K958" i="1" s="1"/>
  <c r="L958" i="1" s="1"/>
  <c r="E961" i="1"/>
  <c r="D961" i="1"/>
  <c r="F961" i="1" s="1"/>
  <c r="G961" i="1" s="1"/>
  <c r="O963" i="1"/>
  <c r="N963" i="1"/>
  <c r="P963" i="1" s="1"/>
  <c r="Q963" i="1" s="1"/>
  <c r="J982" i="1"/>
  <c r="I982" i="1"/>
  <c r="K982" i="1" s="1"/>
  <c r="L982" i="1" s="1"/>
  <c r="E1001" i="1"/>
  <c r="D1001" i="1"/>
  <c r="F1001" i="1" s="1"/>
  <c r="G1001" i="1" s="1"/>
  <c r="N833" i="1"/>
  <c r="P833" i="1" s="1"/>
  <c r="Q833" i="1" s="1"/>
  <c r="I836" i="1"/>
  <c r="K836" i="1" s="1"/>
  <c r="L836" i="1" s="1"/>
  <c r="D839" i="1"/>
  <c r="F839" i="1" s="1"/>
  <c r="G839" i="1" s="1"/>
  <c r="N841" i="1"/>
  <c r="P841" i="1" s="1"/>
  <c r="Q841" i="1" s="1"/>
  <c r="I844" i="1"/>
  <c r="K844" i="1" s="1"/>
  <c r="L844" i="1" s="1"/>
  <c r="D847" i="1"/>
  <c r="F847" i="1" s="1"/>
  <c r="G847" i="1" s="1"/>
  <c r="N849" i="1"/>
  <c r="P849" i="1" s="1"/>
  <c r="Q849" i="1" s="1"/>
  <c r="I852" i="1"/>
  <c r="K852" i="1" s="1"/>
  <c r="L852" i="1" s="1"/>
  <c r="D855" i="1"/>
  <c r="F855" i="1" s="1"/>
  <c r="G855" i="1" s="1"/>
  <c r="N857" i="1"/>
  <c r="P857" i="1" s="1"/>
  <c r="Q857" i="1" s="1"/>
  <c r="I860" i="1"/>
  <c r="K860" i="1" s="1"/>
  <c r="L860" i="1" s="1"/>
  <c r="D863" i="1"/>
  <c r="F863" i="1" s="1"/>
  <c r="G863" i="1" s="1"/>
  <c r="N865" i="1"/>
  <c r="P865" i="1" s="1"/>
  <c r="Q865" i="1" s="1"/>
  <c r="I868" i="1"/>
  <c r="K868" i="1" s="1"/>
  <c r="L868" i="1" s="1"/>
  <c r="D871" i="1"/>
  <c r="F871" i="1" s="1"/>
  <c r="G871" i="1" s="1"/>
  <c r="N873" i="1"/>
  <c r="P873" i="1" s="1"/>
  <c r="Q873" i="1" s="1"/>
  <c r="I876" i="1"/>
  <c r="K876" i="1" s="1"/>
  <c r="L876" i="1" s="1"/>
  <c r="D879" i="1"/>
  <c r="F879" i="1" s="1"/>
  <c r="G879" i="1" s="1"/>
  <c r="N881" i="1"/>
  <c r="P881" i="1" s="1"/>
  <c r="Q881" i="1" s="1"/>
  <c r="I884" i="1"/>
  <c r="K884" i="1" s="1"/>
  <c r="L884" i="1" s="1"/>
  <c r="D887" i="1"/>
  <c r="F887" i="1" s="1"/>
  <c r="G887" i="1" s="1"/>
  <c r="N889" i="1"/>
  <c r="P889" i="1" s="1"/>
  <c r="Q889" i="1" s="1"/>
  <c r="I892" i="1"/>
  <c r="K892" i="1" s="1"/>
  <c r="L892" i="1" s="1"/>
  <c r="D895" i="1"/>
  <c r="F895" i="1" s="1"/>
  <c r="G895" i="1" s="1"/>
  <c r="N897" i="1"/>
  <c r="P897" i="1" s="1"/>
  <c r="Q897" i="1" s="1"/>
  <c r="I900" i="1"/>
  <c r="K900" i="1" s="1"/>
  <c r="L900" i="1" s="1"/>
  <c r="D903" i="1"/>
  <c r="F903" i="1" s="1"/>
  <c r="G903" i="1" s="1"/>
  <c r="N905" i="1"/>
  <c r="P905" i="1" s="1"/>
  <c r="Q905" i="1" s="1"/>
  <c r="I908" i="1"/>
  <c r="K908" i="1" s="1"/>
  <c r="L908" i="1" s="1"/>
  <c r="D911" i="1"/>
  <c r="F911" i="1" s="1"/>
  <c r="G911" i="1" s="1"/>
  <c r="N913" i="1"/>
  <c r="P913" i="1" s="1"/>
  <c r="Q913" i="1" s="1"/>
  <c r="I916" i="1"/>
  <c r="K916" i="1" s="1"/>
  <c r="L916" i="1" s="1"/>
  <c r="I923" i="1"/>
  <c r="K923" i="1" s="1"/>
  <c r="L923" i="1" s="1"/>
  <c r="O931" i="1"/>
  <c r="N931" i="1"/>
  <c r="P931" i="1" s="1"/>
  <c r="Q931" i="1" s="1"/>
  <c r="J966" i="1"/>
  <c r="I966" i="1"/>
  <c r="K966" i="1" s="1"/>
  <c r="L966" i="1" s="1"/>
  <c r="E969" i="1"/>
  <c r="D969" i="1"/>
  <c r="F969" i="1" s="1"/>
  <c r="G969" i="1" s="1"/>
  <c r="O971" i="1"/>
  <c r="N971" i="1"/>
  <c r="P971" i="1" s="1"/>
  <c r="Q971" i="1" s="1"/>
  <c r="J974" i="1"/>
  <c r="I974" i="1"/>
  <c r="K974" i="1" s="1"/>
  <c r="L974" i="1" s="1"/>
  <c r="E993" i="1"/>
  <c r="D993" i="1"/>
  <c r="F993" i="1" s="1"/>
  <c r="G993" i="1" s="1"/>
  <c r="O1011" i="1"/>
  <c r="N1011" i="1"/>
  <c r="P1011" i="1" s="1"/>
  <c r="Q1011" i="1" s="1"/>
  <c r="I851" i="1"/>
  <c r="K851" i="1" s="1"/>
  <c r="L851" i="1" s="1"/>
  <c r="D854" i="1"/>
  <c r="F854" i="1" s="1"/>
  <c r="G854" i="1" s="1"/>
  <c r="J918" i="1"/>
  <c r="I918" i="1"/>
  <c r="K918" i="1" s="1"/>
  <c r="L918" i="1" s="1"/>
  <c r="O923" i="1"/>
  <c r="N923" i="1"/>
  <c r="P923" i="1" s="1"/>
  <c r="Q923" i="1" s="1"/>
  <c r="O927" i="1"/>
  <c r="N927" i="1"/>
  <c r="P927" i="1" s="1"/>
  <c r="Q927" i="1" s="1"/>
  <c r="E985" i="1"/>
  <c r="D985" i="1"/>
  <c r="F985" i="1" s="1"/>
  <c r="G985" i="1" s="1"/>
  <c r="O1003" i="1"/>
  <c r="N1003" i="1"/>
  <c r="P1003" i="1" s="1"/>
  <c r="Q1003" i="1" s="1"/>
  <c r="O1019" i="1"/>
  <c r="N1019" i="1"/>
  <c r="P1019" i="1" s="1"/>
  <c r="Q1019" i="1" s="1"/>
  <c r="E977" i="1"/>
  <c r="D977" i="1"/>
  <c r="F977" i="1" s="1"/>
  <c r="G977" i="1" s="1"/>
  <c r="O995" i="1"/>
  <c r="N995" i="1"/>
  <c r="P995" i="1" s="1"/>
  <c r="Q995" i="1" s="1"/>
  <c r="E929" i="1"/>
  <c r="D929" i="1"/>
  <c r="F929" i="1" s="1"/>
  <c r="G929" i="1" s="1"/>
  <c r="E933" i="1"/>
  <c r="D933" i="1"/>
  <c r="F933" i="1" s="1"/>
  <c r="G933" i="1" s="1"/>
  <c r="O987" i="1"/>
  <c r="N987" i="1"/>
  <c r="P987" i="1" s="1"/>
  <c r="Q987" i="1" s="1"/>
  <c r="J1014" i="1"/>
  <c r="I1014" i="1"/>
  <c r="K1014" i="1" s="1"/>
  <c r="L1014" i="1" s="1"/>
  <c r="J1034" i="1"/>
  <c r="I1034" i="1"/>
  <c r="K1034" i="1" s="1"/>
  <c r="L1034" i="1" s="1"/>
  <c r="O1028" i="1"/>
  <c r="N1028" i="1"/>
  <c r="P1028" i="1" s="1"/>
  <c r="Q1028" i="1" s="1"/>
  <c r="O1039" i="1"/>
  <c r="N1039" i="1"/>
  <c r="P1039" i="1" s="1"/>
  <c r="Q1039" i="1" s="1"/>
  <c r="J1058" i="1"/>
  <c r="I1058" i="1"/>
  <c r="K1058" i="1" s="1"/>
  <c r="L1058" i="1" s="1"/>
  <c r="J1066" i="1"/>
  <c r="I1066" i="1"/>
  <c r="K1066" i="1" s="1"/>
  <c r="L1066" i="1" s="1"/>
  <c r="J1074" i="1"/>
  <c r="I1074" i="1"/>
  <c r="K1074" i="1" s="1"/>
  <c r="L1074" i="1" s="1"/>
  <c r="O1079" i="1"/>
  <c r="N1079" i="1"/>
  <c r="P1079" i="1" s="1"/>
  <c r="Q1079" i="1" s="1"/>
  <c r="J1090" i="1"/>
  <c r="I1090" i="1"/>
  <c r="K1090" i="1" s="1"/>
  <c r="L1090" i="1" s="1"/>
  <c r="N1131" i="1"/>
  <c r="P1131" i="1" s="1"/>
  <c r="Q1131" i="1" s="1"/>
  <c r="O1131" i="1"/>
  <c r="O1031" i="1"/>
  <c r="N1031" i="1"/>
  <c r="P1031" i="1" s="1"/>
  <c r="Q1031" i="1" s="1"/>
  <c r="O1095" i="1"/>
  <c r="N1095" i="1"/>
  <c r="P1095" i="1" s="1"/>
  <c r="Q1095" i="1" s="1"/>
  <c r="E1101" i="1"/>
  <c r="D1101" i="1"/>
  <c r="F1101" i="1" s="1"/>
  <c r="G1101" i="1" s="1"/>
  <c r="J1106" i="1"/>
  <c r="I1106" i="1"/>
  <c r="K1106" i="1" s="1"/>
  <c r="L1106" i="1" s="1"/>
  <c r="O1111" i="1"/>
  <c r="N1111" i="1"/>
  <c r="P1111" i="1" s="1"/>
  <c r="Q1111" i="1" s="1"/>
  <c r="E1117" i="1"/>
  <c r="D1117" i="1"/>
  <c r="F1117" i="1" s="1"/>
  <c r="G1117" i="1" s="1"/>
  <c r="O1129" i="1"/>
  <c r="N1129" i="1"/>
  <c r="P1129" i="1" s="1"/>
  <c r="Q1129" i="1" s="1"/>
  <c r="E1029" i="1"/>
  <c r="D1029" i="1"/>
  <c r="F1029" i="1" s="1"/>
  <c r="G1029" i="1" s="1"/>
  <c r="O1047" i="1"/>
  <c r="N1047" i="1"/>
  <c r="P1047" i="1" s="1"/>
  <c r="Q1047" i="1" s="1"/>
  <c r="E1053" i="1"/>
  <c r="D1053" i="1"/>
  <c r="F1053" i="1" s="1"/>
  <c r="G1053" i="1" s="1"/>
  <c r="E1061" i="1"/>
  <c r="D1061" i="1"/>
  <c r="F1061" i="1" s="1"/>
  <c r="G1061" i="1" s="1"/>
  <c r="O1087" i="1"/>
  <c r="N1087" i="1"/>
  <c r="P1087" i="1" s="1"/>
  <c r="Q1087" i="1" s="1"/>
  <c r="J1122" i="1"/>
  <c r="I1122" i="1"/>
  <c r="K1122" i="1" s="1"/>
  <c r="L1122" i="1" s="1"/>
  <c r="O1137" i="1"/>
  <c r="N1137" i="1"/>
  <c r="P1137" i="1" s="1"/>
  <c r="Q1137" i="1" s="1"/>
  <c r="N936" i="1"/>
  <c r="P936" i="1" s="1"/>
  <c r="Q936" i="1" s="1"/>
  <c r="I939" i="1"/>
  <c r="K939" i="1" s="1"/>
  <c r="L939" i="1" s="1"/>
  <c r="N944" i="1"/>
  <c r="P944" i="1" s="1"/>
  <c r="Q944" i="1" s="1"/>
  <c r="I947" i="1"/>
  <c r="K947" i="1" s="1"/>
  <c r="L947" i="1" s="1"/>
  <c r="D950" i="1"/>
  <c r="F950" i="1" s="1"/>
  <c r="G950" i="1" s="1"/>
  <c r="N952" i="1"/>
  <c r="P952" i="1" s="1"/>
  <c r="Q952" i="1" s="1"/>
  <c r="I955" i="1"/>
  <c r="K955" i="1" s="1"/>
  <c r="L955" i="1" s="1"/>
  <c r="N960" i="1"/>
  <c r="P960" i="1" s="1"/>
  <c r="Q960" i="1" s="1"/>
  <c r="I963" i="1"/>
  <c r="K963" i="1" s="1"/>
  <c r="L963" i="1" s="1"/>
  <c r="N968" i="1"/>
  <c r="P968" i="1" s="1"/>
  <c r="Q968" i="1" s="1"/>
  <c r="I971" i="1"/>
  <c r="K971" i="1" s="1"/>
  <c r="L971" i="1" s="1"/>
  <c r="D974" i="1"/>
  <c r="F974" i="1" s="1"/>
  <c r="G974" i="1" s="1"/>
  <c r="N976" i="1"/>
  <c r="P976" i="1" s="1"/>
  <c r="Q976" i="1" s="1"/>
  <c r="I979" i="1"/>
  <c r="K979" i="1" s="1"/>
  <c r="L979" i="1" s="1"/>
  <c r="N984" i="1"/>
  <c r="P984" i="1" s="1"/>
  <c r="Q984" i="1" s="1"/>
  <c r="I987" i="1"/>
  <c r="K987" i="1" s="1"/>
  <c r="L987" i="1" s="1"/>
  <c r="N992" i="1"/>
  <c r="P992" i="1" s="1"/>
  <c r="Q992" i="1" s="1"/>
  <c r="I995" i="1"/>
  <c r="K995" i="1" s="1"/>
  <c r="L995" i="1" s="1"/>
  <c r="N1000" i="1"/>
  <c r="P1000" i="1" s="1"/>
  <c r="Q1000" i="1" s="1"/>
  <c r="I1003" i="1"/>
  <c r="K1003" i="1" s="1"/>
  <c r="L1003" i="1" s="1"/>
  <c r="N1008" i="1"/>
  <c r="P1008" i="1" s="1"/>
  <c r="Q1008" i="1" s="1"/>
  <c r="I1011" i="1"/>
  <c r="K1011" i="1" s="1"/>
  <c r="L1011" i="1" s="1"/>
  <c r="D1030" i="1"/>
  <c r="F1030" i="1" s="1"/>
  <c r="G1030" i="1" s="1"/>
  <c r="E1069" i="1"/>
  <c r="D1069" i="1"/>
  <c r="F1069" i="1" s="1"/>
  <c r="G1069" i="1" s="1"/>
  <c r="E1077" i="1"/>
  <c r="D1077" i="1"/>
  <c r="F1077" i="1" s="1"/>
  <c r="G1077" i="1" s="1"/>
  <c r="J1153" i="1"/>
  <c r="I1153" i="1"/>
  <c r="K1153" i="1" s="1"/>
  <c r="L1153" i="1" s="1"/>
  <c r="N935" i="1"/>
  <c r="P935" i="1" s="1"/>
  <c r="Q935" i="1" s="1"/>
  <c r="I938" i="1"/>
  <c r="K938" i="1" s="1"/>
  <c r="L938" i="1" s="1"/>
  <c r="D941" i="1"/>
  <c r="F941" i="1" s="1"/>
  <c r="G941" i="1" s="1"/>
  <c r="N943" i="1"/>
  <c r="P943" i="1" s="1"/>
  <c r="Q943" i="1" s="1"/>
  <c r="I946" i="1"/>
  <c r="K946" i="1" s="1"/>
  <c r="L946" i="1" s="1"/>
  <c r="D949" i="1"/>
  <c r="F949" i="1" s="1"/>
  <c r="G949" i="1" s="1"/>
  <c r="N951" i="1"/>
  <c r="P951" i="1" s="1"/>
  <c r="Q951" i="1" s="1"/>
  <c r="I954" i="1"/>
  <c r="K954" i="1" s="1"/>
  <c r="L954" i="1" s="1"/>
  <c r="D957" i="1"/>
  <c r="F957" i="1" s="1"/>
  <c r="G957" i="1" s="1"/>
  <c r="N959" i="1"/>
  <c r="P959" i="1" s="1"/>
  <c r="Q959" i="1" s="1"/>
  <c r="I962" i="1"/>
  <c r="K962" i="1" s="1"/>
  <c r="L962" i="1" s="1"/>
  <c r="D965" i="1"/>
  <c r="F965" i="1" s="1"/>
  <c r="G965" i="1" s="1"/>
  <c r="N967" i="1"/>
  <c r="P967" i="1" s="1"/>
  <c r="Q967" i="1" s="1"/>
  <c r="I970" i="1"/>
  <c r="K970" i="1" s="1"/>
  <c r="L970" i="1" s="1"/>
  <c r="D973" i="1"/>
  <c r="F973" i="1" s="1"/>
  <c r="G973" i="1" s="1"/>
  <c r="N975" i="1"/>
  <c r="P975" i="1" s="1"/>
  <c r="Q975" i="1" s="1"/>
  <c r="I978" i="1"/>
  <c r="K978" i="1" s="1"/>
  <c r="L978" i="1" s="1"/>
  <c r="D981" i="1"/>
  <c r="F981" i="1" s="1"/>
  <c r="G981" i="1" s="1"/>
  <c r="N983" i="1"/>
  <c r="P983" i="1" s="1"/>
  <c r="Q983" i="1" s="1"/>
  <c r="I986" i="1"/>
  <c r="K986" i="1" s="1"/>
  <c r="L986" i="1" s="1"/>
  <c r="D989" i="1"/>
  <c r="F989" i="1" s="1"/>
  <c r="G989" i="1" s="1"/>
  <c r="N991" i="1"/>
  <c r="P991" i="1" s="1"/>
  <c r="Q991" i="1" s="1"/>
  <c r="I994" i="1"/>
  <c r="K994" i="1" s="1"/>
  <c r="L994" i="1" s="1"/>
  <c r="D997" i="1"/>
  <c r="F997" i="1" s="1"/>
  <c r="G997" i="1" s="1"/>
  <c r="N999" i="1"/>
  <c r="P999" i="1" s="1"/>
  <c r="Q999" i="1" s="1"/>
  <c r="I1002" i="1"/>
  <c r="K1002" i="1" s="1"/>
  <c r="L1002" i="1" s="1"/>
  <c r="D1005" i="1"/>
  <c r="F1005" i="1" s="1"/>
  <c r="G1005" i="1" s="1"/>
  <c r="N1007" i="1"/>
  <c r="P1007" i="1" s="1"/>
  <c r="Q1007" i="1" s="1"/>
  <c r="I1010" i="1"/>
  <c r="K1010" i="1" s="1"/>
  <c r="L1010" i="1" s="1"/>
  <c r="D1013" i="1"/>
  <c r="F1013" i="1" s="1"/>
  <c r="G1013" i="1" s="1"/>
  <c r="N1015" i="1"/>
  <c r="P1015" i="1" s="1"/>
  <c r="Q1015" i="1" s="1"/>
  <c r="I1018" i="1"/>
  <c r="K1018" i="1" s="1"/>
  <c r="L1018" i="1" s="1"/>
  <c r="D1021" i="1"/>
  <c r="F1021" i="1" s="1"/>
  <c r="G1021" i="1" s="1"/>
  <c r="N1023" i="1"/>
  <c r="P1023" i="1" s="1"/>
  <c r="Q1023" i="1" s="1"/>
  <c r="I1027" i="1"/>
  <c r="K1027" i="1" s="1"/>
  <c r="L1027" i="1" s="1"/>
  <c r="E1037" i="1"/>
  <c r="D1037" i="1"/>
  <c r="F1037" i="1" s="1"/>
  <c r="G1037" i="1" s="1"/>
  <c r="J1042" i="1"/>
  <c r="I1042" i="1"/>
  <c r="K1042" i="1" s="1"/>
  <c r="L1042" i="1" s="1"/>
  <c r="E1085" i="1"/>
  <c r="D1085" i="1"/>
  <c r="F1085" i="1" s="1"/>
  <c r="G1085" i="1" s="1"/>
  <c r="D924" i="1"/>
  <c r="F924" i="1" s="1"/>
  <c r="G924" i="1" s="1"/>
  <c r="N926" i="1"/>
  <c r="P926" i="1" s="1"/>
  <c r="Q926" i="1" s="1"/>
  <c r="I929" i="1"/>
  <c r="K929" i="1" s="1"/>
  <c r="L929" i="1" s="1"/>
  <c r="D932" i="1"/>
  <c r="F932" i="1" s="1"/>
  <c r="G932" i="1" s="1"/>
  <c r="N934" i="1"/>
  <c r="P934" i="1" s="1"/>
  <c r="Q934" i="1" s="1"/>
  <c r="I937" i="1"/>
  <c r="K937" i="1" s="1"/>
  <c r="L937" i="1" s="1"/>
  <c r="D940" i="1"/>
  <c r="F940" i="1" s="1"/>
  <c r="G940" i="1" s="1"/>
  <c r="N942" i="1"/>
  <c r="P942" i="1" s="1"/>
  <c r="Q942" i="1" s="1"/>
  <c r="I945" i="1"/>
  <c r="K945" i="1" s="1"/>
  <c r="L945" i="1" s="1"/>
  <c r="D948" i="1"/>
  <c r="F948" i="1" s="1"/>
  <c r="G948" i="1" s="1"/>
  <c r="N950" i="1"/>
  <c r="P950" i="1" s="1"/>
  <c r="Q950" i="1" s="1"/>
  <c r="I953" i="1"/>
  <c r="K953" i="1" s="1"/>
  <c r="L953" i="1" s="1"/>
  <c r="D956" i="1"/>
  <c r="F956" i="1" s="1"/>
  <c r="G956" i="1" s="1"/>
  <c r="N958" i="1"/>
  <c r="P958" i="1" s="1"/>
  <c r="Q958" i="1" s="1"/>
  <c r="I961" i="1"/>
  <c r="K961" i="1" s="1"/>
  <c r="L961" i="1" s="1"/>
  <c r="D964" i="1"/>
  <c r="F964" i="1" s="1"/>
  <c r="G964" i="1" s="1"/>
  <c r="N966" i="1"/>
  <c r="P966" i="1" s="1"/>
  <c r="Q966" i="1" s="1"/>
  <c r="I969" i="1"/>
  <c r="K969" i="1" s="1"/>
  <c r="L969" i="1" s="1"/>
  <c r="D972" i="1"/>
  <c r="F972" i="1" s="1"/>
  <c r="G972" i="1" s="1"/>
  <c r="N974" i="1"/>
  <c r="P974" i="1" s="1"/>
  <c r="Q974" i="1" s="1"/>
  <c r="I977" i="1"/>
  <c r="K977" i="1" s="1"/>
  <c r="L977" i="1" s="1"/>
  <c r="D980" i="1"/>
  <c r="F980" i="1" s="1"/>
  <c r="G980" i="1" s="1"/>
  <c r="N982" i="1"/>
  <c r="P982" i="1" s="1"/>
  <c r="Q982" i="1" s="1"/>
  <c r="I985" i="1"/>
  <c r="K985" i="1" s="1"/>
  <c r="L985" i="1" s="1"/>
  <c r="D988" i="1"/>
  <c r="F988" i="1" s="1"/>
  <c r="G988" i="1" s="1"/>
  <c r="N990" i="1"/>
  <c r="P990" i="1" s="1"/>
  <c r="Q990" i="1" s="1"/>
  <c r="I993" i="1"/>
  <c r="K993" i="1" s="1"/>
  <c r="L993" i="1" s="1"/>
  <c r="D996" i="1"/>
  <c r="F996" i="1" s="1"/>
  <c r="G996" i="1" s="1"/>
  <c r="N998" i="1"/>
  <c r="P998" i="1" s="1"/>
  <c r="Q998" i="1" s="1"/>
  <c r="I1001" i="1"/>
  <c r="K1001" i="1" s="1"/>
  <c r="L1001" i="1" s="1"/>
  <c r="D1004" i="1"/>
  <c r="F1004" i="1" s="1"/>
  <c r="G1004" i="1" s="1"/>
  <c r="N1006" i="1"/>
  <c r="P1006" i="1" s="1"/>
  <c r="Q1006" i="1" s="1"/>
  <c r="I1009" i="1"/>
  <c r="K1009" i="1" s="1"/>
  <c r="L1009" i="1" s="1"/>
  <c r="D1012" i="1"/>
  <c r="F1012" i="1" s="1"/>
  <c r="G1012" i="1" s="1"/>
  <c r="N1014" i="1"/>
  <c r="P1014" i="1" s="1"/>
  <c r="Q1014" i="1" s="1"/>
  <c r="I1017" i="1"/>
  <c r="K1017" i="1" s="1"/>
  <c r="L1017" i="1" s="1"/>
  <c r="N1022" i="1"/>
  <c r="P1022" i="1" s="1"/>
  <c r="Q1022" i="1" s="1"/>
  <c r="I1025" i="1"/>
  <c r="K1025" i="1" s="1"/>
  <c r="L1025" i="1" s="1"/>
  <c r="O1055" i="1"/>
  <c r="N1055" i="1"/>
  <c r="P1055" i="1" s="1"/>
  <c r="Q1055" i="1" s="1"/>
  <c r="O1063" i="1"/>
  <c r="N1063" i="1"/>
  <c r="P1063" i="1" s="1"/>
  <c r="Q1063" i="1" s="1"/>
  <c r="O1071" i="1"/>
  <c r="N1071" i="1"/>
  <c r="P1071" i="1" s="1"/>
  <c r="Q1071" i="1" s="1"/>
  <c r="E1093" i="1"/>
  <c r="D1093" i="1"/>
  <c r="F1093" i="1" s="1"/>
  <c r="G1093" i="1" s="1"/>
  <c r="J1098" i="1"/>
  <c r="I1098" i="1"/>
  <c r="K1098" i="1" s="1"/>
  <c r="L1098" i="1" s="1"/>
  <c r="O1103" i="1"/>
  <c r="N1103" i="1"/>
  <c r="P1103" i="1" s="1"/>
  <c r="Q1103" i="1" s="1"/>
  <c r="E1109" i="1"/>
  <c r="D1109" i="1"/>
  <c r="F1109" i="1" s="1"/>
  <c r="G1109" i="1" s="1"/>
  <c r="J1114" i="1"/>
  <c r="I1114" i="1"/>
  <c r="K1114" i="1" s="1"/>
  <c r="L1114" i="1" s="1"/>
  <c r="O1119" i="1"/>
  <c r="N1119" i="1"/>
  <c r="P1119" i="1" s="1"/>
  <c r="Q1119" i="1" s="1"/>
  <c r="E1045" i="1"/>
  <c r="D1045" i="1"/>
  <c r="F1045" i="1" s="1"/>
  <c r="G1045" i="1" s="1"/>
  <c r="J1050" i="1"/>
  <c r="I1050" i="1"/>
  <c r="K1050" i="1" s="1"/>
  <c r="L1050" i="1" s="1"/>
  <c r="J1082" i="1"/>
  <c r="I1082" i="1"/>
  <c r="K1082" i="1" s="1"/>
  <c r="L1082" i="1" s="1"/>
  <c r="E1125" i="1"/>
  <c r="D1125" i="1"/>
  <c r="F1125" i="1" s="1"/>
  <c r="G1125" i="1" s="1"/>
  <c r="N1134" i="1"/>
  <c r="P1134" i="1" s="1"/>
  <c r="Q1134" i="1" s="1"/>
  <c r="O1134" i="1"/>
  <c r="E1164" i="1"/>
  <c r="D1164" i="1"/>
  <c r="F1164" i="1" s="1"/>
  <c r="G1164" i="1" s="1"/>
  <c r="O1174" i="1"/>
  <c r="N1174" i="1"/>
  <c r="P1174" i="1" s="1"/>
  <c r="Q1174" i="1" s="1"/>
  <c r="E1188" i="1"/>
  <c r="D1188" i="1"/>
  <c r="F1188" i="1" s="1"/>
  <c r="G1188" i="1" s="1"/>
  <c r="O1198" i="1"/>
  <c r="N1198" i="1"/>
  <c r="P1198" i="1" s="1"/>
  <c r="Q1198" i="1" s="1"/>
  <c r="J1209" i="1"/>
  <c r="I1209" i="1"/>
  <c r="K1209" i="1" s="1"/>
  <c r="L1209" i="1" s="1"/>
  <c r="E1148" i="1"/>
  <c r="D1148" i="1"/>
  <c r="F1148" i="1" s="1"/>
  <c r="G1148" i="1" s="1"/>
  <c r="O1241" i="1"/>
  <c r="N1241" i="1"/>
  <c r="P1241" i="1" s="1"/>
  <c r="Q1241" i="1" s="1"/>
  <c r="E1156" i="1"/>
  <c r="D1156" i="1"/>
  <c r="F1156" i="1" s="1"/>
  <c r="G1156" i="1" s="1"/>
  <c r="O1166" i="1"/>
  <c r="N1166" i="1"/>
  <c r="P1166" i="1" s="1"/>
  <c r="Q1166" i="1" s="1"/>
  <c r="J1177" i="1"/>
  <c r="I1177" i="1"/>
  <c r="K1177" i="1" s="1"/>
  <c r="L1177" i="1" s="1"/>
  <c r="O1190" i="1"/>
  <c r="N1190" i="1"/>
  <c r="P1190" i="1" s="1"/>
  <c r="Q1190" i="1" s="1"/>
  <c r="J1201" i="1"/>
  <c r="I1201" i="1"/>
  <c r="K1201" i="1" s="1"/>
  <c r="L1201" i="1" s="1"/>
  <c r="E1212" i="1"/>
  <c r="D1212" i="1"/>
  <c r="F1212" i="1" s="1"/>
  <c r="G1212" i="1" s="1"/>
  <c r="D1034" i="1"/>
  <c r="F1034" i="1" s="1"/>
  <c r="G1034" i="1" s="1"/>
  <c r="N1036" i="1"/>
  <c r="P1036" i="1" s="1"/>
  <c r="Q1036" i="1" s="1"/>
  <c r="I1039" i="1"/>
  <c r="K1039" i="1" s="1"/>
  <c r="L1039" i="1" s="1"/>
  <c r="D1042" i="1"/>
  <c r="F1042" i="1" s="1"/>
  <c r="G1042" i="1" s="1"/>
  <c r="N1044" i="1"/>
  <c r="P1044" i="1" s="1"/>
  <c r="Q1044" i="1" s="1"/>
  <c r="I1047" i="1"/>
  <c r="K1047" i="1" s="1"/>
  <c r="L1047" i="1" s="1"/>
  <c r="D1050" i="1"/>
  <c r="F1050" i="1" s="1"/>
  <c r="G1050" i="1" s="1"/>
  <c r="N1052" i="1"/>
  <c r="P1052" i="1" s="1"/>
  <c r="Q1052" i="1" s="1"/>
  <c r="I1055" i="1"/>
  <c r="K1055" i="1" s="1"/>
  <c r="L1055" i="1" s="1"/>
  <c r="D1058" i="1"/>
  <c r="F1058" i="1" s="1"/>
  <c r="G1058" i="1" s="1"/>
  <c r="N1060" i="1"/>
  <c r="P1060" i="1" s="1"/>
  <c r="Q1060" i="1" s="1"/>
  <c r="I1063" i="1"/>
  <c r="K1063" i="1" s="1"/>
  <c r="L1063" i="1" s="1"/>
  <c r="D1066" i="1"/>
  <c r="F1066" i="1" s="1"/>
  <c r="G1066" i="1" s="1"/>
  <c r="N1068" i="1"/>
  <c r="P1068" i="1" s="1"/>
  <c r="Q1068" i="1" s="1"/>
  <c r="I1071" i="1"/>
  <c r="K1071" i="1" s="1"/>
  <c r="L1071" i="1" s="1"/>
  <c r="D1074" i="1"/>
  <c r="F1074" i="1" s="1"/>
  <c r="G1074" i="1" s="1"/>
  <c r="N1076" i="1"/>
  <c r="P1076" i="1" s="1"/>
  <c r="Q1076" i="1" s="1"/>
  <c r="I1079" i="1"/>
  <c r="K1079" i="1" s="1"/>
  <c r="L1079" i="1" s="1"/>
  <c r="D1082" i="1"/>
  <c r="F1082" i="1" s="1"/>
  <c r="G1082" i="1" s="1"/>
  <c r="N1084" i="1"/>
  <c r="P1084" i="1" s="1"/>
  <c r="Q1084" i="1" s="1"/>
  <c r="I1087" i="1"/>
  <c r="K1087" i="1" s="1"/>
  <c r="L1087" i="1" s="1"/>
  <c r="D1090" i="1"/>
  <c r="F1090" i="1" s="1"/>
  <c r="G1090" i="1" s="1"/>
  <c r="N1092" i="1"/>
  <c r="P1092" i="1" s="1"/>
  <c r="Q1092" i="1" s="1"/>
  <c r="I1095" i="1"/>
  <c r="K1095" i="1" s="1"/>
  <c r="L1095" i="1" s="1"/>
  <c r="D1098" i="1"/>
  <c r="F1098" i="1" s="1"/>
  <c r="G1098" i="1" s="1"/>
  <c r="N1100" i="1"/>
  <c r="P1100" i="1" s="1"/>
  <c r="Q1100" i="1" s="1"/>
  <c r="I1103" i="1"/>
  <c r="K1103" i="1" s="1"/>
  <c r="L1103" i="1" s="1"/>
  <c r="D1106" i="1"/>
  <c r="F1106" i="1" s="1"/>
  <c r="G1106" i="1" s="1"/>
  <c r="N1108" i="1"/>
  <c r="P1108" i="1" s="1"/>
  <c r="Q1108" i="1" s="1"/>
  <c r="I1111" i="1"/>
  <c r="K1111" i="1" s="1"/>
  <c r="L1111" i="1" s="1"/>
  <c r="D1114" i="1"/>
  <c r="F1114" i="1" s="1"/>
  <c r="G1114" i="1" s="1"/>
  <c r="N1116" i="1"/>
  <c r="P1116" i="1" s="1"/>
  <c r="Q1116" i="1" s="1"/>
  <c r="I1119" i="1"/>
  <c r="K1119" i="1" s="1"/>
  <c r="L1119" i="1" s="1"/>
  <c r="D1122" i="1"/>
  <c r="F1122" i="1" s="1"/>
  <c r="G1122" i="1" s="1"/>
  <c r="N1124" i="1"/>
  <c r="P1124" i="1" s="1"/>
  <c r="Q1124" i="1" s="1"/>
  <c r="I1127" i="1"/>
  <c r="K1127" i="1" s="1"/>
  <c r="L1127" i="1" s="1"/>
  <c r="E1132" i="1"/>
  <c r="D1135" i="1"/>
  <c r="F1135" i="1" s="1"/>
  <c r="G1135" i="1" s="1"/>
  <c r="D1138" i="1"/>
  <c r="F1138" i="1" s="1"/>
  <c r="G1138" i="1" s="1"/>
  <c r="E1180" i="1"/>
  <c r="D1180" i="1"/>
  <c r="F1180" i="1" s="1"/>
  <c r="G1180" i="1" s="1"/>
  <c r="O1139" i="1"/>
  <c r="N1139" i="1"/>
  <c r="P1139" i="1" s="1"/>
  <c r="Q1139" i="1" s="1"/>
  <c r="O1150" i="1"/>
  <c r="N1150" i="1"/>
  <c r="P1150" i="1" s="1"/>
  <c r="Q1150" i="1" s="1"/>
  <c r="O1158" i="1"/>
  <c r="N1158" i="1"/>
  <c r="P1158" i="1" s="1"/>
  <c r="Q1158" i="1" s="1"/>
  <c r="J1169" i="1"/>
  <c r="I1169" i="1"/>
  <c r="K1169" i="1" s="1"/>
  <c r="L1169" i="1" s="1"/>
  <c r="O1182" i="1"/>
  <c r="N1182" i="1"/>
  <c r="P1182" i="1" s="1"/>
  <c r="Q1182" i="1" s="1"/>
  <c r="J1193" i="1"/>
  <c r="I1193" i="1"/>
  <c r="K1193" i="1" s="1"/>
  <c r="L1193" i="1" s="1"/>
  <c r="E1204" i="1"/>
  <c r="D1204" i="1"/>
  <c r="F1204" i="1" s="1"/>
  <c r="G1204" i="1" s="1"/>
  <c r="O1214" i="1"/>
  <c r="N1214" i="1"/>
  <c r="P1214" i="1" s="1"/>
  <c r="Q1214" i="1" s="1"/>
  <c r="I1093" i="1"/>
  <c r="K1093" i="1" s="1"/>
  <c r="L1093" i="1" s="1"/>
  <c r="D1096" i="1"/>
  <c r="F1096" i="1" s="1"/>
  <c r="G1096" i="1" s="1"/>
  <c r="N1098" i="1"/>
  <c r="P1098" i="1" s="1"/>
  <c r="Q1098" i="1" s="1"/>
  <c r="I1101" i="1"/>
  <c r="K1101" i="1" s="1"/>
  <c r="L1101" i="1" s="1"/>
  <c r="D1104" i="1"/>
  <c r="F1104" i="1" s="1"/>
  <c r="G1104" i="1" s="1"/>
  <c r="N1106" i="1"/>
  <c r="P1106" i="1" s="1"/>
  <c r="Q1106" i="1" s="1"/>
  <c r="I1109" i="1"/>
  <c r="K1109" i="1" s="1"/>
  <c r="L1109" i="1" s="1"/>
  <c r="D1112" i="1"/>
  <c r="F1112" i="1" s="1"/>
  <c r="G1112" i="1" s="1"/>
  <c r="N1114" i="1"/>
  <c r="P1114" i="1" s="1"/>
  <c r="Q1114" i="1" s="1"/>
  <c r="I1117" i="1"/>
  <c r="K1117" i="1" s="1"/>
  <c r="L1117" i="1" s="1"/>
  <c r="D1120" i="1"/>
  <c r="F1120" i="1" s="1"/>
  <c r="G1120" i="1" s="1"/>
  <c r="N1122" i="1"/>
  <c r="P1122" i="1" s="1"/>
  <c r="Q1122" i="1" s="1"/>
  <c r="I1125" i="1"/>
  <c r="K1125" i="1" s="1"/>
  <c r="L1125" i="1" s="1"/>
  <c r="O1128" i="1"/>
  <c r="J1131" i="1"/>
  <c r="J1134" i="1"/>
  <c r="J1137" i="1"/>
  <c r="N1140" i="1"/>
  <c r="P1140" i="1" s="1"/>
  <c r="Q1140" i="1" s="1"/>
  <c r="E1145" i="1"/>
  <c r="D1145" i="1"/>
  <c r="F1145" i="1" s="1"/>
  <c r="G1145" i="1" s="1"/>
  <c r="J1142" i="1"/>
  <c r="I1142" i="1"/>
  <c r="K1142" i="1" s="1"/>
  <c r="L1142" i="1" s="1"/>
  <c r="J1145" i="1"/>
  <c r="I1145" i="1"/>
  <c r="K1145" i="1" s="1"/>
  <c r="L1145" i="1" s="1"/>
  <c r="J1161" i="1"/>
  <c r="I1161" i="1"/>
  <c r="K1161" i="1" s="1"/>
  <c r="L1161" i="1" s="1"/>
  <c r="E1172" i="1"/>
  <c r="D1172" i="1"/>
  <c r="F1172" i="1" s="1"/>
  <c r="G1172" i="1" s="1"/>
  <c r="J1185" i="1"/>
  <c r="I1185" i="1"/>
  <c r="K1185" i="1" s="1"/>
  <c r="L1185" i="1" s="1"/>
  <c r="E1196" i="1"/>
  <c r="D1196" i="1"/>
  <c r="F1196" i="1" s="1"/>
  <c r="G1196" i="1" s="1"/>
  <c r="O1206" i="1"/>
  <c r="N1206" i="1"/>
  <c r="P1206" i="1" s="1"/>
  <c r="Q1206" i="1" s="1"/>
  <c r="J1252" i="1"/>
  <c r="I1252" i="1"/>
  <c r="K1252" i="1" s="1"/>
  <c r="L1252" i="1" s="1"/>
  <c r="O1225" i="1"/>
  <c r="N1225" i="1"/>
  <c r="P1225" i="1" s="1"/>
  <c r="Q1225" i="1" s="1"/>
  <c r="E1263" i="1"/>
  <c r="D1263" i="1"/>
  <c r="F1263" i="1" s="1"/>
  <c r="G1263" i="1" s="1"/>
  <c r="J1276" i="1"/>
  <c r="I1276" i="1"/>
  <c r="K1276" i="1" s="1"/>
  <c r="L1276" i="1" s="1"/>
  <c r="E1220" i="1"/>
  <c r="D1220" i="1"/>
  <c r="F1220" i="1" s="1"/>
  <c r="G1220" i="1" s="1"/>
  <c r="O1233" i="1"/>
  <c r="N1233" i="1"/>
  <c r="P1233" i="1" s="1"/>
  <c r="Q1233" i="1" s="1"/>
  <c r="O1257" i="1"/>
  <c r="N1257" i="1"/>
  <c r="P1257" i="1" s="1"/>
  <c r="Q1257" i="1" s="1"/>
  <c r="O1265" i="1"/>
  <c r="N1265" i="1"/>
  <c r="P1265" i="1" s="1"/>
  <c r="Q1265" i="1" s="1"/>
  <c r="N1156" i="1"/>
  <c r="P1156" i="1" s="1"/>
  <c r="Q1156" i="1" s="1"/>
  <c r="I1159" i="1"/>
  <c r="K1159" i="1" s="1"/>
  <c r="L1159" i="1" s="1"/>
  <c r="D1162" i="1"/>
  <c r="F1162" i="1" s="1"/>
  <c r="G1162" i="1" s="1"/>
  <c r="N1164" i="1"/>
  <c r="P1164" i="1" s="1"/>
  <c r="Q1164" i="1" s="1"/>
  <c r="I1167" i="1"/>
  <c r="K1167" i="1" s="1"/>
  <c r="L1167" i="1" s="1"/>
  <c r="D1170" i="1"/>
  <c r="F1170" i="1" s="1"/>
  <c r="G1170" i="1" s="1"/>
  <c r="N1172" i="1"/>
  <c r="P1172" i="1" s="1"/>
  <c r="Q1172" i="1" s="1"/>
  <c r="I1175" i="1"/>
  <c r="K1175" i="1" s="1"/>
  <c r="L1175" i="1" s="1"/>
  <c r="D1178" i="1"/>
  <c r="F1178" i="1" s="1"/>
  <c r="G1178" i="1" s="1"/>
  <c r="N1180" i="1"/>
  <c r="P1180" i="1" s="1"/>
  <c r="Q1180" i="1" s="1"/>
  <c r="I1183" i="1"/>
  <c r="K1183" i="1" s="1"/>
  <c r="L1183" i="1" s="1"/>
  <c r="D1186" i="1"/>
  <c r="F1186" i="1" s="1"/>
  <c r="G1186" i="1" s="1"/>
  <c r="N1188" i="1"/>
  <c r="P1188" i="1" s="1"/>
  <c r="Q1188" i="1" s="1"/>
  <c r="I1191" i="1"/>
  <c r="K1191" i="1" s="1"/>
  <c r="L1191" i="1" s="1"/>
  <c r="D1194" i="1"/>
  <c r="F1194" i="1" s="1"/>
  <c r="G1194" i="1" s="1"/>
  <c r="N1196" i="1"/>
  <c r="P1196" i="1" s="1"/>
  <c r="Q1196" i="1" s="1"/>
  <c r="I1199" i="1"/>
  <c r="K1199" i="1" s="1"/>
  <c r="L1199" i="1" s="1"/>
  <c r="D1202" i="1"/>
  <c r="F1202" i="1" s="1"/>
  <c r="G1202" i="1" s="1"/>
  <c r="N1204" i="1"/>
  <c r="P1204" i="1" s="1"/>
  <c r="Q1204" i="1" s="1"/>
  <c r="I1207" i="1"/>
  <c r="K1207" i="1" s="1"/>
  <c r="L1207" i="1" s="1"/>
  <c r="D1210" i="1"/>
  <c r="F1210" i="1" s="1"/>
  <c r="G1210" i="1" s="1"/>
  <c r="N1212" i="1"/>
  <c r="P1212" i="1" s="1"/>
  <c r="Q1212" i="1" s="1"/>
  <c r="I1215" i="1"/>
  <c r="K1215" i="1" s="1"/>
  <c r="L1215" i="1" s="1"/>
  <c r="N1234" i="1"/>
  <c r="P1234" i="1" s="1"/>
  <c r="Q1234" i="1" s="1"/>
  <c r="J1244" i="1"/>
  <c r="I1244" i="1"/>
  <c r="K1244" i="1" s="1"/>
  <c r="L1244" i="1" s="1"/>
  <c r="O1249" i="1"/>
  <c r="N1249" i="1"/>
  <c r="P1249" i="1" s="1"/>
  <c r="Q1249" i="1" s="1"/>
  <c r="J1268" i="1"/>
  <c r="I1268" i="1"/>
  <c r="K1268" i="1" s="1"/>
  <c r="L1268" i="1" s="1"/>
  <c r="N1147" i="1"/>
  <c r="P1147" i="1" s="1"/>
  <c r="Q1147" i="1" s="1"/>
  <c r="I1150" i="1"/>
  <c r="K1150" i="1" s="1"/>
  <c r="L1150" i="1" s="1"/>
  <c r="D1153" i="1"/>
  <c r="F1153" i="1" s="1"/>
  <c r="G1153" i="1" s="1"/>
  <c r="N1155" i="1"/>
  <c r="P1155" i="1" s="1"/>
  <c r="Q1155" i="1" s="1"/>
  <c r="I1158" i="1"/>
  <c r="K1158" i="1" s="1"/>
  <c r="L1158" i="1" s="1"/>
  <c r="D1161" i="1"/>
  <c r="F1161" i="1" s="1"/>
  <c r="G1161" i="1" s="1"/>
  <c r="N1163" i="1"/>
  <c r="P1163" i="1" s="1"/>
  <c r="Q1163" i="1" s="1"/>
  <c r="I1166" i="1"/>
  <c r="K1166" i="1" s="1"/>
  <c r="L1166" i="1" s="1"/>
  <c r="D1169" i="1"/>
  <c r="F1169" i="1" s="1"/>
  <c r="G1169" i="1" s="1"/>
  <c r="N1171" i="1"/>
  <c r="P1171" i="1" s="1"/>
  <c r="Q1171" i="1" s="1"/>
  <c r="I1174" i="1"/>
  <c r="K1174" i="1" s="1"/>
  <c r="L1174" i="1" s="1"/>
  <c r="D1177" i="1"/>
  <c r="F1177" i="1" s="1"/>
  <c r="G1177" i="1" s="1"/>
  <c r="N1179" i="1"/>
  <c r="P1179" i="1" s="1"/>
  <c r="Q1179" i="1" s="1"/>
  <c r="I1182" i="1"/>
  <c r="K1182" i="1" s="1"/>
  <c r="L1182" i="1" s="1"/>
  <c r="J1228" i="1"/>
  <c r="I1228" i="1"/>
  <c r="K1228" i="1" s="1"/>
  <c r="L1228" i="1" s="1"/>
  <c r="J1236" i="1"/>
  <c r="I1236" i="1"/>
  <c r="K1236" i="1" s="1"/>
  <c r="L1236" i="1" s="1"/>
  <c r="E1304" i="1"/>
  <c r="D1304" i="1"/>
  <c r="F1304" i="1" s="1"/>
  <c r="G1304" i="1" s="1"/>
  <c r="E1255" i="1"/>
  <c r="D1255" i="1"/>
  <c r="F1255" i="1" s="1"/>
  <c r="G1255" i="1" s="1"/>
  <c r="E1271" i="1"/>
  <c r="D1271" i="1"/>
  <c r="F1271" i="1" s="1"/>
  <c r="G1271" i="1" s="1"/>
  <c r="J1333" i="1"/>
  <c r="I1333" i="1"/>
  <c r="K1333" i="1" s="1"/>
  <c r="L1333" i="1" s="1"/>
  <c r="N1177" i="1"/>
  <c r="P1177" i="1" s="1"/>
  <c r="Q1177" i="1" s="1"/>
  <c r="I1180" i="1"/>
  <c r="K1180" i="1" s="1"/>
  <c r="L1180" i="1" s="1"/>
  <c r="D1183" i="1"/>
  <c r="F1183" i="1" s="1"/>
  <c r="G1183" i="1" s="1"/>
  <c r="N1185" i="1"/>
  <c r="P1185" i="1" s="1"/>
  <c r="Q1185" i="1" s="1"/>
  <c r="I1188" i="1"/>
  <c r="K1188" i="1" s="1"/>
  <c r="L1188" i="1" s="1"/>
  <c r="D1191" i="1"/>
  <c r="F1191" i="1" s="1"/>
  <c r="G1191" i="1" s="1"/>
  <c r="N1193" i="1"/>
  <c r="P1193" i="1" s="1"/>
  <c r="Q1193" i="1" s="1"/>
  <c r="I1196" i="1"/>
  <c r="K1196" i="1" s="1"/>
  <c r="L1196" i="1" s="1"/>
  <c r="D1199" i="1"/>
  <c r="F1199" i="1" s="1"/>
  <c r="G1199" i="1" s="1"/>
  <c r="N1201" i="1"/>
  <c r="P1201" i="1" s="1"/>
  <c r="Q1201" i="1" s="1"/>
  <c r="I1204" i="1"/>
  <c r="K1204" i="1" s="1"/>
  <c r="L1204" i="1" s="1"/>
  <c r="D1207" i="1"/>
  <c r="F1207" i="1" s="1"/>
  <c r="G1207" i="1" s="1"/>
  <c r="N1209" i="1"/>
  <c r="P1209" i="1" s="1"/>
  <c r="Q1209" i="1" s="1"/>
  <c r="I1212" i="1"/>
  <c r="K1212" i="1" s="1"/>
  <c r="L1212" i="1" s="1"/>
  <c r="D1215" i="1"/>
  <c r="F1215" i="1" s="1"/>
  <c r="G1215" i="1" s="1"/>
  <c r="N1216" i="1"/>
  <c r="P1216" i="1" s="1"/>
  <c r="Q1216" i="1" s="1"/>
  <c r="N1218" i="1"/>
  <c r="P1218" i="1" s="1"/>
  <c r="Q1218" i="1" s="1"/>
  <c r="E1223" i="1"/>
  <c r="D1223" i="1"/>
  <c r="F1223" i="1" s="1"/>
  <c r="G1223" i="1" s="1"/>
  <c r="E1239" i="1"/>
  <c r="D1239" i="1"/>
  <c r="F1239" i="1" s="1"/>
  <c r="G1239" i="1" s="1"/>
  <c r="J1278" i="1"/>
  <c r="I1278" i="1"/>
  <c r="K1278" i="1" s="1"/>
  <c r="L1278" i="1" s="1"/>
  <c r="I1217" i="1"/>
  <c r="K1217" i="1" s="1"/>
  <c r="L1217" i="1" s="1"/>
  <c r="E1222" i="1"/>
  <c r="D1224" i="1"/>
  <c r="F1224" i="1" s="1"/>
  <c r="G1224" i="1" s="1"/>
  <c r="E1231" i="1"/>
  <c r="D1231" i="1"/>
  <c r="F1231" i="1" s="1"/>
  <c r="G1231" i="1" s="1"/>
  <c r="E1247" i="1"/>
  <c r="D1247" i="1"/>
  <c r="F1247" i="1" s="1"/>
  <c r="G1247" i="1" s="1"/>
  <c r="J1260" i="1"/>
  <c r="I1260" i="1"/>
  <c r="K1260" i="1" s="1"/>
  <c r="L1260" i="1" s="1"/>
  <c r="O1273" i="1"/>
  <c r="N1273" i="1"/>
  <c r="P1273" i="1" s="1"/>
  <c r="Q1273" i="1" s="1"/>
  <c r="E1280" i="1"/>
  <c r="D1280" i="1"/>
  <c r="F1280" i="1" s="1"/>
  <c r="G1280" i="1" s="1"/>
  <c r="O1306" i="1"/>
  <c r="N1306" i="1"/>
  <c r="P1306" i="1" s="1"/>
  <c r="Q1306" i="1" s="1"/>
  <c r="J1317" i="1"/>
  <c r="I1317" i="1"/>
  <c r="K1317" i="1" s="1"/>
  <c r="L1317" i="1" s="1"/>
  <c r="N1224" i="1"/>
  <c r="P1224" i="1" s="1"/>
  <c r="Q1224" i="1" s="1"/>
  <c r="I1227" i="1"/>
  <c r="K1227" i="1" s="1"/>
  <c r="L1227" i="1" s="1"/>
  <c r="D1230" i="1"/>
  <c r="F1230" i="1" s="1"/>
  <c r="G1230" i="1" s="1"/>
  <c r="N1232" i="1"/>
  <c r="P1232" i="1" s="1"/>
  <c r="Q1232" i="1" s="1"/>
  <c r="I1235" i="1"/>
  <c r="K1235" i="1" s="1"/>
  <c r="L1235" i="1" s="1"/>
  <c r="J1285" i="1"/>
  <c r="I1285" i="1"/>
  <c r="K1285" i="1" s="1"/>
  <c r="L1285" i="1" s="1"/>
  <c r="O1290" i="1"/>
  <c r="N1290" i="1"/>
  <c r="P1290" i="1" s="1"/>
  <c r="Q1290" i="1" s="1"/>
  <c r="E1320" i="1"/>
  <c r="D1320" i="1"/>
  <c r="F1320" i="1" s="1"/>
  <c r="G1320" i="1" s="1"/>
  <c r="J1281" i="1"/>
  <c r="I1281" i="1"/>
  <c r="K1281" i="1" s="1"/>
  <c r="L1281" i="1" s="1"/>
  <c r="J1293" i="1"/>
  <c r="I1293" i="1"/>
  <c r="K1293" i="1" s="1"/>
  <c r="L1293" i="1" s="1"/>
  <c r="J1309" i="1"/>
  <c r="I1309" i="1"/>
  <c r="K1309" i="1" s="1"/>
  <c r="L1309" i="1" s="1"/>
  <c r="O1322" i="1"/>
  <c r="N1322" i="1"/>
  <c r="P1322" i="1" s="1"/>
  <c r="Q1322" i="1" s="1"/>
  <c r="J1325" i="1"/>
  <c r="I1325" i="1"/>
  <c r="K1325" i="1" s="1"/>
  <c r="L1325" i="1" s="1"/>
  <c r="E1328" i="1"/>
  <c r="D1328" i="1"/>
  <c r="F1328" i="1" s="1"/>
  <c r="G1328" i="1" s="1"/>
  <c r="N1222" i="1"/>
  <c r="P1222" i="1" s="1"/>
  <c r="Q1222" i="1" s="1"/>
  <c r="I1225" i="1"/>
  <c r="K1225" i="1" s="1"/>
  <c r="L1225" i="1" s="1"/>
  <c r="D1228" i="1"/>
  <c r="F1228" i="1" s="1"/>
  <c r="G1228" i="1" s="1"/>
  <c r="N1230" i="1"/>
  <c r="P1230" i="1" s="1"/>
  <c r="Q1230" i="1" s="1"/>
  <c r="I1233" i="1"/>
  <c r="K1233" i="1" s="1"/>
  <c r="L1233" i="1" s="1"/>
  <c r="D1236" i="1"/>
  <c r="F1236" i="1" s="1"/>
  <c r="G1236" i="1" s="1"/>
  <c r="N1238" i="1"/>
  <c r="P1238" i="1" s="1"/>
  <c r="Q1238" i="1" s="1"/>
  <c r="I1241" i="1"/>
  <c r="K1241" i="1" s="1"/>
  <c r="L1241" i="1" s="1"/>
  <c r="D1244" i="1"/>
  <c r="F1244" i="1" s="1"/>
  <c r="G1244" i="1" s="1"/>
  <c r="N1246" i="1"/>
  <c r="P1246" i="1" s="1"/>
  <c r="Q1246" i="1" s="1"/>
  <c r="I1249" i="1"/>
  <c r="K1249" i="1" s="1"/>
  <c r="L1249" i="1" s="1"/>
  <c r="D1252" i="1"/>
  <c r="F1252" i="1" s="1"/>
  <c r="G1252" i="1" s="1"/>
  <c r="N1254" i="1"/>
  <c r="P1254" i="1" s="1"/>
  <c r="Q1254" i="1" s="1"/>
  <c r="I1257" i="1"/>
  <c r="K1257" i="1" s="1"/>
  <c r="L1257" i="1" s="1"/>
  <c r="D1260" i="1"/>
  <c r="F1260" i="1" s="1"/>
  <c r="G1260" i="1" s="1"/>
  <c r="N1262" i="1"/>
  <c r="P1262" i="1" s="1"/>
  <c r="Q1262" i="1" s="1"/>
  <c r="I1265" i="1"/>
  <c r="K1265" i="1" s="1"/>
  <c r="L1265" i="1" s="1"/>
  <c r="D1268" i="1"/>
  <c r="F1268" i="1" s="1"/>
  <c r="G1268" i="1" s="1"/>
  <c r="N1270" i="1"/>
  <c r="P1270" i="1" s="1"/>
  <c r="Q1270" i="1" s="1"/>
  <c r="I1273" i="1"/>
  <c r="K1273" i="1" s="1"/>
  <c r="L1273" i="1" s="1"/>
  <c r="D1276" i="1"/>
  <c r="F1276" i="1" s="1"/>
  <c r="G1276" i="1" s="1"/>
  <c r="O1278" i="1"/>
  <c r="N1278" i="1"/>
  <c r="P1278" i="1" s="1"/>
  <c r="Q1278" i="1" s="1"/>
  <c r="O1286" i="1"/>
  <c r="N1286" i="1"/>
  <c r="P1286" i="1" s="1"/>
  <c r="Q1286" i="1" s="1"/>
  <c r="D1219" i="1"/>
  <c r="F1219" i="1" s="1"/>
  <c r="G1219" i="1" s="1"/>
  <c r="N1221" i="1"/>
  <c r="P1221" i="1" s="1"/>
  <c r="Q1221" i="1" s="1"/>
  <c r="I1224" i="1"/>
  <c r="K1224" i="1" s="1"/>
  <c r="L1224" i="1" s="1"/>
  <c r="D1227" i="1"/>
  <c r="F1227" i="1" s="1"/>
  <c r="G1227" i="1" s="1"/>
  <c r="N1229" i="1"/>
  <c r="P1229" i="1" s="1"/>
  <c r="Q1229" i="1" s="1"/>
  <c r="I1232" i="1"/>
  <c r="K1232" i="1" s="1"/>
  <c r="L1232" i="1" s="1"/>
  <c r="D1235" i="1"/>
  <c r="F1235" i="1" s="1"/>
  <c r="G1235" i="1" s="1"/>
  <c r="N1237" i="1"/>
  <c r="P1237" i="1" s="1"/>
  <c r="Q1237" i="1" s="1"/>
  <c r="I1240" i="1"/>
  <c r="K1240" i="1" s="1"/>
  <c r="L1240" i="1" s="1"/>
  <c r="N1245" i="1"/>
  <c r="P1245" i="1" s="1"/>
  <c r="Q1245" i="1" s="1"/>
  <c r="I1248" i="1"/>
  <c r="K1248" i="1" s="1"/>
  <c r="L1248" i="1" s="1"/>
  <c r="E1296" i="1"/>
  <c r="D1296" i="1"/>
  <c r="F1296" i="1" s="1"/>
  <c r="G1296" i="1" s="1"/>
  <c r="O1282" i="1"/>
  <c r="N1282" i="1"/>
  <c r="P1282" i="1" s="1"/>
  <c r="Q1282" i="1" s="1"/>
  <c r="O1298" i="1"/>
  <c r="N1298" i="1"/>
  <c r="P1298" i="1" s="1"/>
  <c r="Q1298" i="1" s="1"/>
  <c r="E1312" i="1"/>
  <c r="D1312" i="1"/>
  <c r="F1312" i="1" s="1"/>
  <c r="G1312" i="1" s="1"/>
  <c r="O1330" i="1"/>
  <c r="N1330" i="1"/>
  <c r="P1330" i="1" s="1"/>
  <c r="Q1330" i="1" s="1"/>
  <c r="O1365" i="1"/>
  <c r="N1365" i="1"/>
  <c r="P1365" i="1" s="1"/>
  <c r="Q1365" i="1" s="1"/>
  <c r="J1277" i="1"/>
  <c r="E1284" i="1"/>
  <c r="D1284" i="1"/>
  <c r="F1284" i="1" s="1"/>
  <c r="G1284" i="1" s="1"/>
  <c r="E1288" i="1"/>
  <c r="D1288" i="1"/>
  <c r="F1288" i="1" s="1"/>
  <c r="G1288" i="1" s="1"/>
  <c r="J1301" i="1"/>
  <c r="I1301" i="1"/>
  <c r="K1301" i="1" s="1"/>
  <c r="L1301" i="1" s="1"/>
  <c r="O1314" i="1"/>
  <c r="N1314" i="1"/>
  <c r="P1314" i="1" s="1"/>
  <c r="Q1314" i="1" s="1"/>
  <c r="O1349" i="1"/>
  <c r="N1349" i="1"/>
  <c r="P1349" i="1" s="1"/>
  <c r="Q1349" i="1" s="1"/>
  <c r="J1352" i="1"/>
  <c r="I1352" i="1"/>
  <c r="K1352" i="1" s="1"/>
  <c r="L1352" i="1" s="1"/>
  <c r="E1371" i="1"/>
  <c r="D1371" i="1"/>
  <c r="F1371" i="1" s="1"/>
  <c r="G1371" i="1" s="1"/>
  <c r="E1392" i="1"/>
  <c r="D1392" i="1"/>
  <c r="F1392" i="1" s="1"/>
  <c r="G1392" i="1" s="1"/>
  <c r="N1396" i="1"/>
  <c r="P1396" i="1" s="1"/>
  <c r="Q1396" i="1" s="1"/>
  <c r="O1396" i="1"/>
  <c r="O1404" i="1"/>
  <c r="N1404" i="1"/>
  <c r="P1404" i="1" s="1"/>
  <c r="Q1404" i="1" s="1"/>
  <c r="I1421" i="1"/>
  <c r="K1421" i="1" s="1"/>
  <c r="L1421" i="1" s="1"/>
  <c r="J1421" i="1"/>
  <c r="J1336" i="1"/>
  <c r="I1336" i="1"/>
  <c r="K1336" i="1" s="1"/>
  <c r="L1336" i="1" s="1"/>
  <c r="I1291" i="1"/>
  <c r="K1291" i="1" s="1"/>
  <c r="L1291" i="1" s="1"/>
  <c r="E1339" i="1"/>
  <c r="D1339" i="1"/>
  <c r="F1339" i="1" s="1"/>
  <c r="G1339" i="1" s="1"/>
  <c r="I1290" i="1"/>
  <c r="K1290" i="1" s="1"/>
  <c r="L1290" i="1" s="1"/>
  <c r="D1293" i="1"/>
  <c r="F1293" i="1" s="1"/>
  <c r="G1293" i="1" s="1"/>
  <c r="N1295" i="1"/>
  <c r="P1295" i="1" s="1"/>
  <c r="Q1295" i="1" s="1"/>
  <c r="I1298" i="1"/>
  <c r="K1298" i="1" s="1"/>
  <c r="L1298" i="1" s="1"/>
  <c r="D1301" i="1"/>
  <c r="F1301" i="1" s="1"/>
  <c r="G1301" i="1" s="1"/>
  <c r="N1303" i="1"/>
  <c r="P1303" i="1" s="1"/>
  <c r="Q1303" i="1" s="1"/>
  <c r="I1306" i="1"/>
  <c r="K1306" i="1" s="1"/>
  <c r="L1306" i="1" s="1"/>
  <c r="D1309" i="1"/>
  <c r="F1309" i="1" s="1"/>
  <c r="G1309" i="1" s="1"/>
  <c r="N1311" i="1"/>
  <c r="P1311" i="1" s="1"/>
  <c r="Q1311" i="1" s="1"/>
  <c r="I1314" i="1"/>
  <c r="K1314" i="1" s="1"/>
  <c r="L1314" i="1" s="1"/>
  <c r="D1317" i="1"/>
  <c r="F1317" i="1" s="1"/>
  <c r="G1317" i="1" s="1"/>
  <c r="N1319" i="1"/>
  <c r="P1319" i="1" s="1"/>
  <c r="Q1319" i="1" s="1"/>
  <c r="I1322" i="1"/>
  <c r="K1322" i="1" s="1"/>
  <c r="L1322" i="1" s="1"/>
  <c r="D1325" i="1"/>
  <c r="F1325" i="1" s="1"/>
  <c r="G1325" i="1" s="1"/>
  <c r="N1327" i="1"/>
  <c r="P1327" i="1" s="1"/>
  <c r="Q1327" i="1" s="1"/>
  <c r="I1330" i="1"/>
  <c r="K1330" i="1" s="1"/>
  <c r="L1330" i="1" s="1"/>
  <c r="D1333" i="1"/>
  <c r="F1333" i="1" s="1"/>
  <c r="G1333" i="1" s="1"/>
  <c r="N1334" i="1"/>
  <c r="P1334" i="1" s="1"/>
  <c r="Q1334" i="1" s="1"/>
  <c r="O1341" i="1"/>
  <c r="N1341" i="1"/>
  <c r="P1341" i="1" s="1"/>
  <c r="Q1341" i="1" s="1"/>
  <c r="J1360" i="1"/>
  <c r="I1360" i="1"/>
  <c r="K1360" i="1" s="1"/>
  <c r="L1360" i="1" s="1"/>
  <c r="E1363" i="1"/>
  <c r="D1363" i="1"/>
  <c r="F1363" i="1" s="1"/>
  <c r="G1363" i="1" s="1"/>
  <c r="J1368" i="1"/>
  <c r="I1368" i="1"/>
  <c r="K1368" i="1" s="1"/>
  <c r="L1368" i="1" s="1"/>
  <c r="I1289" i="1"/>
  <c r="K1289" i="1" s="1"/>
  <c r="L1289" i="1" s="1"/>
  <c r="D1292" i="1"/>
  <c r="F1292" i="1" s="1"/>
  <c r="G1292" i="1" s="1"/>
  <c r="N1294" i="1"/>
  <c r="P1294" i="1" s="1"/>
  <c r="Q1294" i="1" s="1"/>
  <c r="I1297" i="1"/>
  <c r="K1297" i="1" s="1"/>
  <c r="L1297" i="1" s="1"/>
  <c r="D1300" i="1"/>
  <c r="F1300" i="1" s="1"/>
  <c r="G1300" i="1" s="1"/>
  <c r="N1302" i="1"/>
  <c r="P1302" i="1" s="1"/>
  <c r="Q1302" i="1" s="1"/>
  <c r="I1305" i="1"/>
  <c r="K1305" i="1" s="1"/>
  <c r="L1305" i="1" s="1"/>
  <c r="N1318" i="1"/>
  <c r="P1318" i="1" s="1"/>
  <c r="Q1318" i="1" s="1"/>
  <c r="N1326" i="1"/>
  <c r="P1326" i="1" s="1"/>
  <c r="Q1326" i="1" s="1"/>
  <c r="I1329" i="1"/>
  <c r="K1329" i="1" s="1"/>
  <c r="L1329" i="1" s="1"/>
  <c r="D1332" i="1"/>
  <c r="F1332" i="1" s="1"/>
  <c r="G1332" i="1" s="1"/>
  <c r="O1357" i="1"/>
  <c r="N1357" i="1"/>
  <c r="P1357" i="1" s="1"/>
  <c r="Q1357" i="1" s="1"/>
  <c r="O1373" i="1"/>
  <c r="N1373" i="1"/>
  <c r="P1373" i="1" s="1"/>
  <c r="Q1373" i="1" s="1"/>
  <c r="I1312" i="1"/>
  <c r="K1312" i="1" s="1"/>
  <c r="L1312" i="1" s="1"/>
  <c r="I1320" i="1"/>
  <c r="K1320" i="1" s="1"/>
  <c r="L1320" i="1" s="1"/>
  <c r="D1323" i="1"/>
  <c r="F1323" i="1" s="1"/>
  <c r="G1323" i="1" s="1"/>
  <c r="N1325" i="1"/>
  <c r="P1325" i="1" s="1"/>
  <c r="Q1325" i="1" s="1"/>
  <c r="I1328" i="1"/>
  <c r="K1328" i="1" s="1"/>
  <c r="L1328" i="1" s="1"/>
  <c r="J1344" i="1"/>
  <c r="I1344" i="1"/>
  <c r="K1344" i="1" s="1"/>
  <c r="L1344" i="1" s="1"/>
  <c r="E1355" i="1"/>
  <c r="D1355" i="1"/>
  <c r="F1355" i="1" s="1"/>
  <c r="G1355" i="1" s="1"/>
  <c r="J1376" i="1"/>
  <c r="I1376" i="1"/>
  <c r="K1376" i="1" s="1"/>
  <c r="L1376" i="1" s="1"/>
  <c r="E1379" i="1"/>
  <c r="D1379" i="1"/>
  <c r="F1379" i="1" s="1"/>
  <c r="G1379" i="1" s="1"/>
  <c r="O1381" i="1"/>
  <c r="N1381" i="1"/>
  <c r="P1381" i="1" s="1"/>
  <c r="Q1381" i="1" s="1"/>
  <c r="J1384" i="1"/>
  <c r="I1384" i="1"/>
  <c r="K1384" i="1" s="1"/>
  <c r="L1384" i="1" s="1"/>
  <c r="E1347" i="1"/>
  <c r="D1347" i="1"/>
  <c r="F1347" i="1" s="1"/>
  <c r="G1347" i="1" s="1"/>
  <c r="E1387" i="1"/>
  <c r="D1387" i="1"/>
  <c r="F1387" i="1" s="1"/>
  <c r="G1387" i="1" s="1"/>
  <c r="J1402" i="1"/>
  <c r="I1402" i="1"/>
  <c r="K1402" i="1" s="1"/>
  <c r="L1402" i="1" s="1"/>
  <c r="O1407" i="1"/>
  <c r="N1407" i="1"/>
  <c r="P1407" i="1" s="1"/>
  <c r="Q1407" i="1" s="1"/>
  <c r="J1410" i="1"/>
  <c r="I1410" i="1"/>
  <c r="K1410" i="1" s="1"/>
  <c r="L1410" i="1" s="1"/>
  <c r="E1413" i="1"/>
  <c r="D1413" i="1"/>
  <c r="F1413" i="1" s="1"/>
  <c r="G1413" i="1" s="1"/>
  <c r="D1432" i="1"/>
  <c r="F1432" i="1" s="1"/>
  <c r="G1432" i="1" s="1"/>
  <c r="E1432" i="1"/>
  <c r="E1446" i="1"/>
  <c r="D1446" i="1"/>
  <c r="F1446" i="1" s="1"/>
  <c r="G1446" i="1" s="1"/>
  <c r="E1451" i="1"/>
  <c r="D1451" i="1"/>
  <c r="F1451" i="1" s="1"/>
  <c r="G1451" i="1" s="1"/>
  <c r="N1458" i="1"/>
  <c r="P1458" i="1" s="1"/>
  <c r="Q1458" i="1" s="1"/>
  <c r="O1458" i="1"/>
  <c r="I1351" i="1"/>
  <c r="K1351" i="1" s="1"/>
  <c r="L1351" i="1" s="1"/>
  <c r="D1354" i="1"/>
  <c r="F1354" i="1" s="1"/>
  <c r="G1354" i="1" s="1"/>
  <c r="N1356" i="1"/>
  <c r="P1356" i="1" s="1"/>
  <c r="Q1356" i="1" s="1"/>
  <c r="N1364" i="1"/>
  <c r="P1364" i="1" s="1"/>
  <c r="Q1364" i="1" s="1"/>
  <c r="E1389" i="1"/>
  <c r="D1389" i="1"/>
  <c r="F1389" i="1" s="1"/>
  <c r="G1389" i="1" s="1"/>
  <c r="E1405" i="1"/>
  <c r="D1405" i="1"/>
  <c r="F1405" i="1" s="1"/>
  <c r="G1405" i="1" s="1"/>
  <c r="D1424" i="1"/>
  <c r="F1424" i="1" s="1"/>
  <c r="G1424" i="1" s="1"/>
  <c r="E1424" i="1"/>
  <c r="D1353" i="1"/>
  <c r="F1353" i="1" s="1"/>
  <c r="G1353" i="1" s="1"/>
  <c r="I1358" i="1"/>
  <c r="K1358" i="1" s="1"/>
  <c r="L1358" i="1" s="1"/>
  <c r="D1361" i="1"/>
  <c r="F1361" i="1" s="1"/>
  <c r="G1361" i="1" s="1"/>
  <c r="N1363" i="1"/>
  <c r="P1363" i="1" s="1"/>
  <c r="Q1363" i="1" s="1"/>
  <c r="D1377" i="1"/>
  <c r="F1377" i="1" s="1"/>
  <c r="G1377" i="1" s="1"/>
  <c r="N1379" i="1"/>
  <c r="P1379" i="1" s="1"/>
  <c r="Q1379" i="1" s="1"/>
  <c r="I1382" i="1"/>
  <c r="K1382" i="1" s="1"/>
  <c r="L1382" i="1" s="1"/>
  <c r="D1385" i="1"/>
  <c r="F1385" i="1" s="1"/>
  <c r="G1385" i="1" s="1"/>
  <c r="N1387" i="1"/>
  <c r="P1387" i="1" s="1"/>
  <c r="Q1387" i="1" s="1"/>
  <c r="O1393" i="1"/>
  <c r="E1397" i="1"/>
  <c r="D1397" i="1"/>
  <c r="F1397" i="1" s="1"/>
  <c r="G1397" i="1" s="1"/>
  <c r="E1399" i="1"/>
  <c r="I1429" i="1"/>
  <c r="K1429" i="1" s="1"/>
  <c r="L1429" i="1" s="1"/>
  <c r="J1429" i="1"/>
  <c r="N1338" i="1"/>
  <c r="P1338" i="1" s="1"/>
  <c r="Q1338" i="1" s="1"/>
  <c r="I1341" i="1"/>
  <c r="K1341" i="1" s="1"/>
  <c r="L1341" i="1" s="1"/>
  <c r="D1344" i="1"/>
  <c r="F1344" i="1" s="1"/>
  <c r="G1344" i="1" s="1"/>
  <c r="N1346" i="1"/>
  <c r="P1346" i="1" s="1"/>
  <c r="Q1346" i="1" s="1"/>
  <c r="I1349" i="1"/>
  <c r="K1349" i="1" s="1"/>
  <c r="L1349" i="1" s="1"/>
  <c r="D1352" i="1"/>
  <c r="F1352" i="1" s="1"/>
  <c r="G1352" i="1" s="1"/>
  <c r="N1354" i="1"/>
  <c r="P1354" i="1" s="1"/>
  <c r="Q1354" i="1" s="1"/>
  <c r="I1357" i="1"/>
  <c r="K1357" i="1" s="1"/>
  <c r="L1357" i="1" s="1"/>
  <c r="D1360" i="1"/>
  <c r="F1360" i="1" s="1"/>
  <c r="G1360" i="1" s="1"/>
  <c r="N1362" i="1"/>
  <c r="P1362" i="1" s="1"/>
  <c r="Q1362" i="1" s="1"/>
  <c r="I1365" i="1"/>
  <c r="K1365" i="1" s="1"/>
  <c r="L1365" i="1" s="1"/>
  <c r="D1368" i="1"/>
  <c r="F1368" i="1" s="1"/>
  <c r="G1368" i="1" s="1"/>
  <c r="N1370" i="1"/>
  <c r="P1370" i="1" s="1"/>
  <c r="Q1370" i="1" s="1"/>
  <c r="I1373" i="1"/>
  <c r="K1373" i="1" s="1"/>
  <c r="L1373" i="1" s="1"/>
  <c r="D1376" i="1"/>
  <c r="F1376" i="1" s="1"/>
  <c r="G1376" i="1" s="1"/>
  <c r="N1378" i="1"/>
  <c r="P1378" i="1" s="1"/>
  <c r="Q1378" i="1" s="1"/>
  <c r="I1381" i="1"/>
  <c r="K1381" i="1" s="1"/>
  <c r="L1381" i="1" s="1"/>
  <c r="D1384" i="1"/>
  <c r="F1384" i="1" s="1"/>
  <c r="G1384" i="1" s="1"/>
  <c r="N1386" i="1"/>
  <c r="P1386" i="1" s="1"/>
  <c r="Q1386" i="1" s="1"/>
  <c r="J1391" i="1"/>
  <c r="N1426" i="1"/>
  <c r="P1426" i="1" s="1"/>
  <c r="Q1426" i="1" s="1"/>
  <c r="O1426" i="1"/>
  <c r="N1337" i="1"/>
  <c r="P1337" i="1" s="1"/>
  <c r="Q1337" i="1" s="1"/>
  <c r="I1340" i="1"/>
  <c r="K1340" i="1" s="1"/>
  <c r="L1340" i="1" s="1"/>
  <c r="D1343" i="1"/>
  <c r="F1343" i="1" s="1"/>
  <c r="G1343" i="1" s="1"/>
  <c r="N1345" i="1"/>
  <c r="P1345" i="1" s="1"/>
  <c r="Q1345" i="1" s="1"/>
  <c r="I1348" i="1"/>
  <c r="K1348" i="1" s="1"/>
  <c r="L1348" i="1" s="1"/>
  <c r="D1351" i="1"/>
  <c r="F1351" i="1" s="1"/>
  <c r="G1351" i="1" s="1"/>
  <c r="N1353" i="1"/>
  <c r="P1353" i="1" s="1"/>
  <c r="Q1353" i="1" s="1"/>
  <c r="I1356" i="1"/>
  <c r="K1356" i="1" s="1"/>
  <c r="L1356" i="1" s="1"/>
  <c r="D1359" i="1"/>
  <c r="F1359" i="1" s="1"/>
  <c r="G1359" i="1" s="1"/>
  <c r="N1352" i="1"/>
  <c r="P1352" i="1" s="1"/>
  <c r="Q1352" i="1" s="1"/>
  <c r="I1355" i="1"/>
  <c r="K1355" i="1" s="1"/>
  <c r="L1355" i="1" s="1"/>
  <c r="D1358" i="1"/>
  <c r="F1358" i="1" s="1"/>
  <c r="G1358" i="1" s="1"/>
  <c r="N1360" i="1"/>
  <c r="P1360" i="1" s="1"/>
  <c r="Q1360" i="1" s="1"/>
  <c r="N1368" i="1"/>
  <c r="P1368" i="1" s="1"/>
  <c r="Q1368" i="1" s="1"/>
  <c r="I1371" i="1"/>
  <c r="K1371" i="1" s="1"/>
  <c r="L1371" i="1" s="1"/>
  <c r="D1374" i="1"/>
  <c r="F1374" i="1" s="1"/>
  <c r="G1374" i="1" s="1"/>
  <c r="N1376" i="1"/>
  <c r="P1376" i="1" s="1"/>
  <c r="Q1376" i="1" s="1"/>
  <c r="I1379" i="1"/>
  <c r="K1379" i="1" s="1"/>
  <c r="L1379" i="1" s="1"/>
  <c r="D1382" i="1"/>
  <c r="F1382" i="1" s="1"/>
  <c r="G1382" i="1" s="1"/>
  <c r="N1384" i="1"/>
  <c r="P1384" i="1" s="1"/>
  <c r="Q1384" i="1" s="1"/>
  <c r="I1387" i="1"/>
  <c r="K1387" i="1" s="1"/>
  <c r="L1387" i="1" s="1"/>
  <c r="I1389" i="1"/>
  <c r="K1389" i="1" s="1"/>
  <c r="L1389" i="1" s="1"/>
  <c r="O1391" i="1"/>
  <c r="N1391" i="1"/>
  <c r="P1391" i="1" s="1"/>
  <c r="Q1391" i="1" s="1"/>
  <c r="I1397" i="1"/>
  <c r="K1397" i="1" s="1"/>
  <c r="L1397" i="1" s="1"/>
  <c r="O1401" i="1"/>
  <c r="E1407" i="1"/>
  <c r="O1409" i="1"/>
  <c r="J1412" i="1"/>
  <c r="E1415" i="1"/>
  <c r="N1418" i="1"/>
  <c r="P1418" i="1" s="1"/>
  <c r="Q1418" i="1" s="1"/>
  <c r="O1418" i="1"/>
  <c r="I1469" i="1"/>
  <c r="K1469" i="1" s="1"/>
  <c r="L1469" i="1" s="1"/>
  <c r="J1469" i="1"/>
  <c r="J1394" i="1"/>
  <c r="I1394" i="1"/>
  <c r="K1394" i="1" s="1"/>
  <c r="L1394" i="1" s="1"/>
  <c r="O1399" i="1"/>
  <c r="N1399" i="1"/>
  <c r="P1399" i="1" s="1"/>
  <c r="Q1399" i="1" s="1"/>
  <c r="E1402" i="1"/>
  <c r="D1402" i="1"/>
  <c r="F1402" i="1" s="1"/>
  <c r="G1402" i="1" s="1"/>
  <c r="J1416" i="1"/>
  <c r="I1416" i="1"/>
  <c r="K1416" i="1" s="1"/>
  <c r="L1416" i="1" s="1"/>
  <c r="O1453" i="1"/>
  <c r="N1453" i="1"/>
  <c r="P1453" i="1" s="1"/>
  <c r="Q1453" i="1" s="1"/>
  <c r="E1462" i="1"/>
  <c r="D1462" i="1"/>
  <c r="F1462" i="1" s="1"/>
  <c r="G1462" i="1" s="1"/>
  <c r="J1467" i="1"/>
  <c r="I1467" i="1"/>
  <c r="K1467" i="1" s="1"/>
  <c r="L1467" i="1" s="1"/>
  <c r="J1456" i="1"/>
  <c r="I1456" i="1"/>
  <c r="K1456" i="1" s="1"/>
  <c r="L1456" i="1" s="1"/>
  <c r="I1407" i="1"/>
  <c r="K1407" i="1" s="1"/>
  <c r="L1407" i="1" s="1"/>
  <c r="D1410" i="1"/>
  <c r="F1410" i="1" s="1"/>
  <c r="G1410" i="1" s="1"/>
  <c r="N1412" i="1"/>
  <c r="P1412" i="1" s="1"/>
  <c r="Q1412" i="1" s="1"/>
  <c r="I1415" i="1"/>
  <c r="K1415" i="1" s="1"/>
  <c r="L1415" i="1" s="1"/>
  <c r="J1445" i="1"/>
  <c r="J1450" i="1"/>
  <c r="D1454" i="1"/>
  <c r="F1454" i="1" s="1"/>
  <c r="G1454" i="1" s="1"/>
  <c r="E1470" i="1"/>
  <c r="D1470" i="1"/>
  <c r="F1470" i="1" s="1"/>
  <c r="G1470" i="1" s="1"/>
  <c r="J1459" i="1"/>
  <c r="I1459" i="1"/>
  <c r="K1459" i="1" s="1"/>
  <c r="L1459" i="1" s="1"/>
  <c r="O1464" i="1"/>
  <c r="N1464" i="1"/>
  <c r="P1464" i="1" s="1"/>
  <c r="Q1464" i="1" s="1"/>
  <c r="O1445" i="1"/>
  <c r="N1445" i="1"/>
  <c r="P1445" i="1" s="1"/>
  <c r="Q1445" i="1" s="1"/>
  <c r="O1434" i="1"/>
  <c r="J1437" i="1"/>
  <c r="E1440" i="1"/>
  <c r="O1442" i="1"/>
  <c r="J1448" i="1"/>
  <c r="I1448" i="1"/>
  <c r="K1448" i="1" s="1"/>
  <c r="L1448" i="1" s="1"/>
  <c r="J1453" i="1"/>
  <c r="J1458" i="1"/>
  <c r="D1459" i="1"/>
  <c r="F1459" i="1" s="1"/>
  <c r="G1459" i="1" s="1"/>
  <c r="N1461" i="1"/>
  <c r="P1461" i="1" s="1"/>
  <c r="Q1461" i="1" s="1"/>
  <c r="I1464" i="1"/>
  <c r="K1464" i="1" s="1"/>
  <c r="L1464" i="1" s="1"/>
  <c r="D1467" i="1"/>
  <c r="F1467" i="1" s="1"/>
  <c r="G1467" i="1" s="1"/>
  <c r="N1469" i="1"/>
  <c r="P1469" i="1" s="1"/>
  <c r="Q1469" i="1" s="1"/>
  <c r="V9" i="1" l="1"/>
  <c r="K85" i="20"/>
  <c r="G87" i="20"/>
  <c r="F88" i="20" s="1"/>
  <c r="H86" i="20"/>
  <c r="I86" i="20" s="1"/>
  <c r="K9" i="8"/>
  <c r="L9" i="8" s="1"/>
  <c r="C4" i="8"/>
  <c r="O10" i="8"/>
  <c r="D6" i="8" s="1"/>
  <c r="P10" i="8"/>
  <c r="Q10" i="8" s="1"/>
  <c r="D7" i="8" s="1"/>
  <c r="L11" i="8"/>
  <c r="I7" i="3"/>
  <c r="J6" i="3"/>
  <c r="S3" i="2"/>
  <c r="M4" i="2"/>
  <c r="E5" i="2"/>
  <c r="L5" i="2"/>
  <c r="C7" i="2"/>
  <c r="W8" i="1"/>
  <c r="X8" i="1"/>
  <c r="V8" i="1"/>
  <c r="X7" i="1"/>
  <c r="Q8" i="1"/>
  <c r="X9" i="1" s="1"/>
  <c r="L5" i="1"/>
  <c r="W9" i="1" s="1"/>
  <c r="W7" i="1"/>
  <c r="V7" i="1"/>
  <c r="K86" i="20" l="1"/>
  <c r="J86" i="20"/>
  <c r="L86" i="20" s="1"/>
  <c r="G88" i="20"/>
  <c r="F89" i="20" s="1"/>
  <c r="H87" i="20"/>
  <c r="I87" i="20" s="1"/>
  <c r="C7" i="8"/>
  <c r="C5" i="8"/>
  <c r="D5" i="8"/>
  <c r="C6" i="8"/>
  <c r="L6" i="3"/>
  <c r="K6" i="3"/>
  <c r="J7" i="3"/>
  <c r="I8" i="3"/>
  <c r="M5" i="2"/>
  <c r="N5" i="2" s="1"/>
  <c r="S5" i="2" s="1"/>
  <c r="E6" i="2"/>
  <c r="S4" i="2"/>
  <c r="K87" i="20" l="1"/>
  <c r="J87" i="20"/>
  <c r="L87" i="20" s="1"/>
  <c r="H88" i="20"/>
  <c r="I88" i="20" s="1"/>
  <c r="G89" i="20"/>
  <c r="F90" i="20" s="1"/>
  <c r="M6" i="3"/>
  <c r="J8" i="3"/>
  <c r="I9" i="3"/>
  <c r="K7" i="3"/>
  <c r="M7" i="3" s="1"/>
  <c r="L7" i="3"/>
  <c r="E7" i="2"/>
  <c r="M6" i="2"/>
  <c r="N6" i="2" s="1"/>
  <c r="S6" i="2" s="1"/>
  <c r="P5" i="2"/>
  <c r="O5" i="2"/>
  <c r="G90" i="20" l="1"/>
  <c r="F91" i="20" s="1"/>
  <c r="H89" i="20"/>
  <c r="I89" i="20" s="1"/>
  <c r="K88" i="20"/>
  <c r="J88" i="20"/>
  <c r="L88" i="20" s="1"/>
  <c r="I10" i="3"/>
  <c r="J9" i="3"/>
  <c r="L8" i="3"/>
  <c r="K8" i="3"/>
  <c r="M8" i="3" s="1"/>
  <c r="Q5" i="2"/>
  <c r="P6" i="2"/>
  <c r="Q6" i="2" s="1"/>
  <c r="O6" i="2"/>
  <c r="E8" i="2"/>
  <c r="M7" i="2"/>
  <c r="N7" i="2" s="1"/>
  <c r="S7" i="2" s="1"/>
  <c r="H90" i="20" l="1"/>
  <c r="I90" i="20" s="1"/>
  <c r="K90" i="20" s="1"/>
  <c r="K89" i="20"/>
  <c r="J89" i="20"/>
  <c r="L89" i="20" s="1"/>
  <c r="G91" i="20"/>
  <c r="F92" i="20" s="1"/>
  <c r="L9" i="3"/>
  <c r="K9" i="3"/>
  <c r="M9" i="3" s="1"/>
  <c r="J10" i="3"/>
  <c r="I11" i="3"/>
  <c r="P7" i="2"/>
  <c r="Q7" i="2" s="1"/>
  <c r="O7" i="2"/>
  <c r="E9" i="2"/>
  <c r="M8" i="2"/>
  <c r="N8" i="2" s="1"/>
  <c r="S8" i="2" s="1"/>
  <c r="J90" i="20" l="1"/>
  <c r="L90" i="20" s="1"/>
  <c r="G92" i="20"/>
  <c r="F93" i="20" s="1"/>
  <c r="H91" i="20"/>
  <c r="I91" i="20" s="1"/>
  <c r="I12" i="3"/>
  <c r="J11" i="3"/>
  <c r="K10" i="3"/>
  <c r="M10" i="3" s="1"/>
  <c r="L10" i="3"/>
  <c r="O8" i="2"/>
  <c r="P8" i="2"/>
  <c r="E10" i="2"/>
  <c r="M9" i="2"/>
  <c r="N9" i="2" s="1"/>
  <c r="K91" i="20" l="1"/>
  <c r="J91" i="20"/>
  <c r="L91" i="20" s="1"/>
  <c r="G93" i="20"/>
  <c r="F94" i="20" s="1"/>
  <c r="H92" i="20"/>
  <c r="I92" i="20" s="1"/>
  <c r="L11" i="3"/>
  <c r="K11" i="3"/>
  <c r="M11" i="3" s="1"/>
  <c r="I13" i="3"/>
  <c r="J12" i="3"/>
  <c r="Q8" i="2"/>
  <c r="S9" i="2"/>
  <c r="O9" i="2"/>
  <c r="P9" i="2"/>
  <c r="Q9" i="2" s="1"/>
  <c r="M10" i="2"/>
  <c r="N10" i="2" s="1"/>
  <c r="E11" i="2"/>
  <c r="G94" i="20" l="1"/>
  <c r="F95" i="20" s="1"/>
  <c r="K92" i="20"/>
  <c r="J92" i="20"/>
  <c r="L92" i="20" s="1"/>
  <c r="H93" i="20"/>
  <c r="I93" i="20" s="1"/>
  <c r="L12" i="3"/>
  <c r="K12" i="3"/>
  <c r="M12" i="3" s="1"/>
  <c r="J13" i="3"/>
  <c r="I14" i="3"/>
  <c r="P10" i="2"/>
  <c r="Q10" i="2" s="1"/>
  <c r="O10" i="2"/>
  <c r="E12" i="2"/>
  <c r="M11" i="2"/>
  <c r="N11" i="2" s="1"/>
  <c r="S10" i="2"/>
  <c r="G95" i="20" l="1"/>
  <c r="F96" i="20" s="1"/>
  <c r="J93" i="20"/>
  <c r="L93" i="20" s="1"/>
  <c r="K93" i="20"/>
  <c r="H94" i="20"/>
  <c r="I94" i="20" s="1"/>
  <c r="I15" i="3"/>
  <c r="J14" i="3"/>
  <c r="L13" i="3"/>
  <c r="K13" i="3"/>
  <c r="M13" i="3" s="1"/>
  <c r="P11" i="2"/>
  <c r="O11" i="2"/>
  <c r="M12" i="2"/>
  <c r="N12" i="2" s="1"/>
  <c r="S12" i="2" s="1"/>
  <c r="E13" i="2"/>
  <c r="S11" i="2"/>
  <c r="K94" i="20" l="1"/>
  <c r="J94" i="20"/>
  <c r="L94" i="20" s="1"/>
  <c r="G96" i="20"/>
  <c r="F97" i="20" s="1"/>
  <c r="H95" i="20"/>
  <c r="I95" i="20" s="1"/>
  <c r="L14" i="3"/>
  <c r="K14" i="3"/>
  <c r="M14" i="3" s="1"/>
  <c r="J15" i="3"/>
  <c r="I16" i="3"/>
  <c r="Q11" i="2"/>
  <c r="E14" i="2"/>
  <c r="M13" i="2"/>
  <c r="N13" i="2" s="1"/>
  <c r="O12" i="2"/>
  <c r="P12" i="2"/>
  <c r="Q12" i="2" s="1"/>
  <c r="K95" i="20" l="1"/>
  <c r="J95" i="20"/>
  <c r="L95" i="20" s="1"/>
  <c r="G97" i="20"/>
  <c r="F98" i="20" s="1"/>
  <c r="H96" i="20"/>
  <c r="I96" i="20" s="1"/>
  <c r="J16" i="3"/>
  <c r="I17" i="3"/>
  <c r="K15" i="3"/>
  <c r="M15" i="3" s="1"/>
  <c r="L15" i="3"/>
  <c r="S13" i="2"/>
  <c r="P13" i="2"/>
  <c r="Q13" i="2" s="1"/>
  <c r="O13" i="2"/>
  <c r="E15" i="2"/>
  <c r="M14" i="2"/>
  <c r="N14" i="2" s="1"/>
  <c r="S14" i="2" s="1"/>
  <c r="G98" i="20" l="1"/>
  <c r="F99" i="20" s="1"/>
  <c r="K96" i="20"/>
  <c r="J96" i="20"/>
  <c r="L96" i="20" s="1"/>
  <c r="H97" i="20"/>
  <c r="I97" i="20" s="1"/>
  <c r="I18" i="3"/>
  <c r="J17" i="3"/>
  <c r="L16" i="3"/>
  <c r="K16" i="3"/>
  <c r="M16" i="3" s="1"/>
  <c r="P14" i="2"/>
  <c r="Q14" i="2" s="1"/>
  <c r="O14" i="2"/>
  <c r="E16" i="2"/>
  <c r="M15" i="2"/>
  <c r="N15" i="2" s="1"/>
  <c r="S15" i="2" s="1"/>
  <c r="K97" i="20" l="1"/>
  <c r="J97" i="20"/>
  <c r="L97" i="20" s="1"/>
  <c r="G99" i="20"/>
  <c r="F100" i="20" s="1"/>
  <c r="H98" i="20"/>
  <c r="I98" i="20" s="1"/>
  <c r="L17" i="3"/>
  <c r="K17" i="3"/>
  <c r="M17" i="3" s="1"/>
  <c r="J18" i="3"/>
  <c r="I19" i="3"/>
  <c r="E17" i="2"/>
  <c r="M16" i="2"/>
  <c r="N16" i="2" s="1"/>
  <c r="S16" i="2" s="1"/>
  <c r="P15" i="2"/>
  <c r="Q15" i="2" s="1"/>
  <c r="O15" i="2"/>
  <c r="J98" i="20" l="1"/>
  <c r="L98" i="20" s="1"/>
  <c r="K98" i="20"/>
  <c r="G100" i="20"/>
  <c r="F101" i="20" s="1"/>
  <c r="H99" i="20"/>
  <c r="I99" i="20" s="1"/>
  <c r="I20" i="3"/>
  <c r="J19" i="3"/>
  <c r="K18" i="3"/>
  <c r="M18" i="3" s="1"/>
  <c r="L18" i="3"/>
  <c r="O16" i="2"/>
  <c r="P16" i="2"/>
  <c r="Q16" i="2" s="1"/>
  <c r="E18" i="2"/>
  <c r="M17" i="2"/>
  <c r="N17" i="2" s="1"/>
  <c r="H100" i="20" l="1"/>
  <c r="I100" i="20" s="1"/>
  <c r="K100" i="20" s="1"/>
  <c r="G101" i="20"/>
  <c r="F102" i="20" s="1"/>
  <c r="K99" i="20"/>
  <c r="J99" i="20"/>
  <c r="L99" i="20" s="1"/>
  <c r="L19" i="3"/>
  <c r="K19" i="3"/>
  <c r="M19" i="3" s="1"/>
  <c r="J20" i="3"/>
  <c r="I21" i="3"/>
  <c r="S17" i="2"/>
  <c r="P17" i="2"/>
  <c r="Q17" i="2" s="1"/>
  <c r="O17" i="2"/>
  <c r="E19" i="2"/>
  <c r="M18" i="2"/>
  <c r="N18" i="2" s="1"/>
  <c r="S18" i="2" s="1"/>
  <c r="J100" i="20" l="1"/>
  <c r="L100" i="20" s="1"/>
  <c r="G102" i="20"/>
  <c r="F103" i="20" s="1"/>
  <c r="H101" i="20"/>
  <c r="I101" i="20" s="1"/>
  <c r="J21" i="3"/>
  <c r="I22" i="3"/>
  <c r="L20" i="3"/>
  <c r="K20" i="3"/>
  <c r="M20" i="3" s="1"/>
  <c r="E20" i="2"/>
  <c r="M19" i="2"/>
  <c r="N19" i="2" s="1"/>
  <c r="P18" i="2"/>
  <c r="Q18" i="2" s="1"/>
  <c r="O18" i="2"/>
  <c r="K101" i="20" l="1"/>
  <c r="J101" i="20"/>
  <c r="L101" i="20" s="1"/>
  <c r="G103" i="20"/>
  <c r="F104" i="20" s="1"/>
  <c r="H102" i="20"/>
  <c r="I102" i="20" s="1"/>
  <c r="I23" i="3"/>
  <c r="J22" i="3"/>
  <c r="L21" i="3"/>
  <c r="K21" i="3"/>
  <c r="M21" i="3" s="1"/>
  <c r="P19" i="2"/>
  <c r="Q19" i="2" s="1"/>
  <c r="O19" i="2"/>
  <c r="S19" i="2"/>
  <c r="E21" i="2"/>
  <c r="M20" i="2"/>
  <c r="N20" i="2" s="1"/>
  <c r="S20" i="2" s="1"/>
  <c r="K102" i="20" l="1"/>
  <c r="J102" i="20"/>
  <c r="L102" i="20" s="1"/>
  <c r="H103" i="20"/>
  <c r="I103" i="20" s="1"/>
  <c r="G104" i="20"/>
  <c r="F105" i="20" s="1"/>
  <c r="L22" i="3"/>
  <c r="K22" i="3"/>
  <c r="M22" i="3" s="1"/>
  <c r="J23" i="3"/>
  <c r="I24" i="3"/>
  <c r="O20" i="2"/>
  <c r="P20" i="2"/>
  <c r="Q20" i="2" s="1"/>
  <c r="E22" i="2"/>
  <c r="M21" i="2"/>
  <c r="N21" i="2" s="1"/>
  <c r="G105" i="20" l="1"/>
  <c r="F106" i="20" s="1"/>
  <c r="H104" i="20"/>
  <c r="I104" i="20" s="1"/>
  <c r="J103" i="20"/>
  <c r="L103" i="20" s="1"/>
  <c r="K103" i="20"/>
  <c r="J24" i="3"/>
  <c r="I25" i="3"/>
  <c r="K23" i="3"/>
  <c r="M23" i="3" s="1"/>
  <c r="L23" i="3"/>
  <c r="P21" i="2"/>
  <c r="Q21" i="2" s="1"/>
  <c r="O21" i="2"/>
  <c r="E23" i="2"/>
  <c r="M22" i="2"/>
  <c r="N22" i="2" s="1"/>
  <c r="S21" i="2"/>
  <c r="G106" i="20" l="1"/>
  <c r="F107" i="20" s="1"/>
  <c r="K104" i="20"/>
  <c r="J104" i="20"/>
  <c r="L104" i="20" s="1"/>
  <c r="H105" i="20"/>
  <c r="I105" i="20" s="1"/>
  <c r="L24" i="3"/>
  <c r="K24" i="3"/>
  <c r="M24" i="3" s="1"/>
  <c r="I26" i="3"/>
  <c r="J25" i="3"/>
  <c r="P22" i="2"/>
  <c r="Q22" i="2" s="1"/>
  <c r="O22" i="2"/>
  <c r="E24" i="2"/>
  <c r="M23" i="2"/>
  <c r="N23" i="2" s="1"/>
  <c r="S23" i="2" s="1"/>
  <c r="S22" i="2"/>
  <c r="K105" i="20" l="1"/>
  <c r="J105" i="20"/>
  <c r="L105" i="20" s="1"/>
  <c r="H106" i="20"/>
  <c r="I106" i="20" s="1"/>
  <c r="G107" i="20"/>
  <c r="F108" i="20" s="1"/>
  <c r="L25" i="3"/>
  <c r="K25" i="3"/>
  <c r="M25" i="3" s="1"/>
  <c r="J26" i="3"/>
  <c r="I27" i="3"/>
  <c r="P23" i="2"/>
  <c r="Q23" i="2" s="1"/>
  <c r="O23" i="2"/>
  <c r="E25" i="2"/>
  <c r="M24" i="2"/>
  <c r="N24" i="2" s="1"/>
  <c r="S24" i="2" s="1"/>
  <c r="G108" i="20" l="1"/>
  <c r="F109" i="20" s="1"/>
  <c r="H107" i="20"/>
  <c r="I107" i="20" s="1"/>
  <c r="K106" i="20"/>
  <c r="J106" i="20"/>
  <c r="L106" i="20" s="1"/>
  <c r="I28" i="3"/>
  <c r="J27" i="3"/>
  <c r="K26" i="3"/>
  <c r="M26" i="3" s="1"/>
  <c r="L26" i="3"/>
  <c r="O24" i="2"/>
  <c r="P24" i="2"/>
  <c r="Q24" i="2" s="1"/>
  <c r="E26" i="2"/>
  <c r="M25" i="2"/>
  <c r="N25" i="2" s="1"/>
  <c r="S25" i="2" s="1"/>
  <c r="H108" i="20" l="1"/>
  <c r="I108" i="20" s="1"/>
  <c r="K108" i="20" s="1"/>
  <c r="K107" i="20"/>
  <c r="J107" i="20"/>
  <c r="L107" i="20" s="1"/>
  <c r="G109" i="20"/>
  <c r="F110" i="20" s="1"/>
  <c r="E9" i="7"/>
  <c r="L27" i="3"/>
  <c r="K27" i="3"/>
  <c r="M27" i="3" s="1"/>
  <c r="I29" i="3"/>
  <c r="J28" i="3"/>
  <c r="E27" i="2"/>
  <c r="M26" i="2"/>
  <c r="N26" i="2" s="1"/>
  <c r="S26" i="2" s="1"/>
  <c r="P25" i="2"/>
  <c r="Q25" i="2" s="1"/>
  <c r="O25" i="2"/>
  <c r="J108" i="20" l="1"/>
  <c r="L108" i="20" s="1"/>
  <c r="G110" i="20"/>
  <c r="F111" i="20" s="1"/>
  <c r="H109" i="20"/>
  <c r="I109" i="20" s="1"/>
  <c r="N25" i="7"/>
  <c r="N26" i="7"/>
  <c r="N27" i="7"/>
  <c r="E11" i="7"/>
  <c r="N28" i="7"/>
  <c r="L28" i="3"/>
  <c r="K28" i="3"/>
  <c r="M28" i="3" s="1"/>
  <c r="J29" i="3"/>
  <c r="I30" i="3"/>
  <c r="E28" i="2"/>
  <c r="M27" i="2"/>
  <c r="N27" i="2" s="1"/>
  <c r="O26" i="2"/>
  <c r="P26" i="2"/>
  <c r="Q26" i="2" s="1"/>
  <c r="K109" i="20" l="1"/>
  <c r="J109" i="20"/>
  <c r="L109" i="20" s="1"/>
  <c r="G111" i="20"/>
  <c r="F112" i="20" s="1"/>
  <c r="H110" i="20"/>
  <c r="I110" i="20" s="1"/>
  <c r="E10" i="7"/>
  <c r="I31" i="3"/>
  <c r="J30" i="3"/>
  <c r="L29" i="3"/>
  <c r="K29" i="3"/>
  <c r="M29" i="3" s="1"/>
  <c r="S27" i="2"/>
  <c r="O27" i="2"/>
  <c r="P27" i="2"/>
  <c r="Q27" i="2" s="1"/>
  <c r="E29" i="2"/>
  <c r="M28" i="2"/>
  <c r="N28" i="2" s="1"/>
  <c r="S28" i="2" s="1"/>
  <c r="H111" i="20" l="1"/>
  <c r="I111" i="20" s="1"/>
  <c r="J111" i="20" s="1"/>
  <c r="L111" i="20" s="1"/>
  <c r="J110" i="20"/>
  <c r="L110" i="20" s="1"/>
  <c r="K110" i="20"/>
  <c r="G112" i="20"/>
  <c r="F113" i="20" s="1"/>
  <c r="L30" i="3"/>
  <c r="K30" i="3"/>
  <c r="M30" i="3" s="1"/>
  <c r="J31" i="3"/>
  <c r="I32" i="3"/>
  <c r="P28" i="2"/>
  <c r="Q28" i="2" s="1"/>
  <c r="O28" i="2"/>
  <c r="E30" i="2"/>
  <c r="M29" i="2"/>
  <c r="N29" i="2" s="1"/>
  <c r="K111" i="20" l="1"/>
  <c r="H112" i="20"/>
  <c r="I112" i="20" s="1"/>
  <c r="K112" i="20" s="1"/>
  <c r="G113" i="20"/>
  <c r="F114" i="20" s="1"/>
  <c r="I33" i="3"/>
  <c r="J32" i="3"/>
  <c r="K31" i="3"/>
  <c r="M31" i="3" s="1"/>
  <c r="L31" i="3"/>
  <c r="P29" i="2"/>
  <c r="Q29" i="2" s="1"/>
  <c r="O29" i="2"/>
  <c r="E31" i="2"/>
  <c r="M30" i="2"/>
  <c r="N30" i="2" s="1"/>
  <c r="S29" i="2"/>
  <c r="J112" i="20" l="1"/>
  <c r="L112" i="20" s="1"/>
  <c r="G114" i="20"/>
  <c r="F115" i="20" s="1"/>
  <c r="H113" i="20"/>
  <c r="I113" i="20" s="1"/>
  <c r="L32" i="3"/>
  <c r="K32" i="3"/>
  <c r="M32" i="3" s="1"/>
  <c r="I34" i="3"/>
  <c r="J33" i="3"/>
  <c r="M31" i="2"/>
  <c r="N31" i="2" s="1"/>
  <c r="S31" i="2" s="1"/>
  <c r="E32" i="2"/>
  <c r="P30" i="2"/>
  <c r="Q30" i="2" s="1"/>
  <c r="O30" i="2"/>
  <c r="S30" i="2"/>
  <c r="H114" i="20" l="1"/>
  <c r="I114" i="20" s="1"/>
  <c r="K113" i="20"/>
  <c r="J113" i="20"/>
  <c r="L113" i="20" s="1"/>
  <c r="G115" i="20"/>
  <c r="F116" i="20" s="1"/>
  <c r="L33" i="3"/>
  <c r="K33" i="3"/>
  <c r="M33" i="3" s="1"/>
  <c r="J34" i="3"/>
  <c r="I35" i="3"/>
  <c r="M32" i="2"/>
  <c r="N32" i="2" s="1"/>
  <c r="S32" i="2" s="1"/>
  <c r="E33" i="2"/>
  <c r="O31" i="2"/>
  <c r="P31" i="2"/>
  <c r="Q31" i="2" s="1"/>
  <c r="H115" i="20" l="1"/>
  <c r="I115" i="20" s="1"/>
  <c r="J115" i="20" s="1"/>
  <c r="L115" i="20" s="1"/>
  <c r="K114" i="20"/>
  <c r="J114" i="20"/>
  <c r="L114" i="20" s="1"/>
  <c r="G116" i="20"/>
  <c r="F117" i="20" s="1"/>
  <c r="I36" i="3"/>
  <c r="J35" i="3"/>
  <c r="K34" i="3"/>
  <c r="M34" i="3" s="1"/>
  <c r="L34" i="3"/>
  <c r="E34" i="2"/>
  <c r="M33" i="2"/>
  <c r="N33" i="2" s="1"/>
  <c r="S33" i="2" s="1"/>
  <c r="P32" i="2"/>
  <c r="Q32" i="2" s="1"/>
  <c r="O32" i="2"/>
  <c r="K115" i="20" l="1"/>
  <c r="H116" i="20"/>
  <c r="I116" i="20" s="1"/>
  <c r="J116" i="20" s="1"/>
  <c r="L116" i="20" s="1"/>
  <c r="G117" i="20"/>
  <c r="F118" i="20" s="1"/>
  <c r="L35" i="3"/>
  <c r="K35" i="3"/>
  <c r="M35" i="3" s="1"/>
  <c r="I37" i="3"/>
  <c r="J36" i="3"/>
  <c r="O33" i="2"/>
  <c r="P33" i="2"/>
  <c r="Q33" i="2" s="1"/>
  <c r="E35" i="2"/>
  <c r="M34" i="2"/>
  <c r="N34" i="2" s="1"/>
  <c r="S34" i="2" s="1"/>
  <c r="K116" i="20" l="1"/>
  <c r="H117" i="20"/>
  <c r="I117" i="20" s="1"/>
  <c r="G118" i="20"/>
  <c r="F119" i="20" s="1"/>
  <c r="L36" i="3"/>
  <c r="K36" i="3"/>
  <c r="M36" i="3" s="1"/>
  <c r="J37" i="3"/>
  <c r="I38" i="3"/>
  <c r="E36" i="2"/>
  <c r="M35" i="2"/>
  <c r="N35" i="2" s="1"/>
  <c r="S35" i="2" s="1"/>
  <c r="P34" i="2"/>
  <c r="Q34" i="2" s="1"/>
  <c r="O34" i="2"/>
  <c r="K117" i="20" l="1"/>
  <c r="J117" i="20"/>
  <c r="L117" i="20" s="1"/>
  <c r="G119" i="20"/>
  <c r="F120" i="20" s="1"/>
  <c r="H118" i="20"/>
  <c r="I118" i="20" s="1"/>
  <c r="I39" i="3"/>
  <c r="J38" i="3"/>
  <c r="L37" i="3"/>
  <c r="K37" i="3"/>
  <c r="M37" i="3" s="1"/>
  <c r="P35" i="2"/>
  <c r="Q35" i="2" s="1"/>
  <c r="O35" i="2"/>
  <c r="M36" i="2"/>
  <c r="N36" i="2" s="1"/>
  <c r="E37" i="2"/>
  <c r="J118" i="20" l="1"/>
  <c r="L118" i="20" s="1"/>
  <c r="K118" i="20"/>
  <c r="G120" i="20"/>
  <c r="F121" i="20" s="1"/>
  <c r="H119" i="20"/>
  <c r="I119" i="20" s="1"/>
  <c r="L38" i="3"/>
  <c r="K38" i="3"/>
  <c r="M38" i="3" s="1"/>
  <c r="J39" i="3"/>
  <c r="I40" i="3"/>
  <c r="P36" i="2"/>
  <c r="Q36" i="2" s="1"/>
  <c r="O36" i="2"/>
  <c r="S36" i="2"/>
  <c r="M37" i="2"/>
  <c r="N37" i="2" s="1"/>
  <c r="E38" i="2"/>
  <c r="G121" i="20" l="1"/>
  <c r="F122" i="20" s="1"/>
  <c r="J119" i="20"/>
  <c r="L119" i="20" s="1"/>
  <c r="K119" i="20"/>
  <c r="H120" i="20"/>
  <c r="I120" i="20" s="1"/>
  <c r="I41" i="3"/>
  <c r="J40" i="3"/>
  <c r="K39" i="3"/>
  <c r="M39" i="3" s="1"/>
  <c r="L39" i="3"/>
  <c r="S37" i="2"/>
  <c r="M38" i="2"/>
  <c r="N38" i="2" s="1"/>
  <c r="E39" i="2"/>
  <c r="P37" i="2"/>
  <c r="Q37" i="2" s="1"/>
  <c r="O37" i="2"/>
  <c r="K120" i="20" l="1"/>
  <c r="J120" i="20"/>
  <c r="L120" i="20" s="1"/>
  <c r="H121" i="20"/>
  <c r="I121" i="20" s="1"/>
  <c r="G122" i="20"/>
  <c r="F123" i="20" s="1"/>
  <c r="L40" i="3"/>
  <c r="K40" i="3"/>
  <c r="M40" i="3" s="1"/>
  <c r="I42" i="3"/>
  <c r="J41" i="3"/>
  <c r="P38" i="2"/>
  <c r="Q38" i="2" s="1"/>
  <c r="O38" i="2"/>
  <c r="S38" i="2"/>
  <c r="M39" i="2"/>
  <c r="N39" i="2" s="1"/>
  <c r="E40" i="2"/>
  <c r="G123" i="20" l="1"/>
  <c r="F124" i="20" s="1"/>
  <c r="H122" i="20"/>
  <c r="I122" i="20" s="1"/>
  <c r="K121" i="20"/>
  <c r="J121" i="20"/>
  <c r="L121" i="20" s="1"/>
  <c r="J42" i="3"/>
  <c r="I43" i="3"/>
  <c r="L41" i="3"/>
  <c r="K41" i="3"/>
  <c r="M41" i="3" s="1"/>
  <c r="M40" i="2"/>
  <c r="N40" i="2" s="1"/>
  <c r="S40" i="2" s="1"/>
  <c r="E41" i="2"/>
  <c r="P39" i="2"/>
  <c r="Q39" i="2" s="1"/>
  <c r="O39" i="2"/>
  <c r="S39" i="2"/>
  <c r="H123" i="20" l="1"/>
  <c r="I123" i="20" s="1"/>
  <c r="K123" i="20" s="1"/>
  <c r="J122" i="20"/>
  <c r="L122" i="20" s="1"/>
  <c r="K122" i="20"/>
  <c r="G124" i="20"/>
  <c r="F125" i="20" s="1"/>
  <c r="I44" i="3"/>
  <c r="J43" i="3"/>
  <c r="K42" i="3"/>
  <c r="M42" i="3" s="1"/>
  <c r="L42" i="3"/>
  <c r="M41" i="2"/>
  <c r="N41" i="2" s="1"/>
  <c r="S41" i="2" s="1"/>
  <c r="E42" i="2"/>
  <c r="P40" i="2"/>
  <c r="Q40" i="2" s="1"/>
  <c r="O40" i="2"/>
  <c r="J123" i="20" l="1"/>
  <c r="L123" i="20" s="1"/>
  <c r="H124" i="20"/>
  <c r="I124" i="20" s="1"/>
  <c r="K124" i="20" s="1"/>
  <c r="G125" i="20"/>
  <c r="F126" i="20" s="1"/>
  <c r="L43" i="3"/>
  <c r="K43" i="3"/>
  <c r="M43" i="3" s="1"/>
  <c r="J44" i="3"/>
  <c r="I45" i="3"/>
  <c r="E43" i="2"/>
  <c r="M42" i="2"/>
  <c r="N42" i="2" s="1"/>
  <c r="S42" i="2" s="1"/>
  <c r="P41" i="2"/>
  <c r="Q41" i="2" s="1"/>
  <c r="O41" i="2"/>
  <c r="J124" i="20" l="1"/>
  <c r="L124" i="20" s="1"/>
  <c r="H125" i="20"/>
  <c r="I125" i="20" s="1"/>
  <c r="G126" i="20"/>
  <c r="F127" i="20" s="1"/>
  <c r="L44" i="3"/>
  <c r="K44" i="3"/>
  <c r="M44" i="3" s="1"/>
  <c r="J45" i="3"/>
  <c r="I46" i="3"/>
  <c r="O42" i="2"/>
  <c r="P42" i="2"/>
  <c r="Q42" i="2" s="1"/>
  <c r="M43" i="2"/>
  <c r="N43" i="2" s="1"/>
  <c r="E44" i="2"/>
  <c r="G127" i="20" l="1"/>
  <c r="F128" i="20" s="1"/>
  <c r="H126" i="20"/>
  <c r="I126" i="20" s="1"/>
  <c r="K125" i="20"/>
  <c r="J125" i="20"/>
  <c r="L125" i="20" s="1"/>
  <c r="I47" i="3"/>
  <c r="J46" i="3"/>
  <c r="L45" i="3"/>
  <c r="K45" i="3"/>
  <c r="M45" i="3" s="1"/>
  <c r="S43" i="2"/>
  <c r="M44" i="2"/>
  <c r="N44" i="2" s="1"/>
  <c r="S44" i="2" s="1"/>
  <c r="E45" i="2"/>
  <c r="O43" i="2"/>
  <c r="P43" i="2"/>
  <c r="Q43" i="2" s="1"/>
  <c r="H127" i="20" l="1"/>
  <c r="I127" i="20" s="1"/>
  <c r="J127" i="20" s="1"/>
  <c r="L127" i="20" s="1"/>
  <c r="K126" i="20"/>
  <c r="J126" i="20"/>
  <c r="L126" i="20" s="1"/>
  <c r="G128" i="20"/>
  <c r="F129" i="20" s="1"/>
  <c r="L46" i="3"/>
  <c r="K46" i="3"/>
  <c r="M46" i="3" s="1"/>
  <c r="J47" i="3"/>
  <c r="I48" i="3"/>
  <c r="M45" i="2"/>
  <c r="N45" i="2" s="1"/>
  <c r="E46" i="2"/>
  <c r="P44" i="2"/>
  <c r="Q44" i="2" s="1"/>
  <c r="O44" i="2"/>
  <c r="K127" i="20" l="1"/>
  <c r="G129" i="20"/>
  <c r="F130" i="20" s="1"/>
  <c r="H128" i="20"/>
  <c r="I128" i="20" s="1"/>
  <c r="I49" i="3"/>
  <c r="J48" i="3"/>
  <c r="K47" i="3"/>
  <c r="M47" i="3" s="1"/>
  <c r="L47" i="3"/>
  <c r="S45" i="2"/>
  <c r="M46" i="2"/>
  <c r="N46" i="2" s="1"/>
  <c r="E47" i="2"/>
  <c r="P45" i="2"/>
  <c r="Q45" i="2" s="1"/>
  <c r="O45" i="2"/>
  <c r="H129" i="20" l="1"/>
  <c r="I129" i="20" s="1"/>
  <c r="J129" i="20" s="1"/>
  <c r="L129" i="20" s="1"/>
  <c r="K128" i="20"/>
  <c r="J128" i="20"/>
  <c r="L128" i="20" s="1"/>
  <c r="G130" i="20"/>
  <c r="F131" i="20" s="1"/>
  <c r="L48" i="3"/>
  <c r="K48" i="3"/>
  <c r="M48" i="3" s="1"/>
  <c r="J49" i="3"/>
  <c r="I50" i="3"/>
  <c r="M47" i="2"/>
  <c r="N47" i="2" s="1"/>
  <c r="S47" i="2" s="1"/>
  <c r="E48" i="2"/>
  <c r="S46" i="2"/>
  <c r="P46" i="2"/>
  <c r="Q46" i="2" s="1"/>
  <c r="O46" i="2"/>
  <c r="K129" i="20" l="1"/>
  <c r="H130" i="20"/>
  <c r="I130" i="20" s="1"/>
  <c r="G131" i="20"/>
  <c r="F132" i="20" s="1"/>
  <c r="I51" i="3"/>
  <c r="J50" i="3"/>
  <c r="K49" i="3"/>
  <c r="M49" i="3" s="1"/>
  <c r="L49" i="3"/>
  <c r="M48" i="2"/>
  <c r="N48" i="2" s="1"/>
  <c r="S48" i="2" s="1"/>
  <c r="E49" i="2"/>
  <c r="P47" i="2"/>
  <c r="Q47" i="2" s="1"/>
  <c r="O47" i="2"/>
  <c r="G132" i="20" l="1"/>
  <c r="F133" i="20" s="1"/>
  <c r="K130" i="20"/>
  <c r="J130" i="20"/>
  <c r="L130" i="20" s="1"/>
  <c r="H131" i="20"/>
  <c r="I131" i="20" s="1"/>
  <c r="K50" i="3"/>
  <c r="M50" i="3" s="1"/>
  <c r="L50" i="3"/>
  <c r="I52" i="3"/>
  <c r="J51" i="3"/>
  <c r="M49" i="2"/>
  <c r="N49" i="2" s="1"/>
  <c r="S49" i="2" s="1"/>
  <c r="E50" i="2"/>
  <c r="P48" i="2"/>
  <c r="Q48" i="2" s="1"/>
  <c r="O48" i="2"/>
  <c r="G133" i="20" l="1"/>
  <c r="F134" i="20" s="1"/>
  <c r="K131" i="20"/>
  <c r="J131" i="20"/>
  <c r="L131" i="20" s="1"/>
  <c r="H132" i="20"/>
  <c r="I132" i="20" s="1"/>
  <c r="L51" i="3"/>
  <c r="K51" i="3"/>
  <c r="M51" i="3" s="1"/>
  <c r="I53" i="3"/>
  <c r="J52" i="3"/>
  <c r="E51" i="2"/>
  <c r="M50" i="2"/>
  <c r="N50" i="2" s="1"/>
  <c r="S50" i="2" s="1"/>
  <c r="P49" i="2"/>
  <c r="Q49" i="2" s="1"/>
  <c r="O49" i="2"/>
  <c r="G134" i="20" l="1"/>
  <c r="F135" i="20" s="1"/>
  <c r="K132" i="20"/>
  <c r="J132" i="20"/>
  <c r="L132" i="20" s="1"/>
  <c r="H133" i="20"/>
  <c r="I133" i="20" s="1"/>
  <c r="I54" i="3"/>
  <c r="J53" i="3"/>
  <c r="L52" i="3"/>
  <c r="K52" i="3"/>
  <c r="M52" i="3" s="1"/>
  <c r="O50" i="2"/>
  <c r="P50" i="2"/>
  <c r="Q50" i="2" s="1"/>
  <c r="M51" i="2"/>
  <c r="N51" i="2" s="1"/>
  <c r="S51" i="2" s="1"/>
  <c r="E52" i="2"/>
  <c r="K133" i="20" l="1"/>
  <c r="J133" i="20"/>
  <c r="L133" i="20" s="1"/>
  <c r="G135" i="20"/>
  <c r="F136" i="20" s="1"/>
  <c r="H134" i="20"/>
  <c r="I134" i="20" s="1"/>
  <c r="L53" i="3"/>
  <c r="K53" i="3"/>
  <c r="M53" i="3" s="1"/>
  <c r="J54" i="3"/>
  <c r="I55" i="3"/>
  <c r="M52" i="2"/>
  <c r="N52" i="2" s="1"/>
  <c r="E53" i="2"/>
  <c r="O51" i="2"/>
  <c r="P51" i="2"/>
  <c r="Q51" i="2" s="1"/>
  <c r="K134" i="20" l="1"/>
  <c r="J134" i="20"/>
  <c r="L134" i="20" s="1"/>
  <c r="H135" i="20"/>
  <c r="I135" i="20" s="1"/>
  <c r="G136" i="20"/>
  <c r="F137" i="20" s="1"/>
  <c r="J55" i="3"/>
  <c r="I56" i="3"/>
  <c r="K54" i="3"/>
  <c r="M54" i="3" s="1"/>
  <c r="L54" i="3"/>
  <c r="S52" i="2"/>
  <c r="M53" i="2"/>
  <c r="N53" i="2" s="1"/>
  <c r="S53" i="2" s="1"/>
  <c r="E54" i="2"/>
  <c r="P52" i="2"/>
  <c r="Q52" i="2" s="1"/>
  <c r="O52" i="2"/>
  <c r="G137" i="20" l="1"/>
  <c r="F138" i="20" s="1"/>
  <c r="J135" i="20"/>
  <c r="L135" i="20" s="1"/>
  <c r="K135" i="20"/>
  <c r="H136" i="20"/>
  <c r="I136" i="20" s="1"/>
  <c r="L55" i="3"/>
  <c r="K55" i="3"/>
  <c r="M55" i="3" s="1"/>
  <c r="I57" i="3"/>
  <c r="J56" i="3"/>
  <c r="P53" i="2"/>
  <c r="Q53" i="2" s="1"/>
  <c r="O53" i="2"/>
  <c r="M54" i="2"/>
  <c r="N54" i="2" s="1"/>
  <c r="E55" i="2"/>
  <c r="H137" i="20" l="1"/>
  <c r="I137" i="20" s="1"/>
  <c r="K136" i="20"/>
  <c r="J136" i="20"/>
  <c r="L136" i="20" s="1"/>
  <c r="G138" i="20"/>
  <c r="F139" i="20" s="1"/>
  <c r="L56" i="3"/>
  <c r="K56" i="3"/>
  <c r="M56" i="3" s="1"/>
  <c r="J57" i="3"/>
  <c r="I58" i="3"/>
  <c r="P54" i="2"/>
  <c r="Q54" i="2" s="1"/>
  <c r="O54" i="2"/>
  <c r="M55" i="2"/>
  <c r="N55" i="2" s="1"/>
  <c r="S55" i="2" s="1"/>
  <c r="E56" i="2"/>
  <c r="S54" i="2"/>
  <c r="K137" i="20" l="1"/>
  <c r="J137" i="20"/>
  <c r="L137" i="20" s="1"/>
  <c r="G139" i="20"/>
  <c r="F140" i="20" s="1"/>
  <c r="H138" i="20"/>
  <c r="I138" i="20" s="1"/>
  <c r="I59" i="3"/>
  <c r="J58" i="3"/>
  <c r="K57" i="3"/>
  <c r="M57" i="3" s="1"/>
  <c r="L57" i="3"/>
  <c r="M56" i="2"/>
  <c r="N56" i="2" s="1"/>
  <c r="S56" i="2" s="1"/>
  <c r="E57" i="2"/>
  <c r="P55" i="2"/>
  <c r="Q55" i="2" s="1"/>
  <c r="O55" i="2"/>
  <c r="H139" i="20" l="1"/>
  <c r="I139" i="20" s="1"/>
  <c r="J139" i="20" s="1"/>
  <c r="L139" i="20" s="1"/>
  <c r="K138" i="20"/>
  <c r="J138" i="20"/>
  <c r="L138" i="20" s="1"/>
  <c r="G140" i="20"/>
  <c r="F141" i="20" s="1"/>
  <c r="K58" i="3"/>
  <c r="M58" i="3" s="1"/>
  <c r="L58" i="3"/>
  <c r="I60" i="3"/>
  <c r="J59" i="3"/>
  <c r="M57" i="2"/>
  <c r="N57" i="2" s="1"/>
  <c r="S57" i="2" s="1"/>
  <c r="E58" i="2"/>
  <c r="P56" i="2"/>
  <c r="Q56" i="2" s="1"/>
  <c r="O56" i="2"/>
  <c r="K139" i="20" l="1"/>
  <c r="H140" i="20"/>
  <c r="I140" i="20" s="1"/>
  <c r="K140" i="20" s="1"/>
  <c r="G141" i="20"/>
  <c r="F142" i="20" s="1"/>
  <c r="K59" i="3"/>
  <c r="M59" i="3" s="1"/>
  <c r="L59" i="3"/>
  <c r="I61" i="3"/>
  <c r="J60" i="3"/>
  <c r="E59" i="2"/>
  <c r="M58" i="2"/>
  <c r="N58" i="2" s="1"/>
  <c r="S58" i="2" s="1"/>
  <c r="P57" i="2"/>
  <c r="Q57" i="2" s="1"/>
  <c r="O57" i="2"/>
  <c r="J140" i="20" l="1"/>
  <c r="L140" i="20" s="1"/>
  <c r="G142" i="20"/>
  <c r="F143" i="20" s="1"/>
  <c r="H141" i="20"/>
  <c r="I141" i="20" s="1"/>
  <c r="I62" i="3"/>
  <c r="J61" i="3"/>
  <c r="L60" i="3"/>
  <c r="K60" i="3"/>
  <c r="M60" i="3" s="1"/>
  <c r="O58" i="2"/>
  <c r="P58" i="2"/>
  <c r="Q58" i="2" s="1"/>
  <c r="M59" i="2"/>
  <c r="N59" i="2" s="1"/>
  <c r="E60" i="2"/>
  <c r="G143" i="20" l="1"/>
  <c r="F144" i="20" s="1"/>
  <c r="K141" i="20"/>
  <c r="J141" i="20"/>
  <c r="L141" i="20" s="1"/>
  <c r="H142" i="20"/>
  <c r="I142" i="20" s="1"/>
  <c r="L61" i="3"/>
  <c r="K61" i="3"/>
  <c r="M61" i="3" s="1"/>
  <c r="J62" i="3"/>
  <c r="I63" i="3"/>
  <c r="S59" i="2"/>
  <c r="M60" i="2"/>
  <c r="N60" i="2" s="1"/>
  <c r="E61" i="2"/>
  <c r="O59" i="2"/>
  <c r="P59" i="2"/>
  <c r="Q59" i="2" s="1"/>
  <c r="G144" i="20" l="1"/>
  <c r="F145" i="20" s="1"/>
  <c r="J142" i="20"/>
  <c r="L142" i="20" s="1"/>
  <c r="K142" i="20"/>
  <c r="H143" i="20"/>
  <c r="I143" i="20" s="1"/>
  <c r="J63" i="3"/>
  <c r="I64" i="3"/>
  <c r="L62" i="3"/>
  <c r="K62" i="3"/>
  <c r="M62" i="3" s="1"/>
  <c r="P60" i="2"/>
  <c r="Q60" i="2" s="1"/>
  <c r="O60" i="2"/>
  <c r="M61" i="2"/>
  <c r="N61" i="2" s="1"/>
  <c r="E62" i="2"/>
  <c r="S60" i="2"/>
  <c r="H144" i="20" l="1"/>
  <c r="I144" i="20" s="1"/>
  <c r="K144" i="20" s="1"/>
  <c r="J143" i="20"/>
  <c r="L143" i="20" s="1"/>
  <c r="K143" i="20"/>
  <c r="G145" i="20"/>
  <c r="F146" i="20" s="1"/>
  <c r="J64" i="3"/>
  <c r="I65" i="3"/>
  <c r="L63" i="3"/>
  <c r="K63" i="3"/>
  <c r="M63" i="3" s="1"/>
  <c r="P61" i="2"/>
  <c r="Q61" i="2" s="1"/>
  <c r="O61" i="2"/>
  <c r="M62" i="2"/>
  <c r="N62" i="2" s="1"/>
  <c r="E63" i="2"/>
  <c r="S61" i="2"/>
  <c r="J144" i="20" l="1"/>
  <c r="L144" i="20" s="1"/>
  <c r="H145" i="20"/>
  <c r="I145" i="20" s="1"/>
  <c r="G146" i="20"/>
  <c r="F147" i="20" s="1"/>
  <c r="J65" i="3"/>
  <c r="I66" i="3"/>
  <c r="K64" i="3"/>
  <c r="M64" i="3" s="1"/>
  <c r="L64" i="3"/>
  <c r="M63" i="2"/>
  <c r="N63" i="2" s="1"/>
  <c r="S63" i="2" s="1"/>
  <c r="E64" i="2"/>
  <c r="P62" i="2"/>
  <c r="Q62" i="2" s="1"/>
  <c r="O62" i="2"/>
  <c r="S62" i="2"/>
  <c r="K145" i="20" l="1"/>
  <c r="J145" i="20"/>
  <c r="L145" i="20" s="1"/>
  <c r="G147" i="20"/>
  <c r="F148" i="20" s="1"/>
  <c r="H146" i="20"/>
  <c r="I146" i="20" s="1"/>
  <c r="I67" i="3"/>
  <c r="J66" i="3"/>
  <c r="K65" i="3"/>
  <c r="M65" i="3" s="1"/>
  <c r="L65" i="3"/>
  <c r="M64" i="2"/>
  <c r="N64" i="2" s="1"/>
  <c r="S64" i="2" s="1"/>
  <c r="E65" i="2"/>
  <c r="P63" i="2"/>
  <c r="Q63" i="2" s="1"/>
  <c r="O63" i="2"/>
  <c r="H147" i="20" l="1"/>
  <c r="I147" i="20" s="1"/>
  <c r="J147" i="20" s="1"/>
  <c r="L147" i="20" s="1"/>
  <c r="K146" i="20"/>
  <c r="J146" i="20"/>
  <c r="L146" i="20" s="1"/>
  <c r="G148" i="20"/>
  <c r="F149" i="20" s="1"/>
  <c r="K66" i="3"/>
  <c r="M66" i="3" s="1"/>
  <c r="L66" i="3"/>
  <c r="I68" i="3"/>
  <c r="J67" i="3"/>
  <c r="M65" i="2"/>
  <c r="N65" i="2" s="1"/>
  <c r="E66" i="2"/>
  <c r="P64" i="2"/>
  <c r="Q64" i="2" s="1"/>
  <c r="O64" i="2"/>
  <c r="K147" i="20" l="1"/>
  <c r="H148" i="20"/>
  <c r="I148" i="20" s="1"/>
  <c r="G149" i="20"/>
  <c r="F150" i="20" s="1"/>
  <c r="K67" i="3"/>
  <c r="M67" i="3" s="1"/>
  <c r="L67" i="3"/>
  <c r="I69" i="3"/>
  <c r="J68" i="3"/>
  <c r="S65" i="2"/>
  <c r="E67" i="2"/>
  <c r="M66" i="2"/>
  <c r="N66" i="2" s="1"/>
  <c r="P65" i="2"/>
  <c r="Q65" i="2" s="1"/>
  <c r="O65" i="2"/>
  <c r="G150" i="20" l="1"/>
  <c r="F151" i="20" s="1"/>
  <c r="H149" i="20"/>
  <c r="I149" i="20" s="1"/>
  <c r="J148" i="20"/>
  <c r="L148" i="20" s="1"/>
  <c r="K148" i="20"/>
  <c r="L68" i="3"/>
  <c r="K68" i="3"/>
  <c r="M68" i="3" s="1"/>
  <c r="I70" i="3"/>
  <c r="J69" i="3"/>
  <c r="O66" i="2"/>
  <c r="P66" i="2"/>
  <c r="Q66" i="2" s="1"/>
  <c r="M67" i="2"/>
  <c r="N67" i="2" s="1"/>
  <c r="E68" i="2"/>
  <c r="S66" i="2"/>
  <c r="K149" i="20" l="1"/>
  <c r="J149" i="20"/>
  <c r="L149" i="20" s="1"/>
  <c r="G151" i="20"/>
  <c r="F152" i="20" s="1"/>
  <c r="H150" i="20"/>
  <c r="I150" i="20" s="1"/>
  <c r="L69" i="3"/>
  <c r="K69" i="3"/>
  <c r="M69" i="3" s="1"/>
  <c r="J70" i="3"/>
  <c r="I71" i="3"/>
  <c r="O67" i="2"/>
  <c r="P67" i="2"/>
  <c r="Q67" i="2" s="1"/>
  <c r="S67" i="2"/>
  <c r="M68" i="2"/>
  <c r="N68" i="2" s="1"/>
  <c r="E69" i="2"/>
  <c r="G152" i="20" l="1"/>
  <c r="F153" i="20" s="1"/>
  <c r="K150" i="20"/>
  <c r="J150" i="20"/>
  <c r="L150" i="20" s="1"/>
  <c r="H151" i="20"/>
  <c r="I151" i="20" s="1"/>
  <c r="J71" i="3"/>
  <c r="I72" i="3"/>
  <c r="L70" i="3"/>
  <c r="K70" i="3"/>
  <c r="M70" i="3" s="1"/>
  <c r="P68" i="2"/>
  <c r="Q68" i="2" s="1"/>
  <c r="O68" i="2"/>
  <c r="S68" i="2"/>
  <c r="M69" i="2"/>
  <c r="N69" i="2" s="1"/>
  <c r="E70" i="2"/>
  <c r="J151" i="20" l="1"/>
  <c r="L151" i="20" s="1"/>
  <c r="K151" i="20"/>
  <c r="G153" i="20"/>
  <c r="F154" i="20" s="1"/>
  <c r="H152" i="20"/>
  <c r="I152" i="20" s="1"/>
  <c r="J72" i="3"/>
  <c r="I73" i="3"/>
  <c r="L71" i="3"/>
  <c r="K71" i="3"/>
  <c r="M71" i="3" s="1"/>
  <c r="S69" i="2"/>
  <c r="M70" i="2"/>
  <c r="N70" i="2" s="1"/>
  <c r="S70" i="2" s="1"/>
  <c r="E71" i="2"/>
  <c r="P69" i="2"/>
  <c r="Q69" i="2" s="1"/>
  <c r="O69" i="2"/>
  <c r="K152" i="20" l="1"/>
  <c r="J152" i="20"/>
  <c r="L152" i="20" s="1"/>
  <c r="G154" i="20"/>
  <c r="F155" i="20" s="1"/>
  <c r="H153" i="20"/>
  <c r="I153" i="20" s="1"/>
  <c r="J73" i="3"/>
  <c r="I74" i="3"/>
  <c r="K72" i="3"/>
  <c r="M72" i="3" s="1"/>
  <c r="L72" i="3"/>
  <c r="M71" i="2"/>
  <c r="N71" i="2" s="1"/>
  <c r="S71" i="2" s="1"/>
  <c r="E72" i="2"/>
  <c r="P70" i="2"/>
  <c r="Q70" i="2" s="1"/>
  <c r="O70" i="2"/>
  <c r="G155" i="20" l="1"/>
  <c r="F156" i="20" s="1"/>
  <c r="K153" i="20"/>
  <c r="J153" i="20"/>
  <c r="L153" i="20" s="1"/>
  <c r="H154" i="20"/>
  <c r="I154" i="20" s="1"/>
  <c r="I75" i="3"/>
  <c r="J74" i="3"/>
  <c r="K73" i="3"/>
  <c r="M73" i="3" s="1"/>
  <c r="L73" i="3"/>
  <c r="M72" i="2"/>
  <c r="N72" i="2" s="1"/>
  <c r="S72" i="2" s="1"/>
  <c r="E73" i="2"/>
  <c r="P71" i="2"/>
  <c r="Q71" i="2" s="1"/>
  <c r="O71" i="2"/>
  <c r="H155" i="20" l="1"/>
  <c r="I155" i="20" s="1"/>
  <c r="J154" i="20"/>
  <c r="L154" i="20" s="1"/>
  <c r="K154" i="20"/>
  <c r="G156" i="20"/>
  <c r="F157" i="20" s="1"/>
  <c r="K74" i="3"/>
  <c r="M74" i="3" s="1"/>
  <c r="L74" i="3"/>
  <c r="I76" i="3"/>
  <c r="J75" i="3"/>
  <c r="E74" i="2"/>
  <c r="M73" i="2"/>
  <c r="N73" i="2" s="1"/>
  <c r="S73" i="2" s="1"/>
  <c r="P72" i="2"/>
  <c r="Q72" i="2" s="1"/>
  <c r="O72" i="2"/>
  <c r="G157" i="20" l="1"/>
  <c r="F158" i="20" s="1"/>
  <c r="H156" i="20"/>
  <c r="I156" i="20" s="1"/>
  <c r="K155" i="20"/>
  <c r="J155" i="20"/>
  <c r="L155" i="20" s="1"/>
  <c r="L75" i="3"/>
  <c r="K75" i="3"/>
  <c r="M75" i="3" s="1"/>
  <c r="I77" i="3"/>
  <c r="J76" i="3"/>
  <c r="P73" i="2"/>
  <c r="Q73" i="2" s="1"/>
  <c r="O73" i="2"/>
  <c r="E75" i="2"/>
  <c r="M74" i="2"/>
  <c r="N74" i="2" s="1"/>
  <c r="K156" i="20" l="1"/>
  <c r="J156" i="20"/>
  <c r="L156" i="20" s="1"/>
  <c r="G158" i="20"/>
  <c r="F159" i="20" s="1"/>
  <c r="H157" i="20"/>
  <c r="I157" i="20" s="1"/>
  <c r="L76" i="3"/>
  <c r="K76" i="3"/>
  <c r="M76" i="3" s="1"/>
  <c r="I78" i="3"/>
  <c r="J77" i="3"/>
  <c r="O74" i="2"/>
  <c r="P74" i="2"/>
  <c r="Q74" i="2" s="1"/>
  <c r="S74" i="2"/>
  <c r="M75" i="2"/>
  <c r="N75" i="2" s="1"/>
  <c r="E76" i="2"/>
  <c r="H158" i="20" l="1"/>
  <c r="I158" i="20" s="1"/>
  <c r="K157" i="20"/>
  <c r="J157" i="20"/>
  <c r="L157" i="20" s="1"/>
  <c r="G159" i="20"/>
  <c r="F160" i="20" s="1"/>
  <c r="J78" i="3"/>
  <c r="I79" i="3"/>
  <c r="L77" i="3"/>
  <c r="K77" i="3"/>
  <c r="M77" i="3" s="1"/>
  <c r="M76" i="2"/>
  <c r="N76" i="2" s="1"/>
  <c r="E77" i="2"/>
  <c r="S75" i="2"/>
  <c r="O75" i="2"/>
  <c r="P75" i="2"/>
  <c r="Q75" i="2" s="1"/>
  <c r="H159" i="20" l="1"/>
  <c r="I159" i="20" s="1"/>
  <c r="G160" i="20"/>
  <c r="F161" i="20" s="1"/>
  <c r="K158" i="20"/>
  <c r="J158" i="20"/>
  <c r="L158" i="20" s="1"/>
  <c r="L78" i="3"/>
  <c r="K78" i="3"/>
  <c r="M78" i="3" s="1"/>
  <c r="J79" i="3"/>
  <c r="I80" i="3"/>
  <c r="S76" i="2"/>
  <c r="M77" i="2"/>
  <c r="N77" i="2" s="1"/>
  <c r="E78" i="2"/>
  <c r="P76" i="2"/>
  <c r="Q76" i="2" s="1"/>
  <c r="O76" i="2"/>
  <c r="H160" i="20" l="1"/>
  <c r="I160" i="20" s="1"/>
  <c r="G161" i="20"/>
  <c r="F162" i="20" s="1"/>
  <c r="J159" i="20"/>
  <c r="L159" i="20" s="1"/>
  <c r="K159" i="20"/>
  <c r="J80" i="3"/>
  <c r="I81" i="3"/>
  <c r="L79" i="3"/>
  <c r="K79" i="3"/>
  <c r="M79" i="3" s="1"/>
  <c r="S77" i="2"/>
  <c r="M78" i="2"/>
  <c r="N78" i="2" s="1"/>
  <c r="S78" i="2" s="1"/>
  <c r="E79" i="2"/>
  <c r="P77" i="2"/>
  <c r="Q77" i="2" s="1"/>
  <c r="O77" i="2"/>
  <c r="G162" i="20" l="1"/>
  <c r="F163" i="20" s="1"/>
  <c r="H161" i="20"/>
  <c r="I161" i="20" s="1"/>
  <c r="K160" i="20"/>
  <c r="J160" i="20"/>
  <c r="L160" i="20" s="1"/>
  <c r="I82" i="3"/>
  <c r="J81" i="3"/>
  <c r="L80" i="3"/>
  <c r="K80" i="3"/>
  <c r="M80" i="3" s="1"/>
  <c r="M79" i="2"/>
  <c r="N79" i="2" s="1"/>
  <c r="S79" i="2" s="1"/>
  <c r="E80" i="2"/>
  <c r="P78" i="2"/>
  <c r="Q78" i="2" s="1"/>
  <c r="O78" i="2"/>
  <c r="K161" i="20" l="1"/>
  <c r="J161" i="20"/>
  <c r="L161" i="20" s="1"/>
  <c r="G163" i="20"/>
  <c r="F164" i="20" s="1"/>
  <c r="H162" i="20"/>
  <c r="I162" i="20" s="1"/>
  <c r="K81" i="3"/>
  <c r="M81" i="3" s="1"/>
  <c r="L81" i="3"/>
  <c r="I83" i="3"/>
  <c r="J82" i="3"/>
  <c r="M80" i="2"/>
  <c r="N80" i="2" s="1"/>
  <c r="S80" i="2" s="1"/>
  <c r="E81" i="2"/>
  <c r="P79" i="2"/>
  <c r="Q79" i="2" s="1"/>
  <c r="O79" i="2"/>
  <c r="J162" i="20" l="1"/>
  <c r="L162" i="20" s="1"/>
  <c r="K162" i="20"/>
  <c r="G164" i="20"/>
  <c r="F165" i="20" s="1"/>
  <c r="H163" i="20"/>
  <c r="I163" i="20" s="1"/>
  <c r="I84" i="3"/>
  <c r="J83" i="3"/>
  <c r="K82" i="3"/>
  <c r="M82" i="3" s="1"/>
  <c r="L82" i="3"/>
  <c r="E82" i="2"/>
  <c r="M81" i="2"/>
  <c r="N81" i="2" s="1"/>
  <c r="S81" i="2" s="1"/>
  <c r="P80" i="2"/>
  <c r="Q80" i="2" s="1"/>
  <c r="O80" i="2"/>
  <c r="H164" i="20" l="1"/>
  <c r="I164" i="20" s="1"/>
  <c r="K163" i="20"/>
  <c r="J163" i="20"/>
  <c r="L163" i="20" s="1"/>
  <c r="G165" i="20"/>
  <c r="F166" i="20" s="1"/>
  <c r="L83" i="3"/>
  <c r="K83" i="3"/>
  <c r="M83" i="3" s="1"/>
  <c r="I85" i="3"/>
  <c r="J84" i="3"/>
  <c r="P81" i="2"/>
  <c r="Q81" i="2" s="1"/>
  <c r="O81" i="2"/>
  <c r="E83" i="2"/>
  <c r="M82" i="2"/>
  <c r="N82" i="2" s="1"/>
  <c r="H165" i="20" l="1"/>
  <c r="I165" i="20" s="1"/>
  <c r="K164" i="20"/>
  <c r="J164" i="20"/>
  <c r="L164" i="20" s="1"/>
  <c r="G166" i="20"/>
  <c r="F167" i="20" s="1"/>
  <c r="L84" i="3"/>
  <c r="K84" i="3"/>
  <c r="M84" i="3" s="1"/>
  <c r="J85" i="3"/>
  <c r="I86" i="3"/>
  <c r="P82" i="2"/>
  <c r="Q82" i="2" s="1"/>
  <c r="O82" i="2"/>
  <c r="M83" i="2"/>
  <c r="N83" i="2" s="1"/>
  <c r="E84" i="2"/>
  <c r="S82" i="2"/>
  <c r="H166" i="20" l="1"/>
  <c r="I166" i="20" s="1"/>
  <c r="G167" i="20"/>
  <c r="F168" i="20" s="1"/>
  <c r="K165" i="20"/>
  <c r="J165" i="20"/>
  <c r="L165" i="20" s="1"/>
  <c r="L85" i="3"/>
  <c r="K85" i="3"/>
  <c r="M85" i="3" s="1"/>
  <c r="J86" i="3"/>
  <c r="I87" i="3"/>
  <c r="S83" i="2"/>
  <c r="M84" i="2"/>
  <c r="N84" i="2" s="1"/>
  <c r="E85" i="2"/>
  <c r="O83" i="2"/>
  <c r="P83" i="2"/>
  <c r="Q83" i="2" s="1"/>
  <c r="H167" i="20" l="1"/>
  <c r="I167" i="20" s="1"/>
  <c r="J167" i="20" s="1"/>
  <c r="L167" i="20" s="1"/>
  <c r="G168" i="20"/>
  <c r="F169" i="20" s="1"/>
  <c r="K166" i="20"/>
  <c r="J166" i="20"/>
  <c r="L166" i="20" s="1"/>
  <c r="J87" i="3"/>
  <c r="I88" i="3"/>
  <c r="L86" i="3"/>
  <c r="K86" i="3"/>
  <c r="M86" i="3" s="1"/>
  <c r="P84" i="2"/>
  <c r="Q84" i="2" s="1"/>
  <c r="O84" i="2"/>
  <c r="S84" i="2"/>
  <c r="M85" i="2"/>
  <c r="N85" i="2" s="1"/>
  <c r="E86" i="2"/>
  <c r="K167" i="20" l="1"/>
  <c r="G169" i="20"/>
  <c r="F170" i="20" s="1"/>
  <c r="H168" i="20"/>
  <c r="I168" i="20" s="1"/>
  <c r="J88" i="3"/>
  <c r="I89" i="3"/>
  <c r="L87" i="3"/>
  <c r="K87" i="3"/>
  <c r="M87" i="3" s="1"/>
  <c r="M86" i="2"/>
  <c r="N86" i="2" s="1"/>
  <c r="S86" i="2" s="1"/>
  <c r="E87" i="2"/>
  <c r="P85" i="2"/>
  <c r="Q85" i="2" s="1"/>
  <c r="O85" i="2"/>
  <c r="S85" i="2"/>
  <c r="H169" i="20" l="1"/>
  <c r="I169" i="20" s="1"/>
  <c r="K168" i="20"/>
  <c r="J168" i="20"/>
  <c r="L168" i="20" s="1"/>
  <c r="G170" i="20"/>
  <c r="F171" i="20" s="1"/>
  <c r="I90" i="3"/>
  <c r="J89" i="3"/>
  <c r="K88" i="3"/>
  <c r="M88" i="3" s="1"/>
  <c r="L88" i="3"/>
  <c r="P86" i="2"/>
  <c r="Q86" i="2" s="1"/>
  <c r="O86" i="2"/>
  <c r="E88" i="2"/>
  <c r="M87" i="2"/>
  <c r="N87" i="2" s="1"/>
  <c r="H170" i="20" l="1"/>
  <c r="I170" i="20" s="1"/>
  <c r="K170" i="20" s="1"/>
  <c r="G171" i="20"/>
  <c r="F172" i="20" s="1"/>
  <c r="K169" i="20"/>
  <c r="J169" i="20"/>
  <c r="L169" i="20" s="1"/>
  <c r="K89" i="3"/>
  <c r="M89" i="3" s="1"/>
  <c r="L89" i="3"/>
  <c r="I91" i="3"/>
  <c r="J90" i="3"/>
  <c r="P87" i="2"/>
  <c r="Q87" i="2" s="1"/>
  <c r="O87" i="2"/>
  <c r="M88" i="2"/>
  <c r="N88" i="2" s="1"/>
  <c r="S88" i="2" s="1"/>
  <c r="E89" i="2"/>
  <c r="S87" i="2"/>
  <c r="J170" i="20" l="1"/>
  <c r="L170" i="20" s="1"/>
  <c r="G172" i="20"/>
  <c r="F173" i="20" s="1"/>
  <c r="H171" i="20"/>
  <c r="I171" i="20" s="1"/>
  <c r="K90" i="3"/>
  <c r="M90" i="3" s="1"/>
  <c r="L90" i="3"/>
  <c r="I92" i="3"/>
  <c r="J91" i="3"/>
  <c r="E90" i="2"/>
  <c r="M89" i="2"/>
  <c r="N89" i="2" s="1"/>
  <c r="S89" i="2" s="1"/>
  <c r="O88" i="2"/>
  <c r="P88" i="2"/>
  <c r="Q88" i="2" s="1"/>
  <c r="H172" i="20" l="1"/>
  <c r="I172" i="20" s="1"/>
  <c r="K172" i="20" s="1"/>
  <c r="J171" i="20"/>
  <c r="L171" i="20" s="1"/>
  <c r="K171" i="20"/>
  <c r="G173" i="20"/>
  <c r="F174" i="20" s="1"/>
  <c r="L91" i="3"/>
  <c r="K91" i="3"/>
  <c r="M91" i="3" s="1"/>
  <c r="I93" i="3"/>
  <c r="J92" i="3"/>
  <c r="P89" i="2"/>
  <c r="Q89" i="2" s="1"/>
  <c r="O89" i="2"/>
  <c r="M90" i="2"/>
  <c r="N90" i="2" s="1"/>
  <c r="E91" i="2"/>
  <c r="J172" i="20" l="1"/>
  <c r="L172" i="20" s="1"/>
  <c r="G174" i="20"/>
  <c r="F175" i="20" s="1"/>
  <c r="H173" i="20"/>
  <c r="I173" i="20" s="1"/>
  <c r="L92" i="3"/>
  <c r="K92" i="3"/>
  <c r="M92" i="3" s="1"/>
  <c r="J93" i="3"/>
  <c r="I94" i="3"/>
  <c r="O90" i="2"/>
  <c r="P90" i="2"/>
  <c r="Q90" i="2" s="1"/>
  <c r="S90" i="2"/>
  <c r="M91" i="2"/>
  <c r="N91" i="2" s="1"/>
  <c r="S91" i="2" s="1"/>
  <c r="E92" i="2"/>
  <c r="K173" i="20" l="1"/>
  <c r="J173" i="20"/>
  <c r="L173" i="20" s="1"/>
  <c r="G175" i="20"/>
  <c r="F176" i="20" s="1"/>
  <c r="H174" i="20"/>
  <c r="I174" i="20" s="1"/>
  <c r="J94" i="3"/>
  <c r="I95" i="3"/>
  <c r="L93" i="3"/>
  <c r="K93" i="3"/>
  <c r="M93" i="3" s="1"/>
  <c r="P91" i="2"/>
  <c r="Q91" i="2" s="1"/>
  <c r="O91" i="2"/>
  <c r="M92" i="2"/>
  <c r="N92" i="2" s="1"/>
  <c r="E93" i="2"/>
  <c r="G176" i="20" l="1"/>
  <c r="F177" i="20" s="1"/>
  <c r="J174" i="20"/>
  <c r="L174" i="20" s="1"/>
  <c r="K174" i="20"/>
  <c r="H175" i="20"/>
  <c r="I175" i="20" s="1"/>
  <c r="J95" i="3"/>
  <c r="I96" i="3"/>
  <c r="L94" i="3"/>
  <c r="K94" i="3"/>
  <c r="M94" i="3" s="1"/>
  <c r="P92" i="2"/>
  <c r="Q92" i="2" s="1"/>
  <c r="O92" i="2"/>
  <c r="M93" i="2"/>
  <c r="N93" i="2" s="1"/>
  <c r="E94" i="2"/>
  <c r="S92" i="2"/>
  <c r="J175" i="20" l="1"/>
  <c r="L175" i="20" s="1"/>
  <c r="K175" i="20"/>
  <c r="G177" i="20"/>
  <c r="F178" i="20" s="1"/>
  <c r="H176" i="20"/>
  <c r="I176" i="20" s="1"/>
  <c r="J96" i="3"/>
  <c r="I97" i="3"/>
  <c r="L95" i="3"/>
  <c r="K95" i="3"/>
  <c r="M95" i="3" s="1"/>
  <c r="M94" i="2"/>
  <c r="N94" i="2" s="1"/>
  <c r="S94" i="2" s="1"/>
  <c r="E95" i="2"/>
  <c r="P93" i="2"/>
  <c r="Q93" i="2" s="1"/>
  <c r="O93" i="2"/>
  <c r="S93" i="2"/>
  <c r="G178" i="20" l="1"/>
  <c r="F179" i="20" s="1"/>
  <c r="H177" i="20"/>
  <c r="I177" i="20" s="1"/>
  <c r="K176" i="20"/>
  <c r="J176" i="20"/>
  <c r="L176" i="20" s="1"/>
  <c r="I98" i="3"/>
  <c r="J97" i="3"/>
  <c r="K96" i="3"/>
  <c r="M96" i="3" s="1"/>
  <c r="L96" i="3"/>
  <c r="E96" i="2"/>
  <c r="M95" i="2"/>
  <c r="N95" i="2" s="1"/>
  <c r="P94" i="2"/>
  <c r="Q94" i="2" s="1"/>
  <c r="O94" i="2"/>
  <c r="G179" i="20" l="1"/>
  <c r="F180" i="20" s="1"/>
  <c r="H178" i="20"/>
  <c r="I178" i="20" s="1"/>
  <c r="K177" i="20"/>
  <c r="J177" i="20"/>
  <c r="L177" i="20" s="1"/>
  <c r="K97" i="3"/>
  <c r="M97" i="3" s="1"/>
  <c r="L97" i="3"/>
  <c r="I99" i="3"/>
  <c r="J98" i="3"/>
  <c r="P95" i="2"/>
  <c r="Q95" i="2" s="1"/>
  <c r="O95" i="2"/>
  <c r="S95" i="2"/>
  <c r="M96" i="2"/>
  <c r="N96" i="2" s="1"/>
  <c r="E97" i="2"/>
  <c r="H179" i="20" l="1"/>
  <c r="I179" i="20" s="1"/>
  <c r="K179" i="20" s="1"/>
  <c r="K178" i="20"/>
  <c r="J178" i="20"/>
  <c r="L178" i="20" s="1"/>
  <c r="G180" i="20"/>
  <c r="F181" i="20" s="1"/>
  <c r="K98" i="3"/>
  <c r="M98" i="3" s="1"/>
  <c r="L98" i="3"/>
  <c r="I100" i="3"/>
  <c r="J99" i="3"/>
  <c r="E98" i="2"/>
  <c r="M97" i="2"/>
  <c r="N97" i="2" s="1"/>
  <c r="O96" i="2"/>
  <c r="P96" i="2"/>
  <c r="Q96" i="2" s="1"/>
  <c r="S96" i="2"/>
  <c r="J179" i="20" l="1"/>
  <c r="L179" i="20" s="1"/>
  <c r="H180" i="20"/>
  <c r="I180" i="20" s="1"/>
  <c r="J180" i="20" s="1"/>
  <c r="L180" i="20" s="1"/>
  <c r="G181" i="20"/>
  <c r="F182" i="20" s="1"/>
  <c r="L99" i="3"/>
  <c r="K99" i="3"/>
  <c r="M99" i="3" s="1"/>
  <c r="I101" i="3"/>
  <c r="J100" i="3"/>
  <c r="S97" i="2"/>
  <c r="P97" i="2"/>
  <c r="Q97" i="2" s="1"/>
  <c r="O97" i="2"/>
  <c r="M98" i="2"/>
  <c r="N98" i="2" s="1"/>
  <c r="S98" i="2" s="1"/>
  <c r="E99" i="2"/>
  <c r="K180" i="20" l="1"/>
  <c r="G182" i="20"/>
  <c r="F183" i="20" s="1"/>
  <c r="H181" i="20"/>
  <c r="I181" i="20" s="1"/>
  <c r="L100" i="3"/>
  <c r="K100" i="3"/>
  <c r="M100" i="3" s="1"/>
  <c r="J101" i="3"/>
  <c r="I102" i="3"/>
  <c r="M99" i="2"/>
  <c r="N99" i="2" s="1"/>
  <c r="E100" i="2"/>
  <c r="O98" i="2"/>
  <c r="P98" i="2"/>
  <c r="Q98" i="2" s="1"/>
  <c r="K181" i="20" l="1"/>
  <c r="J181" i="20"/>
  <c r="L181" i="20" s="1"/>
  <c r="H182" i="20"/>
  <c r="I182" i="20" s="1"/>
  <c r="G183" i="20"/>
  <c r="F184" i="20" s="1"/>
  <c r="J102" i="3"/>
  <c r="I103" i="3"/>
  <c r="L101" i="3"/>
  <c r="K101" i="3"/>
  <c r="M101" i="3" s="1"/>
  <c r="S99" i="2"/>
  <c r="M100" i="2"/>
  <c r="N100" i="2" s="1"/>
  <c r="S100" i="2" s="1"/>
  <c r="E101" i="2"/>
  <c r="P99" i="2"/>
  <c r="Q99" i="2" s="1"/>
  <c r="O99" i="2"/>
  <c r="G184" i="20" l="1"/>
  <c r="F185" i="20" s="1"/>
  <c r="K182" i="20"/>
  <c r="J182" i="20"/>
  <c r="L182" i="20" s="1"/>
  <c r="H183" i="20"/>
  <c r="I183" i="20" s="1"/>
  <c r="I104" i="3"/>
  <c r="J103" i="3"/>
  <c r="L102" i="3"/>
  <c r="K102" i="3"/>
  <c r="M102" i="3" s="1"/>
  <c r="M101" i="2"/>
  <c r="N101" i="2" s="1"/>
  <c r="S101" i="2" s="1"/>
  <c r="E102" i="2"/>
  <c r="P100" i="2"/>
  <c r="Q100" i="2" s="1"/>
  <c r="O100" i="2"/>
  <c r="J183" i="20" l="1"/>
  <c r="L183" i="20" s="1"/>
  <c r="K183" i="20"/>
  <c r="H184" i="20"/>
  <c r="I184" i="20" s="1"/>
  <c r="G185" i="20"/>
  <c r="F186" i="20" s="1"/>
  <c r="J104" i="3"/>
  <c r="I105" i="3"/>
  <c r="L103" i="3"/>
  <c r="K103" i="3"/>
  <c r="M103" i="3" s="1"/>
  <c r="M102" i="2"/>
  <c r="N102" i="2" s="1"/>
  <c r="S102" i="2" s="1"/>
  <c r="E103" i="2"/>
  <c r="P101" i="2"/>
  <c r="Q101" i="2" s="1"/>
  <c r="O101" i="2"/>
  <c r="G186" i="20" l="1"/>
  <c r="F187" i="20" s="1"/>
  <c r="H185" i="20"/>
  <c r="I185" i="20" s="1"/>
  <c r="K184" i="20"/>
  <c r="J184" i="20"/>
  <c r="L184" i="20" s="1"/>
  <c r="I106" i="3"/>
  <c r="J105" i="3"/>
  <c r="K104" i="3"/>
  <c r="M104" i="3" s="1"/>
  <c r="L104" i="3"/>
  <c r="E104" i="2"/>
  <c r="M103" i="2"/>
  <c r="N103" i="2" s="1"/>
  <c r="S103" i="2" s="1"/>
  <c r="P102" i="2"/>
  <c r="Q102" i="2" s="1"/>
  <c r="O102" i="2"/>
  <c r="G187" i="20" l="1"/>
  <c r="F188" i="20" s="1"/>
  <c r="H186" i="20"/>
  <c r="I186" i="20" s="1"/>
  <c r="K185" i="20"/>
  <c r="J185" i="20"/>
  <c r="L185" i="20" s="1"/>
  <c r="L105" i="3"/>
  <c r="K105" i="3"/>
  <c r="M105" i="3" s="1"/>
  <c r="I107" i="3"/>
  <c r="J106" i="3"/>
  <c r="P103" i="2"/>
  <c r="Q103" i="2" s="1"/>
  <c r="O103" i="2"/>
  <c r="M104" i="2"/>
  <c r="N104" i="2" s="1"/>
  <c r="S104" i="2" s="1"/>
  <c r="E105" i="2"/>
  <c r="H187" i="20" l="1"/>
  <c r="I187" i="20" s="1"/>
  <c r="K187" i="20" s="1"/>
  <c r="J186" i="20"/>
  <c r="L186" i="20" s="1"/>
  <c r="K186" i="20"/>
  <c r="G188" i="20"/>
  <c r="F189" i="20" s="1"/>
  <c r="K106" i="3"/>
  <c r="M106" i="3" s="1"/>
  <c r="L106" i="3"/>
  <c r="J107" i="3"/>
  <c r="I108" i="3"/>
  <c r="E106" i="2"/>
  <c r="M105" i="2"/>
  <c r="N105" i="2" s="1"/>
  <c r="S105" i="2" s="1"/>
  <c r="O104" i="2"/>
  <c r="P104" i="2"/>
  <c r="Q104" i="2" s="1"/>
  <c r="J187" i="20" l="1"/>
  <c r="L187" i="20" s="1"/>
  <c r="G189" i="20"/>
  <c r="F190" i="20" s="1"/>
  <c r="H188" i="20"/>
  <c r="I188" i="20" s="1"/>
  <c r="I109" i="3"/>
  <c r="J108" i="3"/>
  <c r="L107" i="3"/>
  <c r="K107" i="3"/>
  <c r="M107" i="3" s="1"/>
  <c r="P105" i="2"/>
  <c r="Q105" i="2" s="1"/>
  <c r="O105" i="2"/>
  <c r="M106" i="2"/>
  <c r="N106" i="2" s="1"/>
  <c r="E107" i="2"/>
  <c r="G190" i="20" l="1"/>
  <c r="F191" i="20" s="1"/>
  <c r="H189" i="20"/>
  <c r="I189" i="20" s="1"/>
  <c r="K188" i="20"/>
  <c r="J188" i="20"/>
  <c r="L188" i="20" s="1"/>
  <c r="L108" i="3"/>
  <c r="K108" i="3"/>
  <c r="M108" i="3" s="1"/>
  <c r="J109" i="3"/>
  <c r="I110" i="3"/>
  <c r="M107" i="2"/>
  <c r="N107" i="2" s="1"/>
  <c r="E108" i="2"/>
  <c r="O106" i="2"/>
  <c r="P106" i="2"/>
  <c r="Q106" i="2" s="1"/>
  <c r="S106" i="2"/>
  <c r="K189" i="20" l="1"/>
  <c r="J189" i="20"/>
  <c r="L189" i="20" s="1"/>
  <c r="H190" i="20"/>
  <c r="I190" i="20" s="1"/>
  <c r="G191" i="20"/>
  <c r="F192" i="20" s="1"/>
  <c r="J110" i="3"/>
  <c r="I111" i="3"/>
  <c r="L109" i="3"/>
  <c r="K109" i="3"/>
  <c r="M109" i="3" s="1"/>
  <c r="S107" i="2"/>
  <c r="M108" i="2"/>
  <c r="N108" i="2" s="1"/>
  <c r="S108" i="2" s="1"/>
  <c r="E109" i="2"/>
  <c r="P107" i="2"/>
  <c r="Q107" i="2" s="1"/>
  <c r="O107" i="2"/>
  <c r="H191" i="20" l="1"/>
  <c r="I191" i="20" s="1"/>
  <c r="J191" i="20" s="1"/>
  <c r="L191" i="20" s="1"/>
  <c r="G192" i="20"/>
  <c r="F193" i="20" s="1"/>
  <c r="K190" i="20"/>
  <c r="J190" i="20"/>
  <c r="L190" i="20" s="1"/>
  <c r="I112" i="3"/>
  <c r="J111" i="3"/>
  <c r="L110" i="3"/>
  <c r="K110" i="3"/>
  <c r="M110" i="3" s="1"/>
  <c r="M109" i="2"/>
  <c r="N109" i="2" s="1"/>
  <c r="S109" i="2" s="1"/>
  <c r="E110" i="2"/>
  <c r="P108" i="2"/>
  <c r="Q108" i="2" s="1"/>
  <c r="O108" i="2"/>
  <c r="K191" i="20" l="1"/>
  <c r="G193" i="20"/>
  <c r="F194" i="20" s="1"/>
  <c r="H192" i="20"/>
  <c r="I192" i="20" s="1"/>
  <c r="L111" i="3"/>
  <c r="K111" i="3"/>
  <c r="M111" i="3" s="1"/>
  <c r="J112" i="3"/>
  <c r="I113" i="3"/>
  <c r="M110" i="2"/>
  <c r="N110" i="2" s="1"/>
  <c r="E111" i="2"/>
  <c r="P109" i="2"/>
  <c r="Q109" i="2" s="1"/>
  <c r="O109" i="2"/>
  <c r="G194" i="20" l="1"/>
  <c r="F195" i="20" s="1"/>
  <c r="H193" i="20"/>
  <c r="I193" i="20" s="1"/>
  <c r="K192" i="20"/>
  <c r="J192" i="20"/>
  <c r="L192" i="20" s="1"/>
  <c r="I114" i="3"/>
  <c r="J113" i="3"/>
  <c r="K112" i="3"/>
  <c r="M112" i="3" s="1"/>
  <c r="L112" i="3"/>
  <c r="S110" i="2"/>
  <c r="E112" i="2"/>
  <c r="M111" i="2"/>
  <c r="N111" i="2" s="1"/>
  <c r="S111" i="2" s="1"/>
  <c r="P110" i="2"/>
  <c r="Q110" i="2" s="1"/>
  <c r="O110" i="2"/>
  <c r="K193" i="20" l="1"/>
  <c r="J193" i="20"/>
  <c r="L193" i="20" s="1"/>
  <c r="G195" i="20"/>
  <c r="F196" i="20" s="1"/>
  <c r="H194" i="20"/>
  <c r="I194" i="20" s="1"/>
  <c r="L113" i="3"/>
  <c r="K113" i="3"/>
  <c r="M113" i="3" s="1"/>
  <c r="I115" i="3"/>
  <c r="J114" i="3"/>
  <c r="P111" i="2"/>
  <c r="Q111" i="2" s="1"/>
  <c r="O111" i="2"/>
  <c r="M112" i="2"/>
  <c r="N112" i="2" s="1"/>
  <c r="E113" i="2"/>
  <c r="H195" i="20" l="1"/>
  <c r="I195" i="20" s="1"/>
  <c r="K194" i="20"/>
  <c r="J194" i="20"/>
  <c r="L194" i="20" s="1"/>
  <c r="G196" i="20"/>
  <c r="F197" i="20" s="1"/>
  <c r="K114" i="3"/>
  <c r="M114" i="3" s="1"/>
  <c r="L114" i="3"/>
  <c r="J115" i="3"/>
  <c r="I116" i="3"/>
  <c r="O112" i="2"/>
  <c r="P112" i="2"/>
  <c r="Q112" i="2" s="1"/>
  <c r="S112" i="2"/>
  <c r="E114" i="2"/>
  <c r="M113" i="2"/>
  <c r="N113" i="2" s="1"/>
  <c r="S113" i="2" s="1"/>
  <c r="H196" i="20" l="1"/>
  <c r="I196" i="20" s="1"/>
  <c r="J196" i="20" s="1"/>
  <c r="L196" i="20" s="1"/>
  <c r="G197" i="20"/>
  <c r="F198" i="20" s="1"/>
  <c r="K195" i="20"/>
  <c r="J195" i="20"/>
  <c r="L195" i="20" s="1"/>
  <c r="L115" i="3"/>
  <c r="K115" i="3"/>
  <c r="M115" i="3" s="1"/>
  <c r="I117" i="3"/>
  <c r="J116" i="3"/>
  <c r="M114" i="2"/>
  <c r="N114" i="2" s="1"/>
  <c r="S114" i="2" s="1"/>
  <c r="E115" i="2"/>
  <c r="P113" i="2"/>
  <c r="Q113" i="2" s="1"/>
  <c r="O113" i="2"/>
  <c r="K196" i="20" l="1"/>
  <c r="G198" i="20"/>
  <c r="F199" i="20" s="1"/>
  <c r="H197" i="20"/>
  <c r="I197" i="20" s="1"/>
  <c r="L116" i="3"/>
  <c r="K116" i="3"/>
  <c r="M116" i="3" s="1"/>
  <c r="J117" i="3"/>
  <c r="I118" i="3"/>
  <c r="M115" i="2"/>
  <c r="N115" i="2" s="1"/>
  <c r="S115" i="2" s="1"/>
  <c r="E116" i="2"/>
  <c r="O114" i="2"/>
  <c r="P114" i="2"/>
  <c r="Q114" i="2" s="1"/>
  <c r="K197" i="20" l="1"/>
  <c r="J197" i="20"/>
  <c r="L197" i="20" s="1"/>
  <c r="G199" i="20"/>
  <c r="F200" i="20" s="1"/>
  <c r="H198" i="20"/>
  <c r="I198" i="20" s="1"/>
  <c r="J118" i="3"/>
  <c r="I119" i="3"/>
  <c r="L117" i="3"/>
  <c r="K117" i="3"/>
  <c r="M117" i="3" s="1"/>
  <c r="M116" i="2"/>
  <c r="N116" i="2" s="1"/>
  <c r="S116" i="2" s="1"/>
  <c r="E117" i="2"/>
  <c r="P115" i="2"/>
  <c r="Q115" i="2" s="1"/>
  <c r="O115" i="2"/>
  <c r="H199" i="20" l="1"/>
  <c r="I199" i="20" s="1"/>
  <c r="K198" i="20"/>
  <c r="J198" i="20"/>
  <c r="L198" i="20" s="1"/>
  <c r="G200" i="20"/>
  <c r="F201" i="20" s="1"/>
  <c r="I120" i="3"/>
  <c r="J119" i="3"/>
  <c r="L118" i="3"/>
  <c r="K118" i="3"/>
  <c r="M118" i="3" s="1"/>
  <c r="M117" i="2"/>
  <c r="N117" i="2" s="1"/>
  <c r="S117" i="2" s="1"/>
  <c r="E118" i="2"/>
  <c r="P116" i="2"/>
  <c r="Q116" i="2" s="1"/>
  <c r="O116" i="2"/>
  <c r="G201" i="20" l="1"/>
  <c r="F202" i="20" s="1"/>
  <c r="H200" i="20"/>
  <c r="I200" i="20" s="1"/>
  <c r="J199" i="20"/>
  <c r="L199" i="20" s="1"/>
  <c r="K199" i="20"/>
  <c r="L119" i="3"/>
  <c r="K119" i="3"/>
  <c r="M119" i="3" s="1"/>
  <c r="J120" i="3"/>
  <c r="I121" i="3"/>
  <c r="M118" i="2"/>
  <c r="N118" i="2" s="1"/>
  <c r="S118" i="2" s="1"/>
  <c r="E119" i="2"/>
  <c r="P117" i="2"/>
  <c r="Q117" i="2" s="1"/>
  <c r="O117" i="2"/>
  <c r="H201" i="20" l="1"/>
  <c r="I201" i="20" s="1"/>
  <c r="K200" i="20"/>
  <c r="J200" i="20"/>
  <c r="L200" i="20" s="1"/>
  <c r="G202" i="20"/>
  <c r="F203" i="20" s="1"/>
  <c r="K120" i="3"/>
  <c r="M120" i="3" s="1"/>
  <c r="L120" i="3"/>
  <c r="I122" i="3"/>
  <c r="J121" i="3"/>
  <c r="E120" i="2"/>
  <c r="M119" i="2"/>
  <c r="N119" i="2" s="1"/>
  <c r="S119" i="2" s="1"/>
  <c r="P118" i="2"/>
  <c r="Q118" i="2" s="1"/>
  <c r="O118" i="2"/>
  <c r="H202" i="20" l="1"/>
  <c r="I202" i="20" s="1"/>
  <c r="K201" i="20"/>
  <c r="J201" i="20"/>
  <c r="L201" i="20" s="1"/>
  <c r="G203" i="20"/>
  <c r="F204" i="20" s="1"/>
  <c r="L121" i="3"/>
  <c r="K121" i="3"/>
  <c r="M121" i="3" s="1"/>
  <c r="I123" i="3"/>
  <c r="J122" i="3"/>
  <c r="P119" i="2"/>
  <c r="Q119" i="2" s="1"/>
  <c r="O119" i="2"/>
  <c r="M120" i="2"/>
  <c r="N120" i="2" s="1"/>
  <c r="S120" i="2" s="1"/>
  <c r="E121" i="2"/>
  <c r="G204" i="20" l="1"/>
  <c r="F205" i="20" s="1"/>
  <c r="H203" i="20"/>
  <c r="I203" i="20" s="1"/>
  <c r="K202" i="20"/>
  <c r="J202" i="20"/>
  <c r="L202" i="20" s="1"/>
  <c r="K122" i="3"/>
  <c r="M122" i="3" s="1"/>
  <c r="L122" i="3"/>
  <c r="J123" i="3"/>
  <c r="I124" i="3"/>
  <c r="E122" i="2"/>
  <c r="M121" i="2"/>
  <c r="N121" i="2" s="1"/>
  <c r="O120" i="2"/>
  <c r="P120" i="2"/>
  <c r="Q120" i="2" s="1"/>
  <c r="J203" i="20" l="1"/>
  <c r="L203" i="20" s="1"/>
  <c r="K203" i="20"/>
  <c r="G205" i="20"/>
  <c r="F206" i="20" s="1"/>
  <c r="H204" i="20"/>
  <c r="I204" i="20" s="1"/>
  <c r="I125" i="3"/>
  <c r="J124" i="3"/>
  <c r="L123" i="3"/>
  <c r="K123" i="3"/>
  <c r="M123" i="3" s="1"/>
  <c r="M122" i="2"/>
  <c r="N122" i="2" s="1"/>
  <c r="S122" i="2" s="1"/>
  <c r="E123" i="2"/>
  <c r="S121" i="2"/>
  <c r="P121" i="2"/>
  <c r="Q121" i="2" s="1"/>
  <c r="O121" i="2"/>
  <c r="G206" i="20" l="1"/>
  <c r="F207" i="20" s="1"/>
  <c r="H205" i="20"/>
  <c r="I205" i="20" s="1"/>
  <c r="K204" i="20"/>
  <c r="J204" i="20"/>
  <c r="L204" i="20" s="1"/>
  <c r="L124" i="3"/>
  <c r="K124" i="3"/>
  <c r="M124" i="3" s="1"/>
  <c r="J125" i="3"/>
  <c r="I126" i="3"/>
  <c r="M123" i="2"/>
  <c r="N123" i="2" s="1"/>
  <c r="S123" i="2" s="1"/>
  <c r="E124" i="2"/>
  <c r="O122" i="2"/>
  <c r="P122" i="2"/>
  <c r="Q122" i="2" s="1"/>
  <c r="G207" i="20" l="1"/>
  <c r="F208" i="20" s="1"/>
  <c r="K205" i="20"/>
  <c r="J205" i="20"/>
  <c r="L205" i="20" s="1"/>
  <c r="H206" i="20"/>
  <c r="I206" i="20" s="1"/>
  <c r="J126" i="3"/>
  <c r="I127" i="3"/>
  <c r="L125" i="3"/>
  <c r="K125" i="3"/>
  <c r="M125" i="3" s="1"/>
  <c r="M124" i="2"/>
  <c r="N124" i="2" s="1"/>
  <c r="S124" i="2" s="1"/>
  <c r="E125" i="2"/>
  <c r="P123" i="2"/>
  <c r="Q123" i="2" s="1"/>
  <c r="O123" i="2"/>
  <c r="J206" i="20" l="1"/>
  <c r="L206" i="20" s="1"/>
  <c r="K206" i="20"/>
  <c r="G208" i="20"/>
  <c r="F209" i="20" s="1"/>
  <c r="H207" i="20"/>
  <c r="I207" i="20" s="1"/>
  <c r="I128" i="3"/>
  <c r="J127" i="3"/>
  <c r="L126" i="3"/>
  <c r="K126" i="3"/>
  <c r="M126" i="3" s="1"/>
  <c r="M125" i="2"/>
  <c r="N125" i="2" s="1"/>
  <c r="S125" i="2" s="1"/>
  <c r="E126" i="2"/>
  <c r="P124" i="2"/>
  <c r="Q124" i="2" s="1"/>
  <c r="O124" i="2"/>
  <c r="J207" i="20" l="1"/>
  <c r="L207" i="20" s="1"/>
  <c r="K207" i="20"/>
  <c r="G209" i="20"/>
  <c r="F210" i="20" s="1"/>
  <c r="H208" i="20"/>
  <c r="I208" i="20" s="1"/>
  <c r="L127" i="3"/>
  <c r="K127" i="3"/>
  <c r="M127" i="3" s="1"/>
  <c r="J128" i="3"/>
  <c r="I129" i="3"/>
  <c r="M126" i="2"/>
  <c r="N126" i="2" s="1"/>
  <c r="E127" i="2"/>
  <c r="P125" i="2"/>
  <c r="Q125" i="2" s="1"/>
  <c r="O125" i="2"/>
  <c r="H209" i="20" l="1"/>
  <c r="I209" i="20" s="1"/>
  <c r="K208" i="20"/>
  <c r="J208" i="20"/>
  <c r="L208" i="20" s="1"/>
  <c r="G210" i="20"/>
  <c r="F211" i="20" s="1"/>
  <c r="I130" i="3"/>
  <c r="J129" i="3"/>
  <c r="K128" i="3"/>
  <c r="M128" i="3" s="1"/>
  <c r="L128" i="3"/>
  <c r="S126" i="2"/>
  <c r="E128" i="2"/>
  <c r="M127" i="2"/>
  <c r="N127" i="2" s="1"/>
  <c r="S127" i="2" s="1"/>
  <c r="P126" i="2"/>
  <c r="Q126" i="2" s="1"/>
  <c r="O126" i="2"/>
  <c r="G211" i="20" l="1"/>
  <c r="F212" i="20" s="1"/>
  <c r="H210" i="20"/>
  <c r="I210" i="20" s="1"/>
  <c r="K209" i="20"/>
  <c r="J209" i="20"/>
  <c r="L209" i="20" s="1"/>
  <c r="L129" i="3"/>
  <c r="K129" i="3"/>
  <c r="M129" i="3" s="1"/>
  <c r="I131" i="3"/>
  <c r="J130" i="3"/>
  <c r="M128" i="2"/>
  <c r="N128" i="2" s="1"/>
  <c r="S128" i="2" s="1"/>
  <c r="E129" i="2"/>
  <c r="P127" i="2"/>
  <c r="Q127" i="2" s="1"/>
  <c r="O127" i="2"/>
  <c r="G212" i="20" l="1"/>
  <c r="F213" i="20" s="1"/>
  <c r="K210" i="20"/>
  <c r="J210" i="20"/>
  <c r="L210" i="20" s="1"/>
  <c r="H211" i="20"/>
  <c r="I211" i="20" s="1"/>
  <c r="K130" i="3"/>
  <c r="M130" i="3" s="1"/>
  <c r="L130" i="3"/>
  <c r="J131" i="3"/>
  <c r="I132" i="3"/>
  <c r="E130" i="2"/>
  <c r="M129" i="2"/>
  <c r="N129" i="2" s="1"/>
  <c r="S129" i="2" s="1"/>
  <c r="O128" i="2"/>
  <c r="P128" i="2"/>
  <c r="Q128" i="2" s="1"/>
  <c r="H212" i="20" l="1"/>
  <c r="I212" i="20" s="1"/>
  <c r="K212" i="20" s="1"/>
  <c r="K211" i="20"/>
  <c r="J211" i="20"/>
  <c r="L211" i="20" s="1"/>
  <c r="G213" i="20"/>
  <c r="F214" i="20" s="1"/>
  <c r="I133" i="3"/>
  <c r="J132" i="3"/>
  <c r="L131" i="3"/>
  <c r="K131" i="3"/>
  <c r="M131" i="3" s="1"/>
  <c r="P129" i="2"/>
  <c r="Q129" i="2" s="1"/>
  <c r="O129" i="2"/>
  <c r="M130" i="2"/>
  <c r="N130" i="2" s="1"/>
  <c r="E131" i="2"/>
  <c r="J212" i="20" l="1"/>
  <c r="L212" i="20" s="1"/>
  <c r="H213" i="20"/>
  <c r="I213" i="20" s="1"/>
  <c r="G214" i="20"/>
  <c r="F215" i="20" s="1"/>
  <c r="L132" i="3"/>
  <c r="K132" i="3"/>
  <c r="M132" i="3" s="1"/>
  <c r="J133" i="3"/>
  <c r="I134" i="3"/>
  <c r="O130" i="2"/>
  <c r="P130" i="2"/>
  <c r="Q130" i="2" s="1"/>
  <c r="M131" i="2"/>
  <c r="N131" i="2" s="1"/>
  <c r="E132" i="2"/>
  <c r="S130" i="2"/>
  <c r="H214" i="20" l="1"/>
  <c r="I214" i="20" s="1"/>
  <c r="K213" i="20"/>
  <c r="J213" i="20"/>
  <c r="L213" i="20" s="1"/>
  <c r="G215" i="20"/>
  <c r="F216" i="20" s="1"/>
  <c r="L133" i="3"/>
  <c r="K133" i="3"/>
  <c r="M133" i="3" s="1"/>
  <c r="J134" i="3"/>
  <c r="I135" i="3"/>
  <c r="M132" i="2"/>
  <c r="N132" i="2" s="1"/>
  <c r="S132" i="2" s="1"/>
  <c r="E133" i="2"/>
  <c r="P131" i="2"/>
  <c r="Q131" i="2" s="1"/>
  <c r="O131" i="2"/>
  <c r="S131" i="2"/>
  <c r="G216" i="20" l="1"/>
  <c r="F217" i="20" s="1"/>
  <c r="K214" i="20"/>
  <c r="J214" i="20"/>
  <c r="L214" i="20" s="1"/>
  <c r="H215" i="20"/>
  <c r="I215" i="20" s="1"/>
  <c r="I136" i="3"/>
  <c r="J135" i="3"/>
  <c r="L134" i="3"/>
  <c r="K134" i="3"/>
  <c r="M134" i="3" s="1"/>
  <c r="M133" i="2"/>
  <c r="N133" i="2" s="1"/>
  <c r="E134" i="2"/>
  <c r="P132" i="2"/>
  <c r="Q132" i="2" s="1"/>
  <c r="O132" i="2"/>
  <c r="J215" i="20" l="1"/>
  <c r="L215" i="20" s="1"/>
  <c r="K215" i="20"/>
  <c r="H216" i="20"/>
  <c r="I216" i="20" s="1"/>
  <c r="G217" i="20"/>
  <c r="F218" i="20" s="1"/>
  <c r="J136" i="3"/>
  <c r="I137" i="3"/>
  <c r="L135" i="3"/>
  <c r="K135" i="3"/>
  <c r="M135" i="3" s="1"/>
  <c r="S133" i="2"/>
  <c r="M134" i="2"/>
  <c r="N134" i="2" s="1"/>
  <c r="S134" i="2" s="1"/>
  <c r="E135" i="2"/>
  <c r="P133" i="2"/>
  <c r="Q133" i="2" s="1"/>
  <c r="O133" i="2"/>
  <c r="H217" i="20" l="1"/>
  <c r="I217" i="20" s="1"/>
  <c r="J217" i="20" s="1"/>
  <c r="L217" i="20" s="1"/>
  <c r="K216" i="20"/>
  <c r="J216" i="20"/>
  <c r="L216" i="20" s="1"/>
  <c r="G218" i="20"/>
  <c r="F219" i="20" s="1"/>
  <c r="I138" i="3"/>
  <c r="J137" i="3"/>
  <c r="K136" i="3"/>
  <c r="M136" i="3" s="1"/>
  <c r="L136" i="3"/>
  <c r="E136" i="2"/>
  <c r="M135" i="2"/>
  <c r="N135" i="2" s="1"/>
  <c r="S135" i="2" s="1"/>
  <c r="P134" i="2"/>
  <c r="Q134" i="2" s="1"/>
  <c r="O134" i="2"/>
  <c r="K217" i="20" l="1"/>
  <c r="H218" i="20"/>
  <c r="I218" i="20" s="1"/>
  <c r="G219" i="20"/>
  <c r="F220" i="20" s="1"/>
  <c r="L137" i="3"/>
  <c r="K137" i="3"/>
  <c r="M137" i="3" s="1"/>
  <c r="I139" i="3"/>
  <c r="J138" i="3"/>
  <c r="P135" i="2"/>
  <c r="Q135" i="2" s="1"/>
  <c r="O135" i="2"/>
  <c r="M136" i="2"/>
  <c r="N136" i="2" s="1"/>
  <c r="E137" i="2"/>
  <c r="H219" i="20" l="1"/>
  <c r="I219" i="20" s="1"/>
  <c r="G220" i="20"/>
  <c r="F221" i="20" s="1"/>
  <c r="J218" i="20"/>
  <c r="L218" i="20" s="1"/>
  <c r="K218" i="20"/>
  <c r="J139" i="3"/>
  <c r="I140" i="3"/>
  <c r="K138" i="3"/>
  <c r="M138" i="3" s="1"/>
  <c r="L138" i="3"/>
  <c r="O136" i="2"/>
  <c r="P136" i="2"/>
  <c r="Q136" i="2" s="1"/>
  <c r="S136" i="2"/>
  <c r="E138" i="2"/>
  <c r="M137" i="2"/>
  <c r="N137" i="2" s="1"/>
  <c r="S137" i="2" s="1"/>
  <c r="H220" i="20" l="1"/>
  <c r="I220" i="20" s="1"/>
  <c r="J220" i="20" s="1"/>
  <c r="L220" i="20" s="1"/>
  <c r="G221" i="20"/>
  <c r="F222" i="20" s="1"/>
  <c r="K219" i="20"/>
  <c r="J219" i="20"/>
  <c r="L219" i="20" s="1"/>
  <c r="I141" i="3"/>
  <c r="J140" i="3"/>
  <c r="L139" i="3"/>
  <c r="K139" i="3"/>
  <c r="M139" i="3" s="1"/>
  <c r="P137" i="2"/>
  <c r="Q137" i="2" s="1"/>
  <c r="O137" i="2"/>
  <c r="M138" i="2"/>
  <c r="N138" i="2" s="1"/>
  <c r="E139" i="2"/>
  <c r="K220" i="20" l="1"/>
  <c r="G222" i="20"/>
  <c r="F223" i="20" s="1"/>
  <c r="H221" i="20"/>
  <c r="I221" i="20" s="1"/>
  <c r="L140" i="3"/>
  <c r="K140" i="3"/>
  <c r="M140" i="3" s="1"/>
  <c r="J141" i="3"/>
  <c r="I142" i="3"/>
  <c r="M139" i="2"/>
  <c r="N139" i="2" s="1"/>
  <c r="S139" i="2" s="1"/>
  <c r="E140" i="2"/>
  <c r="O138" i="2"/>
  <c r="P138" i="2"/>
  <c r="Q138" i="2" s="1"/>
  <c r="S138" i="2"/>
  <c r="K221" i="20" l="1"/>
  <c r="J221" i="20"/>
  <c r="L221" i="20" s="1"/>
  <c r="H222" i="20"/>
  <c r="I222" i="20" s="1"/>
  <c r="G223" i="20"/>
  <c r="F224" i="20" s="1"/>
  <c r="L141" i="3"/>
  <c r="K141" i="3"/>
  <c r="M141" i="3" s="1"/>
  <c r="J142" i="3"/>
  <c r="I143" i="3"/>
  <c r="M140" i="2"/>
  <c r="N140" i="2" s="1"/>
  <c r="S140" i="2" s="1"/>
  <c r="E141" i="2"/>
  <c r="P139" i="2"/>
  <c r="Q139" i="2" s="1"/>
  <c r="O139" i="2"/>
  <c r="H223" i="20" l="1"/>
  <c r="I223" i="20" s="1"/>
  <c r="G224" i="20"/>
  <c r="F225" i="20" s="1"/>
  <c r="K222" i="20"/>
  <c r="J222" i="20"/>
  <c r="L222" i="20" s="1"/>
  <c r="I144" i="3"/>
  <c r="J143" i="3"/>
  <c r="L142" i="3"/>
  <c r="K142" i="3"/>
  <c r="M142" i="3" s="1"/>
  <c r="M141" i="2"/>
  <c r="N141" i="2" s="1"/>
  <c r="E142" i="2"/>
  <c r="P140" i="2"/>
  <c r="Q140" i="2" s="1"/>
  <c r="O140" i="2"/>
  <c r="H224" i="20" l="1"/>
  <c r="I224" i="20" s="1"/>
  <c r="J223" i="20"/>
  <c r="L223" i="20" s="1"/>
  <c r="K223" i="20"/>
  <c r="G225" i="20"/>
  <c r="F226" i="20" s="1"/>
  <c r="L143" i="3"/>
  <c r="K143" i="3"/>
  <c r="M143" i="3" s="1"/>
  <c r="J144" i="3"/>
  <c r="I145" i="3"/>
  <c r="S141" i="2"/>
  <c r="M142" i="2"/>
  <c r="N142" i="2" s="1"/>
  <c r="S142" i="2" s="1"/>
  <c r="E143" i="2"/>
  <c r="P141" i="2"/>
  <c r="Q141" i="2" s="1"/>
  <c r="O141" i="2"/>
  <c r="H225" i="20" l="1"/>
  <c r="I225" i="20" s="1"/>
  <c r="K225" i="20" s="1"/>
  <c r="G226" i="20"/>
  <c r="F227" i="20" s="1"/>
  <c r="K224" i="20"/>
  <c r="J224" i="20"/>
  <c r="L224" i="20" s="1"/>
  <c r="I146" i="3"/>
  <c r="J145" i="3"/>
  <c r="K144" i="3"/>
  <c r="M144" i="3" s="1"/>
  <c r="L144" i="3"/>
  <c r="E144" i="2"/>
  <c r="M143" i="2"/>
  <c r="N143" i="2" s="1"/>
  <c r="S143" i="2" s="1"/>
  <c r="P142" i="2"/>
  <c r="Q142" i="2" s="1"/>
  <c r="O142" i="2"/>
  <c r="J225" i="20" l="1"/>
  <c r="L225" i="20" s="1"/>
  <c r="G227" i="20"/>
  <c r="F228" i="20" s="1"/>
  <c r="H226" i="20"/>
  <c r="I226" i="20" s="1"/>
  <c r="L145" i="3"/>
  <c r="K145" i="3"/>
  <c r="M145" i="3" s="1"/>
  <c r="I147" i="3"/>
  <c r="J146" i="3"/>
  <c r="P143" i="2"/>
  <c r="Q143" i="2" s="1"/>
  <c r="O143" i="2"/>
  <c r="M144" i="2"/>
  <c r="N144" i="2" s="1"/>
  <c r="S144" i="2" s="1"/>
  <c r="E145" i="2"/>
  <c r="J226" i="20" l="1"/>
  <c r="L226" i="20" s="1"/>
  <c r="K226" i="20"/>
  <c r="H227" i="20"/>
  <c r="I227" i="20" s="1"/>
  <c r="G228" i="20"/>
  <c r="F229" i="20" s="1"/>
  <c r="K146" i="3"/>
  <c r="M146" i="3" s="1"/>
  <c r="L146" i="3"/>
  <c r="J147" i="3"/>
  <c r="I148" i="3"/>
  <c r="E146" i="2"/>
  <c r="M145" i="2"/>
  <c r="N145" i="2" s="1"/>
  <c r="S145" i="2" s="1"/>
  <c r="O144" i="2"/>
  <c r="P144" i="2"/>
  <c r="Q144" i="2" s="1"/>
  <c r="H228" i="20" l="1"/>
  <c r="I228" i="20" s="1"/>
  <c r="J228" i="20" s="1"/>
  <c r="L228" i="20" s="1"/>
  <c r="G229" i="20"/>
  <c r="F230" i="20" s="1"/>
  <c r="K227" i="20"/>
  <c r="J227" i="20"/>
  <c r="L227" i="20" s="1"/>
  <c r="I149" i="3"/>
  <c r="J148" i="3"/>
  <c r="L147" i="3"/>
  <c r="K147" i="3"/>
  <c r="M147" i="3" s="1"/>
  <c r="P145" i="2"/>
  <c r="Q145" i="2" s="1"/>
  <c r="O145" i="2"/>
  <c r="M146" i="2"/>
  <c r="N146" i="2" s="1"/>
  <c r="E147" i="2"/>
  <c r="K228" i="20" l="1"/>
  <c r="G230" i="20"/>
  <c r="F231" i="20" s="1"/>
  <c r="H229" i="20"/>
  <c r="I229" i="20" s="1"/>
  <c r="L148" i="3"/>
  <c r="K148" i="3"/>
  <c r="M148" i="3" s="1"/>
  <c r="J149" i="3"/>
  <c r="I150" i="3"/>
  <c r="O146" i="2"/>
  <c r="P146" i="2"/>
  <c r="Q146" i="2" s="1"/>
  <c r="M147" i="2"/>
  <c r="N147" i="2" s="1"/>
  <c r="S147" i="2" s="1"/>
  <c r="E148" i="2"/>
  <c r="S146" i="2"/>
  <c r="K229" i="20" l="1"/>
  <c r="J229" i="20"/>
  <c r="L229" i="20" s="1"/>
  <c r="G231" i="20"/>
  <c r="F232" i="20" s="1"/>
  <c r="H230" i="20"/>
  <c r="I230" i="20" s="1"/>
  <c r="J150" i="3"/>
  <c r="I151" i="3"/>
  <c r="L149" i="3"/>
  <c r="K149" i="3"/>
  <c r="M149" i="3" s="1"/>
  <c r="M148" i="2"/>
  <c r="N148" i="2" s="1"/>
  <c r="S148" i="2" s="1"/>
  <c r="E149" i="2"/>
  <c r="P147" i="2"/>
  <c r="Q147" i="2" s="1"/>
  <c r="O147" i="2"/>
  <c r="G232" i="20" l="1"/>
  <c r="F233" i="20" s="1"/>
  <c r="H231" i="20"/>
  <c r="I231" i="20" s="1"/>
  <c r="K230" i="20"/>
  <c r="J230" i="20"/>
  <c r="L230" i="20" s="1"/>
  <c r="I152" i="3"/>
  <c r="J151" i="3"/>
  <c r="L150" i="3"/>
  <c r="K150" i="3"/>
  <c r="M150" i="3" s="1"/>
  <c r="M149" i="2"/>
  <c r="N149" i="2" s="1"/>
  <c r="S149" i="2" s="1"/>
  <c r="E150" i="2"/>
  <c r="P148" i="2"/>
  <c r="Q148" i="2" s="1"/>
  <c r="O148" i="2"/>
  <c r="J231" i="20" l="1"/>
  <c r="L231" i="20" s="1"/>
  <c r="K231" i="20"/>
  <c r="G233" i="20"/>
  <c r="F234" i="20" s="1"/>
  <c r="H232" i="20"/>
  <c r="I232" i="20" s="1"/>
  <c r="L151" i="3"/>
  <c r="K151" i="3"/>
  <c r="M151" i="3" s="1"/>
  <c r="J152" i="3"/>
  <c r="I153" i="3"/>
  <c r="M150" i="2"/>
  <c r="N150" i="2" s="1"/>
  <c r="S150" i="2" s="1"/>
  <c r="E151" i="2"/>
  <c r="P149" i="2"/>
  <c r="Q149" i="2" s="1"/>
  <c r="O149" i="2"/>
  <c r="K232" i="20" l="1"/>
  <c r="J232" i="20"/>
  <c r="L232" i="20" s="1"/>
  <c r="G234" i="20"/>
  <c r="F235" i="20" s="1"/>
  <c r="H233" i="20"/>
  <c r="I233" i="20" s="1"/>
  <c r="K152" i="3"/>
  <c r="M152" i="3" s="1"/>
  <c r="L152" i="3"/>
  <c r="I154" i="3"/>
  <c r="J153" i="3"/>
  <c r="E152" i="2"/>
  <c r="M151" i="2"/>
  <c r="N151" i="2" s="1"/>
  <c r="S151" i="2" s="1"/>
  <c r="P150" i="2"/>
  <c r="Q150" i="2" s="1"/>
  <c r="O150" i="2"/>
  <c r="G235" i="20" l="1"/>
  <c r="F236" i="20" s="1"/>
  <c r="H234" i="20"/>
  <c r="I234" i="20" s="1"/>
  <c r="K233" i="20"/>
  <c r="J233" i="20"/>
  <c r="L233" i="20" s="1"/>
  <c r="L153" i="3"/>
  <c r="K153" i="3"/>
  <c r="M153" i="3" s="1"/>
  <c r="I155" i="3"/>
  <c r="J154" i="3"/>
  <c r="P151" i="2"/>
  <c r="Q151" i="2" s="1"/>
  <c r="O151" i="2"/>
  <c r="M152" i="2"/>
  <c r="N152" i="2" s="1"/>
  <c r="S152" i="2" s="1"/>
  <c r="E153" i="2"/>
  <c r="K234" i="20" l="1"/>
  <c r="J234" i="20"/>
  <c r="L234" i="20" s="1"/>
  <c r="G236" i="20"/>
  <c r="F237" i="20" s="1"/>
  <c r="H235" i="20"/>
  <c r="I235" i="20" s="1"/>
  <c r="K154" i="3"/>
  <c r="M154" i="3" s="1"/>
  <c r="L154" i="3"/>
  <c r="J155" i="3"/>
  <c r="I156" i="3"/>
  <c r="E154" i="2"/>
  <c r="M153" i="2"/>
  <c r="N153" i="2" s="1"/>
  <c r="S153" i="2" s="1"/>
  <c r="O152" i="2"/>
  <c r="P152" i="2"/>
  <c r="Q152" i="2" s="1"/>
  <c r="H236" i="20" l="1"/>
  <c r="I236" i="20" s="1"/>
  <c r="G237" i="20"/>
  <c r="F238" i="20" s="1"/>
  <c r="K235" i="20"/>
  <c r="J235" i="20"/>
  <c r="L235" i="20" s="1"/>
  <c r="I157" i="3"/>
  <c r="J156" i="3"/>
  <c r="L155" i="3"/>
  <c r="K155" i="3"/>
  <c r="M155" i="3" s="1"/>
  <c r="P153" i="2"/>
  <c r="Q153" i="2" s="1"/>
  <c r="O153" i="2"/>
  <c r="M154" i="2"/>
  <c r="N154" i="2" s="1"/>
  <c r="E155" i="2"/>
  <c r="G238" i="20" l="1"/>
  <c r="F239" i="20" s="1"/>
  <c r="H237" i="20"/>
  <c r="I237" i="20" s="1"/>
  <c r="K236" i="20"/>
  <c r="J236" i="20"/>
  <c r="L236" i="20" s="1"/>
  <c r="L156" i="3"/>
  <c r="K156" i="3"/>
  <c r="M156" i="3" s="1"/>
  <c r="J157" i="3"/>
  <c r="I158" i="3"/>
  <c r="M155" i="2"/>
  <c r="N155" i="2" s="1"/>
  <c r="S155" i="2" s="1"/>
  <c r="E156" i="2"/>
  <c r="O154" i="2"/>
  <c r="P154" i="2"/>
  <c r="Q154" i="2" s="1"/>
  <c r="S154" i="2"/>
  <c r="K237" i="20" l="1"/>
  <c r="J237" i="20"/>
  <c r="L237" i="20" s="1"/>
  <c r="G239" i="20"/>
  <c r="F240" i="20" s="1"/>
  <c r="H238" i="20"/>
  <c r="I238" i="20" s="1"/>
  <c r="J158" i="3"/>
  <c r="I159" i="3"/>
  <c r="L157" i="3"/>
  <c r="K157" i="3"/>
  <c r="M157" i="3" s="1"/>
  <c r="M156" i="2"/>
  <c r="N156" i="2" s="1"/>
  <c r="S156" i="2" s="1"/>
  <c r="E157" i="2"/>
  <c r="P155" i="2"/>
  <c r="Q155" i="2" s="1"/>
  <c r="O155" i="2"/>
  <c r="G240" i="20" l="1"/>
  <c r="F241" i="20" s="1"/>
  <c r="J238" i="20"/>
  <c r="L238" i="20" s="1"/>
  <c r="K238" i="20"/>
  <c r="H239" i="20"/>
  <c r="I239" i="20" s="1"/>
  <c r="I160" i="3"/>
  <c r="J159" i="3"/>
  <c r="L158" i="3"/>
  <c r="K158" i="3"/>
  <c r="M158" i="3" s="1"/>
  <c r="M157" i="2"/>
  <c r="N157" i="2" s="1"/>
  <c r="S157" i="2" s="1"/>
  <c r="E158" i="2"/>
  <c r="P156" i="2"/>
  <c r="Q156" i="2" s="1"/>
  <c r="O156" i="2"/>
  <c r="H240" i="20" l="1"/>
  <c r="I240" i="20" s="1"/>
  <c r="J240" i="20" s="1"/>
  <c r="L240" i="20" s="1"/>
  <c r="J239" i="20"/>
  <c r="L239" i="20" s="1"/>
  <c r="K239" i="20"/>
  <c r="G241" i="20"/>
  <c r="F242" i="20" s="1"/>
  <c r="L159" i="3"/>
  <c r="K159" i="3"/>
  <c r="M159" i="3" s="1"/>
  <c r="J160" i="3"/>
  <c r="I161" i="3"/>
  <c r="M158" i="2"/>
  <c r="N158" i="2" s="1"/>
  <c r="S158" i="2" s="1"/>
  <c r="E159" i="2"/>
  <c r="P157" i="2"/>
  <c r="Q157" i="2" s="1"/>
  <c r="O157" i="2"/>
  <c r="K240" i="20" l="1"/>
  <c r="G242" i="20"/>
  <c r="F243" i="20" s="1"/>
  <c r="H241" i="20"/>
  <c r="I241" i="20" s="1"/>
  <c r="K160" i="3"/>
  <c r="M160" i="3" s="1"/>
  <c r="L160" i="3"/>
  <c r="I162" i="3"/>
  <c r="J161" i="3"/>
  <c r="E160" i="2"/>
  <c r="M159" i="2"/>
  <c r="N159" i="2" s="1"/>
  <c r="S159" i="2" s="1"/>
  <c r="P158" i="2"/>
  <c r="Q158" i="2" s="1"/>
  <c r="O158" i="2"/>
  <c r="K241" i="20" l="1"/>
  <c r="J241" i="20"/>
  <c r="L241" i="20" s="1"/>
  <c r="G243" i="20"/>
  <c r="F244" i="20" s="1"/>
  <c r="H242" i="20"/>
  <c r="I242" i="20" s="1"/>
  <c r="L161" i="3"/>
  <c r="K161" i="3"/>
  <c r="M161" i="3" s="1"/>
  <c r="I163" i="3"/>
  <c r="J162" i="3"/>
  <c r="P159" i="2"/>
  <c r="Q159" i="2" s="1"/>
  <c r="O159" i="2"/>
  <c r="M160" i="2"/>
  <c r="N160" i="2" s="1"/>
  <c r="E161" i="2"/>
  <c r="H243" i="20" l="1"/>
  <c r="I243" i="20" s="1"/>
  <c r="G244" i="20"/>
  <c r="F245" i="20" s="1"/>
  <c r="K242" i="20"/>
  <c r="J242" i="20"/>
  <c r="L242" i="20" s="1"/>
  <c r="K162" i="3"/>
  <c r="M162" i="3" s="1"/>
  <c r="L162" i="3"/>
  <c r="J163" i="3"/>
  <c r="I164" i="3"/>
  <c r="E162" i="2"/>
  <c r="M161" i="2"/>
  <c r="N161" i="2" s="1"/>
  <c r="S161" i="2" s="1"/>
  <c r="O160" i="2"/>
  <c r="P160" i="2"/>
  <c r="Q160" i="2" s="1"/>
  <c r="S160" i="2"/>
  <c r="K243" i="20" l="1"/>
  <c r="J243" i="20"/>
  <c r="L243" i="20" s="1"/>
  <c r="G245" i="20"/>
  <c r="F246" i="20" s="1"/>
  <c r="H244" i="20"/>
  <c r="I244" i="20" s="1"/>
  <c r="I165" i="3"/>
  <c r="J164" i="3"/>
  <c r="L163" i="3"/>
  <c r="K163" i="3"/>
  <c r="M163" i="3" s="1"/>
  <c r="P161" i="2"/>
  <c r="Q161" i="2" s="1"/>
  <c r="O161" i="2"/>
  <c r="M162" i="2"/>
  <c r="N162" i="2" s="1"/>
  <c r="E163" i="2"/>
  <c r="G246" i="20" l="1"/>
  <c r="F247" i="20" s="1"/>
  <c r="J244" i="20"/>
  <c r="L244" i="20" s="1"/>
  <c r="K244" i="20"/>
  <c r="H245" i="20"/>
  <c r="I245" i="20" s="1"/>
  <c r="L164" i="3"/>
  <c r="K164" i="3"/>
  <c r="M164" i="3" s="1"/>
  <c r="J165" i="3"/>
  <c r="I166" i="3"/>
  <c r="M163" i="2"/>
  <c r="N163" i="2" s="1"/>
  <c r="S163" i="2" s="1"/>
  <c r="E164" i="2"/>
  <c r="O162" i="2"/>
  <c r="P162" i="2"/>
  <c r="Q162" i="2" s="1"/>
  <c r="S162" i="2"/>
  <c r="G247" i="20" l="1"/>
  <c r="F248" i="20" s="1"/>
  <c r="K245" i="20"/>
  <c r="J245" i="20"/>
  <c r="L245" i="20" s="1"/>
  <c r="H246" i="20"/>
  <c r="I246" i="20" s="1"/>
  <c r="L165" i="3"/>
  <c r="K165" i="3"/>
  <c r="M165" i="3" s="1"/>
  <c r="J166" i="3"/>
  <c r="I167" i="3"/>
  <c r="M164" i="2"/>
  <c r="N164" i="2" s="1"/>
  <c r="S164" i="2" s="1"/>
  <c r="E165" i="2"/>
  <c r="P163" i="2"/>
  <c r="Q163" i="2" s="1"/>
  <c r="O163" i="2"/>
  <c r="J246" i="20" l="1"/>
  <c r="L246" i="20" s="1"/>
  <c r="K246" i="20"/>
  <c r="G248" i="20"/>
  <c r="F249" i="20" s="1"/>
  <c r="H247" i="20"/>
  <c r="I247" i="20" s="1"/>
  <c r="I168" i="3"/>
  <c r="J167" i="3"/>
  <c r="L166" i="3"/>
  <c r="K166" i="3"/>
  <c r="M166" i="3" s="1"/>
  <c r="M165" i="2"/>
  <c r="N165" i="2" s="1"/>
  <c r="S165" i="2" s="1"/>
  <c r="E166" i="2"/>
  <c r="P164" i="2"/>
  <c r="Q164" i="2" s="1"/>
  <c r="O164" i="2"/>
  <c r="G249" i="20" l="1"/>
  <c r="F250" i="20" s="1"/>
  <c r="J247" i="20"/>
  <c r="L247" i="20" s="1"/>
  <c r="K247" i="20"/>
  <c r="H248" i="20"/>
  <c r="I248" i="20" s="1"/>
  <c r="L167" i="3"/>
  <c r="K167" i="3"/>
  <c r="M167" i="3" s="1"/>
  <c r="J168" i="3"/>
  <c r="I169" i="3"/>
  <c r="M166" i="2"/>
  <c r="N166" i="2" s="1"/>
  <c r="S166" i="2" s="1"/>
  <c r="E167" i="2"/>
  <c r="P165" i="2"/>
  <c r="Q165" i="2" s="1"/>
  <c r="O165" i="2"/>
  <c r="G250" i="20" l="1"/>
  <c r="F251" i="20" s="1"/>
  <c r="K248" i="20"/>
  <c r="J248" i="20"/>
  <c r="L248" i="20" s="1"/>
  <c r="H249" i="20"/>
  <c r="I249" i="20" s="1"/>
  <c r="I170" i="3"/>
  <c r="J169" i="3"/>
  <c r="K168" i="3"/>
  <c r="M168" i="3" s="1"/>
  <c r="L168" i="3"/>
  <c r="E168" i="2"/>
  <c r="M167" i="2"/>
  <c r="N167" i="2" s="1"/>
  <c r="S167" i="2" s="1"/>
  <c r="P166" i="2"/>
  <c r="Q166" i="2" s="1"/>
  <c r="O166" i="2"/>
  <c r="G251" i="20" l="1"/>
  <c r="F252" i="20" s="1"/>
  <c r="H250" i="20"/>
  <c r="I250" i="20" s="1"/>
  <c r="K249" i="20"/>
  <c r="J249" i="20"/>
  <c r="L249" i="20" s="1"/>
  <c r="L169" i="3"/>
  <c r="K169" i="3"/>
  <c r="M169" i="3" s="1"/>
  <c r="I171" i="3"/>
  <c r="J170" i="3"/>
  <c r="P167" i="2"/>
  <c r="Q167" i="2" s="1"/>
  <c r="O167" i="2"/>
  <c r="M168" i="2"/>
  <c r="N168" i="2" s="1"/>
  <c r="E169" i="2"/>
  <c r="H251" i="20" l="1"/>
  <c r="I251" i="20" s="1"/>
  <c r="K251" i="20" s="1"/>
  <c r="J250" i="20"/>
  <c r="L250" i="20" s="1"/>
  <c r="K250" i="20"/>
  <c r="G252" i="20"/>
  <c r="F253" i="20" s="1"/>
  <c r="K170" i="3"/>
  <c r="M170" i="3" s="1"/>
  <c r="L170" i="3"/>
  <c r="J171" i="3"/>
  <c r="I172" i="3"/>
  <c r="O168" i="2"/>
  <c r="P168" i="2"/>
  <c r="Q168" i="2" s="1"/>
  <c r="S168" i="2"/>
  <c r="E170" i="2"/>
  <c r="M169" i="2"/>
  <c r="N169" i="2" s="1"/>
  <c r="J251" i="20" l="1"/>
  <c r="L251" i="20" s="1"/>
  <c r="G253" i="20"/>
  <c r="F254" i="20" s="1"/>
  <c r="H252" i="20"/>
  <c r="I252" i="20" s="1"/>
  <c r="L171" i="3"/>
  <c r="K171" i="3"/>
  <c r="M171" i="3" s="1"/>
  <c r="I173" i="3"/>
  <c r="J172" i="3"/>
  <c r="P169" i="2"/>
  <c r="Q169" i="2" s="1"/>
  <c r="O169" i="2"/>
  <c r="M170" i="2"/>
  <c r="N170" i="2" s="1"/>
  <c r="E171" i="2"/>
  <c r="S169" i="2"/>
  <c r="H253" i="20" l="1"/>
  <c r="I253" i="20" s="1"/>
  <c r="G254" i="20"/>
  <c r="F255" i="20" s="1"/>
  <c r="K252" i="20"/>
  <c r="J252" i="20"/>
  <c r="L252" i="20" s="1"/>
  <c r="L172" i="3"/>
  <c r="K172" i="3"/>
  <c r="M172" i="3" s="1"/>
  <c r="J173" i="3"/>
  <c r="I174" i="3"/>
  <c r="O170" i="2"/>
  <c r="P170" i="2"/>
  <c r="Q170" i="2" s="1"/>
  <c r="S170" i="2"/>
  <c r="M171" i="2"/>
  <c r="N171" i="2" s="1"/>
  <c r="E172" i="2"/>
  <c r="H254" i="20" l="1"/>
  <c r="I254" i="20" s="1"/>
  <c r="J254" i="20" s="1"/>
  <c r="L254" i="20" s="1"/>
  <c r="K253" i="20"/>
  <c r="J253" i="20"/>
  <c r="L253" i="20" s="1"/>
  <c r="G255" i="20"/>
  <c r="F256" i="20" s="1"/>
  <c r="J174" i="3"/>
  <c r="I175" i="3"/>
  <c r="L173" i="3"/>
  <c r="K173" i="3"/>
  <c r="M173" i="3" s="1"/>
  <c r="M172" i="2"/>
  <c r="N172" i="2" s="1"/>
  <c r="S172" i="2" s="1"/>
  <c r="E173" i="2"/>
  <c r="P171" i="2"/>
  <c r="Q171" i="2" s="1"/>
  <c r="O171" i="2"/>
  <c r="S171" i="2"/>
  <c r="K254" i="20" l="1"/>
  <c r="H255" i="20"/>
  <c r="I255" i="20" s="1"/>
  <c r="G256" i="20"/>
  <c r="F257" i="20" s="1"/>
  <c r="I176" i="3"/>
  <c r="J175" i="3"/>
  <c r="L174" i="3"/>
  <c r="K174" i="3"/>
  <c r="M174" i="3" s="1"/>
  <c r="M173" i="2"/>
  <c r="N173" i="2" s="1"/>
  <c r="S173" i="2" s="1"/>
  <c r="E174" i="2"/>
  <c r="P172" i="2"/>
  <c r="Q172" i="2" s="1"/>
  <c r="O172" i="2"/>
  <c r="H256" i="20" l="1"/>
  <c r="I256" i="20" s="1"/>
  <c r="K256" i="20" s="1"/>
  <c r="J255" i="20"/>
  <c r="L255" i="20" s="1"/>
  <c r="K255" i="20"/>
  <c r="G257" i="20"/>
  <c r="F258" i="20" s="1"/>
  <c r="L175" i="3"/>
  <c r="K175" i="3"/>
  <c r="M175" i="3" s="1"/>
  <c r="J176" i="3"/>
  <c r="I177" i="3"/>
  <c r="M174" i="2"/>
  <c r="N174" i="2" s="1"/>
  <c r="S174" i="2" s="1"/>
  <c r="E175" i="2"/>
  <c r="P173" i="2"/>
  <c r="Q173" i="2" s="1"/>
  <c r="O173" i="2"/>
  <c r="J256" i="20" l="1"/>
  <c r="L256" i="20" s="1"/>
  <c r="G258" i="20"/>
  <c r="F259" i="20" s="1"/>
  <c r="H257" i="20"/>
  <c r="I257" i="20" s="1"/>
  <c r="I178" i="3"/>
  <c r="J177" i="3"/>
  <c r="K176" i="3"/>
  <c r="M176" i="3" s="1"/>
  <c r="L176" i="3"/>
  <c r="E176" i="2"/>
  <c r="M175" i="2"/>
  <c r="N175" i="2" s="1"/>
  <c r="S175" i="2" s="1"/>
  <c r="P174" i="2"/>
  <c r="Q174" i="2" s="1"/>
  <c r="O174" i="2"/>
  <c r="H258" i="20" l="1"/>
  <c r="I258" i="20" s="1"/>
  <c r="K258" i="20" s="1"/>
  <c r="K257" i="20"/>
  <c r="J257" i="20"/>
  <c r="L257" i="20" s="1"/>
  <c r="G259" i="20"/>
  <c r="F260" i="20" s="1"/>
  <c r="L177" i="3"/>
  <c r="K177" i="3"/>
  <c r="M177" i="3" s="1"/>
  <c r="I179" i="3"/>
  <c r="J178" i="3"/>
  <c r="P175" i="2"/>
  <c r="Q175" i="2" s="1"/>
  <c r="O175" i="2"/>
  <c r="M176" i="2"/>
  <c r="N176" i="2" s="1"/>
  <c r="E177" i="2"/>
  <c r="J258" i="20" l="1"/>
  <c r="L258" i="20" s="1"/>
  <c r="H259" i="20"/>
  <c r="I259" i="20" s="1"/>
  <c r="G260" i="20"/>
  <c r="F261" i="20" s="1"/>
  <c r="J179" i="3"/>
  <c r="I180" i="3"/>
  <c r="K178" i="3"/>
  <c r="M178" i="3" s="1"/>
  <c r="L178" i="3"/>
  <c r="E178" i="2"/>
  <c r="M177" i="2"/>
  <c r="N177" i="2" s="1"/>
  <c r="S177" i="2" s="1"/>
  <c r="O176" i="2"/>
  <c r="P176" i="2"/>
  <c r="Q176" i="2" s="1"/>
  <c r="S176" i="2"/>
  <c r="K259" i="20" l="1"/>
  <c r="J259" i="20"/>
  <c r="L259" i="20" s="1"/>
  <c r="H260" i="20"/>
  <c r="I260" i="20" s="1"/>
  <c r="G261" i="20"/>
  <c r="F262" i="20" s="1"/>
  <c r="I181" i="3"/>
  <c r="J180" i="3"/>
  <c r="L179" i="3"/>
  <c r="K179" i="3"/>
  <c r="M179" i="3" s="1"/>
  <c r="P177" i="2"/>
  <c r="Q177" i="2" s="1"/>
  <c r="O177" i="2"/>
  <c r="M178" i="2"/>
  <c r="N178" i="2" s="1"/>
  <c r="S178" i="2" s="1"/>
  <c r="E179" i="2"/>
  <c r="G262" i="20" l="1"/>
  <c r="F263" i="20" s="1"/>
  <c r="H261" i="20"/>
  <c r="I261" i="20" s="1"/>
  <c r="K260" i="20"/>
  <c r="J260" i="20"/>
  <c r="L260" i="20" s="1"/>
  <c r="L180" i="3"/>
  <c r="K180" i="3"/>
  <c r="M180" i="3" s="1"/>
  <c r="J181" i="3"/>
  <c r="I182" i="3"/>
  <c r="M179" i="2"/>
  <c r="N179" i="2" s="1"/>
  <c r="S179" i="2" s="1"/>
  <c r="E180" i="2"/>
  <c r="O178" i="2"/>
  <c r="P178" i="2"/>
  <c r="Q178" i="2" s="1"/>
  <c r="H262" i="20" l="1"/>
  <c r="I262" i="20" s="1"/>
  <c r="K262" i="20" s="1"/>
  <c r="J261" i="20"/>
  <c r="L261" i="20" s="1"/>
  <c r="K261" i="20"/>
  <c r="G263" i="20"/>
  <c r="F264" i="20" s="1"/>
  <c r="L181" i="3"/>
  <c r="K181" i="3"/>
  <c r="M181" i="3" s="1"/>
  <c r="J182" i="3"/>
  <c r="I183" i="3"/>
  <c r="M180" i="2"/>
  <c r="N180" i="2" s="1"/>
  <c r="S180" i="2" s="1"/>
  <c r="E181" i="2"/>
  <c r="P179" i="2"/>
  <c r="Q179" i="2" s="1"/>
  <c r="O179" i="2"/>
  <c r="J262" i="20" l="1"/>
  <c r="L262" i="20" s="1"/>
  <c r="G264" i="20"/>
  <c r="F265" i="20" s="1"/>
  <c r="H263" i="20"/>
  <c r="I263" i="20" s="1"/>
  <c r="L182" i="3"/>
  <c r="K182" i="3"/>
  <c r="M182" i="3" s="1"/>
  <c r="I184" i="3"/>
  <c r="J183" i="3"/>
  <c r="M181" i="2"/>
  <c r="N181" i="2" s="1"/>
  <c r="S181" i="2" s="1"/>
  <c r="E182" i="2"/>
  <c r="P180" i="2"/>
  <c r="Q180" i="2" s="1"/>
  <c r="O180" i="2"/>
  <c r="H264" i="20" l="1"/>
  <c r="I264" i="20" s="1"/>
  <c r="J263" i="20"/>
  <c r="L263" i="20" s="1"/>
  <c r="K263" i="20"/>
  <c r="G265" i="20"/>
  <c r="F266" i="20" s="1"/>
  <c r="L183" i="3"/>
  <c r="K183" i="3"/>
  <c r="M183" i="3" s="1"/>
  <c r="J184" i="3"/>
  <c r="I185" i="3"/>
  <c r="M182" i="2"/>
  <c r="N182" i="2" s="1"/>
  <c r="S182" i="2" s="1"/>
  <c r="E183" i="2"/>
  <c r="P181" i="2"/>
  <c r="Q181" i="2" s="1"/>
  <c r="O181" i="2"/>
  <c r="H265" i="20" l="1"/>
  <c r="I265" i="20" s="1"/>
  <c r="K265" i="20" s="1"/>
  <c r="G266" i="20"/>
  <c r="F267" i="20" s="1"/>
  <c r="K264" i="20"/>
  <c r="J264" i="20"/>
  <c r="L264" i="20" s="1"/>
  <c r="I186" i="3"/>
  <c r="J185" i="3"/>
  <c r="K184" i="3"/>
  <c r="M184" i="3" s="1"/>
  <c r="L184" i="3"/>
  <c r="E184" i="2"/>
  <c r="M183" i="2"/>
  <c r="N183" i="2" s="1"/>
  <c r="S183" i="2" s="1"/>
  <c r="P182" i="2"/>
  <c r="Q182" i="2" s="1"/>
  <c r="O182" i="2"/>
  <c r="J265" i="20" l="1"/>
  <c r="L265" i="20" s="1"/>
  <c r="G267" i="20"/>
  <c r="F268" i="20" s="1"/>
  <c r="H266" i="20"/>
  <c r="I266" i="20" s="1"/>
  <c r="L185" i="3"/>
  <c r="K185" i="3"/>
  <c r="M185" i="3" s="1"/>
  <c r="I187" i="3"/>
  <c r="J186" i="3"/>
  <c r="P183" i="2"/>
  <c r="Q183" i="2" s="1"/>
  <c r="O183" i="2"/>
  <c r="M184" i="2"/>
  <c r="N184" i="2" s="1"/>
  <c r="E185" i="2"/>
  <c r="G268" i="20" l="1"/>
  <c r="F269" i="20" s="1"/>
  <c r="K266" i="20"/>
  <c r="J266" i="20"/>
  <c r="L266" i="20" s="1"/>
  <c r="H267" i="20"/>
  <c r="I267" i="20" s="1"/>
  <c r="J187" i="3"/>
  <c r="I188" i="3"/>
  <c r="K186" i="3"/>
  <c r="M186" i="3" s="1"/>
  <c r="L186" i="3"/>
  <c r="O184" i="2"/>
  <c r="P184" i="2"/>
  <c r="Q184" i="2" s="1"/>
  <c r="S184" i="2"/>
  <c r="E186" i="2"/>
  <c r="M185" i="2"/>
  <c r="N185" i="2" s="1"/>
  <c r="J267" i="20" l="1"/>
  <c r="L267" i="20" s="1"/>
  <c r="K267" i="20"/>
  <c r="G269" i="20"/>
  <c r="F270" i="20" s="1"/>
  <c r="H268" i="20"/>
  <c r="I268" i="20" s="1"/>
  <c r="I189" i="3"/>
  <c r="J188" i="3"/>
  <c r="L187" i="3"/>
  <c r="K187" i="3"/>
  <c r="M187" i="3" s="1"/>
  <c r="S185" i="2"/>
  <c r="M186" i="2"/>
  <c r="N186" i="2" s="1"/>
  <c r="S186" i="2" s="1"/>
  <c r="E187" i="2"/>
  <c r="P185" i="2"/>
  <c r="Q185" i="2" s="1"/>
  <c r="O185" i="2"/>
  <c r="H269" i="20" l="1"/>
  <c r="I269" i="20" s="1"/>
  <c r="J269" i="20" s="1"/>
  <c r="L269" i="20" s="1"/>
  <c r="K268" i="20"/>
  <c r="J268" i="20"/>
  <c r="L268" i="20" s="1"/>
  <c r="G270" i="20"/>
  <c r="F271" i="20" s="1"/>
  <c r="L188" i="3"/>
  <c r="K188" i="3"/>
  <c r="M188" i="3" s="1"/>
  <c r="J189" i="3"/>
  <c r="I190" i="3"/>
  <c r="M187" i="2"/>
  <c r="N187" i="2" s="1"/>
  <c r="S187" i="2" s="1"/>
  <c r="E188" i="2"/>
  <c r="O186" i="2"/>
  <c r="P186" i="2"/>
  <c r="Q186" i="2" s="1"/>
  <c r="K269" i="20" l="1"/>
  <c r="G271" i="20"/>
  <c r="F272" i="20" s="1"/>
  <c r="H270" i="20"/>
  <c r="I270" i="20" s="1"/>
  <c r="J190" i="3"/>
  <c r="I191" i="3"/>
  <c r="L189" i="3"/>
  <c r="K189" i="3"/>
  <c r="M189" i="3" s="1"/>
  <c r="M188" i="2"/>
  <c r="N188" i="2" s="1"/>
  <c r="S188" i="2" s="1"/>
  <c r="E189" i="2"/>
  <c r="P187" i="2"/>
  <c r="Q187" i="2" s="1"/>
  <c r="O187" i="2"/>
  <c r="G272" i="20" l="1"/>
  <c r="F273" i="20" s="1"/>
  <c r="J270" i="20"/>
  <c r="L270" i="20" s="1"/>
  <c r="K270" i="20"/>
  <c r="H271" i="20"/>
  <c r="I271" i="20" s="1"/>
  <c r="I192" i="3"/>
  <c r="J191" i="3"/>
  <c r="L190" i="3"/>
  <c r="K190" i="3"/>
  <c r="M190" i="3" s="1"/>
  <c r="M189" i="2"/>
  <c r="N189" i="2" s="1"/>
  <c r="S189" i="2" s="1"/>
  <c r="E190" i="2"/>
  <c r="P188" i="2"/>
  <c r="Q188" i="2" s="1"/>
  <c r="O188" i="2"/>
  <c r="G273" i="20" l="1"/>
  <c r="F274" i="20" s="1"/>
  <c r="H272" i="20"/>
  <c r="I272" i="20" s="1"/>
  <c r="J271" i="20"/>
  <c r="L271" i="20" s="1"/>
  <c r="K271" i="20"/>
  <c r="L191" i="3"/>
  <c r="K191" i="3"/>
  <c r="M191" i="3" s="1"/>
  <c r="J192" i="3"/>
  <c r="I193" i="3"/>
  <c r="M190" i="2"/>
  <c r="N190" i="2" s="1"/>
  <c r="S190" i="2" s="1"/>
  <c r="E191" i="2"/>
  <c r="P189" i="2"/>
  <c r="Q189" i="2" s="1"/>
  <c r="O189" i="2"/>
  <c r="G274" i="20" l="1"/>
  <c r="F275" i="20" s="1"/>
  <c r="K272" i="20"/>
  <c r="J272" i="20"/>
  <c r="L272" i="20" s="1"/>
  <c r="H273" i="20"/>
  <c r="I273" i="20" s="1"/>
  <c r="I194" i="3"/>
  <c r="J193" i="3"/>
  <c r="K192" i="3"/>
  <c r="M192" i="3" s="1"/>
  <c r="L192" i="3"/>
  <c r="E192" i="2"/>
  <c r="M191" i="2"/>
  <c r="N191" i="2" s="1"/>
  <c r="S191" i="2" s="1"/>
  <c r="P190" i="2"/>
  <c r="Q190" i="2" s="1"/>
  <c r="O190" i="2"/>
  <c r="G275" i="20" l="1"/>
  <c r="F276" i="20" s="1"/>
  <c r="K273" i="20"/>
  <c r="J273" i="20"/>
  <c r="L273" i="20" s="1"/>
  <c r="H274" i="20"/>
  <c r="I274" i="20" s="1"/>
  <c r="L193" i="3"/>
  <c r="K193" i="3"/>
  <c r="M193" i="3" s="1"/>
  <c r="I195" i="3"/>
  <c r="J194" i="3"/>
  <c r="P191" i="2"/>
  <c r="Q191" i="2" s="1"/>
  <c r="O191" i="2"/>
  <c r="M192" i="2"/>
  <c r="N192" i="2" s="1"/>
  <c r="E193" i="2"/>
  <c r="H275" i="20" l="1"/>
  <c r="I275" i="20" s="1"/>
  <c r="J275" i="20" s="1"/>
  <c r="L275" i="20" s="1"/>
  <c r="K274" i="20"/>
  <c r="J274" i="20"/>
  <c r="L274" i="20" s="1"/>
  <c r="G276" i="20"/>
  <c r="F277" i="20" s="1"/>
  <c r="J195" i="3"/>
  <c r="I196" i="3"/>
  <c r="K194" i="3"/>
  <c r="M194" i="3" s="1"/>
  <c r="L194" i="3"/>
  <c r="O192" i="2"/>
  <c r="P192" i="2"/>
  <c r="Q192" i="2" s="1"/>
  <c r="S192" i="2"/>
  <c r="E194" i="2"/>
  <c r="M193" i="2"/>
  <c r="N193" i="2" s="1"/>
  <c r="K275" i="20" l="1"/>
  <c r="G277" i="20"/>
  <c r="F278" i="20" s="1"/>
  <c r="H276" i="20"/>
  <c r="I276" i="20" s="1"/>
  <c r="I197" i="3"/>
  <c r="J196" i="3"/>
  <c r="L195" i="3"/>
  <c r="K195" i="3"/>
  <c r="M195" i="3" s="1"/>
  <c r="P193" i="2"/>
  <c r="Q193" i="2" s="1"/>
  <c r="O193" i="2"/>
  <c r="S193" i="2"/>
  <c r="M194" i="2"/>
  <c r="N194" i="2" s="1"/>
  <c r="E195" i="2"/>
  <c r="J276" i="20" l="1"/>
  <c r="L276" i="20" s="1"/>
  <c r="K276" i="20"/>
  <c r="G278" i="20"/>
  <c r="F279" i="20" s="1"/>
  <c r="H277" i="20"/>
  <c r="I277" i="20" s="1"/>
  <c r="L196" i="3"/>
  <c r="K196" i="3"/>
  <c r="M196" i="3" s="1"/>
  <c r="J197" i="3"/>
  <c r="I198" i="3"/>
  <c r="O194" i="2"/>
  <c r="P194" i="2"/>
  <c r="Q194" i="2" s="1"/>
  <c r="S194" i="2"/>
  <c r="M195" i="2"/>
  <c r="N195" i="2" s="1"/>
  <c r="E196" i="2"/>
  <c r="K277" i="20" l="1"/>
  <c r="J277" i="20"/>
  <c r="L277" i="20" s="1"/>
  <c r="G279" i="20"/>
  <c r="F280" i="20" s="1"/>
  <c r="H278" i="20"/>
  <c r="I278" i="20" s="1"/>
  <c r="J198" i="3"/>
  <c r="I199" i="3"/>
  <c r="L197" i="3"/>
  <c r="K197" i="3"/>
  <c r="M197" i="3" s="1"/>
  <c r="P195" i="2"/>
  <c r="Q195" i="2" s="1"/>
  <c r="O195" i="2"/>
  <c r="S195" i="2"/>
  <c r="M196" i="2"/>
  <c r="N196" i="2" s="1"/>
  <c r="S196" i="2" s="1"/>
  <c r="E197" i="2"/>
  <c r="H279" i="20" l="1"/>
  <c r="I279" i="20" s="1"/>
  <c r="K278" i="20"/>
  <c r="J278" i="20"/>
  <c r="L278" i="20" s="1"/>
  <c r="G280" i="20"/>
  <c r="F281" i="20" s="1"/>
  <c r="I200" i="3"/>
  <c r="J199" i="3"/>
  <c r="L198" i="3"/>
  <c r="K198" i="3"/>
  <c r="M198" i="3" s="1"/>
  <c r="M197" i="2"/>
  <c r="N197" i="2" s="1"/>
  <c r="S197" i="2" s="1"/>
  <c r="E198" i="2"/>
  <c r="P196" i="2"/>
  <c r="Q196" i="2" s="1"/>
  <c r="O196" i="2"/>
  <c r="H280" i="20" l="1"/>
  <c r="I280" i="20" s="1"/>
  <c r="J280" i="20" s="1"/>
  <c r="L280" i="20" s="1"/>
  <c r="G281" i="20"/>
  <c r="F282" i="20" s="1"/>
  <c r="J279" i="20"/>
  <c r="L279" i="20" s="1"/>
  <c r="K279" i="20"/>
  <c r="L199" i="3"/>
  <c r="K199" i="3"/>
  <c r="M199" i="3" s="1"/>
  <c r="J200" i="3"/>
  <c r="I201" i="3"/>
  <c r="M198" i="2"/>
  <c r="N198" i="2" s="1"/>
  <c r="S198" i="2" s="1"/>
  <c r="E199" i="2"/>
  <c r="P197" i="2"/>
  <c r="Q197" i="2" s="1"/>
  <c r="O197" i="2"/>
  <c r="K280" i="20" l="1"/>
  <c r="H281" i="20"/>
  <c r="I281" i="20" s="1"/>
  <c r="K281" i="20" s="1"/>
  <c r="G282" i="20"/>
  <c r="F283" i="20" s="1"/>
  <c r="I202" i="3"/>
  <c r="J201" i="3"/>
  <c r="K200" i="3"/>
  <c r="M200" i="3" s="1"/>
  <c r="L200" i="3"/>
  <c r="E200" i="2"/>
  <c r="M199" i="2"/>
  <c r="N199" i="2" s="1"/>
  <c r="S199" i="2" s="1"/>
  <c r="P198" i="2"/>
  <c r="Q198" i="2" s="1"/>
  <c r="O198" i="2"/>
  <c r="J281" i="20" l="1"/>
  <c r="L281" i="20" s="1"/>
  <c r="G283" i="20"/>
  <c r="F284" i="20" s="1"/>
  <c r="H282" i="20"/>
  <c r="I282" i="20" s="1"/>
  <c r="L201" i="3"/>
  <c r="K201" i="3"/>
  <c r="M201" i="3" s="1"/>
  <c r="I203" i="3"/>
  <c r="J202" i="3"/>
  <c r="P199" i="2"/>
  <c r="Q199" i="2" s="1"/>
  <c r="O199" i="2"/>
  <c r="M200" i="2"/>
  <c r="N200" i="2" s="1"/>
  <c r="S200" i="2" s="1"/>
  <c r="E201" i="2"/>
  <c r="J282" i="20" l="1"/>
  <c r="L282" i="20" s="1"/>
  <c r="K282" i="20"/>
  <c r="H283" i="20"/>
  <c r="I283" i="20" s="1"/>
  <c r="G284" i="20"/>
  <c r="F285" i="20" s="1"/>
  <c r="K202" i="3"/>
  <c r="M202" i="3" s="1"/>
  <c r="L202" i="3"/>
  <c r="J203" i="3"/>
  <c r="I204" i="3"/>
  <c r="E202" i="2"/>
  <c r="M201" i="2"/>
  <c r="N201" i="2" s="1"/>
  <c r="S201" i="2" s="1"/>
  <c r="O200" i="2"/>
  <c r="P200" i="2"/>
  <c r="Q200" i="2" s="1"/>
  <c r="H284" i="20" l="1"/>
  <c r="I284" i="20" s="1"/>
  <c r="J284" i="20" s="1"/>
  <c r="L284" i="20" s="1"/>
  <c r="K283" i="20"/>
  <c r="J283" i="20"/>
  <c r="L283" i="20" s="1"/>
  <c r="G285" i="20"/>
  <c r="F286" i="20" s="1"/>
  <c r="I205" i="3"/>
  <c r="J204" i="3"/>
  <c r="L203" i="3"/>
  <c r="K203" i="3"/>
  <c r="M203" i="3" s="1"/>
  <c r="P201" i="2"/>
  <c r="Q201" i="2" s="1"/>
  <c r="O201" i="2"/>
  <c r="M202" i="2"/>
  <c r="N202" i="2" s="1"/>
  <c r="S202" i="2" s="1"/>
  <c r="E203" i="2"/>
  <c r="K284" i="20" l="1"/>
  <c r="G286" i="20"/>
  <c r="F287" i="20" s="1"/>
  <c r="H285" i="20"/>
  <c r="I285" i="20" s="1"/>
  <c r="L204" i="3"/>
  <c r="K204" i="3"/>
  <c r="M204" i="3" s="1"/>
  <c r="J205" i="3"/>
  <c r="I206" i="3"/>
  <c r="M203" i="2"/>
  <c r="N203" i="2" s="1"/>
  <c r="S203" i="2" s="1"/>
  <c r="E204" i="2"/>
  <c r="O202" i="2"/>
  <c r="P202" i="2"/>
  <c r="Q202" i="2" s="1"/>
  <c r="K285" i="20" l="1"/>
  <c r="J285" i="20"/>
  <c r="L285" i="20" s="1"/>
  <c r="H286" i="20"/>
  <c r="I286" i="20" s="1"/>
  <c r="G287" i="20"/>
  <c r="F288" i="20" s="1"/>
  <c r="J206" i="3"/>
  <c r="I207" i="3"/>
  <c r="L205" i="3"/>
  <c r="K205" i="3"/>
  <c r="M205" i="3" s="1"/>
  <c r="M204" i="2"/>
  <c r="N204" i="2" s="1"/>
  <c r="S204" i="2" s="1"/>
  <c r="E205" i="2"/>
  <c r="P203" i="2"/>
  <c r="Q203" i="2" s="1"/>
  <c r="O203" i="2"/>
  <c r="K286" i="20" l="1"/>
  <c r="J286" i="20"/>
  <c r="L286" i="20" s="1"/>
  <c r="H287" i="20"/>
  <c r="I287" i="20" s="1"/>
  <c r="G288" i="20"/>
  <c r="F289" i="20" s="1"/>
  <c r="I208" i="3"/>
  <c r="J207" i="3"/>
  <c r="L206" i="3"/>
  <c r="K206" i="3"/>
  <c r="M206" i="3" s="1"/>
  <c r="M205" i="2"/>
  <c r="N205" i="2" s="1"/>
  <c r="S205" i="2" s="1"/>
  <c r="E206" i="2"/>
  <c r="P204" i="2"/>
  <c r="Q204" i="2" s="1"/>
  <c r="O204" i="2"/>
  <c r="G289" i="20" l="1"/>
  <c r="F290" i="20" s="1"/>
  <c r="H288" i="20"/>
  <c r="I288" i="20" s="1"/>
  <c r="J287" i="20"/>
  <c r="L287" i="20" s="1"/>
  <c r="K287" i="20"/>
  <c r="L207" i="3"/>
  <c r="K207" i="3"/>
  <c r="M207" i="3" s="1"/>
  <c r="J208" i="3"/>
  <c r="I209" i="3"/>
  <c r="M206" i="2"/>
  <c r="N206" i="2" s="1"/>
  <c r="S206" i="2" s="1"/>
  <c r="E207" i="2"/>
  <c r="P205" i="2"/>
  <c r="Q205" i="2" s="1"/>
  <c r="O205" i="2"/>
  <c r="G290" i="20" l="1"/>
  <c r="F291" i="20" s="1"/>
  <c r="K288" i="20"/>
  <c r="J288" i="20"/>
  <c r="L288" i="20" s="1"/>
  <c r="H289" i="20"/>
  <c r="I289" i="20" s="1"/>
  <c r="K208" i="3"/>
  <c r="M208" i="3" s="1"/>
  <c r="L208" i="3"/>
  <c r="I210" i="3"/>
  <c r="J209" i="3"/>
  <c r="E208" i="2"/>
  <c r="M207" i="2"/>
  <c r="N207" i="2" s="1"/>
  <c r="S207" i="2" s="1"/>
  <c r="P206" i="2"/>
  <c r="Q206" i="2" s="1"/>
  <c r="O206" i="2"/>
  <c r="G291" i="20" l="1"/>
  <c r="F292" i="20" s="1"/>
  <c r="K289" i="20"/>
  <c r="J289" i="20"/>
  <c r="L289" i="20" s="1"/>
  <c r="H290" i="20"/>
  <c r="I290" i="20" s="1"/>
  <c r="L209" i="3"/>
  <c r="K209" i="3"/>
  <c r="M209" i="3" s="1"/>
  <c r="I211" i="3"/>
  <c r="J210" i="3"/>
  <c r="P207" i="2"/>
  <c r="Q207" i="2" s="1"/>
  <c r="O207" i="2"/>
  <c r="M208" i="2"/>
  <c r="N208" i="2" s="1"/>
  <c r="E209" i="2"/>
  <c r="G292" i="20" l="1"/>
  <c r="F293" i="20" s="1"/>
  <c r="K290" i="20"/>
  <c r="J290" i="20"/>
  <c r="L290" i="20" s="1"/>
  <c r="H291" i="20"/>
  <c r="I291" i="20" s="1"/>
  <c r="K210" i="3"/>
  <c r="M210" i="3" s="1"/>
  <c r="L210" i="3"/>
  <c r="J211" i="3"/>
  <c r="I212" i="3"/>
  <c r="O208" i="2"/>
  <c r="P208" i="2"/>
  <c r="Q208" i="2" s="1"/>
  <c r="E210" i="2"/>
  <c r="M209" i="2"/>
  <c r="N209" i="2" s="1"/>
  <c r="S209" i="2" s="1"/>
  <c r="S208" i="2"/>
  <c r="H292" i="20" l="1"/>
  <c r="I292" i="20" s="1"/>
  <c r="G293" i="20"/>
  <c r="F294" i="20" s="1"/>
  <c r="K291" i="20"/>
  <c r="J291" i="20"/>
  <c r="L291" i="20" s="1"/>
  <c r="I213" i="3"/>
  <c r="J212" i="3"/>
  <c r="L211" i="3"/>
  <c r="K211" i="3"/>
  <c r="M211" i="3" s="1"/>
  <c r="P209" i="2"/>
  <c r="Q209" i="2" s="1"/>
  <c r="O209" i="2"/>
  <c r="M210" i="2"/>
  <c r="N210" i="2" s="1"/>
  <c r="E211" i="2"/>
  <c r="H293" i="20" l="1"/>
  <c r="I293" i="20" s="1"/>
  <c r="J293" i="20" s="1"/>
  <c r="L293" i="20" s="1"/>
  <c r="K292" i="20"/>
  <c r="J292" i="20"/>
  <c r="L292" i="20" s="1"/>
  <c r="G294" i="20"/>
  <c r="F295" i="20" s="1"/>
  <c r="L212" i="3"/>
  <c r="K212" i="3"/>
  <c r="M212" i="3" s="1"/>
  <c r="J213" i="3"/>
  <c r="I214" i="3"/>
  <c r="O210" i="2"/>
  <c r="P210" i="2"/>
  <c r="Q210" i="2" s="1"/>
  <c r="M211" i="2"/>
  <c r="N211" i="2" s="1"/>
  <c r="S211" i="2" s="1"/>
  <c r="E212" i="2"/>
  <c r="S210" i="2"/>
  <c r="K293" i="20" l="1"/>
  <c r="H294" i="20"/>
  <c r="I294" i="20" s="1"/>
  <c r="J294" i="20" s="1"/>
  <c r="L294" i="20" s="1"/>
  <c r="G295" i="20"/>
  <c r="F296" i="20" s="1"/>
  <c r="J214" i="3"/>
  <c r="I215" i="3"/>
  <c r="L213" i="3"/>
  <c r="K213" i="3"/>
  <c r="M213" i="3" s="1"/>
  <c r="M212" i="2"/>
  <c r="N212" i="2" s="1"/>
  <c r="S212" i="2" s="1"/>
  <c r="E213" i="2"/>
  <c r="P211" i="2"/>
  <c r="Q211" i="2" s="1"/>
  <c r="O211" i="2"/>
  <c r="K294" i="20" l="1"/>
  <c r="G296" i="20"/>
  <c r="F297" i="20" s="1"/>
  <c r="H295" i="20"/>
  <c r="I295" i="20" s="1"/>
  <c r="I216" i="3"/>
  <c r="J215" i="3"/>
  <c r="L214" i="3"/>
  <c r="K214" i="3"/>
  <c r="M214" i="3" s="1"/>
  <c r="M213" i="2"/>
  <c r="N213" i="2" s="1"/>
  <c r="S213" i="2" s="1"/>
  <c r="E214" i="2"/>
  <c r="P212" i="2"/>
  <c r="Q212" i="2" s="1"/>
  <c r="O212" i="2"/>
  <c r="H296" i="20" l="1"/>
  <c r="I296" i="20" s="1"/>
  <c r="J295" i="20"/>
  <c r="L295" i="20" s="1"/>
  <c r="K295" i="20"/>
  <c r="G297" i="20"/>
  <c r="F298" i="20" s="1"/>
  <c r="L215" i="3"/>
  <c r="K215" i="3"/>
  <c r="M215" i="3" s="1"/>
  <c r="J216" i="3"/>
  <c r="I217" i="3"/>
  <c r="M214" i="2"/>
  <c r="N214" i="2" s="1"/>
  <c r="S214" i="2" s="1"/>
  <c r="E215" i="2"/>
  <c r="P213" i="2"/>
  <c r="Q213" i="2" s="1"/>
  <c r="O213" i="2"/>
  <c r="G298" i="20" l="1"/>
  <c r="F299" i="20" s="1"/>
  <c r="H297" i="20"/>
  <c r="I297" i="20" s="1"/>
  <c r="K296" i="20"/>
  <c r="J296" i="20"/>
  <c r="L296" i="20" s="1"/>
  <c r="K216" i="3"/>
  <c r="M216" i="3" s="1"/>
  <c r="L216" i="3"/>
  <c r="I218" i="3"/>
  <c r="J217" i="3"/>
  <c r="E216" i="2"/>
  <c r="M215" i="2"/>
  <c r="N215" i="2" s="1"/>
  <c r="S215" i="2" s="1"/>
  <c r="P214" i="2"/>
  <c r="Q214" i="2" s="1"/>
  <c r="O214" i="2"/>
  <c r="K297" i="20" l="1"/>
  <c r="J297" i="20"/>
  <c r="L297" i="20" s="1"/>
  <c r="G299" i="20"/>
  <c r="F300" i="20" s="1"/>
  <c r="H298" i="20"/>
  <c r="I298" i="20" s="1"/>
  <c r="I219" i="3"/>
  <c r="J218" i="3"/>
  <c r="L217" i="3"/>
  <c r="K217" i="3"/>
  <c r="M217" i="3" s="1"/>
  <c r="P215" i="2"/>
  <c r="Q215" i="2" s="1"/>
  <c r="O215" i="2"/>
  <c r="M216" i="2"/>
  <c r="N216" i="2" s="1"/>
  <c r="S216" i="2" s="1"/>
  <c r="E217" i="2"/>
  <c r="K298" i="20" l="1"/>
  <c r="J298" i="20"/>
  <c r="L298" i="20" s="1"/>
  <c r="G300" i="20"/>
  <c r="F301" i="20" s="1"/>
  <c r="H299" i="20"/>
  <c r="I299" i="20" s="1"/>
  <c r="K218" i="3"/>
  <c r="M218" i="3" s="1"/>
  <c r="L218" i="3"/>
  <c r="J219" i="3"/>
  <c r="I220" i="3"/>
  <c r="E218" i="2"/>
  <c r="M217" i="2"/>
  <c r="N217" i="2" s="1"/>
  <c r="S217" i="2" s="1"/>
  <c r="O216" i="2"/>
  <c r="P216" i="2"/>
  <c r="Q216" i="2" s="1"/>
  <c r="G301" i="20" l="1"/>
  <c r="F302" i="20" s="1"/>
  <c r="K299" i="20"/>
  <c r="J299" i="20"/>
  <c r="L299" i="20" s="1"/>
  <c r="H300" i="20"/>
  <c r="I300" i="20" s="1"/>
  <c r="L219" i="3"/>
  <c r="K219" i="3"/>
  <c r="M219" i="3" s="1"/>
  <c r="I221" i="3"/>
  <c r="J220" i="3"/>
  <c r="P217" i="2"/>
  <c r="Q217" i="2" s="1"/>
  <c r="O217" i="2"/>
  <c r="M218" i="2"/>
  <c r="N218" i="2" s="1"/>
  <c r="E219" i="2"/>
  <c r="G302" i="20" l="1"/>
  <c r="F303" i="20" s="1"/>
  <c r="K300" i="20"/>
  <c r="J300" i="20"/>
  <c r="L300" i="20" s="1"/>
  <c r="H301" i="20"/>
  <c r="I301" i="20" s="1"/>
  <c r="J221" i="3"/>
  <c r="I222" i="3"/>
  <c r="L220" i="3"/>
  <c r="K220" i="3"/>
  <c r="M220" i="3" s="1"/>
  <c r="O218" i="2"/>
  <c r="P218" i="2"/>
  <c r="Q218" i="2" s="1"/>
  <c r="S218" i="2"/>
  <c r="M219" i="2"/>
  <c r="N219" i="2" s="1"/>
  <c r="E220" i="2"/>
  <c r="K301" i="20" l="1"/>
  <c r="J301" i="20"/>
  <c r="L301" i="20" s="1"/>
  <c r="G303" i="20"/>
  <c r="F304" i="20" s="1"/>
  <c r="H302" i="20"/>
  <c r="I302" i="20" s="1"/>
  <c r="J222" i="3"/>
  <c r="I223" i="3"/>
  <c r="L221" i="3"/>
  <c r="K221" i="3"/>
  <c r="M221" i="3" s="1"/>
  <c r="M220" i="2"/>
  <c r="N220" i="2" s="1"/>
  <c r="S220" i="2" s="1"/>
  <c r="E221" i="2"/>
  <c r="P219" i="2"/>
  <c r="Q219" i="2" s="1"/>
  <c r="O219" i="2"/>
  <c r="S219" i="2"/>
  <c r="J302" i="20" l="1"/>
  <c r="L302" i="20" s="1"/>
  <c r="K302" i="20"/>
  <c r="G304" i="20"/>
  <c r="F305" i="20" s="1"/>
  <c r="H303" i="20"/>
  <c r="I303" i="20" s="1"/>
  <c r="I224" i="3"/>
  <c r="J223" i="3"/>
  <c r="L222" i="3"/>
  <c r="K222" i="3"/>
  <c r="M222" i="3" s="1"/>
  <c r="M221" i="2"/>
  <c r="N221" i="2" s="1"/>
  <c r="S221" i="2" s="1"/>
  <c r="E222" i="2"/>
  <c r="P220" i="2"/>
  <c r="Q220" i="2" s="1"/>
  <c r="O220" i="2"/>
  <c r="J303" i="20" l="1"/>
  <c r="L303" i="20" s="1"/>
  <c r="K303" i="20"/>
  <c r="H304" i="20"/>
  <c r="I304" i="20" s="1"/>
  <c r="G305" i="20"/>
  <c r="F306" i="20" s="1"/>
  <c r="L223" i="3"/>
  <c r="K223" i="3"/>
  <c r="M223" i="3" s="1"/>
  <c r="J224" i="3"/>
  <c r="I225" i="3"/>
  <c r="M222" i="2"/>
  <c r="N222" i="2" s="1"/>
  <c r="S222" i="2" s="1"/>
  <c r="E223" i="2"/>
  <c r="P221" i="2"/>
  <c r="Q221" i="2" s="1"/>
  <c r="O221" i="2"/>
  <c r="H305" i="20" l="1"/>
  <c r="I305" i="20" s="1"/>
  <c r="K305" i="20" s="1"/>
  <c r="K304" i="20"/>
  <c r="J304" i="20"/>
  <c r="L304" i="20" s="1"/>
  <c r="G306" i="20"/>
  <c r="F307" i="20" s="1"/>
  <c r="I226" i="3"/>
  <c r="J225" i="3"/>
  <c r="K224" i="3"/>
  <c r="M224" i="3" s="1"/>
  <c r="L224" i="3"/>
  <c r="E224" i="2"/>
  <c r="M223" i="2"/>
  <c r="N223" i="2" s="1"/>
  <c r="S223" i="2" s="1"/>
  <c r="P222" i="2"/>
  <c r="Q222" i="2" s="1"/>
  <c r="O222" i="2"/>
  <c r="J305" i="20" l="1"/>
  <c r="L305" i="20" s="1"/>
  <c r="G307" i="20"/>
  <c r="F308" i="20" s="1"/>
  <c r="H306" i="20"/>
  <c r="I306" i="20" s="1"/>
  <c r="L225" i="3"/>
  <c r="K225" i="3"/>
  <c r="M225" i="3" s="1"/>
  <c r="I227" i="3"/>
  <c r="J226" i="3"/>
  <c r="P223" i="2"/>
  <c r="Q223" i="2" s="1"/>
  <c r="O223" i="2"/>
  <c r="M224" i="2"/>
  <c r="N224" i="2" s="1"/>
  <c r="E225" i="2"/>
  <c r="G308" i="20" l="1"/>
  <c r="F309" i="20" s="1"/>
  <c r="H307" i="20"/>
  <c r="I307" i="20" s="1"/>
  <c r="K306" i="20"/>
  <c r="J306" i="20"/>
  <c r="L306" i="20" s="1"/>
  <c r="J227" i="3"/>
  <c r="I228" i="3"/>
  <c r="K226" i="3"/>
  <c r="M226" i="3" s="1"/>
  <c r="L226" i="3"/>
  <c r="O224" i="2"/>
  <c r="P224" i="2"/>
  <c r="Q224" i="2" s="1"/>
  <c r="S224" i="2"/>
  <c r="E226" i="2"/>
  <c r="M225" i="2"/>
  <c r="N225" i="2" s="1"/>
  <c r="G309" i="20" l="1"/>
  <c r="F310" i="20" s="1"/>
  <c r="H308" i="20"/>
  <c r="I308" i="20" s="1"/>
  <c r="K307" i="20"/>
  <c r="J307" i="20"/>
  <c r="L307" i="20" s="1"/>
  <c r="I229" i="3"/>
  <c r="J228" i="3"/>
  <c r="L227" i="3"/>
  <c r="K227" i="3"/>
  <c r="M227" i="3" s="1"/>
  <c r="M226" i="2"/>
  <c r="N226" i="2" s="1"/>
  <c r="S226" i="2" s="1"/>
  <c r="E227" i="2"/>
  <c r="P225" i="2"/>
  <c r="Q225" i="2" s="1"/>
  <c r="O225" i="2"/>
  <c r="S225" i="2"/>
  <c r="H309" i="20" l="1"/>
  <c r="I309" i="20" s="1"/>
  <c r="J308" i="20"/>
  <c r="L308" i="20" s="1"/>
  <c r="K308" i="20"/>
  <c r="G310" i="20"/>
  <c r="F311" i="20" s="1"/>
  <c r="L228" i="3"/>
  <c r="K228" i="3"/>
  <c r="M228" i="3" s="1"/>
  <c r="J229" i="3"/>
  <c r="I230" i="3"/>
  <c r="M227" i="2"/>
  <c r="N227" i="2" s="1"/>
  <c r="S227" i="2" s="1"/>
  <c r="E228" i="2"/>
  <c r="O226" i="2"/>
  <c r="P226" i="2"/>
  <c r="Q226" i="2" s="1"/>
  <c r="K309" i="20" l="1"/>
  <c r="J309" i="20"/>
  <c r="L309" i="20" s="1"/>
  <c r="G311" i="20"/>
  <c r="F312" i="20" s="1"/>
  <c r="H310" i="20"/>
  <c r="I310" i="20" s="1"/>
  <c r="L229" i="3"/>
  <c r="K229" i="3"/>
  <c r="M229" i="3" s="1"/>
  <c r="J230" i="3"/>
  <c r="I231" i="3"/>
  <c r="M228" i="2"/>
  <c r="N228" i="2" s="1"/>
  <c r="S228" i="2" s="1"/>
  <c r="E229" i="2"/>
  <c r="P227" i="2"/>
  <c r="Q227" i="2" s="1"/>
  <c r="O227" i="2"/>
  <c r="K310" i="20" l="1"/>
  <c r="J310" i="20"/>
  <c r="L310" i="20" s="1"/>
  <c r="G312" i="20"/>
  <c r="F313" i="20" s="1"/>
  <c r="H311" i="20"/>
  <c r="I311" i="20" s="1"/>
  <c r="I232" i="3"/>
  <c r="J231" i="3"/>
  <c r="L230" i="3"/>
  <c r="K230" i="3"/>
  <c r="M230" i="3" s="1"/>
  <c r="M229" i="2"/>
  <c r="N229" i="2" s="1"/>
  <c r="S229" i="2" s="1"/>
  <c r="E230" i="2"/>
  <c r="P228" i="2"/>
  <c r="Q228" i="2" s="1"/>
  <c r="O228" i="2"/>
  <c r="H312" i="20" l="1"/>
  <c r="I312" i="20" s="1"/>
  <c r="K312" i="20" s="1"/>
  <c r="J311" i="20"/>
  <c r="L311" i="20" s="1"/>
  <c r="K311" i="20"/>
  <c r="G313" i="20"/>
  <c r="F314" i="20" s="1"/>
  <c r="L231" i="3"/>
  <c r="K231" i="3"/>
  <c r="M231" i="3" s="1"/>
  <c r="J232" i="3"/>
  <c r="I233" i="3"/>
  <c r="M230" i="2"/>
  <c r="N230" i="2" s="1"/>
  <c r="S230" i="2" s="1"/>
  <c r="E231" i="2"/>
  <c r="P229" i="2"/>
  <c r="Q229" i="2" s="1"/>
  <c r="O229" i="2"/>
  <c r="J312" i="20" l="1"/>
  <c r="L312" i="20" s="1"/>
  <c r="H313" i="20"/>
  <c r="I313" i="20" s="1"/>
  <c r="K313" i="20" s="1"/>
  <c r="G314" i="20"/>
  <c r="F315" i="20" s="1"/>
  <c r="I234" i="3"/>
  <c r="J233" i="3"/>
  <c r="K232" i="3"/>
  <c r="M232" i="3" s="1"/>
  <c r="L232" i="3"/>
  <c r="E232" i="2"/>
  <c r="M231" i="2"/>
  <c r="N231" i="2" s="1"/>
  <c r="S231" i="2" s="1"/>
  <c r="P230" i="2"/>
  <c r="Q230" i="2" s="1"/>
  <c r="O230" i="2"/>
  <c r="J313" i="20" l="1"/>
  <c r="L313" i="20" s="1"/>
  <c r="G315" i="20"/>
  <c r="F316" i="20" s="1"/>
  <c r="H314" i="20"/>
  <c r="I314" i="20" s="1"/>
  <c r="L233" i="3"/>
  <c r="K233" i="3"/>
  <c r="M233" i="3" s="1"/>
  <c r="I235" i="3"/>
  <c r="J234" i="3"/>
  <c r="P231" i="2"/>
  <c r="Q231" i="2" s="1"/>
  <c r="O231" i="2"/>
  <c r="M232" i="2"/>
  <c r="N232" i="2" s="1"/>
  <c r="S232" i="2" s="1"/>
  <c r="E233" i="2"/>
  <c r="G316" i="20" l="1"/>
  <c r="F317" i="20" s="1"/>
  <c r="H315" i="20"/>
  <c r="I315" i="20" s="1"/>
  <c r="J314" i="20"/>
  <c r="L314" i="20" s="1"/>
  <c r="K314" i="20"/>
  <c r="J235" i="3"/>
  <c r="I236" i="3"/>
  <c r="K234" i="3"/>
  <c r="M234" i="3" s="1"/>
  <c r="L234" i="3"/>
  <c r="E234" i="2"/>
  <c r="M233" i="2"/>
  <c r="N233" i="2" s="1"/>
  <c r="S233" i="2" s="1"/>
  <c r="O232" i="2"/>
  <c r="P232" i="2"/>
  <c r="Q232" i="2" s="1"/>
  <c r="G317" i="20" l="1"/>
  <c r="F318" i="20" s="1"/>
  <c r="K315" i="20"/>
  <c r="J315" i="20"/>
  <c r="L315" i="20" s="1"/>
  <c r="H316" i="20"/>
  <c r="I316" i="20" s="1"/>
  <c r="I237" i="3"/>
  <c r="J236" i="3"/>
  <c r="L235" i="3"/>
  <c r="K235" i="3"/>
  <c r="M235" i="3" s="1"/>
  <c r="P233" i="2"/>
  <c r="Q233" i="2" s="1"/>
  <c r="O233" i="2"/>
  <c r="M234" i="2"/>
  <c r="N234" i="2" s="1"/>
  <c r="E235" i="2"/>
  <c r="H317" i="20" l="1"/>
  <c r="I317" i="20" s="1"/>
  <c r="J317" i="20" s="1"/>
  <c r="L317" i="20" s="1"/>
  <c r="K316" i="20"/>
  <c r="J316" i="20"/>
  <c r="L316" i="20" s="1"/>
  <c r="G318" i="20"/>
  <c r="F319" i="20" s="1"/>
  <c r="L236" i="3"/>
  <c r="K236" i="3"/>
  <c r="M236" i="3" s="1"/>
  <c r="J237" i="3"/>
  <c r="I238" i="3"/>
  <c r="M235" i="2"/>
  <c r="N235" i="2" s="1"/>
  <c r="S235" i="2" s="1"/>
  <c r="E236" i="2"/>
  <c r="O234" i="2"/>
  <c r="P234" i="2"/>
  <c r="Q234" i="2" s="1"/>
  <c r="S234" i="2"/>
  <c r="K317" i="20" l="1"/>
  <c r="G319" i="20"/>
  <c r="F320" i="20" s="1"/>
  <c r="H318" i="20"/>
  <c r="I318" i="20" s="1"/>
  <c r="J238" i="3"/>
  <c r="I239" i="3"/>
  <c r="L237" i="3"/>
  <c r="K237" i="3"/>
  <c r="M237" i="3" s="1"/>
  <c r="M236" i="2"/>
  <c r="N236" i="2" s="1"/>
  <c r="S236" i="2" s="1"/>
  <c r="E237" i="2"/>
  <c r="P235" i="2"/>
  <c r="Q235" i="2" s="1"/>
  <c r="O235" i="2"/>
  <c r="H319" i="20" l="1"/>
  <c r="I319" i="20" s="1"/>
  <c r="J319" i="20" s="1"/>
  <c r="L319" i="20" s="1"/>
  <c r="K318" i="20"/>
  <c r="J318" i="20"/>
  <c r="L318" i="20" s="1"/>
  <c r="G320" i="20"/>
  <c r="F321" i="20" s="1"/>
  <c r="I240" i="3"/>
  <c r="J239" i="3"/>
  <c r="L238" i="3"/>
  <c r="K238" i="3"/>
  <c r="M238" i="3" s="1"/>
  <c r="M237" i="2"/>
  <c r="N237" i="2" s="1"/>
  <c r="S237" i="2" s="1"/>
  <c r="E238" i="2"/>
  <c r="P236" i="2"/>
  <c r="Q236" i="2" s="1"/>
  <c r="O236" i="2"/>
  <c r="K319" i="20" l="1"/>
  <c r="H320" i="20"/>
  <c r="I320" i="20" s="1"/>
  <c r="G321" i="20"/>
  <c r="F322" i="20" s="1"/>
  <c r="L239" i="3"/>
  <c r="K239" i="3"/>
  <c r="M239" i="3" s="1"/>
  <c r="J240" i="3"/>
  <c r="I241" i="3"/>
  <c r="M238" i="2"/>
  <c r="N238" i="2" s="1"/>
  <c r="S238" i="2" s="1"/>
  <c r="E239" i="2"/>
  <c r="P237" i="2"/>
  <c r="Q237" i="2" s="1"/>
  <c r="O237" i="2"/>
  <c r="H321" i="20" l="1"/>
  <c r="I321" i="20" s="1"/>
  <c r="K321" i="20" s="1"/>
  <c r="K320" i="20"/>
  <c r="J320" i="20"/>
  <c r="L320" i="20" s="1"/>
  <c r="G322" i="20"/>
  <c r="F323" i="20" s="1"/>
  <c r="K240" i="3"/>
  <c r="M240" i="3" s="1"/>
  <c r="L240" i="3"/>
  <c r="I242" i="3"/>
  <c r="J241" i="3"/>
  <c r="E240" i="2"/>
  <c r="M239" i="2"/>
  <c r="N239" i="2" s="1"/>
  <c r="S239" i="2" s="1"/>
  <c r="P238" i="2"/>
  <c r="Q238" i="2" s="1"/>
  <c r="O238" i="2"/>
  <c r="J321" i="20" l="1"/>
  <c r="L321" i="20" s="1"/>
  <c r="G323" i="20"/>
  <c r="F324" i="20" s="1"/>
  <c r="H322" i="20"/>
  <c r="I322" i="20" s="1"/>
  <c r="I243" i="3"/>
  <c r="J242" i="3"/>
  <c r="L241" i="3"/>
  <c r="K241" i="3"/>
  <c r="M241" i="3" s="1"/>
  <c r="P239" i="2"/>
  <c r="Q239" i="2" s="1"/>
  <c r="O239" i="2"/>
  <c r="M240" i="2"/>
  <c r="N240" i="2" s="1"/>
  <c r="S240" i="2" s="1"/>
  <c r="E241" i="2"/>
  <c r="G324" i="20" l="1"/>
  <c r="F325" i="20" s="1"/>
  <c r="H323" i="20"/>
  <c r="I323" i="20" s="1"/>
  <c r="K322" i="20"/>
  <c r="J322" i="20"/>
  <c r="L322" i="20" s="1"/>
  <c r="K242" i="3"/>
  <c r="M242" i="3" s="1"/>
  <c r="L242" i="3"/>
  <c r="J243" i="3"/>
  <c r="I244" i="3"/>
  <c r="O240" i="2"/>
  <c r="P240" i="2"/>
  <c r="Q240" i="2" s="1"/>
  <c r="E242" i="2"/>
  <c r="M241" i="2"/>
  <c r="N241" i="2" s="1"/>
  <c r="S241" i="2" s="1"/>
  <c r="G325" i="20" l="1"/>
  <c r="F326" i="20" s="1"/>
  <c r="K323" i="20"/>
  <c r="J323" i="20"/>
  <c r="L323" i="20" s="1"/>
  <c r="H324" i="20"/>
  <c r="I324" i="20" s="1"/>
  <c r="L243" i="3"/>
  <c r="K243" i="3"/>
  <c r="M243" i="3" s="1"/>
  <c r="I245" i="3"/>
  <c r="J244" i="3"/>
  <c r="P241" i="2"/>
  <c r="Q241" i="2" s="1"/>
  <c r="O241" i="2"/>
  <c r="M242" i="2"/>
  <c r="N242" i="2" s="1"/>
  <c r="E243" i="2"/>
  <c r="G326" i="20" l="1"/>
  <c r="F327" i="20" s="1"/>
  <c r="H325" i="20"/>
  <c r="I325" i="20" s="1"/>
  <c r="K324" i="20"/>
  <c r="J324" i="20"/>
  <c r="L324" i="20" s="1"/>
  <c r="J245" i="3"/>
  <c r="I246" i="3"/>
  <c r="L244" i="3"/>
  <c r="K244" i="3"/>
  <c r="M244" i="3" s="1"/>
  <c r="O242" i="2"/>
  <c r="P242" i="2"/>
  <c r="Q242" i="2" s="1"/>
  <c r="M243" i="2"/>
  <c r="N243" i="2" s="1"/>
  <c r="E244" i="2"/>
  <c r="S242" i="2"/>
  <c r="K325" i="20" l="1"/>
  <c r="J325" i="20"/>
  <c r="L325" i="20" s="1"/>
  <c r="H326" i="20"/>
  <c r="I326" i="20" s="1"/>
  <c r="G327" i="20"/>
  <c r="F328" i="20" s="1"/>
  <c r="J246" i="3"/>
  <c r="I247" i="3"/>
  <c r="L245" i="3"/>
  <c r="K245" i="3"/>
  <c r="M245" i="3" s="1"/>
  <c r="S243" i="2"/>
  <c r="M244" i="2"/>
  <c r="N244" i="2" s="1"/>
  <c r="S244" i="2" s="1"/>
  <c r="E245" i="2"/>
  <c r="P243" i="2"/>
  <c r="Q243" i="2" s="1"/>
  <c r="O243" i="2"/>
  <c r="G328" i="20" l="1"/>
  <c r="F329" i="20" s="1"/>
  <c r="K326" i="20"/>
  <c r="J326" i="20"/>
  <c r="L326" i="20" s="1"/>
  <c r="H327" i="20"/>
  <c r="I327" i="20" s="1"/>
  <c r="I248" i="3"/>
  <c r="J247" i="3"/>
  <c r="L246" i="3"/>
  <c r="K246" i="3"/>
  <c r="M246" i="3" s="1"/>
  <c r="M245" i="2"/>
  <c r="N245" i="2" s="1"/>
  <c r="S245" i="2" s="1"/>
  <c r="E246" i="2"/>
  <c r="P244" i="2"/>
  <c r="Q244" i="2" s="1"/>
  <c r="O244" i="2"/>
  <c r="J327" i="20" l="1"/>
  <c r="L327" i="20" s="1"/>
  <c r="K327" i="20"/>
  <c r="G329" i="20"/>
  <c r="F330" i="20" s="1"/>
  <c r="H328" i="20"/>
  <c r="I328" i="20" s="1"/>
  <c r="L247" i="3"/>
  <c r="K247" i="3"/>
  <c r="M247" i="3" s="1"/>
  <c r="J248" i="3"/>
  <c r="I249" i="3"/>
  <c r="M246" i="2"/>
  <c r="N246" i="2" s="1"/>
  <c r="S246" i="2" s="1"/>
  <c r="E247" i="2"/>
  <c r="P245" i="2"/>
  <c r="Q245" i="2" s="1"/>
  <c r="O245" i="2"/>
  <c r="K328" i="20" l="1"/>
  <c r="J328" i="20"/>
  <c r="L328" i="20" s="1"/>
  <c r="G330" i="20"/>
  <c r="F331" i="20" s="1"/>
  <c r="H329" i="20"/>
  <c r="I329" i="20" s="1"/>
  <c r="K248" i="3"/>
  <c r="M248" i="3" s="1"/>
  <c r="L248" i="3"/>
  <c r="I250" i="3"/>
  <c r="J249" i="3"/>
  <c r="E248" i="2"/>
  <c r="M247" i="2"/>
  <c r="N247" i="2" s="1"/>
  <c r="S247" i="2" s="1"/>
  <c r="P246" i="2"/>
  <c r="Q246" i="2" s="1"/>
  <c r="O246" i="2"/>
  <c r="H330" i="20" l="1"/>
  <c r="I330" i="20" s="1"/>
  <c r="K330" i="20" s="1"/>
  <c r="K329" i="20"/>
  <c r="J329" i="20"/>
  <c r="L329" i="20" s="1"/>
  <c r="G331" i="20"/>
  <c r="F332" i="20" s="1"/>
  <c r="L249" i="3"/>
  <c r="K249" i="3"/>
  <c r="M249" i="3" s="1"/>
  <c r="I251" i="3"/>
  <c r="J250" i="3"/>
  <c r="P247" i="2"/>
  <c r="Q247" i="2" s="1"/>
  <c r="O247" i="2"/>
  <c r="M248" i="2"/>
  <c r="N248" i="2" s="1"/>
  <c r="E249" i="2"/>
  <c r="J330" i="20" l="1"/>
  <c r="L330" i="20" s="1"/>
  <c r="H331" i="20"/>
  <c r="I331" i="20" s="1"/>
  <c r="G332" i="20"/>
  <c r="F333" i="20" s="1"/>
  <c r="K250" i="3"/>
  <c r="M250" i="3" s="1"/>
  <c r="L250" i="3"/>
  <c r="J251" i="3"/>
  <c r="I252" i="3"/>
  <c r="O248" i="2"/>
  <c r="P248" i="2"/>
  <c r="Q248" i="2" s="1"/>
  <c r="S248" i="2"/>
  <c r="E250" i="2"/>
  <c r="M249" i="2"/>
  <c r="N249" i="2" s="1"/>
  <c r="K331" i="20" l="1"/>
  <c r="J331" i="20"/>
  <c r="L331" i="20" s="1"/>
  <c r="H332" i="20"/>
  <c r="I332" i="20" s="1"/>
  <c r="G333" i="20"/>
  <c r="F334" i="20" s="1"/>
  <c r="I253" i="3"/>
  <c r="J252" i="3"/>
  <c r="L251" i="3"/>
  <c r="K251" i="3"/>
  <c r="M251" i="3" s="1"/>
  <c r="P249" i="2"/>
  <c r="Q249" i="2" s="1"/>
  <c r="O249" i="2"/>
  <c r="S249" i="2"/>
  <c r="M250" i="2"/>
  <c r="N250" i="2" s="1"/>
  <c r="E251" i="2"/>
  <c r="G334" i="20" l="1"/>
  <c r="F335" i="20" s="1"/>
  <c r="H333" i="20"/>
  <c r="I333" i="20" s="1"/>
  <c r="K332" i="20"/>
  <c r="J332" i="20"/>
  <c r="L332" i="20" s="1"/>
  <c r="L252" i="3"/>
  <c r="K252" i="3"/>
  <c r="M252" i="3" s="1"/>
  <c r="J253" i="3"/>
  <c r="I254" i="3"/>
  <c r="M251" i="2"/>
  <c r="N251" i="2" s="1"/>
  <c r="S251" i="2" s="1"/>
  <c r="E252" i="2"/>
  <c r="O250" i="2"/>
  <c r="P250" i="2"/>
  <c r="Q250" i="2" s="1"/>
  <c r="S250" i="2"/>
  <c r="H334" i="20" l="1"/>
  <c r="I334" i="20" s="1"/>
  <c r="J334" i="20" s="1"/>
  <c r="L334" i="20" s="1"/>
  <c r="K333" i="20"/>
  <c r="J333" i="20"/>
  <c r="L333" i="20" s="1"/>
  <c r="G335" i="20"/>
  <c r="F336" i="20" s="1"/>
  <c r="J254" i="3"/>
  <c r="I255" i="3"/>
  <c r="L253" i="3"/>
  <c r="K253" i="3"/>
  <c r="M253" i="3" s="1"/>
  <c r="M252" i="2"/>
  <c r="N252" i="2" s="1"/>
  <c r="S252" i="2" s="1"/>
  <c r="E253" i="2"/>
  <c r="P251" i="2"/>
  <c r="Q251" i="2" s="1"/>
  <c r="O251" i="2"/>
  <c r="K334" i="20" l="1"/>
  <c r="G336" i="20"/>
  <c r="F337" i="20" s="1"/>
  <c r="H335" i="20"/>
  <c r="I335" i="20" s="1"/>
  <c r="I256" i="3"/>
  <c r="J255" i="3"/>
  <c r="L254" i="3"/>
  <c r="K254" i="3"/>
  <c r="M254" i="3" s="1"/>
  <c r="M253" i="2"/>
  <c r="N253" i="2" s="1"/>
  <c r="S253" i="2" s="1"/>
  <c r="E254" i="2"/>
  <c r="P252" i="2"/>
  <c r="Q252" i="2" s="1"/>
  <c r="O252" i="2"/>
  <c r="J335" i="20" l="1"/>
  <c r="L335" i="20" s="1"/>
  <c r="K335" i="20"/>
  <c r="G337" i="20"/>
  <c r="F338" i="20" s="1"/>
  <c r="H336" i="20"/>
  <c r="I336" i="20" s="1"/>
  <c r="L255" i="3"/>
  <c r="K255" i="3"/>
  <c r="M255" i="3" s="1"/>
  <c r="J256" i="3"/>
  <c r="I257" i="3"/>
  <c r="M254" i="2"/>
  <c r="N254" i="2" s="1"/>
  <c r="S254" i="2" s="1"/>
  <c r="E255" i="2"/>
  <c r="P253" i="2"/>
  <c r="Q253" i="2" s="1"/>
  <c r="O253" i="2"/>
  <c r="H337" i="20" l="1"/>
  <c r="I337" i="20" s="1"/>
  <c r="K337" i="20" s="1"/>
  <c r="K336" i="20"/>
  <c r="J336" i="20"/>
  <c r="L336" i="20" s="1"/>
  <c r="G338" i="20"/>
  <c r="F339" i="20" s="1"/>
  <c r="K256" i="3"/>
  <c r="M256" i="3" s="1"/>
  <c r="L256" i="3"/>
  <c r="I258" i="3"/>
  <c r="J257" i="3"/>
  <c r="E256" i="2"/>
  <c r="M255" i="2"/>
  <c r="N255" i="2" s="1"/>
  <c r="S255" i="2" s="1"/>
  <c r="P254" i="2"/>
  <c r="Q254" i="2" s="1"/>
  <c r="O254" i="2"/>
  <c r="J337" i="20" l="1"/>
  <c r="L337" i="20" s="1"/>
  <c r="G339" i="20"/>
  <c r="F340" i="20" s="1"/>
  <c r="H338" i="20"/>
  <c r="I338" i="20" s="1"/>
  <c r="I259" i="3"/>
  <c r="J258" i="3"/>
  <c r="L257" i="3"/>
  <c r="K257" i="3"/>
  <c r="M257" i="3" s="1"/>
  <c r="O255" i="2"/>
  <c r="P255" i="2"/>
  <c r="Q255" i="2" s="1"/>
  <c r="E257" i="2"/>
  <c r="M256" i="2"/>
  <c r="N256" i="2" s="1"/>
  <c r="H339" i="20" l="1"/>
  <c r="I339" i="20" s="1"/>
  <c r="K339" i="20" s="1"/>
  <c r="K338" i="20"/>
  <c r="J338" i="20"/>
  <c r="L338" i="20" s="1"/>
  <c r="G340" i="20"/>
  <c r="F341" i="20" s="1"/>
  <c r="J259" i="3"/>
  <c r="I260" i="3"/>
  <c r="K258" i="3"/>
  <c r="M258" i="3" s="1"/>
  <c r="L258" i="3"/>
  <c r="O256" i="2"/>
  <c r="P256" i="2"/>
  <c r="Q256" i="2" s="1"/>
  <c r="E258" i="2"/>
  <c r="M257" i="2"/>
  <c r="N257" i="2" s="1"/>
  <c r="S256" i="2"/>
  <c r="H340" i="20" l="1"/>
  <c r="I340" i="20" s="1"/>
  <c r="J340" i="20" s="1"/>
  <c r="L340" i="20" s="1"/>
  <c r="J339" i="20"/>
  <c r="L339" i="20" s="1"/>
  <c r="G341" i="20"/>
  <c r="F342" i="20" s="1"/>
  <c r="I261" i="3"/>
  <c r="J260" i="3"/>
  <c r="L259" i="3"/>
  <c r="K259" i="3"/>
  <c r="M259" i="3" s="1"/>
  <c r="O257" i="2"/>
  <c r="P257" i="2"/>
  <c r="Q257" i="2" s="1"/>
  <c r="M258" i="2"/>
  <c r="N258" i="2" s="1"/>
  <c r="E259" i="2"/>
  <c r="S257" i="2"/>
  <c r="K340" i="20" l="1"/>
  <c r="G342" i="20"/>
  <c r="F343" i="20" s="1"/>
  <c r="H341" i="20"/>
  <c r="I341" i="20" s="1"/>
  <c r="L260" i="3"/>
  <c r="K260" i="3"/>
  <c r="M260" i="3" s="1"/>
  <c r="J261" i="3"/>
  <c r="I262" i="3"/>
  <c r="S258" i="2"/>
  <c r="P258" i="2"/>
  <c r="Q258" i="2" s="1"/>
  <c r="O258" i="2"/>
  <c r="M259" i="2"/>
  <c r="N259" i="2" s="1"/>
  <c r="S259" i="2" s="1"/>
  <c r="E260" i="2"/>
  <c r="K341" i="20" l="1"/>
  <c r="J341" i="20"/>
  <c r="L341" i="20" s="1"/>
  <c r="G343" i="20"/>
  <c r="F344" i="20" s="1"/>
  <c r="H342" i="20"/>
  <c r="I342" i="20" s="1"/>
  <c r="J262" i="3"/>
  <c r="I263" i="3"/>
  <c r="L261" i="3"/>
  <c r="K261" i="3"/>
  <c r="M261" i="3" s="1"/>
  <c r="E261" i="2"/>
  <c r="M260" i="2"/>
  <c r="N260" i="2" s="1"/>
  <c r="S260" i="2" s="1"/>
  <c r="P259" i="2"/>
  <c r="Q259" i="2" s="1"/>
  <c r="O259" i="2"/>
  <c r="K342" i="20" l="1"/>
  <c r="J342" i="20"/>
  <c r="L342" i="20" s="1"/>
  <c r="G344" i="20"/>
  <c r="F345" i="20" s="1"/>
  <c r="H343" i="20"/>
  <c r="I343" i="20" s="1"/>
  <c r="I264" i="3"/>
  <c r="J263" i="3"/>
  <c r="L262" i="3"/>
  <c r="K262" i="3"/>
  <c r="M262" i="3" s="1"/>
  <c r="P260" i="2"/>
  <c r="Q260" i="2" s="1"/>
  <c r="O260" i="2"/>
  <c r="E262" i="2"/>
  <c r="M261" i="2"/>
  <c r="N261" i="2" s="1"/>
  <c r="G345" i="20" l="1"/>
  <c r="F346" i="20" s="1"/>
  <c r="J343" i="20"/>
  <c r="L343" i="20" s="1"/>
  <c r="K343" i="20"/>
  <c r="H344" i="20"/>
  <c r="I344" i="20" s="1"/>
  <c r="L263" i="3"/>
  <c r="K263" i="3"/>
  <c r="M263" i="3" s="1"/>
  <c r="J264" i="3"/>
  <c r="I265" i="3"/>
  <c r="M262" i="2"/>
  <c r="N262" i="2" s="1"/>
  <c r="S262" i="2" s="1"/>
  <c r="E263" i="2"/>
  <c r="P261" i="2"/>
  <c r="Q261" i="2" s="1"/>
  <c r="O261" i="2"/>
  <c r="S261" i="2"/>
  <c r="K344" i="20" l="1"/>
  <c r="J344" i="20"/>
  <c r="L344" i="20" s="1"/>
  <c r="H345" i="20"/>
  <c r="I345" i="20" s="1"/>
  <c r="G346" i="20"/>
  <c r="F347" i="20" s="1"/>
  <c r="K264" i="3"/>
  <c r="M264" i="3" s="1"/>
  <c r="L264" i="3"/>
  <c r="I266" i="3"/>
  <c r="J265" i="3"/>
  <c r="E264" i="2"/>
  <c r="M263" i="2"/>
  <c r="N263" i="2" s="1"/>
  <c r="S263" i="2" s="1"/>
  <c r="P262" i="2"/>
  <c r="Q262" i="2" s="1"/>
  <c r="O262" i="2"/>
  <c r="G347" i="20" l="1"/>
  <c r="F348" i="20" s="1"/>
  <c r="H346" i="20"/>
  <c r="I346" i="20" s="1"/>
  <c r="K345" i="20"/>
  <c r="J345" i="20"/>
  <c r="L345" i="20" s="1"/>
  <c r="I267" i="3"/>
  <c r="J266" i="3"/>
  <c r="L265" i="3"/>
  <c r="K265" i="3"/>
  <c r="M265" i="3" s="1"/>
  <c r="P263" i="2"/>
  <c r="Q263" i="2" s="1"/>
  <c r="O263" i="2"/>
  <c r="E265" i="2"/>
  <c r="M264" i="2"/>
  <c r="N264" i="2" s="1"/>
  <c r="H347" i="20" l="1"/>
  <c r="I347" i="20" s="1"/>
  <c r="G348" i="20"/>
  <c r="F349" i="20" s="1"/>
  <c r="J346" i="20"/>
  <c r="L346" i="20" s="1"/>
  <c r="K346" i="20"/>
  <c r="K266" i="3"/>
  <c r="M266" i="3" s="1"/>
  <c r="L266" i="3"/>
  <c r="J267" i="3"/>
  <c r="I268" i="3"/>
  <c r="O264" i="2"/>
  <c r="P264" i="2"/>
  <c r="Q264" i="2" s="1"/>
  <c r="M265" i="2"/>
  <c r="N265" i="2" s="1"/>
  <c r="E266" i="2"/>
  <c r="S264" i="2"/>
  <c r="G349" i="20" l="1"/>
  <c r="F350" i="20" s="1"/>
  <c r="H348" i="20"/>
  <c r="I348" i="20" s="1"/>
  <c r="K347" i="20"/>
  <c r="J347" i="20"/>
  <c r="L347" i="20" s="1"/>
  <c r="L267" i="3"/>
  <c r="K267" i="3"/>
  <c r="M267" i="3" s="1"/>
  <c r="I269" i="3"/>
  <c r="J268" i="3"/>
  <c r="O265" i="2"/>
  <c r="P265" i="2"/>
  <c r="Q265" i="2" s="1"/>
  <c r="S265" i="2"/>
  <c r="M266" i="2"/>
  <c r="N266" i="2" s="1"/>
  <c r="E267" i="2"/>
  <c r="J348" i="20" l="1"/>
  <c r="L348" i="20" s="1"/>
  <c r="K348" i="20"/>
  <c r="G350" i="20"/>
  <c r="F351" i="20" s="1"/>
  <c r="H349" i="20"/>
  <c r="I349" i="20" s="1"/>
  <c r="L268" i="3"/>
  <c r="K268" i="3"/>
  <c r="M268" i="3" s="1"/>
  <c r="J269" i="3"/>
  <c r="I270" i="3"/>
  <c r="M267" i="2"/>
  <c r="N267" i="2" s="1"/>
  <c r="S267" i="2" s="1"/>
  <c r="E268" i="2"/>
  <c r="P266" i="2"/>
  <c r="Q266" i="2" s="1"/>
  <c r="O266" i="2"/>
  <c r="S266" i="2"/>
  <c r="G351" i="20" l="1"/>
  <c r="F352" i="20" s="1"/>
  <c r="K349" i="20"/>
  <c r="J349" i="20"/>
  <c r="L349" i="20" s="1"/>
  <c r="H350" i="20"/>
  <c r="I350" i="20" s="1"/>
  <c r="J270" i="3"/>
  <c r="I271" i="3"/>
  <c r="L269" i="3"/>
  <c r="K269" i="3"/>
  <c r="M269" i="3" s="1"/>
  <c r="M268" i="2"/>
  <c r="N268" i="2" s="1"/>
  <c r="S268" i="2" s="1"/>
  <c r="E269" i="2"/>
  <c r="P267" i="2"/>
  <c r="Q267" i="2" s="1"/>
  <c r="O267" i="2"/>
  <c r="K350" i="20" l="1"/>
  <c r="J350" i="20"/>
  <c r="L350" i="20" s="1"/>
  <c r="H351" i="20"/>
  <c r="I351" i="20" s="1"/>
  <c r="G352" i="20"/>
  <c r="F353" i="20" s="1"/>
  <c r="I272" i="3"/>
  <c r="J271" i="3"/>
  <c r="L270" i="3"/>
  <c r="K270" i="3"/>
  <c r="M270" i="3" s="1"/>
  <c r="E270" i="2"/>
  <c r="M269" i="2"/>
  <c r="N269" i="2" s="1"/>
  <c r="S269" i="2" s="1"/>
  <c r="P268" i="2"/>
  <c r="Q268" i="2" s="1"/>
  <c r="O268" i="2"/>
  <c r="G353" i="20" l="1"/>
  <c r="F354" i="20" s="1"/>
  <c r="H352" i="20"/>
  <c r="I352" i="20" s="1"/>
  <c r="J351" i="20"/>
  <c r="L351" i="20" s="1"/>
  <c r="K351" i="20"/>
  <c r="L271" i="3"/>
  <c r="K271" i="3"/>
  <c r="M271" i="3" s="1"/>
  <c r="J272" i="3"/>
  <c r="I273" i="3"/>
  <c r="P269" i="2"/>
  <c r="Q269" i="2" s="1"/>
  <c r="O269" i="2"/>
  <c r="M270" i="2"/>
  <c r="N270" i="2" s="1"/>
  <c r="S270" i="2" s="1"/>
  <c r="E271" i="2"/>
  <c r="K352" i="20" l="1"/>
  <c r="J352" i="20"/>
  <c r="L352" i="20" s="1"/>
  <c r="G354" i="20"/>
  <c r="F355" i="20" s="1"/>
  <c r="H353" i="20"/>
  <c r="I353" i="20" s="1"/>
  <c r="K272" i="3"/>
  <c r="M272" i="3" s="1"/>
  <c r="L272" i="3"/>
  <c r="I274" i="3"/>
  <c r="J273" i="3"/>
  <c r="E272" i="2"/>
  <c r="M271" i="2"/>
  <c r="N271" i="2" s="1"/>
  <c r="S271" i="2" s="1"/>
  <c r="P270" i="2"/>
  <c r="Q270" i="2" s="1"/>
  <c r="O270" i="2"/>
  <c r="K353" i="20" l="1"/>
  <c r="J353" i="20"/>
  <c r="L353" i="20" s="1"/>
  <c r="G355" i="20"/>
  <c r="F356" i="20" s="1"/>
  <c r="H354" i="20"/>
  <c r="I354" i="20" s="1"/>
  <c r="L273" i="3"/>
  <c r="K273" i="3"/>
  <c r="M273" i="3" s="1"/>
  <c r="I275" i="3"/>
  <c r="J274" i="3"/>
  <c r="P271" i="2"/>
  <c r="Q271" i="2" s="1"/>
  <c r="O271" i="2"/>
  <c r="E273" i="2"/>
  <c r="M272" i="2"/>
  <c r="N272" i="2" s="1"/>
  <c r="J354" i="20" l="1"/>
  <c r="L354" i="20" s="1"/>
  <c r="K354" i="20"/>
  <c r="G356" i="20"/>
  <c r="F357" i="20" s="1"/>
  <c r="H355" i="20"/>
  <c r="I355" i="20" s="1"/>
  <c r="K274" i="3"/>
  <c r="M274" i="3" s="1"/>
  <c r="L274" i="3"/>
  <c r="J275" i="3"/>
  <c r="I276" i="3"/>
  <c r="M273" i="2"/>
  <c r="N273" i="2" s="1"/>
  <c r="S273" i="2" s="1"/>
  <c r="E274" i="2"/>
  <c r="O272" i="2"/>
  <c r="P272" i="2"/>
  <c r="Q272" i="2" s="1"/>
  <c r="S272" i="2"/>
  <c r="K355" i="20" l="1"/>
  <c r="J355" i="20"/>
  <c r="L355" i="20" s="1"/>
  <c r="H356" i="20"/>
  <c r="I356" i="20" s="1"/>
  <c r="G357" i="20"/>
  <c r="F358" i="20" s="1"/>
  <c r="I277" i="3"/>
  <c r="J276" i="3"/>
  <c r="L275" i="3"/>
  <c r="K275" i="3"/>
  <c r="M275" i="3" s="1"/>
  <c r="M274" i="2"/>
  <c r="N274" i="2" s="1"/>
  <c r="S274" i="2" s="1"/>
  <c r="E275" i="2"/>
  <c r="O273" i="2"/>
  <c r="P273" i="2"/>
  <c r="Q273" i="2" s="1"/>
  <c r="G358" i="20" l="1"/>
  <c r="F359" i="20" s="1"/>
  <c r="K356" i="20"/>
  <c r="J356" i="20"/>
  <c r="L356" i="20" s="1"/>
  <c r="H357" i="20"/>
  <c r="I357" i="20" s="1"/>
  <c r="L276" i="3"/>
  <c r="K276" i="3"/>
  <c r="M276" i="3" s="1"/>
  <c r="J277" i="3"/>
  <c r="I278" i="3"/>
  <c r="M275" i="2"/>
  <c r="N275" i="2" s="1"/>
  <c r="S275" i="2" s="1"/>
  <c r="E276" i="2"/>
  <c r="P274" i="2"/>
  <c r="Q274" i="2" s="1"/>
  <c r="O274" i="2"/>
  <c r="K357" i="20" l="1"/>
  <c r="J357" i="20"/>
  <c r="L357" i="20" s="1"/>
  <c r="G359" i="20"/>
  <c r="F360" i="20" s="1"/>
  <c r="H358" i="20"/>
  <c r="I358" i="20" s="1"/>
  <c r="J278" i="3"/>
  <c r="I279" i="3"/>
  <c r="L277" i="3"/>
  <c r="K277" i="3"/>
  <c r="M277" i="3" s="1"/>
  <c r="M276" i="2"/>
  <c r="N276" i="2" s="1"/>
  <c r="S276" i="2" s="1"/>
  <c r="E277" i="2"/>
  <c r="P275" i="2"/>
  <c r="Q275" i="2" s="1"/>
  <c r="O275" i="2"/>
  <c r="K358" i="20" l="1"/>
  <c r="J358" i="20"/>
  <c r="L358" i="20" s="1"/>
  <c r="G360" i="20"/>
  <c r="F361" i="20" s="1"/>
  <c r="H359" i="20"/>
  <c r="I359" i="20" s="1"/>
  <c r="I280" i="3"/>
  <c r="J279" i="3"/>
  <c r="L278" i="3"/>
  <c r="K278" i="3"/>
  <c r="M278" i="3" s="1"/>
  <c r="E278" i="2"/>
  <c r="M277" i="2"/>
  <c r="N277" i="2" s="1"/>
  <c r="S277" i="2" s="1"/>
  <c r="P276" i="2"/>
  <c r="Q276" i="2" s="1"/>
  <c r="O276" i="2"/>
  <c r="H360" i="20" l="1"/>
  <c r="I360" i="20" s="1"/>
  <c r="K360" i="20" s="1"/>
  <c r="J359" i="20"/>
  <c r="L359" i="20" s="1"/>
  <c r="K359" i="20"/>
  <c r="G361" i="20"/>
  <c r="F362" i="20" s="1"/>
  <c r="L279" i="3"/>
  <c r="K279" i="3"/>
  <c r="M279" i="3" s="1"/>
  <c r="J280" i="3"/>
  <c r="I281" i="3"/>
  <c r="P277" i="2"/>
  <c r="Q277" i="2" s="1"/>
  <c r="O277" i="2"/>
  <c r="M278" i="2"/>
  <c r="N278" i="2" s="1"/>
  <c r="E279" i="2"/>
  <c r="J360" i="20" l="1"/>
  <c r="L360" i="20" s="1"/>
  <c r="H361" i="20"/>
  <c r="I361" i="20" s="1"/>
  <c r="G362" i="20"/>
  <c r="F363" i="20" s="1"/>
  <c r="I282" i="3"/>
  <c r="J281" i="3"/>
  <c r="K280" i="3"/>
  <c r="M280" i="3" s="1"/>
  <c r="L280" i="3"/>
  <c r="O278" i="2"/>
  <c r="P278" i="2"/>
  <c r="Q278" i="2" s="1"/>
  <c r="S278" i="2"/>
  <c r="E280" i="2"/>
  <c r="M279" i="2"/>
  <c r="N279" i="2" s="1"/>
  <c r="K361" i="20" l="1"/>
  <c r="J361" i="20"/>
  <c r="L361" i="20" s="1"/>
  <c r="G363" i="20"/>
  <c r="F364" i="20" s="1"/>
  <c r="H362" i="20"/>
  <c r="I362" i="20" s="1"/>
  <c r="L281" i="3"/>
  <c r="K281" i="3"/>
  <c r="M281" i="3" s="1"/>
  <c r="I283" i="3"/>
  <c r="J282" i="3"/>
  <c r="E281" i="2"/>
  <c r="M280" i="2"/>
  <c r="N280" i="2" s="1"/>
  <c r="S280" i="2" s="1"/>
  <c r="P279" i="2"/>
  <c r="Q279" i="2" s="1"/>
  <c r="O279" i="2"/>
  <c r="S279" i="2"/>
  <c r="H363" i="20" l="1"/>
  <c r="I363" i="20" s="1"/>
  <c r="K363" i="20" s="1"/>
  <c r="K362" i="20"/>
  <c r="J362" i="20"/>
  <c r="L362" i="20" s="1"/>
  <c r="G364" i="20"/>
  <c r="F365" i="20" s="1"/>
  <c r="K282" i="3"/>
  <c r="M282" i="3" s="1"/>
  <c r="L282" i="3"/>
  <c r="J283" i="3"/>
  <c r="I284" i="3"/>
  <c r="O280" i="2"/>
  <c r="P280" i="2"/>
  <c r="Q280" i="2" s="1"/>
  <c r="M281" i="2"/>
  <c r="N281" i="2" s="1"/>
  <c r="E282" i="2"/>
  <c r="J363" i="20" l="1"/>
  <c r="L363" i="20" s="1"/>
  <c r="H364" i="20"/>
  <c r="I364" i="20" s="1"/>
  <c r="K364" i="20" s="1"/>
  <c r="G365" i="20"/>
  <c r="F366" i="20" s="1"/>
  <c r="I285" i="3"/>
  <c r="J284" i="3"/>
  <c r="L283" i="3"/>
  <c r="K283" i="3"/>
  <c r="M283" i="3" s="1"/>
  <c r="S281" i="2"/>
  <c r="M282" i="2"/>
  <c r="N282" i="2" s="1"/>
  <c r="S282" i="2" s="1"/>
  <c r="E283" i="2"/>
  <c r="O281" i="2"/>
  <c r="P281" i="2"/>
  <c r="Q281" i="2" s="1"/>
  <c r="J364" i="20" l="1"/>
  <c r="L364" i="20" s="1"/>
  <c r="G366" i="20"/>
  <c r="F367" i="20" s="1"/>
  <c r="H365" i="20"/>
  <c r="I365" i="20" s="1"/>
  <c r="L284" i="3"/>
  <c r="K284" i="3"/>
  <c r="M284" i="3" s="1"/>
  <c r="J285" i="3"/>
  <c r="I286" i="3"/>
  <c r="M283" i="2"/>
  <c r="N283" i="2" s="1"/>
  <c r="S283" i="2" s="1"/>
  <c r="E284" i="2"/>
  <c r="P282" i="2"/>
  <c r="Q282" i="2" s="1"/>
  <c r="O282" i="2"/>
  <c r="K365" i="20" l="1"/>
  <c r="J365" i="20"/>
  <c r="L365" i="20" s="1"/>
  <c r="G367" i="20"/>
  <c r="F368" i="20" s="1"/>
  <c r="H366" i="20"/>
  <c r="I366" i="20" s="1"/>
  <c r="J286" i="3"/>
  <c r="I287" i="3"/>
  <c r="L285" i="3"/>
  <c r="K285" i="3"/>
  <c r="M285" i="3" s="1"/>
  <c r="M284" i="2"/>
  <c r="N284" i="2" s="1"/>
  <c r="S284" i="2" s="1"/>
  <c r="E285" i="2"/>
  <c r="P283" i="2"/>
  <c r="Q283" i="2" s="1"/>
  <c r="O283" i="2"/>
  <c r="H367" i="20" l="1"/>
  <c r="I367" i="20" s="1"/>
  <c r="J366" i="20"/>
  <c r="L366" i="20" s="1"/>
  <c r="K366" i="20"/>
  <c r="G368" i="20"/>
  <c r="F369" i="20" s="1"/>
  <c r="I288" i="3"/>
  <c r="J287" i="3"/>
  <c r="L286" i="3"/>
  <c r="K286" i="3"/>
  <c r="M286" i="3" s="1"/>
  <c r="E286" i="2"/>
  <c r="M285" i="2"/>
  <c r="N285" i="2" s="1"/>
  <c r="S285" i="2" s="1"/>
  <c r="P284" i="2"/>
  <c r="Q284" i="2" s="1"/>
  <c r="O284" i="2"/>
  <c r="H368" i="20" l="1"/>
  <c r="I368" i="20" s="1"/>
  <c r="J367" i="20"/>
  <c r="L367" i="20" s="1"/>
  <c r="K367" i="20"/>
  <c r="G369" i="20"/>
  <c r="F370" i="20" s="1"/>
  <c r="L287" i="3"/>
  <c r="K287" i="3"/>
  <c r="M287" i="3" s="1"/>
  <c r="J288" i="3"/>
  <c r="I289" i="3"/>
  <c r="P285" i="2"/>
  <c r="Q285" i="2" s="1"/>
  <c r="O285" i="2"/>
  <c r="M286" i="2"/>
  <c r="N286" i="2" s="1"/>
  <c r="E287" i="2"/>
  <c r="H369" i="20" l="1"/>
  <c r="I369" i="20" s="1"/>
  <c r="K369" i="20" s="1"/>
  <c r="K368" i="20"/>
  <c r="J368" i="20"/>
  <c r="L368" i="20" s="1"/>
  <c r="G370" i="20"/>
  <c r="F371" i="20" s="1"/>
  <c r="K288" i="3"/>
  <c r="M288" i="3" s="1"/>
  <c r="L288" i="3"/>
  <c r="I290" i="3"/>
  <c r="J289" i="3"/>
  <c r="M287" i="2"/>
  <c r="N287" i="2" s="1"/>
  <c r="S287" i="2" s="1"/>
  <c r="E288" i="2"/>
  <c r="P286" i="2"/>
  <c r="Q286" i="2" s="1"/>
  <c r="O286" i="2"/>
  <c r="S286" i="2"/>
  <c r="J369" i="20" l="1"/>
  <c r="L369" i="20" s="1"/>
  <c r="G371" i="20"/>
  <c r="F372" i="20" s="1"/>
  <c r="H370" i="20"/>
  <c r="I370" i="20" s="1"/>
  <c r="I291" i="3"/>
  <c r="J290" i="3"/>
  <c r="L289" i="3"/>
  <c r="K289" i="3"/>
  <c r="M289" i="3" s="1"/>
  <c r="E289" i="2"/>
  <c r="M288" i="2"/>
  <c r="N288" i="2" s="1"/>
  <c r="S288" i="2" s="1"/>
  <c r="P287" i="2"/>
  <c r="Q287" i="2" s="1"/>
  <c r="O287" i="2"/>
  <c r="H371" i="20" l="1"/>
  <c r="I371" i="20" s="1"/>
  <c r="J371" i="20" s="1"/>
  <c r="L371" i="20" s="1"/>
  <c r="K370" i="20"/>
  <c r="J370" i="20"/>
  <c r="L370" i="20" s="1"/>
  <c r="G372" i="20"/>
  <c r="F373" i="20" s="1"/>
  <c r="K290" i="3"/>
  <c r="M290" i="3" s="1"/>
  <c r="L290" i="3"/>
  <c r="J291" i="3"/>
  <c r="I292" i="3"/>
  <c r="P288" i="2"/>
  <c r="Q288" i="2" s="1"/>
  <c r="O288" i="2"/>
  <c r="M289" i="2"/>
  <c r="N289" i="2" s="1"/>
  <c r="E290" i="2"/>
  <c r="K371" i="20" l="1"/>
  <c r="G373" i="20"/>
  <c r="F374" i="20" s="1"/>
  <c r="H372" i="20"/>
  <c r="I372" i="20" s="1"/>
  <c r="I293" i="3"/>
  <c r="J292" i="3"/>
  <c r="L291" i="3"/>
  <c r="K291" i="3"/>
  <c r="M291" i="3" s="1"/>
  <c r="O289" i="2"/>
  <c r="P289" i="2"/>
  <c r="Q289" i="2" s="1"/>
  <c r="S289" i="2"/>
  <c r="M290" i="2"/>
  <c r="N290" i="2" s="1"/>
  <c r="E291" i="2"/>
  <c r="G374" i="20" l="1"/>
  <c r="F375" i="20" s="1"/>
  <c r="J372" i="20"/>
  <c r="L372" i="20" s="1"/>
  <c r="K372" i="20"/>
  <c r="H373" i="20"/>
  <c r="I373" i="20" s="1"/>
  <c r="L292" i="3"/>
  <c r="K292" i="3"/>
  <c r="M292" i="3" s="1"/>
  <c r="J293" i="3"/>
  <c r="I294" i="3"/>
  <c r="M291" i="2"/>
  <c r="N291" i="2" s="1"/>
  <c r="S291" i="2" s="1"/>
  <c r="E292" i="2"/>
  <c r="P290" i="2"/>
  <c r="Q290" i="2" s="1"/>
  <c r="O290" i="2"/>
  <c r="S290" i="2"/>
  <c r="K373" i="20" l="1"/>
  <c r="J373" i="20"/>
  <c r="L373" i="20" s="1"/>
  <c r="G375" i="20"/>
  <c r="F376" i="20" s="1"/>
  <c r="H374" i="20"/>
  <c r="I374" i="20" s="1"/>
  <c r="J294" i="3"/>
  <c r="I295" i="3"/>
  <c r="L293" i="3"/>
  <c r="K293" i="3"/>
  <c r="M293" i="3" s="1"/>
  <c r="M292" i="2"/>
  <c r="N292" i="2" s="1"/>
  <c r="S292" i="2" s="1"/>
  <c r="E293" i="2"/>
  <c r="P291" i="2"/>
  <c r="Q291" i="2" s="1"/>
  <c r="O291" i="2"/>
  <c r="G376" i="20" l="1"/>
  <c r="F377" i="20" s="1"/>
  <c r="J374" i="20"/>
  <c r="L374" i="20" s="1"/>
  <c r="K374" i="20"/>
  <c r="H375" i="20"/>
  <c r="I375" i="20" s="1"/>
  <c r="I296" i="3"/>
  <c r="J295" i="3"/>
  <c r="L294" i="3"/>
  <c r="K294" i="3"/>
  <c r="M294" i="3" s="1"/>
  <c r="E294" i="2"/>
  <c r="M293" i="2"/>
  <c r="N293" i="2" s="1"/>
  <c r="S293" i="2" s="1"/>
  <c r="P292" i="2"/>
  <c r="Q292" i="2" s="1"/>
  <c r="O292" i="2"/>
  <c r="H376" i="20" l="1"/>
  <c r="I376" i="20" s="1"/>
  <c r="K376" i="20" s="1"/>
  <c r="K375" i="20"/>
  <c r="J375" i="20"/>
  <c r="L375" i="20" s="1"/>
  <c r="G377" i="20"/>
  <c r="F378" i="20" s="1"/>
  <c r="L295" i="3"/>
  <c r="K295" i="3"/>
  <c r="M295" i="3" s="1"/>
  <c r="J296" i="3"/>
  <c r="I297" i="3"/>
  <c r="P293" i="2"/>
  <c r="Q293" i="2" s="1"/>
  <c r="O293" i="2"/>
  <c r="M294" i="2"/>
  <c r="N294" i="2" s="1"/>
  <c r="E295" i="2"/>
  <c r="H377" i="20" l="1"/>
  <c r="I377" i="20" s="1"/>
  <c r="K377" i="20" s="1"/>
  <c r="J376" i="20"/>
  <c r="L376" i="20" s="1"/>
  <c r="G378" i="20"/>
  <c r="F379" i="20" s="1"/>
  <c r="I298" i="3"/>
  <c r="J297" i="3"/>
  <c r="K296" i="3"/>
  <c r="M296" i="3" s="1"/>
  <c r="L296" i="3"/>
  <c r="P294" i="2"/>
  <c r="Q294" i="2" s="1"/>
  <c r="O294" i="2"/>
  <c r="S294" i="2"/>
  <c r="M295" i="2"/>
  <c r="N295" i="2" s="1"/>
  <c r="E296" i="2"/>
  <c r="J377" i="20" l="1"/>
  <c r="L377" i="20" s="1"/>
  <c r="G379" i="20"/>
  <c r="F380" i="20" s="1"/>
  <c r="H378" i="20"/>
  <c r="I378" i="20" s="1"/>
  <c r="L297" i="3"/>
  <c r="K297" i="3"/>
  <c r="M297" i="3" s="1"/>
  <c r="I299" i="3"/>
  <c r="J298" i="3"/>
  <c r="E297" i="2"/>
  <c r="M296" i="2"/>
  <c r="N296" i="2" s="1"/>
  <c r="S296" i="2" s="1"/>
  <c r="P295" i="2"/>
  <c r="Q295" i="2" s="1"/>
  <c r="O295" i="2"/>
  <c r="S295" i="2"/>
  <c r="H379" i="20" l="1"/>
  <c r="I379" i="20" s="1"/>
  <c r="J379" i="20" s="1"/>
  <c r="L379" i="20" s="1"/>
  <c r="K378" i="20"/>
  <c r="J378" i="20"/>
  <c r="L378" i="20" s="1"/>
  <c r="G380" i="20"/>
  <c r="F381" i="20" s="1"/>
  <c r="K298" i="3"/>
  <c r="M298" i="3" s="1"/>
  <c r="L298" i="3"/>
  <c r="J299" i="3"/>
  <c r="I300" i="3"/>
  <c r="P296" i="2"/>
  <c r="Q296" i="2" s="1"/>
  <c r="O296" i="2"/>
  <c r="M297" i="2"/>
  <c r="N297" i="2" s="1"/>
  <c r="E298" i="2"/>
  <c r="K379" i="20" l="1"/>
  <c r="G381" i="20"/>
  <c r="F382" i="20" s="1"/>
  <c r="H380" i="20"/>
  <c r="I380" i="20" s="1"/>
  <c r="I301" i="3"/>
  <c r="J300" i="3"/>
  <c r="L299" i="3"/>
  <c r="K299" i="3"/>
  <c r="M299" i="3" s="1"/>
  <c r="M298" i="2"/>
  <c r="N298" i="2" s="1"/>
  <c r="S298" i="2" s="1"/>
  <c r="E299" i="2"/>
  <c r="O297" i="2"/>
  <c r="P297" i="2"/>
  <c r="Q297" i="2" s="1"/>
  <c r="S297" i="2"/>
  <c r="H381" i="20" l="1"/>
  <c r="I381" i="20" s="1"/>
  <c r="J380" i="20"/>
  <c r="L380" i="20" s="1"/>
  <c r="K380" i="20"/>
  <c r="G382" i="20"/>
  <c r="F383" i="20" s="1"/>
  <c r="L300" i="3"/>
  <c r="K300" i="3"/>
  <c r="M300" i="3" s="1"/>
  <c r="J301" i="3"/>
  <c r="I302" i="3"/>
  <c r="M299" i="2"/>
  <c r="N299" i="2" s="1"/>
  <c r="S299" i="2" s="1"/>
  <c r="E300" i="2"/>
  <c r="P298" i="2"/>
  <c r="Q298" i="2" s="1"/>
  <c r="O298" i="2"/>
  <c r="H382" i="20" l="1"/>
  <c r="I382" i="20" s="1"/>
  <c r="K382" i="20" s="1"/>
  <c r="G383" i="20"/>
  <c r="F384" i="20" s="1"/>
  <c r="K381" i="20"/>
  <c r="J381" i="20"/>
  <c r="L381" i="20" s="1"/>
  <c r="L301" i="3"/>
  <c r="K301" i="3"/>
  <c r="M301" i="3" s="1"/>
  <c r="J302" i="3"/>
  <c r="I303" i="3"/>
  <c r="M300" i="2"/>
  <c r="N300" i="2" s="1"/>
  <c r="S300" i="2" s="1"/>
  <c r="E301" i="2"/>
  <c r="P299" i="2"/>
  <c r="Q299" i="2" s="1"/>
  <c r="O299" i="2"/>
  <c r="J382" i="20" l="1"/>
  <c r="L382" i="20" s="1"/>
  <c r="H383" i="20"/>
  <c r="I383" i="20" s="1"/>
  <c r="G384" i="20"/>
  <c r="F385" i="20" s="1"/>
  <c r="I304" i="3"/>
  <c r="J303" i="3"/>
  <c r="L302" i="3"/>
  <c r="K302" i="3"/>
  <c r="M302" i="3" s="1"/>
  <c r="M301" i="2"/>
  <c r="N301" i="2" s="1"/>
  <c r="S301" i="2" s="1"/>
  <c r="E302" i="2"/>
  <c r="P300" i="2"/>
  <c r="Q300" i="2" s="1"/>
  <c r="O300" i="2"/>
  <c r="G385" i="20" l="1"/>
  <c r="F386" i="20" s="1"/>
  <c r="H384" i="20"/>
  <c r="I384" i="20" s="1"/>
  <c r="K383" i="20"/>
  <c r="J383" i="20"/>
  <c r="L383" i="20" s="1"/>
  <c r="J304" i="3"/>
  <c r="I305" i="3"/>
  <c r="L303" i="3"/>
  <c r="K303" i="3"/>
  <c r="M303" i="3" s="1"/>
  <c r="M302" i="2"/>
  <c r="N302" i="2" s="1"/>
  <c r="S302" i="2" s="1"/>
  <c r="E303" i="2"/>
  <c r="P301" i="2"/>
  <c r="Q301" i="2" s="1"/>
  <c r="O301" i="2"/>
  <c r="H385" i="20" l="1"/>
  <c r="I385" i="20" s="1"/>
  <c r="J385" i="20" s="1"/>
  <c r="L385" i="20" s="1"/>
  <c r="K384" i="20"/>
  <c r="J384" i="20"/>
  <c r="L384" i="20" s="1"/>
  <c r="G386" i="20"/>
  <c r="F387" i="20" s="1"/>
  <c r="I306" i="3"/>
  <c r="J305" i="3"/>
  <c r="K304" i="3"/>
  <c r="M304" i="3" s="1"/>
  <c r="L304" i="3"/>
  <c r="M303" i="2"/>
  <c r="N303" i="2" s="1"/>
  <c r="S303" i="2" s="1"/>
  <c r="E304" i="2"/>
  <c r="P302" i="2"/>
  <c r="Q302" i="2" s="1"/>
  <c r="O302" i="2"/>
  <c r="K385" i="20" l="1"/>
  <c r="G387" i="20"/>
  <c r="F388" i="20" s="1"/>
  <c r="H386" i="20"/>
  <c r="I386" i="20" s="1"/>
  <c r="L305" i="3"/>
  <c r="K305" i="3"/>
  <c r="M305" i="3" s="1"/>
  <c r="I307" i="3"/>
  <c r="J306" i="3"/>
  <c r="E305" i="2"/>
  <c r="M304" i="2"/>
  <c r="N304" i="2" s="1"/>
  <c r="S304" i="2" s="1"/>
  <c r="P303" i="2"/>
  <c r="Q303" i="2" s="1"/>
  <c r="O303" i="2"/>
  <c r="K386" i="20" l="1"/>
  <c r="J386" i="20"/>
  <c r="L386" i="20" s="1"/>
  <c r="H387" i="20"/>
  <c r="I387" i="20" s="1"/>
  <c r="G388" i="20"/>
  <c r="F389" i="20" s="1"/>
  <c r="J307" i="3"/>
  <c r="I308" i="3"/>
  <c r="K306" i="3"/>
  <c r="M306" i="3" s="1"/>
  <c r="L306" i="3"/>
  <c r="P304" i="2"/>
  <c r="Q304" i="2" s="1"/>
  <c r="O304" i="2"/>
  <c r="M305" i="2"/>
  <c r="N305" i="2" s="1"/>
  <c r="E306" i="2"/>
  <c r="K387" i="20" l="1"/>
  <c r="J387" i="20"/>
  <c r="L387" i="20" s="1"/>
  <c r="G389" i="20"/>
  <c r="F390" i="20" s="1"/>
  <c r="H388" i="20"/>
  <c r="I388" i="20" s="1"/>
  <c r="I309" i="3"/>
  <c r="J308" i="3"/>
  <c r="L307" i="3"/>
  <c r="K307" i="3"/>
  <c r="M307" i="3" s="1"/>
  <c r="O305" i="2"/>
  <c r="P305" i="2"/>
  <c r="Q305" i="2" s="1"/>
  <c r="S305" i="2"/>
  <c r="M306" i="2"/>
  <c r="N306" i="2" s="1"/>
  <c r="S306" i="2" s="1"/>
  <c r="E307" i="2"/>
  <c r="G390" i="20" l="1"/>
  <c r="F391" i="20" s="1"/>
  <c r="H389" i="20"/>
  <c r="I389" i="20" s="1"/>
  <c r="J388" i="20"/>
  <c r="L388" i="20" s="1"/>
  <c r="K388" i="20"/>
  <c r="L308" i="3"/>
  <c r="K308" i="3"/>
  <c r="M308" i="3" s="1"/>
  <c r="J309" i="3"/>
  <c r="I310" i="3"/>
  <c r="M307" i="2"/>
  <c r="N307" i="2" s="1"/>
  <c r="S307" i="2" s="1"/>
  <c r="E308" i="2"/>
  <c r="P306" i="2"/>
  <c r="Q306" i="2" s="1"/>
  <c r="O306" i="2"/>
  <c r="K389" i="20" l="1"/>
  <c r="J389" i="20"/>
  <c r="L389" i="20" s="1"/>
  <c r="G391" i="20"/>
  <c r="F392" i="20" s="1"/>
  <c r="H390" i="20"/>
  <c r="I390" i="20" s="1"/>
  <c r="J310" i="3"/>
  <c r="I311" i="3"/>
  <c r="L309" i="3"/>
  <c r="K309" i="3"/>
  <c r="M309" i="3" s="1"/>
  <c r="M308" i="2"/>
  <c r="N308" i="2" s="1"/>
  <c r="S308" i="2" s="1"/>
  <c r="E309" i="2"/>
  <c r="P307" i="2"/>
  <c r="Q307" i="2" s="1"/>
  <c r="O307" i="2"/>
  <c r="H391" i="20" l="1"/>
  <c r="I391" i="20" s="1"/>
  <c r="K391" i="20" s="1"/>
  <c r="J390" i="20"/>
  <c r="L390" i="20" s="1"/>
  <c r="K390" i="20"/>
  <c r="G392" i="20"/>
  <c r="F393" i="20" s="1"/>
  <c r="I312" i="3"/>
  <c r="J311" i="3"/>
  <c r="L310" i="3"/>
  <c r="K310" i="3"/>
  <c r="M310" i="3" s="1"/>
  <c r="E310" i="2"/>
  <c r="M309" i="2"/>
  <c r="N309" i="2" s="1"/>
  <c r="S309" i="2" s="1"/>
  <c r="P308" i="2"/>
  <c r="Q308" i="2" s="1"/>
  <c r="O308" i="2"/>
  <c r="J391" i="20" l="1"/>
  <c r="L391" i="20" s="1"/>
  <c r="H392" i="20"/>
  <c r="I392" i="20" s="1"/>
  <c r="G393" i="20"/>
  <c r="F394" i="20" s="1"/>
  <c r="L311" i="3"/>
  <c r="K311" i="3"/>
  <c r="M311" i="3" s="1"/>
  <c r="J312" i="3"/>
  <c r="I313" i="3"/>
  <c r="P309" i="2"/>
  <c r="Q309" i="2" s="1"/>
  <c r="O309" i="2"/>
  <c r="M310" i="2"/>
  <c r="N310" i="2" s="1"/>
  <c r="S310" i="2" s="1"/>
  <c r="E311" i="2"/>
  <c r="H393" i="20" l="1"/>
  <c r="I393" i="20" s="1"/>
  <c r="G394" i="20"/>
  <c r="F395" i="20" s="1"/>
  <c r="K392" i="20"/>
  <c r="J392" i="20"/>
  <c r="L392" i="20" s="1"/>
  <c r="I314" i="3"/>
  <c r="J313" i="3"/>
  <c r="K312" i="3"/>
  <c r="M312" i="3" s="1"/>
  <c r="L312" i="3"/>
  <c r="M311" i="2"/>
  <c r="N311" i="2" s="1"/>
  <c r="S311" i="2" s="1"/>
  <c r="E312" i="2"/>
  <c r="P310" i="2"/>
  <c r="Q310" i="2" s="1"/>
  <c r="O310" i="2"/>
  <c r="G395" i="20" l="1"/>
  <c r="F396" i="20" s="1"/>
  <c r="H394" i="20"/>
  <c r="I394" i="20" s="1"/>
  <c r="K393" i="20"/>
  <c r="J393" i="20"/>
  <c r="L393" i="20" s="1"/>
  <c r="K313" i="3"/>
  <c r="M313" i="3" s="1"/>
  <c r="L313" i="3"/>
  <c r="J314" i="3"/>
  <c r="I315" i="3"/>
  <c r="E313" i="2"/>
  <c r="M312" i="2"/>
  <c r="N312" i="2" s="1"/>
  <c r="S312" i="2" s="1"/>
  <c r="P311" i="2"/>
  <c r="Q311" i="2" s="1"/>
  <c r="O311" i="2"/>
  <c r="K394" i="20" l="1"/>
  <c r="J394" i="20"/>
  <c r="L394" i="20" s="1"/>
  <c r="H395" i="20"/>
  <c r="I395" i="20" s="1"/>
  <c r="G396" i="20"/>
  <c r="F397" i="20" s="1"/>
  <c r="K314" i="3"/>
  <c r="M314" i="3" s="1"/>
  <c r="L314" i="3"/>
  <c r="I316" i="3"/>
  <c r="J315" i="3"/>
  <c r="P312" i="2"/>
  <c r="Q312" i="2" s="1"/>
  <c r="O312" i="2"/>
  <c r="M313" i="2"/>
  <c r="N313" i="2" s="1"/>
  <c r="E314" i="2"/>
  <c r="H396" i="20" l="1"/>
  <c r="I396" i="20" s="1"/>
  <c r="J396" i="20" s="1"/>
  <c r="L396" i="20" s="1"/>
  <c r="G397" i="20"/>
  <c r="F398" i="20" s="1"/>
  <c r="K395" i="20"/>
  <c r="J395" i="20"/>
  <c r="L395" i="20" s="1"/>
  <c r="L315" i="3"/>
  <c r="K315" i="3"/>
  <c r="M315" i="3" s="1"/>
  <c r="I317" i="3"/>
  <c r="J316" i="3"/>
  <c r="M314" i="2"/>
  <c r="N314" i="2" s="1"/>
  <c r="S314" i="2" s="1"/>
  <c r="E315" i="2"/>
  <c r="O313" i="2"/>
  <c r="P313" i="2"/>
  <c r="Q313" i="2" s="1"/>
  <c r="S313" i="2"/>
  <c r="K396" i="20" l="1"/>
  <c r="H397" i="20"/>
  <c r="I397" i="20" s="1"/>
  <c r="K397" i="20" s="1"/>
  <c r="G398" i="20"/>
  <c r="F399" i="20" s="1"/>
  <c r="J317" i="3"/>
  <c r="I318" i="3"/>
  <c r="K316" i="3"/>
  <c r="M316" i="3" s="1"/>
  <c r="L316" i="3"/>
  <c r="M315" i="2"/>
  <c r="N315" i="2" s="1"/>
  <c r="S315" i="2" s="1"/>
  <c r="E316" i="2"/>
  <c r="P314" i="2"/>
  <c r="Q314" i="2" s="1"/>
  <c r="O314" i="2"/>
  <c r="J397" i="20" l="1"/>
  <c r="L397" i="20" s="1"/>
  <c r="G399" i="20"/>
  <c r="F400" i="20" s="1"/>
  <c r="H398" i="20"/>
  <c r="I398" i="20" s="1"/>
  <c r="I319" i="3"/>
  <c r="J318" i="3"/>
  <c r="L317" i="3"/>
  <c r="K317" i="3"/>
  <c r="M317" i="3" s="1"/>
  <c r="M316" i="2"/>
  <c r="N316" i="2" s="1"/>
  <c r="S316" i="2" s="1"/>
  <c r="E317" i="2"/>
  <c r="P315" i="2"/>
  <c r="Q315" i="2" s="1"/>
  <c r="O315" i="2"/>
  <c r="H399" i="20" l="1"/>
  <c r="I399" i="20" s="1"/>
  <c r="K399" i="20" s="1"/>
  <c r="J398" i="20"/>
  <c r="L398" i="20" s="1"/>
  <c r="K398" i="20"/>
  <c r="G400" i="20"/>
  <c r="F401" i="20" s="1"/>
  <c r="L318" i="3"/>
  <c r="K318" i="3"/>
  <c r="M318" i="3" s="1"/>
  <c r="J319" i="3"/>
  <c r="I320" i="3"/>
  <c r="M317" i="2"/>
  <c r="N317" i="2" s="1"/>
  <c r="S317" i="2" s="1"/>
  <c r="E318" i="2"/>
  <c r="P316" i="2"/>
  <c r="Q316" i="2" s="1"/>
  <c r="O316" i="2"/>
  <c r="J399" i="20" l="1"/>
  <c r="L399" i="20" s="1"/>
  <c r="H400" i="20"/>
  <c r="I400" i="20" s="1"/>
  <c r="K400" i="20" s="1"/>
  <c r="G401" i="20"/>
  <c r="F402" i="20" s="1"/>
  <c r="J320" i="3"/>
  <c r="I321" i="3"/>
  <c r="L319" i="3"/>
  <c r="K319" i="3"/>
  <c r="M319" i="3" s="1"/>
  <c r="M318" i="2"/>
  <c r="N318" i="2" s="1"/>
  <c r="S318" i="2" s="1"/>
  <c r="E319" i="2"/>
  <c r="P317" i="2"/>
  <c r="Q317" i="2" s="1"/>
  <c r="O317" i="2"/>
  <c r="J400" i="20" l="1"/>
  <c r="L400" i="20" s="1"/>
  <c r="G402" i="20"/>
  <c r="F403" i="20" s="1"/>
  <c r="H401" i="20"/>
  <c r="I401" i="20" s="1"/>
  <c r="I322" i="3"/>
  <c r="J321" i="3"/>
  <c r="L320" i="3"/>
  <c r="K320" i="3"/>
  <c r="M320" i="3" s="1"/>
  <c r="M319" i="2"/>
  <c r="N319" i="2" s="1"/>
  <c r="S319" i="2" s="1"/>
  <c r="E320" i="2"/>
  <c r="P318" i="2"/>
  <c r="Q318" i="2" s="1"/>
  <c r="O318" i="2"/>
  <c r="G403" i="20" l="1"/>
  <c r="F404" i="20" s="1"/>
  <c r="K401" i="20"/>
  <c r="J401" i="20"/>
  <c r="L401" i="20" s="1"/>
  <c r="H402" i="20"/>
  <c r="I402" i="20" s="1"/>
  <c r="L321" i="3"/>
  <c r="K321" i="3"/>
  <c r="M321" i="3" s="1"/>
  <c r="J322" i="3"/>
  <c r="I323" i="3"/>
  <c r="E321" i="2"/>
  <c r="M320" i="2"/>
  <c r="N320" i="2" s="1"/>
  <c r="S320" i="2" s="1"/>
  <c r="P319" i="2"/>
  <c r="Q319" i="2" s="1"/>
  <c r="O319" i="2"/>
  <c r="K402" i="20" l="1"/>
  <c r="J402" i="20"/>
  <c r="L402" i="20" s="1"/>
  <c r="H403" i="20"/>
  <c r="I403" i="20" s="1"/>
  <c r="G404" i="20"/>
  <c r="F405" i="20" s="1"/>
  <c r="I324" i="3"/>
  <c r="J323" i="3"/>
  <c r="K322" i="3"/>
  <c r="M322" i="3" s="1"/>
  <c r="L322" i="3"/>
  <c r="P320" i="2"/>
  <c r="Q320" i="2" s="1"/>
  <c r="O320" i="2"/>
  <c r="M321" i="2"/>
  <c r="N321" i="2" s="1"/>
  <c r="S321" i="2" s="1"/>
  <c r="E322" i="2"/>
  <c r="H404" i="20" l="1"/>
  <c r="I404" i="20" s="1"/>
  <c r="G405" i="20"/>
  <c r="F406" i="20" s="1"/>
  <c r="J403" i="20"/>
  <c r="L403" i="20" s="1"/>
  <c r="K403" i="20"/>
  <c r="L323" i="3"/>
  <c r="K323" i="3"/>
  <c r="M323" i="3" s="1"/>
  <c r="I325" i="3"/>
  <c r="J324" i="3"/>
  <c r="M322" i="2"/>
  <c r="N322" i="2" s="1"/>
  <c r="S322" i="2" s="1"/>
  <c r="E323" i="2"/>
  <c r="O321" i="2"/>
  <c r="P321" i="2"/>
  <c r="Q321" i="2" s="1"/>
  <c r="G406" i="20" l="1"/>
  <c r="F407" i="20" s="1"/>
  <c r="H405" i="20"/>
  <c r="I405" i="20" s="1"/>
  <c r="J404" i="20"/>
  <c r="L404" i="20" s="1"/>
  <c r="K404" i="20"/>
  <c r="K324" i="3"/>
  <c r="M324" i="3" s="1"/>
  <c r="L324" i="3"/>
  <c r="J325" i="3"/>
  <c r="I326" i="3"/>
  <c r="M323" i="2"/>
  <c r="N323" i="2" s="1"/>
  <c r="S323" i="2" s="1"/>
  <c r="E324" i="2"/>
  <c r="P322" i="2"/>
  <c r="Q322" i="2" s="1"/>
  <c r="O322" i="2"/>
  <c r="G407" i="20" l="1"/>
  <c r="F408" i="20" s="1"/>
  <c r="K405" i="20"/>
  <c r="J405" i="20"/>
  <c r="L405" i="20" s="1"/>
  <c r="H406" i="20"/>
  <c r="I406" i="20" s="1"/>
  <c r="I327" i="3"/>
  <c r="J326" i="3"/>
  <c r="L325" i="3"/>
  <c r="K325" i="3"/>
  <c r="M325" i="3" s="1"/>
  <c r="M324" i="2"/>
  <c r="N324" i="2" s="1"/>
  <c r="S324" i="2" s="1"/>
  <c r="E325" i="2"/>
  <c r="P323" i="2"/>
  <c r="Q323" i="2" s="1"/>
  <c r="O323" i="2"/>
  <c r="H407" i="20" l="1"/>
  <c r="I407" i="20" s="1"/>
  <c r="J406" i="20"/>
  <c r="L406" i="20" s="1"/>
  <c r="K406" i="20"/>
  <c r="G408" i="20"/>
  <c r="F409" i="20" s="1"/>
  <c r="L326" i="3"/>
  <c r="K326" i="3"/>
  <c r="M326" i="3" s="1"/>
  <c r="J327" i="3"/>
  <c r="I328" i="3"/>
  <c r="E326" i="2"/>
  <c r="M325" i="2"/>
  <c r="N325" i="2" s="1"/>
  <c r="S325" i="2" s="1"/>
  <c r="P324" i="2"/>
  <c r="Q324" i="2" s="1"/>
  <c r="O324" i="2"/>
  <c r="K407" i="20" l="1"/>
  <c r="J407" i="20"/>
  <c r="L407" i="20" s="1"/>
  <c r="G409" i="20"/>
  <c r="F410" i="20" s="1"/>
  <c r="H408" i="20"/>
  <c r="I408" i="20" s="1"/>
  <c r="J328" i="3"/>
  <c r="I329" i="3"/>
  <c r="L327" i="3"/>
  <c r="K327" i="3"/>
  <c r="M327" i="3" s="1"/>
  <c r="P325" i="2"/>
  <c r="Q325" i="2" s="1"/>
  <c r="O325" i="2"/>
  <c r="M326" i="2"/>
  <c r="N326" i="2" s="1"/>
  <c r="E327" i="2"/>
  <c r="G410" i="20" l="1"/>
  <c r="F411" i="20" s="1"/>
  <c r="K408" i="20"/>
  <c r="J408" i="20"/>
  <c r="L408" i="20" s="1"/>
  <c r="H409" i="20"/>
  <c r="I409" i="20" s="1"/>
  <c r="I330" i="3"/>
  <c r="J329" i="3"/>
  <c r="L328" i="3"/>
  <c r="K328" i="3"/>
  <c r="M328" i="3" s="1"/>
  <c r="M327" i="2"/>
  <c r="N327" i="2" s="1"/>
  <c r="S327" i="2" s="1"/>
  <c r="E328" i="2"/>
  <c r="P326" i="2"/>
  <c r="Q326" i="2" s="1"/>
  <c r="O326" i="2"/>
  <c r="S326" i="2"/>
  <c r="K409" i="20" l="1"/>
  <c r="J409" i="20"/>
  <c r="L409" i="20" s="1"/>
  <c r="G411" i="20"/>
  <c r="F412" i="20" s="1"/>
  <c r="H410" i="20"/>
  <c r="I410" i="20" s="1"/>
  <c r="L329" i="3"/>
  <c r="K329" i="3"/>
  <c r="M329" i="3" s="1"/>
  <c r="J330" i="3"/>
  <c r="I331" i="3"/>
  <c r="E329" i="2"/>
  <c r="M328" i="2"/>
  <c r="N328" i="2" s="1"/>
  <c r="S328" i="2" s="1"/>
  <c r="P327" i="2"/>
  <c r="Q327" i="2" s="1"/>
  <c r="O327" i="2"/>
  <c r="H411" i="20" l="1"/>
  <c r="I411" i="20" s="1"/>
  <c r="J411" i="20" s="1"/>
  <c r="L411" i="20" s="1"/>
  <c r="K410" i="20"/>
  <c r="J410" i="20"/>
  <c r="L410" i="20" s="1"/>
  <c r="G412" i="20"/>
  <c r="F413" i="20" s="1"/>
  <c r="I332" i="3"/>
  <c r="J331" i="3"/>
  <c r="K330" i="3"/>
  <c r="M330" i="3" s="1"/>
  <c r="L330" i="3"/>
  <c r="P328" i="2"/>
  <c r="Q328" i="2" s="1"/>
  <c r="O328" i="2"/>
  <c r="M329" i="2"/>
  <c r="N329" i="2" s="1"/>
  <c r="E330" i="2"/>
  <c r="K411" i="20" l="1"/>
  <c r="H412" i="20"/>
  <c r="I412" i="20" s="1"/>
  <c r="G413" i="20"/>
  <c r="F414" i="20" s="1"/>
  <c r="L331" i="3"/>
  <c r="K331" i="3"/>
  <c r="M331" i="3" s="1"/>
  <c r="I333" i="3"/>
  <c r="J332" i="3"/>
  <c r="O329" i="2"/>
  <c r="P329" i="2"/>
  <c r="Q329" i="2" s="1"/>
  <c r="S329" i="2"/>
  <c r="M330" i="2"/>
  <c r="N330" i="2" s="1"/>
  <c r="E331" i="2"/>
  <c r="J412" i="20" l="1"/>
  <c r="L412" i="20" s="1"/>
  <c r="K412" i="20"/>
  <c r="G414" i="20"/>
  <c r="F415" i="20" s="1"/>
  <c r="H413" i="20"/>
  <c r="I413" i="20" s="1"/>
  <c r="K332" i="3"/>
  <c r="M332" i="3" s="1"/>
  <c r="L332" i="3"/>
  <c r="J333" i="3"/>
  <c r="I334" i="3"/>
  <c r="M331" i="2"/>
  <c r="N331" i="2" s="1"/>
  <c r="S331" i="2" s="1"/>
  <c r="E332" i="2"/>
  <c r="P330" i="2"/>
  <c r="Q330" i="2" s="1"/>
  <c r="O330" i="2"/>
  <c r="S330" i="2"/>
  <c r="H414" i="20" l="1"/>
  <c r="I414" i="20" s="1"/>
  <c r="K413" i="20"/>
  <c r="J413" i="20"/>
  <c r="L413" i="20" s="1"/>
  <c r="G415" i="20"/>
  <c r="F416" i="20" s="1"/>
  <c r="L333" i="3"/>
  <c r="K333" i="3"/>
  <c r="M333" i="3" s="1"/>
  <c r="I335" i="3"/>
  <c r="J334" i="3"/>
  <c r="M332" i="2"/>
  <c r="N332" i="2" s="1"/>
  <c r="S332" i="2" s="1"/>
  <c r="E333" i="2"/>
  <c r="P331" i="2"/>
  <c r="Q331" i="2" s="1"/>
  <c r="O331" i="2"/>
  <c r="H415" i="20" l="1"/>
  <c r="I415" i="20" s="1"/>
  <c r="J414" i="20"/>
  <c r="L414" i="20" s="1"/>
  <c r="K414" i="20"/>
  <c r="G416" i="20"/>
  <c r="F417" i="20" s="1"/>
  <c r="L334" i="3"/>
  <c r="K334" i="3"/>
  <c r="M334" i="3" s="1"/>
  <c r="J335" i="3"/>
  <c r="I336" i="3"/>
  <c r="E334" i="2"/>
  <c r="M333" i="2"/>
  <c r="N333" i="2" s="1"/>
  <c r="S333" i="2" s="1"/>
  <c r="P332" i="2"/>
  <c r="Q332" i="2" s="1"/>
  <c r="O332" i="2"/>
  <c r="H416" i="20" l="1"/>
  <c r="I416" i="20" s="1"/>
  <c r="J416" i="20" s="1"/>
  <c r="L416" i="20" s="1"/>
  <c r="G417" i="20"/>
  <c r="F418" i="20" s="1"/>
  <c r="K415" i="20"/>
  <c r="J415" i="20"/>
  <c r="L415" i="20" s="1"/>
  <c r="J336" i="3"/>
  <c r="I337" i="3"/>
  <c r="L335" i="3"/>
  <c r="K335" i="3"/>
  <c r="M335" i="3" s="1"/>
  <c r="P333" i="2"/>
  <c r="Q333" i="2" s="1"/>
  <c r="O333" i="2"/>
  <c r="M334" i="2"/>
  <c r="N334" i="2" s="1"/>
  <c r="E335" i="2"/>
  <c r="K416" i="20" l="1"/>
  <c r="G418" i="20"/>
  <c r="F419" i="20" s="1"/>
  <c r="H417" i="20"/>
  <c r="I417" i="20" s="1"/>
  <c r="I338" i="3"/>
  <c r="J337" i="3"/>
  <c r="L336" i="3"/>
  <c r="K336" i="3"/>
  <c r="M336" i="3" s="1"/>
  <c r="M335" i="2"/>
  <c r="N335" i="2" s="1"/>
  <c r="S335" i="2" s="1"/>
  <c r="E336" i="2"/>
  <c r="P334" i="2"/>
  <c r="Q334" i="2" s="1"/>
  <c r="O334" i="2"/>
  <c r="S334" i="2"/>
  <c r="K417" i="20" l="1"/>
  <c r="J417" i="20"/>
  <c r="L417" i="20" s="1"/>
  <c r="G419" i="20"/>
  <c r="F420" i="20" s="1"/>
  <c r="H418" i="20"/>
  <c r="I418" i="20" s="1"/>
  <c r="L337" i="3"/>
  <c r="K337" i="3"/>
  <c r="M337" i="3" s="1"/>
  <c r="J338" i="3"/>
  <c r="I339" i="3"/>
  <c r="E337" i="2"/>
  <c r="M336" i="2"/>
  <c r="N336" i="2" s="1"/>
  <c r="S336" i="2" s="1"/>
  <c r="P335" i="2"/>
  <c r="Q335" i="2" s="1"/>
  <c r="O335" i="2"/>
  <c r="H419" i="20" l="1"/>
  <c r="I419" i="20" s="1"/>
  <c r="J419" i="20" s="1"/>
  <c r="L419" i="20" s="1"/>
  <c r="K418" i="20"/>
  <c r="J418" i="20"/>
  <c r="L418" i="20" s="1"/>
  <c r="G420" i="20"/>
  <c r="F421" i="20" s="1"/>
  <c r="K338" i="3"/>
  <c r="M338" i="3" s="1"/>
  <c r="L338" i="3"/>
  <c r="I340" i="3"/>
  <c r="J339" i="3"/>
  <c r="P336" i="2"/>
  <c r="Q336" i="2" s="1"/>
  <c r="O336" i="2"/>
  <c r="M337" i="2"/>
  <c r="N337" i="2" s="1"/>
  <c r="E338" i="2"/>
  <c r="K419" i="20" l="1"/>
  <c r="G421" i="20"/>
  <c r="F422" i="20" s="1"/>
  <c r="H420" i="20"/>
  <c r="I420" i="20" s="1"/>
  <c r="I341" i="3"/>
  <c r="J340" i="3"/>
  <c r="L339" i="3"/>
  <c r="K339" i="3"/>
  <c r="M339" i="3" s="1"/>
  <c r="O337" i="2"/>
  <c r="P337" i="2"/>
  <c r="Q337" i="2" s="1"/>
  <c r="S337" i="2"/>
  <c r="M338" i="2"/>
  <c r="N338" i="2" s="1"/>
  <c r="E339" i="2"/>
  <c r="J420" i="20" l="1"/>
  <c r="L420" i="20" s="1"/>
  <c r="K420" i="20"/>
  <c r="G422" i="20"/>
  <c r="F423" i="20" s="1"/>
  <c r="H421" i="20"/>
  <c r="I421" i="20" s="1"/>
  <c r="K340" i="3"/>
  <c r="M340" i="3" s="1"/>
  <c r="L340" i="3"/>
  <c r="J341" i="3"/>
  <c r="I342" i="3"/>
  <c r="M339" i="2"/>
  <c r="N339" i="2" s="1"/>
  <c r="S339" i="2" s="1"/>
  <c r="E340" i="2"/>
  <c r="P338" i="2"/>
  <c r="Q338" i="2" s="1"/>
  <c r="O338" i="2"/>
  <c r="S338" i="2"/>
  <c r="K421" i="20" l="1"/>
  <c r="J421" i="20"/>
  <c r="L421" i="20" s="1"/>
  <c r="G423" i="20"/>
  <c r="F424" i="20" s="1"/>
  <c r="H422" i="20"/>
  <c r="I422" i="20" s="1"/>
  <c r="L341" i="3"/>
  <c r="K341" i="3"/>
  <c r="M341" i="3" s="1"/>
  <c r="I343" i="3"/>
  <c r="J342" i="3"/>
  <c r="M340" i="2"/>
  <c r="N340" i="2" s="1"/>
  <c r="S340" i="2" s="1"/>
  <c r="E341" i="2"/>
  <c r="P339" i="2"/>
  <c r="Q339" i="2" s="1"/>
  <c r="O339" i="2"/>
  <c r="G424" i="20" l="1"/>
  <c r="F425" i="20" s="1"/>
  <c r="H423" i="20"/>
  <c r="I423" i="20" s="1"/>
  <c r="J422" i="20"/>
  <c r="L422" i="20" s="1"/>
  <c r="K422" i="20"/>
  <c r="L342" i="3"/>
  <c r="K342" i="3"/>
  <c r="M342" i="3" s="1"/>
  <c r="J343" i="3"/>
  <c r="I344" i="3"/>
  <c r="E342" i="2"/>
  <c r="M341" i="2"/>
  <c r="N341" i="2" s="1"/>
  <c r="S341" i="2" s="1"/>
  <c r="P340" i="2"/>
  <c r="Q340" i="2" s="1"/>
  <c r="O340" i="2"/>
  <c r="G425" i="20" l="1"/>
  <c r="F426" i="20" s="1"/>
  <c r="H424" i="20"/>
  <c r="I424" i="20" s="1"/>
  <c r="K423" i="20"/>
  <c r="J423" i="20"/>
  <c r="L423" i="20" s="1"/>
  <c r="L343" i="3"/>
  <c r="K343" i="3"/>
  <c r="M343" i="3" s="1"/>
  <c r="J344" i="3"/>
  <c r="I345" i="3"/>
  <c r="P341" i="2"/>
  <c r="Q341" i="2" s="1"/>
  <c r="O341" i="2"/>
  <c r="M342" i="2"/>
  <c r="N342" i="2" s="1"/>
  <c r="S342" i="2" s="1"/>
  <c r="E343" i="2"/>
  <c r="G426" i="20" l="1"/>
  <c r="F427" i="20" s="1"/>
  <c r="K424" i="20"/>
  <c r="J424" i="20"/>
  <c r="L424" i="20" s="1"/>
  <c r="H425" i="20"/>
  <c r="I425" i="20" s="1"/>
  <c r="I346" i="3"/>
  <c r="J345" i="3"/>
  <c r="L344" i="3"/>
  <c r="K344" i="3"/>
  <c r="M344" i="3" s="1"/>
  <c r="M343" i="2"/>
  <c r="N343" i="2" s="1"/>
  <c r="S343" i="2" s="1"/>
  <c r="E344" i="2"/>
  <c r="O342" i="2"/>
  <c r="P342" i="2"/>
  <c r="Q342" i="2" s="1"/>
  <c r="H426" i="20" l="1"/>
  <c r="I426" i="20" s="1"/>
  <c r="K426" i="20" s="1"/>
  <c r="K425" i="20"/>
  <c r="J425" i="20"/>
  <c r="L425" i="20" s="1"/>
  <c r="G427" i="20"/>
  <c r="F428" i="20" s="1"/>
  <c r="L345" i="3"/>
  <c r="K345" i="3"/>
  <c r="M345" i="3" s="1"/>
  <c r="J346" i="3"/>
  <c r="I347" i="3"/>
  <c r="E345" i="2"/>
  <c r="M344" i="2"/>
  <c r="N344" i="2" s="1"/>
  <c r="S344" i="2" s="1"/>
  <c r="P343" i="2"/>
  <c r="Q343" i="2" s="1"/>
  <c r="O343" i="2"/>
  <c r="J426" i="20" l="1"/>
  <c r="L426" i="20" s="1"/>
  <c r="H427" i="20"/>
  <c r="I427" i="20" s="1"/>
  <c r="K427" i="20" s="1"/>
  <c r="G428" i="20"/>
  <c r="F429" i="20" s="1"/>
  <c r="K346" i="3"/>
  <c r="M346" i="3" s="1"/>
  <c r="L346" i="3"/>
  <c r="I348" i="3"/>
  <c r="J347" i="3"/>
  <c r="P344" i="2"/>
  <c r="Q344" i="2" s="1"/>
  <c r="O344" i="2"/>
  <c r="M345" i="2"/>
  <c r="N345" i="2" s="1"/>
  <c r="E346" i="2"/>
  <c r="J427" i="20" l="1"/>
  <c r="L427" i="20" s="1"/>
  <c r="G429" i="20"/>
  <c r="F430" i="20" s="1"/>
  <c r="H428" i="20"/>
  <c r="I428" i="20" s="1"/>
  <c r="L347" i="3"/>
  <c r="K347" i="3"/>
  <c r="M347" i="3" s="1"/>
  <c r="I349" i="3"/>
  <c r="J348" i="3"/>
  <c r="M346" i="2"/>
  <c r="N346" i="2" s="1"/>
  <c r="S346" i="2" s="1"/>
  <c r="E347" i="2"/>
  <c r="O345" i="2"/>
  <c r="P345" i="2"/>
  <c r="Q345" i="2" s="1"/>
  <c r="S345" i="2"/>
  <c r="J428" i="20" l="1"/>
  <c r="L428" i="20" s="1"/>
  <c r="K428" i="20"/>
  <c r="G430" i="20"/>
  <c r="F431" i="20" s="1"/>
  <c r="H429" i="20"/>
  <c r="I429" i="20" s="1"/>
  <c r="J349" i="3"/>
  <c r="I350" i="3"/>
  <c r="K348" i="3"/>
  <c r="M348" i="3" s="1"/>
  <c r="L348" i="3"/>
  <c r="M347" i="2"/>
  <c r="N347" i="2" s="1"/>
  <c r="S347" i="2" s="1"/>
  <c r="E348" i="2"/>
  <c r="P346" i="2"/>
  <c r="Q346" i="2" s="1"/>
  <c r="O346" i="2"/>
  <c r="H430" i="20" l="1"/>
  <c r="I430" i="20" s="1"/>
  <c r="J430" i="20" s="1"/>
  <c r="L430" i="20" s="1"/>
  <c r="G431" i="20"/>
  <c r="F432" i="20" s="1"/>
  <c r="K429" i="20"/>
  <c r="J429" i="20"/>
  <c r="L429" i="20" s="1"/>
  <c r="I351" i="3"/>
  <c r="J350" i="3"/>
  <c r="L349" i="3"/>
  <c r="K349" i="3"/>
  <c r="M349" i="3" s="1"/>
  <c r="M348" i="2"/>
  <c r="N348" i="2" s="1"/>
  <c r="S348" i="2" s="1"/>
  <c r="E349" i="2"/>
  <c r="P347" i="2"/>
  <c r="Q347" i="2" s="1"/>
  <c r="O347" i="2"/>
  <c r="K430" i="20" l="1"/>
  <c r="G432" i="20"/>
  <c r="F433" i="20" s="1"/>
  <c r="H431" i="20"/>
  <c r="I431" i="20" s="1"/>
  <c r="L350" i="3"/>
  <c r="K350" i="3"/>
  <c r="M350" i="3" s="1"/>
  <c r="J351" i="3"/>
  <c r="I352" i="3"/>
  <c r="M349" i="2"/>
  <c r="N349" i="2" s="1"/>
  <c r="S349" i="2" s="1"/>
  <c r="E350" i="2"/>
  <c r="P348" i="2"/>
  <c r="Q348" i="2" s="1"/>
  <c r="O348" i="2"/>
  <c r="K431" i="20" l="1"/>
  <c r="J431" i="20"/>
  <c r="L431" i="20" s="1"/>
  <c r="G433" i="20"/>
  <c r="F434" i="20" s="1"/>
  <c r="H432" i="20"/>
  <c r="I432" i="20" s="1"/>
  <c r="J352" i="3"/>
  <c r="I353" i="3"/>
  <c r="L351" i="3"/>
  <c r="K351" i="3"/>
  <c r="M351" i="3" s="1"/>
  <c r="M350" i="2"/>
  <c r="N350" i="2" s="1"/>
  <c r="S350" i="2" s="1"/>
  <c r="E351" i="2"/>
  <c r="P349" i="2"/>
  <c r="Q349" i="2" s="1"/>
  <c r="O349" i="2"/>
  <c r="G434" i="20" l="1"/>
  <c r="F435" i="20" s="1"/>
  <c r="K432" i="20"/>
  <c r="J432" i="20"/>
  <c r="L432" i="20" s="1"/>
  <c r="H433" i="20"/>
  <c r="I433" i="20" s="1"/>
  <c r="I354" i="3"/>
  <c r="J353" i="3"/>
  <c r="L352" i="3"/>
  <c r="K352" i="3"/>
  <c r="M352" i="3" s="1"/>
  <c r="M351" i="2"/>
  <c r="N351" i="2" s="1"/>
  <c r="S351" i="2" s="1"/>
  <c r="E352" i="2"/>
  <c r="P350" i="2"/>
  <c r="Q350" i="2" s="1"/>
  <c r="O350" i="2"/>
  <c r="K433" i="20" l="1"/>
  <c r="J433" i="20"/>
  <c r="L433" i="20" s="1"/>
  <c r="G435" i="20"/>
  <c r="F436" i="20" s="1"/>
  <c r="H434" i="20"/>
  <c r="I434" i="20" s="1"/>
  <c r="L353" i="3"/>
  <c r="K353" i="3"/>
  <c r="M353" i="3" s="1"/>
  <c r="J354" i="3"/>
  <c r="I355" i="3"/>
  <c r="E353" i="2"/>
  <c r="M352" i="2"/>
  <c r="N352" i="2" s="1"/>
  <c r="S352" i="2" s="1"/>
  <c r="P351" i="2"/>
  <c r="Q351" i="2" s="1"/>
  <c r="O351" i="2"/>
  <c r="H435" i="20" l="1"/>
  <c r="I435" i="20" s="1"/>
  <c r="K434" i="20"/>
  <c r="J434" i="20"/>
  <c r="L434" i="20" s="1"/>
  <c r="G436" i="20"/>
  <c r="F437" i="20" s="1"/>
  <c r="K354" i="3"/>
  <c r="M354" i="3" s="1"/>
  <c r="L354" i="3"/>
  <c r="I356" i="3"/>
  <c r="J355" i="3"/>
  <c r="P352" i="2"/>
  <c r="Q352" i="2" s="1"/>
  <c r="O352" i="2"/>
  <c r="M353" i="2"/>
  <c r="N353" i="2" s="1"/>
  <c r="S353" i="2" s="1"/>
  <c r="E354" i="2"/>
  <c r="K435" i="20" l="1"/>
  <c r="J435" i="20"/>
  <c r="L435" i="20" s="1"/>
  <c r="G437" i="20"/>
  <c r="F438" i="20" s="1"/>
  <c r="H436" i="20"/>
  <c r="I436" i="20" s="1"/>
  <c r="I357" i="3"/>
  <c r="J356" i="3"/>
  <c r="L355" i="3"/>
  <c r="K355" i="3"/>
  <c r="M355" i="3" s="1"/>
  <c r="M354" i="2"/>
  <c r="N354" i="2" s="1"/>
  <c r="S354" i="2" s="1"/>
  <c r="E355" i="2"/>
  <c r="O353" i="2"/>
  <c r="P353" i="2"/>
  <c r="Q353" i="2" s="1"/>
  <c r="G438" i="20" l="1"/>
  <c r="F439" i="20" s="1"/>
  <c r="J436" i="20"/>
  <c r="L436" i="20" s="1"/>
  <c r="K436" i="20"/>
  <c r="H437" i="20"/>
  <c r="I437" i="20" s="1"/>
  <c r="K356" i="3"/>
  <c r="M356" i="3" s="1"/>
  <c r="L356" i="3"/>
  <c r="J357" i="3"/>
  <c r="I358" i="3"/>
  <c r="M355" i="2"/>
  <c r="N355" i="2" s="1"/>
  <c r="S355" i="2" s="1"/>
  <c r="E356" i="2"/>
  <c r="P354" i="2"/>
  <c r="Q354" i="2" s="1"/>
  <c r="O354" i="2"/>
  <c r="K437" i="20" l="1"/>
  <c r="J437" i="20"/>
  <c r="L437" i="20" s="1"/>
  <c r="H438" i="20"/>
  <c r="I438" i="20" s="1"/>
  <c r="G439" i="20"/>
  <c r="F440" i="20" s="1"/>
  <c r="I359" i="3"/>
  <c r="J358" i="3"/>
  <c r="L357" i="3"/>
  <c r="K357" i="3"/>
  <c r="M357" i="3" s="1"/>
  <c r="M356" i="2"/>
  <c r="N356" i="2" s="1"/>
  <c r="S356" i="2" s="1"/>
  <c r="E357" i="2"/>
  <c r="P355" i="2"/>
  <c r="Q355" i="2" s="1"/>
  <c r="O355" i="2"/>
  <c r="H439" i="20" l="1"/>
  <c r="I439" i="20" s="1"/>
  <c r="G440" i="20"/>
  <c r="F441" i="20" s="1"/>
  <c r="J438" i="20"/>
  <c r="L438" i="20" s="1"/>
  <c r="K438" i="20"/>
  <c r="L358" i="3"/>
  <c r="K358" i="3"/>
  <c r="M358" i="3" s="1"/>
  <c r="J359" i="3"/>
  <c r="I360" i="3"/>
  <c r="E358" i="2"/>
  <c r="M357" i="2"/>
  <c r="N357" i="2" s="1"/>
  <c r="S357" i="2" s="1"/>
  <c r="P356" i="2"/>
  <c r="Q356" i="2" s="1"/>
  <c r="O356" i="2"/>
  <c r="H440" i="20" l="1"/>
  <c r="I440" i="20" s="1"/>
  <c r="G441" i="20"/>
  <c r="F442" i="20" s="1"/>
  <c r="K439" i="20"/>
  <c r="J439" i="20"/>
  <c r="L439" i="20" s="1"/>
  <c r="J360" i="3"/>
  <c r="I361" i="3"/>
  <c r="L359" i="3"/>
  <c r="K359" i="3"/>
  <c r="M359" i="3" s="1"/>
  <c r="P357" i="2"/>
  <c r="Q357" i="2" s="1"/>
  <c r="O357" i="2"/>
  <c r="M358" i="2"/>
  <c r="N358" i="2" s="1"/>
  <c r="E359" i="2"/>
  <c r="G442" i="20" l="1"/>
  <c r="F443" i="20" s="1"/>
  <c r="K440" i="20"/>
  <c r="J440" i="20"/>
  <c r="L440" i="20" s="1"/>
  <c r="H441" i="20"/>
  <c r="I441" i="20" s="1"/>
  <c r="I362" i="3"/>
  <c r="J361" i="3"/>
  <c r="L360" i="3"/>
  <c r="K360" i="3"/>
  <c r="M360" i="3" s="1"/>
  <c r="M359" i="2"/>
  <c r="N359" i="2" s="1"/>
  <c r="S359" i="2" s="1"/>
  <c r="E360" i="2"/>
  <c r="P358" i="2"/>
  <c r="Q358" i="2" s="1"/>
  <c r="O358" i="2"/>
  <c r="S358" i="2"/>
  <c r="G443" i="20" l="1"/>
  <c r="F444" i="20" s="1"/>
  <c r="K441" i="20"/>
  <c r="J441" i="20"/>
  <c r="L441" i="20" s="1"/>
  <c r="H442" i="20"/>
  <c r="I442" i="20" s="1"/>
  <c r="L361" i="3"/>
  <c r="K361" i="3"/>
  <c r="M361" i="3" s="1"/>
  <c r="J362" i="3"/>
  <c r="I363" i="3"/>
  <c r="E361" i="2"/>
  <c r="M360" i="2"/>
  <c r="N360" i="2" s="1"/>
  <c r="S360" i="2" s="1"/>
  <c r="P359" i="2"/>
  <c r="Q359" i="2" s="1"/>
  <c r="O359" i="2"/>
  <c r="H443" i="20" l="1"/>
  <c r="I443" i="20" s="1"/>
  <c r="K443" i="20" s="1"/>
  <c r="K442" i="20"/>
  <c r="J442" i="20"/>
  <c r="L442" i="20" s="1"/>
  <c r="G444" i="20"/>
  <c r="F445" i="20" s="1"/>
  <c r="I364" i="3"/>
  <c r="J363" i="3"/>
  <c r="K362" i="3"/>
  <c r="M362" i="3" s="1"/>
  <c r="L362" i="3"/>
  <c r="P360" i="2"/>
  <c r="Q360" i="2" s="1"/>
  <c r="O360" i="2"/>
  <c r="M361" i="2"/>
  <c r="N361" i="2" s="1"/>
  <c r="E362" i="2"/>
  <c r="J443" i="20" l="1"/>
  <c r="L443" i="20" s="1"/>
  <c r="H444" i="20"/>
  <c r="I444" i="20" s="1"/>
  <c r="G445" i="20"/>
  <c r="F446" i="20" s="1"/>
  <c r="L363" i="3"/>
  <c r="K363" i="3"/>
  <c r="M363" i="3" s="1"/>
  <c r="I365" i="3"/>
  <c r="J364" i="3"/>
  <c r="M362" i="2"/>
  <c r="N362" i="2" s="1"/>
  <c r="S362" i="2" s="1"/>
  <c r="E363" i="2"/>
  <c r="O361" i="2"/>
  <c r="P361" i="2"/>
  <c r="Q361" i="2" s="1"/>
  <c r="S361" i="2"/>
  <c r="G446" i="20" l="1"/>
  <c r="F447" i="20" s="1"/>
  <c r="H445" i="20"/>
  <c r="I445" i="20" s="1"/>
  <c r="J444" i="20"/>
  <c r="L444" i="20" s="1"/>
  <c r="K444" i="20"/>
  <c r="K364" i="3"/>
  <c r="M364" i="3" s="1"/>
  <c r="L364" i="3"/>
  <c r="J365" i="3"/>
  <c r="I366" i="3"/>
  <c r="M363" i="2"/>
  <c r="N363" i="2" s="1"/>
  <c r="S363" i="2" s="1"/>
  <c r="E364" i="2"/>
  <c r="P362" i="2"/>
  <c r="Q362" i="2" s="1"/>
  <c r="O362" i="2"/>
  <c r="G447" i="20" l="1"/>
  <c r="F448" i="20" s="1"/>
  <c r="H446" i="20"/>
  <c r="I446" i="20" s="1"/>
  <c r="K445" i="20"/>
  <c r="J445" i="20"/>
  <c r="L445" i="20" s="1"/>
  <c r="I367" i="3"/>
  <c r="J366" i="3"/>
  <c r="L365" i="3"/>
  <c r="K365" i="3"/>
  <c r="M365" i="3" s="1"/>
  <c r="M364" i="2"/>
  <c r="N364" i="2" s="1"/>
  <c r="S364" i="2" s="1"/>
  <c r="E365" i="2"/>
  <c r="P363" i="2"/>
  <c r="Q363" i="2" s="1"/>
  <c r="O363" i="2"/>
  <c r="H447" i="20" l="1"/>
  <c r="I447" i="20" s="1"/>
  <c r="G448" i="20"/>
  <c r="F449" i="20" s="1"/>
  <c r="J446" i="20"/>
  <c r="L446" i="20" s="1"/>
  <c r="K446" i="20"/>
  <c r="L366" i="3"/>
  <c r="K366" i="3"/>
  <c r="M366" i="3" s="1"/>
  <c r="J367" i="3"/>
  <c r="I368" i="3"/>
  <c r="E366" i="2"/>
  <c r="M365" i="2"/>
  <c r="N365" i="2" s="1"/>
  <c r="S365" i="2" s="1"/>
  <c r="P364" i="2"/>
  <c r="Q364" i="2" s="1"/>
  <c r="O364" i="2"/>
  <c r="H448" i="20" l="1"/>
  <c r="I448" i="20" s="1"/>
  <c r="G449" i="20"/>
  <c r="F450" i="20" s="1"/>
  <c r="K447" i="20"/>
  <c r="J447" i="20"/>
  <c r="L447" i="20" s="1"/>
  <c r="L367" i="3"/>
  <c r="K367" i="3"/>
  <c r="M367" i="3" s="1"/>
  <c r="J368" i="3"/>
  <c r="I369" i="3"/>
  <c r="P365" i="2"/>
  <c r="Q365" i="2" s="1"/>
  <c r="O365" i="2"/>
  <c r="M366" i="2"/>
  <c r="N366" i="2" s="1"/>
  <c r="E367" i="2"/>
  <c r="G450" i="20" l="1"/>
  <c r="F451" i="20" s="1"/>
  <c r="H449" i="20"/>
  <c r="I449" i="20" s="1"/>
  <c r="K448" i="20"/>
  <c r="J448" i="20"/>
  <c r="L448" i="20" s="1"/>
  <c r="L368" i="3"/>
  <c r="K368" i="3"/>
  <c r="M368" i="3" s="1"/>
  <c r="I370" i="3"/>
  <c r="J369" i="3"/>
  <c r="M367" i="2"/>
  <c r="N367" i="2" s="1"/>
  <c r="S367" i="2" s="1"/>
  <c r="E368" i="2"/>
  <c r="P366" i="2"/>
  <c r="Q366" i="2" s="1"/>
  <c r="O366" i="2"/>
  <c r="S366" i="2"/>
  <c r="G451" i="20" l="1"/>
  <c r="F452" i="20" s="1"/>
  <c r="K449" i="20"/>
  <c r="J449" i="20"/>
  <c r="L449" i="20" s="1"/>
  <c r="H450" i="20"/>
  <c r="I450" i="20" s="1"/>
  <c r="J370" i="3"/>
  <c r="I371" i="3"/>
  <c r="L369" i="3"/>
  <c r="K369" i="3"/>
  <c r="M369" i="3" s="1"/>
  <c r="E369" i="2"/>
  <c r="M368" i="2"/>
  <c r="N368" i="2" s="1"/>
  <c r="S368" i="2" s="1"/>
  <c r="P367" i="2"/>
  <c r="Q367" i="2" s="1"/>
  <c r="O367" i="2"/>
  <c r="H451" i="20" l="1"/>
  <c r="I451" i="20" s="1"/>
  <c r="K451" i="20" s="1"/>
  <c r="G452" i="20"/>
  <c r="F453" i="20" s="1"/>
  <c r="K450" i="20"/>
  <c r="J450" i="20"/>
  <c r="L450" i="20" s="1"/>
  <c r="I372" i="3"/>
  <c r="J371" i="3"/>
  <c r="K370" i="3"/>
  <c r="M370" i="3" s="1"/>
  <c r="L370" i="3"/>
  <c r="P368" i="2"/>
  <c r="Q368" i="2" s="1"/>
  <c r="O368" i="2"/>
  <c r="M369" i="2"/>
  <c r="N369" i="2" s="1"/>
  <c r="E370" i="2"/>
  <c r="J451" i="20" l="1"/>
  <c r="L451" i="20" s="1"/>
  <c r="G453" i="20"/>
  <c r="F454" i="20" s="1"/>
  <c r="H452" i="20"/>
  <c r="I452" i="20" s="1"/>
  <c r="L371" i="3"/>
  <c r="K371" i="3"/>
  <c r="M371" i="3" s="1"/>
  <c r="I373" i="3"/>
  <c r="J372" i="3"/>
  <c r="O369" i="2"/>
  <c r="P369" i="2"/>
  <c r="Q369" i="2" s="1"/>
  <c r="S369" i="2"/>
  <c r="M370" i="2"/>
  <c r="N370" i="2" s="1"/>
  <c r="S370" i="2" s="1"/>
  <c r="E371" i="2"/>
  <c r="J452" i="20" l="1"/>
  <c r="L452" i="20" s="1"/>
  <c r="K452" i="20"/>
  <c r="H453" i="20"/>
  <c r="I453" i="20" s="1"/>
  <c r="G454" i="20"/>
  <c r="F455" i="20" s="1"/>
  <c r="K372" i="3"/>
  <c r="M372" i="3" s="1"/>
  <c r="L372" i="3"/>
  <c r="J373" i="3"/>
  <c r="I374" i="3"/>
  <c r="M371" i="2"/>
  <c r="N371" i="2" s="1"/>
  <c r="S371" i="2" s="1"/>
  <c r="E372" i="2"/>
  <c r="P370" i="2"/>
  <c r="Q370" i="2" s="1"/>
  <c r="O370" i="2"/>
  <c r="H454" i="20" l="1"/>
  <c r="I454" i="20" s="1"/>
  <c r="J454" i="20" s="1"/>
  <c r="L454" i="20" s="1"/>
  <c r="G455" i="20"/>
  <c r="F456" i="20" s="1"/>
  <c r="K453" i="20"/>
  <c r="J453" i="20"/>
  <c r="L453" i="20" s="1"/>
  <c r="L373" i="3"/>
  <c r="K373" i="3"/>
  <c r="M373" i="3" s="1"/>
  <c r="I375" i="3"/>
  <c r="J374" i="3"/>
  <c r="M372" i="2"/>
  <c r="N372" i="2" s="1"/>
  <c r="S372" i="2" s="1"/>
  <c r="E373" i="2"/>
  <c r="P371" i="2"/>
  <c r="Q371" i="2" s="1"/>
  <c r="O371" i="2"/>
  <c r="K454" i="20" l="1"/>
  <c r="G456" i="20"/>
  <c r="F457" i="20" s="1"/>
  <c r="H455" i="20"/>
  <c r="I455" i="20" s="1"/>
  <c r="J375" i="3"/>
  <c r="I376" i="3"/>
  <c r="L374" i="3"/>
  <c r="K374" i="3"/>
  <c r="M374" i="3" s="1"/>
  <c r="E374" i="2"/>
  <c r="M373" i="2"/>
  <c r="N373" i="2" s="1"/>
  <c r="S373" i="2" s="1"/>
  <c r="P372" i="2"/>
  <c r="Q372" i="2" s="1"/>
  <c r="O372" i="2"/>
  <c r="H456" i="20" l="1"/>
  <c r="I456" i="20" s="1"/>
  <c r="K456" i="20" s="1"/>
  <c r="K455" i="20"/>
  <c r="J455" i="20"/>
  <c r="L455" i="20" s="1"/>
  <c r="G457" i="20"/>
  <c r="F458" i="20" s="1"/>
  <c r="J376" i="3"/>
  <c r="I377" i="3"/>
  <c r="L375" i="3"/>
  <c r="K375" i="3"/>
  <c r="M375" i="3" s="1"/>
  <c r="P373" i="2"/>
  <c r="Q373" i="2" s="1"/>
  <c r="O373" i="2"/>
  <c r="M374" i="2"/>
  <c r="N374" i="2" s="1"/>
  <c r="E375" i="2"/>
  <c r="J456" i="20" l="1"/>
  <c r="L456" i="20" s="1"/>
  <c r="H457" i="20"/>
  <c r="I457" i="20" s="1"/>
  <c r="J457" i="20" s="1"/>
  <c r="L457" i="20" s="1"/>
  <c r="G458" i="20"/>
  <c r="F459" i="20" s="1"/>
  <c r="I378" i="3"/>
  <c r="J377" i="3"/>
  <c r="L376" i="3"/>
  <c r="K376" i="3"/>
  <c r="M376" i="3" s="1"/>
  <c r="M375" i="2"/>
  <c r="N375" i="2" s="1"/>
  <c r="S375" i="2" s="1"/>
  <c r="E376" i="2"/>
  <c r="O374" i="2"/>
  <c r="P374" i="2"/>
  <c r="Q374" i="2" s="1"/>
  <c r="S374" i="2"/>
  <c r="K457" i="20" l="1"/>
  <c r="G459" i="20"/>
  <c r="F460" i="20" s="1"/>
  <c r="H458" i="20"/>
  <c r="I458" i="20" s="1"/>
  <c r="L377" i="3"/>
  <c r="K377" i="3"/>
  <c r="M377" i="3" s="1"/>
  <c r="J378" i="3"/>
  <c r="I379" i="3"/>
  <c r="E377" i="2"/>
  <c r="M376" i="2"/>
  <c r="N376" i="2" s="1"/>
  <c r="S376" i="2" s="1"/>
  <c r="P375" i="2"/>
  <c r="Q375" i="2" s="1"/>
  <c r="O375" i="2"/>
  <c r="H459" i="20" l="1"/>
  <c r="I459" i="20" s="1"/>
  <c r="J459" i="20" s="1"/>
  <c r="L459" i="20" s="1"/>
  <c r="K458" i="20"/>
  <c r="J458" i="20"/>
  <c r="L458" i="20" s="1"/>
  <c r="G460" i="20"/>
  <c r="F461" i="20" s="1"/>
  <c r="I380" i="3"/>
  <c r="J379" i="3"/>
  <c r="K378" i="3"/>
  <c r="M378" i="3" s="1"/>
  <c r="L378" i="3"/>
  <c r="P376" i="2"/>
  <c r="Q376" i="2" s="1"/>
  <c r="O376" i="2"/>
  <c r="M377" i="2"/>
  <c r="N377" i="2" s="1"/>
  <c r="E378" i="2"/>
  <c r="K459" i="20" l="1"/>
  <c r="G461" i="20"/>
  <c r="F462" i="20" s="1"/>
  <c r="H460" i="20"/>
  <c r="I460" i="20" s="1"/>
  <c r="L379" i="3"/>
  <c r="K379" i="3"/>
  <c r="M379" i="3" s="1"/>
  <c r="I381" i="3"/>
  <c r="J380" i="3"/>
  <c r="O377" i="2"/>
  <c r="P377" i="2"/>
  <c r="Q377" i="2" s="1"/>
  <c r="S377" i="2"/>
  <c r="M378" i="2"/>
  <c r="N378" i="2" s="1"/>
  <c r="S378" i="2" s="1"/>
  <c r="E379" i="2"/>
  <c r="J460" i="20" l="1"/>
  <c r="L460" i="20" s="1"/>
  <c r="K460" i="20"/>
  <c r="H461" i="20"/>
  <c r="I461" i="20" s="1"/>
  <c r="G462" i="20"/>
  <c r="F463" i="20" s="1"/>
  <c r="J381" i="3"/>
  <c r="I382" i="3"/>
  <c r="K380" i="3"/>
  <c r="M380" i="3" s="1"/>
  <c r="L380" i="3"/>
  <c r="P378" i="2"/>
  <c r="Q378" i="2" s="1"/>
  <c r="O378" i="2"/>
  <c r="M379" i="2"/>
  <c r="N379" i="2" s="1"/>
  <c r="E380" i="2"/>
  <c r="G463" i="20" l="1"/>
  <c r="F464" i="20" s="1"/>
  <c r="K461" i="20"/>
  <c r="J461" i="20"/>
  <c r="L461" i="20" s="1"/>
  <c r="H462" i="20"/>
  <c r="I462" i="20" s="1"/>
  <c r="I383" i="3"/>
  <c r="J382" i="3"/>
  <c r="L381" i="3"/>
  <c r="K381" i="3"/>
  <c r="M381" i="3" s="1"/>
  <c r="P379" i="2"/>
  <c r="Q379" i="2" s="1"/>
  <c r="O379" i="2"/>
  <c r="S379" i="2"/>
  <c r="M380" i="2"/>
  <c r="N380" i="2" s="1"/>
  <c r="E381" i="2"/>
  <c r="H463" i="20" l="1"/>
  <c r="I463" i="20" s="1"/>
  <c r="J462" i="20"/>
  <c r="L462" i="20" s="1"/>
  <c r="K462" i="20"/>
  <c r="G464" i="20"/>
  <c r="F465" i="20" s="1"/>
  <c r="L382" i="3"/>
  <c r="K382" i="3"/>
  <c r="M382" i="3" s="1"/>
  <c r="J383" i="3"/>
  <c r="I384" i="3"/>
  <c r="E382" i="2"/>
  <c r="M381" i="2"/>
  <c r="N381" i="2" s="1"/>
  <c r="S381" i="2" s="1"/>
  <c r="P380" i="2"/>
  <c r="Q380" i="2" s="1"/>
  <c r="O380" i="2"/>
  <c r="S380" i="2"/>
  <c r="G465" i="20" l="1"/>
  <c r="F466" i="20" s="1"/>
  <c r="H464" i="20"/>
  <c r="I464" i="20" s="1"/>
  <c r="K463" i="20"/>
  <c r="J463" i="20"/>
  <c r="L463" i="20" s="1"/>
  <c r="L383" i="3"/>
  <c r="K383" i="3"/>
  <c r="M383" i="3" s="1"/>
  <c r="J384" i="3"/>
  <c r="I385" i="3"/>
  <c r="P381" i="2"/>
  <c r="Q381" i="2" s="1"/>
  <c r="O381" i="2"/>
  <c r="M382" i="2"/>
  <c r="N382" i="2" s="1"/>
  <c r="S382" i="2" s="1"/>
  <c r="E383" i="2"/>
  <c r="H465" i="20" l="1"/>
  <c r="I465" i="20" s="1"/>
  <c r="J465" i="20" s="1"/>
  <c r="L465" i="20" s="1"/>
  <c r="K464" i="20"/>
  <c r="J464" i="20"/>
  <c r="L464" i="20" s="1"/>
  <c r="G466" i="20"/>
  <c r="F467" i="20" s="1"/>
  <c r="I386" i="3"/>
  <c r="J385" i="3"/>
  <c r="L384" i="3"/>
  <c r="K384" i="3"/>
  <c r="M384" i="3" s="1"/>
  <c r="M383" i="2"/>
  <c r="N383" i="2" s="1"/>
  <c r="S383" i="2" s="1"/>
  <c r="E384" i="2"/>
  <c r="P382" i="2"/>
  <c r="Q382" i="2" s="1"/>
  <c r="O382" i="2"/>
  <c r="K465" i="20" l="1"/>
  <c r="H466" i="20"/>
  <c r="I466" i="20" s="1"/>
  <c r="G467" i="20"/>
  <c r="F468" i="20" s="1"/>
  <c r="L385" i="3"/>
  <c r="K385" i="3"/>
  <c r="M385" i="3" s="1"/>
  <c r="J386" i="3"/>
  <c r="I387" i="3"/>
  <c r="E385" i="2"/>
  <c r="M384" i="2"/>
  <c r="N384" i="2" s="1"/>
  <c r="S384" i="2" s="1"/>
  <c r="P383" i="2"/>
  <c r="Q383" i="2" s="1"/>
  <c r="O383" i="2"/>
  <c r="G468" i="20" l="1"/>
  <c r="F469" i="20" s="1"/>
  <c r="K466" i="20"/>
  <c r="J466" i="20"/>
  <c r="L466" i="20" s="1"/>
  <c r="H467" i="20"/>
  <c r="I467" i="20" s="1"/>
  <c r="I388" i="3"/>
  <c r="J387" i="3"/>
  <c r="K386" i="3"/>
  <c r="M386" i="3" s="1"/>
  <c r="L386" i="3"/>
  <c r="P384" i="2"/>
  <c r="Q384" i="2" s="1"/>
  <c r="O384" i="2"/>
  <c r="M385" i="2"/>
  <c r="N385" i="2" s="1"/>
  <c r="S385" i="2" s="1"/>
  <c r="E386" i="2"/>
  <c r="J467" i="20" l="1"/>
  <c r="L467" i="20" s="1"/>
  <c r="K467" i="20"/>
  <c r="G469" i="20"/>
  <c r="F470" i="20" s="1"/>
  <c r="H468" i="20"/>
  <c r="I468" i="20" s="1"/>
  <c r="L387" i="3"/>
  <c r="K387" i="3"/>
  <c r="M387" i="3" s="1"/>
  <c r="I389" i="3"/>
  <c r="J388" i="3"/>
  <c r="M386" i="2"/>
  <c r="N386" i="2" s="1"/>
  <c r="S386" i="2" s="1"/>
  <c r="E387" i="2"/>
  <c r="O385" i="2"/>
  <c r="P385" i="2"/>
  <c r="Q385" i="2" s="1"/>
  <c r="G470" i="20" l="1"/>
  <c r="F471" i="20" s="1"/>
  <c r="J468" i="20"/>
  <c r="L468" i="20" s="1"/>
  <c r="K468" i="20"/>
  <c r="H469" i="20"/>
  <c r="I469" i="20" s="1"/>
  <c r="J389" i="3"/>
  <c r="I390" i="3"/>
  <c r="K388" i="3"/>
  <c r="M388" i="3" s="1"/>
  <c r="L388" i="3"/>
  <c r="M387" i="2"/>
  <c r="N387" i="2" s="1"/>
  <c r="S387" i="2" s="1"/>
  <c r="E388" i="2"/>
  <c r="P386" i="2"/>
  <c r="Q386" i="2" s="1"/>
  <c r="O386" i="2"/>
  <c r="K469" i="20" l="1"/>
  <c r="J469" i="20"/>
  <c r="L469" i="20" s="1"/>
  <c r="G471" i="20"/>
  <c r="F472" i="20" s="1"/>
  <c r="H470" i="20"/>
  <c r="I470" i="20" s="1"/>
  <c r="I391" i="3"/>
  <c r="J390" i="3"/>
  <c r="L389" i="3"/>
  <c r="K389" i="3"/>
  <c r="M389" i="3" s="1"/>
  <c r="M388" i="2"/>
  <c r="N388" i="2" s="1"/>
  <c r="S388" i="2" s="1"/>
  <c r="E389" i="2"/>
  <c r="P387" i="2"/>
  <c r="Q387" i="2" s="1"/>
  <c r="O387" i="2"/>
  <c r="J470" i="20" l="1"/>
  <c r="L470" i="20" s="1"/>
  <c r="K470" i="20"/>
  <c r="G472" i="20"/>
  <c r="F473" i="20" s="1"/>
  <c r="H471" i="20"/>
  <c r="I471" i="20" s="1"/>
  <c r="L390" i="3"/>
  <c r="K390" i="3"/>
  <c r="M390" i="3" s="1"/>
  <c r="J391" i="3"/>
  <c r="I392" i="3"/>
  <c r="M389" i="2"/>
  <c r="N389" i="2" s="1"/>
  <c r="S389" i="2" s="1"/>
  <c r="E390" i="2"/>
  <c r="P388" i="2"/>
  <c r="Q388" i="2" s="1"/>
  <c r="O388" i="2"/>
  <c r="G473" i="20" l="1"/>
  <c r="F474" i="20" s="1"/>
  <c r="K471" i="20"/>
  <c r="J471" i="20"/>
  <c r="L471" i="20" s="1"/>
  <c r="H472" i="20"/>
  <c r="I472" i="20" s="1"/>
  <c r="J392" i="3"/>
  <c r="I393" i="3"/>
  <c r="L391" i="3"/>
  <c r="K391" i="3"/>
  <c r="M391" i="3" s="1"/>
  <c r="M390" i="2"/>
  <c r="N390" i="2" s="1"/>
  <c r="S390" i="2" s="1"/>
  <c r="E391" i="2"/>
  <c r="P389" i="2"/>
  <c r="Q389" i="2" s="1"/>
  <c r="O389" i="2"/>
  <c r="H473" i="20" l="1"/>
  <c r="I473" i="20" s="1"/>
  <c r="J473" i="20" s="1"/>
  <c r="L473" i="20" s="1"/>
  <c r="K472" i="20"/>
  <c r="J472" i="20"/>
  <c r="L472" i="20" s="1"/>
  <c r="G474" i="20"/>
  <c r="F475" i="20" s="1"/>
  <c r="I394" i="3"/>
  <c r="J393" i="3"/>
  <c r="L392" i="3"/>
  <c r="K392" i="3"/>
  <c r="M392" i="3" s="1"/>
  <c r="M391" i="2"/>
  <c r="N391" i="2" s="1"/>
  <c r="S391" i="2" s="1"/>
  <c r="E392" i="2"/>
  <c r="P390" i="2"/>
  <c r="Q390" i="2" s="1"/>
  <c r="O390" i="2"/>
  <c r="K473" i="20" l="1"/>
  <c r="G475" i="20"/>
  <c r="F476" i="20" s="1"/>
  <c r="H474" i="20"/>
  <c r="I474" i="20" s="1"/>
  <c r="L393" i="3"/>
  <c r="K393" i="3"/>
  <c r="M393" i="3" s="1"/>
  <c r="J394" i="3"/>
  <c r="I395" i="3"/>
  <c r="E393" i="2"/>
  <c r="M392" i="2"/>
  <c r="N392" i="2" s="1"/>
  <c r="S392" i="2" s="1"/>
  <c r="P391" i="2"/>
  <c r="Q391" i="2" s="1"/>
  <c r="O391" i="2"/>
  <c r="H475" i="20" l="1"/>
  <c r="I475" i="20" s="1"/>
  <c r="J475" i="20" s="1"/>
  <c r="L475" i="20" s="1"/>
  <c r="K474" i="20"/>
  <c r="J474" i="20"/>
  <c r="L474" i="20" s="1"/>
  <c r="G476" i="20"/>
  <c r="F477" i="20" s="1"/>
  <c r="I396" i="3"/>
  <c r="J395" i="3"/>
  <c r="K394" i="3"/>
  <c r="M394" i="3" s="1"/>
  <c r="L394" i="3"/>
  <c r="P392" i="2"/>
  <c r="Q392" i="2" s="1"/>
  <c r="O392" i="2"/>
  <c r="M393" i="2"/>
  <c r="N393" i="2" s="1"/>
  <c r="E394" i="2"/>
  <c r="K475" i="20" l="1"/>
  <c r="H476" i="20"/>
  <c r="I476" i="20" s="1"/>
  <c r="G477" i="20"/>
  <c r="F478" i="20" s="1"/>
  <c r="L395" i="3"/>
  <c r="K395" i="3"/>
  <c r="M395" i="3" s="1"/>
  <c r="I397" i="3"/>
  <c r="J396" i="3"/>
  <c r="O393" i="2"/>
  <c r="P393" i="2"/>
  <c r="Q393" i="2" s="1"/>
  <c r="S393" i="2"/>
  <c r="M394" i="2"/>
  <c r="N394" i="2" s="1"/>
  <c r="S394" i="2" s="1"/>
  <c r="E395" i="2"/>
  <c r="H477" i="20" l="1"/>
  <c r="I477" i="20" s="1"/>
  <c r="J476" i="20"/>
  <c r="L476" i="20" s="1"/>
  <c r="K476" i="20"/>
  <c r="G478" i="20"/>
  <c r="F479" i="20" s="1"/>
  <c r="K396" i="3"/>
  <c r="M396" i="3" s="1"/>
  <c r="L396" i="3"/>
  <c r="J397" i="3"/>
  <c r="I398" i="3"/>
  <c r="M395" i="2"/>
  <c r="N395" i="2" s="1"/>
  <c r="S395" i="2" s="1"/>
  <c r="E396" i="2"/>
  <c r="P394" i="2"/>
  <c r="Q394" i="2" s="1"/>
  <c r="O394" i="2"/>
  <c r="G479" i="20" l="1"/>
  <c r="F480" i="20" s="1"/>
  <c r="H478" i="20"/>
  <c r="I478" i="20" s="1"/>
  <c r="K477" i="20"/>
  <c r="J477" i="20"/>
  <c r="L477" i="20" s="1"/>
  <c r="I399" i="3"/>
  <c r="J398" i="3"/>
  <c r="L397" i="3"/>
  <c r="K397" i="3"/>
  <c r="M397" i="3" s="1"/>
  <c r="M396" i="2"/>
  <c r="N396" i="2" s="1"/>
  <c r="S396" i="2" s="1"/>
  <c r="E397" i="2"/>
  <c r="P395" i="2"/>
  <c r="Q395" i="2" s="1"/>
  <c r="O395" i="2"/>
  <c r="G480" i="20" l="1"/>
  <c r="F481" i="20" s="1"/>
  <c r="J478" i="20"/>
  <c r="L478" i="20" s="1"/>
  <c r="K478" i="20"/>
  <c r="H479" i="20"/>
  <c r="I479" i="20" s="1"/>
  <c r="L398" i="3"/>
  <c r="K398" i="3"/>
  <c r="M398" i="3" s="1"/>
  <c r="J399" i="3"/>
  <c r="I400" i="3"/>
  <c r="E398" i="2"/>
  <c r="M397" i="2"/>
  <c r="N397" i="2" s="1"/>
  <c r="S397" i="2" s="1"/>
  <c r="P396" i="2"/>
  <c r="Q396" i="2" s="1"/>
  <c r="O396" i="2"/>
  <c r="H480" i="20" l="1"/>
  <c r="I480" i="20" s="1"/>
  <c r="K480" i="20" s="1"/>
  <c r="K479" i="20"/>
  <c r="J479" i="20"/>
  <c r="L479" i="20" s="1"/>
  <c r="G481" i="20"/>
  <c r="F482" i="20" s="1"/>
  <c r="L399" i="3"/>
  <c r="K399" i="3"/>
  <c r="M399" i="3" s="1"/>
  <c r="J400" i="3"/>
  <c r="I401" i="3"/>
  <c r="P397" i="2"/>
  <c r="Q397" i="2" s="1"/>
  <c r="O397" i="2"/>
  <c r="M398" i="2"/>
  <c r="N398" i="2" s="1"/>
  <c r="E399" i="2"/>
  <c r="H481" i="20" l="1"/>
  <c r="I481" i="20" s="1"/>
  <c r="K481" i="20" s="1"/>
  <c r="J480" i="20"/>
  <c r="L480" i="20" s="1"/>
  <c r="G482" i="20"/>
  <c r="F483" i="20" s="1"/>
  <c r="I402" i="3"/>
  <c r="J401" i="3"/>
  <c r="L400" i="3"/>
  <c r="K400" i="3"/>
  <c r="M400" i="3" s="1"/>
  <c r="M399" i="2"/>
  <c r="N399" i="2" s="1"/>
  <c r="S399" i="2" s="1"/>
  <c r="E400" i="2"/>
  <c r="P398" i="2"/>
  <c r="Q398" i="2" s="1"/>
  <c r="O398" i="2"/>
  <c r="S398" i="2"/>
  <c r="J481" i="20" l="1"/>
  <c r="L481" i="20" s="1"/>
  <c r="H482" i="20"/>
  <c r="I482" i="20" s="1"/>
  <c r="G483" i="20"/>
  <c r="F484" i="20" s="1"/>
  <c r="L401" i="3"/>
  <c r="K401" i="3"/>
  <c r="M401" i="3" s="1"/>
  <c r="J402" i="3"/>
  <c r="I403" i="3"/>
  <c r="E401" i="2"/>
  <c r="M400" i="2"/>
  <c r="N400" i="2" s="1"/>
  <c r="S400" i="2" s="1"/>
  <c r="P399" i="2"/>
  <c r="Q399" i="2" s="1"/>
  <c r="O399" i="2"/>
  <c r="H483" i="20" l="1"/>
  <c r="I483" i="20" s="1"/>
  <c r="K483" i="20" s="1"/>
  <c r="G484" i="20"/>
  <c r="F485" i="20" s="1"/>
  <c r="K482" i="20"/>
  <c r="J482" i="20"/>
  <c r="L482" i="20" s="1"/>
  <c r="I404" i="3"/>
  <c r="J403" i="3"/>
  <c r="K402" i="3"/>
  <c r="M402" i="3" s="1"/>
  <c r="L402" i="3"/>
  <c r="P400" i="2"/>
  <c r="Q400" i="2" s="1"/>
  <c r="O400" i="2"/>
  <c r="M401" i="2"/>
  <c r="N401" i="2" s="1"/>
  <c r="E402" i="2"/>
  <c r="J483" i="20" l="1"/>
  <c r="L483" i="20" s="1"/>
  <c r="G485" i="20"/>
  <c r="F486" i="20" s="1"/>
  <c r="H484" i="20"/>
  <c r="I484" i="20" s="1"/>
  <c r="L403" i="3"/>
  <c r="K403" i="3"/>
  <c r="M403" i="3" s="1"/>
  <c r="I405" i="3"/>
  <c r="J404" i="3"/>
  <c r="O401" i="2"/>
  <c r="P401" i="2"/>
  <c r="Q401" i="2" s="1"/>
  <c r="S401" i="2"/>
  <c r="M402" i="2"/>
  <c r="N402" i="2" s="1"/>
  <c r="E403" i="2"/>
  <c r="H485" i="20" l="1"/>
  <c r="I485" i="20" s="1"/>
  <c r="K485" i="20" s="1"/>
  <c r="G486" i="20"/>
  <c r="F487" i="20" s="1"/>
  <c r="J484" i="20"/>
  <c r="L484" i="20" s="1"/>
  <c r="K484" i="20"/>
  <c r="J405" i="3"/>
  <c r="I406" i="3"/>
  <c r="K404" i="3"/>
  <c r="M404" i="3" s="1"/>
  <c r="L404" i="3"/>
  <c r="M403" i="2"/>
  <c r="N403" i="2" s="1"/>
  <c r="S403" i="2" s="1"/>
  <c r="E404" i="2"/>
  <c r="P402" i="2"/>
  <c r="Q402" i="2" s="1"/>
  <c r="O402" i="2"/>
  <c r="S402" i="2"/>
  <c r="J485" i="20" l="1"/>
  <c r="L485" i="20" s="1"/>
  <c r="G487" i="20"/>
  <c r="F488" i="20" s="1"/>
  <c r="H486" i="20"/>
  <c r="I486" i="20" s="1"/>
  <c r="I407" i="3"/>
  <c r="J406" i="3"/>
  <c r="L405" i="3"/>
  <c r="K405" i="3"/>
  <c r="M405" i="3" s="1"/>
  <c r="M404" i="2"/>
  <c r="N404" i="2" s="1"/>
  <c r="S404" i="2" s="1"/>
  <c r="E405" i="2"/>
  <c r="P403" i="2"/>
  <c r="Q403" i="2" s="1"/>
  <c r="O403" i="2"/>
  <c r="J486" i="20" l="1"/>
  <c r="L486" i="20" s="1"/>
  <c r="K486" i="20"/>
  <c r="G488" i="20"/>
  <c r="F489" i="20" s="1"/>
  <c r="H487" i="20"/>
  <c r="I487" i="20" s="1"/>
  <c r="L406" i="3"/>
  <c r="K406" i="3"/>
  <c r="M406" i="3" s="1"/>
  <c r="J407" i="3"/>
  <c r="I408" i="3"/>
  <c r="E406" i="2"/>
  <c r="M405" i="2"/>
  <c r="N405" i="2" s="1"/>
  <c r="S405" i="2" s="1"/>
  <c r="P404" i="2"/>
  <c r="Q404" i="2" s="1"/>
  <c r="O404" i="2"/>
  <c r="H488" i="20" l="1"/>
  <c r="I488" i="20" s="1"/>
  <c r="K487" i="20"/>
  <c r="J487" i="20"/>
  <c r="L487" i="20" s="1"/>
  <c r="G489" i="20"/>
  <c r="F490" i="20" s="1"/>
  <c r="J408" i="3"/>
  <c r="I409" i="3"/>
  <c r="L407" i="3"/>
  <c r="K407" i="3"/>
  <c r="M407" i="3" s="1"/>
  <c r="P405" i="2"/>
  <c r="Q405" i="2" s="1"/>
  <c r="O405" i="2"/>
  <c r="M406" i="2"/>
  <c r="N406" i="2" s="1"/>
  <c r="E407" i="2"/>
  <c r="H489" i="20" l="1"/>
  <c r="I489" i="20" s="1"/>
  <c r="K489" i="20" s="1"/>
  <c r="K488" i="20"/>
  <c r="J488" i="20"/>
  <c r="L488" i="20" s="1"/>
  <c r="G490" i="20"/>
  <c r="F491" i="20" s="1"/>
  <c r="I410" i="3"/>
  <c r="J409" i="3"/>
  <c r="L408" i="3"/>
  <c r="K408" i="3"/>
  <c r="M408" i="3" s="1"/>
  <c r="M407" i="2"/>
  <c r="N407" i="2" s="1"/>
  <c r="S407" i="2" s="1"/>
  <c r="E408" i="2"/>
  <c r="P406" i="2"/>
  <c r="Q406" i="2" s="1"/>
  <c r="O406" i="2"/>
  <c r="S406" i="2"/>
  <c r="J489" i="20" l="1"/>
  <c r="L489" i="20" s="1"/>
  <c r="H490" i="20"/>
  <c r="I490" i="20" s="1"/>
  <c r="G491" i="20"/>
  <c r="F492" i="20" s="1"/>
  <c r="L409" i="3"/>
  <c r="K409" i="3"/>
  <c r="M409" i="3" s="1"/>
  <c r="J410" i="3"/>
  <c r="I411" i="3"/>
  <c r="E409" i="2"/>
  <c r="M408" i="2"/>
  <c r="N408" i="2" s="1"/>
  <c r="S408" i="2" s="1"/>
  <c r="P407" i="2"/>
  <c r="Q407" i="2" s="1"/>
  <c r="O407" i="2"/>
  <c r="H491" i="20" l="1"/>
  <c r="I491" i="20" s="1"/>
  <c r="K491" i="20" s="1"/>
  <c r="G492" i="20"/>
  <c r="F493" i="20" s="1"/>
  <c r="K490" i="20"/>
  <c r="J490" i="20"/>
  <c r="L490" i="20" s="1"/>
  <c r="K410" i="3"/>
  <c r="M410" i="3" s="1"/>
  <c r="L410" i="3"/>
  <c r="I412" i="3"/>
  <c r="J411" i="3"/>
  <c r="P408" i="2"/>
  <c r="Q408" i="2" s="1"/>
  <c r="O408" i="2"/>
  <c r="M409" i="2"/>
  <c r="N409" i="2" s="1"/>
  <c r="S409" i="2" s="1"/>
  <c r="E410" i="2"/>
  <c r="J491" i="20" l="1"/>
  <c r="L491" i="20" s="1"/>
  <c r="G493" i="20"/>
  <c r="F494" i="20" s="1"/>
  <c r="H492" i="20"/>
  <c r="I492" i="20" s="1"/>
  <c r="L411" i="3"/>
  <c r="K411" i="3"/>
  <c r="M411" i="3" s="1"/>
  <c r="I413" i="3"/>
  <c r="J412" i="3"/>
  <c r="M410" i="2"/>
  <c r="N410" i="2" s="1"/>
  <c r="S410" i="2" s="1"/>
  <c r="E411" i="2"/>
  <c r="O409" i="2"/>
  <c r="P409" i="2"/>
  <c r="Q409" i="2" s="1"/>
  <c r="J492" i="20" l="1"/>
  <c r="L492" i="20" s="1"/>
  <c r="K492" i="20"/>
  <c r="G494" i="20"/>
  <c r="F495" i="20" s="1"/>
  <c r="H493" i="20"/>
  <c r="I493" i="20" s="1"/>
  <c r="K412" i="3"/>
  <c r="M412" i="3" s="1"/>
  <c r="L412" i="3"/>
  <c r="J413" i="3"/>
  <c r="I414" i="3"/>
  <c r="M411" i="2"/>
  <c r="N411" i="2" s="1"/>
  <c r="S411" i="2" s="1"/>
  <c r="E412" i="2"/>
  <c r="P410" i="2"/>
  <c r="Q410" i="2" s="1"/>
  <c r="O410" i="2"/>
  <c r="K493" i="20" l="1"/>
  <c r="J493" i="20"/>
  <c r="L493" i="20" s="1"/>
  <c r="G495" i="20"/>
  <c r="F496" i="20" s="1"/>
  <c r="H494" i="20"/>
  <c r="I494" i="20" s="1"/>
  <c r="L413" i="3"/>
  <c r="K413" i="3"/>
  <c r="M413" i="3" s="1"/>
  <c r="I415" i="3"/>
  <c r="J414" i="3"/>
  <c r="M412" i="2"/>
  <c r="N412" i="2" s="1"/>
  <c r="S412" i="2" s="1"/>
  <c r="E413" i="2"/>
  <c r="P411" i="2"/>
  <c r="Q411" i="2" s="1"/>
  <c r="O411" i="2"/>
  <c r="J494" i="20" l="1"/>
  <c r="L494" i="20" s="1"/>
  <c r="K494" i="20"/>
  <c r="H495" i="20"/>
  <c r="I495" i="20" s="1"/>
  <c r="G496" i="20"/>
  <c r="F497" i="20" s="1"/>
  <c r="J415" i="3"/>
  <c r="I416" i="3"/>
  <c r="L414" i="3"/>
  <c r="K414" i="3"/>
  <c r="M414" i="3" s="1"/>
  <c r="M413" i="2"/>
  <c r="N413" i="2" s="1"/>
  <c r="S413" i="2" s="1"/>
  <c r="E414" i="2"/>
  <c r="P412" i="2"/>
  <c r="Q412" i="2" s="1"/>
  <c r="O412" i="2"/>
  <c r="H496" i="20" l="1"/>
  <c r="I496" i="20" s="1"/>
  <c r="K496" i="20" s="1"/>
  <c r="G497" i="20"/>
  <c r="F498" i="20" s="1"/>
  <c r="K495" i="20"/>
  <c r="J495" i="20"/>
  <c r="L495" i="20" s="1"/>
  <c r="J416" i="3"/>
  <c r="I417" i="3"/>
  <c r="L415" i="3"/>
  <c r="K415" i="3"/>
  <c r="M415" i="3" s="1"/>
  <c r="M414" i="2"/>
  <c r="N414" i="2" s="1"/>
  <c r="S414" i="2" s="1"/>
  <c r="E415" i="2"/>
  <c r="P413" i="2"/>
  <c r="Q413" i="2" s="1"/>
  <c r="O413" i="2"/>
  <c r="J496" i="20" l="1"/>
  <c r="L496" i="20" s="1"/>
  <c r="H497" i="20"/>
  <c r="I497" i="20" s="1"/>
  <c r="G498" i="20"/>
  <c r="F499" i="20" s="1"/>
  <c r="I418" i="3"/>
  <c r="J417" i="3"/>
  <c r="L416" i="3"/>
  <c r="K416" i="3"/>
  <c r="M416" i="3" s="1"/>
  <c r="M415" i="2"/>
  <c r="N415" i="2" s="1"/>
  <c r="S415" i="2" s="1"/>
  <c r="E416" i="2"/>
  <c r="P414" i="2"/>
  <c r="Q414" i="2" s="1"/>
  <c r="O414" i="2"/>
  <c r="G499" i="20" l="1"/>
  <c r="F500" i="20" s="1"/>
  <c r="K497" i="20"/>
  <c r="J497" i="20"/>
  <c r="L497" i="20" s="1"/>
  <c r="H498" i="20"/>
  <c r="I498" i="20" s="1"/>
  <c r="L417" i="3"/>
  <c r="K417" i="3"/>
  <c r="M417" i="3" s="1"/>
  <c r="J418" i="3"/>
  <c r="I419" i="3"/>
  <c r="E417" i="2"/>
  <c r="M416" i="2"/>
  <c r="N416" i="2" s="1"/>
  <c r="S416" i="2" s="1"/>
  <c r="P415" i="2"/>
  <c r="Q415" i="2" s="1"/>
  <c r="O415" i="2"/>
  <c r="H499" i="20" l="1"/>
  <c r="I499" i="20" s="1"/>
  <c r="K499" i="20" s="1"/>
  <c r="K498" i="20"/>
  <c r="J498" i="20"/>
  <c r="L498" i="20" s="1"/>
  <c r="G500" i="20"/>
  <c r="F501" i="20" s="1"/>
  <c r="I420" i="3"/>
  <c r="J419" i="3"/>
  <c r="K418" i="3"/>
  <c r="M418" i="3" s="1"/>
  <c r="L418" i="3"/>
  <c r="P416" i="2"/>
  <c r="Q416" i="2" s="1"/>
  <c r="O416" i="2"/>
  <c r="E418" i="2"/>
  <c r="M417" i="2"/>
  <c r="N417" i="2" s="1"/>
  <c r="S417" i="2" s="1"/>
  <c r="J499" i="20" l="1"/>
  <c r="L499" i="20" s="1"/>
  <c r="G501" i="20"/>
  <c r="F502" i="20" s="1"/>
  <c r="H500" i="20"/>
  <c r="I500" i="20" s="1"/>
  <c r="L419" i="3"/>
  <c r="K419" i="3"/>
  <c r="M419" i="3" s="1"/>
  <c r="I421" i="3"/>
  <c r="J420" i="3"/>
  <c r="M418" i="2"/>
  <c r="N418" i="2" s="1"/>
  <c r="S418" i="2" s="1"/>
  <c r="E419" i="2"/>
  <c r="O417" i="2"/>
  <c r="P417" i="2"/>
  <c r="Q417" i="2" s="1"/>
  <c r="H501" i="20" l="1"/>
  <c r="I501" i="20" s="1"/>
  <c r="K501" i="20" s="1"/>
  <c r="J500" i="20"/>
  <c r="L500" i="20" s="1"/>
  <c r="K500" i="20"/>
  <c r="G502" i="20"/>
  <c r="F503" i="20" s="1"/>
  <c r="K420" i="3"/>
  <c r="M420" i="3" s="1"/>
  <c r="L420" i="3"/>
  <c r="J421" i="3"/>
  <c r="I422" i="3"/>
  <c r="E420" i="2"/>
  <c r="M419" i="2"/>
  <c r="N419" i="2" s="1"/>
  <c r="S419" i="2" s="1"/>
  <c r="O418" i="2"/>
  <c r="P418" i="2"/>
  <c r="Q418" i="2" s="1"/>
  <c r="J501" i="20" l="1"/>
  <c r="L501" i="20" s="1"/>
  <c r="G503" i="20"/>
  <c r="F504" i="20" s="1"/>
  <c r="H502" i="20"/>
  <c r="I502" i="20" s="1"/>
  <c r="L421" i="3"/>
  <c r="K421" i="3"/>
  <c r="M421" i="3" s="1"/>
  <c r="I423" i="3"/>
  <c r="J422" i="3"/>
  <c r="P419" i="2"/>
  <c r="Q419" i="2" s="1"/>
  <c r="O419" i="2"/>
  <c r="M420" i="2"/>
  <c r="N420" i="2" s="1"/>
  <c r="E421" i="2"/>
  <c r="G504" i="20" l="1"/>
  <c r="F505" i="20" s="1"/>
  <c r="J502" i="20"/>
  <c r="L502" i="20" s="1"/>
  <c r="K502" i="20"/>
  <c r="H503" i="20"/>
  <c r="I503" i="20" s="1"/>
  <c r="L422" i="3"/>
  <c r="K422" i="3"/>
  <c r="M422" i="3" s="1"/>
  <c r="J423" i="3"/>
  <c r="I424" i="3"/>
  <c r="M421" i="2"/>
  <c r="N421" i="2" s="1"/>
  <c r="S421" i="2" s="1"/>
  <c r="E422" i="2"/>
  <c r="P420" i="2"/>
  <c r="Q420" i="2" s="1"/>
  <c r="O420" i="2"/>
  <c r="S420" i="2"/>
  <c r="K503" i="20" l="1"/>
  <c r="J503" i="20"/>
  <c r="L503" i="20" s="1"/>
  <c r="H504" i="20"/>
  <c r="I504" i="20" s="1"/>
  <c r="G505" i="20"/>
  <c r="F506" i="20" s="1"/>
  <c r="J424" i="3"/>
  <c r="I425" i="3"/>
  <c r="L423" i="3"/>
  <c r="K423" i="3"/>
  <c r="M423" i="3" s="1"/>
  <c r="M422" i="2"/>
  <c r="N422" i="2" s="1"/>
  <c r="S422" i="2" s="1"/>
  <c r="E423" i="2"/>
  <c r="P421" i="2"/>
  <c r="Q421" i="2" s="1"/>
  <c r="O421" i="2"/>
  <c r="H505" i="20" l="1"/>
  <c r="I505" i="20" s="1"/>
  <c r="K505" i="20" s="1"/>
  <c r="G506" i="20"/>
  <c r="F507" i="20" s="1"/>
  <c r="K504" i="20"/>
  <c r="J504" i="20"/>
  <c r="L504" i="20" s="1"/>
  <c r="I426" i="3"/>
  <c r="J425" i="3"/>
  <c r="L424" i="3"/>
  <c r="K424" i="3"/>
  <c r="M424" i="3" s="1"/>
  <c r="M423" i="2"/>
  <c r="N423" i="2" s="1"/>
  <c r="S423" i="2" s="1"/>
  <c r="E424" i="2"/>
  <c r="P422" i="2"/>
  <c r="Q422" i="2" s="1"/>
  <c r="O422" i="2"/>
  <c r="J505" i="20" l="1"/>
  <c r="L505" i="20" s="1"/>
  <c r="G507" i="20"/>
  <c r="F508" i="20" s="1"/>
  <c r="H506" i="20"/>
  <c r="I506" i="20" s="1"/>
  <c r="L425" i="3"/>
  <c r="K425" i="3"/>
  <c r="M425" i="3" s="1"/>
  <c r="J426" i="3"/>
  <c r="I427" i="3"/>
  <c r="M424" i="2"/>
  <c r="N424" i="2" s="1"/>
  <c r="S424" i="2" s="1"/>
  <c r="E425" i="2"/>
  <c r="P423" i="2"/>
  <c r="Q423" i="2" s="1"/>
  <c r="O423" i="2"/>
  <c r="H507" i="20" l="1"/>
  <c r="I507" i="20" s="1"/>
  <c r="K507" i="20" s="1"/>
  <c r="K506" i="20"/>
  <c r="J506" i="20"/>
  <c r="L506" i="20" s="1"/>
  <c r="G508" i="20"/>
  <c r="F509" i="20" s="1"/>
  <c r="I428" i="3"/>
  <c r="J427" i="3"/>
  <c r="K426" i="3"/>
  <c r="M426" i="3" s="1"/>
  <c r="L426" i="3"/>
  <c r="E426" i="2"/>
  <c r="M425" i="2"/>
  <c r="N425" i="2" s="1"/>
  <c r="S425" i="2" s="1"/>
  <c r="P424" i="2"/>
  <c r="Q424" i="2" s="1"/>
  <c r="O424" i="2"/>
  <c r="J507" i="20" l="1"/>
  <c r="L507" i="20" s="1"/>
  <c r="H508" i="20"/>
  <c r="I508" i="20" s="1"/>
  <c r="G509" i="20"/>
  <c r="F510" i="20" s="1"/>
  <c r="L427" i="3"/>
  <c r="K427" i="3"/>
  <c r="M427" i="3" s="1"/>
  <c r="I429" i="3"/>
  <c r="J428" i="3"/>
  <c r="P425" i="2"/>
  <c r="Q425" i="2" s="1"/>
  <c r="O425" i="2"/>
  <c r="M426" i="2"/>
  <c r="N426" i="2" s="1"/>
  <c r="S426" i="2" s="1"/>
  <c r="E427" i="2"/>
  <c r="G510" i="20" l="1"/>
  <c r="F511" i="20" s="1"/>
  <c r="H509" i="20"/>
  <c r="I509" i="20" s="1"/>
  <c r="J508" i="20"/>
  <c r="L508" i="20" s="1"/>
  <c r="K508" i="20"/>
  <c r="K428" i="3"/>
  <c r="M428" i="3" s="1"/>
  <c r="L428" i="3"/>
  <c r="J429" i="3"/>
  <c r="I430" i="3"/>
  <c r="E428" i="2"/>
  <c r="M427" i="2"/>
  <c r="N427" i="2" s="1"/>
  <c r="S427" i="2" s="1"/>
  <c r="O426" i="2"/>
  <c r="P426" i="2"/>
  <c r="Q426" i="2" s="1"/>
  <c r="K509" i="20" l="1"/>
  <c r="J509" i="20"/>
  <c r="L509" i="20" s="1"/>
  <c r="G511" i="20"/>
  <c r="F512" i="20" s="1"/>
  <c r="H510" i="20"/>
  <c r="I510" i="20" s="1"/>
  <c r="I431" i="3"/>
  <c r="J430" i="3"/>
  <c r="L429" i="3"/>
  <c r="K429" i="3"/>
  <c r="M429" i="3" s="1"/>
  <c r="P427" i="2"/>
  <c r="Q427" i="2" s="1"/>
  <c r="O427" i="2"/>
  <c r="M428" i="2"/>
  <c r="N428" i="2" s="1"/>
  <c r="E429" i="2"/>
  <c r="H511" i="20" l="1"/>
  <c r="I511" i="20" s="1"/>
  <c r="K511" i="20" s="1"/>
  <c r="J510" i="20"/>
  <c r="L510" i="20" s="1"/>
  <c r="K510" i="20"/>
  <c r="G512" i="20"/>
  <c r="F513" i="20" s="1"/>
  <c r="L430" i="3"/>
  <c r="K430" i="3"/>
  <c r="M430" i="3" s="1"/>
  <c r="J431" i="3"/>
  <c r="I432" i="3"/>
  <c r="P428" i="2"/>
  <c r="Q428" i="2" s="1"/>
  <c r="O428" i="2"/>
  <c r="S428" i="2"/>
  <c r="M429" i="2"/>
  <c r="N429" i="2" s="1"/>
  <c r="E430" i="2"/>
  <c r="H512" i="20" l="1"/>
  <c r="I512" i="20" s="1"/>
  <c r="K512" i="20" s="1"/>
  <c r="J511" i="20"/>
  <c r="L511" i="20" s="1"/>
  <c r="G513" i="20"/>
  <c r="F514" i="20" s="1"/>
  <c r="J432" i="3"/>
  <c r="I433" i="3"/>
  <c r="L431" i="3"/>
  <c r="K431" i="3"/>
  <c r="M431" i="3" s="1"/>
  <c r="M430" i="2"/>
  <c r="N430" i="2" s="1"/>
  <c r="S430" i="2" s="1"/>
  <c r="E431" i="2"/>
  <c r="P429" i="2"/>
  <c r="Q429" i="2" s="1"/>
  <c r="O429" i="2"/>
  <c r="S429" i="2"/>
  <c r="J512" i="20" l="1"/>
  <c r="L512" i="20" s="1"/>
  <c r="G514" i="20"/>
  <c r="F515" i="20" s="1"/>
  <c r="H513" i="20"/>
  <c r="I513" i="20" s="1"/>
  <c r="I434" i="3"/>
  <c r="J433" i="3"/>
  <c r="L432" i="3"/>
  <c r="K432" i="3"/>
  <c r="M432" i="3" s="1"/>
  <c r="M431" i="2"/>
  <c r="N431" i="2" s="1"/>
  <c r="S431" i="2" s="1"/>
  <c r="E432" i="2"/>
  <c r="P430" i="2"/>
  <c r="Q430" i="2" s="1"/>
  <c r="O430" i="2"/>
  <c r="K513" i="20" l="1"/>
  <c r="J513" i="20"/>
  <c r="L513" i="20" s="1"/>
  <c r="G515" i="20"/>
  <c r="F516" i="20" s="1"/>
  <c r="H514" i="20"/>
  <c r="I514" i="20" s="1"/>
  <c r="L433" i="3"/>
  <c r="K433" i="3"/>
  <c r="M433" i="3" s="1"/>
  <c r="J434" i="3"/>
  <c r="I435" i="3"/>
  <c r="M432" i="2"/>
  <c r="N432" i="2" s="1"/>
  <c r="S432" i="2" s="1"/>
  <c r="E433" i="2"/>
  <c r="P431" i="2"/>
  <c r="Q431" i="2" s="1"/>
  <c r="O431" i="2"/>
  <c r="K514" i="20" l="1"/>
  <c r="J514" i="20"/>
  <c r="L514" i="20" s="1"/>
  <c r="H515" i="20"/>
  <c r="I515" i="20" s="1"/>
  <c r="G516" i="20"/>
  <c r="F517" i="20" s="1"/>
  <c r="I436" i="3"/>
  <c r="J435" i="3"/>
  <c r="K434" i="3"/>
  <c r="M434" i="3" s="1"/>
  <c r="L434" i="3"/>
  <c r="E434" i="2"/>
  <c r="M433" i="2"/>
  <c r="N433" i="2" s="1"/>
  <c r="S433" i="2" s="1"/>
  <c r="P432" i="2"/>
  <c r="Q432" i="2" s="1"/>
  <c r="O432" i="2"/>
  <c r="G517" i="20" l="1"/>
  <c r="F518" i="20" s="1"/>
  <c r="H516" i="20"/>
  <c r="I516" i="20" s="1"/>
  <c r="K515" i="20"/>
  <c r="J515" i="20"/>
  <c r="L515" i="20" s="1"/>
  <c r="L435" i="3"/>
  <c r="K435" i="3"/>
  <c r="M435" i="3" s="1"/>
  <c r="I437" i="3"/>
  <c r="J436" i="3"/>
  <c r="P433" i="2"/>
  <c r="Q433" i="2" s="1"/>
  <c r="O433" i="2"/>
  <c r="M434" i="2"/>
  <c r="N434" i="2" s="1"/>
  <c r="E435" i="2"/>
  <c r="H517" i="20" l="1"/>
  <c r="I517" i="20" s="1"/>
  <c r="K517" i="20" s="1"/>
  <c r="J516" i="20"/>
  <c r="L516" i="20" s="1"/>
  <c r="K516" i="20"/>
  <c r="G518" i="20"/>
  <c r="F519" i="20" s="1"/>
  <c r="J437" i="3"/>
  <c r="I438" i="3"/>
  <c r="K436" i="3"/>
  <c r="M436" i="3" s="1"/>
  <c r="L436" i="3"/>
  <c r="O434" i="2"/>
  <c r="P434" i="2"/>
  <c r="Q434" i="2" s="1"/>
  <c r="E436" i="2"/>
  <c r="M435" i="2"/>
  <c r="N435" i="2" s="1"/>
  <c r="S434" i="2"/>
  <c r="J517" i="20" l="1"/>
  <c r="L517" i="20" s="1"/>
  <c r="G519" i="20"/>
  <c r="F520" i="20" s="1"/>
  <c r="H518" i="20"/>
  <c r="I518" i="20" s="1"/>
  <c r="I439" i="3"/>
  <c r="J438" i="3"/>
  <c r="L437" i="3"/>
  <c r="K437" i="3"/>
  <c r="M437" i="3" s="1"/>
  <c r="P435" i="2"/>
  <c r="Q435" i="2" s="1"/>
  <c r="O435" i="2"/>
  <c r="S435" i="2"/>
  <c r="M436" i="2"/>
  <c r="N436" i="2" s="1"/>
  <c r="E437" i="2"/>
  <c r="J518" i="20" l="1"/>
  <c r="L518" i="20" s="1"/>
  <c r="K518" i="20"/>
  <c r="G520" i="20"/>
  <c r="F521" i="20" s="1"/>
  <c r="H519" i="20"/>
  <c r="I519" i="20" s="1"/>
  <c r="L438" i="3"/>
  <c r="K438" i="3"/>
  <c r="M438" i="3" s="1"/>
  <c r="J439" i="3"/>
  <c r="I440" i="3"/>
  <c r="M437" i="2"/>
  <c r="N437" i="2" s="1"/>
  <c r="S437" i="2" s="1"/>
  <c r="E438" i="2"/>
  <c r="P436" i="2"/>
  <c r="Q436" i="2" s="1"/>
  <c r="O436" i="2"/>
  <c r="S436" i="2"/>
  <c r="K519" i="20" l="1"/>
  <c r="J519" i="20"/>
  <c r="L519" i="20" s="1"/>
  <c r="G521" i="20"/>
  <c r="F522" i="20" s="1"/>
  <c r="H520" i="20"/>
  <c r="I520" i="20" s="1"/>
  <c r="J440" i="3"/>
  <c r="I441" i="3"/>
  <c r="L439" i="3"/>
  <c r="K439" i="3"/>
  <c r="M439" i="3" s="1"/>
  <c r="M438" i="2"/>
  <c r="N438" i="2" s="1"/>
  <c r="S438" i="2" s="1"/>
  <c r="E439" i="2"/>
  <c r="P437" i="2"/>
  <c r="Q437" i="2" s="1"/>
  <c r="O437" i="2"/>
  <c r="G522" i="20" l="1"/>
  <c r="F523" i="20" s="1"/>
  <c r="K520" i="20"/>
  <c r="J520" i="20"/>
  <c r="L520" i="20" s="1"/>
  <c r="H521" i="20"/>
  <c r="I521" i="20" s="1"/>
  <c r="I442" i="3"/>
  <c r="J441" i="3"/>
  <c r="L440" i="3"/>
  <c r="K440" i="3"/>
  <c r="M440" i="3" s="1"/>
  <c r="M439" i="2"/>
  <c r="N439" i="2" s="1"/>
  <c r="S439" i="2" s="1"/>
  <c r="E440" i="2"/>
  <c r="P438" i="2"/>
  <c r="Q438" i="2" s="1"/>
  <c r="O438" i="2"/>
  <c r="G523" i="20" l="1"/>
  <c r="F524" i="20" s="1"/>
  <c r="H522" i="20"/>
  <c r="I522" i="20" s="1"/>
  <c r="K521" i="20"/>
  <c r="J521" i="20"/>
  <c r="L521" i="20" s="1"/>
  <c r="L441" i="3"/>
  <c r="K441" i="3"/>
  <c r="M441" i="3" s="1"/>
  <c r="J442" i="3"/>
  <c r="I443" i="3"/>
  <c r="M440" i="2"/>
  <c r="N440" i="2" s="1"/>
  <c r="S440" i="2" s="1"/>
  <c r="E441" i="2"/>
  <c r="P439" i="2"/>
  <c r="Q439" i="2" s="1"/>
  <c r="O439" i="2"/>
  <c r="H523" i="20" l="1"/>
  <c r="I523" i="20" s="1"/>
  <c r="K523" i="20" s="1"/>
  <c r="K522" i="20"/>
  <c r="J522" i="20"/>
  <c r="L522" i="20" s="1"/>
  <c r="G524" i="20"/>
  <c r="F525" i="20" s="1"/>
  <c r="K442" i="3"/>
  <c r="M442" i="3" s="1"/>
  <c r="L442" i="3"/>
  <c r="I444" i="3"/>
  <c r="J443" i="3"/>
  <c r="E442" i="2"/>
  <c r="M441" i="2"/>
  <c r="N441" i="2" s="1"/>
  <c r="S441" i="2" s="1"/>
  <c r="P440" i="2"/>
  <c r="Q440" i="2" s="1"/>
  <c r="O440" i="2"/>
  <c r="J523" i="20" l="1"/>
  <c r="L523" i="20" s="1"/>
  <c r="G525" i="20"/>
  <c r="F526" i="20" s="1"/>
  <c r="H524" i="20"/>
  <c r="I524" i="20" s="1"/>
  <c r="L443" i="3"/>
  <c r="K443" i="3"/>
  <c r="M443" i="3" s="1"/>
  <c r="I445" i="3"/>
  <c r="J444" i="3"/>
  <c r="P441" i="2"/>
  <c r="Q441" i="2" s="1"/>
  <c r="O441" i="2"/>
  <c r="M442" i="2"/>
  <c r="N442" i="2" s="1"/>
  <c r="S442" i="2" s="1"/>
  <c r="E443" i="2"/>
  <c r="G526" i="20" l="1"/>
  <c r="F527" i="20" s="1"/>
  <c r="H525" i="20"/>
  <c r="I525" i="20" s="1"/>
  <c r="J524" i="20"/>
  <c r="L524" i="20" s="1"/>
  <c r="K524" i="20"/>
  <c r="J445" i="3"/>
  <c r="I446" i="3"/>
  <c r="K444" i="3"/>
  <c r="M444" i="3" s="1"/>
  <c r="L444" i="3"/>
  <c r="E444" i="2"/>
  <c r="M443" i="2"/>
  <c r="N443" i="2" s="1"/>
  <c r="S443" i="2" s="1"/>
  <c r="O442" i="2"/>
  <c r="P442" i="2"/>
  <c r="Q442" i="2" s="1"/>
  <c r="H526" i="20" l="1"/>
  <c r="I526" i="20" s="1"/>
  <c r="J526" i="20" s="1"/>
  <c r="L526" i="20" s="1"/>
  <c r="K525" i="20"/>
  <c r="J525" i="20"/>
  <c r="L525" i="20" s="1"/>
  <c r="G527" i="20"/>
  <c r="F528" i="20" s="1"/>
  <c r="I447" i="3"/>
  <c r="J446" i="3"/>
  <c r="L445" i="3"/>
  <c r="K445" i="3"/>
  <c r="M445" i="3" s="1"/>
  <c r="P443" i="2"/>
  <c r="Q443" i="2" s="1"/>
  <c r="O443" i="2"/>
  <c r="M444" i="2"/>
  <c r="N444" i="2" s="1"/>
  <c r="E445" i="2"/>
  <c r="K526" i="20" l="1"/>
  <c r="H527" i="20"/>
  <c r="I527" i="20" s="1"/>
  <c r="G528" i="20"/>
  <c r="F529" i="20" s="1"/>
  <c r="L446" i="3"/>
  <c r="K446" i="3"/>
  <c r="M446" i="3" s="1"/>
  <c r="J447" i="3"/>
  <c r="I448" i="3"/>
  <c r="P444" i="2"/>
  <c r="Q444" i="2" s="1"/>
  <c r="O444" i="2"/>
  <c r="M445" i="2"/>
  <c r="N445" i="2" s="1"/>
  <c r="E446" i="2"/>
  <c r="S444" i="2"/>
  <c r="G529" i="20" l="1"/>
  <c r="F530" i="20" s="1"/>
  <c r="H528" i="20"/>
  <c r="I528" i="20" s="1"/>
  <c r="K527" i="20"/>
  <c r="J527" i="20"/>
  <c r="L527" i="20" s="1"/>
  <c r="J448" i="3"/>
  <c r="I449" i="3"/>
  <c r="L447" i="3"/>
  <c r="K447" i="3"/>
  <c r="M447" i="3" s="1"/>
  <c r="M446" i="2"/>
  <c r="N446" i="2" s="1"/>
  <c r="S446" i="2" s="1"/>
  <c r="E447" i="2"/>
  <c r="P445" i="2"/>
  <c r="Q445" i="2" s="1"/>
  <c r="O445" i="2"/>
  <c r="S445" i="2"/>
  <c r="K528" i="20" l="1"/>
  <c r="J528" i="20"/>
  <c r="L528" i="20" s="1"/>
  <c r="H529" i="20"/>
  <c r="I529" i="20" s="1"/>
  <c r="G530" i="20"/>
  <c r="F531" i="20" s="1"/>
  <c r="I450" i="3"/>
  <c r="J449" i="3"/>
  <c r="L448" i="3"/>
  <c r="K448" i="3"/>
  <c r="M448" i="3" s="1"/>
  <c r="M447" i="2"/>
  <c r="N447" i="2" s="1"/>
  <c r="S447" i="2" s="1"/>
  <c r="E448" i="2"/>
  <c r="P446" i="2"/>
  <c r="Q446" i="2" s="1"/>
  <c r="O446" i="2"/>
  <c r="G531" i="20" l="1"/>
  <c r="F532" i="20" s="1"/>
  <c r="K529" i="20"/>
  <c r="J529" i="20"/>
  <c r="L529" i="20" s="1"/>
  <c r="H530" i="20"/>
  <c r="I530" i="20" s="1"/>
  <c r="L449" i="3"/>
  <c r="K449" i="3"/>
  <c r="M449" i="3" s="1"/>
  <c r="J450" i="3"/>
  <c r="I451" i="3"/>
  <c r="M448" i="2"/>
  <c r="N448" i="2" s="1"/>
  <c r="S448" i="2" s="1"/>
  <c r="E449" i="2"/>
  <c r="P447" i="2"/>
  <c r="Q447" i="2" s="1"/>
  <c r="O447" i="2"/>
  <c r="G532" i="20" l="1"/>
  <c r="F533" i="20" s="1"/>
  <c r="K530" i="20"/>
  <c r="J530" i="20"/>
  <c r="L530" i="20" s="1"/>
  <c r="H531" i="20"/>
  <c r="I531" i="20" s="1"/>
  <c r="K450" i="3"/>
  <c r="M450" i="3" s="1"/>
  <c r="L450" i="3"/>
  <c r="I452" i="3"/>
  <c r="J451" i="3"/>
  <c r="E450" i="2"/>
  <c r="M449" i="2"/>
  <c r="N449" i="2" s="1"/>
  <c r="S449" i="2" s="1"/>
  <c r="P448" i="2"/>
  <c r="Q448" i="2" s="1"/>
  <c r="O448" i="2"/>
  <c r="G533" i="20" l="1"/>
  <c r="F534" i="20" s="1"/>
  <c r="H532" i="20"/>
  <c r="I532" i="20" s="1"/>
  <c r="J531" i="20"/>
  <c r="L531" i="20" s="1"/>
  <c r="K531" i="20"/>
  <c r="L451" i="3"/>
  <c r="K451" i="3"/>
  <c r="M451" i="3" s="1"/>
  <c r="I453" i="3"/>
  <c r="J452" i="3"/>
  <c r="P449" i="2"/>
  <c r="Q449" i="2" s="1"/>
  <c r="O449" i="2"/>
  <c r="M450" i="2"/>
  <c r="N450" i="2" s="1"/>
  <c r="E451" i="2"/>
  <c r="J532" i="20" l="1"/>
  <c r="L532" i="20" s="1"/>
  <c r="K532" i="20"/>
  <c r="G534" i="20"/>
  <c r="F535" i="20" s="1"/>
  <c r="H533" i="20"/>
  <c r="I533" i="20" s="1"/>
  <c r="K452" i="3"/>
  <c r="M452" i="3" s="1"/>
  <c r="L452" i="3"/>
  <c r="J453" i="3"/>
  <c r="I454" i="3"/>
  <c r="O450" i="2"/>
  <c r="P450" i="2"/>
  <c r="Q450" i="2" s="1"/>
  <c r="S450" i="2"/>
  <c r="E452" i="2"/>
  <c r="M451" i="2"/>
  <c r="N451" i="2" s="1"/>
  <c r="K533" i="20" l="1"/>
  <c r="J533" i="20"/>
  <c r="L533" i="20" s="1"/>
  <c r="G535" i="20"/>
  <c r="F536" i="20" s="1"/>
  <c r="H534" i="20"/>
  <c r="I534" i="20" s="1"/>
  <c r="L453" i="3"/>
  <c r="K453" i="3"/>
  <c r="M453" i="3" s="1"/>
  <c r="I455" i="3"/>
  <c r="J454" i="3"/>
  <c r="P451" i="2"/>
  <c r="Q451" i="2" s="1"/>
  <c r="O451" i="2"/>
  <c r="S451" i="2"/>
  <c r="M452" i="2"/>
  <c r="N452" i="2" s="1"/>
  <c r="S452" i="2" s="1"/>
  <c r="E453" i="2"/>
  <c r="H535" i="20" l="1"/>
  <c r="I535" i="20" s="1"/>
  <c r="K535" i="20" s="1"/>
  <c r="J534" i="20"/>
  <c r="L534" i="20" s="1"/>
  <c r="K534" i="20"/>
  <c r="G536" i="20"/>
  <c r="F537" i="20" s="1"/>
  <c r="L454" i="3"/>
  <c r="K454" i="3"/>
  <c r="M454" i="3" s="1"/>
  <c r="J455" i="3"/>
  <c r="I456" i="3"/>
  <c r="M453" i="2"/>
  <c r="N453" i="2" s="1"/>
  <c r="S453" i="2" s="1"/>
  <c r="E454" i="2"/>
  <c r="P452" i="2"/>
  <c r="Q452" i="2" s="1"/>
  <c r="O452" i="2"/>
  <c r="J535" i="20" l="1"/>
  <c r="L535" i="20" s="1"/>
  <c r="G537" i="20"/>
  <c r="F538" i="20" s="1"/>
  <c r="H536" i="20"/>
  <c r="I536" i="20" s="1"/>
  <c r="L455" i="3"/>
  <c r="K455" i="3"/>
  <c r="M455" i="3" s="1"/>
  <c r="J456" i="3"/>
  <c r="I457" i="3"/>
  <c r="E455" i="2"/>
  <c r="M454" i="2"/>
  <c r="N454" i="2" s="1"/>
  <c r="S454" i="2" s="1"/>
  <c r="P453" i="2"/>
  <c r="Q453" i="2" s="1"/>
  <c r="O453" i="2"/>
  <c r="K536" i="20" l="1"/>
  <c r="J536" i="20"/>
  <c r="L536" i="20" s="1"/>
  <c r="G538" i="20"/>
  <c r="F539" i="20" s="1"/>
  <c r="H537" i="20"/>
  <c r="I537" i="20" s="1"/>
  <c r="I458" i="3"/>
  <c r="J457" i="3"/>
  <c r="L456" i="3"/>
  <c r="K456" i="3"/>
  <c r="M456" i="3" s="1"/>
  <c r="P454" i="2"/>
  <c r="Q454" i="2" s="1"/>
  <c r="O454" i="2"/>
  <c r="M455" i="2"/>
  <c r="N455" i="2" s="1"/>
  <c r="E456" i="2"/>
  <c r="H538" i="20" l="1"/>
  <c r="I538" i="20" s="1"/>
  <c r="K537" i="20"/>
  <c r="J537" i="20"/>
  <c r="L537" i="20" s="1"/>
  <c r="G539" i="20"/>
  <c r="F540" i="20" s="1"/>
  <c r="L457" i="3"/>
  <c r="K457" i="3"/>
  <c r="M457" i="3" s="1"/>
  <c r="J458" i="3"/>
  <c r="I459" i="3"/>
  <c r="M456" i="2"/>
  <c r="N456" i="2" s="1"/>
  <c r="S456" i="2" s="1"/>
  <c r="E457" i="2"/>
  <c r="O455" i="2"/>
  <c r="P455" i="2"/>
  <c r="Q455" i="2" s="1"/>
  <c r="S455" i="2"/>
  <c r="H539" i="20" l="1"/>
  <c r="I539" i="20" s="1"/>
  <c r="K539" i="20" s="1"/>
  <c r="K538" i="20"/>
  <c r="J538" i="20"/>
  <c r="L538" i="20" s="1"/>
  <c r="G540" i="20"/>
  <c r="F541" i="20" s="1"/>
  <c r="K458" i="3"/>
  <c r="M458" i="3" s="1"/>
  <c r="L458" i="3"/>
  <c r="I460" i="3"/>
  <c r="J459" i="3"/>
  <c r="E458" i="2"/>
  <c r="M457" i="2"/>
  <c r="N457" i="2" s="1"/>
  <c r="S457" i="2" s="1"/>
  <c r="P456" i="2"/>
  <c r="Q456" i="2" s="1"/>
  <c r="O456" i="2"/>
  <c r="J539" i="20" l="1"/>
  <c r="L539" i="20" s="1"/>
  <c r="H540" i="20"/>
  <c r="I540" i="20" s="1"/>
  <c r="G541" i="20"/>
  <c r="F542" i="20" s="1"/>
  <c r="L459" i="3"/>
  <c r="K459" i="3"/>
  <c r="M459" i="3" s="1"/>
  <c r="I461" i="3"/>
  <c r="J460" i="3"/>
  <c r="P457" i="2"/>
  <c r="Q457" i="2" s="1"/>
  <c r="O457" i="2"/>
  <c r="M458" i="2"/>
  <c r="N458" i="2" s="1"/>
  <c r="S458" i="2" s="1"/>
  <c r="E459" i="2"/>
  <c r="H541" i="20" l="1"/>
  <c r="I541" i="20" s="1"/>
  <c r="J541" i="20" s="1"/>
  <c r="L541" i="20" s="1"/>
  <c r="G542" i="20"/>
  <c r="F543" i="20" s="1"/>
  <c r="J540" i="20"/>
  <c r="L540" i="20" s="1"/>
  <c r="K540" i="20"/>
  <c r="K460" i="3"/>
  <c r="M460" i="3" s="1"/>
  <c r="L460" i="3"/>
  <c r="J461" i="3"/>
  <c r="I462" i="3"/>
  <c r="P458" i="2"/>
  <c r="Q458" i="2" s="1"/>
  <c r="O458" i="2"/>
  <c r="E460" i="2"/>
  <c r="M459" i="2"/>
  <c r="N459" i="2" s="1"/>
  <c r="K541" i="20" l="1"/>
  <c r="G543" i="20"/>
  <c r="F544" i="20" s="1"/>
  <c r="H542" i="20"/>
  <c r="I542" i="20" s="1"/>
  <c r="L461" i="3"/>
  <c r="K461" i="3"/>
  <c r="M461" i="3" s="1"/>
  <c r="I463" i="3"/>
  <c r="J462" i="3"/>
  <c r="P459" i="2"/>
  <c r="Q459" i="2" s="1"/>
  <c r="O459" i="2"/>
  <c r="M460" i="2"/>
  <c r="N460" i="2" s="1"/>
  <c r="E461" i="2"/>
  <c r="S459" i="2"/>
  <c r="H543" i="20" l="1"/>
  <c r="I543" i="20" s="1"/>
  <c r="J542" i="20"/>
  <c r="L542" i="20" s="1"/>
  <c r="K542" i="20"/>
  <c r="G544" i="20"/>
  <c r="F545" i="20" s="1"/>
  <c r="J463" i="3"/>
  <c r="I464" i="3"/>
  <c r="L462" i="3"/>
  <c r="K462" i="3"/>
  <c r="M462" i="3" s="1"/>
  <c r="M461" i="2"/>
  <c r="N461" i="2" s="1"/>
  <c r="S461" i="2" s="1"/>
  <c r="E462" i="2"/>
  <c r="P460" i="2"/>
  <c r="Q460" i="2" s="1"/>
  <c r="O460" i="2"/>
  <c r="S460" i="2"/>
  <c r="H544" i="20" l="1"/>
  <c r="I544" i="20" s="1"/>
  <c r="K544" i="20" s="1"/>
  <c r="G545" i="20"/>
  <c r="F546" i="20" s="1"/>
  <c r="K543" i="20"/>
  <c r="J543" i="20"/>
  <c r="L543" i="20" s="1"/>
  <c r="J464" i="3"/>
  <c r="I465" i="3"/>
  <c r="L463" i="3"/>
  <c r="K463" i="3"/>
  <c r="M463" i="3" s="1"/>
  <c r="E463" i="2"/>
  <c r="M462" i="2"/>
  <c r="N462" i="2" s="1"/>
  <c r="S462" i="2" s="1"/>
  <c r="P461" i="2"/>
  <c r="Q461" i="2" s="1"/>
  <c r="O461" i="2"/>
  <c r="H545" i="20" l="1"/>
  <c r="I545" i="20" s="1"/>
  <c r="K545" i="20" s="1"/>
  <c r="J544" i="20"/>
  <c r="L544" i="20" s="1"/>
  <c r="G546" i="20"/>
  <c r="F547" i="20" s="1"/>
  <c r="I466" i="3"/>
  <c r="J465" i="3"/>
  <c r="L464" i="3"/>
  <c r="K464" i="3"/>
  <c r="M464" i="3" s="1"/>
  <c r="P462" i="2"/>
  <c r="Q462" i="2" s="1"/>
  <c r="O462" i="2"/>
  <c r="M463" i="2"/>
  <c r="N463" i="2" s="1"/>
  <c r="E464" i="2"/>
  <c r="J545" i="20" l="1"/>
  <c r="L545" i="20" s="1"/>
  <c r="H546" i="20"/>
  <c r="I546" i="20" s="1"/>
  <c r="K546" i="20" s="1"/>
  <c r="G547" i="20"/>
  <c r="F548" i="20" s="1"/>
  <c r="L465" i="3"/>
  <c r="K465" i="3"/>
  <c r="M465" i="3" s="1"/>
  <c r="J466" i="3"/>
  <c r="I467" i="3"/>
  <c r="M464" i="2"/>
  <c r="N464" i="2" s="1"/>
  <c r="S464" i="2" s="1"/>
  <c r="E465" i="2"/>
  <c r="O463" i="2"/>
  <c r="P463" i="2"/>
  <c r="Q463" i="2" s="1"/>
  <c r="S463" i="2"/>
  <c r="J546" i="20" l="1"/>
  <c r="L546" i="20" s="1"/>
  <c r="H547" i="20"/>
  <c r="I547" i="20" s="1"/>
  <c r="J547" i="20" s="1"/>
  <c r="L547" i="20" s="1"/>
  <c r="G548" i="20"/>
  <c r="F549" i="20" s="1"/>
  <c r="K466" i="3"/>
  <c r="M466" i="3" s="1"/>
  <c r="L466" i="3"/>
  <c r="I468" i="3"/>
  <c r="J467" i="3"/>
  <c r="M465" i="2"/>
  <c r="N465" i="2" s="1"/>
  <c r="S465" i="2" s="1"/>
  <c r="E466" i="2"/>
  <c r="P464" i="2"/>
  <c r="Q464" i="2" s="1"/>
  <c r="O464" i="2"/>
  <c r="K547" i="20" l="1"/>
  <c r="H548" i="20"/>
  <c r="I548" i="20" s="1"/>
  <c r="G549" i="20"/>
  <c r="F550" i="20" s="1"/>
  <c r="I469" i="3"/>
  <c r="J468" i="3"/>
  <c r="L467" i="3"/>
  <c r="K467" i="3"/>
  <c r="M467" i="3" s="1"/>
  <c r="M466" i="2"/>
  <c r="N466" i="2" s="1"/>
  <c r="S466" i="2" s="1"/>
  <c r="E467" i="2"/>
  <c r="P465" i="2"/>
  <c r="Q465" i="2" s="1"/>
  <c r="O465" i="2"/>
  <c r="G550" i="20" l="1"/>
  <c r="F551" i="20" s="1"/>
  <c r="J548" i="20"/>
  <c r="L548" i="20" s="1"/>
  <c r="K548" i="20"/>
  <c r="H549" i="20"/>
  <c r="I549" i="20" s="1"/>
  <c r="K468" i="3"/>
  <c r="M468" i="3" s="1"/>
  <c r="L468" i="3"/>
  <c r="J469" i="3"/>
  <c r="I470" i="3"/>
  <c r="E468" i="2"/>
  <c r="M467" i="2"/>
  <c r="N467" i="2" s="1"/>
  <c r="S467" i="2" s="1"/>
  <c r="P466" i="2"/>
  <c r="Q466" i="2" s="1"/>
  <c r="O466" i="2"/>
  <c r="K549" i="20" l="1"/>
  <c r="J549" i="20"/>
  <c r="L549" i="20" s="1"/>
  <c r="G551" i="20"/>
  <c r="F552" i="20" s="1"/>
  <c r="H550" i="20"/>
  <c r="I550" i="20" s="1"/>
  <c r="I471" i="3"/>
  <c r="J470" i="3"/>
  <c r="L469" i="3"/>
  <c r="K469" i="3"/>
  <c r="M469" i="3" s="1"/>
  <c r="P467" i="2"/>
  <c r="Q467" i="2" s="1"/>
  <c r="O467" i="2"/>
  <c r="M468" i="2"/>
  <c r="N468" i="2" s="1"/>
  <c r="E469" i="2"/>
  <c r="H551" i="20" l="1"/>
  <c r="I551" i="20" s="1"/>
  <c r="K551" i="20" s="1"/>
  <c r="J550" i="20"/>
  <c r="L550" i="20" s="1"/>
  <c r="K550" i="20"/>
  <c r="G552" i="20"/>
  <c r="F553" i="20" s="1"/>
  <c r="L470" i="3"/>
  <c r="K470" i="3"/>
  <c r="M470" i="3" s="1"/>
  <c r="J471" i="3"/>
  <c r="I472" i="3"/>
  <c r="P468" i="2"/>
  <c r="Q468" i="2" s="1"/>
  <c r="O468" i="2"/>
  <c r="S468" i="2"/>
  <c r="M469" i="2"/>
  <c r="N469" i="2" s="1"/>
  <c r="S469" i="2" s="1"/>
  <c r="E470" i="2"/>
  <c r="J551" i="20" l="1"/>
  <c r="L551" i="20" s="1"/>
  <c r="H552" i="20"/>
  <c r="I552" i="20" s="1"/>
  <c r="J552" i="20" s="1"/>
  <c r="L552" i="20" s="1"/>
  <c r="G553" i="20"/>
  <c r="F554" i="20" s="1"/>
  <c r="J472" i="3"/>
  <c r="I473" i="3"/>
  <c r="L471" i="3"/>
  <c r="K471" i="3"/>
  <c r="M471" i="3" s="1"/>
  <c r="E471" i="2"/>
  <c r="M470" i="2"/>
  <c r="N470" i="2" s="1"/>
  <c r="S470" i="2" s="1"/>
  <c r="P469" i="2"/>
  <c r="Q469" i="2" s="1"/>
  <c r="O469" i="2"/>
  <c r="K552" i="20" l="1"/>
  <c r="H553" i="20"/>
  <c r="I553" i="20" s="1"/>
  <c r="G554" i="20"/>
  <c r="F555" i="20" s="1"/>
  <c r="I474" i="3"/>
  <c r="J473" i="3"/>
  <c r="L472" i="3"/>
  <c r="K472" i="3"/>
  <c r="M472" i="3" s="1"/>
  <c r="P470" i="2"/>
  <c r="Q470" i="2" s="1"/>
  <c r="O470" i="2"/>
  <c r="M471" i="2"/>
  <c r="N471" i="2" s="1"/>
  <c r="E472" i="2"/>
  <c r="G555" i="20" l="1"/>
  <c r="F556" i="20" s="1"/>
  <c r="H554" i="20"/>
  <c r="I554" i="20" s="1"/>
  <c r="K553" i="20"/>
  <c r="J553" i="20"/>
  <c r="L553" i="20" s="1"/>
  <c r="L473" i="3"/>
  <c r="K473" i="3"/>
  <c r="M473" i="3" s="1"/>
  <c r="J474" i="3"/>
  <c r="I475" i="3"/>
  <c r="M472" i="2"/>
  <c r="N472" i="2" s="1"/>
  <c r="S472" i="2" s="1"/>
  <c r="E473" i="2"/>
  <c r="O471" i="2"/>
  <c r="P471" i="2"/>
  <c r="Q471" i="2" s="1"/>
  <c r="S471" i="2"/>
  <c r="H555" i="20" l="1"/>
  <c r="I555" i="20" s="1"/>
  <c r="K555" i="20" s="1"/>
  <c r="K554" i="20"/>
  <c r="J554" i="20"/>
  <c r="L554" i="20" s="1"/>
  <c r="G556" i="20"/>
  <c r="F557" i="20" s="1"/>
  <c r="I476" i="3"/>
  <c r="J475" i="3"/>
  <c r="K474" i="3"/>
  <c r="M474" i="3" s="1"/>
  <c r="L474" i="3"/>
  <c r="M473" i="2"/>
  <c r="N473" i="2" s="1"/>
  <c r="S473" i="2" s="1"/>
  <c r="E474" i="2"/>
  <c r="P472" i="2"/>
  <c r="Q472" i="2" s="1"/>
  <c r="O472" i="2"/>
  <c r="J555" i="20" l="1"/>
  <c r="L555" i="20" s="1"/>
  <c r="H556" i="20"/>
  <c r="I556" i="20" s="1"/>
  <c r="J556" i="20" s="1"/>
  <c r="L556" i="20" s="1"/>
  <c r="G557" i="20"/>
  <c r="F558" i="20" s="1"/>
  <c r="L475" i="3"/>
  <c r="K475" i="3"/>
  <c r="M475" i="3" s="1"/>
  <c r="I477" i="3"/>
  <c r="J476" i="3"/>
  <c r="M474" i="2"/>
  <c r="N474" i="2" s="1"/>
  <c r="S474" i="2" s="1"/>
  <c r="E475" i="2"/>
  <c r="P473" i="2"/>
  <c r="Q473" i="2" s="1"/>
  <c r="O473" i="2"/>
  <c r="K556" i="20" l="1"/>
  <c r="G558" i="20"/>
  <c r="F559" i="20" s="1"/>
  <c r="H557" i="20"/>
  <c r="I557" i="20" s="1"/>
  <c r="K476" i="3"/>
  <c r="M476" i="3" s="1"/>
  <c r="L476" i="3"/>
  <c r="J477" i="3"/>
  <c r="I478" i="3"/>
  <c r="E476" i="2"/>
  <c r="M475" i="2"/>
  <c r="N475" i="2" s="1"/>
  <c r="S475" i="2" s="1"/>
  <c r="P474" i="2"/>
  <c r="Q474" i="2" s="1"/>
  <c r="O474" i="2"/>
  <c r="K557" i="20" l="1"/>
  <c r="J557" i="20"/>
  <c r="L557" i="20" s="1"/>
  <c r="G559" i="20"/>
  <c r="F560" i="20" s="1"/>
  <c r="H558" i="20"/>
  <c r="I558" i="20" s="1"/>
  <c r="I479" i="3"/>
  <c r="J478" i="3"/>
  <c r="L477" i="3"/>
  <c r="K477" i="3"/>
  <c r="M477" i="3" s="1"/>
  <c r="P475" i="2"/>
  <c r="Q475" i="2" s="1"/>
  <c r="O475" i="2"/>
  <c r="M476" i="2"/>
  <c r="N476" i="2" s="1"/>
  <c r="E477" i="2"/>
  <c r="J558" i="20" l="1"/>
  <c r="L558" i="20" s="1"/>
  <c r="K558" i="20"/>
  <c r="H559" i="20"/>
  <c r="I559" i="20" s="1"/>
  <c r="G560" i="20"/>
  <c r="F561" i="20" s="1"/>
  <c r="L478" i="3"/>
  <c r="K478" i="3"/>
  <c r="M478" i="3" s="1"/>
  <c r="J479" i="3"/>
  <c r="I480" i="3"/>
  <c r="P476" i="2"/>
  <c r="Q476" i="2" s="1"/>
  <c r="O476" i="2"/>
  <c r="S476" i="2"/>
  <c r="M477" i="2"/>
  <c r="N477" i="2" s="1"/>
  <c r="S477" i="2" s="1"/>
  <c r="E478" i="2"/>
  <c r="G561" i="20" l="1"/>
  <c r="F562" i="20" s="1"/>
  <c r="K559" i="20"/>
  <c r="J559" i="20"/>
  <c r="L559" i="20" s="1"/>
  <c r="H560" i="20"/>
  <c r="I560" i="20" s="1"/>
  <c r="J480" i="3"/>
  <c r="I481" i="3"/>
  <c r="L479" i="3"/>
  <c r="K479" i="3"/>
  <c r="M479" i="3" s="1"/>
  <c r="E479" i="2"/>
  <c r="M478" i="2"/>
  <c r="N478" i="2" s="1"/>
  <c r="S478" i="2" s="1"/>
  <c r="P477" i="2"/>
  <c r="Q477" i="2" s="1"/>
  <c r="O477" i="2"/>
  <c r="H561" i="20" l="1"/>
  <c r="I561" i="20" s="1"/>
  <c r="K561" i="20" s="1"/>
  <c r="G562" i="20"/>
  <c r="F563" i="20" s="1"/>
  <c r="K560" i="20"/>
  <c r="J560" i="20"/>
  <c r="L560" i="20" s="1"/>
  <c r="I482" i="3"/>
  <c r="J481" i="3"/>
  <c r="L480" i="3"/>
  <c r="K480" i="3"/>
  <c r="M480" i="3" s="1"/>
  <c r="P478" i="2"/>
  <c r="Q478" i="2" s="1"/>
  <c r="O478" i="2"/>
  <c r="M479" i="2"/>
  <c r="N479" i="2" s="1"/>
  <c r="E480" i="2"/>
  <c r="J561" i="20" l="1"/>
  <c r="L561" i="20" s="1"/>
  <c r="G563" i="20"/>
  <c r="F564" i="20" s="1"/>
  <c r="H562" i="20"/>
  <c r="I562" i="20" s="1"/>
  <c r="L481" i="3"/>
  <c r="K481" i="3"/>
  <c r="M481" i="3" s="1"/>
  <c r="J482" i="3"/>
  <c r="I483" i="3"/>
  <c r="M480" i="2"/>
  <c r="N480" i="2" s="1"/>
  <c r="S480" i="2" s="1"/>
  <c r="E481" i="2"/>
  <c r="O479" i="2"/>
  <c r="P479" i="2"/>
  <c r="Q479" i="2" s="1"/>
  <c r="S479" i="2"/>
  <c r="K562" i="20" l="1"/>
  <c r="J562" i="20"/>
  <c r="L562" i="20" s="1"/>
  <c r="H563" i="20"/>
  <c r="I563" i="20" s="1"/>
  <c r="G564" i="20"/>
  <c r="F565" i="20" s="1"/>
  <c r="I484" i="3"/>
  <c r="J483" i="3"/>
  <c r="K482" i="3"/>
  <c r="M482" i="3" s="1"/>
  <c r="L482" i="3"/>
  <c r="M481" i="2"/>
  <c r="N481" i="2" s="1"/>
  <c r="S481" i="2" s="1"/>
  <c r="E482" i="2"/>
  <c r="P480" i="2"/>
  <c r="Q480" i="2" s="1"/>
  <c r="O480" i="2"/>
  <c r="G565" i="20" l="1"/>
  <c r="F566" i="20" s="1"/>
  <c r="H564" i="20"/>
  <c r="I564" i="20" s="1"/>
  <c r="K563" i="20"/>
  <c r="J563" i="20"/>
  <c r="L563" i="20" s="1"/>
  <c r="L483" i="3"/>
  <c r="K483" i="3"/>
  <c r="M483" i="3" s="1"/>
  <c r="I485" i="3"/>
  <c r="J484" i="3"/>
  <c r="M482" i="2"/>
  <c r="N482" i="2" s="1"/>
  <c r="S482" i="2" s="1"/>
  <c r="E483" i="2"/>
  <c r="P481" i="2"/>
  <c r="Q481" i="2" s="1"/>
  <c r="O481" i="2"/>
  <c r="J564" i="20" l="1"/>
  <c r="L564" i="20" s="1"/>
  <c r="K564" i="20"/>
  <c r="G566" i="20"/>
  <c r="F567" i="20" s="1"/>
  <c r="H565" i="20"/>
  <c r="I565" i="20" s="1"/>
  <c r="K484" i="3"/>
  <c r="M484" i="3" s="1"/>
  <c r="L484" i="3"/>
  <c r="J485" i="3"/>
  <c r="I486" i="3"/>
  <c r="E484" i="2"/>
  <c r="M483" i="2"/>
  <c r="N483" i="2" s="1"/>
  <c r="S483" i="2" s="1"/>
  <c r="P482" i="2"/>
  <c r="Q482" i="2" s="1"/>
  <c r="O482" i="2"/>
  <c r="G567" i="20" l="1"/>
  <c r="F568" i="20" s="1"/>
  <c r="K565" i="20"/>
  <c r="J565" i="20"/>
  <c r="L565" i="20" s="1"/>
  <c r="H566" i="20"/>
  <c r="I566" i="20" s="1"/>
  <c r="L485" i="3"/>
  <c r="K485" i="3"/>
  <c r="M485" i="3" s="1"/>
  <c r="I487" i="3"/>
  <c r="J486" i="3"/>
  <c r="P483" i="2"/>
  <c r="Q483" i="2" s="1"/>
  <c r="O483" i="2"/>
  <c r="M484" i="2"/>
  <c r="N484" i="2" s="1"/>
  <c r="E485" i="2"/>
  <c r="J566" i="20" l="1"/>
  <c r="L566" i="20" s="1"/>
  <c r="K566" i="20"/>
  <c r="G568" i="20"/>
  <c r="F569" i="20" s="1"/>
  <c r="H567" i="20"/>
  <c r="I567" i="20" s="1"/>
  <c r="L486" i="3"/>
  <c r="K486" i="3"/>
  <c r="M486" i="3" s="1"/>
  <c r="J487" i="3"/>
  <c r="I488" i="3"/>
  <c r="P484" i="2"/>
  <c r="Q484" i="2" s="1"/>
  <c r="O484" i="2"/>
  <c r="S484" i="2"/>
  <c r="M485" i="2"/>
  <c r="N485" i="2" s="1"/>
  <c r="S485" i="2" s="1"/>
  <c r="E486" i="2"/>
  <c r="H568" i="20" l="1"/>
  <c r="I568" i="20" s="1"/>
  <c r="J568" i="20" s="1"/>
  <c r="L568" i="20" s="1"/>
  <c r="G569" i="20"/>
  <c r="F570" i="20" s="1"/>
  <c r="K567" i="20"/>
  <c r="J567" i="20"/>
  <c r="L567" i="20" s="1"/>
  <c r="J488" i="3"/>
  <c r="I489" i="3"/>
  <c r="L487" i="3"/>
  <c r="K487" i="3"/>
  <c r="M487" i="3" s="1"/>
  <c r="E487" i="2"/>
  <c r="M486" i="2"/>
  <c r="N486" i="2" s="1"/>
  <c r="S486" i="2" s="1"/>
  <c r="P485" i="2"/>
  <c r="Q485" i="2" s="1"/>
  <c r="O485" i="2"/>
  <c r="K568" i="20" l="1"/>
  <c r="H569" i="20"/>
  <c r="I569" i="20" s="1"/>
  <c r="K569" i="20" s="1"/>
  <c r="G570" i="20"/>
  <c r="F571" i="20" s="1"/>
  <c r="I490" i="3"/>
  <c r="J489" i="3"/>
  <c r="L488" i="3"/>
  <c r="K488" i="3"/>
  <c r="M488" i="3" s="1"/>
  <c r="P486" i="2"/>
  <c r="Q486" i="2" s="1"/>
  <c r="O486" i="2"/>
  <c r="M487" i="2"/>
  <c r="N487" i="2" s="1"/>
  <c r="E488" i="2"/>
  <c r="J569" i="20" l="1"/>
  <c r="L569" i="20" s="1"/>
  <c r="G571" i="20"/>
  <c r="F572" i="20" s="1"/>
  <c r="H570" i="20"/>
  <c r="I570" i="20" s="1"/>
  <c r="L489" i="3"/>
  <c r="K489" i="3"/>
  <c r="M489" i="3" s="1"/>
  <c r="J490" i="3"/>
  <c r="I491" i="3"/>
  <c r="M488" i="2"/>
  <c r="N488" i="2" s="1"/>
  <c r="S488" i="2" s="1"/>
  <c r="E489" i="2"/>
  <c r="O487" i="2"/>
  <c r="P487" i="2"/>
  <c r="Q487" i="2" s="1"/>
  <c r="S487" i="2"/>
  <c r="K570" i="20" l="1"/>
  <c r="J570" i="20"/>
  <c r="L570" i="20" s="1"/>
  <c r="H571" i="20"/>
  <c r="I571" i="20" s="1"/>
  <c r="G572" i="20"/>
  <c r="F573" i="20" s="1"/>
  <c r="I492" i="3"/>
  <c r="J491" i="3"/>
  <c r="K490" i="3"/>
  <c r="M490" i="3" s="1"/>
  <c r="L490" i="3"/>
  <c r="M489" i="2"/>
  <c r="N489" i="2" s="1"/>
  <c r="S489" i="2" s="1"/>
  <c r="E490" i="2"/>
  <c r="P488" i="2"/>
  <c r="Q488" i="2" s="1"/>
  <c r="O488" i="2"/>
  <c r="H572" i="20" l="1"/>
  <c r="I572" i="20" s="1"/>
  <c r="J572" i="20" s="1"/>
  <c r="L572" i="20" s="1"/>
  <c r="K571" i="20"/>
  <c r="J571" i="20"/>
  <c r="L571" i="20" s="1"/>
  <c r="G573" i="20"/>
  <c r="F574" i="20" s="1"/>
  <c r="L491" i="3"/>
  <c r="K491" i="3"/>
  <c r="M491" i="3" s="1"/>
  <c r="I493" i="3"/>
  <c r="J492" i="3"/>
  <c r="M490" i="2"/>
  <c r="N490" i="2" s="1"/>
  <c r="S490" i="2" s="1"/>
  <c r="E491" i="2"/>
  <c r="P489" i="2"/>
  <c r="Q489" i="2" s="1"/>
  <c r="O489" i="2"/>
  <c r="K572" i="20" l="1"/>
  <c r="H573" i="20"/>
  <c r="I573" i="20" s="1"/>
  <c r="G574" i="20"/>
  <c r="F575" i="20" s="1"/>
  <c r="J493" i="3"/>
  <c r="I494" i="3"/>
  <c r="K492" i="3"/>
  <c r="M492" i="3" s="1"/>
  <c r="L492" i="3"/>
  <c r="E492" i="2"/>
  <c r="M491" i="2"/>
  <c r="N491" i="2" s="1"/>
  <c r="S491" i="2" s="1"/>
  <c r="P490" i="2"/>
  <c r="Q490" i="2" s="1"/>
  <c r="O490" i="2"/>
  <c r="G575" i="20" l="1"/>
  <c r="F576" i="20" s="1"/>
  <c r="H574" i="20"/>
  <c r="I574" i="20" s="1"/>
  <c r="K573" i="20"/>
  <c r="J573" i="20"/>
  <c r="L573" i="20" s="1"/>
  <c r="I495" i="3"/>
  <c r="J494" i="3"/>
  <c r="L493" i="3"/>
  <c r="K493" i="3"/>
  <c r="M493" i="3" s="1"/>
  <c r="P491" i="2"/>
  <c r="Q491" i="2" s="1"/>
  <c r="O491" i="2"/>
  <c r="M492" i="2"/>
  <c r="N492" i="2" s="1"/>
  <c r="S492" i="2" s="1"/>
  <c r="E493" i="2"/>
  <c r="J574" i="20" l="1"/>
  <c r="L574" i="20" s="1"/>
  <c r="K574" i="20"/>
  <c r="G576" i="20"/>
  <c r="F577" i="20" s="1"/>
  <c r="H575" i="20"/>
  <c r="I575" i="20" s="1"/>
  <c r="L494" i="3"/>
  <c r="K494" i="3"/>
  <c r="M494" i="3" s="1"/>
  <c r="J495" i="3"/>
  <c r="I496" i="3"/>
  <c r="M493" i="2"/>
  <c r="N493" i="2" s="1"/>
  <c r="S493" i="2" s="1"/>
  <c r="E494" i="2"/>
  <c r="O492" i="2"/>
  <c r="P492" i="2"/>
  <c r="Q492" i="2" s="1"/>
  <c r="K575" i="20" l="1"/>
  <c r="J575" i="20"/>
  <c r="L575" i="20" s="1"/>
  <c r="G577" i="20"/>
  <c r="F578" i="20" s="1"/>
  <c r="H576" i="20"/>
  <c r="I576" i="20" s="1"/>
  <c r="L495" i="3"/>
  <c r="K495" i="3"/>
  <c r="M495" i="3" s="1"/>
  <c r="J496" i="3"/>
  <c r="I497" i="3"/>
  <c r="E495" i="2"/>
  <c r="M494" i="2"/>
  <c r="N494" i="2" s="1"/>
  <c r="S494" i="2" s="1"/>
  <c r="P493" i="2"/>
  <c r="Q493" i="2" s="1"/>
  <c r="O493" i="2"/>
  <c r="H577" i="20" l="1"/>
  <c r="I577" i="20" s="1"/>
  <c r="K577" i="20" s="1"/>
  <c r="G578" i="20"/>
  <c r="F579" i="20" s="1"/>
  <c r="K576" i="20"/>
  <c r="J576" i="20"/>
  <c r="L576" i="20" s="1"/>
  <c r="L496" i="3"/>
  <c r="K496" i="3"/>
  <c r="M496" i="3" s="1"/>
  <c r="I498" i="3"/>
  <c r="J497" i="3"/>
  <c r="P494" i="2"/>
  <c r="Q494" i="2" s="1"/>
  <c r="O494" i="2"/>
  <c r="M495" i="2"/>
  <c r="N495" i="2" s="1"/>
  <c r="S495" i="2" s="1"/>
  <c r="E496" i="2"/>
  <c r="J577" i="20" l="1"/>
  <c r="L577" i="20" s="1"/>
  <c r="G579" i="20"/>
  <c r="F580" i="20" s="1"/>
  <c r="H578" i="20"/>
  <c r="I578" i="20" s="1"/>
  <c r="L497" i="3"/>
  <c r="K497" i="3"/>
  <c r="M497" i="3" s="1"/>
  <c r="J498" i="3"/>
  <c r="I499" i="3"/>
  <c r="M496" i="2"/>
  <c r="N496" i="2" s="1"/>
  <c r="S496" i="2" s="1"/>
  <c r="E497" i="2"/>
  <c r="O495" i="2"/>
  <c r="P495" i="2"/>
  <c r="Q495" i="2" s="1"/>
  <c r="K578" i="20" l="1"/>
  <c r="J578" i="20"/>
  <c r="L578" i="20" s="1"/>
  <c r="H579" i="20"/>
  <c r="I579" i="20" s="1"/>
  <c r="G580" i="20"/>
  <c r="F581" i="20" s="1"/>
  <c r="I500" i="3"/>
  <c r="J499" i="3"/>
  <c r="K498" i="3"/>
  <c r="M498" i="3" s="1"/>
  <c r="L498" i="3"/>
  <c r="M497" i="2"/>
  <c r="N497" i="2" s="1"/>
  <c r="S497" i="2" s="1"/>
  <c r="E498" i="2"/>
  <c r="P496" i="2"/>
  <c r="Q496" i="2" s="1"/>
  <c r="O496" i="2"/>
  <c r="G581" i="20" l="1"/>
  <c r="F582" i="20" s="1"/>
  <c r="H580" i="20"/>
  <c r="I580" i="20" s="1"/>
  <c r="J579" i="20"/>
  <c r="L579" i="20" s="1"/>
  <c r="K579" i="20"/>
  <c r="L499" i="3"/>
  <c r="K499" i="3"/>
  <c r="M499" i="3" s="1"/>
  <c r="I501" i="3"/>
  <c r="J500" i="3"/>
  <c r="M498" i="2"/>
  <c r="N498" i="2" s="1"/>
  <c r="S498" i="2" s="1"/>
  <c r="E499" i="2"/>
  <c r="P497" i="2"/>
  <c r="Q497" i="2" s="1"/>
  <c r="O497" i="2"/>
  <c r="J580" i="20" l="1"/>
  <c r="L580" i="20" s="1"/>
  <c r="K580" i="20"/>
  <c r="G582" i="20"/>
  <c r="F583" i="20" s="1"/>
  <c r="H581" i="20"/>
  <c r="I581" i="20" s="1"/>
  <c r="J501" i="3"/>
  <c r="I502" i="3"/>
  <c r="K500" i="3"/>
  <c r="M500" i="3" s="1"/>
  <c r="L500" i="3"/>
  <c r="E500" i="2"/>
  <c r="M499" i="2"/>
  <c r="N499" i="2" s="1"/>
  <c r="S499" i="2" s="1"/>
  <c r="P498" i="2"/>
  <c r="Q498" i="2" s="1"/>
  <c r="O498" i="2"/>
  <c r="G583" i="20" l="1"/>
  <c r="F584" i="20" s="1"/>
  <c r="H582" i="20"/>
  <c r="I582" i="20" s="1"/>
  <c r="K581" i="20"/>
  <c r="J581" i="20"/>
  <c r="L581" i="20" s="1"/>
  <c r="I503" i="3"/>
  <c r="J502" i="3"/>
  <c r="L501" i="3"/>
  <c r="K501" i="3"/>
  <c r="M501" i="3" s="1"/>
  <c r="P499" i="2"/>
  <c r="Q499" i="2" s="1"/>
  <c r="O499" i="2"/>
  <c r="M500" i="2"/>
  <c r="N500" i="2" s="1"/>
  <c r="E501" i="2"/>
  <c r="J582" i="20" l="1"/>
  <c r="L582" i="20" s="1"/>
  <c r="K582" i="20"/>
  <c r="G584" i="20"/>
  <c r="F585" i="20" s="1"/>
  <c r="H583" i="20"/>
  <c r="I583" i="20" s="1"/>
  <c r="L502" i="3"/>
  <c r="K502" i="3"/>
  <c r="M502" i="3" s="1"/>
  <c r="J503" i="3"/>
  <c r="I504" i="3"/>
  <c r="P500" i="2"/>
  <c r="Q500" i="2" s="1"/>
  <c r="O500" i="2"/>
  <c r="M501" i="2"/>
  <c r="N501" i="2" s="1"/>
  <c r="S501" i="2" s="1"/>
  <c r="E502" i="2"/>
  <c r="S500" i="2"/>
  <c r="K583" i="20" l="1"/>
  <c r="J583" i="20"/>
  <c r="L583" i="20" s="1"/>
  <c r="H584" i="20"/>
  <c r="I584" i="20" s="1"/>
  <c r="G585" i="20"/>
  <c r="F586" i="20" s="1"/>
  <c r="L503" i="3"/>
  <c r="K503" i="3"/>
  <c r="M503" i="3" s="1"/>
  <c r="J504" i="3"/>
  <c r="I505" i="3"/>
  <c r="E503" i="2"/>
  <c r="M502" i="2"/>
  <c r="N502" i="2" s="1"/>
  <c r="S502" i="2" s="1"/>
  <c r="P501" i="2"/>
  <c r="Q501" i="2" s="1"/>
  <c r="O501" i="2"/>
  <c r="G586" i="20" l="1"/>
  <c r="F587" i="20" s="1"/>
  <c r="H585" i="20"/>
  <c r="I585" i="20" s="1"/>
  <c r="K584" i="20"/>
  <c r="J584" i="20"/>
  <c r="L584" i="20" s="1"/>
  <c r="I506" i="3"/>
  <c r="J505" i="3"/>
  <c r="L504" i="3"/>
  <c r="K504" i="3"/>
  <c r="M504" i="3" s="1"/>
  <c r="P502" i="2"/>
  <c r="Q502" i="2" s="1"/>
  <c r="O502" i="2"/>
  <c r="M503" i="2"/>
  <c r="N503" i="2" s="1"/>
  <c r="S503" i="2" s="1"/>
  <c r="E504" i="2"/>
  <c r="K585" i="20" l="1"/>
  <c r="J585" i="20"/>
  <c r="L585" i="20" s="1"/>
  <c r="G587" i="20"/>
  <c r="F588" i="20" s="1"/>
  <c r="H586" i="20"/>
  <c r="I586" i="20" s="1"/>
  <c r="L505" i="3"/>
  <c r="K505" i="3"/>
  <c r="M505" i="3" s="1"/>
  <c r="J506" i="3"/>
  <c r="I507" i="3"/>
  <c r="M504" i="2"/>
  <c r="N504" i="2" s="1"/>
  <c r="S504" i="2" s="1"/>
  <c r="E505" i="2"/>
  <c r="O503" i="2"/>
  <c r="P503" i="2"/>
  <c r="Q503" i="2" s="1"/>
  <c r="H587" i="20" l="1"/>
  <c r="I587" i="20" s="1"/>
  <c r="K587" i="20" s="1"/>
  <c r="K586" i="20"/>
  <c r="J586" i="20"/>
  <c r="L586" i="20" s="1"/>
  <c r="G588" i="20"/>
  <c r="F589" i="20" s="1"/>
  <c r="I508" i="3"/>
  <c r="J507" i="3"/>
  <c r="K506" i="3"/>
  <c r="M506" i="3" s="1"/>
  <c r="L506" i="3"/>
  <c r="M505" i="2"/>
  <c r="N505" i="2" s="1"/>
  <c r="S505" i="2" s="1"/>
  <c r="E506" i="2"/>
  <c r="P504" i="2"/>
  <c r="Q504" i="2" s="1"/>
  <c r="O504" i="2"/>
  <c r="J587" i="20" l="1"/>
  <c r="L587" i="20" s="1"/>
  <c r="H588" i="20"/>
  <c r="I588" i="20" s="1"/>
  <c r="J588" i="20" s="1"/>
  <c r="L588" i="20" s="1"/>
  <c r="G589" i="20"/>
  <c r="F590" i="20" s="1"/>
  <c r="L507" i="3"/>
  <c r="K507" i="3"/>
  <c r="M507" i="3" s="1"/>
  <c r="I509" i="3"/>
  <c r="J508" i="3"/>
  <c r="M506" i="2"/>
  <c r="N506" i="2" s="1"/>
  <c r="S506" i="2" s="1"/>
  <c r="E507" i="2"/>
  <c r="P505" i="2"/>
  <c r="Q505" i="2" s="1"/>
  <c r="O505" i="2"/>
  <c r="K588" i="20" l="1"/>
  <c r="G590" i="20"/>
  <c r="F591" i="20" s="1"/>
  <c r="H589" i="20"/>
  <c r="I589" i="20" s="1"/>
  <c r="K508" i="3"/>
  <c r="M508" i="3" s="1"/>
  <c r="L508" i="3"/>
  <c r="J509" i="3"/>
  <c r="I510" i="3"/>
  <c r="E508" i="2"/>
  <c r="M507" i="2"/>
  <c r="N507" i="2" s="1"/>
  <c r="S507" i="2" s="1"/>
  <c r="P506" i="2"/>
  <c r="Q506" i="2" s="1"/>
  <c r="O506" i="2"/>
  <c r="G591" i="20" l="1"/>
  <c r="F592" i="20" s="1"/>
  <c r="K589" i="20"/>
  <c r="J589" i="20"/>
  <c r="L589" i="20" s="1"/>
  <c r="H590" i="20"/>
  <c r="I590" i="20" s="1"/>
  <c r="I511" i="3"/>
  <c r="J510" i="3"/>
  <c r="L509" i="3"/>
  <c r="K509" i="3"/>
  <c r="M509" i="3" s="1"/>
  <c r="P507" i="2"/>
  <c r="Q507" i="2" s="1"/>
  <c r="O507" i="2"/>
  <c r="M508" i="2"/>
  <c r="N508" i="2" s="1"/>
  <c r="S508" i="2" s="1"/>
  <c r="E509" i="2"/>
  <c r="J590" i="20" l="1"/>
  <c r="L590" i="20" s="1"/>
  <c r="K590" i="20"/>
  <c r="G592" i="20"/>
  <c r="F593" i="20" s="1"/>
  <c r="H591" i="20"/>
  <c r="I591" i="20" s="1"/>
  <c r="L510" i="3"/>
  <c r="K510" i="3"/>
  <c r="M510" i="3" s="1"/>
  <c r="J511" i="3"/>
  <c r="I512" i="3"/>
  <c r="M509" i="2"/>
  <c r="N509" i="2" s="1"/>
  <c r="S509" i="2" s="1"/>
  <c r="E510" i="2"/>
  <c r="P508" i="2"/>
  <c r="Q508" i="2" s="1"/>
  <c r="O508" i="2"/>
  <c r="H592" i="20" l="1"/>
  <c r="I592" i="20" s="1"/>
  <c r="K592" i="20" s="1"/>
  <c r="K591" i="20"/>
  <c r="J591" i="20"/>
  <c r="L591" i="20" s="1"/>
  <c r="G593" i="20"/>
  <c r="F594" i="20" s="1"/>
  <c r="J512" i="3"/>
  <c r="I513" i="3"/>
  <c r="L511" i="3"/>
  <c r="K511" i="3"/>
  <c r="M511" i="3" s="1"/>
  <c r="E511" i="2"/>
  <c r="M510" i="2"/>
  <c r="N510" i="2" s="1"/>
  <c r="S510" i="2" s="1"/>
  <c r="P509" i="2"/>
  <c r="Q509" i="2" s="1"/>
  <c r="O509" i="2"/>
  <c r="H593" i="20" l="1"/>
  <c r="I593" i="20" s="1"/>
  <c r="J593" i="20" s="1"/>
  <c r="L593" i="20" s="1"/>
  <c r="J592" i="20"/>
  <c r="L592" i="20" s="1"/>
  <c r="G594" i="20"/>
  <c r="F595" i="20" s="1"/>
  <c r="I514" i="3"/>
  <c r="J513" i="3"/>
  <c r="L512" i="3"/>
  <c r="K512" i="3"/>
  <c r="M512" i="3" s="1"/>
  <c r="P510" i="2"/>
  <c r="Q510" i="2" s="1"/>
  <c r="O510" i="2"/>
  <c r="M511" i="2"/>
  <c r="N511" i="2" s="1"/>
  <c r="S511" i="2" s="1"/>
  <c r="E512" i="2"/>
  <c r="K593" i="20" l="1"/>
  <c r="G595" i="20"/>
  <c r="F596" i="20" s="1"/>
  <c r="H594" i="20"/>
  <c r="I594" i="20" s="1"/>
  <c r="L513" i="3"/>
  <c r="K513" i="3"/>
  <c r="M513" i="3" s="1"/>
  <c r="J514" i="3"/>
  <c r="I515" i="3"/>
  <c r="M512" i="2"/>
  <c r="N512" i="2" s="1"/>
  <c r="S512" i="2" s="1"/>
  <c r="E513" i="2"/>
  <c r="O511" i="2"/>
  <c r="P511" i="2"/>
  <c r="Q511" i="2" s="1"/>
  <c r="H595" i="20" l="1"/>
  <c r="I595" i="20" s="1"/>
  <c r="K595" i="20" s="1"/>
  <c r="K594" i="20"/>
  <c r="J594" i="20"/>
  <c r="L594" i="20" s="1"/>
  <c r="G596" i="20"/>
  <c r="F597" i="20" s="1"/>
  <c r="I516" i="3"/>
  <c r="J515" i="3"/>
  <c r="K514" i="3"/>
  <c r="M514" i="3" s="1"/>
  <c r="L514" i="3"/>
  <c r="M513" i="2"/>
  <c r="N513" i="2" s="1"/>
  <c r="S513" i="2" s="1"/>
  <c r="E514" i="2"/>
  <c r="P512" i="2"/>
  <c r="Q512" i="2" s="1"/>
  <c r="O512" i="2"/>
  <c r="J595" i="20" l="1"/>
  <c r="L595" i="20" s="1"/>
  <c r="H596" i="20"/>
  <c r="I596" i="20" s="1"/>
  <c r="G597" i="20"/>
  <c r="F598" i="20" s="1"/>
  <c r="L515" i="3"/>
  <c r="K515" i="3"/>
  <c r="M515" i="3" s="1"/>
  <c r="I517" i="3"/>
  <c r="J516" i="3"/>
  <c r="M514" i="2"/>
  <c r="N514" i="2" s="1"/>
  <c r="S514" i="2" s="1"/>
  <c r="E515" i="2"/>
  <c r="P513" i="2"/>
  <c r="Q513" i="2" s="1"/>
  <c r="O513" i="2"/>
  <c r="G598" i="20" l="1"/>
  <c r="F599" i="20" s="1"/>
  <c r="H597" i="20"/>
  <c r="I597" i="20" s="1"/>
  <c r="J596" i="20"/>
  <c r="L596" i="20" s="1"/>
  <c r="K596" i="20"/>
  <c r="K516" i="3"/>
  <c r="M516" i="3" s="1"/>
  <c r="L516" i="3"/>
  <c r="J517" i="3"/>
  <c r="I518" i="3"/>
  <c r="E516" i="2"/>
  <c r="M515" i="2"/>
  <c r="N515" i="2" s="1"/>
  <c r="S515" i="2" s="1"/>
  <c r="P514" i="2"/>
  <c r="Q514" i="2" s="1"/>
  <c r="O514" i="2"/>
  <c r="K597" i="20" l="1"/>
  <c r="J597" i="20"/>
  <c r="L597" i="20" s="1"/>
  <c r="G599" i="20"/>
  <c r="F600" i="20" s="1"/>
  <c r="H598" i="20"/>
  <c r="I598" i="20" s="1"/>
  <c r="L517" i="3"/>
  <c r="K517" i="3"/>
  <c r="M517" i="3" s="1"/>
  <c r="I519" i="3"/>
  <c r="J518" i="3"/>
  <c r="P515" i="2"/>
  <c r="Q515" i="2" s="1"/>
  <c r="O515" i="2"/>
  <c r="M516" i="2"/>
  <c r="N516" i="2" s="1"/>
  <c r="S516" i="2" s="1"/>
  <c r="E517" i="2"/>
  <c r="G600" i="20" l="1"/>
  <c r="F601" i="20" s="1"/>
  <c r="J598" i="20"/>
  <c r="L598" i="20" s="1"/>
  <c r="K598" i="20"/>
  <c r="H599" i="20"/>
  <c r="I599" i="20" s="1"/>
  <c r="J519" i="3"/>
  <c r="I520" i="3"/>
  <c r="L518" i="3"/>
  <c r="K518" i="3"/>
  <c r="M518" i="3" s="1"/>
  <c r="M517" i="2"/>
  <c r="N517" i="2" s="1"/>
  <c r="S517" i="2" s="1"/>
  <c r="E518" i="2"/>
  <c r="P516" i="2"/>
  <c r="Q516" i="2" s="1"/>
  <c r="O516" i="2"/>
  <c r="K599" i="20" l="1"/>
  <c r="J599" i="20"/>
  <c r="L599" i="20" s="1"/>
  <c r="H600" i="20"/>
  <c r="I600" i="20" s="1"/>
  <c r="G601" i="20"/>
  <c r="F602" i="20" s="1"/>
  <c r="J520" i="3"/>
  <c r="I521" i="3"/>
  <c r="L519" i="3"/>
  <c r="K519" i="3"/>
  <c r="M519" i="3" s="1"/>
  <c r="E519" i="2"/>
  <c r="M518" i="2"/>
  <c r="N518" i="2" s="1"/>
  <c r="S518" i="2" s="1"/>
  <c r="P517" i="2"/>
  <c r="Q517" i="2" s="1"/>
  <c r="O517" i="2"/>
  <c r="H601" i="20" l="1"/>
  <c r="I601" i="20" s="1"/>
  <c r="J601" i="20" s="1"/>
  <c r="L601" i="20" s="1"/>
  <c r="K600" i="20"/>
  <c r="J600" i="20"/>
  <c r="L600" i="20" s="1"/>
  <c r="G602" i="20"/>
  <c r="F603" i="20" s="1"/>
  <c r="I522" i="3"/>
  <c r="J521" i="3"/>
  <c r="L520" i="3"/>
  <c r="K520" i="3"/>
  <c r="M520" i="3" s="1"/>
  <c r="P518" i="2"/>
  <c r="Q518" i="2" s="1"/>
  <c r="O518" i="2"/>
  <c r="M519" i="2"/>
  <c r="N519" i="2" s="1"/>
  <c r="S519" i="2" s="1"/>
  <c r="E520" i="2"/>
  <c r="K601" i="20" l="1"/>
  <c r="G603" i="20"/>
  <c r="F604" i="20" s="1"/>
  <c r="H602" i="20"/>
  <c r="I602" i="20" s="1"/>
  <c r="L521" i="3"/>
  <c r="K521" i="3"/>
  <c r="M521" i="3" s="1"/>
  <c r="J522" i="3"/>
  <c r="I523" i="3"/>
  <c r="M520" i="2"/>
  <c r="N520" i="2" s="1"/>
  <c r="S520" i="2" s="1"/>
  <c r="E521" i="2"/>
  <c r="O519" i="2"/>
  <c r="P519" i="2"/>
  <c r="Q519" i="2" s="1"/>
  <c r="H603" i="20" l="1"/>
  <c r="I603" i="20" s="1"/>
  <c r="K603" i="20" s="1"/>
  <c r="K602" i="20"/>
  <c r="J602" i="20"/>
  <c r="L602" i="20" s="1"/>
  <c r="G604" i="20"/>
  <c r="F605" i="20" s="1"/>
  <c r="I524" i="3"/>
  <c r="J523" i="3"/>
  <c r="K522" i="3"/>
  <c r="M522" i="3" s="1"/>
  <c r="L522" i="3"/>
  <c r="M521" i="2"/>
  <c r="N521" i="2" s="1"/>
  <c r="S521" i="2" s="1"/>
  <c r="E522" i="2"/>
  <c r="P520" i="2"/>
  <c r="Q520" i="2" s="1"/>
  <c r="O520" i="2"/>
  <c r="J603" i="20" l="1"/>
  <c r="L603" i="20" s="1"/>
  <c r="H604" i="20"/>
  <c r="I604" i="20" s="1"/>
  <c r="G605" i="20"/>
  <c r="F606" i="20" s="1"/>
  <c r="L523" i="3"/>
  <c r="K523" i="3"/>
  <c r="M523" i="3" s="1"/>
  <c r="I525" i="3"/>
  <c r="J524" i="3"/>
  <c r="M522" i="2"/>
  <c r="N522" i="2" s="1"/>
  <c r="S522" i="2" s="1"/>
  <c r="E523" i="2"/>
  <c r="P521" i="2"/>
  <c r="Q521" i="2" s="1"/>
  <c r="O521" i="2"/>
  <c r="G606" i="20" l="1"/>
  <c r="F607" i="20" s="1"/>
  <c r="H605" i="20"/>
  <c r="I605" i="20" s="1"/>
  <c r="J604" i="20"/>
  <c r="L604" i="20" s="1"/>
  <c r="K604" i="20"/>
  <c r="J525" i="3"/>
  <c r="I526" i="3"/>
  <c r="K524" i="3"/>
  <c r="M524" i="3" s="1"/>
  <c r="L524" i="3"/>
  <c r="E524" i="2"/>
  <c r="M523" i="2"/>
  <c r="N523" i="2" s="1"/>
  <c r="S523" i="2" s="1"/>
  <c r="P522" i="2"/>
  <c r="Q522" i="2" s="1"/>
  <c r="O522" i="2"/>
  <c r="K605" i="20" l="1"/>
  <c r="J605" i="20"/>
  <c r="L605" i="20" s="1"/>
  <c r="G607" i="20"/>
  <c r="F608" i="20" s="1"/>
  <c r="H606" i="20"/>
  <c r="I606" i="20" s="1"/>
  <c r="I527" i="3"/>
  <c r="J526" i="3"/>
  <c r="L525" i="3"/>
  <c r="K525" i="3"/>
  <c r="M525" i="3" s="1"/>
  <c r="P523" i="2"/>
  <c r="Q523" i="2" s="1"/>
  <c r="O523" i="2"/>
  <c r="M524" i="2"/>
  <c r="N524" i="2" s="1"/>
  <c r="S524" i="2" s="1"/>
  <c r="E525" i="2"/>
  <c r="G608" i="20" l="1"/>
  <c r="F609" i="20" s="1"/>
  <c r="J606" i="20"/>
  <c r="L606" i="20" s="1"/>
  <c r="K606" i="20"/>
  <c r="H607" i="20"/>
  <c r="I607" i="20" s="1"/>
  <c r="L526" i="3"/>
  <c r="K526" i="3"/>
  <c r="M526" i="3" s="1"/>
  <c r="J527" i="3"/>
  <c r="I528" i="3"/>
  <c r="M525" i="2"/>
  <c r="N525" i="2" s="1"/>
  <c r="S525" i="2" s="1"/>
  <c r="E526" i="2"/>
  <c r="O524" i="2"/>
  <c r="P524" i="2"/>
  <c r="Q524" i="2" s="1"/>
  <c r="G609" i="20" l="1"/>
  <c r="F610" i="20" s="1"/>
  <c r="K607" i="20"/>
  <c r="J607" i="20"/>
  <c r="L607" i="20" s="1"/>
  <c r="H608" i="20"/>
  <c r="I608" i="20" s="1"/>
  <c r="L527" i="3"/>
  <c r="K527" i="3"/>
  <c r="M527" i="3" s="1"/>
  <c r="J528" i="3"/>
  <c r="I529" i="3"/>
  <c r="E527" i="2"/>
  <c r="M526" i="2"/>
  <c r="N526" i="2" s="1"/>
  <c r="S526" i="2" s="1"/>
  <c r="P525" i="2"/>
  <c r="Q525" i="2" s="1"/>
  <c r="O525" i="2"/>
  <c r="K608" i="20" l="1"/>
  <c r="J608" i="20"/>
  <c r="L608" i="20" s="1"/>
  <c r="H609" i="20"/>
  <c r="I609" i="20" s="1"/>
  <c r="G610" i="20"/>
  <c r="F611" i="20" s="1"/>
  <c r="L528" i="3"/>
  <c r="K528" i="3"/>
  <c r="M528" i="3" s="1"/>
  <c r="I530" i="3"/>
  <c r="J529" i="3"/>
  <c r="P526" i="2"/>
  <c r="Q526" i="2" s="1"/>
  <c r="O526" i="2"/>
  <c r="M527" i="2"/>
  <c r="N527" i="2" s="1"/>
  <c r="S527" i="2" s="1"/>
  <c r="E528" i="2"/>
  <c r="H610" i="20" l="1"/>
  <c r="I610" i="20" s="1"/>
  <c r="K610" i="20" s="1"/>
  <c r="G611" i="20"/>
  <c r="F612" i="20" s="1"/>
  <c r="K609" i="20"/>
  <c r="J609" i="20"/>
  <c r="L609" i="20" s="1"/>
  <c r="L529" i="3"/>
  <c r="K529" i="3"/>
  <c r="M529" i="3" s="1"/>
  <c r="J530" i="3"/>
  <c r="I531" i="3"/>
  <c r="M528" i="2"/>
  <c r="N528" i="2" s="1"/>
  <c r="S528" i="2" s="1"/>
  <c r="E529" i="2"/>
  <c r="O527" i="2"/>
  <c r="P527" i="2"/>
  <c r="Q527" i="2" s="1"/>
  <c r="J610" i="20" l="1"/>
  <c r="L610" i="20" s="1"/>
  <c r="H611" i="20"/>
  <c r="I611" i="20" s="1"/>
  <c r="G612" i="20"/>
  <c r="F613" i="20" s="1"/>
  <c r="I532" i="3"/>
  <c r="J531" i="3"/>
  <c r="K530" i="3"/>
  <c r="M530" i="3" s="1"/>
  <c r="L530" i="3"/>
  <c r="M529" i="2"/>
  <c r="N529" i="2" s="1"/>
  <c r="S529" i="2" s="1"/>
  <c r="E530" i="2"/>
  <c r="P528" i="2"/>
  <c r="Q528" i="2" s="1"/>
  <c r="O528" i="2"/>
  <c r="H612" i="20" l="1"/>
  <c r="I612" i="20" s="1"/>
  <c r="G613" i="20"/>
  <c r="F614" i="20" s="1"/>
  <c r="K611" i="20"/>
  <c r="J611" i="20"/>
  <c r="L611" i="20" s="1"/>
  <c r="L531" i="3"/>
  <c r="K531" i="3"/>
  <c r="M531" i="3" s="1"/>
  <c r="I533" i="3"/>
  <c r="J532" i="3"/>
  <c r="M530" i="2"/>
  <c r="N530" i="2" s="1"/>
  <c r="S530" i="2" s="1"/>
  <c r="E531" i="2"/>
  <c r="P529" i="2"/>
  <c r="Q529" i="2" s="1"/>
  <c r="O529" i="2"/>
  <c r="G614" i="20" l="1"/>
  <c r="F615" i="20" s="1"/>
  <c r="H613" i="20"/>
  <c r="I613" i="20" s="1"/>
  <c r="J612" i="20"/>
  <c r="L612" i="20" s="1"/>
  <c r="K612" i="20"/>
  <c r="K532" i="3"/>
  <c r="M532" i="3" s="1"/>
  <c r="L532" i="3"/>
  <c r="J533" i="3"/>
  <c r="I534" i="3"/>
  <c r="E532" i="2"/>
  <c r="M531" i="2"/>
  <c r="N531" i="2" s="1"/>
  <c r="S531" i="2" s="1"/>
  <c r="P530" i="2"/>
  <c r="Q530" i="2" s="1"/>
  <c r="O530" i="2"/>
  <c r="H614" i="20" l="1"/>
  <c r="I614" i="20" s="1"/>
  <c r="J614" i="20" s="1"/>
  <c r="L614" i="20" s="1"/>
  <c r="K613" i="20"/>
  <c r="J613" i="20"/>
  <c r="L613" i="20" s="1"/>
  <c r="G615" i="20"/>
  <c r="F616" i="20" s="1"/>
  <c r="I535" i="3"/>
  <c r="J534" i="3"/>
  <c r="L533" i="3"/>
  <c r="K533" i="3"/>
  <c r="M533" i="3" s="1"/>
  <c r="P531" i="2"/>
  <c r="Q531" i="2" s="1"/>
  <c r="O531" i="2"/>
  <c r="M532" i="2"/>
  <c r="N532" i="2" s="1"/>
  <c r="S532" i="2" s="1"/>
  <c r="E533" i="2"/>
  <c r="K614" i="20" l="1"/>
  <c r="G616" i="20"/>
  <c r="F617" i="20" s="1"/>
  <c r="H615" i="20"/>
  <c r="I615" i="20" s="1"/>
  <c r="L534" i="3"/>
  <c r="K534" i="3"/>
  <c r="M534" i="3" s="1"/>
  <c r="J535" i="3"/>
  <c r="I536" i="3"/>
  <c r="M533" i="2"/>
  <c r="N533" i="2" s="1"/>
  <c r="S533" i="2" s="1"/>
  <c r="E534" i="2"/>
  <c r="O532" i="2"/>
  <c r="P532" i="2"/>
  <c r="Q532" i="2" s="1"/>
  <c r="H616" i="20" l="1"/>
  <c r="I616" i="20" s="1"/>
  <c r="K615" i="20"/>
  <c r="J615" i="20"/>
  <c r="L615" i="20" s="1"/>
  <c r="G617" i="20"/>
  <c r="F618" i="20" s="1"/>
  <c r="J536" i="3"/>
  <c r="I537" i="3"/>
  <c r="L535" i="3"/>
  <c r="K535" i="3"/>
  <c r="M535" i="3" s="1"/>
  <c r="E535" i="2"/>
  <c r="M534" i="2"/>
  <c r="N534" i="2" s="1"/>
  <c r="S534" i="2" s="1"/>
  <c r="P533" i="2"/>
  <c r="Q533" i="2" s="1"/>
  <c r="O533" i="2"/>
  <c r="G618" i="20" l="1"/>
  <c r="F619" i="20" s="1"/>
  <c r="H617" i="20"/>
  <c r="I617" i="20" s="1"/>
  <c r="K616" i="20"/>
  <c r="J616" i="20"/>
  <c r="L616" i="20" s="1"/>
  <c r="I538" i="3"/>
  <c r="J537" i="3"/>
  <c r="L536" i="3"/>
  <c r="K536" i="3"/>
  <c r="M536" i="3" s="1"/>
  <c r="P534" i="2"/>
  <c r="Q534" i="2" s="1"/>
  <c r="O534" i="2"/>
  <c r="M535" i="2"/>
  <c r="N535" i="2" s="1"/>
  <c r="S535" i="2" s="1"/>
  <c r="E536" i="2"/>
  <c r="G619" i="20" l="1"/>
  <c r="F620" i="20" s="1"/>
  <c r="K617" i="20"/>
  <c r="J617" i="20"/>
  <c r="L617" i="20" s="1"/>
  <c r="H618" i="20"/>
  <c r="I618" i="20" s="1"/>
  <c r="L537" i="3"/>
  <c r="K537" i="3"/>
  <c r="M537" i="3" s="1"/>
  <c r="J538" i="3"/>
  <c r="I539" i="3"/>
  <c r="M536" i="2"/>
  <c r="N536" i="2" s="1"/>
  <c r="S536" i="2" s="1"/>
  <c r="E537" i="2"/>
  <c r="O535" i="2"/>
  <c r="P535" i="2"/>
  <c r="Q535" i="2" s="1"/>
  <c r="K618" i="20" l="1"/>
  <c r="J618" i="20"/>
  <c r="L618" i="20" s="1"/>
  <c r="H619" i="20"/>
  <c r="I619" i="20" s="1"/>
  <c r="G620" i="20"/>
  <c r="F621" i="20" s="1"/>
  <c r="I540" i="3"/>
  <c r="J539" i="3"/>
  <c r="K538" i="3"/>
  <c r="M538" i="3" s="1"/>
  <c r="L538" i="3"/>
  <c r="M537" i="2"/>
  <c r="N537" i="2" s="1"/>
  <c r="S537" i="2" s="1"/>
  <c r="E538" i="2"/>
  <c r="P536" i="2"/>
  <c r="Q536" i="2" s="1"/>
  <c r="O536" i="2"/>
  <c r="H620" i="20" l="1"/>
  <c r="I620" i="20" s="1"/>
  <c r="J620" i="20" s="1"/>
  <c r="L620" i="20" s="1"/>
  <c r="G621" i="20"/>
  <c r="F622" i="20" s="1"/>
  <c r="K619" i="20"/>
  <c r="J619" i="20"/>
  <c r="L619" i="20" s="1"/>
  <c r="L539" i="3"/>
  <c r="K539" i="3"/>
  <c r="M539" i="3" s="1"/>
  <c r="I541" i="3"/>
  <c r="J540" i="3"/>
  <c r="M538" i="2"/>
  <c r="N538" i="2" s="1"/>
  <c r="S538" i="2" s="1"/>
  <c r="E539" i="2"/>
  <c r="P537" i="2"/>
  <c r="Q537" i="2" s="1"/>
  <c r="O537" i="2"/>
  <c r="K620" i="20" l="1"/>
  <c r="G622" i="20"/>
  <c r="F623" i="20" s="1"/>
  <c r="H621" i="20"/>
  <c r="I621" i="20" s="1"/>
  <c r="K540" i="3"/>
  <c r="M540" i="3" s="1"/>
  <c r="L540" i="3"/>
  <c r="J541" i="3"/>
  <c r="I542" i="3"/>
  <c r="M539" i="2"/>
  <c r="N539" i="2" s="1"/>
  <c r="S539" i="2" s="1"/>
  <c r="E540" i="2"/>
  <c r="P538" i="2"/>
  <c r="Q538" i="2" s="1"/>
  <c r="O538" i="2"/>
  <c r="G623" i="20" l="1"/>
  <c r="F624" i="20" s="1"/>
  <c r="K621" i="20"/>
  <c r="J621" i="20"/>
  <c r="L621" i="20" s="1"/>
  <c r="H622" i="20"/>
  <c r="I622" i="20" s="1"/>
  <c r="I543" i="3"/>
  <c r="J542" i="3"/>
  <c r="L541" i="3"/>
  <c r="K541" i="3"/>
  <c r="M541" i="3" s="1"/>
  <c r="M540" i="2"/>
  <c r="N540" i="2" s="1"/>
  <c r="S540" i="2" s="1"/>
  <c r="E541" i="2"/>
  <c r="P539" i="2"/>
  <c r="Q539" i="2" s="1"/>
  <c r="O539" i="2"/>
  <c r="J622" i="20" l="1"/>
  <c r="L622" i="20" s="1"/>
  <c r="K622" i="20"/>
  <c r="G624" i="20"/>
  <c r="F625" i="20" s="1"/>
  <c r="H623" i="20"/>
  <c r="I623" i="20" s="1"/>
  <c r="L542" i="3"/>
  <c r="K542" i="3"/>
  <c r="M542" i="3" s="1"/>
  <c r="J543" i="3"/>
  <c r="I544" i="3"/>
  <c r="M541" i="2"/>
  <c r="N541" i="2" s="1"/>
  <c r="S541" i="2" s="1"/>
  <c r="E542" i="2"/>
  <c r="P540" i="2"/>
  <c r="Q540" i="2" s="1"/>
  <c r="O540" i="2"/>
  <c r="G625" i="20" l="1"/>
  <c r="F626" i="20" s="1"/>
  <c r="H624" i="20"/>
  <c r="I624" i="20" s="1"/>
  <c r="K623" i="20"/>
  <c r="J623" i="20"/>
  <c r="L623" i="20" s="1"/>
  <c r="J544" i="3"/>
  <c r="I545" i="3"/>
  <c r="L543" i="3"/>
  <c r="K543" i="3"/>
  <c r="M543" i="3" s="1"/>
  <c r="E543" i="2"/>
  <c r="M542" i="2"/>
  <c r="N542" i="2" s="1"/>
  <c r="S542" i="2" s="1"/>
  <c r="P541" i="2"/>
  <c r="Q541" i="2" s="1"/>
  <c r="O541" i="2"/>
  <c r="H625" i="20" l="1"/>
  <c r="I625" i="20" s="1"/>
  <c r="K624" i="20"/>
  <c r="J624" i="20"/>
  <c r="L624" i="20" s="1"/>
  <c r="G626" i="20"/>
  <c r="F627" i="20" s="1"/>
  <c r="I546" i="3"/>
  <c r="J545" i="3"/>
  <c r="L544" i="3"/>
  <c r="K544" i="3"/>
  <c r="M544" i="3" s="1"/>
  <c r="P542" i="2"/>
  <c r="Q542" i="2" s="1"/>
  <c r="O542" i="2"/>
  <c r="M543" i="2"/>
  <c r="N543" i="2" s="1"/>
  <c r="E544" i="2"/>
  <c r="G627" i="20" l="1"/>
  <c r="F628" i="20" s="1"/>
  <c r="H626" i="20"/>
  <c r="I626" i="20" s="1"/>
  <c r="K625" i="20"/>
  <c r="J625" i="20"/>
  <c r="L625" i="20" s="1"/>
  <c r="L545" i="3"/>
  <c r="K545" i="3"/>
  <c r="M545" i="3" s="1"/>
  <c r="J546" i="3"/>
  <c r="I547" i="3"/>
  <c r="M544" i="2"/>
  <c r="N544" i="2" s="1"/>
  <c r="S544" i="2" s="1"/>
  <c r="E545" i="2"/>
  <c r="O543" i="2"/>
  <c r="P543" i="2"/>
  <c r="Q543" i="2" s="1"/>
  <c r="S543" i="2"/>
  <c r="K626" i="20" l="1"/>
  <c r="J626" i="20"/>
  <c r="L626" i="20" s="1"/>
  <c r="H627" i="20"/>
  <c r="I627" i="20" s="1"/>
  <c r="G628" i="20"/>
  <c r="F629" i="20" s="1"/>
  <c r="I548" i="3"/>
  <c r="J547" i="3"/>
  <c r="K546" i="3"/>
  <c r="M546" i="3" s="1"/>
  <c r="L546" i="3"/>
  <c r="M545" i="2"/>
  <c r="N545" i="2" s="1"/>
  <c r="S545" i="2" s="1"/>
  <c r="E546" i="2"/>
  <c r="P544" i="2"/>
  <c r="Q544" i="2" s="1"/>
  <c r="O544" i="2"/>
  <c r="H628" i="20" l="1"/>
  <c r="I628" i="20" s="1"/>
  <c r="J627" i="20"/>
  <c r="L627" i="20" s="1"/>
  <c r="K627" i="20"/>
  <c r="G629" i="20"/>
  <c r="F630" i="20" s="1"/>
  <c r="L547" i="3"/>
  <c r="K547" i="3"/>
  <c r="M547" i="3" s="1"/>
  <c r="I549" i="3"/>
  <c r="J548" i="3"/>
  <c r="M546" i="2"/>
  <c r="N546" i="2" s="1"/>
  <c r="S546" i="2" s="1"/>
  <c r="E547" i="2"/>
  <c r="P545" i="2"/>
  <c r="Q545" i="2" s="1"/>
  <c r="O545" i="2"/>
  <c r="H629" i="20" l="1"/>
  <c r="I629" i="20" s="1"/>
  <c r="K629" i="20" s="1"/>
  <c r="G630" i="20"/>
  <c r="F631" i="20" s="1"/>
  <c r="J628" i="20"/>
  <c r="L628" i="20" s="1"/>
  <c r="K628" i="20"/>
  <c r="J549" i="3"/>
  <c r="I550" i="3"/>
  <c r="K548" i="3"/>
  <c r="M548" i="3" s="1"/>
  <c r="L548" i="3"/>
  <c r="E548" i="2"/>
  <c r="M547" i="2"/>
  <c r="N547" i="2" s="1"/>
  <c r="S547" i="2" s="1"/>
  <c r="P546" i="2"/>
  <c r="Q546" i="2" s="1"/>
  <c r="O546" i="2"/>
  <c r="J629" i="20" l="1"/>
  <c r="L629" i="20" s="1"/>
  <c r="G631" i="20"/>
  <c r="F632" i="20" s="1"/>
  <c r="H630" i="20"/>
  <c r="I630" i="20" s="1"/>
  <c r="I551" i="3"/>
  <c r="J550" i="3"/>
  <c r="L549" i="3"/>
  <c r="K549" i="3"/>
  <c r="M549" i="3" s="1"/>
  <c r="P547" i="2"/>
  <c r="Q547" i="2" s="1"/>
  <c r="O547" i="2"/>
  <c r="M548" i="2"/>
  <c r="N548" i="2" s="1"/>
  <c r="E549" i="2"/>
  <c r="G632" i="20" l="1"/>
  <c r="F633" i="20" s="1"/>
  <c r="H631" i="20"/>
  <c r="I631" i="20" s="1"/>
  <c r="J630" i="20"/>
  <c r="L630" i="20" s="1"/>
  <c r="K630" i="20"/>
  <c r="I552" i="3"/>
  <c r="J551" i="3"/>
  <c r="L550" i="3"/>
  <c r="K550" i="3"/>
  <c r="M550" i="3" s="1"/>
  <c r="M549" i="2"/>
  <c r="N549" i="2" s="1"/>
  <c r="S549" i="2" s="1"/>
  <c r="E550" i="2"/>
  <c r="P548" i="2"/>
  <c r="Q548" i="2" s="1"/>
  <c r="O548" i="2"/>
  <c r="S548" i="2"/>
  <c r="H632" i="20" l="1"/>
  <c r="I632" i="20" s="1"/>
  <c r="K631" i="20"/>
  <c r="J631" i="20"/>
  <c r="L631" i="20" s="1"/>
  <c r="G633" i="20"/>
  <c r="F634" i="20" s="1"/>
  <c r="L551" i="3"/>
  <c r="K551" i="3"/>
  <c r="M551" i="3" s="1"/>
  <c r="I553" i="3"/>
  <c r="J552" i="3"/>
  <c r="E551" i="2"/>
  <c r="M550" i="2"/>
  <c r="N550" i="2" s="1"/>
  <c r="S550" i="2" s="1"/>
  <c r="P549" i="2"/>
  <c r="Q549" i="2" s="1"/>
  <c r="O549" i="2"/>
  <c r="H633" i="20" l="1"/>
  <c r="I633" i="20" s="1"/>
  <c r="G634" i="20"/>
  <c r="F635" i="20" s="1"/>
  <c r="K632" i="20"/>
  <c r="J632" i="20"/>
  <c r="L632" i="20" s="1"/>
  <c r="I554" i="3"/>
  <c r="J553" i="3"/>
  <c r="L552" i="3"/>
  <c r="K552" i="3"/>
  <c r="M552" i="3" s="1"/>
  <c r="P550" i="2"/>
  <c r="Q550" i="2" s="1"/>
  <c r="O550" i="2"/>
  <c r="M551" i="2"/>
  <c r="N551" i="2" s="1"/>
  <c r="E552" i="2"/>
  <c r="H634" i="20" l="1"/>
  <c r="I634" i="20" s="1"/>
  <c r="G635" i="20"/>
  <c r="F636" i="20" s="1"/>
  <c r="K633" i="20"/>
  <c r="J633" i="20"/>
  <c r="L633" i="20" s="1"/>
  <c r="I555" i="3"/>
  <c r="J554" i="3"/>
  <c r="L553" i="3"/>
  <c r="K553" i="3"/>
  <c r="M553" i="3" s="1"/>
  <c r="O551" i="2"/>
  <c r="P551" i="2"/>
  <c r="Q551" i="2" s="1"/>
  <c r="S551" i="2"/>
  <c r="M552" i="2"/>
  <c r="N552" i="2" s="1"/>
  <c r="E553" i="2"/>
  <c r="G636" i="20" l="1"/>
  <c r="F637" i="20" s="1"/>
  <c r="H635" i="20"/>
  <c r="I635" i="20" s="1"/>
  <c r="K634" i="20"/>
  <c r="J634" i="20"/>
  <c r="L634" i="20" s="1"/>
  <c r="L554" i="3"/>
  <c r="K554" i="3"/>
  <c r="M554" i="3" s="1"/>
  <c r="J555" i="3"/>
  <c r="I556" i="3"/>
  <c r="M553" i="2"/>
  <c r="N553" i="2" s="1"/>
  <c r="S553" i="2" s="1"/>
  <c r="E554" i="2"/>
  <c r="P552" i="2"/>
  <c r="Q552" i="2" s="1"/>
  <c r="O552" i="2"/>
  <c r="S552" i="2"/>
  <c r="G637" i="20" l="1"/>
  <c r="F638" i="20" s="1"/>
  <c r="K635" i="20"/>
  <c r="J635" i="20"/>
  <c r="L635" i="20" s="1"/>
  <c r="H636" i="20"/>
  <c r="I636" i="20" s="1"/>
  <c r="J556" i="3"/>
  <c r="I557" i="3"/>
  <c r="L555" i="3"/>
  <c r="K555" i="3"/>
  <c r="M555" i="3" s="1"/>
  <c r="M554" i="2"/>
  <c r="N554" i="2" s="1"/>
  <c r="S554" i="2" s="1"/>
  <c r="E555" i="2"/>
  <c r="P553" i="2"/>
  <c r="Q553" i="2" s="1"/>
  <c r="O553" i="2"/>
  <c r="H637" i="20" l="1"/>
  <c r="I637" i="20" s="1"/>
  <c r="K637" i="20" s="1"/>
  <c r="G638" i="20"/>
  <c r="F639" i="20" s="1"/>
  <c r="J636" i="20"/>
  <c r="L636" i="20" s="1"/>
  <c r="K636" i="20"/>
  <c r="J557" i="3"/>
  <c r="I558" i="3"/>
  <c r="L556" i="3"/>
  <c r="K556" i="3"/>
  <c r="M556" i="3" s="1"/>
  <c r="E556" i="2"/>
  <c r="M555" i="2"/>
  <c r="N555" i="2" s="1"/>
  <c r="S555" i="2" s="1"/>
  <c r="P554" i="2"/>
  <c r="Q554" i="2" s="1"/>
  <c r="O554" i="2"/>
  <c r="J637" i="20" l="1"/>
  <c r="L637" i="20" s="1"/>
  <c r="G639" i="20"/>
  <c r="F640" i="20" s="1"/>
  <c r="H638" i="20"/>
  <c r="I638" i="20" s="1"/>
  <c r="I559" i="3"/>
  <c r="J558" i="3"/>
  <c r="L557" i="3"/>
  <c r="K557" i="3"/>
  <c r="M557" i="3" s="1"/>
  <c r="P555" i="2"/>
  <c r="Q555" i="2" s="1"/>
  <c r="O555" i="2"/>
  <c r="M556" i="2"/>
  <c r="N556" i="2" s="1"/>
  <c r="E557" i="2"/>
  <c r="J638" i="20" l="1"/>
  <c r="L638" i="20" s="1"/>
  <c r="K638" i="20"/>
  <c r="G640" i="20"/>
  <c r="F641" i="20" s="1"/>
  <c r="H639" i="20"/>
  <c r="I639" i="20" s="1"/>
  <c r="K558" i="3"/>
  <c r="M558" i="3" s="1"/>
  <c r="L558" i="3"/>
  <c r="I560" i="3"/>
  <c r="J559" i="3"/>
  <c r="M557" i="2"/>
  <c r="N557" i="2" s="1"/>
  <c r="S557" i="2" s="1"/>
  <c r="E558" i="2"/>
  <c r="P556" i="2"/>
  <c r="Q556" i="2" s="1"/>
  <c r="O556" i="2"/>
  <c r="S556" i="2"/>
  <c r="G641" i="20" l="1"/>
  <c r="F642" i="20" s="1"/>
  <c r="K639" i="20"/>
  <c r="J639" i="20"/>
  <c r="L639" i="20" s="1"/>
  <c r="H640" i="20"/>
  <c r="I640" i="20" s="1"/>
  <c r="K559" i="3"/>
  <c r="M559" i="3" s="1"/>
  <c r="L559" i="3"/>
  <c r="I561" i="3"/>
  <c r="J560" i="3"/>
  <c r="E559" i="2"/>
  <c r="M558" i="2"/>
  <c r="N558" i="2" s="1"/>
  <c r="S558" i="2" s="1"/>
  <c r="P557" i="2"/>
  <c r="Q557" i="2" s="1"/>
  <c r="O557" i="2"/>
  <c r="K640" i="20" l="1"/>
  <c r="J640" i="20"/>
  <c r="L640" i="20" s="1"/>
  <c r="H641" i="20"/>
  <c r="I641" i="20" s="1"/>
  <c r="G642" i="20"/>
  <c r="F643" i="20" s="1"/>
  <c r="K560" i="3"/>
  <c r="M560" i="3" s="1"/>
  <c r="L560" i="3"/>
  <c r="J561" i="3"/>
  <c r="I562" i="3"/>
  <c r="P558" i="2"/>
  <c r="Q558" i="2" s="1"/>
  <c r="O558" i="2"/>
  <c r="M559" i="2"/>
  <c r="N559" i="2" s="1"/>
  <c r="E560" i="2"/>
  <c r="H642" i="20" l="1"/>
  <c r="I642" i="20" s="1"/>
  <c r="G643" i="20"/>
  <c r="F644" i="20" s="1"/>
  <c r="K641" i="20"/>
  <c r="J641" i="20"/>
  <c r="L641" i="20" s="1"/>
  <c r="I563" i="3"/>
  <c r="J562" i="3"/>
  <c r="L561" i="3"/>
  <c r="K561" i="3"/>
  <c r="M561" i="3" s="1"/>
  <c r="O559" i="2"/>
  <c r="P559" i="2"/>
  <c r="Q559" i="2" s="1"/>
  <c r="S559" i="2"/>
  <c r="M560" i="2"/>
  <c r="N560" i="2" s="1"/>
  <c r="S560" i="2" s="1"/>
  <c r="E561" i="2"/>
  <c r="H643" i="20" l="1"/>
  <c r="I643" i="20" s="1"/>
  <c r="J643" i="20" s="1"/>
  <c r="L643" i="20" s="1"/>
  <c r="G644" i="20"/>
  <c r="F645" i="20" s="1"/>
  <c r="K642" i="20"/>
  <c r="J642" i="20"/>
  <c r="L642" i="20" s="1"/>
  <c r="L562" i="3"/>
  <c r="K562" i="3"/>
  <c r="M562" i="3" s="1"/>
  <c r="J563" i="3"/>
  <c r="I564" i="3"/>
  <c r="M561" i="2"/>
  <c r="N561" i="2" s="1"/>
  <c r="S561" i="2" s="1"/>
  <c r="E562" i="2"/>
  <c r="P560" i="2"/>
  <c r="Q560" i="2" s="1"/>
  <c r="O560" i="2"/>
  <c r="K643" i="20" l="1"/>
  <c r="G645" i="20"/>
  <c r="F646" i="20" s="1"/>
  <c r="H644" i="20"/>
  <c r="I644" i="20" s="1"/>
  <c r="J564" i="3"/>
  <c r="I565" i="3"/>
  <c r="L563" i="3"/>
  <c r="K563" i="3"/>
  <c r="M563" i="3" s="1"/>
  <c r="M562" i="2"/>
  <c r="N562" i="2" s="1"/>
  <c r="S562" i="2" s="1"/>
  <c r="E563" i="2"/>
  <c r="P561" i="2"/>
  <c r="Q561" i="2" s="1"/>
  <c r="O561" i="2"/>
  <c r="G646" i="20" l="1"/>
  <c r="F647" i="20" s="1"/>
  <c r="J644" i="20"/>
  <c r="L644" i="20" s="1"/>
  <c r="K644" i="20"/>
  <c r="H645" i="20"/>
  <c r="I645" i="20" s="1"/>
  <c r="I566" i="3"/>
  <c r="J565" i="3"/>
  <c r="L564" i="3"/>
  <c r="K564" i="3"/>
  <c r="M564" i="3" s="1"/>
  <c r="E564" i="2"/>
  <c r="M563" i="2"/>
  <c r="N563" i="2" s="1"/>
  <c r="S563" i="2" s="1"/>
  <c r="P562" i="2"/>
  <c r="Q562" i="2" s="1"/>
  <c r="O562" i="2"/>
  <c r="K645" i="20" l="1"/>
  <c r="J645" i="20"/>
  <c r="L645" i="20" s="1"/>
  <c r="G647" i="20"/>
  <c r="F648" i="20" s="1"/>
  <c r="H646" i="20"/>
  <c r="I646" i="20" s="1"/>
  <c r="L565" i="3"/>
  <c r="K565" i="3"/>
  <c r="M565" i="3" s="1"/>
  <c r="J566" i="3"/>
  <c r="I567" i="3"/>
  <c r="P563" i="2"/>
  <c r="Q563" i="2" s="1"/>
  <c r="O563" i="2"/>
  <c r="M564" i="2"/>
  <c r="N564" i="2" s="1"/>
  <c r="E565" i="2"/>
  <c r="J646" i="20" l="1"/>
  <c r="L646" i="20" s="1"/>
  <c r="K646" i="20"/>
  <c r="G648" i="20"/>
  <c r="F649" i="20" s="1"/>
  <c r="H647" i="20"/>
  <c r="I647" i="20" s="1"/>
  <c r="I568" i="3"/>
  <c r="J567" i="3"/>
  <c r="K566" i="3"/>
  <c r="M566" i="3" s="1"/>
  <c r="L566" i="3"/>
  <c r="M565" i="2"/>
  <c r="N565" i="2" s="1"/>
  <c r="S565" i="2" s="1"/>
  <c r="E566" i="2"/>
  <c r="O564" i="2"/>
  <c r="P564" i="2"/>
  <c r="Q564" i="2" s="1"/>
  <c r="S564" i="2"/>
  <c r="G649" i="20" l="1"/>
  <c r="F650" i="20" s="1"/>
  <c r="H648" i="20"/>
  <c r="I648" i="20" s="1"/>
  <c r="K647" i="20"/>
  <c r="J647" i="20"/>
  <c r="L647" i="20" s="1"/>
  <c r="L567" i="3"/>
  <c r="K567" i="3"/>
  <c r="M567" i="3" s="1"/>
  <c r="I569" i="3"/>
  <c r="J568" i="3"/>
  <c r="E567" i="2"/>
  <c r="M566" i="2"/>
  <c r="N566" i="2" s="1"/>
  <c r="S566" i="2" s="1"/>
  <c r="P565" i="2"/>
  <c r="Q565" i="2" s="1"/>
  <c r="O565" i="2"/>
  <c r="H649" i="20" l="1"/>
  <c r="I649" i="20" s="1"/>
  <c r="K649" i="20" s="1"/>
  <c r="K648" i="20"/>
  <c r="J648" i="20"/>
  <c r="L648" i="20" s="1"/>
  <c r="G650" i="20"/>
  <c r="F651" i="20" s="1"/>
  <c r="J569" i="3"/>
  <c r="I570" i="3"/>
  <c r="K568" i="3"/>
  <c r="M568" i="3" s="1"/>
  <c r="L568" i="3"/>
  <c r="P566" i="2"/>
  <c r="Q566" i="2" s="1"/>
  <c r="O566" i="2"/>
  <c r="M567" i="2"/>
  <c r="N567" i="2" s="1"/>
  <c r="E568" i="2"/>
  <c r="J649" i="20" l="1"/>
  <c r="L649" i="20" s="1"/>
  <c r="G651" i="20"/>
  <c r="F652" i="20" s="1"/>
  <c r="H650" i="20"/>
  <c r="I650" i="20" s="1"/>
  <c r="L569" i="3"/>
  <c r="K569" i="3"/>
  <c r="M569" i="3" s="1"/>
  <c r="I571" i="3"/>
  <c r="J570" i="3"/>
  <c r="O567" i="2"/>
  <c r="P567" i="2"/>
  <c r="Q567" i="2" s="1"/>
  <c r="S567" i="2"/>
  <c r="M568" i="2"/>
  <c r="N568" i="2" s="1"/>
  <c r="S568" i="2" s="1"/>
  <c r="E569" i="2"/>
  <c r="H651" i="20" l="1"/>
  <c r="I651" i="20" s="1"/>
  <c r="K650" i="20"/>
  <c r="J650" i="20"/>
  <c r="L650" i="20" s="1"/>
  <c r="G652" i="20"/>
  <c r="F653" i="20" s="1"/>
  <c r="L570" i="3"/>
  <c r="K570" i="3"/>
  <c r="M570" i="3" s="1"/>
  <c r="J571" i="3"/>
  <c r="I572" i="3"/>
  <c r="M569" i="2"/>
  <c r="N569" i="2" s="1"/>
  <c r="S569" i="2" s="1"/>
  <c r="E570" i="2"/>
  <c r="P568" i="2"/>
  <c r="Q568" i="2" s="1"/>
  <c r="O568" i="2"/>
  <c r="K651" i="20" l="1"/>
  <c r="J651" i="20"/>
  <c r="L651" i="20" s="1"/>
  <c r="H652" i="20"/>
  <c r="I652" i="20" s="1"/>
  <c r="G653" i="20"/>
  <c r="F654" i="20" s="1"/>
  <c r="J572" i="3"/>
  <c r="I573" i="3"/>
  <c r="L571" i="3"/>
  <c r="K571" i="3"/>
  <c r="M571" i="3" s="1"/>
  <c r="M570" i="2"/>
  <c r="N570" i="2" s="1"/>
  <c r="S570" i="2" s="1"/>
  <c r="E571" i="2"/>
  <c r="P569" i="2"/>
  <c r="Q569" i="2" s="1"/>
  <c r="O569" i="2"/>
  <c r="J652" i="20" l="1"/>
  <c r="L652" i="20" s="1"/>
  <c r="K652" i="20"/>
  <c r="G654" i="20"/>
  <c r="F655" i="20" s="1"/>
  <c r="H653" i="20"/>
  <c r="I653" i="20" s="1"/>
  <c r="I574" i="3"/>
  <c r="J573" i="3"/>
  <c r="L572" i="3"/>
  <c r="K572" i="3"/>
  <c r="M572" i="3" s="1"/>
  <c r="E572" i="2"/>
  <c r="M571" i="2"/>
  <c r="N571" i="2" s="1"/>
  <c r="S571" i="2" s="1"/>
  <c r="P570" i="2"/>
  <c r="Q570" i="2" s="1"/>
  <c r="O570" i="2"/>
  <c r="K653" i="20" l="1"/>
  <c r="J653" i="20"/>
  <c r="L653" i="20" s="1"/>
  <c r="G655" i="20"/>
  <c r="F656" i="20" s="1"/>
  <c r="H654" i="20"/>
  <c r="I654" i="20" s="1"/>
  <c r="L573" i="3"/>
  <c r="K573" i="3"/>
  <c r="M573" i="3" s="1"/>
  <c r="J574" i="3"/>
  <c r="I575" i="3"/>
  <c r="P571" i="2"/>
  <c r="Q571" i="2" s="1"/>
  <c r="O571" i="2"/>
  <c r="M572" i="2"/>
  <c r="N572" i="2" s="1"/>
  <c r="E573" i="2"/>
  <c r="J654" i="20" l="1"/>
  <c r="L654" i="20" s="1"/>
  <c r="K654" i="20"/>
  <c r="G656" i="20"/>
  <c r="F657" i="20" s="1"/>
  <c r="H655" i="20"/>
  <c r="I655" i="20" s="1"/>
  <c r="K574" i="3"/>
  <c r="M574" i="3" s="1"/>
  <c r="L574" i="3"/>
  <c r="I576" i="3"/>
  <c r="J575" i="3"/>
  <c r="M573" i="2"/>
  <c r="N573" i="2" s="1"/>
  <c r="S573" i="2" s="1"/>
  <c r="E574" i="2"/>
  <c r="P572" i="2"/>
  <c r="Q572" i="2" s="1"/>
  <c r="O572" i="2"/>
  <c r="S572" i="2"/>
  <c r="G657" i="20" l="1"/>
  <c r="F658" i="20" s="1"/>
  <c r="H656" i="20"/>
  <c r="I656" i="20" s="1"/>
  <c r="K655" i="20"/>
  <c r="J655" i="20"/>
  <c r="L655" i="20" s="1"/>
  <c r="L575" i="3"/>
  <c r="K575" i="3"/>
  <c r="M575" i="3" s="1"/>
  <c r="I577" i="3"/>
  <c r="J576" i="3"/>
  <c r="E575" i="2"/>
  <c r="M574" i="2"/>
  <c r="N574" i="2" s="1"/>
  <c r="S574" i="2" s="1"/>
  <c r="P573" i="2"/>
  <c r="Q573" i="2" s="1"/>
  <c r="O573" i="2"/>
  <c r="G658" i="20" l="1"/>
  <c r="F659" i="20" s="1"/>
  <c r="K656" i="20"/>
  <c r="J656" i="20"/>
  <c r="L656" i="20" s="1"/>
  <c r="H657" i="20"/>
  <c r="I657" i="20" s="1"/>
  <c r="J577" i="3"/>
  <c r="I578" i="3"/>
  <c r="K576" i="3"/>
  <c r="M576" i="3" s="1"/>
  <c r="L576" i="3"/>
  <c r="P574" i="2"/>
  <c r="Q574" i="2" s="1"/>
  <c r="O574" i="2"/>
  <c r="M575" i="2"/>
  <c r="N575" i="2" s="1"/>
  <c r="E576" i="2"/>
  <c r="H658" i="20" l="1"/>
  <c r="I658" i="20" s="1"/>
  <c r="K658" i="20" s="1"/>
  <c r="K657" i="20"/>
  <c r="J657" i="20"/>
  <c r="L657" i="20" s="1"/>
  <c r="G659" i="20"/>
  <c r="F660" i="20" s="1"/>
  <c r="I579" i="3"/>
  <c r="J578" i="3"/>
  <c r="L577" i="3"/>
  <c r="K577" i="3"/>
  <c r="M577" i="3" s="1"/>
  <c r="O575" i="2"/>
  <c r="P575" i="2"/>
  <c r="Q575" i="2" s="1"/>
  <c r="S575" i="2"/>
  <c r="M576" i="2"/>
  <c r="N576" i="2" s="1"/>
  <c r="S576" i="2" s="1"/>
  <c r="E577" i="2"/>
  <c r="H659" i="20" l="1"/>
  <c r="I659" i="20" s="1"/>
  <c r="K659" i="20" s="1"/>
  <c r="J658" i="20"/>
  <c r="L658" i="20" s="1"/>
  <c r="G660" i="20"/>
  <c r="F661" i="20" s="1"/>
  <c r="L578" i="3"/>
  <c r="K578" i="3"/>
  <c r="M578" i="3" s="1"/>
  <c r="J579" i="3"/>
  <c r="I580" i="3"/>
  <c r="M577" i="2"/>
  <c r="N577" i="2" s="1"/>
  <c r="S577" i="2" s="1"/>
  <c r="E578" i="2"/>
  <c r="P576" i="2"/>
  <c r="Q576" i="2" s="1"/>
  <c r="O576" i="2"/>
  <c r="J659" i="20" l="1"/>
  <c r="L659" i="20" s="1"/>
  <c r="G661" i="20"/>
  <c r="F662" i="20" s="1"/>
  <c r="H660" i="20"/>
  <c r="I660" i="20" s="1"/>
  <c r="L579" i="3"/>
  <c r="K579" i="3"/>
  <c r="M579" i="3" s="1"/>
  <c r="J580" i="3"/>
  <c r="I581" i="3"/>
  <c r="M578" i="2"/>
  <c r="N578" i="2" s="1"/>
  <c r="S578" i="2" s="1"/>
  <c r="E579" i="2"/>
  <c r="P577" i="2"/>
  <c r="Q577" i="2" s="1"/>
  <c r="O577" i="2"/>
  <c r="H661" i="20" l="1"/>
  <c r="I661" i="20" s="1"/>
  <c r="J660" i="20"/>
  <c r="L660" i="20" s="1"/>
  <c r="K660" i="20"/>
  <c r="G662" i="20"/>
  <c r="F663" i="20" s="1"/>
  <c r="I582" i="3"/>
  <c r="J581" i="3"/>
  <c r="L580" i="3"/>
  <c r="K580" i="3"/>
  <c r="M580" i="3" s="1"/>
  <c r="M579" i="2"/>
  <c r="N579" i="2" s="1"/>
  <c r="S579" i="2" s="1"/>
  <c r="E580" i="2"/>
  <c r="P578" i="2"/>
  <c r="Q578" i="2" s="1"/>
  <c r="O578" i="2"/>
  <c r="G663" i="20" l="1"/>
  <c r="F664" i="20" s="1"/>
  <c r="H662" i="20"/>
  <c r="I662" i="20" s="1"/>
  <c r="K661" i="20"/>
  <c r="J661" i="20"/>
  <c r="L661" i="20" s="1"/>
  <c r="L581" i="3"/>
  <c r="K581" i="3"/>
  <c r="M581" i="3" s="1"/>
  <c r="J582" i="3"/>
  <c r="I583" i="3"/>
  <c r="M580" i="2"/>
  <c r="N580" i="2" s="1"/>
  <c r="S580" i="2" s="1"/>
  <c r="E581" i="2"/>
  <c r="P579" i="2"/>
  <c r="Q579" i="2" s="1"/>
  <c r="O579" i="2"/>
  <c r="H663" i="20" l="1"/>
  <c r="I663" i="20" s="1"/>
  <c r="J663" i="20" s="1"/>
  <c r="L663" i="20" s="1"/>
  <c r="J662" i="20"/>
  <c r="L662" i="20" s="1"/>
  <c r="K662" i="20"/>
  <c r="G664" i="20"/>
  <c r="F665" i="20" s="1"/>
  <c r="I584" i="3"/>
  <c r="J583" i="3"/>
  <c r="K582" i="3"/>
  <c r="M582" i="3" s="1"/>
  <c r="L582" i="3"/>
  <c r="M581" i="2"/>
  <c r="N581" i="2" s="1"/>
  <c r="S581" i="2" s="1"/>
  <c r="E582" i="2"/>
  <c r="P580" i="2"/>
  <c r="Q580" i="2" s="1"/>
  <c r="O580" i="2"/>
  <c r="K663" i="20" l="1"/>
  <c r="H664" i="20"/>
  <c r="I664" i="20" s="1"/>
  <c r="J664" i="20" s="1"/>
  <c r="L664" i="20" s="1"/>
  <c r="G665" i="20"/>
  <c r="F666" i="20" s="1"/>
  <c r="L583" i="3"/>
  <c r="K583" i="3"/>
  <c r="M583" i="3" s="1"/>
  <c r="I585" i="3"/>
  <c r="J584" i="3"/>
  <c r="E583" i="2"/>
  <c r="M582" i="2"/>
  <c r="N582" i="2" s="1"/>
  <c r="S582" i="2" s="1"/>
  <c r="P581" i="2"/>
  <c r="Q581" i="2" s="1"/>
  <c r="O581" i="2"/>
  <c r="K664" i="20" l="1"/>
  <c r="H665" i="20"/>
  <c r="I665" i="20" s="1"/>
  <c r="G666" i="20"/>
  <c r="F667" i="20" s="1"/>
  <c r="K584" i="3"/>
  <c r="M584" i="3" s="1"/>
  <c r="L584" i="3"/>
  <c r="J585" i="3"/>
  <c r="I586" i="3"/>
  <c r="P582" i="2"/>
  <c r="Q582" i="2" s="1"/>
  <c r="O582" i="2"/>
  <c r="M583" i="2"/>
  <c r="N583" i="2" s="1"/>
  <c r="E584" i="2"/>
  <c r="G667" i="20" l="1"/>
  <c r="F668" i="20" s="1"/>
  <c r="H666" i="20"/>
  <c r="I666" i="20" s="1"/>
  <c r="K665" i="20"/>
  <c r="J665" i="20"/>
  <c r="L665" i="20" s="1"/>
  <c r="I587" i="3"/>
  <c r="J586" i="3"/>
  <c r="L585" i="3"/>
  <c r="K585" i="3"/>
  <c r="M585" i="3" s="1"/>
  <c r="O583" i="2"/>
  <c r="P583" i="2"/>
  <c r="Q583" i="2" s="1"/>
  <c r="S583" i="2"/>
  <c r="M584" i="2"/>
  <c r="N584" i="2" s="1"/>
  <c r="S584" i="2" s="1"/>
  <c r="E585" i="2"/>
  <c r="H667" i="20" l="1"/>
  <c r="I667" i="20" s="1"/>
  <c r="K666" i="20"/>
  <c r="J666" i="20"/>
  <c r="L666" i="20" s="1"/>
  <c r="G668" i="20"/>
  <c r="F669" i="20" s="1"/>
  <c r="L586" i="3"/>
  <c r="K586" i="3"/>
  <c r="M586" i="3" s="1"/>
  <c r="J587" i="3"/>
  <c r="I588" i="3"/>
  <c r="M585" i="2"/>
  <c r="N585" i="2" s="1"/>
  <c r="S585" i="2" s="1"/>
  <c r="E586" i="2"/>
  <c r="P584" i="2"/>
  <c r="Q584" i="2" s="1"/>
  <c r="O584" i="2"/>
  <c r="H668" i="20" l="1"/>
  <c r="I668" i="20" s="1"/>
  <c r="K668" i="20" s="1"/>
  <c r="G669" i="20"/>
  <c r="F670" i="20" s="1"/>
  <c r="K667" i="20"/>
  <c r="J667" i="20"/>
  <c r="L667" i="20" s="1"/>
  <c r="L587" i="3"/>
  <c r="K587" i="3"/>
  <c r="M587" i="3" s="1"/>
  <c r="J588" i="3"/>
  <c r="I589" i="3"/>
  <c r="M586" i="2"/>
  <c r="N586" i="2" s="1"/>
  <c r="S586" i="2" s="1"/>
  <c r="E587" i="2"/>
  <c r="P585" i="2"/>
  <c r="Q585" i="2" s="1"/>
  <c r="O585" i="2"/>
  <c r="J668" i="20" l="1"/>
  <c r="L668" i="20" s="1"/>
  <c r="H669" i="20"/>
  <c r="I669" i="20" s="1"/>
  <c r="G670" i="20"/>
  <c r="F671" i="20" s="1"/>
  <c r="L588" i="3"/>
  <c r="K588" i="3"/>
  <c r="M588" i="3" s="1"/>
  <c r="I590" i="3"/>
  <c r="J589" i="3"/>
  <c r="E588" i="2"/>
  <c r="M587" i="2"/>
  <c r="N587" i="2" s="1"/>
  <c r="S587" i="2" s="1"/>
  <c r="P586" i="2"/>
  <c r="Q586" i="2" s="1"/>
  <c r="O586" i="2"/>
  <c r="H670" i="20" l="1"/>
  <c r="I670" i="20" s="1"/>
  <c r="G671" i="20"/>
  <c r="F672" i="20" s="1"/>
  <c r="K669" i="20"/>
  <c r="J669" i="20"/>
  <c r="L669" i="20" s="1"/>
  <c r="L589" i="3"/>
  <c r="K589" i="3"/>
  <c r="M589" i="3" s="1"/>
  <c r="J590" i="3"/>
  <c r="I591" i="3"/>
  <c r="P587" i="2"/>
  <c r="Q587" i="2" s="1"/>
  <c r="O587" i="2"/>
  <c r="M588" i="2"/>
  <c r="N588" i="2" s="1"/>
  <c r="E589" i="2"/>
  <c r="G672" i="20" l="1"/>
  <c r="F673" i="20" s="1"/>
  <c r="J670" i="20"/>
  <c r="L670" i="20" s="1"/>
  <c r="K670" i="20"/>
  <c r="H671" i="20"/>
  <c r="I671" i="20" s="1"/>
  <c r="I592" i="3"/>
  <c r="J591" i="3"/>
  <c r="K590" i="3"/>
  <c r="M590" i="3" s="1"/>
  <c r="L590" i="3"/>
  <c r="M589" i="2"/>
  <c r="N589" i="2" s="1"/>
  <c r="S589" i="2" s="1"/>
  <c r="E590" i="2"/>
  <c r="P588" i="2"/>
  <c r="Q588" i="2" s="1"/>
  <c r="O588" i="2"/>
  <c r="S588" i="2"/>
  <c r="G673" i="20" l="1"/>
  <c r="F674" i="20" s="1"/>
  <c r="K671" i="20"/>
  <c r="J671" i="20"/>
  <c r="L671" i="20" s="1"/>
  <c r="H672" i="20"/>
  <c r="I672" i="20" s="1"/>
  <c r="L591" i="3"/>
  <c r="K591" i="3"/>
  <c r="M591" i="3" s="1"/>
  <c r="I593" i="3"/>
  <c r="J592" i="3"/>
  <c r="E591" i="2"/>
  <c r="M590" i="2"/>
  <c r="N590" i="2" s="1"/>
  <c r="S590" i="2" s="1"/>
  <c r="P589" i="2"/>
  <c r="Q589" i="2" s="1"/>
  <c r="O589" i="2"/>
  <c r="H673" i="20" l="1"/>
  <c r="I673" i="20" s="1"/>
  <c r="K673" i="20" s="1"/>
  <c r="K672" i="20"/>
  <c r="J672" i="20"/>
  <c r="L672" i="20" s="1"/>
  <c r="G674" i="20"/>
  <c r="F675" i="20" s="1"/>
  <c r="K592" i="3"/>
  <c r="M592" i="3" s="1"/>
  <c r="L592" i="3"/>
  <c r="J593" i="3"/>
  <c r="I594" i="3"/>
  <c r="P590" i="2"/>
  <c r="Q590" i="2" s="1"/>
  <c r="O590" i="2"/>
  <c r="M591" i="2"/>
  <c r="N591" i="2" s="1"/>
  <c r="E592" i="2"/>
  <c r="J673" i="20" l="1"/>
  <c r="L673" i="20" s="1"/>
  <c r="H674" i="20"/>
  <c r="I674" i="20" s="1"/>
  <c r="G675" i="20"/>
  <c r="F676" i="20" s="1"/>
  <c r="I595" i="3"/>
  <c r="J594" i="3"/>
  <c r="L593" i="3"/>
  <c r="K593" i="3"/>
  <c r="M593" i="3" s="1"/>
  <c r="O591" i="2"/>
  <c r="P591" i="2"/>
  <c r="Q591" i="2" s="1"/>
  <c r="M592" i="2"/>
  <c r="N592" i="2" s="1"/>
  <c r="S592" i="2" s="1"/>
  <c r="E593" i="2"/>
  <c r="S591" i="2"/>
  <c r="H675" i="20" l="1"/>
  <c r="I675" i="20" s="1"/>
  <c r="G676" i="20"/>
  <c r="F677" i="20" s="1"/>
  <c r="K674" i="20"/>
  <c r="J674" i="20"/>
  <c r="L674" i="20" s="1"/>
  <c r="L594" i="3"/>
  <c r="K594" i="3"/>
  <c r="M594" i="3" s="1"/>
  <c r="J595" i="3"/>
  <c r="I596" i="3"/>
  <c r="M593" i="2"/>
  <c r="N593" i="2" s="1"/>
  <c r="S593" i="2" s="1"/>
  <c r="E594" i="2"/>
  <c r="P592" i="2"/>
  <c r="Q592" i="2" s="1"/>
  <c r="O592" i="2"/>
  <c r="H676" i="20" l="1"/>
  <c r="I676" i="20" s="1"/>
  <c r="G677" i="20"/>
  <c r="F678" i="20" s="1"/>
  <c r="K675" i="20"/>
  <c r="J675" i="20"/>
  <c r="L675" i="20" s="1"/>
  <c r="J596" i="3"/>
  <c r="I597" i="3"/>
  <c r="L595" i="3"/>
  <c r="K595" i="3"/>
  <c r="M595" i="3" s="1"/>
  <c r="M594" i="2"/>
  <c r="N594" i="2" s="1"/>
  <c r="S594" i="2" s="1"/>
  <c r="E595" i="2"/>
  <c r="P593" i="2"/>
  <c r="Q593" i="2" s="1"/>
  <c r="O593" i="2"/>
  <c r="H677" i="20" l="1"/>
  <c r="I677" i="20" s="1"/>
  <c r="G678" i="20"/>
  <c r="F679" i="20" s="1"/>
  <c r="J676" i="20"/>
  <c r="L676" i="20" s="1"/>
  <c r="K676" i="20"/>
  <c r="I598" i="3"/>
  <c r="J597" i="3"/>
  <c r="L596" i="3"/>
  <c r="K596" i="3"/>
  <c r="M596" i="3" s="1"/>
  <c r="E596" i="2"/>
  <c r="M595" i="2"/>
  <c r="N595" i="2" s="1"/>
  <c r="S595" i="2" s="1"/>
  <c r="P594" i="2"/>
  <c r="Q594" i="2" s="1"/>
  <c r="O594" i="2"/>
  <c r="G679" i="20" l="1"/>
  <c r="F680" i="20" s="1"/>
  <c r="H678" i="20"/>
  <c r="I678" i="20" s="1"/>
  <c r="K677" i="20"/>
  <c r="J677" i="20"/>
  <c r="L677" i="20" s="1"/>
  <c r="L597" i="3"/>
  <c r="K597" i="3"/>
  <c r="M597" i="3" s="1"/>
  <c r="J598" i="3"/>
  <c r="I599" i="3"/>
  <c r="P595" i="2"/>
  <c r="Q595" i="2" s="1"/>
  <c r="O595" i="2"/>
  <c r="M596" i="2"/>
  <c r="N596" i="2" s="1"/>
  <c r="E597" i="2"/>
  <c r="H679" i="20" l="1"/>
  <c r="I679" i="20" s="1"/>
  <c r="G680" i="20"/>
  <c r="F681" i="20" s="1"/>
  <c r="J678" i="20"/>
  <c r="L678" i="20" s="1"/>
  <c r="K678" i="20"/>
  <c r="K598" i="3"/>
  <c r="M598" i="3" s="1"/>
  <c r="L598" i="3"/>
  <c r="I600" i="3"/>
  <c r="J599" i="3"/>
  <c r="M597" i="2"/>
  <c r="N597" i="2" s="1"/>
  <c r="S597" i="2" s="1"/>
  <c r="E598" i="2"/>
  <c r="P596" i="2"/>
  <c r="Q596" i="2" s="1"/>
  <c r="O596" i="2"/>
  <c r="S596" i="2"/>
  <c r="G681" i="20" l="1"/>
  <c r="F682" i="20" s="1"/>
  <c r="H680" i="20"/>
  <c r="I680" i="20" s="1"/>
  <c r="K679" i="20"/>
  <c r="J679" i="20"/>
  <c r="L679" i="20" s="1"/>
  <c r="L599" i="3"/>
  <c r="K599" i="3"/>
  <c r="M599" i="3" s="1"/>
  <c r="I601" i="3"/>
  <c r="J600" i="3"/>
  <c r="E599" i="2"/>
  <c r="M598" i="2"/>
  <c r="N598" i="2" s="1"/>
  <c r="S598" i="2" s="1"/>
  <c r="P597" i="2"/>
  <c r="Q597" i="2" s="1"/>
  <c r="O597" i="2"/>
  <c r="H681" i="20" l="1"/>
  <c r="I681" i="20" s="1"/>
  <c r="K680" i="20"/>
  <c r="J680" i="20"/>
  <c r="L680" i="20" s="1"/>
  <c r="G682" i="20"/>
  <c r="F683" i="20" s="1"/>
  <c r="K600" i="3"/>
  <c r="M600" i="3" s="1"/>
  <c r="L600" i="3"/>
  <c r="J601" i="3"/>
  <c r="I602" i="3"/>
  <c r="P598" i="2"/>
  <c r="Q598" i="2" s="1"/>
  <c r="O598" i="2"/>
  <c r="M599" i="2"/>
  <c r="N599" i="2" s="1"/>
  <c r="E600" i="2"/>
  <c r="G683" i="20" l="1"/>
  <c r="F684" i="20" s="1"/>
  <c r="H682" i="20"/>
  <c r="I682" i="20" s="1"/>
  <c r="K681" i="20"/>
  <c r="J681" i="20"/>
  <c r="L681" i="20" s="1"/>
  <c r="I603" i="3"/>
  <c r="J602" i="3"/>
  <c r="L601" i="3"/>
  <c r="K601" i="3"/>
  <c r="M601" i="3" s="1"/>
  <c r="O599" i="2"/>
  <c r="P599" i="2"/>
  <c r="Q599" i="2" s="1"/>
  <c r="M600" i="2"/>
  <c r="N600" i="2" s="1"/>
  <c r="S600" i="2" s="1"/>
  <c r="E601" i="2"/>
  <c r="S599" i="2"/>
  <c r="H683" i="20" l="1"/>
  <c r="I683" i="20" s="1"/>
  <c r="K683" i="20" s="1"/>
  <c r="G684" i="20"/>
  <c r="F685" i="20" s="1"/>
  <c r="K682" i="20"/>
  <c r="J682" i="20"/>
  <c r="L682" i="20" s="1"/>
  <c r="L602" i="3"/>
  <c r="K602" i="3"/>
  <c r="M602" i="3" s="1"/>
  <c r="J603" i="3"/>
  <c r="I604" i="3"/>
  <c r="M601" i="2"/>
  <c r="N601" i="2" s="1"/>
  <c r="S601" i="2" s="1"/>
  <c r="E602" i="2"/>
  <c r="P600" i="2"/>
  <c r="Q600" i="2" s="1"/>
  <c r="O600" i="2"/>
  <c r="J683" i="20" l="1"/>
  <c r="L683" i="20" s="1"/>
  <c r="H684" i="20"/>
  <c r="I684" i="20" s="1"/>
  <c r="G685" i="20"/>
  <c r="F686" i="20" s="1"/>
  <c r="L603" i="3"/>
  <c r="K603" i="3"/>
  <c r="M603" i="3" s="1"/>
  <c r="J604" i="3"/>
  <c r="I605" i="3"/>
  <c r="M602" i="2"/>
  <c r="N602" i="2" s="1"/>
  <c r="S602" i="2" s="1"/>
  <c r="E603" i="2"/>
  <c r="P601" i="2"/>
  <c r="Q601" i="2" s="1"/>
  <c r="O601" i="2"/>
  <c r="G686" i="20" l="1"/>
  <c r="F687" i="20" s="1"/>
  <c r="J684" i="20"/>
  <c r="L684" i="20" s="1"/>
  <c r="K684" i="20"/>
  <c r="H685" i="20"/>
  <c r="I685" i="20" s="1"/>
  <c r="I606" i="3"/>
  <c r="J605" i="3"/>
  <c r="L604" i="3"/>
  <c r="K604" i="3"/>
  <c r="M604" i="3" s="1"/>
  <c r="E604" i="2"/>
  <c r="M603" i="2"/>
  <c r="N603" i="2" s="1"/>
  <c r="S603" i="2" s="1"/>
  <c r="P602" i="2"/>
  <c r="Q602" i="2" s="1"/>
  <c r="O602" i="2"/>
  <c r="G687" i="20" l="1"/>
  <c r="F688" i="20" s="1"/>
  <c r="H686" i="20"/>
  <c r="I686" i="20" s="1"/>
  <c r="K685" i="20"/>
  <c r="J685" i="20"/>
  <c r="L685" i="20" s="1"/>
  <c r="L605" i="3"/>
  <c r="K605" i="3"/>
  <c r="M605" i="3" s="1"/>
  <c r="J606" i="3"/>
  <c r="I607" i="3"/>
  <c r="P603" i="2"/>
  <c r="Q603" i="2" s="1"/>
  <c r="O603" i="2"/>
  <c r="M604" i="2"/>
  <c r="N604" i="2" s="1"/>
  <c r="E605" i="2"/>
  <c r="J686" i="20" l="1"/>
  <c r="L686" i="20" s="1"/>
  <c r="K686" i="20"/>
  <c r="G688" i="20"/>
  <c r="F689" i="20" s="1"/>
  <c r="H687" i="20"/>
  <c r="I687" i="20" s="1"/>
  <c r="I608" i="3"/>
  <c r="J607" i="3"/>
  <c r="K606" i="3"/>
  <c r="M606" i="3" s="1"/>
  <c r="L606" i="3"/>
  <c r="M605" i="2"/>
  <c r="N605" i="2" s="1"/>
  <c r="S605" i="2" s="1"/>
  <c r="E606" i="2"/>
  <c r="P604" i="2"/>
  <c r="Q604" i="2" s="1"/>
  <c r="O604" i="2"/>
  <c r="S604" i="2"/>
  <c r="H688" i="20" l="1"/>
  <c r="I688" i="20" s="1"/>
  <c r="K688" i="20" s="1"/>
  <c r="K687" i="20"/>
  <c r="J687" i="20"/>
  <c r="L687" i="20" s="1"/>
  <c r="G689" i="20"/>
  <c r="F690" i="20" s="1"/>
  <c r="L607" i="3"/>
  <c r="K607" i="3"/>
  <c r="M607" i="3" s="1"/>
  <c r="I609" i="3"/>
  <c r="J608" i="3"/>
  <c r="E607" i="2"/>
  <c r="M606" i="2"/>
  <c r="N606" i="2" s="1"/>
  <c r="S606" i="2" s="1"/>
  <c r="P605" i="2"/>
  <c r="Q605" i="2" s="1"/>
  <c r="O605" i="2"/>
  <c r="J688" i="20" l="1"/>
  <c r="L688" i="20" s="1"/>
  <c r="H689" i="20"/>
  <c r="I689" i="20" s="1"/>
  <c r="G690" i="20"/>
  <c r="F691" i="20" s="1"/>
  <c r="K608" i="3"/>
  <c r="M608" i="3" s="1"/>
  <c r="L608" i="3"/>
  <c r="J609" i="3"/>
  <c r="I610" i="3"/>
  <c r="P606" i="2"/>
  <c r="Q606" i="2" s="1"/>
  <c r="O606" i="2"/>
  <c r="M607" i="2"/>
  <c r="N607" i="2" s="1"/>
  <c r="S607" i="2" s="1"/>
  <c r="E608" i="2"/>
  <c r="H690" i="20" l="1"/>
  <c r="I690" i="20" s="1"/>
  <c r="K690" i="20" s="1"/>
  <c r="K689" i="20"/>
  <c r="J689" i="20"/>
  <c r="L689" i="20" s="1"/>
  <c r="G691" i="20"/>
  <c r="F692" i="20" s="1"/>
  <c r="I611" i="3"/>
  <c r="J610" i="3"/>
  <c r="L609" i="3"/>
  <c r="K609" i="3"/>
  <c r="M609" i="3" s="1"/>
  <c r="M608" i="2"/>
  <c r="N608" i="2" s="1"/>
  <c r="S608" i="2" s="1"/>
  <c r="E609" i="2"/>
  <c r="O607" i="2"/>
  <c r="P607" i="2"/>
  <c r="Q607" i="2" s="1"/>
  <c r="J690" i="20" l="1"/>
  <c r="L690" i="20" s="1"/>
  <c r="H691" i="20"/>
  <c r="I691" i="20" s="1"/>
  <c r="G692" i="20"/>
  <c r="F693" i="20" s="1"/>
  <c r="L610" i="3"/>
  <c r="K610" i="3"/>
  <c r="M610" i="3" s="1"/>
  <c r="J611" i="3"/>
  <c r="I612" i="3"/>
  <c r="M609" i="2"/>
  <c r="N609" i="2" s="1"/>
  <c r="S609" i="2" s="1"/>
  <c r="E610" i="2"/>
  <c r="P608" i="2"/>
  <c r="Q608" i="2" s="1"/>
  <c r="O608" i="2"/>
  <c r="G693" i="20" l="1"/>
  <c r="F694" i="20" s="1"/>
  <c r="H692" i="20"/>
  <c r="I692" i="20" s="1"/>
  <c r="K691" i="20"/>
  <c r="J691" i="20"/>
  <c r="L691" i="20" s="1"/>
  <c r="J612" i="3"/>
  <c r="I613" i="3"/>
  <c r="L611" i="3"/>
  <c r="K611" i="3"/>
  <c r="M611" i="3" s="1"/>
  <c r="M610" i="2"/>
  <c r="N610" i="2" s="1"/>
  <c r="S610" i="2" s="1"/>
  <c r="E611" i="2"/>
  <c r="P609" i="2"/>
  <c r="Q609" i="2" s="1"/>
  <c r="O609" i="2"/>
  <c r="J692" i="20" l="1"/>
  <c r="L692" i="20" s="1"/>
  <c r="K692" i="20"/>
  <c r="H693" i="20"/>
  <c r="I693" i="20" s="1"/>
  <c r="G694" i="20"/>
  <c r="F695" i="20" s="1"/>
  <c r="I614" i="3"/>
  <c r="J613" i="3"/>
  <c r="L612" i="3"/>
  <c r="K612" i="3"/>
  <c r="M612" i="3" s="1"/>
  <c r="E612" i="2"/>
  <c r="M611" i="2"/>
  <c r="N611" i="2" s="1"/>
  <c r="S611" i="2" s="1"/>
  <c r="P610" i="2"/>
  <c r="Q610" i="2" s="1"/>
  <c r="O610" i="2"/>
  <c r="K693" i="20" l="1"/>
  <c r="J693" i="20"/>
  <c r="L693" i="20" s="1"/>
  <c r="G695" i="20"/>
  <c r="F696" i="20" s="1"/>
  <c r="H694" i="20"/>
  <c r="I694" i="20" s="1"/>
  <c r="L613" i="3"/>
  <c r="K613" i="3"/>
  <c r="M613" i="3" s="1"/>
  <c r="J614" i="3"/>
  <c r="I615" i="3"/>
  <c r="P611" i="2"/>
  <c r="Q611" i="2" s="1"/>
  <c r="O611" i="2"/>
  <c r="M612" i="2"/>
  <c r="N612" i="2" s="1"/>
  <c r="S612" i="2" s="1"/>
  <c r="E613" i="2"/>
  <c r="G696" i="20" l="1"/>
  <c r="F697" i="20" s="1"/>
  <c r="H695" i="20"/>
  <c r="I695" i="20" s="1"/>
  <c r="J694" i="20"/>
  <c r="L694" i="20" s="1"/>
  <c r="K694" i="20"/>
  <c r="I616" i="3"/>
  <c r="J615" i="3"/>
  <c r="K614" i="3"/>
  <c r="M614" i="3" s="1"/>
  <c r="L614" i="3"/>
  <c r="M613" i="2"/>
  <c r="N613" i="2" s="1"/>
  <c r="S613" i="2" s="1"/>
  <c r="E614" i="2"/>
  <c r="O612" i="2"/>
  <c r="P612" i="2"/>
  <c r="Q612" i="2" s="1"/>
  <c r="H696" i="20" l="1"/>
  <c r="I696" i="20" s="1"/>
  <c r="J696" i="20" s="1"/>
  <c r="L696" i="20" s="1"/>
  <c r="K695" i="20"/>
  <c r="J695" i="20"/>
  <c r="L695" i="20" s="1"/>
  <c r="G697" i="20"/>
  <c r="F698" i="20" s="1"/>
  <c r="L615" i="3"/>
  <c r="K615" i="3"/>
  <c r="M615" i="3" s="1"/>
  <c r="I617" i="3"/>
  <c r="J616" i="3"/>
  <c r="E615" i="2"/>
  <c r="M614" i="2"/>
  <c r="N614" i="2" s="1"/>
  <c r="S614" i="2" s="1"/>
  <c r="P613" i="2"/>
  <c r="Q613" i="2" s="1"/>
  <c r="O613" i="2"/>
  <c r="K696" i="20" l="1"/>
  <c r="G698" i="20"/>
  <c r="F699" i="20" s="1"/>
  <c r="H697" i="20"/>
  <c r="I697" i="20" s="1"/>
  <c r="K616" i="3"/>
  <c r="M616" i="3" s="1"/>
  <c r="L616" i="3"/>
  <c r="J617" i="3"/>
  <c r="I618" i="3"/>
  <c r="P614" i="2"/>
  <c r="Q614" i="2" s="1"/>
  <c r="O614" i="2"/>
  <c r="M615" i="2"/>
  <c r="N615" i="2" s="1"/>
  <c r="E616" i="2"/>
  <c r="J697" i="20" l="1"/>
  <c r="L697" i="20" s="1"/>
  <c r="K697" i="20"/>
  <c r="G699" i="20"/>
  <c r="F700" i="20" s="1"/>
  <c r="H698" i="20"/>
  <c r="I698" i="20" s="1"/>
  <c r="I619" i="3"/>
  <c r="J618" i="3"/>
  <c r="L617" i="3"/>
  <c r="K617" i="3"/>
  <c r="M617" i="3" s="1"/>
  <c r="O615" i="2"/>
  <c r="P615" i="2"/>
  <c r="Q615" i="2" s="1"/>
  <c r="M616" i="2"/>
  <c r="N616" i="2" s="1"/>
  <c r="S616" i="2" s="1"/>
  <c r="E617" i="2"/>
  <c r="S615" i="2"/>
  <c r="G700" i="20" l="1"/>
  <c r="F701" i="20" s="1"/>
  <c r="K698" i="20"/>
  <c r="J698" i="20"/>
  <c r="L698" i="20" s="1"/>
  <c r="H699" i="20"/>
  <c r="I699" i="20" s="1"/>
  <c r="L618" i="3"/>
  <c r="K618" i="3"/>
  <c r="M618" i="3" s="1"/>
  <c r="J619" i="3"/>
  <c r="I620" i="3"/>
  <c r="M617" i="2"/>
  <c r="N617" i="2" s="1"/>
  <c r="S617" i="2" s="1"/>
  <c r="E618" i="2"/>
  <c r="P616" i="2"/>
  <c r="Q616" i="2" s="1"/>
  <c r="O616" i="2"/>
  <c r="H700" i="20" l="1"/>
  <c r="I700" i="20" s="1"/>
  <c r="K700" i="20" s="1"/>
  <c r="K699" i="20"/>
  <c r="J699" i="20"/>
  <c r="L699" i="20" s="1"/>
  <c r="G701" i="20"/>
  <c r="F702" i="20" s="1"/>
  <c r="J620" i="3"/>
  <c r="I621" i="3"/>
  <c r="L619" i="3"/>
  <c r="K619" i="3"/>
  <c r="M619" i="3" s="1"/>
  <c r="M618" i="2"/>
  <c r="N618" i="2" s="1"/>
  <c r="S618" i="2" s="1"/>
  <c r="E619" i="2"/>
  <c r="P617" i="2"/>
  <c r="Q617" i="2" s="1"/>
  <c r="O617" i="2"/>
  <c r="J700" i="20" l="1"/>
  <c r="L700" i="20" s="1"/>
  <c r="H701" i="20"/>
  <c r="I701" i="20" s="1"/>
  <c r="K701" i="20" s="1"/>
  <c r="G702" i="20"/>
  <c r="F703" i="20" s="1"/>
  <c r="I622" i="3"/>
  <c r="J621" i="3"/>
  <c r="L620" i="3"/>
  <c r="K620" i="3"/>
  <c r="M620" i="3" s="1"/>
  <c r="E620" i="2"/>
  <c r="M619" i="2"/>
  <c r="N619" i="2" s="1"/>
  <c r="S619" i="2" s="1"/>
  <c r="P618" i="2"/>
  <c r="Q618" i="2" s="1"/>
  <c r="O618" i="2"/>
  <c r="J701" i="20" l="1"/>
  <c r="L701" i="20" s="1"/>
  <c r="G703" i="20"/>
  <c r="F704" i="20" s="1"/>
  <c r="H702" i="20"/>
  <c r="I702" i="20" s="1"/>
  <c r="L621" i="3"/>
  <c r="K621" i="3"/>
  <c r="M621" i="3" s="1"/>
  <c r="J622" i="3"/>
  <c r="I623" i="3"/>
  <c r="P619" i="2"/>
  <c r="Q619" i="2" s="1"/>
  <c r="O619" i="2"/>
  <c r="E621" i="2"/>
  <c r="M620" i="2"/>
  <c r="N620" i="2" s="1"/>
  <c r="G704" i="20" l="1"/>
  <c r="F705" i="20" s="1"/>
  <c r="H703" i="20"/>
  <c r="I703" i="20" s="1"/>
  <c r="J702" i="20"/>
  <c r="L702" i="20" s="1"/>
  <c r="K702" i="20"/>
  <c r="I624" i="3"/>
  <c r="J623" i="3"/>
  <c r="K622" i="3"/>
  <c r="M622" i="3" s="1"/>
  <c r="L622" i="3"/>
  <c r="E622" i="2"/>
  <c r="M621" i="2"/>
  <c r="N621" i="2" s="1"/>
  <c r="S621" i="2" s="1"/>
  <c r="P620" i="2"/>
  <c r="Q620" i="2" s="1"/>
  <c r="O620" i="2"/>
  <c r="S620" i="2"/>
  <c r="K703" i="20" l="1"/>
  <c r="J703" i="20"/>
  <c r="L703" i="20" s="1"/>
  <c r="G705" i="20"/>
  <c r="F706" i="20" s="1"/>
  <c r="H704" i="20"/>
  <c r="I704" i="20" s="1"/>
  <c r="L623" i="3"/>
  <c r="K623" i="3"/>
  <c r="M623" i="3" s="1"/>
  <c r="I625" i="3"/>
  <c r="J624" i="3"/>
  <c r="O621" i="2"/>
  <c r="P621" i="2"/>
  <c r="Q621" i="2" s="1"/>
  <c r="M622" i="2"/>
  <c r="N622" i="2" s="1"/>
  <c r="S622" i="2" s="1"/>
  <c r="E623" i="2"/>
  <c r="J704" i="20" l="1"/>
  <c r="L704" i="20" s="1"/>
  <c r="K704" i="20"/>
  <c r="G706" i="20"/>
  <c r="F707" i="20" s="1"/>
  <c r="H705" i="20"/>
  <c r="I705" i="20" s="1"/>
  <c r="K624" i="3"/>
  <c r="M624" i="3" s="1"/>
  <c r="L624" i="3"/>
  <c r="J625" i="3"/>
  <c r="I626" i="3"/>
  <c r="M623" i="2"/>
  <c r="N623" i="2" s="1"/>
  <c r="S623" i="2" s="1"/>
  <c r="E624" i="2"/>
  <c r="O622" i="2"/>
  <c r="P622" i="2"/>
  <c r="Q622" i="2" s="1"/>
  <c r="K705" i="20" l="1"/>
  <c r="J705" i="20"/>
  <c r="L705" i="20" s="1"/>
  <c r="G707" i="20"/>
  <c r="F708" i="20" s="1"/>
  <c r="H706" i="20"/>
  <c r="I706" i="20" s="1"/>
  <c r="I627" i="3"/>
  <c r="J626" i="3"/>
  <c r="L625" i="3"/>
  <c r="K625" i="3"/>
  <c r="M625" i="3" s="1"/>
  <c r="M624" i="2"/>
  <c r="N624" i="2" s="1"/>
  <c r="S624" i="2" s="1"/>
  <c r="E625" i="2"/>
  <c r="P623" i="2"/>
  <c r="Q623" i="2" s="1"/>
  <c r="O623" i="2"/>
  <c r="H707" i="20" l="1"/>
  <c r="I707" i="20" s="1"/>
  <c r="K707" i="20" s="1"/>
  <c r="K706" i="20"/>
  <c r="J706" i="20"/>
  <c r="L706" i="20" s="1"/>
  <c r="G708" i="20"/>
  <c r="F709" i="20" s="1"/>
  <c r="L626" i="3"/>
  <c r="K626" i="3"/>
  <c r="M626" i="3" s="1"/>
  <c r="J627" i="3"/>
  <c r="I628" i="3"/>
  <c r="M625" i="2"/>
  <c r="N625" i="2" s="1"/>
  <c r="S625" i="2" s="1"/>
  <c r="E626" i="2"/>
  <c r="P624" i="2"/>
  <c r="Q624" i="2" s="1"/>
  <c r="O624" i="2"/>
  <c r="J707" i="20" l="1"/>
  <c r="L707" i="20" s="1"/>
  <c r="G709" i="20"/>
  <c r="F710" i="20" s="1"/>
  <c r="H708" i="20"/>
  <c r="I708" i="20" s="1"/>
  <c r="J628" i="3"/>
  <c r="I629" i="3"/>
  <c r="L627" i="3"/>
  <c r="K627" i="3"/>
  <c r="M627" i="3" s="1"/>
  <c r="M626" i="2"/>
  <c r="N626" i="2" s="1"/>
  <c r="S626" i="2" s="1"/>
  <c r="E627" i="2"/>
  <c r="P625" i="2"/>
  <c r="Q625" i="2" s="1"/>
  <c r="O625" i="2"/>
  <c r="H709" i="20" l="1"/>
  <c r="I709" i="20" s="1"/>
  <c r="K709" i="20" s="1"/>
  <c r="K708" i="20"/>
  <c r="J708" i="20"/>
  <c r="L708" i="20" s="1"/>
  <c r="G710" i="20"/>
  <c r="F711" i="20" s="1"/>
  <c r="I630" i="3"/>
  <c r="J629" i="3"/>
  <c r="L628" i="3"/>
  <c r="K628" i="3"/>
  <c r="M628" i="3" s="1"/>
  <c r="M627" i="2"/>
  <c r="N627" i="2" s="1"/>
  <c r="S627" i="2" s="1"/>
  <c r="E628" i="2"/>
  <c r="P626" i="2"/>
  <c r="Q626" i="2" s="1"/>
  <c r="O626" i="2"/>
  <c r="J709" i="20" l="1"/>
  <c r="L709" i="20" s="1"/>
  <c r="H710" i="20"/>
  <c r="I710" i="20" s="1"/>
  <c r="G711" i="20"/>
  <c r="F712" i="20" s="1"/>
  <c r="L629" i="3"/>
  <c r="K629" i="3"/>
  <c r="M629" i="3" s="1"/>
  <c r="J630" i="3"/>
  <c r="I631" i="3"/>
  <c r="E629" i="2"/>
  <c r="M628" i="2"/>
  <c r="N628" i="2" s="1"/>
  <c r="S628" i="2" s="1"/>
  <c r="P627" i="2"/>
  <c r="Q627" i="2" s="1"/>
  <c r="O627" i="2"/>
  <c r="G712" i="20" l="1"/>
  <c r="F713" i="20" s="1"/>
  <c r="H711" i="20"/>
  <c r="I711" i="20" s="1"/>
  <c r="J710" i="20"/>
  <c r="L710" i="20" s="1"/>
  <c r="K710" i="20"/>
  <c r="I632" i="3"/>
  <c r="J631" i="3"/>
  <c r="K630" i="3"/>
  <c r="M630" i="3" s="1"/>
  <c r="L630" i="3"/>
  <c r="P628" i="2"/>
  <c r="Q628" i="2" s="1"/>
  <c r="O628" i="2"/>
  <c r="E630" i="2"/>
  <c r="M629" i="2"/>
  <c r="N629" i="2" s="1"/>
  <c r="H712" i="20" l="1"/>
  <c r="I712" i="20" s="1"/>
  <c r="K712" i="20" s="1"/>
  <c r="K711" i="20"/>
  <c r="J711" i="20"/>
  <c r="L711" i="20" s="1"/>
  <c r="G713" i="20"/>
  <c r="F714" i="20" s="1"/>
  <c r="I633" i="3"/>
  <c r="J632" i="3"/>
  <c r="L631" i="3"/>
  <c r="K631" i="3"/>
  <c r="M631" i="3" s="1"/>
  <c r="O629" i="2"/>
  <c r="P629" i="2"/>
  <c r="Q629" i="2" s="1"/>
  <c r="M630" i="2"/>
  <c r="N630" i="2" s="1"/>
  <c r="E631" i="2"/>
  <c r="S629" i="2"/>
  <c r="J712" i="20" l="1"/>
  <c r="L712" i="20" s="1"/>
  <c r="G714" i="20"/>
  <c r="F715" i="20" s="1"/>
  <c r="H713" i="20"/>
  <c r="I713" i="20" s="1"/>
  <c r="K632" i="3"/>
  <c r="M632" i="3" s="1"/>
  <c r="L632" i="3"/>
  <c r="J633" i="3"/>
  <c r="I634" i="3"/>
  <c r="O630" i="2"/>
  <c r="P630" i="2"/>
  <c r="Q630" i="2" s="1"/>
  <c r="M631" i="2"/>
  <c r="N631" i="2" s="1"/>
  <c r="S631" i="2" s="1"/>
  <c r="E632" i="2"/>
  <c r="S630" i="2"/>
  <c r="H714" i="20" l="1"/>
  <c r="I714" i="20" s="1"/>
  <c r="J714" i="20" s="1"/>
  <c r="L714" i="20" s="1"/>
  <c r="K713" i="20"/>
  <c r="J713" i="20"/>
  <c r="L713" i="20" s="1"/>
  <c r="G715" i="20"/>
  <c r="F716" i="20" s="1"/>
  <c r="I635" i="3"/>
  <c r="J634" i="3"/>
  <c r="L633" i="3"/>
  <c r="K633" i="3"/>
  <c r="M633" i="3" s="1"/>
  <c r="M632" i="2"/>
  <c r="N632" i="2" s="1"/>
  <c r="S632" i="2" s="1"/>
  <c r="E633" i="2"/>
  <c r="P631" i="2"/>
  <c r="Q631" i="2" s="1"/>
  <c r="O631" i="2"/>
  <c r="K714" i="20" l="1"/>
  <c r="H715" i="20"/>
  <c r="I715" i="20" s="1"/>
  <c r="K715" i="20" s="1"/>
  <c r="G716" i="20"/>
  <c r="F717" i="20" s="1"/>
  <c r="L634" i="3"/>
  <c r="K634" i="3"/>
  <c r="M634" i="3" s="1"/>
  <c r="J635" i="3"/>
  <c r="I636" i="3"/>
  <c r="M633" i="2"/>
  <c r="N633" i="2" s="1"/>
  <c r="S633" i="2" s="1"/>
  <c r="E634" i="2"/>
  <c r="P632" i="2"/>
  <c r="Q632" i="2" s="1"/>
  <c r="O632" i="2"/>
  <c r="J715" i="20" l="1"/>
  <c r="L715" i="20" s="1"/>
  <c r="H716" i="20"/>
  <c r="I716" i="20" s="1"/>
  <c r="K716" i="20" s="1"/>
  <c r="G717" i="20"/>
  <c r="F718" i="20" s="1"/>
  <c r="J636" i="3"/>
  <c r="I637" i="3"/>
  <c r="L635" i="3"/>
  <c r="K635" i="3"/>
  <c r="M635" i="3" s="1"/>
  <c r="M634" i="2"/>
  <c r="N634" i="2" s="1"/>
  <c r="S634" i="2" s="1"/>
  <c r="E635" i="2"/>
  <c r="P633" i="2"/>
  <c r="Q633" i="2" s="1"/>
  <c r="O633" i="2"/>
  <c r="J716" i="20" l="1"/>
  <c r="L716" i="20" s="1"/>
  <c r="G718" i="20"/>
  <c r="F719" i="20" s="1"/>
  <c r="H717" i="20"/>
  <c r="I717" i="20" s="1"/>
  <c r="I638" i="3"/>
  <c r="J637" i="3"/>
  <c r="L636" i="3"/>
  <c r="K636" i="3"/>
  <c r="M636" i="3" s="1"/>
  <c r="M635" i="2"/>
  <c r="N635" i="2" s="1"/>
  <c r="S635" i="2" s="1"/>
  <c r="E636" i="2"/>
  <c r="P634" i="2"/>
  <c r="Q634" i="2" s="1"/>
  <c r="O634" i="2"/>
  <c r="K717" i="20" l="1"/>
  <c r="J717" i="20"/>
  <c r="L717" i="20" s="1"/>
  <c r="G719" i="20"/>
  <c r="F720" i="20" s="1"/>
  <c r="H718" i="20"/>
  <c r="I718" i="20" s="1"/>
  <c r="L637" i="3"/>
  <c r="K637" i="3"/>
  <c r="M637" i="3" s="1"/>
  <c r="J638" i="3"/>
  <c r="I639" i="3"/>
  <c r="E637" i="2"/>
  <c r="M636" i="2"/>
  <c r="N636" i="2" s="1"/>
  <c r="S636" i="2" s="1"/>
  <c r="P635" i="2"/>
  <c r="Q635" i="2" s="1"/>
  <c r="O635" i="2"/>
  <c r="J718" i="20" l="1"/>
  <c r="L718" i="20" s="1"/>
  <c r="K718" i="20"/>
  <c r="G720" i="20"/>
  <c r="F721" i="20" s="1"/>
  <c r="H719" i="20"/>
  <c r="I719" i="20" s="1"/>
  <c r="I640" i="3"/>
  <c r="J639" i="3"/>
  <c r="K638" i="3"/>
  <c r="M638" i="3" s="1"/>
  <c r="L638" i="3"/>
  <c r="P636" i="2"/>
  <c r="Q636" i="2" s="1"/>
  <c r="O636" i="2"/>
  <c r="E638" i="2"/>
  <c r="M637" i="2"/>
  <c r="N637" i="2" s="1"/>
  <c r="K719" i="20" l="1"/>
  <c r="J719" i="20"/>
  <c r="L719" i="20" s="1"/>
  <c r="G721" i="20"/>
  <c r="F722" i="20" s="1"/>
  <c r="H720" i="20"/>
  <c r="I720" i="20" s="1"/>
  <c r="L639" i="3"/>
  <c r="K639" i="3"/>
  <c r="M639" i="3" s="1"/>
  <c r="I641" i="3"/>
  <c r="J640" i="3"/>
  <c r="O637" i="2"/>
  <c r="P637" i="2"/>
  <c r="Q637" i="2" s="1"/>
  <c r="M638" i="2"/>
  <c r="N638" i="2" s="1"/>
  <c r="E639" i="2"/>
  <c r="S637" i="2"/>
  <c r="J720" i="20" l="1"/>
  <c r="L720" i="20" s="1"/>
  <c r="K720" i="20"/>
  <c r="G722" i="20"/>
  <c r="F723" i="20" s="1"/>
  <c r="H721" i="20"/>
  <c r="I721" i="20" s="1"/>
  <c r="K640" i="3"/>
  <c r="M640" i="3" s="1"/>
  <c r="L640" i="3"/>
  <c r="J641" i="3"/>
  <c r="I642" i="3"/>
  <c r="O638" i="2"/>
  <c r="P638" i="2"/>
  <c r="Q638" i="2" s="1"/>
  <c r="M639" i="2"/>
  <c r="N639" i="2" s="1"/>
  <c r="S639" i="2" s="1"/>
  <c r="E640" i="2"/>
  <c r="S638" i="2"/>
  <c r="K721" i="20" l="1"/>
  <c r="J721" i="20"/>
  <c r="L721" i="20" s="1"/>
  <c r="G723" i="20"/>
  <c r="F724" i="20" s="1"/>
  <c r="H722" i="20"/>
  <c r="I722" i="20" s="1"/>
  <c r="I643" i="3"/>
  <c r="J642" i="3"/>
  <c r="L641" i="3"/>
  <c r="K641" i="3"/>
  <c r="M641" i="3" s="1"/>
  <c r="M640" i="2"/>
  <c r="N640" i="2" s="1"/>
  <c r="S640" i="2" s="1"/>
  <c r="E641" i="2"/>
  <c r="P639" i="2"/>
  <c r="Q639" i="2" s="1"/>
  <c r="O639" i="2"/>
  <c r="H723" i="20" l="1"/>
  <c r="I723" i="20" s="1"/>
  <c r="J723" i="20" s="1"/>
  <c r="L723" i="20" s="1"/>
  <c r="K722" i="20"/>
  <c r="J722" i="20"/>
  <c r="L722" i="20" s="1"/>
  <c r="G724" i="20"/>
  <c r="F725" i="20" s="1"/>
  <c r="L642" i="3"/>
  <c r="K642" i="3"/>
  <c r="M642" i="3" s="1"/>
  <c r="J643" i="3"/>
  <c r="I644" i="3"/>
  <c r="M641" i="2"/>
  <c r="N641" i="2" s="1"/>
  <c r="S641" i="2" s="1"/>
  <c r="E642" i="2"/>
  <c r="P640" i="2"/>
  <c r="Q640" i="2" s="1"/>
  <c r="O640" i="2"/>
  <c r="K723" i="20" l="1"/>
  <c r="H724" i="20"/>
  <c r="I724" i="20" s="1"/>
  <c r="K724" i="20" s="1"/>
  <c r="G725" i="20"/>
  <c r="F726" i="20" s="1"/>
  <c r="J644" i="3"/>
  <c r="I645" i="3"/>
  <c r="L643" i="3"/>
  <c r="K643" i="3"/>
  <c r="M643" i="3" s="1"/>
  <c r="M642" i="2"/>
  <c r="N642" i="2" s="1"/>
  <c r="S642" i="2" s="1"/>
  <c r="E643" i="2"/>
  <c r="P641" i="2"/>
  <c r="Q641" i="2" s="1"/>
  <c r="O641" i="2"/>
  <c r="J724" i="20" l="1"/>
  <c r="L724" i="20" s="1"/>
  <c r="H725" i="20"/>
  <c r="I725" i="20" s="1"/>
  <c r="J725" i="20" s="1"/>
  <c r="L725" i="20" s="1"/>
  <c r="G726" i="20"/>
  <c r="F727" i="20" s="1"/>
  <c r="I646" i="3"/>
  <c r="J645" i="3"/>
  <c r="L644" i="3"/>
  <c r="K644" i="3"/>
  <c r="M644" i="3" s="1"/>
  <c r="M643" i="2"/>
  <c r="N643" i="2" s="1"/>
  <c r="S643" i="2" s="1"/>
  <c r="E644" i="2"/>
  <c r="P642" i="2"/>
  <c r="Q642" i="2" s="1"/>
  <c r="O642" i="2"/>
  <c r="K725" i="20" l="1"/>
  <c r="G727" i="20"/>
  <c r="F728" i="20" s="1"/>
  <c r="H726" i="20"/>
  <c r="I726" i="20" s="1"/>
  <c r="L645" i="3"/>
  <c r="K645" i="3"/>
  <c r="M645" i="3" s="1"/>
  <c r="J646" i="3"/>
  <c r="I647" i="3"/>
  <c r="E645" i="2"/>
  <c r="M644" i="2"/>
  <c r="N644" i="2" s="1"/>
  <c r="S644" i="2" s="1"/>
  <c r="P643" i="2"/>
  <c r="Q643" i="2" s="1"/>
  <c r="O643" i="2"/>
  <c r="J726" i="20" l="1"/>
  <c r="L726" i="20" s="1"/>
  <c r="K726" i="20"/>
  <c r="G728" i="20"/>
  <c r="F729" i="20" s="1"/>
  <c r="H727" i="20"/>
  <c r="I727" i="20" s="1"/>
  <c r="I648" i="3"/>
  <c r="J647" i="3"/>
  <c r="K646" i="3"/>
  <c r="M646" i="3" s="1"/>
  <c r="L646" i="3"/>
  <c r="P644" i="2"/>
  <c r="Q644" i="2" s="1"/>
  <c r="O644" i="2"/>
  <c r="E646" i="2"/>
  <c r="M645" i="2"/>
  <c r="N645" i="2" s="1"/>
  <c r="K727" i="20" l="1"/>
  <c r="J727" i="20"/>
  <c r="L727" i="20" s="1"/>
  <c r="G729" i="20"/>
  <c r="F730" i="20" s="1"/>
  <c r="H728" i="20"/>
  <c r="I728" i="20" s="1"/>
  <c r="L647" i="3"/>
  <c r="K647" i="3"/>
  <c r="M647" i="3" s="1"/>
  <c r="I649" i="3"/>
  <c r="J648" i="3"/>
  <c r="O645" i="2"/>
  <c r="P645" i="2"/>
  <c r="Q645" i="2" s="1"/>
  <c r="M646" i="2"/>
  <c r="N646" i="2" s="1"/>
  <c r="S646" i="2" s="1"/>
  <c r="E647" i="2"/>
  <c r="S645" i="2"/>
  <c r="J728" i="20" l="1"/>
  <c r="L728" i="20" s="1"/>
  <c r="K728" i="20"/>
  <c r="G730" i="20"/>
  <c r="F731" i="20" s="1"/>
  <c r="H729" i="20"/>
  <c r="I729" i="20" s="1"/>
  <c r="K648" i="3"/>
  <c r="M648" i="3" s="1"/>
  <c r="L648" i="3"/>
  <c r="J649" i="3"/>
  <c r="I650" i="3"/>
  <c r="M647" i="2"/>
  <c r="N647" i="2" s="1"/>
  <c r="S647" i="2" s="1"/>
  <c r="E648" i="2"/>
  <c r="O646" i="2"/>
  <c r="P646" i="2"/>
  <c r="Q646" i="2" s="1"/>
  <c r="H730" i="20" l="1"/>
  <c r="I730" i="20" s="1"/>
  <c r="K730" i="20" s="1"/>
  <c r="K729" i="20"/>
  <c r="J729" i="20"/>
  <c r="L729" i="20" s="1"/>
  <c r="G731" i="20"/>
  <c r="F732" i="20" s="1"/>
  <c r="I651" i="3"/>
  <c r="J650" i="3"/>
  <c r="L649" i="3"/>
  <c r="K649" i="3"/>
  <c r="M649" i="3" s="1"/>
  <c r="M648" i="2"/>
  <c r="N648" i="2" s="1"/>
  <c r="S648" i="2" s="1"/>
  <c r="E649" i="2"/>
  <c r="P647" i="2"/>
  <c r="Q647" i="2" s="1"/>
  <c r="O647" i="2"/>
  <c r="J730" i="20" l="1"/>
  <c r="L730" i="20" s="1"/>
  <c r="G732" i="20"/>
  <c r="F733" i="20" s="1"/>
  <c r="H731" i="20"/>
  <c r="I731" i="20" s="1"/>
  <c r="L650" i="3"/>
  <c r="K650" i="3"/>
  <c r="M650" i="3" s="1"/>
  <c r="J651" i="3"/>
  <c r="I652" i="3"/>
  <c r="M649" i="2"/>
  <c r="N649" i="2" s="1"/>
  <c r="S649" i="2" s="1"/>
  <c r="E650" i="2"/>
  <c r="P648" i="2"/>
  <c r="Q648" i="2" s="1"/>
  <c r="O648" i="2"/>
  <c r="K731" i="20" l="1"/>
  <c r="J731" i="20"/>
  <c r="L731" i="20" s="1"/>
  <c r="G733" i="20"/>
  <c r="F734" i="20" s="1"/>
  <c r="H732" i="20"/>
  <c r="I732" i="20" s="1"/>
  <c r="J652" i="3"/>
  <c r="I653" i="3"/>
  <c r="L651" i="3"/>
  <c r="K651" i="3"/>
  <c r="M651" i="3" s="1"/>
  <c r="M650" i="2"/>
  <c r="N650" i="2" s="1"/>
  <c r="S650" i="2" s="1"/>
  <c r="E651" i="2"/>
  <c r="P649" i="2"/>
  <c r="Q649" i="2" s="1"/>
  <c r="O649" i="2"/>
  <c r="H733" i="20" l="1"/>
  <c r="I733" i="20" s="1"/>
  <c r="K733" i="20" s="1"/>
  <c r="K732" i="20"/>
  <c r="J732" i="20"/>
  <c r="L732" i="20" s="1"/>
  <c r="G734" i="20"/>
  <c r="F735" i="20" s="1"/>
  <c r="I654" i="3"/>
  <c r="J653" i="3"/>
  <c r="L652" i="3"/>
  <c r="K652" i="3"/>
  <c r="M652" i="3" s="1"/>
  <c r="M651" i="2"/>
  <c r="N651" i="2" s="1"/>
  <c r="S651" i="2" s="1"/>
  <c r="E652" i="2"/>
  <c r="P650" i="2"/>
  <c r="Q650" i="2" s="1"/>
  <c r="O650" i="2"/>
  <c r="J733" i="20" l="1"/>
  <c r="L733" i="20" s="1"/>
  <c r="G735" i="20"/>
  <c r="F736" i="20" s="1"/>
  <c r="H734" i="20"/>
  <c r="I734" i="20" s="1"/>
  <c r="L653" i="3"/>
  <c r="K653" i="3"/>
  <c r="M653" i="3" s="1"/>
  <c r="J654" i="3"/>
  <c r="I655" i="3"/>
  <c r="E653" i="2"/>
  <c r="M652" i="2"/>
  <c r="N652" i="2" s="1"/>
  <c r="S652" i="2" s="1"/>
  <c r="P651" i="2"/>
  <c r="Q651" i="2" s="1"/>
  <c r="O651" i="2"/>
  <c r="J734" i="20" l="1"/>
  <c r="L734" i="20" s="1"/>
  <c r="K734" i="20"/>
  <c r="G736" i="20"/>
  <c r="F737" i="20" s="1"/>
  <c r="H735" i="20"/>
  <c r="I735" i="20" s="1"/>
  <c r="I656" i="3"/>
  <c r="J655" i="3"/>
  <c r="K654" i="3"/>
  <c r="M654" i="3" s="1"/>
  <c r="L654" i="3"/>
  <c r="P652" i="2"/>
  <c r="Q652" i="2" s="1"/>
  <c r="O652" i="2"/>
  <c r="E654" i="2"/>
  <c r="M653" i="2"/>
  <c r="N653" i="2" s="1"/>
  <c r="H736" i="20" l="1"/>
  <c r="I736" i="20" s="1"/>
  <c r="J736" i="20" s="1"/>
  <c r="L736" i="20" s="1"/>
  <c r="K735" i="20"/>
  <c r="J735" i="20"/>
  <c r="L735" i="20" s="1"/>
  <c r="G737" i="20"/>
  <c r="F738" i="20" s="1"/>
  <c r="L655" i="3"/>
  <c r="K655" i="3"/>
  <c r="M655" i="3" s="1"/>
  <c r="J656" i="3"/>
  <c r="I657" i="3"/>
  <c r="O653" i="2"/>
  <c r="P653" i="2"/>
  <c r="Q653" i="2" s="1"/>
  <c r="M654" i="2"/>
  <c r="N654" i="2" s="1"/>
  <c r="E655" i="2"/>
  <c r="S653" i="2"/>
  <c r="K736" i="20" l="1"/>
  <c r="H737" i="20"/>
  <c r="I737" i="20" s="1"/>
  <c r="K737" i="20" s="1"/>
  <c r="G738" i="20"/>
  <c r="F739" i="20" s="1"/>
  <c r="I658" i="3"/>
  <c r="J657" i="3"/>
  <c r="K656" i="3"/>
  <c r="M656" i="3" s="1"/>
  <c r="L656" i="3"/>
  <c r="M655" i="2"/>
  <c r="N655" i="2" s="1"/>
  <c r="S655" i="2" s="1"/>
  <c r="E656" i="2"/>
  <c r="O654" i="2"/>
  <c r="P654" i="2"/>
  <c r="Q654" i="2" s="1"/>
  <c r="S654" i="2"/>
  <c r="J737" i="20" l="1"/>
  <c r="L737" i="20" s="1"/>
  <c r="G739" i="20"/>
  <c r="F740" i="20" s="1"/>
  <c r="H738" i="20"/>
  <c r="I738" i="20" s="1"/>
  <c r="L657" i="3"/>
  <c r="K657" i="3"/>
  <c r="M657" i="3" s="1"/>
  <c r="J658" i="3"/>
  <c r="I659" i="3"/>
  <c r="M656" i="2"/>
  <c r="N656" i="2" s="1"/>
  <c r="S656" i="2" s="1"/>
  <c r="E657" i="2"/>
  <c r="P655" i="2"/>
  <c r="Q655" i="2" s="1"/>
  <c r="O655" i="2"/>
  <c r="H739" i="20" l="1"/>
  <c r="I739" i="20" s="1"/>
  <c r="K739" i="20" s="1"/>
  <c r="G740" i="20"/>
  <c r="F741" i="20" s="1"/>
  <c r="K738" i="20"/>
  <c r="J738" i="20"/>
  <c r="L738" i="20" s="1"/>
  <c r="L658" i="3"/>
  <c r="K658" i="3"/>
  <c r="M658" i="3" s="1"/>
  <c r="I660" i="3"/>
  <c r="J659" i="3"/>
  <c r="M657" i="2"/>
  <c r="N657" i="2" s="1"/>
  <c r="S657" i="2" s="1"/>
  <c r="E658" i="2"/>
  <c r="P656" i="2"/>
  <c r="Q656" i="2" s="1"/>
  <c r="O656" i="2"/>
  <c r="J739" i="20" l="1"/>
  <c r="L739" i="20" s="1"/>
  <c r="G741" i="20"/>
  <c r="F742" i="20" s="1"/>
  <c r="H740" i="20"/>
  <c r="I740" i="20" s="1"/>
  <c r="L659" i="3"/>
  <c r="K659" i="3"/>
  <c r="M659" i="3" s="1"/>
  <c r="I661" i="3"/>
  <c r="J660" i="3"/>
  <c r="M658" i="2"/>
  <c r="N658" i="2" s="1"/>
  <c r="S658" i="2" s="1"/>
  <c r="E659" i="2"/>
  <c r="P657" i="2"/>
  <c r="Q657" i="2" s="1"/>
  <c r="O657" i="2"/>
  <c r="H741" i="20" l="1"/>
  <c r="I741" i="20" s="1"/>
  <c r="K741" i="20" s="1"/>
  <c r="G742" i="20"/>
  <c r="F743" i="20" s="1"/>
  <c r="K740" i="20"/>
  <c r="J740" i="20"/>
  <c r="L740" i="20" s="1"/>
  <c r="K660" i="3"/>
  <c r="M660" i="3" s="1"/>
  <c r="L660" i="3"/>
  <c r="J661" i="3"/>
  <c r="I662" i="3"/>
  <c r="M659" i="2"/>
  <c r="N659" i="2" s="1"/>
  <c r="S659" i="2" s="1"/>
  <c r="E660" i="2"/>
  <c r="P658" i="2"/>
  <c r="Q658" i="2" s="1"/>
  <c r="O658" i="2"/>
  <c r="H742" i="20" l="1"/>
  <c r="I742" i="20" s="1"/>
  <c r="K742" i="20" s="1"/>
  <c r="J741" i="20"/>
  <c r="L741" i="20" s="1"/>
  <c r="G743" i="20"/>
  <c r="F744" i="20" s="1"/>
  <c r="I663" i="3"/>
  <c r="J662" i="3"/>
  <c r="L661" i="3"/>
  <c r="K661" i="3"/>
  <c r="M661" i="3" s="1"/>
  <c r="E661" i="2"/>
  <c r="M660" i="2"/>
  <c r="N660" i="2" s="1"/>
  <c r="S660" i="2" s="1"/>
  <c r="P659" i="2"/>
  <c r="Q659" i="2" s="1"/>
  <c r="O659" i="2"/>
  <c r="J742" i="20" l="1"/>
  <c r="L742" i="20" s="1"/>
  <c r="H743" i="20"/>
  <c r="I743" i="20" s="1"/>
  <c r="K743" i="20" s="1"/>
  <c r="G744" i="20"/>
  <c r="F745" i="20" s="1"/>
  <c r="L662" i="3"/>
  <c r="K662" i="3"/>
  <c r="M662" i="3" s="1"/>
  <c r="J663" i="3"/>
  <c r="I664" i="3"/>
  <c r="P660" i="2"/>
  <c r="Q660" i="2" s="1"/>
  <c r="O660" i="2"/>
  <c r="E662" i="2"/>
  <c r="M661" i="2"/>
  <c r="N661" i="2" s="1"/>
  <c r="J743" i="20" l="1"/>
  <c r="L743" i="20" s="1"/>
  <c r="H744" i="20"/>
  <c r="I744" i="20" s="1"/>
  <c r="G745" i="20"/>
  <c r="F746" i="20" s="1"/>
  <c r="L663" i="3"/>
  <c r="K663" i="3"/>
  <c r="M663" i="3" s="1"/>
  <c r="I665" i="3"/>
  <c r="J664" i="3"/>
  <c r="O661" i="2"/>
  <c r="P661" i="2"/>
  <c r="Q661" i="2" s="1"/>
  <c r="M662" i="2"/>
  <c r="N662" i="2" s="1"/>
  <c r="S662" i="2" s="1"/>
  <c r="E663" i="2"/>
  <c r="S661" i="2"/>
  <c r="G746" i="20" l="1"/>
  <c r="F747" i="20" s="1"/>
  <c r="H745" i="20"/>
  <c r="I745" i="20" s="1"/>
  <c r="J744" i="20"/>
  <c r="L744" i="20" s="1"/>
  <c r="K744" i="20"/>
  <c r="K664" i="3"/>
  <c r="M664" i="3" s="1"/>
  <c r="L664" i="3"/>
  <c r="I666" i="3"/>
  <c r="J665" i="3"/>
  <c r="M663" i="2"/>
  <c r="N663" i="2" s="1"/>
  <c r="S663" i="2" s="1"/>
  <c r="E664" i="2"/>
  <c r="O662" i="2"/>
  <c r="P662" i="2"/>
  <c r="Q662" i="2" s="1"/>
  <c r="K745" i="20" l="1"/>
  <c r="J745" i="20"/>
  <c r="L745" i="20" s="1"/>
  <c r="G747" i="20"/>
  <c r="F748" i="20" s="1"/>
  <c r="H746" i="20"/>
  <c r="I746" i="20" s="1"/>
  <c r="K665" i="3"/>
  <c r="M665" i="3" s="1"/>
  <c r="L665" i="3"/>
  <c r="I667" i="3"/>
  <c r="J666" i="3"/>
  <c r="M664" i="2"/>
  <c r="N664" i="2" s="1"/>
  <c r="S664" i="2" s="1"/>
  <c r="E665" i="2"/>
  <c r="P663" i="2"/>
  <c r="Q663" i="2" s="1"/>
  <c r="O663" i="2"/>
  <c r="G748" i="20" l="1"/>
  <c r="F749" i="20" s="1"/>
  <c r="K746" i="20"/>
  <c r="J746" i="20"/>
  <c r="L746" i="20" s="1"/>
  <c r="H747" i="20"/>
  <c r="I747" i="20" s="1"/>
  <c r="J667" i="3"/>
  <c r="I668" i="3"/>
  <c r="L666" i="3"/>
  <c r="K666" i="3"/>
  <c r="M666" i="3" s="1"/>
  <c r="M665" i="2"/>
  <c r="N665" i="2" s="1"/>
  <c r="S665" i="2" s="1"/>
  <c r="E666" i="2"/>
  <c r="P664" i="2"/>
  <c r="Q664" i="2" s="1"/>
  <c r="O664" i="2"/>
  <c r="H748" i="20" l="1"/>
  <c r="I748" i="20" s="1"/>
  <c r="G749" i="20"/>
  <c r="F750" i="20" s="1"/>
  <c r="K747" i="20"/>
  <c r="J747" i="20"/>
  <c r="L747" i="20" s="1"/>
  <c r="I669" i="3"/>
  <c r="J668" i="3"/>
  <c r="L667" i="3"/>
  <c r="K667" i="3"/>
  <c r="M667" i="3" s="1"/>
  <c r="E667" i="2"/>
  <c r="M666" i="2"/>
  <c r="N666" i="2" s="1"/>
  <c r="S666" i="2" s="1"/>
  <c r="P665" i="2"/>
  <c r="Q665" i="2" s="1"/>
  <c r="O665" i="2"/>
  <c r="H749" i="20" l="1"/>
  <c r="I749" i="20" s="1"/>
  <c r="K748" i="20"/>
  <c r="J748" i="20"/>
  <c r="L748" i="20" s="1"/>
  <c r="G750" i="20"/>
  <c r="F751" i="20" s="1"/>
  <c r="L668" i="3"/>
  <c r="K668" i="3"/>
  <c r="M668" i="3" s="1"/>
  <c r="J669" i="3"/>
  <c r="I670" i="3"/>
  <c r="O666" i="2"/>
  <c r="P666" i="2"/>
  <c r="Q666" i="2" s="1"/>
  <c r="M667" i="2"/>
  <c r="N667" i="2" s="1"/>
  <c r="E668" i="2"/>
  <c r="G751" i="20" l="1"/>
  <c r="F752" i="20" s="1"/>
  <c r="H750" i="20"/>
  <c r="I750" i="20" s="1"/>
  <c r="K749" i="20"/>
  <c r="J749" i="20"/>
  <c r="L749" i="20" s="1"/>
  <c r="I671" i="3"/>
  <c r="J670" i="3"/>
  <c r="L669" i="3"/>
  <c r="K669" i="3"/>
  <c r="M669" i="3" s="1"/>
  <c r="M668" i="2"/>
  <c r="N668" i="2" s="1"/>
  <c r="S668" i="2" s="1"/>
  <c r="E669" i="2"/>
  <c r="O667" i="2"/>
  <c r="P667" i="2"/>
  <c r="Q667" i="2" s="1"/>
  <c r="S667" i="2"/>
  <c r="G752" i="20" l="1"/>
  <c r="F753" i="20" s="1"/>
  <c r="H751" i="20"/>
  <c r="I751" i="20" s="1"/>
  <c r="J750" i="20"/>
  <c r="L750" i="20" s="1"/>
  <c r="K750" i="20"/>
  <c r="L670" i="3"/>
  <c r="K670" i="3"/>
  <c r="M670" i="3" s="1"/>
  <c r="I672" i="3"/>
  <c r="J671" i="3"/>
  <c r="M669" i="2"/>
  <c r="N669" i="2" s="1"/>
  <c r="S669" i="2" s="1"/>
  <c r="E670" i="2"/>
  <c r="P668" i="2"/>
  <c r="Q668" i="2" s="1"/>
  <c r="O668" i="2"/>
  <c r="G753" i="20" l="1"/>
  <c r="F754" i="20" s="1"/>
  <c r="H752" i="20"/>
  <c r="I752" i="20" s="1"/>
  <c r="K751" i="20"/>
  <c r="J751" i="20"/>
  <c r="L751" i="20" s="1"/>
  <c r="K671" i="3"/>
  <c r="M671" i="3" s="1"/>
  <c r="L671" i="3"/>
  <c r="J672" i="3"/>
  <c r="I673" i="3"/>
  <c r="E671" i="2"/>
  <c r="M670" i="2"/>
  <c r="N670" i="2" s="1"/>
  <c r="S670" i="2" s="1"/>
  <c r="P669" i="2"/>
  <c r="Q669" i="2" s="1"/>
  <c r="O669" i="2"/>
  <c r="J752" i="20" l="1"/>
  <c r="L752" i="20" s="1"/>
  <c r="K752" i="20"/>
  <c r="G754" i="20"/>
  <c r="F755" i="20" s="1"/>
  <c r="H753" i="20"/>
  <c r="I753" i="20" s="1"/>
  <c r="I674" i="3"/>
  <c r="J673" i="3"/>
  <c r="K672" i="3"/>
  <c r="M672" i="3" s="1"/>
  <c r="L672" i="3"/>
  <c r="P670" i="2"/>
  <c r="Q670" i="2" s="1"/>
  <c r="O670" i="2"/>
  <c r="E672" i="2"/>
  <c r="M671" i="2"/>
  <c r="N671" i="2" s="1"/>
  <c r="G755" i="20" l="1"/>
  <c r="F756" i="20" s="1"/>
  <c r="K753" i="20"/>
  <c r="J753" i="20"/>
  <c r="L753" i="20" s="1"/>
  <c r="H754" i="20"/>
  <c r="I754" i="20" s="1"/>
  <c r="L673" i="3"/>
  <c r="K673" i="3"/>
  <c r="M673" i="3" s="1"/>
  <c r="J674" i="3"/>
  <c r="I675" i="3"/>
  <c r="O671" i="2"/>
  <c r="P671" i="2"/>
  <c r="Q671" i="2" s="1"/>
  <c r="M672" i="2"/>
  <c r="N672" i="2" s="1"/>
  <c r="E673" i="2"/>
  <c r="S671" i="2"/>
  <c r="H755" i="20" l="1"/>
  <c r="I755" i="20" s="1"/>
  <c r="K755" i="20" s="1"/>
  <c r="K754" i="20"/>
  <c r="J754" i="20"/>
  <c r="L754" i="20" s="1"/>
  <c r="G756" i="20"/>
  <c r="F757" i="20" s="1"/>
  <c r="I676" i="3"/>
  <c r="J675" i="3"/>
  <c r="L674" i="3"/>
  <c r="K674" i="3"/>
  <c r="M674" i="3" s="1"/>
  <c r="P672" i="2"/>
  <c r="Q672" i="2" s="1"/>
  <c r="O672" i="2"/>
  <c r="S672" i="2"/>
  <c r="M673" i="2"/>
  <c r="N673" i="2" s="1"/>
  <c r="S673" i="2" s="1"/>
  <c r="E674" i="2"/>
  <c r="J755" i="20" l="1"/>
  <c r="L755" i="20" s="1"/>
  <c r="H756" i="20"/>
  <c r="I756" i="20" s="1"/>
  <c r="G757" i="20"/>
  <c r="F758" i="20" s="1"/>
  <c r="L675" i="3"/>
  <c r="K675" i="3"/>
  <c r="M675" i="3" s="1"/>
  <c r="J676" i="3"/>
  <c r="I677" i="3"/>
  <c r="E675" i="2"/>
  <c r="M674" i="2"/>
  <c r="N674" i="2" s="1"/>
  <c r="S674" i="2" s="1"/>
  <c r="P673" i="2"/>
  <c r="Q673" i="2" s="1"/>
  <c r="O673" i="2"/>
  <c r="H757" i="20" l="1"/>
  <c r="I757" i="20" s="1"/>
  <c r="K757" i="20" s="1"/>
  <c r="G758" i="20"/>
  <c r="F759" i="20" s="1"/>
  <c r="K756" i="20"/>
  <c r="J756" i="20"/>
  <c r="L756" i="20" s="1"/>
  <c r="J677" i="3"/>
  <c r="I678" i="3"/>
  <c r="K676" i="3"/>
  <c r="M676" i="3" s="1"/>
  <c r="L676" i="3"/>
  <c r="P674" i="2"/>
  <c r="Q674" i="2" s="1"/>
  <c r="O674" i="2"/>
  <c r="M675" i="2"/>
  <c r="N675" i="2" s="1"/>
  <c r="E676" i="2"/>
  <c r="J757" i="20" l="1"/>
  <c r="L757" i="20" s="1"/>
  <c r="G759" i="20"/>
  <c r="F760" i="20" s="1"/>
  <c r="H758" i="20"/>
  <c r="I758" i="20" s="1"/>
  <c r="J678" i="3"/>
  <c r="I679" i="3"/>
  <c r="L677" i="3"/>
  <c r="K677" i="3"/>
  <c r="M677" i="3" s="1"/>
  <c r="M676" i="2"/>
  <c r="N676" i="2" s="1"/>
  <c r="S676" i="2" s="1"/>
  <c r="E677" i="2"/>
  <c r="O675" i="2"/>
  <c r="P675" i="2"/>
  <c r="Q675" i="2" s="1"/>
  <c r="S675" i="2"/>
  <c r="G760" i="20" l="1"/>
  <c r="F761" i="20" s="1"/>
  <c r="J758" i="20"/>
  <c r="L758" i="20" s="1"/>
  <c r="K758" i="20"/>
  <c r="H759" i="20"/>
  <c r="I759" i="20" s="1"/>
  <c r="I680" i="3"/>
  <c r="J679" i="3"/>
  <c r="L678" i="3"/>
  <c r="K678" i="3"/>
  <c r="M678" i="3" s="1"/>
  <c r="M677" i="2"/>
  <c r="N677" i="2" s="1"/>
  <c r="S677" i="2" s="1"/>
  <c r="E678" i="2"/>
  <c r="P676" i="2"/>
  <c r="Q676" i="2" s="1"/>
  <c r="O676" i="2"/>
  <c r="K759" i="20" l="1"/>
  <c r="J759" i="20"/>
  <c r="L759" i="20" s="1"/>
  <c r="G761" i="20"/>
  <c r="F762" i="20" s="1"/>
  <c r="H760" i="20"/>
  <c r="I760" i="20" s="1"/>
  <c r="L679" i="3"/>
  <c r="K679" i="3"/>
  <c r="M679" i="3" s="1"/>
  <c r="I681" i="3"/>
  <c r="J680" i="3"/>
  <c r="E679" i="2"/>
  <c r="M678" i="2"/>
  <c r="N678" i="2" s="1"/>
  <c r="S678" i="2" s="1"/>
  <c r="P677" i="2"/>
  <c r="Q677" i="2" s="1"/>
  <c r="O677" i="2"/>
  <c r="J760" i="20" l="1"/>
  <c r="L760" i="20" s="1"/>
  <c r="K760" i="20"/>
  <c r="G762" i="20"/>
  <c r="F763" i="20" s="1"/>
  <c r="H761" i="20"/>
  <c r="I761" i="20" s="1"/>
  <c r="K680" i="3"/>
  <c r="M680" i="3" s="1"/>
  <c r="L680" i="3"/>
  <c r="I682" i="3"/>
  <c r="J681" i="3"/>
  <c r="P678" i="2"/>
  <c r="Q678" i="2" s="1"/>
  <c r="O678" i="2"/>
  <c r="M679" i="2"/>
  <c r="N679" i="2" s="1"/>
  <c r="E680" i="2"/>
  <c r="H762" i="20" l="1"/>
  <c r="I762" i="20" s="1"/>
  <c r="K761" i="20"/>
  <c r="J761" i="20"/>
  <c r="L761" i="20" s="1"/>
  <c r="G763" i="20"/>
  <c r="F764" i="20" s="1"/>
  <c r="L681" i="3"/>
  <c r="K681" i="3"/>
  <c r="M681" i="3" s="1"/>
  <c r="I683" i="3"/>
  <c r="J682" i="3"/>
  <c r="M680" i="2"/>
  <c r="N680" i="2" s="1"/>
  <c r="S680" i="2" s="1"/>
  <c r="E681" i="2"/>
  <c r="O679" i="2"/>
  <c r="P679" i="2"/>
  <c r="Q679" i="2" s="1"/>
  <c r="S679" i="2"/>
  <c r="G764" i="20" l="1"/>
  <c r="F765" i="20" s="1"/>
  <c r="H763" i="20"/>
  <c r="I763" i="20" s="1"/>
  <c r="K762" i="20"/>
  <c r="J762" i="20"/>
  <c r="L762" i="20" s="1"/>
  <c r="J683" i="3"/>
  <c r="I684" i="3"/>
  <c r="K682" i="3"/>
  <c r="M682" i="3" s="1"/>
  <c r="L682" i="3"/>
  <c r="M681" i="2"/>
  <c r="N681" i="2" s="1"/>
  <c r="S681" i="2" s="1"/>
  <c r="E682" i="2"/>
  <c r="P680" i="2"/>
  <c r="Q680" i="2" s="1"/>
  <c r="O680" i="2"/>
  <c r="G765" i="20" l="1"/>
  <c r="F766" i="20" s="1"/>
  <c r="K763" i="20"/>
  <c r="J763" i="20"/>
  <c r="L763" i="20" s="1"/>
  <c r="H764" i="20"/>
  <c r="I764" i="20" s="1"/>
  <c r="I685" i="3"/>
  <c r="J684" i="3"/>
  <c r="L683" i="3"/>
  <c r="K683" i="3"/>
  <c r="M683" i="3" s="1"/>
  <c r="E683" i="2"/>
  <c r="M682" i="2"/>
  <c r="N682" i="2" s="1"/>
  <c r="S682" i="2" s="1"/>
  <c r="P681" i="2"/>
  <c r="Q681" i="2" s="1"/>
  <c r="O681" i="2"/>
  <c r="H765" i="20" l="1"/>
  <c r="I765" i="20" s="1"/>
  <c r="K765" i="20" s="1"/>
  <c r="K764" i="20"/>
  <c r="J764" i="20"/>
  <c r="L764" i="20" s="1"/>
  <c r="G766" i="20"/>
  <c r="F767" i="20" s="1"/>
  <c r="J685" i="3"/>
  <c r="I686" i="3"/>
  <c r="L684" i="3"/>
  <c r="K684" i="3"/>
  <c r="M684" i="3" s="1"/>
  <c r="P682" i="2"/>
  <c r="Q682" i="2" s="1"/>
  <c r="O682" i="2"/>
  <c r="M683" i="2"/>
  <c r="N683" i="2" s="1"/>
  <c r="S683" i="2" s="1"/>
  <c r="E684" i="2"/>
  <c r="J765" i="20" l="1"/>
  <c r="L765" i="20" s="1"/>
  <c r="H766" i="20"/>
  <c r="I766" i="20" s="1"/>
  <c r="K766" i="20" s="1"/>
  <c r="G767" i="20"/>
  <c r="F768" i="20" s="1"/>
  <c r="I687" i="3"/>
  <c r="J686" i="3"/>
  <c r="L685" i="3"/>
  <c r="K685" i="3"/>
  <c r="M685" i="3" s="1"/>
  <c r="M684" i="2"/>
  <c r="N684" i="2" s="1"/>
  <c r="S684" i="2" s="1"/>
  <c r="E685" i="2"/>
  <c r="O683" i="2"/>
  <c r="P683" i="2"/>
  <c r="Q683" i="2" s="1"/>
  <c r="J766" i="20" l="1"/>
  <c r="L766" i="20" s="1"/>
  <c r="H767" i="20"/>
  <c r="I767" i="20" s="1"/>
  <c r="G768" i="20"/>
  <c r="F769" i="20" s="1"/>
  <c r="L686" i="3"/>
  <c r="K686" i="3"/>
  <c r="M686" i="3" s="1"/>
  <c r="J687" i="3"/>
  <c r="I688" i="3"/>
  <c r="M685" i="2"/>
  <c r="N685" i="2" s="1"/>
  <c r="S685" i="2" s="1"/>
  <c r="E686" i="2"/>
  <c r="P684" i="2"/>
  <c r="Q684" i="2" s="1"/>
  <c r="O684" i="2"/>
  <c r="H768" i="20" l="1"/>
  <c r="I768" i="20" s="1"/>
  <c r="J768" i="20" s="1"/>
  <c r="L768" i="20" s="1"/>
  <c r="K767" i="20"/>
  <c r="J767" i="20"/>
  <c r="L767" i="20" s="1"/>
  <c r="G769" i="20"/>
  <c r="F770" i="20" s="1"/>
  <c r="I689" i="3"/>
  <c r="J688" i="3"/>
  <c r="K687" i="3"/>
  <c r="M687" i="3" s="1"/>
  <c r="L687" i="3"/>
  <c r="E687" i="2"/>
  <c r="M686" i="2"/>
  <c r="N686" i="2" s="1"/>
  <c r="S686" i="2" s="1"/>
  <c r="P685" i="2"/>
  <c r="Q685" i="2" s="1"/>
  <c r="O685" i="2"/>
  <c r="K768" i="20" l="1"/>
  <c r="H769" i="20"/>
  <c r="I769" i="20" s="1"/>
  <c r="G770" i="20"/>
  <c r="F771" i="20" s="1"/>
  <c r="K688" i="3"/>
  <c r="M688" i="3" s="1"/>
  <c r="L688" i="3"/>
  <c r="I690" i="3"/>
  <c r="J689" i="3"/>
  <c r="P686" i="2"/>
  <c r="Q686" i="2" s="1"/>
  <c r="O686" i="2"/>
  <c r="E688" i="2"/>
  <c r="M687" i="2"/>
  <c r="N687" i="2" s="1"/>
  <c r="H770" i="20" l="1"/>
  <c r="I770" i="20" s="1"/>
  <c r="K769" i="20"/>
  <c r="J769" i="20"/>
  <c r="L769" i="20" s="1"/>
  <c r="G771" i="20"/>
  <c r="F772" i="20" s="1"/>
  <c r="I691" i="3"/>
  <c r="J690" i="3"/>
  <c r="L689" i="3"/>
  <c r="K689" i="3"/>
  <c r="M689" i="3" s="1"/>
  <c r="M688" i="2"/>
  <c r="N688" i="2" s="1"/>
  <c r="S688" i="2" s="1"/>
  <c r="E689" i="2"/>
  <c r="O687" i="2"/>
  <c r="P687" i="2"/>
  <c r="Q687" i="2" s="1"/>
  <c r="S687" i="2"/>
  <c r="H771" i="20" l="1"/>
  <c r="I771" i="20" s="1"/>
  <c r="K771" i="20" s="1"/>
  <c r="G772" i="20"/>
  <c r="F773" i="20" s="1"/>
  <c r="K770" i="20"/>
  <c r="J770" i="20"/>
  <c r="L770" i="20" s="1"/>
  <c r="K690" i="3"/>
  <c r="M690" i="3" s="1"/>
  <c r="L690" i="3"/>
  <c r="J691" i="3"/>
  <c r="I692" i="3"/>
  <c r="M689" i="2"/>
  <c r="N689" i="2" s="1"/>
  <c r="S689" i="2" s="1"/>
  <c r="E690" i="2"/>
  <c r="P688" i="2"/>
  <c r="Q688" i="2" s="1"/>
  <c r="O688" i="2"/>
  <c r="J771" i="20" l="1"/>
  <c r="L771" i="20" s="1"/>
  <c r="G773" i="20"/>
  <c r="F774" i="20" s="1"/>
  <c r="H772" i="20"/>
  <c r="I772" i="20" s="1"/>
  <c r="L691" i="3"/>
  <c r="K691" i="3"/>
  <c r="M691" i="3" s="1"/>
  <c r="I693" i="3"/>
  <c r="J692" i="3"/>
  <c r="E691" i="2"/>
  <c r="M690" i="2"/>
  <c r="N690" i="2" s="1"/>
  <c r="S690" i="2" s="1"/>
  <c r="P689" i="2"/>
  <c r="Q689" i="2" s="1"/>
  <c r="O689" i="2"/>
  <c r="H773" i="20" l="1"/>
  <c r="I773" i="20" s="1"/>
  <c r="K773" i="20" s="1"/>
  <c r="K772" i="20"/>
  <c r="J772" i="20"/>
  <c r="L772" i="20" s="1"/>
  <c r="G774" i="20"/>
  <c r="F775" i="20" s="1"/>
  <c r="L692" i="3"/>
  <c r="K692" i="3"/>
  <c r="M692" i="3" s="1"/>
  <c r="J693" i="3"/>
  <c r="I694" i="3"/>
  <c r="P690" i="2"/>
  <c r="Q690" i="2" s="1"/>
  <c r="O690" i="2"/>
  <c r="M691" i="2"/>
  <c r="N691" i="2" s="1"/>
  <c r="E692" i="2"/>
  <c r="J773" i="20" l="1"/>
  <c r="L773" i="20" s="1"/>
  <c r="G775" i="20"/>
  <c r="F776" i="20" s="1"/>
  <c r="H774" i="20"/>
  <c r="I774" i="20" s="1"/>
  <c r="L693" i="3"/>
  <c r="K693" i="3"/>
  <c r="M693" i="3" s="1"/>
  <c r="J694" i="3"/>
  <c r="I695" i="3"/>
  <c r="O691" i="2"/>
  <c r="P691" i="2"/>
  <c r="Q691" i="2" s="1"/>
  <c r="S691" i="2"/>
  <c r="M692" i="2"/>
  <c r="N692" i="2" s="1"/>
  <c r="S692" i="2" s="1"/>
  <c r="E693" i="2"/>
  <c r="G776" i="20" l="1"/>
  <c r="F777" i="20" s="1"/>
  <c r="J774" i="20"/>
  <c r="L774" i="20" s="1"/>
  <c r="K774" i="20"/>
  <c r="H775" i="20"/>
  <c r="I775" i="20" s="1"/>
  <c r="I696" i="3"/>
  <c r="J695" i="3"/>
  <c r="L694" i="3"/>
  <c r="K694" i="3"/>
  <c r="M694" i="3" s="1"/>
  <c r="M693" i="2"/>
  <c r="N693" i="2" s="1"/>
  <c r="S693" i="2" s="1"/>
  <c r="E694" i="2"/>
  <c r="P692" i="2"/>
  <c r="Q692" i="2" s="1"/>
  <c r="O692" i="2"/>
  <c r="H776" i="20" l="1"/>
  <c r="I776" i="20" s="1"/>
  <c r="K775" i="20"/>
  <c r="J775" i="20"/>
  <c r="L775" i="20" s="1"/>
  <c r="G777" i="20"/>
  <c r="F778" i="20" s="1"/>
  <c r="L695" i="3"/>
  <c r="K695" i="3"/>
  <c r="M695" i="3" s="1"/>
  <c r="J696" i="3"/>
  <c r="I697" i="3"/>
  <c r="E695" i="2"/>
  <c r="M694" i="2"/>
  <c r="N694" i="2" s="1"/>
  <c r="S694" i="2" s="1"/>
  <c r="P693" i="2"/>
  <c r="Q693" i="2" s="1"/>
  <c r="O693" i="2"/>
  <c r="G778" i="20" l="1"/>
  <c r="F779" i="20" s="1"/>
  <c r="J776" i="20"/>
  <c r="L776" i="20" s="1"/>
  <c r="K776" i="20"/>
  <c r="H777" i="20"/>
  <c r="I777" i="20" s="1"/>
  <c r="I698" i="3"/>
  <c r="J697" i="3"/>
  <c r="K696" i="3"/>
  <c r="M696" i="3" s="1"/>
  <c r="L696" i="3"/>
  <c r="P694" i="2"/>
  <c r="Q694" i="2" s="1"/>
  <c r="O694" i="2"/>
  <c r="M695" i="2"/>
  <c r="N695" i="2" s="1"/>
  <c r="E696" i="2"/>
  <c r="K777" i="20" l="1"/>
  <c r="J777" i="20"/>
  <c r="L777" i="20" s="1"/>
  <c r="G779" i="20"/>
  <c r="F780" i="20" s="1"/>
  <c r="H778" i="20"/>
  <c r="I778" i="20" s="1"/>
  <c r="L697" i="3"/>
  <c r="K697" i="3"/>
  <c r="M697" i="3" s="1"/>
  <c r="I699" i="3"/>
  <c r="J698" i="3"/>
  <c r="O695" i="2"/>
  <c r="P695" i="2"/>
  <c r="Q695" i="2" s="1"/>
  <c r="M696" i="2"/>
  <c r="N696" i="2" s="1"/>
  <c r="S696" i="2" s="1"/>
  <c r="E697" i="2"/>
  <c r="S695" i="2"/>
  <c r="H779" i="20" l="1"/>
  <c r="I779" i="20" s="1"/>
  <c r="K779" i="20" s="1"/>
  <c r="K778" i="20"/>
  <c r="J778" i="20"/>
  <c r="L778" i="20" s="1"/>
  <c r="G780" i="20"/>
  <c r="F781" i="20" s="1"/>
  <c r="L698" i="3"/>
  <c r="K698" i="3"/>
  <c r="M698" i="3" s="1"/>
  <c r="J699" i="3"/>
  <c r="I700" i="3"/>
  <c r="M697" i="2"/>
  <c r="N697" i="2" s="1"/>
  <c r="S697" i="2" s="1"/>
  <c r="E698" i="2"/>
  <c r="P696" i="2"/>
  <c r="Q696" i="2" s="1"/>
  <c r="O696" i="2"/>
  <c r="J779" i="20" l="1"/>
  <c r="L779" i="20" s="1"/>
  <c r="H780" i="20"/>
  <c r="I780" i="20" s="1"/>
  <c r="G781" i="20"/>
  <c r="F782" i="20" s="1"/>
  <c r="I701" i="3"/>
  <c r="J700" i="3"/>
  <c r="L699" i="3"/>
  <c r="K699" i="3"/>
  <c r="M699" i="3" s="1"/>
  <c r="E699" i="2"/>
  <c r="M698" i="2"/>
  <c r="N698" i="2" s="1"/>
  <c r="S698" i="2" s="1"/>
  <c r="P697" i="2"/>
  <c r="Q697" i="2" s="1"/>
  <c r="O697" i="2"/>
  <c r="H781" i="20" l="1"/>
  <c r="I781" i="20" s="1"/>
  <c r="K781" i="20" s="1"/>
  <c r="G782" i="20"/>
  <c r="F783" i="20" s="1"/>
  <c r="K780" i="20"/>
  <c r="J780" i="20"/>
  <c r="L780" i="20" s="1"/>
  <c r="L700" i="3"/>
  <c r="K700" i="3"/>
  <c r="M700" i="3" s="1"/>
  <c r="J701" i="3"/>
  <c r="I702" i="3"/>
  <c r="P698" i="2"/>
  <c r="Q698" i="2" s="1"/>
  <c r="O698" i="2"/>
  <c r="M699" i="2"/>
  <c r="N699" i="2" s="1"/>
  <c r="E700" i="2"/>
  <c r="J781" i="20" l="1"/>
  <c r="L781" i="20" s="1"/>
  <c r="H782" i="20"/>
  <c r="I782" i="20" s="1"/>
  <c r="G783" i="20"/>
  <c r="F784" i="20" s="1"/>
  <c r="J702" i="3"/>
  <c r="I703" i="3"/>
  <c r="L701" i="3"/>
  <c r="K701" i="3"/>
  <c r="M701" i="3" s="1"/>
  <c r="M700" i="2"/>
  <c r="N700" i="2" s="1"/>
  <c r="S700" i="2" s="1"/>
  <c r="E701" i="2"/>
  <c r="O699" i="2"/>
  <c r="P699" i="2"/>
  <c r="Q699" i="2" s="1"/>
  <c r="S699" i="2"/>
  <c r="J782" i="20" l="1"/>
  <c r="L782" i="20" s="1"/>
  <c r="K782" i="20"/>
  <c r="G784" i="20"/>
  <c r="F785" i="20" s="1"/>
  <c r="H783" i="20"/>
  <c r="I783" i="20" s="1"/>
  <c r="I704" i="3"/>
  <c r="J703" i="3"/>
  <c r="L702" i="3"/>
  <c r="K702" i="3"/>
  <c r="M702" i="3" s="1"/>
  <c r="M701" i="2"/>
  <c r="N701" i="2" s="1"/>
  <c r="S701" i="2" s="1"/>
  <c r="E702" i="2"/>
  <c r="P700" i="2"/>
  <c r="Q700" i="2" s="1"/>
  <c r="O700" i="2"/>
  <c r="G785" i="20" l="1"/>
  <c r="F786" i="20" s="1"/>
  <c r="H784" i="20"/>
  <c r="I784" i="20" s="1"/>
  <c r="K783" i="20"/>
  <c r="J783" i="20"/>
  <c r="L783" i="20" s="1"/>
  <c r="L703" i="3"/>
  <c r="K703" i="3"/>
  <c r="M703" i="3" s="1"/>
  <c r="J704" i="3"/>
  <c r="I705" i="3"/>
  <c r="E703" i="2"/>
  <c r="M702" i="2"/>
  <c r="N702" i="2" s="1"/>
  <c r="S702" i="2" s="1"/>
  <c r="P701" i="2"/>
  <c r="Q701" i="2" s="1"/>
  <c r="O701" i="2"/>
  <c r="G786" i="20" l="1"/>
  <c r="F787" i="20" s="1"/>
  <c r="J784" i="20"/>
  <c r="L784" i="20" s="1"/>
  <c r="K784" i="20"/>
  <c r="H785" i="20"/>
  <c r="I785" i="20" s="1"/>
  <c r="I706" i="3"/>
  <c r="J705" i="3"/>
  <c r="K704" i="3"/>
  <c r="M704" i="3" s="1"/>
  <c r="L704" i="3"/>
  <c r="P702" i="2"/>
  <c r="Q702" i="2" s="1"/>
  <c r="O702" i="2"/>
  <c r="E704" i="2"/>
  <c r="M703" i="2"/>
  <c r="N703" i="2" s="1"/>
  <c r="G787" i="20" l="1"/>
  <c r="F788" i="20" s="1"/>
  <c r="K785" i="20"/>
  <c r="J785" i="20"/>
  <c r="L785" i="20" s="1"/>
  <c r="H786" i="20"/>
  <c r="I786" i="20" s="1"/>
  <c r="L705" i="3"/>
  <c r="K705" i="3"/>
  <c r="M705" i="3" s="1"/>
  <c r="I707" i="3"/>
  <c r="J706" i="3"/>
  <c r="M704" i="2"/>
  <c r="N704" i="2" s="1"/>
  <c r="S704" i="2" s="1"/>
  <c r="E705" i="2"/>
  <c r="O703" i="2"/>
  <c r="P703" i="2"/>
  <c r="Q703" i="2" s="1"/>
  <c r="S703" i="2"/>
  <c r="H787" i="20" l="1"/>
  <c r="I787" i="20" s="1"/>
  <c r="K787" i="20" s="1"/>
  <c r="K786" i="20"/>
  <c r="J786" i="20"/>
  <c r="L786" i="20" s="1"/>
  <c r="G788" i="20"/>
  <c r="F789" i="20" s="1"/>
  <c r="J707" i="3"/>
  <c r="I708" i="3"/>
  <c r="K706" i="3"/>
  <c r="M706" i="3" s="1"/>
  <c r="L706" i="3"/>
  <c r="M705" i="2"/>
  <c r="N705" i="2" s="1"/>
  <c r="S705" i="2" s="1"/>
  <c r="E706" i="2"/>
  <c r="O704" i="2"/>
  <c r="P704" i="2"/>
  <c r="Q704" i="2" s="1"/>
  <c r="J787" i="20" l="1"/>
  <c r="L787" i="20" s="1"/>
  <c r="H788" i="20"/>
  <c r="I788" i="20" s="1"/>
  <c r="K788" i="20" s="1"/>
  <c r="G789" i="20"/>
  <c r="F790" i="20" s="1"/>
  <c r="I709" i="3"/>
  <c r="J708" i="3"/>
  <c r="L707" i="3"/>
  <c r="K707" i="3"/>
  <c r="M707" i="3" s="1"/>
  <c r="E707" i="2"/>
  <c r="M706" i="2"/>
  <c r="N706" i="2" s="1"/>
  <c r="S706" i="2" s="1"/>
  <c r="P705" i="2"/>
  <c r="Q705" i="2" s="1"/>
  <c r="O705" i="2"/>
  <c r="H789" i="20" l="1"/>
  <c r="I789" i="20" s="1"/>
  <c r="J789" i="20" s="1"/>
  <c r="L789" i="20" s="1"/>
  <c r="J788" i="20"/>
  <c r="L788" i="20" s="1"/>
  <c r="G790" i="20"/>
  <c r="F791" i="20" s="1"/>
  <c r="L708" i="3"/>
  <c r="K708" i="3"/>
  <c r="M708" i="3" s="1"/>
  <c r="J709" i="3"/>
  <c r="I710" i="3"/>
  <c r="P706" i="2"/>
  <c r="Q706" i="2" s="1"/>
  <c r="O706" i="2"/>
  <c r="M707" i="2"/>
  <c r="N707" i="2" s="1"/>
  <c r="E708" i="2"/>
  <c r="K789" i="20" l="1"/>
  <c r="H790" i="20"/>
  <c r="I790" i="20" s="1"/>
  <c r="G791" i="20"/>
  <c r="F792" i="20" s="1"/>
  <c r="J710" i="3"/>
  <c r="I711" i="3"/>
  <c r="L709" i="3"/>
  <c r="K709" i="3"/>
  <c r="M709" i="3" s="1"/>
  <c r="O707" i="2"/>
  <c r="P707" i="2"/>
  <c r="Q707" i="2" s="1"/>
  <c r="M708" i="2"/>
  <c r="N708" i="2" s="1"/>
  <c r="S708" i="2" s="1"/>
  <c r="E709" i="2"/>
  <c r="S707" i="2"/>
  <c r="J790" i="20" l="1"/>
  <c r="L790" i="20" s="1"/>
  <c r="K790" i="20"/>
  <c r="G792" i="20"/>
  <c r="F793" i="20" s="1"/>
  <c r="H791" i="20"/>
  <c r="I791" i="20" s="1"/>
  <c r="I712" i="3"/>
  <c r="J711" i="3"/>
  <c r="L710" i="3"/>
  <c r="K710" i="3"/>
  <c r="M710" i="3" s="1"/>
  <c r="M709" i="2"/>
  <c r="N709" i="2" s="1"/>
  <c r="S709" i="2" s="1"/>
  <c r="E710" i="2"/>
  <c r="P708" i="2"/>
  <c r="Q708" i="2" s="1"/>
  <c r="O708" i="2"/>
  <c r="H792" i="20" l="1"/>
  <c r="I792" i="20" s="1"/>
  <c r="K791" i="20"/>
  <c r="J791" i="20"/>
  <c r="L791" i="20" s="1"/>
  <c r="G793" i="20"/>
  <c r="F794" i="20" s="1"/>
  <c r="L711" i="3"/>
  <c r="K711" i="3"/>
  <c r="M711" i="3" s="1"/>
  <c r="J712" i="3"/>
  <c r="I713" i="3"/>
  <c r="E711" i="2"/>
  <c r="M710" i="2"/>
  <c r="N710" i="2" s="1"/>
  <c r="S710" i="2" s="1"/>
  <c r="P709" i="2"/>
  <c r="Q709" i="2" s="1"/>
  <c r="O709" i="2"/>
  <c r="H793" i="20" l="1"/>
  <c r="I793" i="20" s="1"/>
  <c r="G794" i="20"/>
  <c r="F795" i="20" s="1"/>
  <c r="J792" i="20"/>
  <c r="L792" i="20" s="1"/>
  <c r="K792" i="20"/>
  <c r="I714" i="3"/>
  <c r="J713" i="3"/>
  <c r="K712" i="3"/>
  <c r="M712" i="3" s="1"/>
  <c r="L712" i="3"/>
  <c r="P710" i="2"/>
  <c r="Q710" i="2" s="1"/>
  <c r="O710" i="2"/>
  <c r="E712" i="2"/>
  <c r="M711" i="2"/>
  <c r="N711" i="2" s="1"/>
  <c r="G795" i="20" l="1"/>
  <c r="F796" i="20" s="1"/>
  <c r="H794" i="20"/>
  <c r="I794" i="20" s="1"/>
  <c r="K793" i="20"/>
  <c r="J793" i="20"/>
  <c r="L793" i="20" s="1"/>
  <c r="L713" i="3"/>
  <c r="K713" i="3"/>
  <c r="M713" i="3" s="1"/>
  <c r="I715" i="3"/>
  <c r="J714" i="3"/>
  <c r="M712" i="2"/>
  <c r="N712" i="2" s="1"/>
  <c r="S712" i="2" s="1"/>
  <c r="E713" i="2"/>
  <c r="O711" i="2"/>
  <c r="P711" i="2"/>
  <c r="Q711" i="2" s="1"/>
  <c r="S711" i="2"/>
  <c r="H795" i="20" l="1"/>
  <c r="I795" i="20" s="1"/>
  <c r="K795" i="20" s="1"/>
  <c r="K794" i="20"/>
  <c r="J794" i="20"/>
  <c r="L794" i="20" s="1"/>
  <c r="G796" i="20"/>
  <c r="F797" i="20" s="1"/>
  <c r="L714" i="3"/>
  <c r="K714" i="3"/>
  <c r="M714" i="3" s="1"/>
  <c r="J715" i="3"/>
  <c r="I716" i="3"/>
  <c r="M713" i="2"/>
  <c r="N713" i="2" s="1"/>
  <c r="S713" i="2" s="1"/>
  <c r="E714" i="2"/>
  <c r="O712" i="2"/>
  <c r="P712" i="2"/>
  <c r="Q712" i="2" s="1"/>
  <c r="J795" i="20" l="1"/>
  <c r="L795" i="20" s="1"/>
  <c r="H796" i="20"/>
  <c r="I796" i="20" s="1"/>
  <c r="G797" i="20"/>
  <c r="F798" i="20" s="1"/>
  <c r="L715" i="3"/>
  <c r="K715" i="3"/>
  <c r="M715" i="3" s="1"/>
  <c r="I717" i="3"/>
  <c r="J716" i="3"/>
  <c r="E715" i="2"/>
  <c r="M714" i="2"/>
  <c r="N714" i="2" s="1"/>
  <c r="S714" i="2" s="1"/>
  <c r="P713" i="2"/>
  <c r="Q713" i="2" s="1"/>
  <c r="O713" i="2"/>
  <c r="H797" i="20" l="1"/>
  <c r="I797" i="20" s="1"/>
  <c r="K797" i="20" s="1"/>
  <c r="G798" i="20"/>
  <c r="F799" i="20" s="1"/>
  <c r="K796" i="20"/>
  <c r="J796" i="20"/>
  <c r="L796" i="20" s="1"/>
  <c r="L716" i="3"/>
  <c r="K716" i="3"/>
  <c r="M716" i="3" s="1"/>
  <c r="J717" i="3"/>
  <c r="I718" i="3"/>
  <c r="P714" i="2"/>
  <c r="Q714" i="2" s="1"/>
  <c r="O714" i="2"/>
  <c r="M715" i="2"/>
  <c r="N715" i="2" s="1"/>
  <c r="E716" i="2"/>
  <c r="J797" i="20" l="1"/>
  <c r="L797" i="20" s="1"/>
  <c r="G799" i="20"/>
  <c r="F800" i="20" s="1"/>
  <c r="H798" i="20"/>
  <c r="I798" i="20" s="1"/>
  <c r="J718" i="3"/>
  <c r="I719" i="3"/>
  <c r="L717" i="3"/>
  <c r="K717" i="3"/>
  <c r="M717" i="3" s="1"/>
  <c r="O715" i="2"/>
  <c r="P715" i="2"/>
  <c r="Q715" i="2" s="1"/>
  <c r="M716" i="2"/>
  <c r="N716" i="2" s="1"/>
  <c r="S716" i="2" s="1"/>
  <c r="E717" i="2"/>
  <c r="S715" i="2"/>
  <c r="J798" i="20" l="1"/>
  <c r="L798" i="20" s="1"/>
  <c r="K798" i="20"/>
  <c r="G800" i="20"/>
  <c r="F801" i="20" s="1"/>
  <c r="H799" i="20"/>
  <c r="I799" i="20" s="1"/>
  <c r="I720" i="3"/>
  <c r="J719" i="3"/>
  <c r="L718" i="3"/>
  <c r="K718" i="3"/>
  <c r="M718" i="3" s="1"/>
  <c r="M717" i="2"/>
  <c r="N717" i="2" s="1"/>
  <c r="S717" i="2" s="1"/>
  <c r="E718" i="2"/>
  <c r="P716" i="2"/>
  <c r="Q716" i="2" s="1"/>
  <c r="O716" i="2"/>
  <c r="G801" i="20" l="1"/>
  <c r="F802" i="20" s="1"/>
  <c r="H800" i="20"/>
  <c r="I800" i="20" s="1"/>
  <c r="K799" i="20"/>
  <c r="J799" i="20"/>
  <c r="L799" i="20" s="1"/>
  <c r="L719" i="3"/>
  <c r="K719" i="3"/>
  <c r="M719" i="3" s="1"/>
  <c r="J720" i="3"/>
  <c r="I721" i="3"/>
  <c r="E719" i="2"/>
  <c r="M718" i="2"/>
  <c r="N718" i="2" s="1"/>
  <c r="S718" i="2" s="1"/>
  <c r="P717" i="2"/>
  <c r="Q717" i="2" s="1"/>
  <c r="O717" i="2"/>
  <c r="J800" i="20" l="1"/>
  <c r="L800" i="20" s="1"/>
  <c r="K800" i="20"/>
  <c r="G802" i="20"/>
  <c r="F803" i="20" s="1"/>
  <c r="H801" i="20"/>
  <c r="I801" i="20" s="1"/>
  <c r="I722" i="3"/>
  <c r="J721" i="3"/>
  <c r="K720" i="3"/>
  <c r="M720" i="3" s="1"/>
  <c r="L720" i="3"/>
  <c r="P718" i="2"/>
  <c r="Q718" i="2" s="1"/>
  <c r="O718" i="2"/>
  <c r="M719" i="2"/>
  <c r="N719" i="2" s="1"/>
  <c r="E720" i="2"/>
  <c r="G803" i="20" l="1"/>
  <c r="F804" i="20" s="1"/>
  <c r="H802" i="20"/>
  <c r="I802" i="20" s="1"/>
  <c r="K801" i="20"/>
  <c r="J801" i="20"/>
  <c r="L801" i="20" s="1"/>
  <c r="L721" i="3"/>
  <c r="K721" i="3"/>
  <c r="M721" i="3" s="1"/>
  <c r="I723" i="3"/>
  <c r="J722" i="3"/>
  <c r="O719" i="2"/>
  <c r="P719" i="2"/>
  <c r="Q719" i="2" s="1"/>
  <c r="M720" i="2"/>
  <c r="N720" i="2" s="1"/>
  <c r="S720" i="2" s="1"/>
  <c r="E721" i="2"/>
  <c r="S719" i="2"/>
  <c r="K802" i="20" l="1"/>
  <c r="J802" i="20"/>
  <c r="L802" i="20" s="1"/>
  <c r="H803" i="20"/>
  <c r="I803" i="20" s="1"/>
  <c r="G804" i="20"/>
  <c r="F805" i="20" s="1"/>
  <c r="I724" i="3"/>
  <c r="J723" i="3"/>
  <c r="K722" i="3"/>
  <c r="M722" i="3" s="1"/>
  <c r="L722" i="3"/>
  <c r="M721" i="2"/>
  <c r="N721" i="2" s="1"/>
  <c r="S721" i="2" s="1"/>
  <c r="E722" i="2"/>
  <c r="P720" i="2"/>
  <c r="Q720" i="2" s="1"/>
  <c r="O720" i="2"/>
  <c r="G805" i="20" l="1"/>
  <c r="F806" i="20" s="1"/>
  <c r="H804" i="20"/>
  <c r="I804" i="20" s="1"/>
  <c r="K803" i="20"/>
  <c r="J803" i="20"/>
  <c r="L803" i="20" s="1"/>
  <c r="L723" i="3"/>
  <c r="K723" i="3"/>
  <c r="M723" i="3" s="1"/>
  <c r="I725" i="3"/>
  <c r="J724" i="3"/>
  <c r="E723" i="2"/>
  <c r="M722" i="2"/>
  <c r="N722" i="2" s="1"/>
  <c r="S722" i="2" s="1"/>
  <c r="P721" i="2"/>
  <c r="Q721" i="2" s="1"/>
  <c r="O721" i="2"/>
  <c r="K804" i="20" l="1"/>
  <c r="J804" i="20"/>
  <c r="L804" i="20" s="1"/>
  <c r="H805" i="20"/>
  <c r="I805" i="20" s="1"/>
  <c r="G806" i="20"/>
  <c r="F807" i="20" s="1"/>
  <c r="L724" i="3"/>
  <c r="K724" i="3"/>
  <c r="M724" i="3" s="1"/>
  <c r="J725" i="3"/>
  <c r="I726" i="3"/>
  <c r="P722" i="2"/>
  <c r="Q722" i="2" s="1"/>
  <c r="O722" i="2"/>
  <c r="M723" i="2"/>
  <c r="N723" i="2" s="1"/>
  <c r="E724" i="2"/>
  <c r="H806" i="20" l="1"/>
  <c r="I806" i="20" s="1"/>
  <c r="K806" i="20" s="1"/>
  <c r="K805" i="20"/>
  <c r="J805" i="20"/>
  <c r="L805" i="20" s="1"/>
  <c r="G807" i="20"/>
  <c r="F808" i="20" s="1"/>
  <c r="I727" i="3"/>
  <c r="J726" i="3"/>
  <c r="L725" i="3"/>
  <c r="K725" i="3"/>
  <c r="M725" i="3" s="1"/>
  <c r="O723" i="2"/>
  <c r="P723" i="2"/>
  <c r="Q723" i="2" s="1"/>
  <c r="M724" i="2"/>
  <c r="N724" i="2" s="1"/>
  <c r="S724" i="2" s="1"/>
  <c r="E725" i="2"/>
  <c r="S723" i="2"/>
  <c r="J806" i="20" l="1"/>
  <c r="L806" i="20" s="1"/>
  <c r="G808" i="20"/>
  <c r="F809" i="20" s="1"/>
  <c r="H807" i="20"/>
  <c r="I807" i="20" s="1"/>
  <c r="L726" i="3"/>
  <c r="K726" i="3"/>
  <c r="M726" i="3" s="1"/>
  <c r="J727" i="3"/>
  <c r="I728" i="3"/>
  <c r="M725" i="2"/>
  <c r="N725" i="2" s="1"/>
  <c r="S725" i="2" s="1"/>
  <c r="E726" i="2"/>
  <c r="P724" i="2"/>
  <c r="Q724" i="2" s="1"/>
  <c r="O724" i="2"/>
  <c r="G809" i="20" l="1"/>
  <c r="F810" i="20" s="1"/>
  <c r="K807" i="20"/>
  <c r="J807" i="20"/>
  <c r="L807" i="20" s="1"/>
  <c r="H808" i="20"/>
  <c r="I808" i="20" s="1"/>
  <c r="L727" i="3"/>
  <c r="K727" i="3"/>
  <c r="M727" i="3" s="1"/>
  <c r="J728" i="3"/>
  <c r="I729" i="3"/>
  <c r="E727" i="2"/>
  <c r="M726" i="2"/>
  <c r="N726" i="2" s="1"/>
  <c r="S726" i="2" s="1"/>
  <c r="P725" i="2"/>
  <c r="Q725" i="2" s="1"/>
  <c r="O725" i="2"/>
  <c r="G810" i="20" l="1"/>
  <c r="F811" i="20" s="1"/>
  <c r="J808" i="20"/>
  <c r="L808" i="20" s="1"/>
  <c r="K808" i="20"/>
  <c r="H809" i="20"/>
  <c r="I809" i="20" s="1"/>
  <c r="L728" i="3"/>
  <c r="K728" i="3"/>
  <c r="M728" i="3" s="1"/>
  <c r="I730" i="3"/>
  <c r="J729" i="3"/>
  <c r="P726" i="2"/>
  <c r="Q726" i="2" s="1"/>
  <c r="O726" i="2"/>
  <c r="E728" i="2"/>
  <c r="M727" i="2"/>
  <c r="N727" i="2" s="1"/>
  <c r="G811" i="20" l="1"/>
  <c r="F812" i="20" s="1"/>
  <c r="K809" i="20"/>
  <c r="J809" i="20"/>
  <c r="L809" i="20" s="1"/>
  <c r="H810" i="20"/>
  <c r="I810" i="20" s="1"/>
  <c r="L729" i="3"/>
  <c r="K729" i="3"/>
  <c r="M729" i="3" s="1"/>
  <c r="J730" i="3"/>
  <c r="I731" i="3"/>
  <c r="M728" i="2"/>
  <c r="N728" i="2" s="1"/>
  <c r="S728" i="2" s="1"/>
  <c r="E729" i="2"/>
  <c r="O727" i="2"/>
  <c r="P727" i="2"/>
  <c r="Q727" i="2" s="1"/>
  <c r="S727" i="2"/>
  <c r="H811" i="20" l="1"/>
  <c r="I811" i="20" s="1"/>
  <c r="J811" i="20" s="1"/>
  <c r="L811" i="20" s="1"/>
  <c r="K810" i="20"/>
  <c r="J810" i="20"/>
  <c r="L810" i="20" s="1"/>
  <c r="G812" i="20"/>
  <c r="F813" i="20" s="1"/>
  <c r="I732" i="3"/>
  <c r="J731" i="3"/>
  <c r="K730" i="3"/>
  <c r="M730" i="3" s="1"/>
  <c r="L730" i="3"/>
  <c r="M729" i="2"/>
  <c r="N729" i="2" s="1"/>
  <c r="S729" i="2" s="1"/>
  <c r="E730" i="2"/>
  <c r="P728" i="2"/>
  <c r="Q728" i="2" s="1"/>
  <c r="O728" i="2"/>
  <c r="K811" i="20" l="1"/>
  <c r="H812" i="20"/>
  <c r="I812" i="20" s="1"/>
  <c r="J812" i="20" s="1"/>
  <c r="L812" i="20" s="1"/>
  <c r="G813" i="20"/>
  <c r="F814" i="20" s="1"/>
  <c r="L731" i="3"/>
  <c r="K731" i="3"/>
  <c r="M731" i="3" s="1"/>
  <c r="I733" i="3"/>
  <c r="J732" i="3"/>
  <c r="E731" i="2"/>
  <c r="M730" i="2"/>
  <c r="N730" i="2" s="1"/>
  <c r="S730" i="2" s="1"/>
  <c r="P729" i="2"/>
  <c r="Q729" i="2" s="1"/>
  <c r="O729" i="2"/>
  <c r="K812" i="20" l="1"/>
  <c r="G814" i="20"/>
  <c r="F815" i="20" s="1"/>
  <c r="H813" i="20"/>
  <c r="I813" i="20" s="1"/>
  <c r="L732" i="3"/>
  <c r="K732" i="3"/>
  <c r="M732" i="3" s="1"/>
  <c r="J733" i="3"/>
  <c r="I734" i="3"/>
  <c r="P730" i="2"/>
  <c r="Q730" i="2" s="1"/>
  <c r="O730" i="2"/>
  <c r="M731" i="2"/>
  <c r="N731" i="2" s="1"/>
  <c r="E732" i="2"/>
  <c r="K813" i="20" l="1"/>
  <c r="J813" i="20"/>
  <c r="L813" i="20" s="1"/>
  <c r="G815" i="20"/>
  <c r="F816" i="20" s="1"/>
  <c r="H814" i="20"/>
  <c r="I814" i="20" s="1"/>
  <c r="I735" i="3"/>
  <c r="J734" i="3"/>
  <c r="L733" i="3"/>
  <c r="K733" i="3"/>
  <c r="M733" i="3" s="1"/>
  <c r="O731" i="2"/>
  <c r="P731" i="2"/>
  <c r="Q731" i="2" s="1"/>
  <c r="M732" i="2"/>
  <c r="N732" i="2" s="1"/>
  <c r="S732" i="2" s="1"/>
  <c r="E733" i="2"/>
  <c r="S731" i="2"/>
  <c r="G816" i="20" l="1"/>
  <c r="F817" i="20" s="1"/>
  <c r="J814" i="20"/>
  <c r="L814" i="20" s="1"/>
  <c r="K814" i="20"/>
  <c r="H815" i="20"/>
  <c r="I815" i="20" s="1"/>
  <c r="L734" i="3"/>
  <c r="K734" i="3"/>
  <c r="M734" i="3" s="1"/>
  <c r="J735" i="3"/>
  <c r="I736" i="3"/>
  <c r="M733" i="2"/>
  <c r="N733" i="2" s="1"/>
  <c r="S733" i="2" s="1"/>
  <c r="E734" i="2"/>
  <c r="P732" i="2"/>
  <c r="Q732" i="2" s="1"/>
  <c r="O732" i="2"/>
  <c r="G817" i="20" l="1"/>
  <c r="F818" i="20" s="1"/>
  <c r="K815" i="20"/>
  <c r="J815" i="20"/>
  <c r="L815" i="20" s="1"/>
  <c r="H816" i="20"/>
  <c r="I816" i="20" s="1"/>
  <c r="J736" i="3"/>
  <c r="I737" i="3"/>
  <c r="L735" i="3"/>
  <c r="K735" i="3"/>
  <c r="M735" i="3" s="1"/>
  <c r="E735" i="2"/>
  <c r="M734" i="2"/>
  <c r="N734" i="2" s="1"/>
  <c r="S734" i="2" s="1"/>
  <c r="P733" i="2"/>
  <c r="Q733" i="2" s="1"/>
  <c r="O733" i="2"/>
  <c r="G818" i="20" l="1"/>
  <c r="F819" i="20" s="1"/>
  <c r="J816" i="20"/>
  <c r="L816" i="20" s="1"/>
  <c r="K816" i="20"/>
  <c r="H817" i="20"/>
  <c r="I817" i="20" s="1"/>
  <c r="I738" i="3"/>
  <c r="J737" i="3"/>
  <c r="L736" i="3"/>
  <c r="K736" i="3"/>
  <c r="M736" i="3" s="1"/>
  <c r="P734" i="2"/>
  <c r="Q734" i="2" s="1"/>
  <c r="O734" i="2"/>
  <c r="M735" i="2"/>
  <c r="N735" i="2" s="1"/>
  <c r="E736" i="2"/>
  <c r="K817" i="20" l="1"/>
  <c r="J817" i="20"/>
  <c r="L817" i="20" s="1"/>
  <c r="G819" i="20"/>
  <c r="F820" i="20" s="1"/>
  <c r="H818" i="20"/>
  <c r="I818" i="20" s="1"/>
  <c r="L737" i="3"/>
  <c r="K737" i="3"/>
  <c r="M737" i="3" s="1"/>
  <c r="J738" i="3"/>
  <c r="I739" i="3"/>
  <c r="O735" i="2"/>
  <c r="P735" i="2"/>
  <c r="Q735" i="2" s="1"/>
  <c r="M736" i="2"/>
  <c r="N736" i="2" s="1"/>
  <c r="S736" i="2" s="1"/>
  <c r="E737" i="2"/>
  <c r="S735" i="2"/>
  <c r="G820" i="20" l="1"/>
  <c r="F821" i="20" s="1"/>
  <c r="K818" i="20"/>
  <c r="J818" i="20"/>
  <c r="L818" i="20" s="1"/>
  <c r="H819" i="20"/>
  <c r="I819" i="20" s="1"/>
  <c r="K738" i="3"/>
  <c r="M738" i="3" s="1"/>
  <c r="L738" i="3"/>
  <c r="I740" i="3"/>
  <c r="J739" i="3"/>
  <c r="M737" i="2"/>
  <c r="N737" i="2" s="1"/>
  <c r="S737" i="2" s="1"/>
  <c r="E738" i="2"/>
  <c r="P736" i="2"/>
  <c r="Q736" i="2" s="1"/>
  <c r="O736" i="2"/>
  <c r="K819" i="20" l="1"/>
  <c r="J819" i="20"/>
  <c r="L819" i="20" s="1"/>
  <c r="G821" i="20"/>
  <c r="F822" i="20" s="1"/>
  <c r="H820" i="20"/>
  <c r="I820" i="20" s="1"/>
  <c r="I741" i="3"/>
  <c r="J740" i="3"/>
  <c r="L739" i="3"/>
  <c r="K739" i="3"/>
  <c r="M739" i="3" s="1"/>
  <c r="E739" i="2"/>
  <c r="M738" i="2"/>
  <c r="N738" i="2" s="1"/>
  <c r="S738" i="2" s="1"/>
  <c r="P737" i="2"/>
  <c r="Q737" i="2" s="1"/>
  <c r="O737" i="2"/>
  <c r="H821" i="20" l="1"/>
  <c r="I821" i="20" s="1"/>
  <c r="K821" i="20" s="1"/>
  <c r="K820" i="20"/>
  <c r="J820" i="20"/>
  <c r="L820" i="20" s="1"/>
  <c r="G822" i="20"/>
  <c r="F823" i="20" s="1"/>
  <c r="L740" i="3"/>
  <c r="K740" i="3"/>
  <c r="M740" i="3" s="1"/>
  <c r="J741" i="3"/>
  <c r="I742" i="3"/>
  <c r="P738" i="2"/>
  <c r="Q738" i="2" s="1"/>
  <c r="O738" i="2"/>
  <c r="M739" i="2"/>
  <c r="N739" i="2" s="1"/>
  <c r="E740" i="2"/>
  <c r="J821" i="20" l="1"/>
  <c r="L821" i="20" s="1"/>
  <c r="H822" i="20"/>
  <c r="I822" i="20" s="1"/>
  <c r="G823" i="20"/>
  <c r="F824" i="20" s="1"/>
  <c r="I743" i="3"/>
  <c r="J742" i="3"/>
  <c r="L741" i="3"/>
  <c r="K741" i="3"/>
  <c r="M741" i="3" s="1"/>
  <c r="M740" i="2"/>
  <c r="N740" i="2" s="1"/>
  <c r="S740" i="2" s="1"/>
  <c r="E741" i="2"/>
  <c r="O739" i="2"/>
  <c r="P739" i="2"/>
  <c r="Q739" i="2" s="1"/>
  <c r="S739" i="2"/>
  <c r="J822" i="20" l="1"/>
  <c r="L822" i="20" s="1"/>
  <c r="K822" i="20"/>
  <c r="G824" i="20"/>
  <c r="F825" i="20" s="1"/>
  <c r="H823" i="20"/>
  <c r="I823" i="20" s="1"/>
  <c r="L742" i="3"/>
  <c r="K742" i="3"/>
  <c r="M742" i="3" s="1"/>
  <c r="J743" i="3"/>
  <c r="I744" i="3"/>
  <c r="M741" i="2"/>
  <c r="N741" i="2" s="1"/>
  <c r="S741" i="2" s="1"/>
  <c r="E742" i="2"/>
  <c r="P740" i="2"/>
  <c r="Q740" i="2" s="1"/>
  <c r="O740" i="2"/>
  <c r="H824" i="20" l="1"/>
  <c r="I824" i="20" s="1"/>
  <c r="K823" i="20"/>
  <c r="J823" i="20"/>
  <c r="L823" i="20" s="1"/>
  <c r="G825" i="20"/>
  <c r="F826" i="20" s="1"/>
  <c r="J744" i="3"/>
  <c r="I745" i="3"/>
  <c r="L743" i="3"/>
  <c r="K743" i="3"/>
  <c r="M743" i="3" s="1"/>
  <c r="E743" i="2"/>
  <c r="M742" i="2"/>
  <c r="N742" i="2" s="1"/>
  <c r="S742" i="2" s="1"/>
  <c r="P741" i="2"/>
  <c r="Q741" i="2" s="1"/>
  <c r="O741" i="2"/>
  <c r="H825" i="20" l="1"/>
  <c r="I825" i="20" s="1"/>
  <c r="J824" i="20"/>
  <c r="L824" i="20" s="1"/>
  <c r="K824" i="20"/>
  <c r="G826" i="20"/>
  <c r="F827" i="20" s="1"/>
  <c r="I746" i="3"/>
  <c r="J745" i="3"/>
  <c r="L744" i="3"/>
  <c r="K744" i="3"/>
  <c r="M744" i="3" s="1"/>
  <c r="P742" i="2"/>
  <c r="Q742" i="2" s="1"/>
  <c r="O742" i="2"/>
  <c r="M743" i="2"/>
  <c r="N743" i="2" s="1"/>
  <c r="E744" i="2"/>
  <c r="H826" i="20" l="1"/>
  <c r="I826" i="20" s="1"/>
  <c r="K825" i="20"/>
  <c r="J825" i="20"/>
  <c r="L825" i="20" s="1"/>
  <c r="G827" i="20"/>
  <c r="F828" i="20" s="1"/>
  <c r="L745" i="3"/>
  <c r="K745" i="3"/>
  <c r="M745" i="3" s="1"/>
  <c r="J746" i="3"/>
  <c r="I747" i="3"/>
  <c r="M744" i="2"/>
  <c r="N744" i="2" s="1"/>
  <c r="S744" i="2" s="1"/>
  <c r="E745" i="2"/>
  <c r="O743" i="2"/>
  <c r="P743" i="2"/>
  <c r="Q743" i="2" s="1"/>
  <c r="S743" i="2"/>
  <c r="H827" i="20" l="1"/>
  <c r="I827" i="20" s="1"/>
  <c r="J827" i="20" s="1"/>
  <c r="L827" i="20" s="1"/>
  <c r="G828" i="20"/>
  <c r="F829" i="20" s="1"/>
  <c r="K826" i="20"/>
  <c r="J826" i="20"/>
  <c r="L826" i="20" s="1"/>
  <c r="I748" i="3"/>
  <c r="J747" i="3"/>
  <c r="K746" i="3"/>
  <c r="M746" i="3" s="1"/>
  <c r="L746" i="3"/>
  <c r="M745" i="2"/>
  <c r="N745" i="2" s="1"/>
  <c r="S745" i="2" s="1"/>
  <c r="E746" i="2"/>
  <c r="P744" i="2"/>
  <c r="Q744" i="2" s="1"/>
  <c r="O744" i="2"/>
  <c r="K827" i="20" l="1"/>
  <c r="G829" i="20"/>
  <c r="F830" i="20" s="1"/>
  <c r="H828" i="20"/>
  <c r="I828" i="20" s="1"/>
  <c r="L747" i="3"/>
  <c r="K747" i="3"/>
  <c r="M747" i="3" s="1"/>
  <c r="I749" i="3"/>
  <c r="J748" i="3"/>
  <c r="E747" i="2"/>
  <c r="M746" i="2"/>
  <c r="N746" i="2" s="1"/>
  <c r="S746" i="2" s="1"/>
  <c r="P745" i="2"/>
  <c r="Q745" i="2" s="1"/>
  <c r="O745" i="2"/>
  <c r="K828" i="20" l="1"/>
  <c r="J828" i="20"/>
  <c r="L828" i="20" s="1"/>
  <c r="H829" i="20"/>
  <c r="I829" i="20" s="1"/>
  <c r="G830" i="20"/>
  <c r="F831" i="20" s="1"/>
  <c r="L748" i="3"/>
  <c r="K748" i="3"/>
  <c r="M748" i="3" s="1"/>
  <c r="J749" i="3"/>
  <c r="I750" i="3"/>
  <c r="P746" i="2"/>
  <c r="Q746" i="2" s="1"/>
  <c r="O746" i="2"/>
  <c r="M747" i="2"/>
  <c r="N747" i="2" s="1"/>
  <c r="E748" i="2"/>
  <c r="G831" i="20" l="1"/>
  <c r="F832" i="20" s="1"/>
  <c r="H830" i="20"/>
  <c r="I830" i="20" s="1"/>
  <c r="K829" i="20"/>
  <c r="J829" i="20"/>
  <c r="L829" i="20" s="1"/>
  <c r="I751" i="3"/>
  <c r="J750" i="3"/>
  <c r="L749" i="3"/>
  <c r="K749" i="3"/>
  <c r="M749" i="3" s="1"/>
  <c r="O747" i="2"/>
  <c r="P747" i="2"/>
  <c r="Q747" i="2" s="1"/>
  <c r="S747" i="2"/>
  <c r="M748" i="2"/>
  <c r="N748" i="2" s="1"/>
  <c r="S748" i="2" s="1"/>
  <c r="E749" i="2"/>
  <c r="J830" i="20" l="1"/>
  <c r="L830" i="20" s="1"/>
  <c r="K830" i="20"/>
  <c r="G832" i="20"/>
  <c r="F833" i="20" s="1"/>
  <c r="H831" i="20"/>
  <c r="I831" i="20" s="1"/>
  <c r="L750" i="3"/>
  <c r="K750" i="3"/>
  <c r="M750" i="3" s="1"/>
  <c r="J751" i="3"/>
  <c r="I752" i="3"/>
  <c r="M749" i="2"/>
  <c r="N749" i="2" s="1"/>
  <c r="S749" i="2" s="1"/>
  <c r="E750" i="2"/>
  <c r="P748" i="2"/>
  <c r="Q748" i="2" s="1"/>
  <c r="O748" i="2"/>
  <c r="K831" i="20" l="1"/>
  <c r="J831" i="20"/>
  <c r="L831" i="20" s="1"/>
  <c r="G833" i="20"/>
  <c r="F834" i="20" s="1"/>
  <c r="H832" i="20"/>
  <c r="I832" i="20" s="1"/>
  <c r="L751" i="3"/>
  <c r="K751" i="3"/>
  <c r="M751" i="3" s="1"/>
  <c r="J752" i="3"/>
  <c r="I753" i="3"/>
  <c r="E751" i="2"/>
  <c r="M750" i="2"/>
  <c r="N750" i="2" s="1"/>
  <c r="S750" i="2" s="1"/>
  <c r="P749" i="2"/>
  <c r="Q749" i="2" s="1"/>
  <c r="O749" i="2"/>
  <c r="H833" i="20" l="1"/>
  <c r="I833" i="20" s="1"/>
  <c r="J832" i="20"/>
  <c r="L832" i="20" s="1"/>
  <c r="K832" i="20"/>
  <c r="G834" i="20"/>
  <c r="F835" i="20" s="1"/>
  <c r="I754" i="3"/>
  <c r="J753" i="3"/>
  <c r="L752" i="3"/>
  <c r="K752" i="3"/>
  <c r="M752" i="3" s="1"/>
  <c r="P750" i="2"/>
  <c r="Q750" i="2" s="1"/>
  <c r="O750" i="2"/>
  <c r="E752" i="2"/>
  <c r="M751" i="2"/>
  <c r="N751" i="2" s="1"/>
  <c r="G835" i="20" l="1"/>
  <c r="F836" i="20" s="1"/>
  <c r="H834" i="20"/>
  <c r="I834" i="20" s="1"/>
  <c r="K833" i="20"/>
  <c r="J833" i="20"/>
  <c r="L833" i="20" s="1"/>
  <c r="L753" i="3"/>
  <c r="K753" i="3"/>
  <c r="M753" i="3" s="1"/>
  <c r="J754" i="3"/>
  <c r="I755" i="3"/>
  <c r="M752" i="2"/>
  <c r="N752" i="2" s="1"/>
  <c r="S752" i="2" s="1"/>
  <c r="E753" i="2"/>
  <c r="O751" i="2"/>
  <c r="P751" i="2"/>
  <c r="Q751" i="2" s="1"/>
  <c r="S751" i="2"/>
  <c r="H835" i="20" l="1"/>
  <c r="I835" i="20" s="1"/>
  <c r="K835" i="20" s="1"/>
  <c r="K834" i="20"/>
  <c r="J834" i="20"/>
  <c r="L834" i="20" s="1"/>
  <c r="G836" i="20"/>
  <c r="F837" i="20" s="1"/>
  <c r="I756" i="3"/>
  <c r="J755" i="3"/>
  <c r="K754" i="3"/>
  <c r="M754" i="3" s="1"/>
  <c r="L754" i="3"/>
  <c r="M753" i="2"/>
  <c r="N753" i="2" s="1"/>
  <c r="S753" i="2" s="1"/>
  <c r="E754" i="2"/>
  <c r="P752" i="2"/>
  <c r="Q752" i="2" s="1"/>
  <c r="O752" i="2"/>
  <c r="J835" i="20" l="1"/>
  <c r="L835" i="20" s="1"/>
  <c r="G837" i="20"/>
  <c r="F838" i="20" s="1"/>
  <c r="H836" i="20"/>
  <c r="I836" i="20" s="1"/>
  <c r="L755" i="3"/>
  <c r="K755" i="3"/>
  <c r="M755" i="3" s="1"/>
  <c r="I757" i="3"/>
  <c r="J756" i="3"/>
  <c r="E755" i="2"/>
  <c r="M754" i="2"/>
  <c r="N754" i="2" s="1"/>
  <c r="S754" i="2" s="1"/>
  <c r="P753" i="2"/>
  <c r="Q753" i="2" s="1"/>
  <c r="O753" i="2"/>
  <c r="H837" i="20" l="1"/>
  <c r="I837" i="20" s="1"/>
  <c r="K837" i="20" s="1"/>
  <c r="K836" i="20"/>
  <c r="J836" i="20"/>
  <c r="L836" i="20" s="1"/>
  <c r="G838" i="20"/>
  <c r="F839" i="20" s="1"/>
  <c r="J757" i="3"/>
  <c r="I758" i="3"/>
  <c r="L756" i="3"/>
  <c r="K756" i="3"/>
  <c r="M756" i="3" s="1"/>
  <c r="P754" i="2"/>
  <c r="Q754" i="2" s="1"/>
  <c r="O754" i="2"/>
  <c r="M755" i="2"/>
  <c r="N755" i="2" s="1"/>
  <c r="E756" i="2"/>
  <c r="J837" i="20" l="1"/>
  <c r="L837" i="20" s="1"/>
  <c r="H838" i="20"/>
  <c r="I838" i="20" s="1"/>
  <c r="G839" i="20"/>
  <c r="F840" i="20" s="1"/>
  <c r="I759" i="3"/>
  <c r="J758" i="3"/>
  <c r="L757" i="3"/>
  <c r="K757" i="3"/>
  <c r="M757" i="3" s="1"/>
  <c r="O755" i="2"/>
  <c r="P755" i="2"/>
  <c r="Q755" i="2" s="1"/>
  <c r="M756" i="2"/>
  <c r="N756" i="2" s="1"/>
  <c r="S756" i="2" s="1"/>
  <c r="E757" i="2"/>
  <c r="S755" i="2"/>
  <c r="H839" i="20" l="1"/>
  <c r="I839" i="20" s="1"/>
  <c r="G840" i="20"/>
  <c r="F841" i="20" s="1"/>
  <c r="J838" i="20"/>
  <c r="L838" i="20" s="1"/>
  <c r="K838" i="20"/>
  <c r="L758" i="3"/>
  <c r="K758" i="3"/>
  <c r="M758" i="3" s="1"/>
  <c r="J759" i="3"/>
  <c r="I760" i="3"/>
  <c r="M757" i="2"/>
  <c r="N757" i="2" s="1"/>
  <c r="S757" i="2" s="1"/>
  <c r="E758" i="2"/>
  <c r="P756" i="2"/>
  <c r="Q756" i="2" s="1"/>
  <c r="O756" i="2"/>
  <c r="G841" i="20" l="1"/>
  <c r="F842" i="20" s="1"/>
  <c r="K839" i="20"/>
  <c r="J839" i="20"/>
  <c r="L839" i="20" s="1"/>
  <c r="H840" i="20"/>
  <c r="I840" i="20" s="1"/>
  <c r="J760" i="3"/>
  <c r="I761" i="3"/>
  <c r="L759" i="3"/>
  <c r="K759" i="3"/>
  <c r="M759" i="3" s="1"/>
  <c r="E759" i="2"/>
  <c r="M758" i="2"/>
  <c r="N758" i="2" s="1"/>
  <c r="S758" i="2" s="1"/>
  <c r="P757" i="2"/>
  <c r="Q757" i="2" s="1"/>
  <c r="O757" i="2"/>
  <c r="J840" i="20" l="1"/>
  <c r="L840" i="20" s="1"/>
  <c r="K840" i="20"/>
  <c r="G842" i="20"/>
  <c r="F843" i="20" s="1"/>
  <c r="H841" i="20"/>
  <c r="I841" i="20" s="1"/>
  <c r="I762" i="3"/>
  <c r="J761" i="3"/>
  <c r="L760" i="3"/>
  <c r="K760" i="3"/>
  <c r="M760" i="3" s="1"/>
  <c r="P758" i="2"/>
  <c r="Q758" i="2" s="1"/>
  <c r="O758" i="2"/>
  <c r="E760" i="2"/>
  <c r="M759" i="2"/>
  <c r="N759" i="2" s="1"/>
  <c r="H842" i="20" l="1"/>
  <c r="I842" i="20" s="1"/>
  <c r="J842" i="20" s="1"/>
  <c r="L842" i="20" s="1"/>
  <c r="K841" i="20"/>
  <c r="J841" i="20"/>
  <c r="L841" i="20" s="1"/>
  <c r="G843" i="20"/>
  <c r="F844" i="20" s="1"/>
  <c r="J762" i="3"/>
  <c r="I763" i="3"/>
  <c r="L761" i="3"/>
  <c r="K761" i="3"/>
  <c r="M761" i="3" s="1"/>
  <c r="M760" i="2"/>
  <c r="N760" i="2" s="1"/>
  <c r="S760" i="2" s="1"/>
  <c r="E761" i="2"/>
  <c r="O759" i="2"/>
  <c r="P759" i="2"/>
  <c r="Q759" i="2" s="1"/>
  <c r="S759" i="2"/>
  <c r="K842" i="20" l="1"/>
  <c r="H843" i="20"/>
  <c r="I843" i="20" s="1"/>
  <c r="K843" i="20" s="1"/>
  <c r="G844" i="20"/>
  <c r="F845" i="20" s="1"/>
  <c r="I764" i="3"/>
  <c r="J763" i="3"/>
  <c r="K762" i="3"/>
  <c r="M762" i="3" s="1"/>
  <c r="L762" i="3"/>
  <c r="M761" i="2"/>
  <c r="N761" i="2" s="1"/>
  <c r="S761" i="2" s="1"/>
  <c r="E762" i="2"/>
  <c r="O760" i="2"/>
  <c r="P760" i="2"/>
  <c r="Q760" i="2" s="1"/>
  <c r="J843" i="20" l="1"/>
  <c r="L843" i="20" s="1"/>
  <c r="G845" i="20"/>
  <c r="F846" i="20" s="1"/>
  <c r="H844" i="20"/>
  <c r="I844" i="20" s="1"/>
  <c r="L763" i="3"/>
  <c r="K763" i="3"/>
  <c r="M763" i="3" s="1"/>
  <c r="I765" i="3"/>
  <c r="J764" i="3"/>
  <c r="E763" i="2"/>
  <c r="M762" i="2"/>
  <c r="N762" i="2" s="1"/>
  <c r="S762" i="2" s="1"/>
  <c r="P761" i="2"/>
  <c r="Q761" i="2" s="1"/>
  <c r="O761" i="2"/>
  <c r="G846" i="20" l="1"/>
  <c r="F847" i="20" s="1"/>
  <c r="H845" i="20"/>
  <c r="I845" i="20" s="1"/>
  <c r="K844" i="20"/>
  <c r="J844" i="20"/>
  <c r="L844" i="20" s="1"/>
  <c r="J765" i="3"/>
  <c r="I766" i="3"/>
  <c r="L764" i="3"/>
  <c r="K764" i="3"/>
  <c r="M764" i="3" s="1"/>
  <c r="P762" i="2"/>
  <c r="Q762" i="2" s="1"/>
  <c r="O762" i="2"/>
  <c r="M763" i="2"/>
  <c r="N763" i="2" s="1"/>
  <c r="E764" i="2"/>
  <c r="G847" i="20" l="1"/>
  <c r="F848" i="20" s="1"/>
  <c r="K845" i="20"/>
  <c r="J845" i="20"/>
  <c r="L845" i="20" s="1"/>
  <c r="H846" i="20"/>
  <c r="I846" i="20" s="1"/>
  <c r="I767" i="3"/>
  <c r="J766" i="3"/>
  <c r="L765" i="3"/>
  <c r="K765" i="3"/>
  <c r="M765" i="3" s="1"/>
  <c r="M764" i="2"/>
  <c r="N764" i="2" s="1"/>
  <c r="S764" i="2" s="1"/>
  <c r="E765" i="2"/>
  <c r="O763" i="2"/>
  <c r="P763" i="2"/>
  <c r="Q763" i="2" s="1"/>
  <c r="S763" i="2"/>
  <c r="J846" i="20" l="1"/>
  <c r="L846" i="20" s="1"/>
  <c r="K846" i="20"/>
  <c r="G848" i="20"/>
  <c r="F849" i="20" s="1"/>
  <c r="H847" i="20"/>
  <c r="I847" i="20" s="1"/>
  <c r="L766" i="3"/>
  <c r="K766" i="3"/>
  <c r="M766" i="3" s="1"/>
  <c r="J767" i="3"/>
  <c r="I768" i="3"/>
  <c r="M765" i="2"/>
  <c r="N765" i="2" s="1"/>
  <c r="S765" i="2" s="1"/>
  <c r="E766" i="2"/>
  <c r="P764" i="2"/>
  <c r="Q764" i="2" s="1"/>
  <c r="O764" i="2"/>
  <c r="H848" i="20" l="1"/>
  <c r="I848" i="20" s="1"/>
  <c r="K848" i="20" s="1"/>
  <c r="G849" i="20"/>
  <c r="F850" i="20" s="1"/>
  <c r="K847" i="20"/>
  <c r="J847" i="20"/>
  <c r="L847" i="20" s="1"/>
  <c r="L767" i="3"/>
  <c r="K767" i="3"/>
  <c r="M767" i="3" s="1"/>
  <c r="J768" i="3"/>
  <c r="I769" i="3"/>
  <c r="M766" i="2"/>
  <c r="N766" i="2" s="1"/>
  <c r="S766" i="2" s="1"/>
  <c r="E767" i="2"/>
  <c r="P765" i="2"/>
  <c r="Q765" i="2" s="1"/>
  <c r="O765" i="2"/>
  <c r="J848" i="20" l="1"/>
  <c r="L848" i="20" s="1"/>
  <c r="G850" i="20"/>
  <c r="F851" i="20" s="1"/>
  <c r="H849" i="20"/>
  <c r="I849" i="20" s="1"/>
  <c r="I770" i="3"/>
  <c r="J769" i="3"/>
  <c r="L768" i="3"/>
  <c r="K768" i="3"/>
  <c r="M768" i="3" s="1"/>
  <c r="E768" i="2"/>
  <c r="M767" i="2"/>
  <c r="N767" i="2" s="1"/>
  <c r="S767" i="2" s="1"/>
  <c r="P766" i="2"/>
  <c r="Q766" i="2" s="1"/>
  <c r="O766" i="2"/>
  <c r="G851" i="20" l="1"/>
  <c r="F852" i="20" s="1"/>
  <c r="K849" i="20"/>
  <c r="J849" i="20"/>
  <c r="L849" i="20" s="1"/>
  <c r="H850" i="20"/>
  <c r="I850" i="20" s="1"/>
  <c r="L769" i="3"/>
  <c r="K769" i="3"/>
  <c r="M769" i="3" s="1"/>
  <c r="J770" i="3"/>
  <c r="I771" i="3"/>
  <c r="P767" i="2"/>
  <c r="Q767" i="2" s="1"/>
  <c r="O767" i="2"/>
  <c r="M768" i="2"/>
  <c r="N768" i="2" s="1"/>
  <c r="E769" i="2"/>
  <c r="H851" i="20" l="1"/>
  <c r="I851" i="20" s="1"/>
  <c r="K851" i="20" s="1"/>
  <c r="G852" i="20"/>
  <c r="F853" i="20" s="1"/>
  <c r="K850" i="20"/>
  <c r="J850" i="20"/>
  <c r="L850" i="20" s="1"/>
  <c r="I772" i="3"/>
  <c r="J771" i="3"/>
  <c r="K770" i="3"/>
  <c r="M770" i="3" s="1"/>
  <c r="L770" i="3"/>
  <c r="O768" i="2"/>
  <c r="P768" i="2"/>
  <c r="Q768" i="2" s="1"/>
  <c r="M769" i="2"/>
  <c r="N769" i="2" s="1"/>
  <c r="E770" i="2"/>
  <c r="S768" i="2"/>
  <c r="J851" i="20" l="1"/>
  <c r="L851" i="20" s="1"/>
  <c r="G853" i="20"/>
  <c r="F854" i="20" s="1"/>
  <c r="H852" i="20"/>
  <c r="I852" i="20" s="1"/>
  <c r="L771" i="3"/>
  <c r="K771" i="3"/>
  <c r="M771" i="3" s="1"/>
  <c r="I773" i="3"/>
  <c r="J772" i="3"/>
  <c r="P769" i="2"/>
  <c r="Q769" i="2" s="1"/>
  <c r="O769" i="2"/>
  <c r="S769" i="2"/>
  <c r="E771" i="2"/>
  <c r="M770" i="2"/>
  <c r="N770" i="2" s="1"/>
  <c r="H853" i="20" l="1"/>
  <c r="I853" i="20" s="1"/>
  <c r="K853" i="20" s="1"/>
  <c r="K852" i="20"/>
  <c r="J852" i="20"/>
  <c r="L852" i="20" s="1"/>
  <c r="G854" i="20"/>
  <c r="F855" i="20" s="1"/>
  <c r="J773" i="3"/>
  <c r="I774" i="3"/>
  <c r="L772" i="3"/>
  <c r="K772" i="3"/>
  <c r="M772" i="3" s="1"/>
  <c r="P770" i="2"/>
  <c r="Q770" i="2" s="1"/>
  <c r="O770" i="2"/>
  <c r="M771" i="2"/>
  <c r="N771" i="2" s="1"/>
  <c r="E772" i="2"/>
  <c r="S770" i="2"/>
  <c r="J853" i="20" l="1"/>
  <c r="L853" i="20" s="1"/>
  <c r="H854" i="20"/>
  <c r="I854" i="20" s="1"/>
  <c r="G855" i="20"/>
  <c r="F856" i="20" s="1"/>
  <c r="I775" i="3"/>
  <c r="J774" i="3"/>
  <c r="L773" i="3"/>
  <c r="K773" i="3"/>
  <c r="M773" i="3" s="1"/>
  <c r="O771" i="2"/>
  <c r="P771" i="2"/>
  <c r="Q771" i="2" s="1"/>
  <c r="M772" i="2"/>
  <c r="N772" i="2" s="1"/>
  <c r="S772" i="2" s="1"/>
  <c r="E773" i="2"/>
  <c r="S771" i="2"/>
  <c r="G856" i="20" l="1"/>
  <c r="F857" i="20" s="1"/>
  <c r="H855" i="20"/>
  <c r="I855" i="20" s="1"/>
  <c r="J854" i="20"/>
  <c r="L854" i="20" s="1"/>
  <c r="K854" i="20"/>
  <c r="L774" i="3"/>
  <c r="K774" i="3"/>
  <c r="M774" i="3" s="1"/>
  <c r="J775" i="3"/>
  <c r="I776" i="3"/>
  <c r="M773" i="2"/>
  <c r="N773" i="2" s="1"/>
  <c r="S773" i="2" s="1"/>
  <c r="E774" i="2"/>
  <c r="P772" i="2"/>
  <c r="Q772" i="2" s="1"/>
  <c r="O772" i="2"/>
  <c r="K855" i="20" l="1"/>
  <c r="J855" i="20"/>
  <c r="L855" i="20" s="1"/>
  <c r="H856" i="20"/>
  <c r="I856" i="20" s="1"/>
  <c r="G857" i="20"/>
  <c r="F858" i="20" s="1"/>
  <c r="L775" i="3"/>
  <c r="K775" i="3"/>
  <c r="M775" i="3" s="1"/>
  <c r="J776" i="3"/>
  <c r="I777" i="3"/>
  <c r="M774" i="2"/>
  <c r="N774" i="2" s="1"/>
  <c r="S774" i="2" s="1"/>
  <c r="E775" i="2"/>
  <c r="P773" i="2"/>
  <c r="Q773" i="2" s="1"/>
  <c r="O773" i="2"/>
  <c r="H857" i="20" l="1"/>
  <c r="I857" i="20" s="1"/>
  <c r="K857" i="20" s="1"/>
  <c r="J856" i="20"/>
  <c r="L856" i="20" s="1"/>
  <c r="K856" i="20"/>
  <c r="G858" i="20"/>
  <c r="F859" i="20" s="1"/>
  <c r="L776" i="3"/>
  <c r="K776" i="3"/>
  <c r="M776" i="3" s="1"/>
  <c r="I778" i="3"/>
  <c r="J777" i="3"/>
  <c r="E776" i="2"/>
  <c r="M775" i="2"/>
  <c r="N775" i="2" s="1"/>
  <c r="S775" i="2" s="1"/>
  <c r="P774" i="2"/>
  <c r="Q774" i="2" s="1"/>
  <c r="O774" i="2"/>
  <c r="J857" i="20" l="1"/>
  <c r="L857" i="20" s="1"/>
  <c r="H858" i="20"/>
  <c r="I858" i="20" s="1"/>
  <c r="G859" i="20"/>
  <c r="F860" i="20" s="1"/>
  <c r="J778" i="3"/>
  <c r="I779" i="3"/>
  <c r="L777" i="3"/>
  <c r="K777" i="3"/>
  <c r="M777" i="3" s="1"/>
  <c r="P775" i="2"/>
  <c r="Q775" i="2" s="1"/>
  <c r="O775" i="2"/>
  <c r="M776" i="2"/>
  <c r="N776" i="2" s="1"/>
  <c r="E777" i="2"/>
  <c r="H859" i="20" l="1"/>
  <c r="I859" i="20" s="1"/>
  <c r="K858" i="20"/>
  <c r="J858" i="20"/>
  <c r="L858" i="20" s="1"/>
  <c r="G860" i="20"/>
  <c r="F861" i="20" s="1"/>
  <c r="I780" i="3"/>
  <c r="J779" i="3"/>
  <c r="K778" i="3"/>
  <c r="M778" i="3" s="1"/>
  <c r="L778" i="3"/>
  <c r="P776" i="2"/>
  <c r="Q776" i="2" s="1"/>
  <c r="O776" i="2"/>
  <c r="M777" i="2"/>
  <c r="N777" i="2" s="1"/>
  <c r="E778" i="2"/>
  <c r="S776" i="2"/>
  <c r="G861" i="20" l="1"/>
  <c r="F862" i="20" s="1"/>
  <c r="H860" i="20"/>
  <c r="I860" i="20" s="1"/>
  <c r="K859" i="20"/>
  <c r="J859" i="20"/>
  <c r="L859" i="20" s="1"/>
  <c r="L779" i="3"/>
  <c r="K779" i="3"/>
  <c r="M779" i="3" s="1"/>
  <c r="I781" i="3"/>
  <c r="J780" i="3"/>
  <c r="E779" i="2"/>
  <c r="M778" i="2"/>
  <c r="N778" i="2" s="1"/>
  <c r="S778" i="2" s="1"/>
  <c r="P777" i="2"/>
  <c r="Q777" i="2" s="1"/>
  <c r="O777" i="2"/>
  <c r="S777" i="2"/>
  <c r="H861" i="20" l="1"/>
  <c r="I861" i="20" s="1"/>
  <c r="K861" i="20" s="1"/>
  <c r="K860" i="20"/>
  <c r="J860" i="20"/>
  <c r="L860" i="20" s="1"/>
  <c r="G862" i="20"/>
  <c r="F863" i="20" s="1"/>
  <c r="L780" i="3"/>
  <c r="K780" i="3"/>
  <c r="M780" i="3" s="1"/>
  <c r="J781" i="3"/>
  <c r="I782" i="3"/>
  <c r="P778" i="2"/>
  <c r="Q778" i="2" s="1"/>
  <c r="O778" i="2"/>
  <c r="M779" i="2"/>
  <c r="N779" i="2" s="1"/>
  <c r="E780" i="2"/>
  <c r="J861" i="20" l="1"/>
  <c r="L861" i="20" s="1"/>
  <c r="H862" i="20"/>
  <c r="I862" i="20" s="1"/>
  <c r="J862" i="20" s="1"/>
  <c r="L862" i="20" s="1"/>
  <c r="G863" i="20"/>
  <c r="F864" i="20" s="1"/>
  <c r="L781" i="3"/>
  <c r="K781" i="3"/>
  <c r="M781" i="3" s="1"/>
  <c r="I783" i="3"/>
  <c r="J782" i="3"/>
  <c r="M780" i="2"/>
  <c r="N780" i="2" s="1"/>
  <c r="S780" i="2" s="1"/>
  <c r="E781" i="2"/>
  <c r="O779" i="2"/>
  <c r="P779" i="2"/>
  <c r="Q779" i="2" s="1"/>
  <c r="S779" i="2"/>
  <c r="K862" i="20" l="1"/>
  <c r="G864" i="20"/>
  <c r="F865" i="20" s="1"/>
  <c r="H863" i="20"/>
  <c r="I863" i="20" s="1"/>
  <c r="L782" i="3"/>
  <c r="K782" i="3"/>
  <c r="M782" i="3" s="1"/>
  <c r="J783" i="3"/>
  <c r="I784" i="3"/>
  <c r="M781" i="2"/>
  <c r="N781" i="2" s="1"/>
  <c r="S781" i="2" s="1"/>
  <c r="E782" i="2"/>
  <c r="P780" i="2"/>
  <c r="Q780" i="2" s="1"/>
  <c r="O780" i="2"/>
  <c r="K863" i="20" l="1"/>
  <c r="J863" i="20"/>
  <c r="L863" i="20" s="1"/>
  <c r="G865" i="20"/>
  <c r="F866" i="20" s="1"/>
  <c r="H864" i="20"/>
  <c r="I864" i="20" s="1"/>
  <c r="J784" i="3"/>
  <c r="I785" i="3"/>
  <c r="L783" i="3"/>
  <c r="K783" i="3"/>
  <c r="M783" i="3" s="1"/>
  <c r="M782" i="2"/>
  <c r="N782" i="2" s="1"/>
  <c r="S782" i="2" s="1"/>
  <c r="E783" i="2"/>
  <c r="P781" i="2"/>
  <c r="Q781" i="2" s="1"/>
  <c r="O781" i="2"/>
  <c r="G866" i="20" l="1"/>
  <c r="F867" i="20" s="1"/>
  <c r="J864" i="20"/>
  <c r="L864" i="20" s="1"/>
  <c r="K864" i="20"/>
  <c r="H865" i="20"/>
  <c r="I865" i="20" s="1"/>
  <c r="I786" i="3"/>
  <c r="J785" i="3"/>
  <c r="L784" i="3"/>
  <c r="K784" i="3"/>
  <c r="M784" i="3" s="1"/>
  <c r="E784" i="2"/>
  <c r="M783" i="2"/>
  <c r="N783" i="2" s="1"/>
  <c r="S783" i="2" s="1"/>
  <c r="P782" i="2"/>
  <c r="Q782" i="2" s="1"/>
  <c r="O782" i="2"/>
  <c r="K865" i="20" l="1"/>
  <c r="J865" i="20"/>
  <c r="L865" i="20" s="1"/>
  <c r="G867" i="20"/>
  <c r="F868" i="20" s="1"/>
  <c r="H866" i="20"/>
  <c r="I866" i="20" s="1"/>
  <c r="L785" i="3"/>
  <c r="K785" i="3"/>
  <c r="M785" i="3" s="1"/>
  <c r="J786" i="3"/>
  <c r="I787" i="3"/>
  <c r="P783" i="2"/>
  <c r="Q783" i="2" s="1"/>
  <c r="O783" i="2"/>
  <c r="M784" i="2"/>
  <c r="N784" i="2" s="1"/>
  <c r="E785" i="2"/>
  <c r="G868" i="20" l="1"/>
  <c r="F869" i="20" s="1"/>
  <c r="H867" i="20"/>
  <c r="I867" i="20" s="1"/>
  <c r="K866" i="20"/>
  <c r="J866" i="20"/>
  <c r="L866" i="20" s="1"/>
  <c r="K786" i="3"/>
  <c r="M786" i="3" s="1"/>
  <c r="L786" i="3"/>
  <c r="I788" i="3"/>
  <c r="J787" i="3"/>
  <c r="O784" i="2"/>
  <c r="P784" i="2"/>
  <c r="Q784" i="2" s="1"/>
  <c r="S784" i="2"/>
  <c r="M785" i="2"/>
  <c r="N785" i="2" s="1"/>
  <c r="S785" i="2" s="1"/>
  <c r="E786" i="2"/>
  <c r="K867" i="20" l="1"/>
  <c r="J867" i="20"/>
  <c r="L867" i="20" s="1"/>
  <c r="G869" i="20"/>
  <c r="F870" i="20" s="1"/>
  <c r="H868" i="20"/>
  <c r="I868" i="20" s="1"/>
  <c r="L787" i="3"/>
  <c r="K787" i="3"/>
  <c r="M787" i="3" s="1"/>
  <c r="I789" i="3"/>
  <c r="J788" i="3"/>
  <c r="E787" i="2"/>
  <c r="M786" i="2"/>
  <c r="N786" i="2" s="1"/>
  <c r="S786" i="2" s="1"/>
  <c r="P785" i="2"/>
  <c r="Q785" i="2" s="1"/>
  <c r="O785" i="2"/>
  <c r="K868" i="20" l="1"/>
  <c r="J868" i="20"/>
  <c r="L868" i="20" s="1"/>
  <c r="G870" i="20"/>
  <c r="F871" i="20" s="1"/>
  <c r="H869" i="20"/>
  <c r="I869" i="20" s="1"/>
  <c r="L788" i="3"/>
  <c r="K788" i="3"/>
  <c r="M788" i="3" s="1"/>
  <c r="J789" i="3"/>
  <c r="I790" i="3"/>
  <c r="P786" i="2"/>
  <c r="Q786" i="2" s="1"/>
  <c r="O786" i="2"/>
  <c r="M787" i="2"/>
  <c r="N787" i="2" s="1"/>
  <c r="E788" i="2"/>
  <c r="G871" i="20" l="1"/>
  <c r="F872" i="20" s="1"/>
  <c r="H870" i="20"/>
  <c r="I870" i="20" s="1"/>
  <c r="K869" i="20"/>
  <c r="J869" i="20"/>
  <c r="L869" i="20" s="1"/>
  <c r="L789" i="3"/>
  <c r="K789" i="3"/>
  <c r="M789" i="3" s="1"/>
  <c r="I791" i="3"/>
  <c r="J790" i="3"/>
  <c r="M788" i="2"/>
  <c r="N788" i="2" s="1"/>
  <c r="S788" i="2" s="1"/>
  <c r="E789" i="2"/>
  <c r="O787" i="2"/>
  <c r="P787" i="2"/>
  <c r="Q787" i="2" s="1"/>
  <c r="S787" i="2"/>
  <c r="J870" i="20" l="1"/>
  <c r="L870" i="20" s="1"/>
  <c r="K870" i="20"/>
  <c r="G872" i="20"/>
  <c r="F873" i="20" s="1"/>
  <c r="H871" i="20"/>
  <c r="I871" i="20" s="1"/>
  <c r="L790" i="3"/>
  <c r="K790" i="3"/>
  <c r="M790" i="3" s="1"/>
  <c r="J791" i="3"/>
  <c r="I792" i="3"/>
  <c r="M789" i="2"/>
  <c r="N789" i="2" s="1"/>
  <c r="S789" i="2" s="1"/>
  <c r="E790" i="2"/>
  <c r="P788" i="2"/>
  <c r="Q788" i="2" s="1"/>
  <c r="O788" i="2"/>
  <c r="H872" i="20" l="1"/>
  <c r="I872" i="20" s="1"/>
  <c r="G873" i="20"/>
  <c r="F874" i="20" s="1"/>
  <c r="K871" i="20"/>
  <c r="J871" i="20"/>
  <c r="L871" i="20" s="1"/>
  <c r="J792" i="3"/>
  <c r="I793" i="3"/>
  <c r="L791" i="3"/>
  <c r="K791" i="3"/>
  <c r="M791" i="3" s="1"/>
  <c r="M790" i="2"/>
  <c r="N790" i="2" s="1"/>
  <c r="S790" i="2" s="1"/>
  <c r="E791" i="2"/>
  <c r="P789" i="2"/>
  <c r="Q789" i="2" s="1"/>
  <c r="O789" i="2"/>
  <c r="H873" i="20" l="1"/>
  <c r="I873" i="20" s="1"/>
  <c r="G874" i="20"/>
  <c r="F875" i="20" s="1"/>
  <c r="J872" i="20"/>
  <c r="L872" i="20" s="1"/>
  <c r="K872" i="20"/>
  <c r="I794" i="3"/>
  <c r="J793" i="3"/>
  <c r="L792" i="3"/>
  <c r="K792" i="3"/>
  <c r="M792" i="3" s="1"/>
  <c r="E792" i="2"/>
  <c r="M791" i="2"/>
  <c r="N791" i="2" s="1"/>
  <c r="S791" i="2" s="1"/>
  <c r="P790" i="2"/>
  <c r="Q790" i="2" s="1"/>
  <c r="O790" i="2"/>
  <c r="H874" i="20" l="1"/>
  <c r="I874" i="20" s="1"/>
  <c r="G875" i="20"/>
  <c r="F876" i="20" s="1"/>
  <c r="K873" i="20"/>
  <c r="J873" i="20"/>
  <c r="L873" i="20" s="1"/>
  <c r="L793" i="3"/>
  <c r="K793" i="3"/>
  <c r="M793" i="3" s="1"/>
  <c r="J794" i="3"/>
  <c r="I795" i="3"/>
  <c r="P791" i="2"/>
  <c r="Q791" i="2" s="1"/>
  <c r="O791" i="2"/>
  <c r="M792" i="2"/>
  <c r="N792" i="2" s="1"/>
  <c r="E793" i="2"/>
  <c r="G876" i="20" l="1"/>
  <c r="F877" i="20" s="1"/>
  <c r="H875" i="20"/>
  <c r="I875" i="20" s="1"/>
  <c r="K874" i="20"/>
  <c r="J874" i="20"/>
  <c r="L874" i="20" s="1"/>
  <c r="K794" i="3"/>
  <c r="M794" i="3" s="1"/>
  <c r="L794" i="3"/>
  <c r="I796" i="3"/>
  <c r="J795" i="3"/>
  <c r="M793" i="2"/>
  <c r="N793" i="2" s="1"/>
  <c r="S793" i="2" s="1"/>
  <c r="E794" i="2"/>
  <c r="P792" i="2"/>
  <c r="Q792" i="2" s="1"/>
  <c r="O792" i="2"/>
  <c r="S792" i="2"/>
  <c r="K875" i="20" l="1"/>
  <c r="J875" i="20"/>
  <c r="L875" i="20" s="1"/>
  <c r="G877" i="20"/>
  <c r="F878" i="20" s="1"/>
  <c r="H876" i="20"/>
  <c r="I876" i="20" s="1"/>
  <c r="I797" i="3"/>
  <c r="J796" i="3"/>
  <c r="L795" i="3"/>
  <c r="K795" i="3"/>
  <c r="M795" i="3" s="1"/>
  <c r="E795" i="2"/>
  <c r="M794" i="2"/>
  <c r="N794" i="2" s="1"/>
  <c r="S794" i="2" s="1"/>
  <c r="P793" i="2"/>
  <c r="Q793" i="2" s="1"/>
  <c r="O793" i="2"/>
  <c r="H877" i="20" l="1"/>
  <c r="I877" i="20" s="1"/>
  <c r="K877" i="20" s="1"/>
  <c r="K876" i="20"/>
  <c r="J876" i="20"/>
  <c r="L876" i="20" s="1"/>
  <c r="G878" i="20"/>
  <c r="F879" i="20" s="1"/>
  <c r="L796" i="3"/>
  <c r="K796" i="3"/>
  <c r="M796" i="3" s="1"/>
  <c r="J797" i="3"/>
  <c r="I798" i="3"/>
  <c r="P794" i="2"/>
  <c r="Q794" i="2" s="1"/>
  <c r="O794" i="2"/>
  <c r="M795" i="2"/>
  <c r="N795" i="2" s="1"/>
  <c r="E796" i="2"/>
  <c r="J877" i="20" l="1"/>
  <c r="L877" i="20" s="1"/>
  <c r="G879" i="20"/>
  <c r="F880" i="20" s="1"/>
  <c r="H878" i="20"/>
  <c r="I878" i="20" s="1"/>
  <c r="I799" i="3"/>
  <c r="J798" i="3"/>
  <c r="L797" i="3"/>
  <c r="K797" i="3"/>
  <c r="M797" i="3" s="1"/>
  <c r="O795" i="2"/>
  <c r="P795" i="2"/>
  <c r="Q795" i="2" s="1"/>
  <c r="M796" i="2"/>
  <c r="N796" i="2" s="1"/>
  <c r="S796" i="2" s="1"/>
  <c r="E797" i="2"/>
  <c r="S795" i="2"/>
  <c r="J878" i="20" l="1"/>
  <c r="L878" i="20" s="1"/>
  <c r="K878" i="20"/>
  <c r="G880" i="20"/>
  <c r="F881" i="20" s="1"/>
  <c r="H879" i="20"/>
  <c r="I879" i="20" s="1"/>
  <c r="L798" i="3"/>
  <c r="K798" i="3"/>
  <c r="M798" i="3" s="1"/>
  <c r="J799" i="3"/>
  <c r="I800" i="3"/>
  <c r="M797" i="2"/>
  <c r="N797" i="2" s="1"/>
  <c r="S797" i="2" s="1"/>
  <c r="E798" i="2"/>
  <c r="P796" i="2"/>
  <c r="Q796" i="2" s="1"/>
  <c r="O796" i="2"/>
  <c r="H880" i="20" l="1"/>
  <c r="I880" i="20" s="1"/>
  <c r="K880" i="20" s="1"/>
  <c r="K879" i="20"/>
  <c r="J879" i="20"/>
  <c r="L879" i="20" s="1"/>
  <c r="G881" i="20"/>
  <c r="F882" i="20" s="1"/>
  <c r="J800" i="3"/>
  <c r="I801" i="3"/>
  <c r="L799" i="3"/>
  <c r="K799" i="3"/>
  <c r="M799" i="3" s="1"/>
  <c r="M798" i="2"/>
  <c r="N798" i="2" s="1"/>
  <c r="S798" i="2" s="1"/>
  <c r="E799" i="2"/>
  <c r="P797" i="2"/>
  <c r="Q797" i="2" s="1"/>
  <c r="O797" i="2"/>
  <c r="J880" i="20" l="1"/>
  <c r="L880" i="20" s="1"/>
  <c r="H881" i="20"/>
  <c r="I881" i="20" s="1"/>
  <c r="G882" i="20"/>
  <c r="F883" i="20" s="1"/>
  <c r="I802" i="3"/>
  <c r="J801" i="3"/>
  <c r="L800" i="3"/>
  <c r="K800" i="3"/>
  <c r="M800" i="3" s="1"/>
  <c r="E800" i="2"/>
  <c r="M799" i="2"/>
  <c r="N799" i="2" s="1"/>
  <c r="S799" i="2" s="1"/>
  <c r="P798" i="2"/>
  <c r="Q798" i="2" s="1"/>
  <c r="O798" i="2"/>
  <c r="H882" i="20" l="1"/>
  <c r="I882" i="20" s="1"/>
  <c r="G883" i="20"/>
  <c r="F884" i="20" s="1"/>
  <c r="J881" i="20"/>
  <c r="L881" i="20" s="1"/>
  <c r="K881" i="20"/>
  <c r="L801" i="3"/>
  <c r="K801" i="3"/>
  <c r="M801" i="3" s="1"/>
  <c r="J802" i="3"/>
  <c r="I803" i="3"/>
  <c r="P799" i="2"/>
  <c r="Q799" i="2" s="1"/>
  <c r="O799" i="2"/>
  <c r="M800" i="2"/>
  <c r="N800" i="2" s="1"/>
  <c r="E801" i="2"/>
  <c r="G884" i="20" l="1"/>
  <c r="F885" i="20" s="1"/>
  <c r="H883" i="20"/>
  <c r="I883" i="20" s="1"/>
  <c r="K882" i="20"/>
  <c r="J882" i="20"/>
  <c r="L882" i="20" s="1"/>
  <c r="K802" i="3"/>
  <c r="M802" i="3" s="1"/>
  <c r="L802" i="3"/>
  <c r="I804" i="3"/>
  <c r="J803" i="3"/>
  <c r="M801" i="2"/>
  <c r="N801" i="2" s="1"/>
  <c r="S801" i="2" s="1"/>
  <c r="E802" i="2"/>
  <c r="P800" i="2"/>
  <c r="Q800" i="2" s="1"/>
  <c r="O800" i="2"/>
  <c r="S800" i="2"/>
  <c r="K883" i="20" l="1"/>
  <c r="J883" i="20"/>
  <c r="L883" i="20" s="1"/>
  <c r="H884" i="20"/>
  <c r="I884" i="20" s="1"/>
  <c r="G885" i="20"/>
  <c r="F886" i="20" s="1"/>
  <c r="I805" i="3"/>
  <c r="J804" i="3"/>
  <c r="L803" i="3"/>
  <c r="K803" i="3"/>
  <c r="M803" i="3" s="1"/>
  <c r="E803" i="2"/>
  <c r="M802" i="2"/>
  <c r="N802" i="2" s="1"/>
  <c r="S802" i="2" s="1"/>
  <c r="P801" i="2"/>
  <c r="Q801" i="2" s="1"/>
  <c r="O801" i="2"/>
  <c r="G886" i="20" l="1"/>
  <c r="F887" i="20" s="1"/>
  <c r="H885" i="20"/>
  <c r="I885" i="20" s="1"/>
  <c r="K884" i="20"/>
  <c r="J884" i="20"/>
  <c r="L884" i="20" s="1"/>
  <c r="L804" i="3"/>
  <c r="K804" i="3"/>
  <c r="M804" i="3" s="1"/>
  <c r="J805" i="3"/>
  <c r="I806" i="3"/>
  <c r="P802" i="2"/>
  <c r="Q802" i="2" s="1"/>
  <c r="O802" i="2"/>
  <c r="M803" i="2"/>
  <c r="N803" i="2" s="1"/>
  <c r="E804" i="2"/>
  <c r="J885" i="20" l="1"/>
  <c r="L885" i="20" s="1"/>
  <c r="K885" i="20"/>
  <c r="G887" i="20"/>
  <c r="F888" i="20" s="1"/>
  <c r="H886" i="20"/>
  <c r="I886" i="20" s="1"/>
  <c r="I807" i="3"/>
  <c r="J806" i="3"/>
  <c r="L805" i="3"/>
  <c r="K805" i="3"/>
  <c r="M805" i="3" s="1"/>
  <c r="M804" i="2"/>
  <c r="N804" i="2" s="1"/>
  <c r="S804" i="2" s="1"/>
  <c r="E805" i="2"/>
  <c r="O803" i="2"/>
  <c r="P803" i="2"/>
  <c r="Q803" i="2" s="1"/>
  <c r="S803" i="2"/>
  <c r="H887" i="20" l="1"/>
  <c r="I887" i="20" s="1"/>
  <c r="K887" i="20" s="1"/>
  <c r="K886" i="20"/>
  <c r="J886" i="20"/>
  <c r="L886" i="20" s="1"/>
  <c r="G888" i="20"/>
  <c r="F889" i="20" s="1"/>
  <c r="L806" i="3"/>
  <c r="K806" i="3"/>
  <c r="M806" i="3" s="1"/>
  <c r="J807" i="3"/>
  <c r="I808" i="3"/>
  <c r="M805" i="2"/>
  <c r="N805" i="2" s="1"/>
  <c r="S805" i="2" s="1"/>
  <c r="E806" i="2"/>
  <c r="P804" i="2"/>
  <c r="Q804" i="2" s="1"/>
  <c r="O804" i="2"/>
  <c r="J887" i="20" l="1"/>
  <c r="L887" i="20" s="1"/>
  <c r="G889" i="20"/>
  <c r="F890" i="20" s="1"/>
  <c r="H888" i="20"/>
  <c r="I888" i="20" s="1"/>
  <c r="J808" i="3"/>
  <c r="I809" i="3"/>
  <c r="L807" i="3"/>
  <c r="K807" i="3"/>
  <c r="M807" i="3" s="1"/>
  <c r="M806" i="2"/>
  <c r="N806" i="2" s="1"/>
  <c r="S806" i="2" s="1"/>
  <c r="E807" i="2"/>
  <c r="P805" i="2"/>
  <c r="Q805" i="2" s="1"/>
  <c r="O805" i="2"/>
  <c r="G890" i="20" l="1"/>
  <c r="F891" i="20" s="1"/>
  <c r="K888" i="20"/>
  <c r="J888" i="20"/>
  <c r="L888" i="20" s="1"/>
  <c r="H889" i="20"/>
  <c r="I889" i="20" s="1"/>
  <c r="I810" i="3"/>
  <c r="J809" i="3"/>
  <c r="L808" i="3"/>
  <c r="K808" i="3"/>
  <c r="M808" i="3" s="1"/>
  <c r="M807" i="2"/>
  <c r="N807" i="2" s="1"/>
  <c r="S807" i="2" s="1"/>
  <c r="E808" i="2"/>
  <c r="P806" i="2"/>
  <c r="Q806" i="2" s="1"/>
  <c r="O806" i="2"/>
  <c r="K889" i="20" l="1"/>
  <c r="J889" i="20"/>
  <c r="L889" i="20" s="1"/>
  <c r="H890" i="20"/>
  <c r="I890" i="20" s="1"/>
  <c r="G891" i="20"/>
  <c r="F892" i="20" s="1"/>
  <c r="L809" i="3"/>
  <c r="K809" i="3"/>
  <c r="M809" i="3" s="1"/>
  <c r="J810" i="3"/>
  <c r="I811" i="3"/>
  <c r="M808" i="2"/>
  <c r="N808" i="2" s="1"/>
  <c r="S808" i="2" s="1"/>
  <c r="E809" i="2"/>
  <c r="P807" i="2"/>
  <c r="Q807" i="2" s="1"/>
  <c r="O807" i="2"/>
  <c r="H891" i="20" l="1"/>
  <c r="I891" i="20" s="1"/>
  <c r="K890" i="20"/>
  <c r="J890" i="20"/>
  <c r="L890" i="20" s="1"/>
  <c r="G892" i="20"/>
  <c r="F893" i="20" s="1"/>
  <c r="I812" i="3"/>
  <c r="J811" i="3"/>
  <c r="K810" i="3"/>
  <c r="M810" i="3" s="1"/>
  <c r="L810" i="3"/>
  <c r="M809" i="2"/>
  <c r="N809" i="2" s="1"/>
  <c r="S809" i="2" s="1"/>
  <c r="E810" i="2"/>
  <c r="P808" i="2"/>
  <c r="Q808" i="2" s="1"/>
  <c r="O808" i="2"/>
  <c r="H892" i="20" l="1"/>
  <c r="I892" i="20" s="1"/>
  <c r="J892" i="20" s="1"/>
  <c r="L892" i="20" s="1"/>
  <c r="G893" i="20"/>
  <c r="F894" i="20" s="1"/>
  <c r="K891" i="20"/>
  <c r="J891" i="20"/>
  <c r="L891" i="20" s="1"/>
  <c r="L811" i="3"/>
  <c r="K811" i="3"/>
  <c r="M811" i="3" s="1"/>
  <c r="I813" i="3"/>
  <c r="J812" i="3"/>
  <c r="E811" i="2"/>
  <c r="M810" i="2"/>
  <c r="N810" i="2" s="1"/>
  <c r="S810" i="2" s="1"/>
  <c r="P809" i="2"/>
  <c r="Q809" i="2" s="1"/>
  <c r="O809" i="2"/>
  <c r="K892" i="20" l="1"/>
  <c r="G894" i="20"/>
  <c r="F895" i="20" s="1"/>
  <c r="H893" i="20"/>
  <c r="I893" i="20" s="1"/>
  <c r="L812" i="3"/>
  <c r="K812" i="3"/>
  <c r="M812" i="3" s="1"/>
  <c r="J813" i="3"/>
  <c r="I814" i="3"/>
  <c r="P810" i="2"/>
  <c r="Q810" i="2" s="1"/>
  <c r="O810" i="2"/>
  <c r="M811" i="2"/>
  <c r="N811" i="2" s="1"/>
  <c r="E812" i="2"/>
  <c r="J893" i="20" l="1"/>
  <c r="L893" i="20" s="1"/>
  <c r="K893" i="20"/>
  <c r="G895" i="20"/>
  <c r="F896" i="20" s="1"/>
  <c r="H894" i="20"/>
  <c r="I894" i="20" s="1"/>
  <c r="L813" i="3"/>
  <c r="K813" i="3"/>
  <c r="M813" i="3" s="1"/>
  <c r="I815" i="3"/>
  <c r="J814" i="3"/>
  <c r="O811" i="2"/>
  <c r="P811" i="2"/>
  <c r="Q811" i="2" s="1"/>
  <c r="M812" i="2"/>
  <c r="N812" i="2" s="1"/>
  <c r="S812" i="2" s="1"/>
  <c r="E813" i="2"/>
  <c r="S811" i="2"/>
  <c r="H895" i="20" l="1"/>
  <c r="I895" i="20" s="1"/>
  <c r="J895" i="20" s="1"/>
  <c r="L895" i="20" s="1"/>
  <c r="K894" i="20"/>
  <c r="J894" i="20"/>
  <c r="L894" i="20" s="1"/>
  <c r="G896" i="20"/>
  <c r="F897" i="20" s="1"/>
  <c r="J815" i="3"/>
  <c r="I816" i="3"/>
  <c r="L814" i="3"/>
  <c r="K814" i="3"/>
  <c r="M814" i="3" s="1"/>
  <c r="M813" i="2"/>
  <c r="N813" i="2" s="1"/>
  <c r="S813" i="2" s="1"/>
  <c r="E814" i="2"/>
  <c r="P812" i="2"/>
  <c r="Q812" i="2" s="1"/>
  <c r="O812" i="2"/>
  <c r="K895" i="20" l="1"/>
  <c r="H896" i="20"/>
  <c r="I896" i="20" s="1"/>
  <c r="G897" i="20"/>
  <c r="F898" i="20" s="1"/>
  <c r="J816" i="3"/>
  <c r="I817" i="3"/>
  <c r="L815" i="3"/>
  <c r="K815" i="3"/>
  <c r="M815" i="3" s="1"/>
  <c r="M814" i="2"/>
  <c r="N814" i="2" s="1"/>
  <c r="S814" i="2" s="1"/>
  <c r="E815" i="2"/>
  <c r="P813" i="2"/>
  <c r="Q813" i="2" s="1"/>
  <c r="O813" i="2"/>
  <c r="H897" i="20" l="1"/>
  <c r="I897" i="20" s="1"/>
  <c r="G898" i="20"/>
  <c r="F899" i="20" s="1"/>
  <c r="K896" i="20"/>
  <c r="J896" i="20"/>
  <c r="L896" i="20" s="1"/>
  <c r="I818" i="3"/>
  <c r="J817" i="3"/>
  <c r="L816" i="3"/>
  <c r="K816" i="3"/>
  <c r="M816" i="3" s="1"/>
  <c r="E816" i="2"/>
  <c r="M815" i="2"/>
  <c r="N815" i="2" s="1"/>
  <c r="S815" i="2" s="1"/>
  <c r="P814" i="2"/>
  <c r="Q814" i="2" s="1"/>
  <c r="O814" i="2"/>
  <c r="G899" i="20" l="1"/>
  <c r="F900" i="20" s="1"/>
  <c r="H898" i="20"/>
  <c r="I898" i="20" s="1"/>
  <c r="K897" i="20"/>
  <c r="J897" i="20"/>
  <c r="L897" i="20" s="1"/>
  <c r="L817" i="3"/>
  <c r="K817" i="3"/>
  <c r="M817" i="3" s="1"/>
  <c r="J818" i="3"/>
  <c r="I819" i="3"/>
  <c r="P815" i="2"/>
  <c r="Q815" i="2" s="1"/>
  <c r="O815" i="2"/>
  <c r="M816" i="2"/>
  <c r="N816" i="2" s="1"/>
  <c r="E817" i="2"/>
  <c r="G900" i="20" l="1"/>
  <c r="F901" i="20" s="1"/>
  <c r="K898" i="20"/>
  <c r="J898" i="20"/>
  <c r="L898" i="20" s="1"/>
  <c r="H899" i="20"/>
  <c r="I899" i="20" s="1"/>
  <c r="I820" i="3"/>
  <c r="J819" i="3"/>
  <c r="K818" i="3"/>
  <c r="M818" i="3" s="1"/>
  <c r="L818" i="3"/>
  <c r="M817" i="2"/>
  <c r="N817" i="2" s="1"/>
  <c r="S817" i="2" s="1"/>
  <c r="E818" i="2"/>
  <c r="P816" i="2"/>
  <c r="Q816" i="2" s="1"/>
  <c r="O816" i="2"/>
  <c r="S816" i="2"/>
  <c r="H900" i="20" l="1"/>
  <c r="I900" i="20" s="1"/>
  <c r="K899" i="20"/>
  <c r="J899" i="20"/>
  <c r="L899" i="20" s="1"/>
  <c r="G901" i="20"/>
  <c r="F902" i="20" s="1"/>
  <c r="L819" i="3"/>
  <c r="K819" i="3"/>
  <c r="M819" i="3" s="1"/>
  <c r="I821" i="3"/>
  <c r="J820" i="3"/>
  <c r="E819" i="2"/>
  <c r="M818" i="2"/>
  <c r="N818" i="2" s="1"/>
  <c r="S818" i="2" s="1"/>
  <c r="P817" i="2"/>
  <c r="Q817" i="2" s="1"/>
  <c r="O817" i="2"/>
  <c r="G902" i="20" l="1"/>
  <c r="F903" i="20" s="1"/>
  <c r="H901" i="20"/>
  <c r="I901" i="20" s="1"/>
  <c r="K900" i="20"/>
  <c r="J900" i="20"/>
  <c r="L900" i="20" s="1"/>
  <c r="J821" i="3"/>
  <c r="I822" i="3"/>
  <c r="L820" i="3"/>
  <c r="K820" i="3"/>
  <c r="M820" i="3" s="1"/>
  <c r="P818" i="2"/>
  <c r="Q818" i="2" s="1"/>
  <c r="O818" i="2"/>
  <c r="M819" i="2"/>
  <c r="N819" i="2" s="1"/>
  <c r="E820" i="2"/>
  <c r="J901" i="20" l="1"/>
  <c r="L901" i="20" s="1"/>
  <c r="K901" i="20"/>
  <c r="G903" i="20"/>
  <c r="F904" i="20" s="1"/>
  <c r="H902" i="20"/>
  <c r="I902" i="20" s="1"/>
  <c r="I823" i="3"/>
  <c r="J822" i="3"/>
  <c r="L821" i="3"/>
  <c r="K821" i="3"/>
  <c r="M821" i="3" s="1"/>
  <c r="M820" i="2"/>
  <c r="N820" i="2" s="1"/>
  <c r="S820" i="2" s="1"/>
  <c r="E821" i="2"/>
  <c r="O819" i="2"/>
  <c r="P819" i="2"/>
  <c r="Q819" i="2" s="1"/>
  <c r="S819" i="2"/>
  <c r="K902" i="20" l="1"/>
  <c r="J902" i="20"/>
  <c r="L902" i="20" s="1"/>
  <c r="H903" i="20"/>
  <c r="I903" i="20" s="1"/>
  <c r="G904" i="20"/>
  <c r="F905" i="20" s="1"/>
  <c r="L822" i="3"/>
  <c r="K822" i="3"/>
  <c r="M822" i="3" s="1"/>
  <c r="J823" i="3"/>
  <c r="I824" i="3"/>
  <c r="M821" i="2"/>
  <c r="N821" i="2" s="1"/>
  <c r="S821" i="2" s="1"/>
  <c r="E822" i="2"/>
  <c r="P820" i="2"/>
  <c r="Q820" i="2" s="1"/>
  <c r="O820" i="2"/>
  <c r="H904" i="20" l="1"/>
  <c r="I904" i="20" s="1"/>
  <c r="G905" i="20"/>
  <c r="F906" i="20" s="1"/>
  <c r="J903" i="20"/>
  <c r="L903" i="20" s="1"/>
  <c r="K903" i="20"/>
  <c r="J824" i="3"/>
  <c r="I825" i="3"/>
  <c r="L823" i="3"/>
  <c r="K823" i="3"/>
  <c r="M823" i="3" s="1"/>
  <c r="M822" i="2"/>
  <c r="N822" i="2" s="1"/>
  <c r="S822" i="2" s="1"/>
  <c r="E823" i="2"/>
  <c r="P821" i="2"/>
  <c r="Q821" i="2" s="1"/>
  <c r="O821" i="2"/>
  <c r="G906" i="20" l="1"/>
  <c r="F907" i="20" s="1"/>
  <c r="H905" i="20"/>
  <c r="I905" i="20" s="1"/>
  <c r="K904" i="20"/>
  <c r="J904" i="20"/>
  <c r="L904" i="20" s="1"/>
  <c r="I826" i="3"/>
  <c r="J825" i="3"/>
  <c r="L824" i="3"/>
  <c r="K824" i="3"/>
  <c r="M824" i="3" s="1"/>
  <c r="M823" i="2"/>
  <c r="N823" i="2" s="1"/>
  <c r="S823" i="2" s="1"/>
  <c r="E824" i="2"/>
  <c r="P822" i="2"/>
  <c r="Q822" i="2" s="1"/>
  <c r="O822" i="2"/>
  <c r="K905" i="20" l="1"/>
  <c r="J905" i="20"/>
  <c r="L905" i="20" s="1"/>
  <c r="H906" i="20"/>
  <c r="I906" i="20" s="1"/>
  <c r="G907" i="20"/>
  <c r="F908" i="20" s="1"/>
  <c r="L825" i="3"/>
  <c r="K825" i="3"/>
  <c r="M825" i="3" s="1"/>
  <c r="J826" i="3"/>
  <c r="I827" i="3"/>
  <c r="M824" i="2"/>
  <c r="N824" i="2" s="1"/>
  <c r="S824" i="2" s="1"/>
  <c r="E825" i="2"/>
  <c r="P823" i="2"/>
  <c r="Q823" i="2" s="1"/>
  <c r="O823" i="2"/>
  <c r="G908" i="20" l="1"/>
  <c r="F909" i="20" s="1"/>
  <c r="H907" i="20"/>
  <c r="I907" i="20" s="1"/>
  <c r="K906" i="20"/>
  <c r="J906" i="20"/>
  <c r="L906" i="20" s="1"/>
  <c r="K826" i="3"/>
  <c r="M826" i="3" s="1"/>
  <c r="L826" i="3"/>
  <c r="I828" i="3"/>
  <c r="J827" i="3"/>
  <c r="M825" i="2"/>
  <c r="N825" i="2" s="1"/>
  <c r="S825" i="2" s="1"/>
  <c r="E826" i="2"/>
  <c r="O824" i="2"/>
  <c r="P824" i="2"/>
  <c r="Q824" i="2" s="1"/>
  <c r="K907" i="20" l="1"/>
  <c r="J907" i="20"/>
  <c r="L907" i="20" s="1"/>
  <c r="H908" i="20"/>
  <c r="I908" i="20" s="1"/>
  <c r="G909" i="20"/>
  <c r="F910" i="20" s="1"/>
  <c r="L827" i="3"/>
  <c r="K827" i="3"/>
  <c r="M827" i="3" s="1"/>
  <c r="I829" i="3"/>
  <c r="J828" i="3"/>
  <c r="E827" i="2"/>
  <c r="M826" i="2"/>
  <c r="N826" i="2" s="1"/>
  <c r="S826" i="2" s="1"/>
  <c r="P825" i="2"/>
  <c r="Q825" i="2" s="1"/>
  <c r="O825" i="2"/>
  <c r="G910" i="20" l="1"/>
  <c r="F911" i="20" s="1"/>
  <c r="H909" i="20"/>
  <c r="I909" i="20" s="1"/>
  <c r="K908" i="20"/>
  <c r="J908" i="20"/>
  <c r="L908" i="20" s="1"/>
  <c r="J829" i="3"/>
  <c r="I830" i="3"/>
  <c r="L828" i="3"/>
  <c r="K828" i="3"/>
  <c r="M828" i="3" s="1"/>
  <c r="P826" i="2"/>
  <c r="Q826" i="2" s="1"/>
  <c r="O826" i="2"/>
  <c r="M827" i="2"/>
  <c r="N827" i="2" s="1"/>
  <c r="E828" i="2"/>
  <c r="G911" i="20" l="1"/>
  <c r="F912" i="20" s="1"/>
  <c r="J909" i="20"/>
  <c r="L909" i="20" s="1"/>
  <c r="K909" i="20"/>
  <c r="H910" i="20"/>
  <c r="I910" i="20" s="1"/>
  <c r="I831" i="3"/>
  <c r="J830" i="3"/>
  <c r="L829" i="3"/>
  <c r="K829" i="3"/>
  <c r="M829" i="3" s="1"/>
  <c r="O827" i="2"/>
  <c r="P827" i="2"/>
  <c r="Q827" i="2" s="1"/>
  <c r="M828" i="2"/>
  <c r="N828" i="2" s="1"/>
  <c r="S828" i="2" s="1"/>
  <c r="E829" i="2"/>
  <c r="S827" i="2"/>
  <c r="G912" i="20" l="1"/>
  <c r="F913" i="20" s="1"/>
  <c r="K910" i="20"/>
  <c r="J910" i="20"/>
  <c r="L910" i="20" s="1"/>
  <c r="H911" i="20"/>
  <c r="I911" i="20" s="1"/>
  <c r="L830" i="3"/>
  <c r="K830" i="3"/>
  <c r="M830" i="3" s="1"/>
  <c r="J831" i="3"/>
  <c r="I832" i="3"/>
  <c r="M829" i="2"/>
  <c r="N829" i="2" s="1"/>
  <c r="S829" i="2" s="1"/>
  <c r="E830" i="2"/>
  <c r="P828" i="2"/>
  <c r="Q828" i="2" s="1"/>
  <c r="O828" i="2"/>
  <c r="G913" i="20" l="1"/>
  <c r="F914" i="20" s="1"/>
  <c r="J911" i="20"/>
  <c r="L911" i="20" s="1"/>
  <c r="K911" i="20"/>
  <c r="H912" i="20"/>
  <c r="I912" i="20" s="1"/>
  <c r="J832" i="3"/>
  <c r="I833" i="3"/>
  <c r="L831" i="3"/>
  <c r="K831" i="3"/>
  <c r="M831" i="3" s="1"/>
  <c r="M830" i="2"/>
  <c r="N830" i="2" s="1"/>
  <c r="S830" i="2" s="1"/>
  <c r="E831" i="2"/>
  <c r="P829" i="2"/>
  <c r="Q829" i="2" s="1"/>
  <c r="O829" i="2"/>
  <c r="G914" i="20" l="1"/>
  <c r="F915" i="20" s="1"/>
  <c r="K912" i="20"/>
  <c r="J912" i="20"/>
  <c r="L912" i="20" s="1"/>
  <c r="H913" i="20"/>
  <c r="I913" i="20" s="1"/>
  <c r="I834" i="3"/>
  <c r="J833" i="3"/>
  <c r="L832" i="3"/>
  <c r="K832" i="3"/>
  <c r="M832" i="3" s="1"/>
  <c r="E832" i="2"/>
  <c r="M831" i="2"/>
  <c r="N831" i="2" s="1"/>
  <c r="S831" i="2" s="1"/>
  <c r="P830" i="2"/>
  <c r="Q830" i="2" s="1"/>
  <c r="O830" i="2"/>
  <c r="H914" i="20" l="1"/>
  <c r="I914" i="20" s="1"/>
  <c r="J914" i="20" s="1"/>
  <c r="L914" i="20" s="1"/>
  <c r="K913" i="20"/>
  <c r="J913" i="20"/>
  <c r="L913" i="20" s="1"/>
  <c r="G915" i="20"/>
  <c r="F916" i="20" s="1"/>
  <c r="L833" i="3"/>
  <c r="K833" i="3"/>
  <c r="M833" i="3" s="1"/>
  <c r="J834" i="3"/>
  <c r="I835" i="3"/>
  <c r="P831" i="2"/>
  <c r="Q831" i="2" s="1"/>
  <c r="O831" i="2"/>
  <c r="M832" i="2"/>
  <c r="N832" i="2" s="1"/>
  <c r="E833" i="2"/>
  <c r="K914" i="20" l="1"/>
  <c r="G916" i="20"/>
  <c r="F917" i="20" s="1"/>
  <c r="H915" i="20"/>
  <c r="I915" i="20" s="1"/>
  <c r="K834" i="3"/>
  <c r="M834" i="3" s="1"/>
  <c r="L834" i="3"/>
  <c r="I836" i="3"/>
  <c r="J835" i="3"/>
  <c r="O832" i="2"/>
  <c r="P832" i="2"/>
  <c r="Q832" i="2" s="1"/>
  <c r="M833" i="2"/>
  <c r="N833" i="2" s="1"/>
  <c r="E834" i="2"/>
  <c r="S832" i="2"/>
  <c r="H916" i="20" l="1"/>
  <c r="I916" i="20" s="1"/>
  <c r="K916" i="20" s="1"/>
  <c r="K915" i="20"/>
  <c r="J915" i="20"/>
  <c r="L915" i="20" s="1"/>
  <c r="G917" i="20"/>
  <c r="F918" i="20" s="1"/>
  <c r="I837" i="3"/>
  <c r="J836" i="3"/>
  <c r="L835" i="3"/>
  <c r="K835" i="3"/>
  <c r="M835" i="3" s="1"/>
  <c r="P833" i="2"/>
  <c r="Q833" i="2" s="1"/>
  <c r="O833" i="2"/>
  <c r="S833" i="2"/>
  <c r="E835" i="2"/>
  <c r="M834" i="2"/>
  <c r="N834" i="2" s="1"/>
  <c r="J916" i="20" l="1"/>
  <c r="L916" i="20" s="1"/>
  <c r="G918" i="20"/>
  <c r="F919" i="20" s="1"/>
  <c r="H917" i="20"/>
  <c r="I917" i="20" s="1"/>
  <c r="L836" i="3"/>
  <c r="K836" i="3"/>
  <c r="M836" i="3" s="1"/>
  <c r="J837" i="3"/>
  <c r="I838" i="3"/>
  <c r="P834" i="2"/>
  <c r="Q834" i="2" s="1"/>
  <c r="O834" i="2"/>
  <c r="M835" i="2"/>
  <c r="N835" i="2" s="1"/>
  <c r="E836" i="2"/>
  <c r="S834" i="2"/>
  <c r="G919" i="20" l="1"/>
  <c r="F920" i="20" s="1"/>
  <c r="J917" i="20"/>
  <c r="L917" i="20" s="1"/>
  <c r="K917" i="20"/>
  <c r="H918" i="20"/>
  <c r="I918" i="20" s="1"/>
  <c r="I839" i="3"/>
  <c r="J838" i="3"/>
  <c r="L837" i="3"/>
  <c r="K837" i="3"/>
  <c r="M837" i="3" s="1"/>
  <c r="O835" i="2"/>
  <c r="P835" i="2"/>
  <c r="Q835" i="2" s="1"/>
  <c r="M836" i="2"/>
  <c r="N836" i="2" s="1"/>
  <c r="S836" i="2" s="1"/>
  <c r="E837" i="2"/>
  <c r="S835" i="2"/>
  <c r="G920" i="20" l="1"/>
  <c r="F921" i="20" s="1"/>
  <c r="K918" i="20"/>
  <c r="J918" i="20"/>
  <c r="L918" i="20" s="1"/>
  <c r="H919" i="20"/>
  <c r="I919" i="20" s="1"/>
  <c r="L838" i="3"/>
  <c r="K838" i="3"/>
  <c r="M838" i="3" s="1"/>
  <c r="J839" i="3"/>
  <c r="I840" i="3"/>
  <c r="M837" i="2"/>
  <c r="N837" i="2" s="1"/>
  <c r="S837" i="2" s="1"/>
  <c r="E838" i="2"/>
  <c r="P836" i="2"/>
  <c r="Q836" i="2" s="1"/>
  <c r="O836" i="2"/>
  <c r="J919" i="20" l="1"/>
  <c r="L919" i="20" s="1"/>
  <c r="K919" i="20"/>
  <c r="G921" i="20"/>
  <c r="F922" i="20" s="1"/>
  <c r="H920" i="20"/>
  <c r="I920" i="20" s="1"/>
  <c r="J840" i="3"/>
  <c r="I841" i="3"/>
  <c r="L839" i="3"/>
  <c r="K839" i="3"/>
  <c r="M839" i="3" s="1"/>
  <c r="M838" i="2"/>
  <c r="N838" i="2" s="1"/>
  <c r="S838" i="2" s="1"/>
  <c r="E839" i="2"/>
  <c r="P837" i="2"/>
  <c r="Q837" i="2" s="1"/>
  <c r="O837" i="2"/>
  <c r="G922" i="20" l="1"/>
  <c r="F923" i="20" s="1"/>
  <c r="K920" i="20"/>
  <c r="J920" i="20"/>
  <c r="L920" i="20" s="1"/>
  <c r="H921" i="20"/>
  <c r="I921" i="20" s="1"/>
  <c r="I842" i="3"/>
  <c r="J841" i="3"/>
  <c r="L840" i="3"/>
  <c r="K840" i="3"/>
  <c r="M840" i="3" s="1"/>
  <c r="E840" i="2"/>
  <c r="M839" i="2"/>
  <c r="N839" i="2" s="1"/>
  <c r="S839" i="2" s="1"/>
  <c r="P838" i="2"/>
  <c r="Q838" i="2" s="1"/>
  <c r="O838" i="2"/>
  <c r="H922" i="20" l="1"/>
  <c r="I922" i="20" s="1"/>
  <c r="K921" i="20"/>
  <c r="J921" i="20"/>
  <c r="L921" i="20" s="1"/>
  <c r="G923" i="20"/>
  <c r="F924" i="20" s="1"/>
  <c r="L841" i="3"/>
  <c r="K841" i="3"/>
  <c r="M841" i="3" s="1"/>
  <c r="J842" i="3"/>
  <c r="I843" i="3"/>
  <c r="P839" i="2"/>
  <c r="Q839" i="2" s="1"/>
  <c r="O839" i="2"/>
  <c r="M840" i="2"/>
  <c r="N840" i="2" s="1"/>
  <c r="E841" i="2"/>
  <c r="G924" i="20" l="1"/>
  <c r="F925" i="20" s="1"/>
  <c r="H923" i="20"/>
  <c r="I923" i="20" s="1"/>
  <c r="K922" i="20"/>
  <c r="J922" i="20"/>
  <c r="L922" i="20" s="1"/>
  <c r="I844" i="3"/>
  <c r="J843" i="3"/>
  <c r="K842" i="3"/>
  <c r="M842" i="3" s="1"/>
  <c r="L842" i="3"/>
  <c r="P840" i="2"/>
  <c r="Q840" i="2" s="1"/>
  <c r="O840" i="2"/>
  <c r="M841" i="2"/>
  <c r="N841" i="2" s="1"/>
  <c r="S841" i="2" s="1"/>
  <c r="E842" i="2"/>
  <c r="S840" i="2"/>
  <c r="H924" i="20" l="1"/>
  <c r="I924" i="20" s="1"/>
  <c r="J924" i="20" s="1"/>
  <c r="L924" i="20" s="1"/>
  <c r="K923" i="20"/>
  <c r="J923" i="20"/>
  <c r="L923" i="20" s="1"/>
  <c r="G925" i="20"/>
  <c r="F926" i="20" s="1"/>
  <c r="L843" i="3"/>
  <c r="K843" i="3"/>
  <c r="M843" i="3" s="1"/>
  <c r="I845" i="3"/>
  <c r="J844" i="3"/>
  <c r="E843" i="2"/>
  <c r="M842" i="2"/>
  <c r="N842" i="2" s="1"/>
  <c r="S842" i="2" s="1"/>
  <c r="P841" i="2"/>
  <c r="Q841" i="2" s="1"/>
  <c r="O841" i="2"/>
  <c r="K924" i="20" l="1"/>
  <c r="G926" i="20"/>
  <c r="F927" i="20" s="1"/>
  <c r="H925" i="20"/>
  <c r="I925" i="20" s="1"/>
  <c r="L844" i="3"/>
  <c r="K844" i="3"/>
  <c r="M844" i="3" s="1"/>
  <c r="J845" i="3"/>
  <c r="I846" i="3"/>
  <c r="P842" i="2"/>
  <c r="Q842" i="2" s="1"/>
  <c r="O842" i="2"/>
  <c r="M843" i="2"/>
  <c r="N843" i="2" s="1"/>
  <c r="E844" i="2"/>
  <c r="J925" i="20" l="1"/>
  <c r="L925" i="20" s="1"/>
  <c r="K925" i="20"/>
  <c r="G927" i="20"/>
  <c r="F928" i="20" s="1"/>
  <c r="H926" i="20"/>
  <c r="I926" i="20" s="1"/>
  <c r="L845" i="3"/>
  <c r="K845" i="3"/>
  <c r="M845" i="3" s="1"/>
  <c r="I847" i="3"/>
  <c r="J846" i="3"/>
  <c r="O843" i="2"/>
  <c r="P843" i="2"/>
  <c r="Q843" i="2" s="1"/>
  <c r="M844" i="2"/>
  <c r="N844" i="2" s="1"/>
  <c r="S844" i="2" s="1"/>
  <c r="E845" i="2"/>
  <c r="S843" i="2"/>
  <c r="G928" i="20" l="1"/>
  <c r="F929" i="20" s="1"/>
  <c r="K926" i="20"/>
  <c r="J926" i="20"/>
  <c r="L926" i="20" s="1"/>
  <c r="H927" i="20"/>
  <c r="I927" i="20" s="1"/>
  <c r="L846" i="3"/>
  <c r="K846" i="3"/>
  <c r="M846" i="3" s="1"/>
  <c r="J847" i="3"/>
  <c r="I848" i="3"/>
  <c r="M845" i="2"/>
  <c r="N845" i="2" s="1"/>
  <c r="S845" i="2" s="1"/>
  <c r="E846" i="2"/>
  <c r="P844" i="2"/>
  <c r="Q844" i="2" s="1"/>
  <c r="O844" i="2"/>
  <c r="J927" i="20" l="1"/>
  <c r="L927" i="20" s="1"/>
  <c r="K927" i="20"/>
  <c r="G929" i="20"/>
  <c r="F930" i="20" s="1"/>
  <c r="H928" i="20"/>
  <c r="I928" i="20" s="1"/>
  <c r="J848" i="3"/>
  <c r="I849" i="3"/>
  <c r="L847" i="3"/>
  <c r="K847" i="3"/>
  <c r="M847" i="3" s="1"/>
  <c r="M846" i="2"/>
  <c r="N846" i="2" s="1"/>
  <c r="S846" i="2" s="1"/>
  <c r="E847" i="2"/>
  <c r="P845" i="2"/>
  <c r="Q845" i="2" s="1"/>
  <c r="O845" i="2"/>
  <c r="K928" i="20" l="1"/>
  <c r="J928" i="20"/>
  <c r="L928" i="20" s="1"/>
  <c r="G930" i="20"/>
  <c r="F931" i="20" s="1"/>
  <c r="H929" i="20"/>
  <c r="I929" i="20" s="1"/>
  <c r="I850" i="3"/>
  <c r="J849" i="3"/>
  <c r="L848" i="3"/>
  <c r="K848" i="3"/>
  <c r="M848" i="3" s="1"/>
  <c r="E848" i="2"/>
  <c r="M847" i="2"/>
  <c r="N847" i="2" s="1"/>
  <c r="S847" i="2" s="1"/>
  <c r="P846" i="2"/>
  <c r="Q846" i="2" s="1"/>
  <c r="O846" i="2"/>
  <c r="G931" i="20" l="1"/>
  <c r="F932" i="20" s="1"/>
  <c r="K929" i="20"/>
  <c r="J929" i="20"/>
  <c r="L929" i="20" s="1"/>
  <c r="H930" i="20"/>
  <c r="I930" i="20" s="1"/>
  <c r="L849" i="3"/>
  <c r="K849" i="3"/>
  <c r="M849" i="3" s="1"/>
  <c r="J850" i="3"/>
  <c r="I851" i="3"/>
  <c r="P847" i="2"/>
  <c r="Q847" i="2" s="1"/>
  <c r="O847" i="2"/>
  <c r="M848" i="2"/>
  <c r="N848" i="2" s="1"/>
  <c r="E849" i="2"/>
  <c r="K930" i="20" l="1"/>
  <c r="J930" i="20"/>
  <c r="L930" i="20" s="1"/>
  <c r="G932" i="20"/>
  <c r="F933" i="20" s="1"/>
  <c r="H931" i="20"/>
  <c r="I931" i="20" s="1"/>
  <c r="I852" i="3"/>
  <c r="J851" i="3"/>
  <c r="K850" i="3"/>
  <c r="M850" i="3" s="1"/>
  <c r="L850" i="3"/>
  <c r="O848" i="2"/>
  <c r="P848" i="2"/>
  <c r="Q848" i="2" s="1"/>
  <c r="M849" i="2"/>
  <c r="N849" i="2" s="1"/>
  <c r="E850" i="2"/>
  <c r="S848" i="2"/>
  <c r="G933" i="20" l="1"/>
  <c r="F934" i="20" s="1"/>
  <c r="K931" i="20"/>
  <c r="J931" i="20"/>
  <c r="L931" i="20" s="1"/>
  <c r="H932" i="20"/>
  <c r="I932" i="20" s="1"/>
  <c r="L851" i="3"/>
  <c r="K851" i="3"/>
  <c r="M851" i="3" s="1"/>
  <c r="I853" i="3"/>
  <c r="J852" i="3"/>
  <c r="P849" i="2"/>
  <c r="Q849" i="2" s="1"/>
  <c r="O849" i="2"/>
  <c r="E851" i="2"/>
  <c r="M850" i="2"/>
  <c r="N850" i="2" s="1"/>
  <c r="S849" i="2"/>
  <c r="K932" i="20" l="1"/>
  <c r="J932" i="20"/>
  <c r="L932" i="20" s="1"/>
  <c r="G934" i="20"/>
  <c r="F935" i="20" s="1"/>
  <c r="H933" i="20"/>
  <c r="I933" i="20" s="1"/>
  <c r="L852" i="3"/>
  <c r="K852" i="3"/>
  <c r="M852" i="3" s="1"/>
  <c r="J853" i="3"/>
  <c r="I854" i="3"/>
  <c r="M851" i="2"/>
  <c r="N851" i="2" s="1"/>
  <c r="S851" i="2" s="1"/>
  <c r="E852" i="2"/>
  <c r="P850" i="2"/>
  <c r="Q850" i="2" s="1"/>
  <c r="O850" i="2"/>
  <c r="S850" i="2"/>
  <c r="J933" i="20" l="1"/>
  <c r="L933" i="20" s="1"/>
  <c r="K933" i="20"/>
  <c r="H934" i="20"/>
  <c r="I934" i="20" s="1"/>
  <c r="G935" i="20"/>
  <c r="F936" i="20" s="1"/>
  <c r="L853" i="3"/>
  <c r="K853" i="3"/>
  <c r="M853" i="3" s="1"/>
  <c r="I855" i="3"/>
  <c r="J854" i="3"/>
  <c r="M852" i="2"/>
  <c r="N852" i="2" s="1"/>
  <c r="S852" i="2" s="1"/>
  <c r="E853" i="2"/>
  <c r="O851" i="2"/>
  <c r="P851" i="2"/>
  <c r="Q851" i="2" s="1"/>
  <c r="K934" i="20" l="1"/>
  <c r="J934" i="20"/>
  <c r="L934" i="20" s="1"/>
  <c r="G936" i="20"/>
  <c r="F937" i="20" s="1"/>
  <c r="H935" i="20"/>
  <c r="I935" i="20" s="1"/>
  <c r="L854" i="3"/>
  <c r="K854" i="3"/>
  <c r="M854" i="3" s="1"/>
  <c r="J855" i="3"/>
  <c r="I856" i="3"/>
  <c r="M853" i="2"/>
  <c r="N853" i="2" s="1"/>
  <c r="S853" i="2" s="1"/>
  <c r="E854" i="2"/>
  <c r="P852" i="2"/>
  <c r="Q852" i="2" s="1"/>
  <c r="O852" i="2"/>
  <c r="J935" i="20" l="1"/>
  <c r="L935" i="20" s="1"/>
  <c r="K935" i="20"/>
  <c r="H936" i="20"/>
  <c r="I936" i="20" s="1"/>
  <c r="G937" i="20"/>
  <c r="F938" i="20" s="1"/>
  <c r="L855" i="3"/>
  <c r="K855" i="3"/>
  <c r="M855" i="3" s="1"/>
  <c r="J856" i="3"/>
  <c r="I857" i="3"/>
  <c r="M854" i="2"/>
  <c r="N854" i="2" s="1"/>
  <c r="S854" i="2" s="1"/>
  <c r="E855" i="2"/>
  <c r="P853" i="2"/>
  <c r="Q853" i="2" s="1"/>
  <c r="O853" i="2"/>
  <c r="K936" i="20" l="1"/>
  <c r="J936" i="20"/>
  <c r="L936" i="20" s="1"/>
  <c r="G938" i="20"/>
  <c r="F939" i="20" s="1"/>
  <c r="H937" i="20"/>
  <c r="I937" i="20" s="1"/>
  <c r="I858" i="3"/>
  <c r="J857" i="3"/>
  <c r="L856" i="3"/>
  <c r="K856" i="3"/>
  <c r="M856" i="3" s="1"/>
  <c r="E856" i="2"/>
  <c r="M855" i="2"/>
  <c r="N855" i="2" s="1"/>
  <c r="S855" i="2" s="1"/>
  <c r="P854" i="2"/>
  <c r="Q854" i="2" s="1"/>
  <c r="O854" i="2"/>
  <c r="H938" i="20" l="1"/>
  <c r="I938" i="20" s="1"/>
  <c r="J938" i="20" s="1"/>
  <c r="L938" i="20" s="1"/>
  <c r="K937" i="20"/>
  <c r="J937" i="20"/>
  <c r="L937" i="20" s="1"/>
  <c r="G939" i="20"/>
  <c r="F940" i="20" s="1"/>
  <c r="L857" i="3"/>
  <c r="K857" i="3"/>
  <c r="M857" i="3" s="1"/>
  <c r="J858" i="3"/>
  <c r="I859" i="3"/>
  <c r="P855" i="2"/>
  <c r="Q855" i="2" s="1"/>
  <c r="O855" i="2"/>
  <c r="M856" i="2"/>
  <c r="N856" i="2" s="1"/>
  <c r="E857" i="2"/>
  <c r="K938" i="20" l="1"/>
  <c r="H939" i="20"/>
  <c r="I939" i="20" s="1"/>
  <c r="K939" i="20" s="1"/>
  <c r="G940" i="20"/>
  <c r="F941" i="20" s="1"/>
  <c r="I860" i="3"/>
  <c r="J859" i="3"/>
  <c r="K858" i="3"/>
  <c r="M858" i="3" s="1"/>
  <c r="L858" i="3"/>
  <c r="P856" i="2"/>
  <c r="Q856" i="2" s="1"/>
  <c r="O856" i="2"/>
  <c r="M857" i="2"/>
  <c r="N857" i="2" s="1"/>
  <c r="E858" i="2"/>
  <c r="S856" i="2"/>
  <c r="H940" i="20" l="1"/>
  <c r="I940" i="20" s="1"/>
  <c r="K940" i="20" s="1"/>
  <c r="J939" i="20"/>
  <c r="L939" i="20" s="1"/>
  <c r="G941" i="20"/>
  <c r="F942" i="20" s="1"/>
  <c r="L859" i="3"/>
  <c r="K859" i="3"/>
  <c r="M859" i="3" s="1"/>
  <c r="I861" i="3"/>
  <c r="J860" i="3"/>
  <c r="P857" i="2"/>
  <c r="Q857" i="2" s="1"/>
  <c r="O857" i="2"/>
  <c r="S857" i="2"/>
  <c r="E859" i="2"/>
  <c r="M858" i="2"/>
  <c r="N858" i="2" s="1"/>
  <c r="J940" i="20" l="1"/>
  <c r="L940" i="20" s="1"/>
  <c r="H941" i="20"/>
  <c r="I941" i="20" s="1"/>
  <c r="K941" i="20" s="1"/>
  <c r="G942" i="20"/>
  <c r="F943" i="20" s="1"/>
  <c r="L860" i="3"/>
  <c r="K860" i="3"/>
  <c r="M860" i="3" s="1"/>
  <c r="J861" i="3"/>
  <c r="I862" i="3"/>
  <c r="P858" i="2"/>
  <c r="Q858" i="2" s="1"/>
  <c r="O858" i="2"/>
  <c r="M859" i="2"/>
  <c r="N859" i="2" s="1"/>
  <c r="E860" i="2"/>
  <c r="S858" i="2"/>
  <c r="J941" i="20" l="1"/>
  <c r="L941" i="20" s="1"/>
  <c r="H942" i="20"/>
  <c r="I942" i="20" s="1"/>
  <c r="G943" i="20"/>
  <c r="F944" i="20" s="1"/>
  <c r="L861" i="3"/>
  <c r="K861" i="3"/>
  <c r="M861" i="3" s="1"/>
  <c r="I863" i="3"/>
  <c r="J862" i="3"/>
  <c r="O859" i="2"/>
  <c r="P859" i="2"/>
  <c r="Q859" i="2" s="1"/>
  <c r="M860" i="2"/>
  <c r="N860" i="2" s="1"/>
  <c r="E861" i="2"/>
  <c r="S859" i="2"/>
  <c r="G944" i="20" l="1"/>
  <c r="F945" i="20" s="1"/>
  <c r="H943" i="20"/>
  <c r="I943" i="20" s="1"/>
  <c r="K942" i="20"/>
  <c r="J942" i="20"/>
  <c r="L942" i="20" s="1"/>
  <c r="J863" i="3"/>
  <c r="I864" i="3"/>
  <c r="L862" i="3"/>
  <c r="K862" i="3"/>
  <c r="M862" i="3" s="1"/>
  <c r="P860" i="2"/>
  <c r="Q860" i="2" s="1"/>
  <c r="O860" i="2"/>
  <c r="M861" i="2"/>
  <c r="N861" i="2" s="1"/>
  <c r="E862" i="2"/>
  <c r="S860" i="2"/>
  <c r="J943" i="20" l="1"/>
  <c r="L943" i="20" s="1"/>
  <c r="K943" i="20"/>
  <c r="G945" i="20"/>
  <c r="F946" i="20" s="1"/>
  <c r="H944" i="20"/>
  <c r="I944" i="20" s="1"/>
  <c r="I865" i="3"/>
  <c r="J864" i="3"/>
  <c r="K863" i="3"/>
  <c r="M863" i="3" s="1"/>
  <c r="L863" i="3"/>
  <c r="M862" i="2"/>
  <c r="N862" i="2" s="1"/>
  <c r="S862" i="2" s="1"/>
  <c r="E863" i="2"/>
  <c r="P861" i="2"/>
  <c r="Q861" i="2" s="1"/>
  <c r="O861" i="2"/>
  <c r="S861" i="2"/>
  <c r="G946" i="20" l="1"/>
  <c r="F947" i="20" s="1"/>
  <c r="H945" i="20"/>
  <c r="I945" i="20" s="1"/>
  <c r="K944" i="20"/>
  <c r="J944" i="20"/>
  <c r="L944" i="20" s="1"/>
  <c r="K864" i="3"/>
  <c r="M864" i="3" s="1"/>
  <c r="L864" i="3"/>
  <c r="I866" i="3"/>
  <c r="J865" i="3"/>
  <c r="M863" i="2"/>
  <c r="N863" i="2" s="1"/>
  <c r="S863" i="2" s="1"/>
  <c r="E864" i="2"/>
  <c r="P862" i="2"/>
  <c r="Q862" i="2" s="1"/>
  <c r="O862" i="2"/>
  <c r="K945" i="20" l="1"/>
  <c r="J945" i="20"/>
  <c r="L945" i="20" s="1"/>
  <c r="H946" i="20"/>
  <c r="I946" i="20" s="1"/>
  <c r="G947" i="20"/>
  <c r="F948" i="20" s="1"/>
  <c r="L865" i="3"/>
  <c r="K865" i="3"/>
  <c r="M865" i="3" s="1"/>
  <c r="I867" i="3"/>
  <c r="J866" i="3"/>
  <c r="M864" i="2"/>
  <c r="N864" i="2" s="1"/>
  <c r="S864" i="2" s="1"/>
  <c r="E865" i="2"/>
  <c r="P863" i="2"/>
  <c r="Q863" i="2" s="1"/>
  <c r="O863" i="2"/>
  <c r="G948" i="20" l="1"/>
  <c r="F949" i="20" s="1"/>
  <c r="K946" i="20"/>
  <c r="J946" i="20"/>
  <c r="L946" i="20" s="1"/>
  <c r="H947" i="20"/>
  <c r="I947" i="20" s="1"/>
  <c r="L866" i="3"/>
  <c r="K866" i="3"/>
  <c r="M866" i="3" s="1"/>
  <c r="I868" i="3"/>
  <c r="J867" i="3"/>
  <c r="M865" i="2"/>
  <c r="N865" i="2" s="1"/>
  <c r="S865" i="2" s="1"/>
  <c r="E866" i="2"/>
  <c r="P864" i="2"/>
  <c r="Q864" i="2" s="1"/>
  <c r="O864" i="2"/>
  <c r="K947" i="20" l="1"/>
  <c r="J947" i="20"/>
  <c r="L947" i="20" s="1"/>
  <c r="H948" i="20"/>
  <c r="I948" i="20" s="1"/>
  <c r="G949" i="20"/>
  <c r="F950" i="20" s="1"/>
  <c r="L867" i="3"/>
  <c r="K867" i="3"/>
  <c r="M867" i="3" s="1"/>
  <c r="J868" i="3"/>
  <c r="I869" i="3"/>
  <c r="E867" i="2"/>
  <c r="M866" i="2"/>
  <c r="N866" i="2" s="1"/>
  <c r="S866" i="2" s="1"/>
  <c r="P865" i="2"/>
  <c r="Q865" i="2" s="1"/>
  <c r="O865" i="2"/>
  <c r="K948" i="20" l="1"/>
  <c r="J948" i="20"/>
  <c r="L948" i="20" s="1"/>
  <c r="H949" i="20"/>
  <c r="I949" i="20" s="1"/>
  <c r="G950" i="20"/>
  <c r="F951" i="20" s="1"/>
  <c r="J869" i="3"/>
  <c r="I870" i="3"/>
  <c r="L868" i="3"/>
  <c r="K868" i="3"/>
  <c r="M868" i="3" s="1"/>
  <c r="P866" i="2"/>
  <c r="Q866" i="2" s="1"/>
  <c r="O866" i="2"/>
  <c r="E868" i="2"/>
  <c r="M867" i="2"/>
  <c r="N867" i="2" s="1"/>
  <c r="G951" i="20" l="1"/>
  <c r="F952" i="20" s="1"/>
  <c r="H950" i="20"/>
  <c r="I950" i="20" s="1"/>
  <c r="J949" i="20"/>
  <c r="L949" i="20" s="1"/>
  <c r="K949" i="20"/>
  <c r="J870" i="3"/>
  <c r="I871" i="3"/>
  <c r="L869" i="3"/>
  <c r="K869" i="3"/>
  <c r="M869" i="3" s="1"/>
  <c r="E869" i="2"/>
  <c r="M868" i="2"/>
  <c r="N868" i="2" s="1"/>
  <c r="S868" i="2" s="1"/>
  <c r="P867" i="2"/>
  <c r="Q867" i="2" s="1"/>
  <c r="O867" i="2"/>
  <c r="S867" i="2"/>
  <c r="G952" i="20" l="1"/>
  <c r="F953" i="20" s="1"/>
  <c r="K950" i="20"/>
  <c r="J950" i="20"/>
  <c r="L950" i="20" s="1"/>
  <c r="H951" i="20"/>
  <c r="I951" i="20" s="1"/>
  <c r="I872" i="3"/>
  <c r="J871" i="3"/>
  <c r="L870" i="3"/>
  <c r="K870" i="3"/>
  <c r="M870" i="3" s="1"/>
  <c r="O868" i="2"/>
  <c r="P868" i="2"/>
  <c r="Q868" i="2" s="1"/>
  <c r="E870" i="2"/>
  <c r="M869" i="2"/>
  <c r="N869" i="2" s="1"/>
  <c r="J951" i="20" l="1"/>
  <c r="L951" i="20" s="1"/>
  <c r="K951" i="20"/>
  <c r="G953" i="20"/>
  <c r="F954" i="20" s="1"/>
  <c r="H952" i="20"/>
  <c r="I952" i="20" s="1"/>
  <c r="L871" i="3"/>
  <c r="K871" i="3"/>
  <c r="M871" i="3" s="1"/>
  <c r="J872" i="3"/>
  <c r="I873" i="3"/>
  <c r="O869" i="2"/>
  <c r="P869" i="2"/>
  <c r="Q869" i="2" s="1"/>
  <c r="S869" i="2"/>
  <c r="M870" i="2"/>
  <c r="N870" i="2" s="1"/>
  <c r="S870" i="2" s="1"/>
  <c r="E871" i="2"/>
  <c r="G954" i="20" l="1"/>
  <c r="F955" i="20" s="1"/>
  <c r="K952" i="20"/>
  <c r="J952" i="20"/>
  <c r="L952" i="20" s="1"/>
  <c r="H953" i="20"/>
  <c r="I953" i="20" s="1"/>
  <c r="K872" i="3"/>
  <c r="M872" i="3" s="1"/>
  <c r="L872" i="3"/>
  <c r="I874" i="3"/>
  <c r="J873" i="3"/>
  <c r="M871" i="2"/>
  <c r="N871" i="2" s="1"/>
  <c r="S871" i="2" s="1"/>
  <c r="E872" i="2"/>
  <c r="O870" i="2"/>
  <c r="P870" i="2"/>
  <c r="Q870" i="2" s="1"/>
  <c r="K953" i="20" l="1"/>
  <c r="J953" i="20"/>
  <c r="L953" i="20" s="1"/>
  <c r="H954" i="20"/>
  <c r="I954" i="20" s="1"/>
  <c r="G955" i="20"/>
  <c r="F956" i="20" s="1"/>
  <c r="L873" i="3"/>
  <c r="K873" i="3"/>
  <c r="M873" i="3" s="1"/>
  <c r="J874" i="3"/>
  <c r="I875" i="3"/>
  <c r="M872" i="2"/>
  <c r="N872" i="2" s="1"/>
  <c r="S872" i="2" s="1"/>
  <c r="E873" i="2"/>
  <c r="P871" i="2"/>
  <c r="Q871" i="2" s="1"/>
  <c r="O871" i="2"/>
  <c r="H955" i="20" l="1"/>
  <c r="I955" i="20" s="1"/>
  <c r="J955" i="20" s="1"/>
  <c r="L955" i="20" s="1"/>
  <c r="K954" i="20"/>
  <c r="J954" i="20"/>
  <c r="L954" i="20" s="1"/>
  <c r="G956" i="20"/>
  <c r="F957" i="20" s="1"/>
  <c r="I876" i="3"/>
  <c r="J875" i="3"/>
  <c r="K874" i="3"/>
  <c r="M874" i="3" s="1"/>
  <c r="L874" i="3"/>
  <c r="M873" i="2"/>
  <c r="N873" i="2" s="1"/>
  <c r="S873" i="2" s="1"/>
  <c r="E874" i="2"/>
  <c r="P872" i="2"/>
  <c r="Q872" i="2" s="1"/>
  <c r="O872" i="2"/>
  <c r="K955" i="20" l="1"/>
  <c r="H956" i="20"/>
  <c r="I956" i="20" s="1"/>
  <c r="K956" i="20" s="1"/>
  <c r="G957" i="20"/>
  <c r="F958" i="20" s="1"/>
  <c r="L875" i="3"/>
  <c r="K875" i="3"/>
  <c r="M875" i="3" s="1"/>
  <c r="J876" i="3"/>
  <c r="I877" i="3"/>
  <c r="E875" i="2"/>
  <c r="M874" i="2"/>
  <c r="N874" i="2" s="1"/>
  <c r="S874" i="2" s="1"/>
  <c r="P873" i="2"/>
  <c r="Q873" i="2" s="1"/>
  <c r="O873" i="2"/>
  <c r="J956" i="20" l="1"/>
  <c r="L956" i="20" s="1"/>
  <c r="G958" i="20"/>
  <c r="F959" i="20" s="1"/>
  <c r="H957" i="20"/>
  <c r="I957" i="20" s="1"/>
  <c r="J877" i="3"/>
  <c r="I878" i="3"/>
  <c r="L876" i="3"/>
  <c r="K876" i="3"/>
  <c r="M876" i="3" s="1"/>
  <c r="P874" i="2"/>
  <c r="Q874" i="2" s="1"/>
  <c r="O874" i="2"/>
  <c r="M875" i="2"/>
  <c r="N875" i="2" s="1"/>
  <c r="E876" i="2"/>
  <c r="J957" i="20" l="1"/>
  <c r="L957" i="20" s="1"/>
  <c r="K957" i="20"/>
  <c r="G959" i="20"/>
  <c r="F960" i="20" s="1"/>
  <c r="H958" i="20"/>
  <c r="I958" i="20" s="1"/>
  <c r="I879" i="3"/>
  <c r="J878" i="3"/>
  <c r="L877" i="3"/>
  <c r="K877" i="3"/>
  <c r="M877" i="3" s="1"/>
  <c r="M876" i="2"/>
  <c r="N876" i="2" s="1"/>
  <c r="S876" i="2" s="1"/>
  <c r="E877" i="2"/>
  <c r="P875" i="2"/>
  <c r="Q875" i="2" s="1"/>
  <c r="O875" i="2"/>
  <c r="S875" i="2"/>
  <c r="G960" i="20" l="1"/>
  <c r="F961" i="20" s="1"/>
  <c r="K958" i="20"/>
  <c r="J958" i="20"/>
  <c r="L958" i="20" s="1"/>
  <c r="H959" i="20"/>
  <c r="I959" i="20" s="1"/>
  <c r="L878" i="3"/>
  <c r="K878" i="3"/>
  <c r="M878" i="3" s="1"/>
  <c r="I880" i="3"/>
  <c r="J879" i="3"/>
  <c r="E878" i="2"/>
  <c r="M877" i="2"/>
  <c r="N877" i="2" s="1"/>
  <c r="S877" i="2" s="1"/>
  <c r="P876" i="2"/>
  <c r="Q876" i="2" s="1"/>
  <c r="O876" i="2"/>
  <c r="J959" i="20" l="1"/>
  <c r="L959" i="20" s="1"/>
  <c r="K959" i="20"/>
  <c r="G961" i="20"/>
  <c r="F962" i="20" s="1"/>
  <c r="H960" i="20"/>
  <c r="I960" i="20" s="1"/>
  <c r="J880" i="3"/>
  <c r="I881" i="3"/>
  <c r="L879" i="3"/>
  <c r="K879" i="3"/>
  <c r="M879" i="3" s="1"/>
  <c r="P877" i="2"/>
  <c r="Q877" i="2" s="1"/>
  <c r="O877" i="2"/>
  <c r="M878" i="2"/>
  <c r="N878" i="2" s="1"/>
  <c r="E879" i="2"/>
  <c r="G962" i="20" l="1"/>
  <c r="F963" i="20" s="1"/>
  <c r="K960" i="20"/>
  <c r="J960" i="20"/>
  <c r="L960" i="20" s="1"/>
  <c r="H961" i="20"/>
  <c r="I961" i="20" s="1"/>
  <c r="I882" i="3"/>
  <c r="J881" i="3"/>
  <c r="K880" i="3"/>
  <c r="M880" i="3" s="1"/>
  <c r="L880" i="3"/>
  <c r="O878" i="2"/>
  <c r="P878" i="2"/>
  <c r="Q878" i="2" s="1"/>
  <c r="M879" i="2"/>
  <c r="N879" i="2" s="1"/>
  <c r="S879" i="2" s="1"/>
  <c r="E880" i="2"/>
  <c r="S878" i="2"/>
  <c r="K961" i="20" l="1"/>
  <c r="J961" i="20"/>
  <c r="L961" i="20" s="1"/>
  <c r="H962" i="20"/>
  <c r="I962" i="20" s="1"/>
  <c r="G963" i="20"/>
  <c r="F964" i="20" s="1"/>
  <c r="L881" i="3"/>
  <c r="K881" i="3"/>
  <c r="M881" i="3" s="1"/>
  <c r="J882" i="3"/>
  <c r="I883" i="3"/>
  <c r="M880" i="2"/>
  <c r="N880" i="2" s="1"/>
  <c r="S880" i="2" s="1"/>
  <c r="E881" i="2"/>
  <c r="P879" i="2"/>
  <c r="Q879" i="2" s="1"/>
  <c r="O879" i="2"/>
  <c r="H963" i="20" l="1"/>
  <c r="I963" i="20" s="1"/>
  <c r="G964" i="20"/>
  <c r="F965" i="20" s="1"/>
  <c r="K962" i="20"/>
  <c r="J962" i="20"/>
  <c r="L962" i="20" s="1"/>
  <c r="I884" i="3"/>
  <c r="J883" i="3"/>
  <c r="K882" i="3"/>
  <c r="M882" i="3" s="1"/>
  <c r="L882" i="3"/>
  <c r="M881" i="2"/>
  <c r="N881" i="2" s="1"/>
  <c r="S881" i="2" s="1"/>
  <c r="E882" i="2"/>
  <c r="P880" i="2"/>
  <c r="Q880" i="2" s="1"/>
  <c r="O880" i="2"/>
  <c r="H964" i="20" l="1"/>
  <c r="I964" i="20" s="1"/>
  <c r="J964" i="20" s="1"/>
  <c r="L964" i="20" s="1"/>
  <c r="G965" i="20"/>
  <c r="F966" i="20" s="1"/>
  <c r="K963" i="20"/>
  <c r="J963" i="20"/>
  <c r="L963" i="20" s="1"/>
  <c r="L883" i="3"/>
  <c r="K883" i="3"/>
  <c r="M883" i="3" s="1"/>
  <c r="I885" i="3"/>
  <c r="J884" i="3"/>
  <c r="E883" i="2"/>
  <c r="M882" i="2"/>
  <c r="N882" i="2" s="1"/>
  <c r="S882" i="2" s="1"/>
  <c r="P881" i="2"/>
  <c r="Q881" i="2" s="1"/>
  <c r="O881" i="2"/>
  <c r="K964" i="20" l="1"/>
  <c r="G966" i="20"/>
  <c r="F967" i="20" s="1"/>
  <c r="H965" i="20"/>
  <c r="I965" i="20" s="1"/>
  <c r="K884" i="3"/>
  <c r="M884" i="3" s="1"/>
  <c r="L884" i="3"/>
  <c r="J885" i="3"/>
  <c r="I886" i="3"/>
  <c r="P882" i="2"/>
  <c r="Q882" i="2" s="1"/>
  <c r="O882" i="2"/>
  <c r="M883" i="2"/>
  <c r="N883" i="2" s="1"/>
  <c r="E884" i="2"/>
  <c r="G967" i="20" l="1"/>
  <c r="F968" i="20" s="1"/>
  <c r="J965" i="20"/>
  <c r="L965" i="20" s="1"/>
  <c r="K965" i="20"/>
  <c r="H966" i="20"/>
  <c r="I966" i="20" s="1"/>
  <c r="J886" i="3"/>
  <c r="I887" i="3"/>
  <c r="L885" i="3"/>
  <c r="K885" i="3"/>
  <c r="M885" i="3" s="1"/>
  <c r="M884" i="2"/>
  <c r="N884" i="2" s="1"/>
  <c r="S884" i="2" s="1"/>
  <c r="E885" i="2"/>
  <c r="P883" i="2"/>
  <c r="Q883" i="2" s="1"/>
  <c r="O883" i="2"/>
  <c r="S883" i="2"/>
  <c r="K966" i="20" l="1"/>
  <c r="J966" i="20"/>
  <c r="L966" i="20" s="1"/>
  <c r="G968" i="20"/>
  <c r="F969" i="20" s="1"/>
  <c r="H967" i="20"/>
  <c r="I967" i="20" s="1"/>
  <c r="I888" i="3"/>
  <c r="J887" i="3"/>
  <c r="L886" i="3"/>
  <c r="K886" i="3"/>
  <c r="M886" i="3" s="1"/>
  <c r="E886" i="2"/>
  <c r="M885" i="2"/>
  <c r="N885" i="2" s="1"/>
  <c r="S885" i="2" s="1"/>
  <c r="P884" i="2"/>
  <c r="Q884" i="2" s="1"/>
  <c r="O884" i="2"/>
  <c r="J967" i="20" l="1"/>
  <c r="L967" i="20" s="1"/>
  <c r="K967" i="20"/>
  <c r="G969" i="20"/>
  <c r="F970" i="20" s="1"/>
  <c r="H968" i="20"/>
  <c r="I968" i="20" s="1"/>
  <c r="L887" i="3"/>
  <c r="K887" i="3"/>
  <c r="M887" i="3" s="1"/>
  <c r="J888" i="3"/>
  <c r="I889" i="3"/>
  <c r="P885" i="2"/>
  <c r="Q885" i="2" s="1"/>
  <c r="O885" i="2"/>
  <c r="M886" i="2"/>
  <c r="N886" i="2" s="1"/>
  <c r="E887" i="2"/>
  <c r="H969" i="20" l="1"/>
  <c r="I969" i="20" s="1"/>
  <c r="K968" i="20"/>
  <c r="J968" i="20"/>
  <c r="L968" i="20" s="1"/>
  <c r="G970" i="20"/>
  <c r="F971" i="20" s="1"/>
  <c r="I890" i="3"/>
  <c r="J889" i="3"/>
  <c r="K888" i="3"/>
  <c r="M888" i="3" s="1"/>
  <c r="L888" i="3"/>
  <c r="M887" i="2"/>
  <c r="N887" i="2" s="1"/>
  <c r="S887" i="2" s="1"/>
  <c r="E888" i="2"/>
  <c r="O886" i="2"/>
  <c r="P886" i="2"/>
  <c r="Q886" i="2" s="1"/>
  <c r="S886" i="2"/>
  <c r="H970" i="20" l="1"/>
  <c r="I970" i="20" s="1"/>
  <c r="K970" i="20" s="1"/>
  <c r="G971" i="20"/>
  <c r="F972" i="20" s="1"/>
  <c r="K969" i="20"/>
  <c r="J969" i="20"/>
  <c r="L969" i="20" s="1"/>
  <c r="L889" i="3"/>
  <c r="K889" i="3"/>
  <c r="M889" i="3" s="1"/>
  <c r="J890" i="3"/>
  <c r="I891" i="3"/>
  <c r="M888" i="2"/>
  <c r="N888" i="2" s="1"/>
  <c r="S888" i="2" s="1"/>
  <c r="E889" i="2"/>
  <c r="P887" i="2"/>
  <c r="Q887" i="2" s="1"/>
  <c r="O887" i="2"/>
  <c r="J970" i="20" l="1"/>
  <c r="L970" i="20" s="1"/>
  <c r="G972" i="20"/>
  <c r="F973" i="20" s="1"/>
  <c r="H971" i="20"/>
  <c r="I971" i="20" s="1"/>
  <c r="I892" i="3"/>
  <c r="J891" i="3"/>
  <c r="L890" i="3"/>
  <c r="K890" i="3"/>
  <c r="M890" i="3" s="1"/>
  <c r="M889" i="2"/>
  <c r="N889" i="2" s="1"/>
  <c r="S889" i="2" s="1"/>
  <c r="E890" i="2"/>
  <c r="P888" i="2"/>
  <c r="Q888" i="2" s="1"/>
  <c r="O888" i="2"/>
  <c r="H972" i="20" l="1"/>
  <c r="I972" i="20" s="1"/>
  <c r="K972" i="20" s="1"/>
  <c r="K971" i="20"/>
  <c r="J971" i="20"/>
  <c r="L971" i="20" s="1"/>
  <c r="G973" i="20"/>
  <c r="F974" i="20" s="1"/>
  <c r="L891" i="3"/>
  <c r="K891" i="3"/>
  <c r="M891" i="3" s="1"/>
  <c r="I893" i="3"/>
  <c r="J892" i="3"/>
  <c r="M890" i="2"/>
  <c r="N890" i="2" s="1"/>
  <c r="S890" i="2" s="1"/>
  <c r="E891" i="2"/>
  <c r="P889" i="2"/>
  <c r="Q889" i="2" s="1"/>
  <c r="O889" i="2"/>
  <c r="J972" i="20" l="1"/>
  <c r="L972" i="20" s="1"/>
  <c r="G974" i="20"/>
  <c r="F975" i="20" s="1"/>
  <c r="H973" i="20"/>
  <c r="I973" i="20" s="1"/>
  <c r="L892" i="3"/>
  <c r="K892" i="3"/>
  <c r="M892" i="3" s="1"/>
  <c r="J893" i="3"/>
  <c r="I894" i="3"/>
  <c r="M891" i="2"/>
  <c r="N891" i="2" s="1"/>
  <c r="S891" i="2" s="1"/>
  <c r="E892" i="2"/>
  <c r="P890" i="2"/>
  <c r="Q890" i="2" s="1"/>
  <c r="O890" i="2"/>
  <c r="J973" i="20" l="1"/>
  <c r="L973" i="20" s="1"/>
  <c r="K973" i="20"/>
  <c r="G975" i="20"/>
  <c r="F976" i="20" s="1"/>
  <c r="H974" i="20"/>
  <c r="I974" i="20" s="1"/>
  <c r="I895" i="3"/>
  <c r="J894" i="3"/>
  <c r="L893" i="3"/>
  <c r="K893" i="3"/>
  <c r="M893" i="3" s="1"/>
  <c r="M892" i="2"/>
  <c r="N892" i="2" s="1"/>
  <c r="S892" i="2" s="1"/>
  <c r="E893" i="2"/>
  <c r="P891" i="2"/>
  <c r="Q891" i="2" s="1"/>
  <c r="O891" i="2"/>
  <c r="K974" i="20" l="1"/>
  <c r="J974" i="20"/>
  <c r="L974" i="20" s="1"/>
  <c r="G976" i="20"/>
  <c r="F977" i="20" s="1"/>
  <c r="H975" i="20"/>
  <c r="I975" i="20" s="1"/>
  <c r="L894" i="3"/>
  <c r="K894" i="3"/>
  <c r="M894" i="3" s="1"/>
  <c r="J895" i="3"/>
  <c r="I896" i="3"/>
  <c r="E894" i="2"/>
  <c r="M893" i="2"/>
  <c r="N893" i="2" s="1"/>
  <c r="S893" i="2" s="1"/>
  <c r="P892" i="2"/>
  <c r="Q892" i="2" s="1"/>
  <c r="O892" i="2"/>
  <c r="J975" i="20" l="1"/>
  <c r="L975" i="20" s="1"/>
  <c r="K975" i="20"/>
  <c r="H976" i="20"/>
  <c r="I976" i="20" s="1"/>
  <c r="G977" i="20"/>
  <c r="F978" i="20" s="1"/>
  <c r="J896" i="3"/>
  <c r="I897" i="3"/>
  <c r="L895" i="3"/>
  <c r="K895" i="3"/>
  <c r="M895" i="3" s="1"/>
  <c r="P893" i="2"/>
  <c r="Q893" i="2" s="1"/>
  <c r="O893" i="2"/>
  <c r="M894" i="2"/>
  <c r="N894" i="2" s="1"/>
  <c r="E895" i="2"/>
  <c r="G978" i="20" l="1"/>
  <c r="F979" i="20" s="1"/>
  <c r="H977" i="20"/>
  <c r="I977" i="20" s="1"/>
  <c r="K976" i="20"/>
  <c r="J976" i="20"/>
  <c r="L976" i="20" s="1"/>
  <c r="K896" i="3"/>
  <c r="M896" i="3" s="1"/>
  <c r="L896" i="3"/>
  <c r="I898" i="3"/>
  <c r="J897" i="3"/>
  <c r="O894" i="2"/>
  <c r="P894" i="2"/>
  <c r="Q894" i="2" s="1"/>
  <c r="M895" i="2"/>
  <c r="N895" i="2" s="1"/>
  <c r="S895" i="2" s="1"/>
  <c r="E896" i="2"/>
  <c r="S894" i="2"/>
  <c r="K977" i="20" l="1"/>
  <c r="J977" i="20"/>
  <c r="L977" i="20" s="1"/>
  <c r="H978" i="20"/>
  <c r="I978" i="20" s="1"/>
  <c r="G979" i="20"/>
  <c r="F980" i="20" s="1"/>
  <c r="K897" i="3"/>
  <c r="M897" i="3" s="1"/>
  <c r="L897" i="3"/>
  <c r="I899" i="3"/>
  <c r="J898" i="3"/>
  <c r="M896" i="2"/>
  <c r="N896" i="2" s="1"/>
  <c r="S896" i="2" s="1"/>
  <c r="E897" i="2"/>
  <c r="P895" i="2"/>
  <c r="Q895" i="2" s="1"/>
  <c r="O895" i="2"/>
  <c r="G980" i="20" l="1"/>
  <c r="F981" i="20" s="1"/>
  <c r="H979" i="20"/>
  <c r="I979" i="20" s="1"/>
  <c r="K978" i="20"/>
  <c r="J978" i="20"/>
  <c r="L978" i="20" s="1"/>
  <c r="L898" i="3"/>
  <c r="K898" i="3"/>
  <c r="M898" i="3" s="1"/>
  <c r="I900" i="3"/>
  <c r="J899" i="3"/>
  <c r="M897" i="2"/>
  <c r="N897" i="2" s="1"/>
  <c r="S897" i="2" s="1"/>
  <c r="E898" i="2"/>
  <c r="P896" i="2"/>
  <c r="Q896" i="2" s="1"/>
  <c r="O896" i="2"/>
  <c r="K979" i="20" l="1"/>
  <c r="J979" i="20"/>
  <c r="L979" i="20" s="1"/>
  <c r="H980" i="20"/>
  <c r="I980" i="20" s="1"/>
  <c r="G981" i="20"/>
  <c r="F982" i="20" s="1"/>
  <c r="L899" i="3"/>
  <c r="K899" i="3"/>
  <c r="M899" i="3" s="1"/>
  <c r="I901" i="3"/>
  <c r="J900" i="3"/>
  <c r="E899" i="2"/>
  <c r="M898" i="2"/>
  <c r="N898" i="2" s="1"/>
  <c r="S898" i="2" s="1"/>
  <c r="P897" i="2"/>
  <c r="Q897" i="2" s="1"/>
  <c r="O897" i="2"/>
  <c r="H981" i="20" l="1"/>
  <c r="I981" i="20" s="1"/>
  <c r="K980" i="20"/>
  <c r="J980" i="20"/>
  <c r="L980" i="20" s="1"/>
  <c r="G982" i="20"/>
  <c r="F983" i="20" s="1"/>
  <c r="L900" i="3"/>
  <c r="K900" i="3"/>
  <c r="M900" i="3" s="1"/>
  <c r="J901" i="3"/>
  <c r="I902" i="3"/>
  <c r="P898" i="2"/>
  <c r="Q898" i="2" s="1"/>
  <c r="O898" i="2"/>
  <c r="M899" i="2"/>
  <c r="N899" i="2" s="1"/>
  <c r="E900" i="2"/>
  <c r="G983" i="20" l="1"/>
  <c r="F984" i="20" s="1"/>
  <c r="H982" i="20"/>
  <c r="I982" i="20" s="1"/>
  <c r="J981" i="20"/>
  <c r="L981" i="20" s="1"/>
  <c r="K981" i="20"/>
  <c r="J902" i="3"/>
  <c r="I903" i="3"/>
  <c r="L901" i="3"/>
  <c r="K901" i="3"/>
  <c r="M901" i="3" s="1"/>
  <c r="M900" i="2"/>
  <c r="N900" i="2" s="1"/>
  <c r="S900" i="2" s="1"/>
  <c r="E901" i="2"/>
  <c r="P899" i="2"/>
  <c r="Q899" i="2" s="1"/>
  <c r="O899" i="2"/>
  <c r="S899" i="2"/>
  <c r="K982" i="20" l="1"/>
  <c r="J982" i="20"/>
  <c r="L982" i="20" s="1"/>
  <c r="G984" i="20"/>
  <c r="F985" i="20" s="1"/>
  <c r="H983" i="20"/>
  <c r="I983" i="20" s="1"/>
  <c r="I904" i="3"/>
  <c r="J903" i="3"/>
  <c r="L902" i="3"/>
  <c r="K902" i="3"/>
  <c r="M902" i="3" s="1"/>
  <c r="E902" i="2"/>
  <c r="M901" i="2"/>
  <c r="N901" i="2" s="1"/>
  <c r="S901" i="2" s="1"/>
  <c r="P900" i="2"/>
  <c r="Q900" i="2" s="1"/>
  <c r="O900" i="2"/>
  <c r="J983" i="20" l="1"/>
  <c r="L983" i="20" s="1"/>
  <c r="K983" i="20"/>
  <c r="G985" i="20"/>
  <c r="F986" i="20" s="1"/>
  <c r="H984" i="20"/>
  <c r="I984" i="20" s="1"/>
  <c r="L903" i="3"/>
  <c r="K903" i="3"/>
  <c r="M903" i="3" s="1"/>
  <c r="J904" i="3"/>
  <c r="I905" i="3"/>
  <c r="P901" i="2"/>
  <c r="Q901" i="2" s="1"/>
  <c r="O901" i="2"/>
  <c r="M902" i="2"/>
  <c r="N902" i="2" s="1"/>
  <c r="E903" i="2"/>
  <c r="K984" i="20" l="1"/>
  <c r="J984" i="20"/>
  <c r="L984" i="20" s="1"/>
  <c r="G986" i="20"/>
  <c r="F987" i="20" s="1"/>
  <c r="H985" i="20"/>
  <c r="I985" i="20" s="1"/>
  <c r="I906" i="3"/>
  <c r="J905" i="3"/>
  <c r="K904" i="3"/>
  <c r="M904" i="3" s="1"/>
  <c r="L904" i="3"/>
  <c r="M903" i="2"/>
  <c r="N903" i="2" s="1"/>
  <c r="S903" i="2" s="1"/>
  <c r="E904" i="2"/>
  <c r="O902" i="2"/>
  <c r="P902" i="2"/>
  <c r="Q902" i="2" s="1"/>
  <c r="S902" i="2"/>
  <c r="H986" i="20" l="1"/>
  <c r="I986" i="20" s="1"/>
  <c r="J986" i="20" s="1"/>
  <c r="L986" i="20" s="1"/>
  <c r="K985" i="20"/>
  <c r="J985" i="20"/>
  <c r="L985" i="20" s="1"/>
  <c r="G987" i="20"/>
  <c r="F988" i="20" s="1"/>
  <c r="K905" i="3"/>
  <c r="M905" i="3" s="1"/>
  <c r="L905" i="3"/>
  <c r="I907" i="3"/>
  <c r="J906" i="3"/>
  <c r="M904" i="2"/>
  <c r="N904" i="2" s="1"/>
  <c r="S904" i="2" s="1"/>
  <c r="E905" i="2"/>
  <c r="P903" i="2"/>
  <c r="Q903" i="2" s="1"/>
  <c r="O903" i="2"/>
  <c r="K986" i="20" l="1"/>
  <c r="G988" i="20"/>
  <c r="F989" i="20" s="1"/>
  <c r="H987" i="20"/>
  <c r="I987" i="20" s="1"/>
  <c r="L906" i="3"/>
  <c r="K906" i="3"/>
  <c r="M906" i="3" s="1"/>
  <c r="I908" i="3"/>
  <c r="J907" i="3"/>
  <c r="M905" i="2"/>
  <c r="N905" i="2" s="1"/>
  <c r="S905" i="2" s="1"/>
  <c r="E906" i="2"/>
  <c r="P904" i="2"/>
  <c r="Q904" i="2" s="1"/>
  <c r="O904" i="2"/>
  <c r="K987" i="20" l="1"/>
  <c r="J987" i="20"/>
  <c r="L987" i="20" s="1"/>
  <c r="H988" i="20"/>
  <c r="I988" i="20" s="1"/>
  <c r="G989" i="20"/>
  <c r="F990" i="20" s="1"/>
  <c r="L907" i="3"/>
  <c r="K907" i="3"/>
  <c r="M907" i="3" s="1"/>
  <c r="I909" i="3"/>
  <c r="J908" i="3"/>
  <c r="E907" i="2"/>
  <c r="M906" i="2"/>
  <c r="N906" i="2" s="1"/>
  <c r="S906" i="2" s="1"/>
  <c r="P905" i="2"/>
  <c r="Q905" i="2" s="1"/>
  <c r="O905" i="2"/>
  <c r="G990" i="20" l="1"/>
  <c r="F991" i="20" s="1"/>
  <c r="H989" i="20"/>
  <c r="I989" i="20" s="1"/>
  <c r="K988" i="20"/>
  <c r="J988" i="20"/>
  <c r="L988" i="20" s="1"/>
  <c r="L908" i="3"/>
  <c r="K908" i="3"/>
  <c r="M908" i="3" s="1"/>
  <c r="J909" i="3"/>
  <c r="I910" i="3"/>
  <c r="P906" i="2"/>
  <c r="Q906" i="2" s="1"/>
  <c r="O906" i="2"/>
  <c r="M907" i="2"/>
  <c r="N907" i="2" s="1"/>
  <c r="E908" i="2"/>
  <c r="G991" i="20" l="1"/>
  <c r="F992" i="20" s="1"/>
  <c r="J989" i="20"/>
  <c r="L989" i="20" s="1"/>
  <c r="K989" i="20"/>
  <c r="H990" i="20"/>
  <c r="I990" i="20" s="1"/>
  <c r="J910" i="3"/>
  <c r="I911" i="3"/>
  <c r="L909" i="3"/>
  <c r="K909" i="3"/>
  <c r="M909" i="3" s="1"/>
  <c r="P907" i="2"/>
  <c r="Q907" i="2" s="1"/>
  <c r="O907" i="2"/>
  <c r="M908" i="2"/>
  <c r="N908" i="2" s="1"/>
  <c r="E909" i="2"/>
  <c r="S907" i="2"/>
  <c r="K990" i="20" l="1"/>
  <c r="J990" i="20"/>
  <c r="L990" i="20" s="1"/>
  <c r="G992" i="20"/>
  <c r="F993" i="20" s="1"/>
  <c r="H991" i="20"/>
  <c r="I991" i="20" s="1"/>
  <c r="I912" i="3"/>
  <c r="J911" i="3"/>
  <c r="L910" i="3"/>
  <c r="K910" i="3"/>
  <c r="M910" i="3" s="1"/>
  <c r="P908" i="2"/>
  <c r="Q908" i="2" s="1"/>
  <c r="O908" i="2"/>
  <c r="S908" i="2"/>
  <c r="E910" i="2"/>
  <c r="M909" i="2"/>
  <c r="N909" i="2" s="1"/>
  <c r="J991" i="20" l="1"/>
  <c r="L991" i="20" s="1"/>
  <c r="K991" i="20"/>
  <c r="H992" i="20"/>
  <c r="I992" i="20" s="1"/>
  <c r="G993" i="20"/>
  <c r="F994" i="20" s="1"/>
  <c r="L911" i="3"/>
  <c r="K911" i="3"/>
  <c r="M911" i="3" s="1"/>
  <c r="J912" i="3"/>
  <c r="I913" i="3"/>
  <c r="P909" i="2"/>
  <c r="Q909" i="2" s="1"/>
  <c r="O909" i="2"/>
  <c r="M910" i="2"/>
  <c r="N910" i="2" s="1"/>
  <c r="E911" i="2"/>
  <c r="S909" i="2"/>
  <c r="K992" i="20" l="1"/>
  <c r="J992" i="20"/>
  <c r="L992" i="20" s="1"/>
  <c r="G994" i="20"/>
  <c r="F995" i="20" s="1"/>
  <c r="H994" i="20"/>
  <c r="I994" i="20" s="1"/>
  <c r="H993" i="20"/>
  <c r="I993" i="20" s="1"/>
  <c r="K912" i="3"/>
  <c r="M912" i="3" s="1"/>
  <c r="L912" i="3"/>
  <c r="I914" i="3"/>
  <c r="J913" i="3"/>
  <c r="M911" i="2"/>
  <c r="N911" i="2" s="1"/>
  <c r="S911" i="2" s="1"/>
  <c r="E912" i="2"/>
  <c r="O910" i="2"/>
  <c r="P910" i="2"/>
  <c r="Q910" i="2" s="1"/>
  <c r="S910" i="2"/>
  <c r="K993" i="20" l="1"/>
  <c r="J993" i="20"/>
  <c r="L993" i="20" s="1"/>
  <c r="K994" i="20"/>
  <c r="J994" i="20"/>
  <c r="L994" i="20" s="1"/>
  <c r="G995" i="20"/>
  <c r="F996" i="20" s="1"/>
  <c r="K913" i="3"/>
  <c r="M913" i="3" s="1"/>
  <c r="L913" i="3"/>
  <c r="I915" i="3"/>
  <c r="J914" i="3"/>
  <c r="M912" i="2"/>
  <c r="N912" i="2" s="1"/>
  <c r="S912" i="2" s="1"/>
  <c r="E913" i="2"/>
  <c r="P911" i="2"/>
  <c r="Q911" i="2" s="1"/>
  <c r="O911" i="2"/>
  <c r="H995" i="20" l="1"/>
  <c r="I995" i="20" s="1"/>
  <c r="G996" i="20"/>
  <c r="F997" i="20" s="1"/>
  <c r="L914" i="3"/>
  <c r="K914" i="3"/>
  <c r="M914" i="3" s="1"/>
  <c r="J915" i="3"/>
  <c r="I916" i="3"/>
  <c r="M913" i="2"/>
  <c r="N913" i="2" s="1"/>
  <c r="S913" i="2" s="1"/>
  <c r="E914" i="2"/>
  <c r="P912" i="2"/>
  <c r="Q912" i="2" s="1"/>
  <c r="O912" i="2"/>
  <c r="G997" i="20" l="1"/>
  <c r="F998" i="20" s="1"/>
  <c r="H996" i="20"/>
  <c r="I996" i="20" s="1"/>
  <c r="K995" i="20"/>
  <c r="J995" i="20"/>
  <c r="L995" i="20" s="1"/>
  <c r="L915" i="3"/>
  <c r="K915" i="3"/>
  <c r="M915" i="3" s="1"/>
  <c r="I917" i="3"/>
  <c r="J916" i="3"/>
  <c r="E915" i="2"/>
  <c r="M914" i="2"/>
  <c r="N914" i="2" s="1"/>
  <c r="S914" i="2" s="1"/>
  <c r="P913" i="2"/>
  <c r="Q913" i="2" s="1"/>
  <c r="O913" i="2"/>
  <c r="G998" i="20" l="1"/>
  <c r="F999" i="20" s="1"/>
  <c r="K996" i="20"/>
  <c r="J996" i="20"/>
  <c r="L996" i="20" s="1"/>
  <c r="H997" i="20"/>
  <c r="I997" i="20" s="1"/>
  <c r="L916" i="3"/>
  <c r="K916" i="3"/>
  <c r="M916" i="3" s="1"/>
  <c r="J917" i="3"/>
  <c r="I918" i="3"/>
  <c r="P914" i="2"/>
  <c r="Q914" i="2" s="1"/>
  <c r="O914" i="2"/>
  <c r="M915" i="2"/>
  <c r="N915" i="2" s="1"/>
  <c r="E916" i="2"/>
  <c r="G999" i="20" l="1"/>
  <c r="F1000" i="20" s="1"/>
  <c r="J997" i="20"/>
  <c r="L997" i="20" s="1"/>
  <c r="K997" i="20"/>
  <c r="H998" i="20"/>
  <c r="I998" i="20" s="1"/>
  <c r="L917" i="3"/>
  <c r="K917" i="3"/>
  <c r="M917" i="3" s="1"/>
  <c r="J918" i="3"/>
  <c r="I919" i="3"/>
  <c r="M916" i="2"/>
  <c r="N916" i="2" s="1"/>
  <c r="S916" i="2" s="1"/>
  <c r="E917" i="2"/>
  <c r="P915" i="2"/>
  <c r="Q915" i="2" s="1"/>
  <c r="O915" i="2"/>
  <c r="S915" i="2"/>
  <c r="K998" i="20" l="1"/>
  <c r="J998" i="20"/>
  <c r="L998" i="20" s="1"/>
  <c r="G1000" i="20"/>
  <c r="F1001" i="20" s="1"/>
  <c r="H999" i="20"/>
  <c r="I999" i="20" s="1"/>
  <c r="I920" i="3"/>
  <c r="J919" i="3"/>
  <c r="L918" i="3"/>
  <c r="K918" i="3"/>
  <c r="M918" i="3" s="1"/>
  <c r="E918" i="2"/>
  <c r="M917" i="2"/>
  <c r="N917" i="2" s="1"/>
  <c r="S917" i="2" s="1"/>
  <c r="P916" i="2"/>
  <c r="Q916" i="2" s="1"/>
  <c r="O916" i="2"/>
  <c r="G1001" i="20" l="1"/>
  <c r="F1002" i="20" s="1"/>
  <c r="J999" i="20"/>
  <c r="L999" i="20" s="1"/>
  <c r="K999" i="20"/>
  <c r="H1000" i="20"/>
  <c r="I1000" i="20" s="1"/>
  <c r="L919" i="3"/>
  <c r="K919" i="3"/>
  <c r="M919" i="3" s="1"/>
  <c r="J920" i="3"/>
  <c r="I921" i="3"/>
  <c r="P917" i="2"/>
  <c r="Q917" i="2" s="1"/>
  <c r="O917" i="2"/>
  <c r="M918" i="2"/>
  <c r="N918" i="2" s="1"/>
  <c r="E919" i="2"/>
  <c r="G1002" i="20" l="1"/>
  <c r="F1003" i="20" s="1"/>
  <c r="K1000" i="20"/>
  <c r="J1000" i="20"/>
  <c r="L1000" i="20" s="1"/>
  <c r="H1001" i="20"/>
  <c r="I1001" i="20" s="1"/>
  <c r="I922" i="3"/>
  <c r="J921" i="3"/>
  <c r="K920" i="3"/>
  <c r="M920" i="3" s="1"/>
  <c r="L920" i="3"/>
  <c r="O918" i="2"/>
  <c r="P918" i="2"/>
  <c r="Q918" i="2" s="1"/>
  <c r="M919" i="2"/>
  <c r="N919" i="2" s="1"/>
  <c r="S919" i="2" s="1"/>
  <c r="E920" i="2"/>
  <c r="S918" i="2"/>
  <c r="H1002" i="20" l="1"/>
  <c r="I1002" i="20" s="1"/>
  <c r="K1001" i="20"/>
  <c r="J1001" i="20"/>
  <c r="L1001" i="20" s="1"/>
  <c r="G1003" i="20"/>
  <c r="F1004" i="20" s="1"/>
  <c r="K921" i="3"/>
  <c r="M921" i="3" s="1"/>
  <c r="L921" i="3"/>
  <c r="I923" i="3"/>
  <c r="J922" i="3"/>
  <c r="M920" i="2"/>
  <c r="N920" i="2" s="1"/>
  <c r="S920" i="2" s="1"/>
  <c r="E921" i="2"/>
  <c r="P919" i="2"/>
  <c r="Q919" i="2" s="1"/>
  <c r="O919" i="2"/>
  <c r="G1004" i="20" l="1"/>
  <c r="F1005" i="20" s="1"/>
  <c r="H1003" i="20"/>
  <c r="I1003" i="20" s="1"/>
  <c r="K1002" i="20"/>
  <c r="J1002" i="20"/>
  <c r="L1002" i="20" s="1"/>
  <c r="L922" i="3"/>
  <c r="K922" i="3"/>
  <c r="M922" i="3" s="1"/>
  <c r="J923" i="3"/>
  <c r="I924" i="3"/>
  <c r="M921" i="2"/>
  <c r="N921" i="2" s="1"/>
  <c r="S921" i="2" s="1"/>
  <c r="E922" i="2"/>
  <c r="P920" i="2"/>
  <c r="Q920" i="2" s="1"/>
  <c r="O920" i="2"/>
  <c r="K1003" i="20" l="1"/>
  <c r="J1003" i="20"/>
  <c r="L1003" i="20" s="1"/>
  <c r="H1004" i="20"/>
  <c r="I1004" i="20" s="1"/>
  <c r="G1005" i="20"/>
  <c r="F1006" i="20" s="1"/>
  <c r="I925" i="3"/>
  <c r="J924" i="3"/>
  <c r="L923" i="3"/>
  <c r="K923" i="3"/>
  <c r="M923" i="3" s="1"/>
  <c r="M922" i="2"/>
  <c r="N922" i="2" s="1"/>
  <c r="S922" i="2" s="1"/>
  <c r="E923" i="2"/>
  <c r="P921" i="2"/>
  <c r="Q921" i="2" s="1"/>
  <c r="O921" i="2"/>
  <c r="G1006" i="20" l="1"/>
  <c r="F1007" i="20" s="1"/>
  <c r="H1005" i="20"/>
  <c r="I1005" i="20" s="1"/>
  <c r="K1004" i="20"/>
  <c r="J1004" i="20"/>
  <c r="L1004" i="20" s="1"/>
  <c r="L924" i="3"/>
  <c r="K924" i="3"/>
  <c r="M924" i="3" s="1"/>
  <c r="J925" i="3"/>
  <c r="I926" i="3"/>
  <c r="M923" i="2"/>
  <c r="N923" i="2" s="1"/>
  <c r="S923" i="2" s="1"/>
  <c r="E924" i="2"/>
  <c r="P922" i="2"/>
  <c r="Q922" i="2" s="1"/>
  <c r="O922" i="2"/>
  <c r="J1005" i="20" l="1"/>
  <c r="L1005" i="20" s="1"/>
  <c r="K1005" i="20"/>
  <c r="G1007" i="20"/>
  <c r="F1008" i="20" s="1"/>
  <c r="H1006" i="20"/>
  <c r="I1006" i="20" s="1"/>
  <c r="L925" i="3"/>
  <c r="K925" i="3"/>
  <c r="M925" i="3" s="1"/>
  <c r="J926" i="3"/>
  <c r="I927" i="3"/>
  <c r="M924" i="2"/>
  <c r="N924" i="2" s="1"/>
  <c r="S924" i="2" s="1"/>
  <c r="E925" i="2"/>
  <c r="P923" i="2"/>
  <c r="Q923" i="2" s="1"/>
  <c r="O923" i="2"/>
  <c r="K1006" i="20" l="1"/>
  <c r="J1006" i="20"/>
  <c r="L1006" i="20" s="1"/>
  <c r="H1007" i="20"/>
  <c r="I1007" i="20" s="1"/>
  <c r="G1008" i="20"/>
  <c r="F1009" i="20" s="1"/>
  <c r="L926" i="3"/>
  <c r="K926" i="3"/>
  <c r="M926" i="3" s="1"/>
  <c r="I928" i="3"/>
  <c r="J927" i="3"/>
  <c r="E926" i="2"/>
  <c r="M925" i="2"/>
  <c r="N925" i="2" s="1"/>
  <c r="S925" i="2" s="1"/>
  <c r="P924" i="2"/>
  <c r="Q924" i="2" s="1"/>
  <c r="O924" i="2"/>
  <c r="G1009" i="20" l="1"/>
  <c r="F1010" i="20" s="1"/>
  <c r="J1007" i="20"/>
  <c r="L1007" i="20" s="1"/>
  <c r="K1007" i="20"/>
  <c r="H1008" i="20"/>
  <c r="I1008" i="20" s="1"/>
  <c r="J928" i="3"/>
  <c r="I929" i="3"/>
  <c r="L927" i="3"/>
  <c r="K927" i="3"/>
  <c r="M927" i="3" s="1"/>
  <c r="P925" i="2"/>
  <c r="Q925" i="2" s="1"/>
  <c r="O925" i="2"/>
  <c r="M926" i="2"/>
  <c r="N926" i="2" s="1"/>
  <c r="E927" i="2"/>
  <c r="K1008" i="20" l="1"/>
  <c r="J1008" i="20"/>
  <c r="L1008" i="20" s="1"/>
  <c r="G1010" i="20"/>
  <c r="F1011" i="20" s="1"/>
  <c r="H1009" i="20"/>
  <c r="I1009" i="20" s="1"/>
  <c r="I930" i="3"/>
  <c r="J929" i="3"/>
  <c r="L928" i="3"/>
  <c r="K928" i="3"/>
  <c r="M928" i="3" s="1"/>
  <c r="O926" i="2"/>
  <c r="P926" i="2"/>
  <c r="Q926" i="2" s="1"/>
  <c r="M927" i="2"/>
  <c r="N927" i="2" s="1"/>
  <c r="S927" i="2" s="1"/>
  <c r="E928" i="2"/>
  <c r="S926" i="2"/>
  <c r="K1009" i="20" l="1"/>
  <c r="J1009" i="20"/>
  <c r="L1009" i="20" s="1"/>
  <c r="H1010" i="20"/>
  <c r="I1010" i="20" s="1"/>
  <c r="G1011" i="20"/>
  <c r="F1012" i="20" s="1"/>
  <c r="K929" i="3"/>
  <c r="M929" i="3" s="1"/>
  <c r="L929" i="3"/>
  <c r="J930" i="3"/>
  <c r="I931" i="3"/>
  <c r="M928" i="2"/>
  <c r="N928" i="2" s="1"/>
  <c r="S928" i="2" s="1"/>
  <c r="E929" i="2"/>
  <c r="P927" i="2"/>
  <c r="Q927" i="2" s="1"/>
  <c r="O927" i="2"/>
  <c r="G1012" i="20" l="1"/>
  <c r="F1013" i="20" s="1"/>
  <c r="K1010" i="20"/>
  <c r="J1010" i="20"/>
  <c r="L1010" i="20" s="1"/>
  <c r="H1011" i="20"/>
  <c r="I1011" i="20" s="1"/>
  <c r="I932" i="3"/>
  <c r="J931" i="3"/>
  <c r="K930" i="3"/>
  <c r="M930" i="3" s="1"/>
  <c r="L930" i="3"/>
  <c r="M929" i="2"/>
  <c r="N929" i="2" s="1"/>
  <c r="S929" i="2" s="1"/>
  <c r="E930" i="2"/>
  <c r="P928" i="2"/>
  <c r="Q928" i="2" s="1"/>
  <c r="O928" i="2"/>
  <c r="H1012" i="20" l="1"/>
  <c r="I1012" i="20" s="1"/>
  <c r="K1012" i="20" s="1"/>
  <c r="K1011" i="20"/>
  <c r="J1011" i="20"/>
  <c r="L1011" i="20" s="1"/>
  <c r="G1013" i="20"/>
  <c r="F1014" i="20" s="1"/>
  <c r="L931" i="3"/>
  <c r="K931" i="3"/>
  <c r="M931" i="3" s="1"/>
  <c r="I933" i="3"/>
  <c r="J932" i="3"/>
  <c r="E931" i="2"/>
  <c r="M930" i="2"/>
  <c r="N930" i="2" s="1"/>
  <c r="S930" i="2" s="1"/>
  <c r="P929" i="2"/>
  <c r="Q929" i="2" s="1"/>
  <c r="O929" i="2"/>
  <c r="J1012" i="20" l="1"/>
  <c r="L1012" i="20" s="1"/>
  <c r="G1014" i="20"/>
  <c r="F1015" i="20" s="1"/>
  <c r="H1013" i="20"/>
  <c r="I1013" i="20" s="1"/>
  <c r="J933" i="3"/>
  <c r="I934" i="3"/>
  <c r="L932" i="3"/>
  <c r="K932" i="3"/>
  <c r="M932" i="3" s="1"/>
  <c r="P930" i="2"/>
  <c r="Q930" i="2" s="1"/>
  <c r="O930" i="2"/>
  <c r="M931" i="2"/>
  <c r="N931" i="2" s="1"/>
  <c r="E932" i="2"/>
  <c r="J1013" i="20" l="1"/>
  <c r="L1013" i="20" s="1"/>
  <c r="K1013" i="20"/>
  <c r="G1015" i="20"/>
  <c r="F1016" i="20" s="1"/>
  <c r="H1014" i="20"/>
  <c r="I1014" i="20" s="1"/>
  <c r="I935" i="3"/>
  <c r="J934" i="3"/>
  <c r="L933" i="3"/>
  <c r="K933" i="3"/>
  <c r="M933" i="3" s="1"/>
  <c r="P931" i="2"/>
  <c r="Q931" i="2" s="1"/>
  <c r="O931" i="2"/>
  <c r="M932" i="2"/>
  <c r="N932" i="2" s="1"/>
  <c r="E933" i="2"/>
  <c r="S931" i="2"/>
  <c r="K1014" i="20" l="1"/>
  <c r="J1014" i="20"/>
  <c r="L1014" i="20" s="1"/>
  <c r="G1016" i="20"/>
  <c r="F1017" i="20" s="1"/>
  <c r="H1015" i="20"/>
  <c r="I1015" i="20" s="1"/>
  <c r="L934" i="3"/>
  <c r="K934" i="3"/>
  <c r="M934" i="3" s="1"/>
  <c r="J935" i="3"/>
  <c r="I936" i="3"/>
  <c r="P932" i="2"/>
  <c r="Q932" i="2" s="1"/>
  <c r="O932" i="2"/>
  <c r="S932" i="2"/>
  <c r="E934" i="2"/>
  <c r="M933" i="2"/>
  <c r="N933" i="2" s="1"/>
  <c r="J1015" i="20" l="1"/>
  <c r="L1015" i="20" s="1"/>
  <c r="K1015" i="20"/>
  <c r="G1017" i="20"/>
  <c r="F1018" i="20" s="1"/>
  <c r="H1016" i="20"/>
  <c r="I1016" i="20" s="1"/>
  <c r="J936" i="3"/>
  <c r="I937" i="3"/>
  <c r="L935" i="3"/>
  <c r="K935" i="3"/>
  <c r="M935" i="3" s="1"/>
  <c r="P933" i="2"/>
  <c r="Q933" i="2" s="1"/>
  <c r="O933" i="2"/>
  <c r="M934" i="2"/>
  <c r="N934" i="2" s="1"/>
  <c r="E935" i="2"/>
  <c r="S933" i="2"/>
  <c r="G1018" i="20" l="1"/>
  <c r="F1019" i="20" s="1"/>
  <c r="K1016" i="20"/>
  <c r="J1016" i="20"/>
  <c r="L1016" i="20" s="1"/>
  <c r="H1017" i="20"/>
  <c r="I1017" i="20" s="1"/>
  <c r="I938" i="3"/>
  <c r="J937" i="3"/>
  <c r="L936" i="3"/>
  <c r="K936" i="3"/>
  <c r="M936" i="3" s="1"/>
  <c r="O934" i="2"/>
  <c r="P934" i="2"/>
  <c r="Q934" i="2" s="1"/>
  <c r="M935" i="2"/>
  <c r="N935" i="2" s="1"/>
  <c r="S935" i="2" s="1"/>
  <c r="E936" i="2"/>
  <c r="S934" i="2"/>
  <c r="H1018" i="20" l="1"/>
  <c r="I1018" i="20" s="1"/>
  <c r="K1018" i="20" s="1"/>
  <c r="K1017" i="20"/>
  <c r="J1017" i="20"/>
  <c r="L1017" i="20" s="1"/>
  <c r="G1019" i="20"/>
  <c r="F1020" i="20" s="1"/>
  <c r="J938" i="3"/>
  <c r="I939" i="3"/>
  <c r="L937" i="3"/>
  <c r="K937" i="3"/>
  <c r="M937" i="3" s="1"/>
  <c r="M936" i="2"/>
  <c r="N936" i="2" s="1"/>
  <c r="S936" i="2" s="1"/>
  <c r="E937" i="2"/>
  <c r="P935" i="2"/>
  <c r="Q935" i="2" s="1"/>
  <c r="O935" i="2"/>
  <c r="J1018" i="20" l="1"/>
  <c r="L1018" i="20" s="1"/>
  <c r="G1020" i="20"/>
  <c r="F1021" i="20" s="1"/>
  <c r="H1019" i="20"/>
  <c r="I1019" i="20" s="1"/>
  <c r="I940" i="3"/>
  <c r="J939" i="3"/>
  <c r="K938" i="3"/>
  <c r="M938" i="3" s="1"/>
  <c r="L938" i="3"/>
  <c r="M937" i="2"/>
  <c r="N937" i="2" s="1"/>
  <c r="S937" i="2" s="1"/>
  <c r="E938" i="2"/>
  <c r="P936" i="2"/>
  <c r="Q936" i="2" s="1"/>
  <c r="O936" i="2"/>
  <c r="H1020" i="20" l="1"/>
  <c r="I1020" i="20" s="1"/>
  <c r="J1020" i="20" s="1"/>
  <c r="L1020" i="20" s="1"/>
  <c r="K1019" i="20"/>
  <c r="J1019" i="20"/>
  <c r="L1019" i="20" s="1"/>
  <c r="G1021" i="20"/>
  <c r="F1022" i="20" s="1"/>
  <c r="L939" i="3"/>
  <c r="K939" i="3"/>
  <c r="M939" i="3" s="1"/>
  <c r="I941" i="3"/>
  <c r="J940" i="3"/>
  <c r="E939" i="2"/>
  <c r="M938" i="2"/>
  <c r="N938" i="2" s="1"/>
  <c r="S938" i="2" s="1"/>
  <c r="P937" i="2"/>
  <c r="Q937" i="2" s="1"/>
  <c r="O937" i="2"/>
  <c r="K1020" i="20" l="1"/>
  <c r="H1021" i="20"/>
  <c r="I1021" i="20" s="1"/>
  <c r="G1022" i="20"/>
  <c r="F1023" i="20" s="1"/>
  <c r="L940" i="3"/>
  <c r="K940" i="3"/>
  <c r="M940" i="3" s="1"/>
  <c r="J941" i="3"/>
  <c r="I942" i="3"/>
  <c r="P938" i="2"/>
  <c r="Q938" i="2" s="1"/>
  <c r="O938" i="2"/>
  <c r="M939" i="2"/>
  <c r="N939" i="2" s="1"/>
  <c r="E940" i="2"/>
  <c r="G1023" i="20" l="1"/>
  <c r="F1024" i="20" s="1"/>
  <c r="H1022" i="20"/>
  <c r="I1022" i="20" s="1"/>
  <c r="J1021" i="20"/>
  <c r="L1021" i="20" s="1"/>
  <c r="K1021" i="20"/>
  <c r="L941" i="3"/>
  <c r="K941" i="3"/>
  <c r="M941" i="3" s="1"/>
  <c r="I943" i="3"/>
  <c r="J942" i="3"/>
  <c r="E941" i="2"/>
  <c r="M940" i="2"/>
  <c r="N940" i="2" s="1"/>
  <c r="S940" i="2" s="1"/>
  <c r="P939" i="2"/>
  <c r="Q939" i="2" s="1"/>
  <c r="O939" i="2"/>
  <c r="S939" i="2"/>
  <c r="K1022" i="20" l="1"/>
  <c r="J1022" i="20"/>
  <c r="L1022" i="20" s="1"/>
  <c r="G1024" i="20"/>
  <c r="F1025" i="20" s="1"/>
  <c r="H1023" i="20"/>
  <c r="I1023" i="20" s="1"/>
  <c r="L942" i="3"/>
  <c r="K942" i="3"/>
  <c r="M942" i="3" s="1"/>
  <c r="J943" i="3"/>
  <c r="I944" i="3"/>
  <c r="P940" i="2"/>
  <c r="Q940" i="2" s="1"/>
  <c r="O940" i="2"/>
  <c r="E942" i="2"/>
  <c r="M941" i="2"/>
  <c r="N941" i="2" s="1"/>
  <c r="H1024" i="20" l="1"/>
  <c r="I1024" i="20" s="1"/>
  <c r="G1025" i="20"/>
  <c r="F1026" i="20" s="1"/>
  <c r="J1023" i="20"/>
  <c r="L1023" i="20" s="1"/>
  <c r="K1023" i="20"/>
  <c r="J944" i="3"/>
  <c r="I945" i="3"/>
  <c r="L943" i="3"/>
  <c r="K943" i="3"/>
  <c r="M943" i="3" s="1"/>
  <c r="O941" i="2"/>
  <c r="P941" i="2"/>
  <c r="Q941" i="2" s="1"/>
  <c r="M942" i="2"/>
  <c r="N942" i="2" s="1"/>
  <c r="E943" i="2"/>
  <c r="S941" i="2"/>
  <c r="G1026" i="20" l="1"/>
  <c r="F1027" i="20" s="1"/>
  <c r="H1025" i="20"/>
  <c r="I1025" i="20" s="1"/>
  <c r="K1024" i="20"/>
  <c r="J1024" i="20"/>
  <c r="L1024" i="20" s="1"/>
  <c r="I946" i="3"/>
  <c r="J945" i="3"/>
  <c r="L944" i="3"/>
  <c r="K944" i="3"/>
  <c r="M944" i="3" s="1"/>
  <c r="O942" i="2"/>
  <c r="P942" i="2"/>
  <c r="Q942" i="2" s="1"/>
  <c r="S942" i="2"/>
  <c r="M943" i="2"/>
  <c r="N943" i="2" s="1"/>
  <c r="S943" i="2" s="1"/>
  <c r="E944" i="2"/>
  <c r="H1026" i="20" l="1"/>
  <c r="I1026" i="20" s="1"/>
  <c r="K1026" i="20" s="1"/>
  <c r="K1025" i="20"/>
  <c r="J1025" i="20"/>
  <c r="L1025" i="20" s="1"/>
  <c r="G1027" i="20"/>
  <c r="F1028" i="20" s="1"/>
  <c r="L945" i="3"/>
  <c r="K945" i="3"/>
  <c r="M945" i="3" s="1"/>
  <c r="J946" i="3"/>
  <c r="I947" i="3"/>
  <c r="M944" i="2"/>
  <c r="N944" i="2" s="1"/>
  <c r="S944" i="2" s="1"/>
  <c r="E945" i="2"/>
  <c r="O943" i="2"/>
  <c r="P943" i="2"/>
  <c r="Q943" i="2" s="1"/>
  <c r="J1026" i="20" l="1"/>
  <c r="L1026" i="20" s="1"/>
  <c r="H1027" i="20"/>
  <c r="I1027" i="20" s="1"/>
  <c r="G1028" i="20"/>
  <c r="F1029" i="20" s="1"/>
  <c r="K946" i="3"/>
  <c r="M946" i="3" s="1"/>
  <c r="L946" i="3"/>
  <c r="I948" i="3"/>
  <c r="J947" i="3"/>
  <c r="E946" i="2"/>
  <c r="M945" i="2"/>
  <c r="N945" i="2" s="1"/>
  <c r="S945" i="2" s="1"/>
  <c r="P944" i="2"/>
  <c r="Q944" i="2" s="1"/>
  <c r="O944" i="2"/>
  <c r="G1029" i="20" l="1"/>
  <c r="F1030" i="20" s="1"/>
  <c r="H1028" i="20"/>
  <c r="I1028" i="20" s="1"/>
  <c r="K1027" i="20"/>
  <c r="J1027" i="20"/>
  <c r="L1027" i="20" s="1"/>
  <c r="L947" i="3"/>
  <c r="K947" i="3"/>
  <c r="M947" i="3" s="1"/>
  <c r="I949" i="3"/>
  <c r="J948" i="3"/>
  <c r="P945" i="2"/>
  <c r="Q945" i="2" s="1"/>
  <c r="O945" i="2"/>
  <c r="E947" i="2"/>
  <c r="M946" i="2"/>
  <c r="N946" i="2" s="1"/>
  <c r="G1030" i="20" l="1"/>
  <c r="F1031" i="20" s="1"/>
  <c r="K1028" i="20"/>
  <c r="J1028" i="20"/>
  <c r="L1028" i="20" s="1"/>
  <c r="H1029" i="20"/>
  <c r="I1029" i="20" s="1"/>
  <c r="L948" i="3"/>
  <c r="K948" i="3"/>
  <c r="M948" i="3" s="1"/>
  <c r="J949" i="3"/>
  <c r="I950" i="3"/>
  <c r="P946" i="2"/>
  <c r="Q946" i="2" s="1"/>
  <c r="O946" i="2"/>
  <c r="M947" i="2"/>
  <c r="N947" i="2" s="1"/>
  <c r="S947" i="2" s="1"/>
  <c r="E948" i="2"/>
  <c r="S946" i="2"/>
  <c r="J1029" i="20" l="1"/>
  <c r="L1029" i="20" s="1"/>
  <c r="K1029" i="20"/>
  <c r="G1031" i="20"/>
  <c r="F1032" i="20" s="1"/>
  <c r="H1030" i="20"/>
  <c r="I1030" i="20" s="1"/>
  <c r="I951" i="3"/>
  <c r="J950" i="3"/>
  <c r="L949" i="3"/>
  <c r="K949" i="3"/>
  <c r="M949" i="3" s="1"/>
  <c r="E949" i="2"/>
  <c r="M948" i="2"/>
  <c r="N948" i="2" s="1"/>
  <c r="S948" i="2" s="1"/>
  <c r="P947" i="2"/>
  <c r="Q947" i="2" s="1"/>
  <c r="O947" i="2"/>
  <c r="K1030" i="20" l="1"/>
  <c r="J1030" i="20"/>
  <c r="L1030" i="20" s="1"/>
  <c r="G1032" i="20"/>
  <c r="F1033" i="20" s="1"/>
  <c r="H1031" i="20"/>
  <c r="I1031" i="20" s="1"/>
  <c r="L950" i="3"/>
  <c r="K950" i="3"/>
  <c r="M950" i="3" s="1"/>
  <c r="J951" i="3"/>
  <c r="I952" i="3"/>
  <c r="P948" i="2"/>
  <c r="Q948" i="2" s="1"/>
  <c r="O948" i="2"/>
  <c r="E950" i="2"/>
  <c r="M949" i="2"/>
  <c r="N949" i="2" s="1"/>
  <c r="J1031" i="20" l="1"/>
  <c r="L1031" i="20" s="1"/>
  <c r="K1031" i="20"/>
  <c r="G1033" i="20"/>
  <c r="F1034" i="20" s="1"/>
  <c r="H1032" i="20"/>
  <c r="I1032" i="20" s="1"/>
  <c r="J952" i="3"/>
  <c r="I953" i="3"/>
  <c r="L951" i="3"/>
  <c r="K951" i="3"/>
  <c r="M951" i="3" s="1"/>
  <c r="E951" i="2"/>
  <c r="M950" i="2"/>
  <c r="N950" i="2" s="1"/>
  <c r="S950" i="2" s="1"/>
  <c r="O949" i="2"/>
  <c r="P949" i="2"/>
  <c r="Q949" i="2" s="1"/>
  <c r="S949" i="2"/>
  <c r="G1034" i="20" l="1"/>
  <c r="F1035" i="20" s="1"/>
  <c r="K1032" i="20"/>
  <c r="J1032" i="20"/>
  <c r="L1032" i="20" s="1"/>
  <c r="H1033" i="20"/>
  <c r="I1033" i="20" s="1"/>
  <c r="I954" i="3"/>
  <c r="J953" i="3"/>
  <c r="L952" i="3"/>
  <c r="K952" i="3"/>
  <c r="M952" i="3" s="1"/>
  <c r="O950" i="2"/>
  <c r="P950" i="2"/>
  <c r="Q950" i="2" s="1"/>
  <c r="M951" i="2"/>
  <c r="N951" i="2" s="1"/>
  <c r="E952" i="2"/>
  <c r="K1033" i="20" l="1"/>
  <c r="J1033" i="20"/>
  <c r="L1033" i="20" s="1"/>
  <c r="H1034" i="20"/>
  <c r="I1034" i="20" s="1"/>
  <c r="G1035" i="20"/>
  <c r="F1036" i="20" s="1"/>
  <c r="L953" i="3"/>
  <c r="K953" i="3"/>
  <c r="M953" i="3" s="1"/>
  <c r="J954" i="3"/>
  <c r="I955" i="3"/>
  <c r="P951" i="2"/>
  <c r="Q951" i="2" s="1"/>
  <c r="O951" i="2"/>
  <c r="S951" i="2"/>
  <c r="M952" i="2"/>
  <c r="N952" i="2" s="1"/>
  <c r="E953" i="2"/>
  <c r="G1036" i="20" l="1"/>
  <c r="F1037" i="20" s="1"/>
  <c r="K1034" i="20"/>
  <c r="J1034" i="20"/>
  <c r="L1034" i="20" s="1"/>
  <c r="H1035" i="20"/>
  <c r="I1035" i="20" s="1"/>
  <c r="I956" i="3"/>
  <c r="J955" i="3"/>
  <c r="K954" i="3"/>
  <c r="M954" i="3" s="1"/>
  <c r="L954" i="3"/>
  <c r="M953" i="2"/>
  <c r="N953" i="2" s="1"/>
  <c r="S953" i="2" s="1"/>
  <c r="E954" i="2"/>
  <c r="P952" i="2"/>
  <c r="Q952" i="2" s="1"/>
  <c r="O952" i="2"/>
  <c r="S952" i="2"/>
  <c r="K1035" i="20" l="1"/>
  <c r="J1035" i="20"/>
  <c r="L1035" i="20" s="1"/>
  <c r="H1036" i="20"/>
  <c r="I1036" i="20" s="1"/>
  <c r="G1037" i="20"/>
  <c r="F1038" i="20" s="1"/>
  <c r="L955" i="3"/>
  <c r="K955" i="3"/>
  <c r="M955" i="3" s="1"/>
  <c r="I957" i="3"/>
  <c r="J956" i="3"/>
  <c r="M954" i="2"/>
  <c r="N954" i="2" s="1"/>
  <c r="S954" i="2" s="1"/>
  <c r="E955" i="2"/>
  <c r="P953" i="2"/>
  <c r="Q953" i="2" s="1"/>
  <c r="O953" i="2"/>
  <c r="G1038" i="20" l="1"/>
  <c r="F1039" i="20" s="1"/>
  <c r="H1037" i="20"/>
  <c r="I1037" i="20" s="1"/>
  <c r="K1036" i="20"/>
  <c r="J1036" i="20"/>
  <c r="L1036" i="20" s="1"/>
  <c r="L956" i="3"/>
  <c r="K956" i="3"/>
  <c r="M956" i="3" s="1"/>
  <c r="J957" i="3"/>
  <c r="I958" i="3"/>
  <c r="M955" i="2"/>
  <c r="N955" i="2" s="1"/>
  <c r="S955" i="2" s="1"/>
  <c r="E956" i="2"/>
  <c r="P954" i="2"/>
  <c r="Q954" i="2" s="1"/>
  <c r="O954" i="2"/>
  <c r="J1037" i="20" l="1"/>
  <c r="L1037" i="20" s="1"/>
  <c r="K1037" i="20"/>
  <c r="G1039" i="20"/>
  <c r="F1040" i="20" s="1"/>
  <c r="H1038" i="20"/>
  <c r="I1038" i="20" s="1"/>
  <c r="I959" i="3"/>
  <c r="J958" i="3"/>
  <c r="L957" i="3"/>
  <c r="K957" i="3"/>
  <c r="M957" i="3" s="1"/>
  <c r="E957" i="2"/>
  <c r="M956" i="2"/>
  <c r="N956" i="2" s="1"/>
  <c r="S956" i="2" s="1"/>
  <c r="P955" i="2"/>
  <c r="Q955" i="2" s="1"/>
  <c r="O955" i="2"/>
  <c r="K1038" i="20" l="1"/>
  <c r="J1038" i="20"/>
  <c r="L1038" i="20" s="1"/>
  <c r="G1040" i="20"/>
  <c r="F1041" i="20" s="1"/>
  <c r="H1039" i="20"/>
  <c r="I1039" i="20" s="1"/>
  <c r="L958" i="3"/>
  <c r="K958" i="3"/>
  <c r="M958" i="3" s="1"/>
  <c r="J959" i="3"/>
  <c r="I960" i="3"/>
  <c r="P956" i="2"/>
  <c r="Q956" i="2" s="1"/>
  <c r="O956" i="2"/>
  <c r="E958" i="2"/>
  <c r="M957" i="2"/>
  <c r="N957" i="2" s="1"/>
  <c r="J1039" i="20" l="1"/>
  <c r="L1039" i="20" s="1"/>
  <c r="K1039" i="20"/>
  <c r="H1040" i="20"/>
  <c r="I1040" i="20" s="1"/>
  <c r="G1041" i="20"/>
  <c r="F1042" i="20" s="1"/>
  <c r="J960" i="3"/>
  <c r="I961" i="3"/>
  <c r="L959" i="3"/>
  <c r="K959" i="3"/>
  <c r="M959" i="3" s="1"/>
  <c r="O957" i="2"/>
  <c r="P957" i="2"/>
  <c r="Q957" i="2" s="1"/>
  <c r="M958" i="2"/>
  <c r="N958" i="2" s="1"/>
  <c r="S958" i="2" s="1"/>
  <c r="E959" i="2"/>
  <c r="S957" i="2"/>
  <c r="G1042" i="20" l="1"/>
  <c r="F1043" i="20" s="1"/>
  <c r="K1040" i="20"/>
  <c r="J1040" i="20"/>
  <c r="L1040" i="20" s="1"/>
  <c r="H1041" i="20"/>
  <c r="I1041" i="20" s="1"/>
  <c r="I962" i="3"/>
  <c r="J961" i="3"/>
  <c r="L960" i="3"/>
  <c r="K960" i="3"/>
  <c r="M960" i="3" s="1"/>
  <c r="M959" i="2"/>
  <c r="N959" i="2" s="1"/>
  <c r="S959" i="2" s="1"/>
  <c r="E960" i="2"/>
  <c r="O958" i="2"/>
  <c r="P958" i="2"/>
  <c r="Q958" i="2" s="1"/>
  <c r="H1042" i="20" l="1"/>
  <c r="I1042" i="20" s="1"/>
  <c r="K1042" i="20" s="1"/>
  <c r="K1041" i="20"/>
  <c r="J1041" i="20"/>
  <c r="L1041" i="20" s="1"/>
  <c r="G1043" i="20"/>
  <c r="F1044" i="20" s="1"/>
  <c r="L961" i="3"/>
  <c r="K961" i="3"/>
  <c r="M961" i="3" s="1"/>
  <c r="J962" i="3"/>
  <c r="I963" i="3"/>
  <c r="M960" i="2"/>
  <c r="N960" i="2" s="1"/>
  <c r="S960" i="2" s="1"/>
  <c r="E961" i="2"/>
  <c r="P959" i="2"/>
  <c r="Q959" i="2" s="1"/>
  <c r="O959" i="2"/>
  <c r="J1042" i="20" l="1"/>
  <c r="L1042" i="20" s="1"/>
  <c r="H1043" i="20"/>
  <c r="I1043" i="20" s="1"/>
  <c r="J1043" i="20" s="1"/>
  <c r="L1043" i="20" s="1"/>
  <c r="G1044" i="20"/>
  <c r="F1045" i="20" s="1"/>
  <c r="I964" i="3"/>
  <c r="J963" i="3"/>
  <c r="K962" i="3"/>
  <c r="M962" i="3" s="1"/>
  <c r="L962" i="3"/>
  <c r="M961" i="2"/>
  <c r="N961" i="2" s="1"/>
  <c r="S961" i="2" s="1"/>
  <c r="E962" i="2"/>
  <c r="P960" i="2"/>
  <c r="Q960" i="2" s="1"/>
  <c r="O960" i="2"/>
  <c r="K1043" i="20" l="1"/>
  <c r="G1045" i="20"/>
  <c r="F1046" i="20" s="1"/>
  <c r="H1044" i="20"/>
  <c r="I1044" i="20" s="1"/>
  <c r="L963" i="3"/>
  <c r="K963" i="3"/>
  <c r="M963" i="3" s="1"/>
  <c r="I965" i="3"/>
  <c r="J964" i="3"/>
  <c r="E963" i="2"/>
  <c r="M962" i="2"/>
  <c r="N962" i="2" s="1"/>
  <c r="S962" i="2" s="1"/>
  <c r="P961" i="2"/>
  <c r="Q961" i="2" s="1"/>
  <c r="O961" i="2"/>
  <c r="G1046" i="20" l="1"/>
  <c r="F1047" i="20" s="1"/>
  <c r="K1044" i="20"/>
  <c r="J1044" i="20"/>
  <c r="L1044" i="20" s="1"/>
  <c r="H1045" i="20"/>
  <c r="I1045" i="20" s="1"/>
  <c r="J965" i="3"/>
  <c r="I966" i="3"/>
  <c r="L964" i="3"/>
  <c r="K964" i="3"/>
  <c r="M964" i="3" s="1"/>
  <c r="P962" i="2"/>
  <c r="Q962" i="2" s="1"/>
  <c r="O962" i="2"/>
  <c r="M963" i="2"/>
  <c r="N963" i="2" s="1"/>
  <c r="E964" i="2"/>
  <c r="J1045" i="20" l="1"/>
  <c r="L1045" i="20" s="1"/>
  <c r="K1045" i="20"/>
  <c r="G1047" i="20"/>
  <c r="F1048" i="20" s="1"/>
  <c r="H1046" i="20"/>
  <c r="I1046" i="20" s="1"/>
  <c r="I967" i="3"/>
  <c r="J966" i="3"/>
  <c r="L965" i="3"/>
  <c r="K965" i="3"/>
  <c r="M965" i="3" s="1"/>
  <c r="P963" i="2"/>
  <c r="Q963" i="2" s="1"/>
  <c r="O963" i="2"/>
  <c r="E965" i="2"/>
  <c r="M964" i="2"/>
  <c r="N964" i="2" s="1"/>
  <c r="S963" i="2"/>
  <c r="K1046" i="20" l="1"/>
  <c r="J1046" i="20"/>
  <c r="L1046" i="20" s="1"/>
  <c r="G1048" i="20"/>
  <c r="F1049" i="20" s="1"/>
  <c r="H1047" i="20"/>
  <c r="I1047" i="20" s="1"/>
  <c r="L966" i="3"/>
  <c r="K966" i="3"/>
  <c r="M966" i="3" s="1"/>
  <c r="J967" i="3"/>
  <c r="I968" i="3"/>
  <c r="P964" i="2"/>
  <c r="Q964" i="2" s="1"/>
  <c r="O964" i="2"/>
  <c r="E966" i="2"/>
  <c r="M965" i="2"/>
  <c r="N965" i="2" s="1"/>
  <c r="S964" i="2"/>
  <c r="K1047" i="20" l="1"/>
  <c r="J1047" i="20"/>
  <c r="L1047" i="20" s="1"/>
  <c r="G1049" i="20"/>
  <c r="F1050" i="20" s="1"/>
  <c r="H1048" i="20"/>
  <c r="I1048" i="20" s="1"/>
  <c r="L967" i="3"/>
  <c r="K967" i="3"/>
  <c r="M967" i="3" s="1"/>
  <c r="J968" i="3"/>
  <c r="I969" i="3"/>
  <c r="M966" i="2"/>
  <c r="N966" i="2" s="1"/>
  <c r="S966" i="2" s="1"/>
  <c r="E967" i="2"/>
  <c r="O965" i="2"/>
  <c r="P965" i="2"/>
  <c r="Q965" i="2" s="1"/>
  <c r="S965" i="2"/>
  <c r="H1049" i="20" l="1"/>
  <c r="I1049" i="20" s="1"/>
  <c r="K1049" i="20" s="1"/>
  <c r="K1048" i="20"/>
  <c r="J1048" i="20"/>
  <c r="L1048" i="20" s="1"/>
  <c r="G1050" i="20"/>
  <c r="F1051" i="20" s="1"/>
  <c r="L968" i="3"/>
  <c r="K968" i="3"/>
  <c r="M968" i="3" s="1"/>
  <c r="I970" i="3"/>
  <c r="J969" i="3"/>
  <c r="M967" i="2"/>
  <c r="N967" i="2" s="1"/>
  <c r="S967" i="2" s="1"/>
  <c r="E968" i="2"/>
  <c r="O966" i="2"/>
  <c r="P966" i="2"/>
  <c r="Q966" i="2" s="1"/>
  <c r="J1049" i="20" l="1"/>
  <c r="L1049" i="20" s="1"/>
  <c r="H1050" i="20"/>
  <c r="I1050" i="20" s="1"/>
  <c r="J1050" i="20" s="1"/>
  <c r="L1050" i="20" s="1"/>
  <c r="G1051" i="20"/>
  <c r="F1052" i="20" s="1"/>
  <c r="L969" i="3"/>
  <c r="K969" i="3"/>
  <c r="M969" i="3" s="1"/>
  <c r="J970" i="3"/>
  <c r="I971" i="3"/>
  <c r="M968" i="2"/>
  <c r="N968" i="2" s="1"/>
  <c r="S968" i="2" s="1"/>
  <c r="E969" i="2"/>
  <c r="P967" i="2"/>
  <c r="Q967" i="2" s="1"/>
  <c r="O967" i="2"/>
  <c r="K1050" i="20" l="1"/>
  <c r="H1051" i="20"/>
  <c r="I1051" i="20" s="1"/>
  <c r="G1052" i="20"/>
  <c r="F1053" i="20" s="1"/>
  <c r="I972" i="3"/>
  <c r="J971" i="3"/>
  <c r="K970" i="3"/>
  <c r="M970" i="3" s="1"/>
  <c r="L970" i="3"/>
  <c r="M969" i="2"/>
  <c r="N969" i="2" s="1"/>
  <c r="S969" i="2" s="1"/>
  <c r="E970" i="2"/>
  <c r="P968" i="2"/>
  <c r="Q968" i="2" s="1"/>
  <c r="O968" i="2"/>
  <c r="H1052" i="20" l="1"/>
  <c r="I1052" i="20" s="1"/>
  <c r="J1052" i="20" s="1"/>
  <c r="L1052" i="20" s="1"/>
  <c r="G1053" i="20"/>
  <c r="F1054" i="20" s="1"/>
  <c r="K1051" i="20"/>
  <c r="J1051" i="20"/>
  <c r="L1051" i="20" s="1"/>
  <c r="L971" i="3"/>
  <c r="K971" i="3"/>
  <c r="M971" i="3" s="1"/>
  <c r="I973" i="3"/>
  <c r="J972" i="3"/>
  <c r="E971" i="2"/>
  <c r="M970" i="2"/>
  <c r="N970" i="2" s="1"/>
  <c r="S970" i="2" s="1"/>
  <c r="P969" i="2"/>
  <c r="Q969" i="2" s="1"/>
  <c r="O969" i="2"/>
  <c r="K1052" i="20" l="1"/>
  <c r="G1054" i="20"/>
  <c r="F1055" i="20" s="1"/>
  <c r="H1053" i="20"/>
  <c r="I1053" i="20" s="1"/>
  <c r="J973" i="3"/>
  <c r="I974" i="3"/>
  <c r="L972" i="3"/>
  <c r="K972" i="3"/>
  <c r="M972" i="3" s="1"/>
  <c r="P970" i="2"/>
  <c r="Q970" i="2" s="1"/>
  <c r="O970" i="2"/>
  <c r="M971" i="2"/>
  <c r="N971" i="2" s="1"/>
  <c r="E972" i="2"/>
  <c r="J1053" i="20" l="1"/>
  <c r="L1053" i="20" s="1"/>
  <c r="K1053" i="20"/>
  <c r="G1055" i="20"/>
  <c r="F1056" i="20" s="1"/>
  <c r="H1054" i="20"/>
  <c r="I1054" i="20" s="1"/>
  <c r="L973" i="3"/>
  <c r="K973" i="3"/>
  <c r="M973" i="3" s="1"/>
  <c r="I975" i="3"/>
  <c r="J974" i="3"/>
  <c r="P971" i="2"/>
  <c r="Q971" i="2" s="1"/>
  <c r="O971" i="2"/>
  <c r="E973" i="2"/>
  <c r="M972" i="2"/>
  <c r="N972" i="2" s="1"/>
  <c r="S971" i="2"/>
  <c r="H1055" i="20" l="1"/>
  <c r="I1055" i="20" s="1"/>
  <c r="K1054" i="20"/>
  <c r="J1054" i="20"/>
  <c r="L1054" i="20" s="1"/>
  <c r="G1056" i="20"/>
  <c r="F1057" i="20" s="1"/>
  <c r="J975" i="3"/>
  <c r="I976" i="3"/>
  <c r="L974" i="3"/>
  <c r="K974" i="3"/>
  <c r="M974" i="3" s="1"/>
  <c r="P972" i="2"/>
  <c r="Q972" i="2" s="1"/>
  <c r="O972" i="2"/>
  <c r="E974" i="2"/>
  <c r="M973" i="2"/>
  <c r="N973" i="2" s="1"/>
  <c r="S972" i="2"/>
  <c r="G1057" i="20" l="1"/>
  <c r="F1058" i="20" s="1"/>
  <c r="H1056" i="20"/>
  <c r="I1056" i="20" s="1"/>
  <c r="K1055" i="20"/>
  <c r="J1055" i="20"/>
  <c r="L1055" i="20" s="1"/>
  <c r="J976" i="3"/>
  <c r="I977" i="3"/>
  <c r="L975" i="3"/>
  <c r="K975" i="3"/>
  <c r="M975" i="3" s="1"/>
  <c r="O973" i="2"/>
  <c r="P973" i="2"/>
  <c r="Q973" i="2" s="1"/>
  <c r="M974" i="2"/>
  <c r="N974" i="2" s="1"/>
  <c r="E975" i="2"/>
  <c r="S973" i="2"/>
  <c r="H1057" i="20" l="1"/>
  <c r="I1057" i="20" s="1"/>
  <c r="J1057" i="20" s="1"/>
  <c r="L1057" i="20" s="1"/>
  <c r="K1056" i="20"/>
  <c r="J1056" i="20"/>
  <c r="L1056" i="20" s="1"/>
  <c r="G1058" i="20"/>
  <c r="F1059" i="20" s="1"/>
  <c r="I978" i="3"/>
  <c r="J977" i="3"/>
  <c r="L976" i="3"/>
  <c r="K976" i="3"/>
  <c r="M976" i="3" s="1"/>
  <c r="O974" i="2"/>
  <c r="P974" i="2"/>
  <c r="Q974" i="2" s="1"/>
  <c r="S974" i="2"/>
  <c r="M975" i="2"/>
  <c r="N975" i="2" s="1"/>
  <c r="S975" i="2" s="1"/>
  <c r="E976" i="2"/>
  <c r="H1058" i="20" l="1"/>
  <c r="I1058" i="20" s="1"/>
  <c r="J1058" i="20" s="1"/>
  <c r="L1058" i="20" s="1"/>
  <c r="K1057" i="20"/>
  <c r="G1059" i="20"/>
  <c r="F1060" i="20" s="1"/>
  <c r="L977" i="3"/>
  <c r="K977" i="3"/>
  <c r="M977" i="3" s="1"/>
  <c r="J978" i="3"/>
  <c r="I979" i="3"/>
  <c r="M976" i="2"/>
  <c r="N976" i="2" s="1"/>
  <c r="S976" i="2" s="1"/>
  <c r="E977" i="2"/>
  <c r="P975" i="2"/>
  <c r="Q975" i="2" s="1"/>
  <c r="O975" i="2"/>
  <c r="K1058" i="20" l="1"/>
  <c r="G1060" i="20"/>
  <c r="F1061" i="20" s="1"/>
  <c r="H1059" i="20"/>
  <c r="I1059" i="20" s="1"/>
  <c r="I980" i="3"/>
  <c r="J979" i="3"/>
  <c r="K978" i="3"/>
  <c r="M978" i="3" s="1"/>
  <c r="L978" i="3"/>
  <c r="M977" i="2"/>
  <c r="N977" i="2" s="1"/>
  <c r="S977" i="2" s="1"/>
  <c r="E978" i="2"/>
  <c r="P976" i="2"/>
  <c r="Q976" i="2" s="1"/>
  <c r="O976" i="2"/>
  <c r="G1061" i="20" l="1"/>
  <c r="F1062" i="20" s="1"/>
  <c r="H1060" i="20"/>
  <c r="I1060" i="20" s="1"/>
  <c r="K1059" i="20"/>
  <c r="J1059" i="20"/>
  <c r="L1059" i="20" s="1"/>
  <c r="L979" i="3"/>
  <c r="K979" i="3"/>
  <c r="M979" i="3" s="1"/>
  <c r="I981" i="3"/>
  <c r="J980" i="3"/>
  <c r="E979" i="2"/>
  <c r="M978" i="2"/>
  <c r="N978" i="2" s="1"/>
  <c r="S978" i="2" s="1"/>
  <c r="P977" i="2"/>
  <c r="Q977" i="2" s="1"/>
  <c r="O977" i="2"/>
  <c r="G1062" i="20" l="1"/>
  <c r="F1063" i="20" s="1"/>
  <c r="H1061" i="20"/>
  <c r="I1061" i="20" s="1"/>
  <c r="J1060" i="20"/>
  <c r="L1060" i="20" s="1"/>
  <c r="K1060" i="20"/>
  <c r="L980" i="3"/>
  <c r="K980" i="3"/>
  <c r="M980" i="3" s="1"/>
  <c r="J981" i="3"/>
  <c r="I982" i="3"/>
  <c r="P978" i="2"/>
  <c r="Q978" i="2" s="1"/>
  <c r="O978" i="2"/>
  <c r="M979" i="2"/>
  <c r="N979" i="2" s="1"/>
  <c r="E980" i="2"/>
  <c r="H1062" i="20" l="1"/>
  <c r="I1062" i="20" s="1"/>
  <c r="K1062" i="20" s="1"/>
  <c r="J1061" i="20"/>
  <c r="L1061" i="20" s="1"/>
  <c r="K1061" i="20"/>
  <c r="G1063" i="20"/>
  <c r="F1064" i="20" s="1"/>
  <c r="I983" i="3"/>
  <c r="J982" i="3"/>
  <c r="L981" i="3"/>
  <c r="K981" i="3"/>
  <c r="M981" i="3" s="1"/>
  <c r="P979" i="2"/>
  <c r="Q979" i="2" s="1"/>
  <c r="O979" i="2"/>
  <c r="E981" i="2"/>
  <c r="M980" i="2"/>
  <c r="N980" i="2" s="1"/>
  <c r="S980" i="2" s="1"/>
  <c r="S979" i="2"/>
  <c r="J1062" i="20" l="1"/>
  <c r="L1062" i="20" s="1"/>
  <c r="G1064" i="20"/>
  <c r="F1065" i="20" s="1"/>
  <c r="H1063" i="20"/>
  <c r="I1063" i="20" s="1"/>
  <c r="L982" i="3"/>
  <c r="K982" i="3"/>
  <c r="M982" i="3" s="1"/>
  <c r="J983" i="3"/>
  <c r="I984" i="3"/>
  <c r="E982" i="2"/>
  <c r="M981" i="2"/>
  <c r="N981" i="2" s="1"/>
  <c r="S981" i="2" s="1"/>
  <c r="P980" i="2"/>
  <c r="Q980" i="2" s="1"/>
  <c r="O980" i="2"/>
  <c r="G1065" i="20" l="1"/>
  <c r="F1066" i="20" s="1"/>
  <c r="H1064" i="20"/>
  <c r="I1064" i="20" s="1"/>
  <c r="K1063" i="20"/>
  <c r="J1063" i="20"/>
  <c r="L1063" i="20" s="1"/>
  <c r="J984" i="3"/>
  <c r="I985" i="3"/>
  <c r="L983" i="3"/>
  <c r="K983" i="3"/>
  <c r="M983" i="3" s="1"/>
  <c r="P981" i="2"/>
  <c r="Q981" i="2" s="1"/>
  <c r="O981" i="2"/>
  <c r="M982" i="2"/>
  <c r="N982" i="2" s="1"/>
  <c r="E983" i="2"/>
  <c r="H1065" i="20" l="1"/>
  <c r="I1065" i="20" s="1"/>
  <c r="K1065" i="20" s="1"/>
  <c r="K1064" i="20"/>
  <c r="J1064" i="20"/>
  <c r="L1064" i="20" s="1"/>
  <c r="G1066" i="20"/>
  <c r="F1067" i="20" s="1"/>
  <c r="I986" i="3"/>
  <c r="J985" i="3"/>
  <c r="L984" i="3"/>
  <c r="K984" i="3"/>
  <c r="M984" i="3" s="1"/>
  <c r="M983" i="2"/>
  <c r="N983" i="2" s="1"/>
  <c r="S983" i="2" s="1"/>
  <c r="E984" i="2"/>
  <c r="O982" i="2"/>
  <c r="P982" i="2"/>
  <c r="Q982" i="2" s="1"/>
  <c r="S982" i="2"/>
  <c r="J1065" i="20" l="1"/>
  <c r="L1065" i="20" s="1"/>
  <c r="H1066" i="20"/>
  <c r="I1066" i="20" s="1"/>
  <c r="K1066" i="20" s="1"/>
  <c r="G1067" i="20"/>
  <c r="F1068" i="20" s="1"/>
  <c r="L985" i="3"/>
  <c r="K985" i="3"/>
  <c r="M985" i="3" s="1"/>
  <c r="J986" i="3"/>
  <c r="I987" i="3"/>
  <c r="M984" i="2"/>
  <c r="N984" i="2" s="1"/>
  <c r="S984" i="2" s="1"/>
  <c r="E985" i="2"/>
  <c r="P983" i="2"/>
  <c r="Q983" i="2" s="1"/>
  <c r="O983" i="2"/>
  <c r="J1066" i="20" l="1"/>
  <c r="L1066" i="20" s="1"/>
  <c r="G1068" i="20"/>
  <c r="F1069" i="20" s="1"/>
  <c r="H1067" i="20"/>
  <c r="I1067" i="20" s="1"/>
  <c r="I988" i="3"/>
  <c r="J987" i="3"/>
  <c r="K986" i="3"/>
  <c r="M986" i="3" s="1"/>
  <c r="L986" i="3"/>
  <c r="M985" i="2"/>
  <c r="N985" i="2" s="1"/>
  <c r="S985" i="2" s="1"/>
  <c r="E986" i="2"/>
  <c r="P984" i="2"/>
  <c r="Q984" i="2" s="1"/>
  <c r="O984" i="2"/>
  <c r="H1068" i="20" l="1"/>
  <c r="I1068" i="20" s="1"/>
  <c r="G1069" i="20"/>
  <c r="F1070" i="20" s="1"/>
  <c r="K1067" i="20"/>
  <c r="J1067" i="20"/>
  <c r="L1067" i="20" s="1"/>
  <c r="L987" i="3"/>
  <c r="K987" i="3"/>
  <c r="M987" i="3" s="1"/>
  <c r="I989" i="3"/>
  <c r="J988" i="3"/>
  <c r="E987" i="2"/>
  <c r="M986" i="2"/>
  <c r="N986" i="2" s="1"/>
  <c r="S986" i="2" s="1"/>
  <c r="P985" i="2"/>
  <c r="Q985" i="2" s="1"/>
  <c r="O985" i="2"/>
  <c r="G1070" i="20" l="1"/>
  <c r="F1071" i="20" s="1"/>
  <c r="H1069" i="20"/>
  <c r="I1069" i="20" s="1"/>
  <c r="J1068" i="20"/>
  <c r="L1068" i="20" s="1"/>
  <c r="K1068" i="20"/>
  <c r="L988" i="3"/>
  <c r="K988" i="3"/>
  <c r="M988" i="3" s="1"/>
  <c r="J989" i="3"/>
  <c r="I990" i="3"/>
  <c r="P986" i="2"/>
  <c r="Q986" i="2" s="1"/>
  <c r="O986" i="2"/>
  <c r="M987" i="2"/>
  <c r="N987" i="2" s="1"/>
  <c r="E988" i="2"/>
  <c r="J1069" i="20" l="1"/>
  <c r="L1069" i="20" s="1"/>
  <c r="K1069" i="20"/>
  <c r="G1071" i="20"/>
  <c r="F1072" i="20" s="1"/>
  <c r="H1070" i="20"/>
  <c r="I1070" i="20" s="1"/>
  <c r="I991" i="3"/>
  <c r="J990" i="3"/>
  <c r="L989" i="3"/>
  <c r="K989" i="3"/>
  <c r="M989" i="3" s="1"/>
  <c r="P987" i="2"/>
  <c r="Q987" i="2" s="1"/>
  <c r="O987" i="2"/>
  <c r="M988" i="2"/>
  <c r="N988" i="2" s="1"/>
  <c r="E989" i="2"/>
  <c r="S987" i="2"/>
  <c r="H1071" i="20" l="1"/>
  <c r="I1071" i="20" s="1"/>
  <c r="K1071" i="20" s="1"/>
  <c r="K1070" i="20"/>
  <c r="J1070" i="20"/>
  <c r="L1070" i="20" s="1"/>
  <c r="G1072" i="20"/>
  <c r="F1073" i="20" s="1"/>
  <c r="L990" i="3"/>
  <c r="K990" i="3"/>
  <c r="M990" i="3" s="1"/>
  <c r="J991" i="3"/>
  <c r="I992" i="3"/>
  <c r="P988" i="2"/>
  <c r="Q988" i="2" s="1"/>
  <c r="O988" i="2"/>
  <c r="S988" i="2"/>
  <c r="E990" i="2"/>
  <c r="M989" i="2"/>
  <c r="N989" i="2" s="1"/>
  <c r="J1071" i="20" l="1"/>
  <c r="L1071" i="20" s="1"/>
  <c r="G1073" i="20"/>
  <c r="F1074" i="20" s="1"/>
  <c r="H1072" i="20"/>
  <c r="I1072" i="20" s="1"/>
  <c r="L991" i="3"/>
  <c r="K991" i="3"/>
  <c r="M991" i="3" s="1"/>
  <c r="J992" i="3"/>
  <c r="I993" i="3"/>
  <c r="P989" i="2"/>
  <c r="Q989" i="2" s="1"/>
  <c r="O989" i="2"/>
  <c r="M990" i="2"/>
  <c r="N990" i="2" s="1"/>
  <c r="E991" i="2"/>
  <c r="S989" i="2"/>
  <c r="K1072" i="20" l="1"/>
  <c r="J1072" i="20"/>
  <c r="L1072" i="20" s="1"/>
  <c r="H1073" i="20"/>
  <c r="I1073" i="20" s="1"/>
  <c r="G1074" i="20"/>
  <c r="F1075" i="20" s="1"/>
  <c r="I994" i="3"/>
  <c r="J993" i="3"/>
  <c r="L992" i="3"/>
  <c r="K992" i="3"/>
  <c r="M992" i="3" s="1"/>
  <c r="O990" i="2"/>
  <c r="P990" i="2"/>
  <c r="Q990" i="2" s="1"/>
  <c r="M991" i="2"/>
  <c r="N991" i="2" s="1"/>
  <c r="S991" i="2" s="1"/>
  <c r="E992" i="2"/>
  <c r="S990" i="2"/>
  <c r="H1074" i="20" l="1"/>
  <c r="I1074" i="20" s="1"/>
  <c r="K1074" i="20" s="1"/>
  <c r="G1075" i="20"/>
  <c r="F1076" i="20" s="1"/>
  <c r="K1073" i="20"/>
  <c r="J1073" i="20"/>
  <c r="L1073" i="20" s="1"/>
  <c r="L993" i="3"/>
  <c r="K993" i="3"/>
  <c r="M993" i="3" s="1"/>
  <c r="J994" i="3"/>
  <c r="I995" i="3"/>
  <c r="M992" i="2"/>
  <c r="N992" i="2" s="1"/>
  <c r="S992" i="2" s="1"/>
  <c r="E993" i="2"/>
  <c r="P991" i="2"/>
  <c r="Q991" i="2" s="1"/>
  <c r="O991" i="2"/>
  <c r="J1074" i="20" l="1"/>
  <c r="L1074" i="20" s="1"/>
  <c r="G1076" i="20"/>
  <c r="F1077" i="20" s="1"/>
  <c r="H1075" i="20"/>
  <c r="I1075" i="20" s="1"/>
  <c r="I996" i="3"/>
  <c r="J995" i="3"/>
  <c r="K994" i="3"/>
  <c r="M994" i="3" s="1"/>
  <c r="L994" i="3"/>
  <c r="M993" i="2"/>
  <c r="N993" i="2" s="1"/>
  <c r="S993" i="2" s="1"/>
  <c r="E994" i="2"/>
  <c r="P992" i="2"/>
  <c r="Q992" i="2" s="1"/>
  <c r="O992" i="2"/>
  <c r="K1075" i="20" l="1"/>
  <c r="J1075" i="20"/>
  <c r="L1075" i="20" s="1"/>
  <c r="G1077" i="20"/>
  <c r="F1078" i="20" s="1"/>
  <c r="H1076" i="20"/>
  <c r="I1076" i="20" s="1"/>
  <c r="L995" i="3"/>
  <c r="K995" i="3"/>
  <c r="M995" i="3" s="1"/>
  <c r="I997" i="3"/>
  <c r="J996" i="3"/>
  <c r="E995" i="2"/>
  <c r="M994" i="2"/>
  <c r="N994" i="2" s="1"/>
  <c r="S994" i="2" s="1"/>
  <c r="P993" i="2"/>
  <c r="Q993" i="2" s="1"/>
  <c r="O993" i="2"/>
  <c r="H1077" i="20" l="1"/>
  <c r="I1077" i="20" s="1"/>
  <c r="J1077" i="20" s="1"/>
  <c r="L1077" i="20" s="1"/>
  <c r="J1076" i="20"/>
  <c r="L1076" i="20" s="1"/>
  <c r="K1076" i="20"/>
  <c r="G1078" i="20"/>
  <c r="F1079" i="20" s="1"/>
  <c r="L996" i="3"/>
  <c r="K996" i="3"/>
  <c r="M996" i="3" s="1"/>
  <c r="J997" i="3"/>
  <c r="I998" i="3"/>
  <c r="P994" i="2"/>
  <c r="Q994" i="2" s="1"/>
  <c r="O994" i="2"/>
  <c r="M995" i="2"/>
  <c r="N995" i="2" s="1"/>
  <c r="E996" i="2"/>
  <c r="K1077" i="20" l="1"/>
  <c r="H1078" i="20"/>
  <c r="I1078" i="20" s="1"/>
  <c r="G1079" i="20"/>
  <c r="F1080" i="20" s="1"/>
  <c r="I999" i="3"/>
  <c r="J998" i="3"/>
  <c r="L997" i="3"/>
  <c r="K997" i="3"/>
  <c r="M997" i="3" s="1"/>
  <c r="P995" i="2"/>
  <c r="Q995" i="2" s="1"/>
  <c r="O995" i="2"/>
  <c r="M996" i="2"/>
  <c r="N996" i="2" s="1"/>
  <c r="E997" i="2"/>
  <c r="S995" i="2"/>
  <c r="G1080" i="20" l="1"/>
  <c r="F1081" i="20" s="1"/>
  <c r="H1079" i="20"/>
  <c r="I1079" i="20" s="1"/>
  <c r="K1078" i="20"/>
  <c r="J1078" i="20"/>
  <c r="L1078" i="20" s="1"/>
  <c r="L998" i="3"/>
  <c r="K998" i="3"/>
  <c r="M998" i="3" s="1"/>
  <c r="J999" i="3"/>
  <c r="I1000" i="3"/>
  <c r="P996" i="2"/>
  <c r="Q996" i="2" s="1"/>
  <c r="O996" i="2"/>
  <c r="S996" i="2"/>
  <c r="E998" i="2"/>
  <c r="M997" i="2"/>
  <c r="N997" i="2" s="1"/>
  <c r="K1079" i="20" l="1"/>
  <c r="J1079" i="20"/>
  <c r="L1079" i="20" s="1"/>
  <c r="G1081" i="20"/>
  <c r="F1082" i="20" s="1"/>
  <c r="H1080" i="20"/>
  <c r="I1080" i="20" s="1"/>
  <c r="J1000" i="3"/>
  <c r="I1001" i="3"/>
  <c r="L999" i="3"/>
  <c r="K999" i="3"/>
  <c r="M999" i="3" s="1"/>
  <c r="P997" i="2"/>
  <c r="Q997" i="2" s="1"/>
  <c r="O997" i="2"/>
  <c r="M998" i="2"/>
  <c r="N998" i="2" s="1"/>
  <c r="E999" i="2"/>
  <c r="S997" i="2"/>
  <c r="K1080" i="20" l="1"/>
  <c r="J1080" i="20"/>
  <c r="L1080" i="20" s="1"/>
  <c r="H1081" i="20"/>
  <c r="I1081" i="20" s="1"/>
  <c r="G1082" i="20"/>
  <c r="F1083" i="20" s="1"/>
  <c r="I1002" i="3"/>
  <c r="J1001" i="3"/>
  <c r="L1000" i="3"/>
  <c r="K1000" i="3"/>
  <c r="M1000" i="3" s="1"/>
  <c r="O998" i="2"/>
  <c r="P998" i="2"/>
  <c r="Q998" i="2" s="1"/>
  <c r="M999" i="2"/>
  <c r="N999" i="2" s="1"/>
  <c r="S999" i="2" s="1"/>
  <c r="E1000" i="2"/>
  <c r="S998" i="2"/>
  <c r="H1082" i="20" l="1"/>
  <c r="I1082" i="20" s="1"/>
  <c r="G1083" i="20"/>
  <c r="F1084" i="20" s="1"/>
  <c r="K1081" i="20"/>
  <c r="J1081" i="20"/>
  <c r="L1081" i="20" s="1"/>
  <c r="L1001" i="3"/>
  <c r="K1001" i="3"/>
  <c r="M1001" i="3" s="1"/>
  <c r="J1002" i="3"/>
  <c r="I1003" i="3"/>
  <c r="M1000" i="2"/>
  <c r="N1000" i="2" s="1"/>
  <c r="S1000" i="2" s="1"/>
  <c r="E1001" i="2"/>
  <c r="P999" i="2"/>
  <c r="Q999" i="2" s="1"/>
  <c r="O999" i="2"/>
  <c r="H1083" i="20" l="1"/>
  <c r="I1083" i="20" s="1"/>
  <c r="G1084" i="20"/>
  <c r="F1085" i="20" s="1"/>
  <c r="K1082" i="20"/>
  <c r="J1082" i="20"/>
  <c r="L1082" i="20" s="1"/>
  <c r="I1004" i="3"/>
  <c r="J1003" i="3"/>
  <c r="K1002" i="3"/>
  <c r="M1002" i="3" s="1"/>
  <c r="L1002" i="3"/>
  <c r="M1001" i="2"/>
  <c r="N1001" i="2" s="1"/>
  <c r="S1001" i="2" s="1"/>
  <c r="E1002" i="2"/>
  <c r="P1000" i="2"/>
  <c r="Q1000" i="2" s="1"/>
  <c r="O1000" i="2"/>
  <c r="H1084" i="20" l="1"/>
  <c r="I1084" i="20" s="1"/>
  <c r="G1085" i="20"/>
  <c r="F1086" i="20" s="1"/>
  <c r="J1083" i="20"/>
  <c r="L1083" i="20" s="1"/>
  <c r="K1083" i="20"/>
  <c r="L1003" i="3"/>
  <c r="K1003" i="3"/>
  <c r="M1003" i="3" s="1"/>
  <c r="I1005" i="3"/>
  <c r="J1004" i="3"/>
  <c r="E1003" i="2"/>
  <c r="M1002" i="2"/>
  <c r="N1002" i="2" s="1"/>
  <c r="S1002" i="2" s="1"/>
  <c r="P1001" i="2"/>
  <c r="Q1001" i="2" s="1"/>
  <c r="O1001" i="2"/>
  <c r="H1085" i="20" l="1"/>
  <c r="I1085" i="20" s="1"/>
  <c r="G1086" i="20"/>
  <c r="F1087" i="20" s="1"/>
  <c r="J1084" i="20"/>
  <c r="L1084" i="20" s="1"/>
  <c r="K1084" i="20"/>
  <c r="L1004" i="3"/>
  <c r="K1004" i="3"/>
  <c r="M1004" i="3" s="1"/>
  <c r="J1005" i="3"/>
  <c r="I1006" i="3"/>
  <c r="P1002" i="2"/>
  <c r="Q1002" i="2" s="1"/>
  <c r="O1002" i="2"/>
  <c r="M1003" i="2"/>
  <c r="N1003" i="2" s="1"/>
  <c r="E1004" i="2"/>
  <c r="H1086" i="20" l="1"/>
  <c r="I1086" i="20" s="1"/>
  <c r="J1086" i="20" s="1"/>
  <c r="L1086" i="20" s="1"/>
  <c r="G1087" i="20"/>
  <c r="F1088" i="20" s="1"/>
  <c r="J1085" i="20"/>
  <c r="L1085" i="20" s="1"/>
  <c r="K1085" i="20"/>
  <c r="I1007" i="3"/>
  <c r="J1006" i="3"/>
  <c r="L1005" i="3"/>
  <c r="K1005" i="3"/>
  <c r="M1005" i="3" s="1"/>
  <c r="P1003" i="2"/>
  <c r="Q1003" i="2" s="1"/>
  <c r="O1003" i="2"/>
  <c r="M1004" i="2"/>
  <c r="N1004" i="2" s="1"/>
  <c r="E1005" i="2"/>
  <c r="S1003" i="2"/>
  <c r="K1086" i="20" l="1"/>
  <c r="G1088" i="20"/>
  <c r="F1089" i="20" s="1"/>
  <c r="H1087" i="20"/>
  <c r="I1087" i="20" s="1"/>
  <c r="L1006" i="3"/>
  <c r="K1006" i="3"/>
  <c r="M1006" i="3" s="1"/>
  <c r="J1007" i="3"/>
  <c r="I1008" i="3"/>
  <c r="P1004" i="2"/>
  <c r="Q1004" i="2" s="1"/>
  <c r="O1004" i="2"/>
  <c r="E1006" i="2"/>
  <c r="M1005" i="2"/>
  <c r="N1005" i="2" s="1"/>
  <c r="S1004" i="2"/>
  <c r="K1087" i="20" l="1"/>
  <c r="J1087" i="20"/>
  <c r="L1087" i="20" s="1"/>
  <c r="G1089" i="20"/>
  <c r="F1090" i="20" s="1"/>
  <c r="H1088" i="20"/>
  <c r="I1088" i="20" s="1"/>
  <c r="L1007" i="3"/>
  <c r="K1007" i="3"/>
  <c r="M1007" i="3" s="1"/>
  <c r="J1008" i="3"/>
  <c r="I1009" i="3"/>
  <c r="P1005" i="2"/>
  <c r="Q1005" i="2" s="1"/>
  <c r="O1005" i="2"/>
  <c r="M1006" i="2"/>
  <c r="N1006" i="2" s="1"/>
  <c r="E1007" i="2"/>
  <c r="S1005" i="2"/>
  <c r="K1088" i="20" l="1"/>
  <c r="J1088" i="20"/>
  <c r="L1088" i="20" s="1"/>
  <c r="H1089" i="20"/>
  <c r="I1089" i="20" s="1"/>
  <c r="G1090" i="20"/>
  <c r="F1091" i="20" s="1"/>
  <c r="L1008" i="3"/>
  <c r="K1008" i="3"/>
  <c r="M1008" i="3" s="1"/>
  <c r="I1010" i="3"/>
  <c r="J1009" i="3"/>
  <c r="O1006" i="2"/>
  <c r="P1006" i="2"/>
  <c r="Q1006" i="2" s="1"/>
  <c r="M1007" i="2"/>
  <c r="N1007" i="2" s="1"/>
  <c r="S1007" i="2" s="1"/>
  <c r="E1008" i="2"/>
  <c r="S1006" i="2"/>
  <c r="G1091" i="20" l="1"/>
  <c r="F1092" i="20" s="1"/>
  <c r="H1090" i="20"/>
  <c r="I1090" i="20" s="1"/>
  <c r="J1089" i="20"/>
  <c r="L1089" i="20" s="1"/>
  <c r="K1089" i="20"/>
  <c r="J1010" i="3"/>
  <c r="I1011" i="3"/>
  <c r="L1009" i="3"/>
  <c r="K1009" i="3"/>
  <c r="M1009" i="3" s="1"/>
  <c r="M1008" i="2"/>
  <c r="N1008" i="2" s="1"/>
  <c r="S1008" i="2" s="1"/>
  <c r="E1009" i="2"/>
  <c r="P1007" i="2"/>
  <c r="Q1007" i="2" s="1"/>
  <c r="O1007" i="2"/>
  <c r="J1090" i="20" l="1"/>
  <c r="L1090" i="20" s="1"/>
  <c r="K1090" i="20"/>
  <c r="G1092" i="20"/>
  <c r="F1093" i="20" s="1"/>
  <c r="H1091" i="20"/>
  <c r="I1091" i="20" s="1"/>
  <c r="I1012" i="3"/>
  <c r="J1011" i="3"/>
  <c r="K1010" i="3"/>
  <c r="M1010" i="3" s="1"/>
  <c r="L1010" i="3"/>
  <c r="M1009" i="2"/>
  <c r="N1009" i="2" s="1"/>
  <c r="S1009" i="2" s="1"/>
  <c r="E1010" i="2"/>
  <c r="P1008" i="2"/>
  <c r="Q1008" i="2" s="1"/>
  <c r="O1008" i="2"/>
  <c r="K1091" i="20" l="1"/>
  <c r="J1091" i="20"/>
  <c r="L1091" i="20" s="1"/>
  <c r="G1093" i="20"/>
  <c r="F1094" i="20" s="1"/>
  <c r="H1092" i="20"/>
  <c r="I1092" i="20" s="1"/>
  <c r="L1011" i="3"/>
  <c r="K1011" i="3"/>
  <c r="M1011" i="3" s="1"/>
  <c r="I1013" i="3"/>
  <c r="J1012" i="3"/>
  <c r="M1010" i="2"/>
  <c r="N1010" i="2" s="1"/>
  <c r="S1010" i="2" s="1"/>
  <c r="E1011" i="2"/>
  <c r="P1009" i="2"/>
  <c r="Q1009" i="2" s="1"/>
  <c r="O1009" i="2"/>
  <c r="G1094" i="20" l="1"/>
  <c r="F1095" i="20" s="1"/>
  <c r="K1092" i="20"/>
  <c r="J1092" i="20"/>
  <c r="L1092" i="20" s="1"/>
  <c r="H1093" i="20"/>
  <c r="I1093" i="20" s="1"/>
  <c r="L1012" i="3"/>
  <c r="K1012" i="3"/>
  <c r="M1012" i="3" s="1"/>
  <c r="J1013" i="3"/>
  <c r="I1014" i="3"/>
  <c r="M1011" i="2"/>
  <c r="N1011" i="2" s="1"/>
  <c r="S1011" i="2" s="1"/>
  <c r="E1012" i="2"/>
  <c r="P1010" i="2"/>
  <c r="Q1010" i="2" s="1"/>
  <c r="O1010" i="2"/>
  <c r="K1093" i="20" l="1"/>
  <c r="J1093" i="20"/>
  <c r="L1093" i="20" s="1"/>
  <c r="H1094" i="20"/>
  <c r="I1094" i="20" s="1"/>
  <c r="G1095" i="20"/>
  <c r="F1096" i="20" s="1"/>
  <c r="L1013" i="3"/>
  <c r="K1013" i="3"/>
  <c r="M1013" i="3" s="1"/>
  <c r="I1015" i="3"/>
  <c r="J1014" i="3"/>
  <c r="M1012" i="2"/>
  <c r="N1012" i="2" s="1"/>
  <c r="S1012" i="2" s="1"/>
  <c r="E1013" i="2"/>
  <c r="P1011" i="2"/>
  <c r="Q1011" i="2" s="1"/>
  <c r="O1011" i="2"/>
  <c r="H1095" i="20" l="1"/>
  <c r="I1095" i="20" s="1"/>
  <c r="K1095" i="20" s="1"/>
  <c r="K1094" i="20"/>
  <c r="J1094" i="20"/>
  <c r="L1094" i="20" s="1"/>
  <c r="G1096" i="20"/>
  <c r="F1097" i="20" s="1"/>
  <c r="L1014" i="3"/>
  <c r="K1014" i="3"/>
  <c r="M1014" i="3" s="1"/>
  <c r="J1015" i="3"/>
  <c r="I1016" i="3"/>
  <c r="E1014" i="2"/>
  <c r="M1013" i="2"/>
  <c r="N1013" i="2" s="1"/>
  <c r="S1013" i="2" s="1"/>
  <c r="P1012" i="2"/>
  <c r="Q1012" i="2" s="1"/>
  <c r="O1012" i="2"/>
  <c r="J1095" i="20" l="1"/>
  <c r="L1095" i="20" s="1"/>
  <c r="H1096" i="20"/>
  <c r="I1096" i="20" s="1"/>
  <c r="K1096" i="20" s="1"/>
  <c r="G1097" i="20"/>
  <c r="F1098" i="20" s="1"/>
  <c r="J1016" i="3"/>
  <c r="I1017" i="3"/>
  <c r="L1015" i="3"/>
  <c r="K1015" i="3"/>
  <c r="M1015" i="3" s="1"/>
  <c r="P1013" i="2"/>
  <c r="Q1013" i="2" s="1"/>
  <c r="O1013" i="2"/>
  <c r="M1014" i="2"/>
  <c r="N1014" i="2" s="1"/>
  <c r="E1015" i="2"/>
  <c r="J1096" i="20" l="1"/>
  <c r="L1096" i="20" s="1"/>
  <c r="H1097" i="20"/>
  <c r="I1097" i="20" s="1"/>
  <c r="G1098" i="20"/>
  <c r="F1099" i="20" s="1"/>
  <c r="I1018" i="3"/>
  <c r="J1017" i="3"/>
  <c r="L1016" i="3"/>
  <c r="K1016" i="3"/>
  <c r="M1016" i="3" s="1"/>
  <c r="O1014" i="2"/>
  <c r="P1014" i="2"/>
  <c r="Q1014" i="2" s="1"/>
  <c r="M1015" i="2"/>
  <c r="N1015" i="2" s="1"/>
  <c r="S1015" i="2" s="1"/>
  <c r="E1016" i="2"/>
  <c r="S1014" i="2"/>
  <c r="H1098" i="20" l="1"/>
  <c r="I1098" i="20" s="1"/>
  <c r="G1099" i="20"/>
  <c r="F1100" i="20" s="1"/>
  <c r="J1097" i="20"/>
  <c r="L1097" i="20" s="1"/>
  <c r="K1097" i="20"/>
  <c r="L1017" i="3"/>
  <c r="K1017" i="3"/>
  <c r="M1017" i="3" s="1"/>
  <c r="J1018" i="3"/>
  <c r="I1019" i="3"/>
  <c r="M1016" i="2"/>
  <c r="N1016" i="2" s="1"/>
  <c r="S1016" i="2" s="1"/>
  <c r="E1017" i="2"/>
  <c r="P1015" i="2"/>
  <c r="Q1015" i="2" s="1"/>
  <c r="O1015" i="2"/>
  <c r="G1100" i="20" l="1"/>
  <c r="F1101" i="20" s="1"/>
  <c r="H1099" i="20"/>
  <c r="I1099" i="20" s="1"/>
  <c r="J1098" i="20"/>
  <c r="L1098" i="20" s="1"/>
  <c r="K1098" i="20"/>
  <c r="I1020" i="3"/>
  <c r="J1019" i="3"/>
  <c r="K1018" i="3"/>
  <c r="M1018" i="3" s="1"/>
  <c r="L1018" i="3"/>
  <c r="M1017" i="2"/>
  <c r="N1017" i="2" s="1"/>
  <c r="S1017" i="2" s="1"/>
  <c r="E1018" i="2"/>
  <c r="P1016" i="2"/>
  <c r="Q1016" i="2" s="1"/>
  <c r="O1016" i="2"/>
  <c r="H1100" i="20" l="1"/>
  <c r="I1100" i="20" s="1"/>
  <c r="K1100" i="20" s="1"/>
  <c r="K1099" i="20"/>
  <c r="J1099" i="20"/>
  <c r="L1099" i="20" s="1"/>
  <c r="G1101" i="20"/>
  <c r="F1102" i="20" s="1"/>
  <c r="L1019" i="3"/>
  <c r="K1019" i="3"/>
  <c r="M1019" i="3" s="1"/>
  <c r="I1021" i="3"/>
  <c r="J1020" i="3"/>
  <c r="E1019" i="2"/>
  <c r="M1018" i="2"/>
  <c r="N1018" i="2" s="1"/>
  <c r="S1018" i="2" s="1"/>
  <c r="P1017" i="2"/>
  <c r="Q1017" i="2" s="1"/>
  <c r="O1017" i="2"/>
  <c r="J1100" i="20" l="1"/>
  <c r="L1100" i="20" s="1"/>
  <c r="G1102" i="20"/>
  <c r="F1103" i="20" s="1"/>
  <c r="H1101" i="20"/>
  <c r="I1101" i="20" s="1"/>
  <c r="L1020" i="3"/>
  <c r="K1020" i="3"/>
  <c r="M1020" i="3" s="1"/>
  <c r="J1021" i="3"/>
  <c r="I1022" i="3"/>
  <c r="P1018" i="2"/>
  <c r="Q1018" i="2" s="1"/>
  <c r="O1018" i="2"/>
  <c r="M1019" i="2"/>
  <c r="N1019" i="2" s="1"/>
  <c r="E1020" i="2"/>
  <c r="H1102" i="20" l="1"/>
  <c r="I1102" i="20" s="1"/>
  <c r="K1102" i="20" s="1"/>
  <c r="J1101" i="20"/>
  <c r="L1101" i="20" s="1"/>
  <c r="K1101" i="20"/>
  <c r="G1103" i="20"/>
  <c r="F1104" i="20" s="1"/>
  <c r="L1021" i="3"/>
  <c r="K1021" i="3"/>
  <c r="M1021" i="3" s="1"/>
  <c r="I1023" i="3"/>
  <c r="J1022" i="3"/>
  <c r="P1019" i="2"/>
  <c r="Q1019" i="2" s="1"/>
  <c r="O1019" i="2"/>
  <c r="M1020" i="2"/>
  <c r="N1020" i="2" s="1"/>
  <c r="S1020" i="2" s="1"/>
  <c r="E1021" i="2"/>
  <c r="S1019" i="2"/>
  <c r="J1102" i="20" l="1"/>
  <c r="L1102" i="20" s="1"/>
  <c r="H1103" i="20"/>
  <c r="I1103" i="20" s="1"/>
  <c r="J1103" i="20" s="1"/>
  <c r="L1103" i="20" s="1"/>
  <c r="G1104" i="20"/>
  <c r="F1105" i="20" s="1"/>
  <c r="L1022" i="3"/>
  <c r="K1022" i="3"/>
  <c r="M1022" i="3" s="1"/>
  <c r="J1023" i="3"/>
  <c r="I1024" i="3"/>
  <c r="P1020" i="2"/>
  <c r="Q1020" i="2" s="1"/>
  <c r="O1020" i="2"/>
  <c r="E1022" i="2"/>
  <c r="M1021" i="2"/>
  <c r="N1021" i="2" s="1"/>
  <c r="S1021" i="2" s="1"/>
  <c r="K1103" i="20" l="1"/>
  <c r="G1105" i="20"/>
  <c r="F1106" i="20" s="1"/>
  <c r="H1104" i="20"/>
  <c r="I1104" i="20" s="1"/>
  <c r="J1024" i="3"/>
  <c r="I1025" i="3"/>
  <c r="L1023" i="3"/>
  <c r="K1023" i="3"/>
  <c r="M1023" i="3" s="1"/>
  <c r="P1021" i="2"/>
  <c r="Q1021" i="2" s="1"/>
  <c r="O1021" i="2"/>
  <c r="M1022" i="2"/>
  <c r="N1022" i="2" s="1"/>
  <c r="E1023" i="2"/>
  <c r="G1106" i="20" l="1"/>
  <c r="F1107" i="20" s="1"/>
  <c r="J1104" i="20"/>
  <c r="L1104" i="20" s="1"/>
  <c r="K1104" i="20"/>
  <c r="H1105" i="20"/>
  <c r="I1105" i="20" s="1"/>
  <c r="I1026" i="3"/>
  <c r="J1025" i="3"/>
  <c r="L1024" i="3"/>
  <c r="K1024" i="3"/>
  <c r="M1024" i="3" s="1"/>
  <c r="P1022" i="2"/>
  <c r="Q1022" i="2" s="1"/>
  <c r="O1022" i="2"/>
  <c r="E1024" i="2"/>
  <c r="M1023" i="2"/>
  <c r="N1023" i="2" s="1"/>
  <c r="S1022" i="2"/>
  <c r="K1105" i="20" l="1"/>
  <c r="J1105" i="20"/>
  <c r="L1105" i="20" s="1"/>
  <c r="G1107" i="20"/>
  <c r="F1108" i="20" s="1"/>
  <c r="H1106" i="20"/>
  <c r="I1106" i="20" s="1"/>
  <c r="L1025" i="3"/>
  <c r="K1025" i="3"/>
  <c r="M1025" i="3" s="1"/>
  <c r="J1026" i="3"/>
  <c r="I1027" i="3"/>
  <c r="P1023" i="2"/>
  <c r="Q1023" i="2" s="1"/>
  <c r="O1023" i="2"/>
  <c r="E1025" i="2"/>
  <c r="M1024" i="2"/>
  <c r="N1024" i="2" s="1"/>
  <c r="S1023" i="2"/>
  <c r="H1107" i="20" l="1"/>
  <c r="I1107" i="20" s="1"/>
  <c r="J1107" i="20" s="1"/>
  <c r="L1107" i="20" s="1"/>
  <c r="J1106" i="20"/>
  <c r="L1106" i="20" s="1"/>
  <c r="K1106" i="20"/>
  <c r="G1108" i="20"/>
  <c r="F1109" i="20" s="1"/>
  <c r="K1026" i="3"/>
  <c r="M1026" i="3" s="1"/>
  <c r="L1026" i="3"/>
  <c r="I1028" i="3"/>
  <c r="J1027" i="3"/>
  <c r="O1024" i="2"/>
  <c r="P1024" i="2"/>
  <c r="Q1024" i="2" s="1"/>
  <c r="E1026" i="2"/>
  <c r="M1025" i="2"/>
  <c r="N1025" i="2" s="1"/>
  <c r="S1025" i="2" s="1"/>
  <c r="S1024" i="2"/>
  <c r="K1107" i="20" l="1"/>
  <c r="H1108" i="20"/>
  <c r="I1108" i="20" s="1"/>
  <c r="G1109" i="20"/>
  <c r="F1110" i="20" s="1"/>
  <c r="L1027" i="3"/>
  <c r="K1027" i="3"/>
  <c r="M1027" i="3" s="1"/>
  <c r="I1029" i="3"/>
  <c r="J1028" i="3"/>
  <c r="O1025" i="2"/>
  <c r="P1025" i="2"/>
  <c r="Q1025" i="2" s="1"/>
  <c r="M1026" i="2"/>
  <c r="N1026" i="2" s="1"/>
  <c r="S1026" i="2" s="1"/>
  <c r="E1027" i="2"/>
  <c r="H1109" i="20" l="1"/>
  <c r="I1109" i="20" s="1"/>
  <c r="K1109" i="20" s="1"/>
  <c r="G1110" i="20"/>
  <c r="F1111" i="20" s="1"/>
  <c r="K1108" i="20"/>
  <c r="J1108" i="20"/>
  <c r="L1108" i="20" s="1"/>
  <c r="J1029" i="3"/>
  <c r="I1030" i="3"/>
  <c r="L1028" i="3"/>
  <c r="K1028" i="3"/>
  <c r="M1028" i="3" s="1"/>
  <c r="O1026" i="2"/>
  <c r="P1026" i="2"/>
  <c r="Q1026" i="2" s="1"/>
  <c r="M1027" i="2"/>
  <c r="N1027" i="2" s="1"/>
  <c r="E1028" i="2"/>
  <c r="J1109" i="20" l="1"/>
  <c r="L1109" i="20" s="1"/>
  <c r="G1111" i="20"/>
  <c r="F1112" i="20" s="1"/>
  <c r="H1110" i="20"/>
  <c r="I1110" i="20" s="1"/>
  <c r="I1031" i="3"/>
  <c r="J1030" i="3"/>
  <c r="L1029" i="3"/>
  <c r="K1029" i="3"/>
  <c r="M1029" i="3" s="1"/>
  <c r="P1027" i="2"/>
  <c r="Q1027" i="2" s="1"/>
  <c r="O1027" i="2"/>
  <c r="S1027" i="2"/>
  <c r="E1029" i="2"/>
  <c r="M1028" i="2"/>
  <c r="N1028" i="2" s="1"/>
  <c r="H1111" i="20" l="1"/>
  <c r="I1111" i="20" s="1"/>
  <c r="K1110" i="20"/>
  <c r="J1110" i="20"/>
  <c r="L1110" i="20" s="1"/>
  <c r="G1112" i="20"/>
  <c r="F1113" i="20" s="1"/>
  <c r="L1030" i="3"/>
  <c r="K1030" i="3"/>
  <c r="M1030" i="3" s="1"/>
  <c r="J1031" i="3"/>
  <c r="I1032" i="3"/>
  <c r="P1028" i="2"/>
  <c r="Q1028" i="2" s="1"/>
  <c r="O1028" i="2"/>
  <c r="M1029" i="2"/>
  <c r="N1029" i="2" s="1"/>
  <c r="E1030" i="2"/>
  <c r="S1028" i="2"/>
  <c r="G1113" i="20" l="1"/>
  <c r="F1114" i="20" s="1"/>
  <c r="H1112" i="20"/>
  <c r="I1112" i="20" s="1"/>
  <c r="K1111" i="20"/>
  <c r="J1111" i="20"/>
  <c r="L1111" i="20" s="1"/>
  <c r="L1031" i="3"/>
  <c r="K1031" i="3"/>
  <c r="M1031" i="3" s="1"/>
  <c r="J1032" i="3"/>
  <c r="I1033" i="3"/>
  <c r="O1029" i="2"/>
  <c r="P1029" i="2"/>
  <c r="Q1029" i="2" s="1"/>
  <c r="M1030" i="2"/>
  <c r="N1030" i="2" s="1"/>
  <c r="S1030" i="2" s="1"/>
  <c r="E1031" i="2"/>
  <c r="S1029" i="2"/>
  <c r="G1114" i="20" l="1"/>
  <c r="F1115" i="20" s="1"/>
  <c r="J1112" i="20"/>
  <c r="L1112" i="20" s="1"/>
  <c r="K1112" i="20"/>
  <c r="H1113" i="20"/>
  <c r="I1113" i="20" s="1"/>
  <c r="I1034" i="3"/>
  <c r="J1033" i="3"/>
  <c r="L1032" i="3"/>
  <c r="K1032" i="3"/>
  <c r="M1032" i="3" s="1"/>
  <c r="M1031" i="2"/>
  <c r="N1031" i="2" s="1"/>
  <c r="S1031" i="2" s="1"/>
  <c r="E1032" i="2"/>
  <c r="P1030" i="2"/>
  <c r="Q1030" i="2" s="1"/>
  <c r="O1030" i="2"/>
  <c r="H1114" i="20" l="1"/>
  <c r="I1114" i="20" s="1"/>
  <c r="J1114" i="20" s="1"/>
  <c r="L1114" i="20" s="1"/>
  <c r="K1113" i="20"/>
  <c r="J1113" i="20"/>
  <c r="L1113" i="20" s="1"/>
  <c r="G1115" i="20"/>
  <c r="F1116" i="20" s="1"/>
  <c r="L1033" i="3"/>
  <c r="K1033" i="3"/>
  <c r="M1033" i="3" s="1"/>
  <c r="J1034" i="3"/>
  <c r="I1035" i="3"/>
  <c r="E1033" i="2"/>
  <c r="M1032" i="2"/>
  <c r="N1032" i="2" s="1"/>
  <c r="S1032" i="2" s="1"/>
  <c r="P1031" i="2"/>
  <c r="Q1031" i="2" s="1"/>
  <c r="O1031" i="2"/>
  <c r="K1114" i="20" l="1"/>
  <c r="G1116" i="20"/>
  <c r="F1117" i="20" s="1"/>
  <c r="H1115" i="20"/>
  <c r="I1115" i="20" s="1"/>
  <c r="I1036" i="3"/>
  <c r="J1035" i="3"/>
  <c r="K1034" i="3"/>
  <c r="M1034" i="3" s="1"/>
  <c r="L1034" i="3"/>
  <c r="P1032" i="2"/>
  <c r="Q1032" i="2" s="1"/>
  <c r="O1032" i="2"/>
  <c r="E1034" i="2"/>
  <c r="M1033" i="2"/>
  <c r="N1033" i="2" s="1"/>
  <c r="G1117" i="20" l="1"/>
  <c r="F1118" i="20" s="1"/>
  <c r="K1115" i="20"/>
  <c r="J1115" i="20"/>
  <c r="L1115" i="20" s="1"/>
  <c r="H1116" i="20"/>
  <c r="I1116" i="20" s="1"/>
  <c r="L1035" i="3"/>
  <c r="K1035" i="3"/>
  <c r="M1035" i="3" s="1"/>
  <c r="I1037" i="3"/>
  <c r="J1036" i="3"/>
  <c r="O1033" i="2"/>
  <c r="P1033" i="2"/>
  <c r="Q1033" i="2" s="1"/>
  <c r="M1034" i="2"/>
  <c r="N1034" i="2" s="1"/>
  <c r="E1035" i="2"/>
  <c r="S1033" i="2"/>
  <c r="H1117" i="20" l="1"/>
  <c r="I1117" i="20" s="1"/>
  <c r="J1117" i="20" s="1"/>
  <c r="L1117" i="20" s="1"/>
  <c r="K1116" i="20"/>
  <c r="J1116" i="20"/>
  <c r="L1116" i="20" s="1"/>
  <c r="G1118" i="20"/>
  <c r="F1119" i="20" s="1"/>
  <c r="L1036" i="3"/>
  <c r="K1036" i="3"/>
  <c r="M1036" i="3" s="1"/>
  <c r="J1037" i="3"/>
  <c r="I1038" i="3"/>
  <c r="P1034" i="2"/>
  <c r="Q1034" i="2" s="1"/>
  <c r="O1034" i="2"/>
  <c r="S1034" i="2"/>
  <c r="M1035" i="2"/>
  <c r="N1035" i="2" s="1"/>
  <c r="S1035" i="2" s="1"/>
  <c r="E1036" i="2"/>
  <c r="K1117" i="20" l="1"/>
  <c r="H1118" i="20"/>
  <c r="I1118" i="20" s="1"/>
  <c r="K1118" i="20" s="1"/>
  <c r="G1119" i="20"/>
  <c r="F1120" i="20" s="1"/>
  <c r="I1039" i="3"/>
  <c r="J1038" i="3"/>
  <c r="L1037" i="3"/>
  <c r="K1037" i="3"/>
  <c r="M1037" i="3" s="1"/>
  <c r="E1037" i="2"/>
  <c r="M1036" i="2"/>
  <c r="N1036" i="2" s="1"/>
  <c r="S1036" i="2" s="1"/>
  <c r="P1035" i="2"/>
  <c r="Q1035" i="2" s="1"/>
  <c r="O1035" i="2"/>
  <c r="J1118" i="20" l="1"/>
  <c r="L1118" i="20" s="1"/>
  <c r="G1120" i="20"/>
  <c r="F1121" i="20" s="1"/>
  <c r="H1119" i="20"/>
  <c r="I1119" i="20" s="1"/>
  <c r="L1038" i="3"/>
  <c r="K1038" i="3"/>
  <c r="M1038" i="3" s="1"/>
  <c r="J1039" i="3"/>
  <c r="I1040" i="3"/>
  <c r="P1036" i="2"/>
  <c r="Q1036" i="2" s="1"/>
  <c r="O1036" i="2"/>
  <c r="M1037" i="2"/>
  <c r="N1037" i="2" s="1"/>
  <c r="E1038" i="2"/>
  <c r="G1121" i="20" l="1"/>
  <c r="F1122" i="20" s="1"/>
  <c r="J1119" i="20"/>
  <c r="L1119" i="20" s="1"/>
  <c r="K1119" i="20"/>
  <c r="H1120" i="20"/>
  <c r="I1120" i="20" s="1"/>
  <c r="L1039" i="3"/>
  <c r="K1039" i="3"/>
  <c r="M1039" i="3" s="1"/>
  <c r="J1040" i="3"/>
  <c r="I1041" i="3"/>
  <c r="O1037" i="2"/>
  <c r="P1037" i="2"/>
  <c r="Q1037" i="2" s="1"/>
  <c r="M1038" i="2"/>
  <c r="N1038" i="2" s="1"/>
  <c r="S1038" i="2" s="1"/>
  <c r="E1039" i="2"/>
  <c r="S1037" i="2"/>
  <c r="G1122" i="20" l="1"/>
  <c r="F1123" i="20" s="1"/>
  <c r="J1120" i="20"/>
  <c r="L1120" i="20" s="1"/>
  <c r="K1120" i="20"/>
  <c r="H1121" i="20"/>
  <c r="I1121" i="20" s="1"/>
  <c r="L1040" i="3"/>
  <c r="K1040" i="3"/>
  <c r="M1040" i="3" s="1"/>
  <c r="I1042" i="3"/>
  <c r="J1041" i="3"/>
  <c r="M1039" i="2"/>
  <c r="N1039" i="2" s="1"/>
  <c r="S1039" i="2" s="1"/>
  <c r="E1040" i="2"/>
  <c r="P1038" i="2"/>
  <c r="Q1038" i="2" s="1"/>
  <c r="O1038" i="2"/>
  <c r="G1123" i="20" l="1"/>
  <c r="F1124" i="20" s="1"/>
  <c r="K1121" i="20"/>
  <c r="J1121" i="20"/>
  <c r="L1121" i="20" s="1"/>
  <c r="H1122" i="20"/>
  <c r="I1122" i="20" s="1"/>
  <c r="J1042" i="3"/>
  <c r="I1043" i="3"/>
  <c r="L1041" i="3"/>
  <c r="K1041" i="3"/>
  <c r="M1041" i="3" s="1"/>
  <c r="E1041" i="2"/>
  <c r="M1040" i="2"/>
  <c r="N1040" i="2" s="1"/>
  <c r="S1040" i="2" s="1"/>
  <c r="P1039" i="2"/>
  <c r="Q1039" i="2" s="1"/>
  <c r="O1039" i="2"/>
  <c r="G1124" i="20" l="1"/>
  <c r="F1125" i="20" s="1"/>
  <c r="K1122" i="20"/>
  <c r="J1122" i="20"/>
  <c r="L1122" i="20" s="1"/>
  <c r="H1123" i="20"/>
  <c r="I1123" i="20" s="1"/>
  <c r="I1044" i="3"/>
  <c r="J1043" i="3"/>
  <c r="K1042" i="3"/>
  <c r="M1042" i="3" s="1"/>
  <c r="L1042" i="3"/>
  <c r="P1040" i="2"/>
  <c r="Q1040" i="2" s="1"/>
  <c r="O1040" i="2"/>
  <c r="E1042" i="2"/>
  <c r="M1041" i="2"/>
  <c r="N1041" i="2" s="1"/>
  <c r="H1124" i="20" l="1"/>
  <c r="I1124" i="20" s="1"/>
  <c r="K1124" i="20" s="1"/>
  <c r="K1123" i="20"/>
  <c r="J1123" i="20"/>
  <c r="L1123" i="20" s="1"/>
  <c r="G1125" i="20"/>
  <c r="F1126" i="20" s="1"/>
  <c r="L1043" i="3"/>
  <c r="K1043" i="3"/>
  <c r="M1043" i="3" s="1"/>
  <c r="I1045" i="3"/>
  <c r="J1044" i="3"/>
  <c r="O1041" i="2"/>
  <c r="P1041" i="2"/>
  <c r="Q1041" i="2" s="1"/>
  <c r="M1042" i="2"/>
  <c r="N1042" i="2" s="1"/>
  <c r="S1042" i="2" s="1"/>
  <c r="E1043" i="2"/>
  <c r="S1041" i="2"/>
  <c r="J1124" i="20" l="1"/>
  <c r="L1124" i="20" s="1"/>
  <c r="H1125" i="20"/>
  <c r="I1125" i="20" s="1"/>
  <c r="G1126" i="20"/>
  <c r="F1127" i="20" s="1"/>
  <c r="J1045" i="3"/>
  <c r="I1046" i="3"/>
  <c r="L1044" i="3"/>
  <c r="K1044" i="3"/>
  <c r="M1044" i="3" s="1"/>
  <c r="P1042" i="2"/>
  <c r="Q1042" i="2" s="1"/>
  <c r="O1042" i="2"/>
  <c r="M1043" i="2"/>
  <c r="N1043" i="2" s="1"/>
  <c r="E1044" i="2"/>
  <c r="G1127" i="20" l="1"/>
  <c r="F1128" i="20" s="1"/>
  <c r="H1126" i="20"/>
  <c r="I1126" i="20" s="1"/>
  <c r="J1125" i="20"/>
  <c r="L1125" i="20" s="1"/>
  <c r="K1125" i="20"/>
  <c r="I1047" i="3"/>
  <c r="J1046" i="3"/>
  <c r="L1045" i="3"/>
  <c r="K1045" i="3"/>
  <c r="M1045" i="3" s="1"/>
  <c r="P1043" i="2"/>
  <c r="Q1043" i="2" s="1"/>
  <c r="O1043" i="2"/>
  <c r="S1043" i="2"/>
  <c r="E1045" i="2"/>
  <c r="M1044" i="2"/>
  <c r="N1044" i="2" s="1"/>
  <c r="K1126" i="20" l="1"/>
  <c r="J1126" i="20"/>
  <c r="L1126" i="20" s="1"/>
  <c r="G1128" i="20"/>
  <c r="F1129" i="20" s="1"/>
  <c r="H1127" i="20"/>
  <c r="I1127" i="20" s="1"/>
  <c r="J1047" i="3"/>
  <c r="I1048" i="3"/>
  <c r="L1046" i="3"/>
  <c r="K1046" i="3"/>
  <c r="M1046" i="3" s="1"/>
  <c r="P1044" i="2"/>
  <c r="Q1044" i="2" s="1"/>
  <c r="O1044" i="2"/>
  <c r="M1045" i="2"/>
  <c r="N1045" i="2" s="1"/>
  <c r="E1046" i="2"/>
  <c r="S1044" i="2"/>
  <c r="G1129" i="20" l="1"/>
  <c r="F1130" i="20" s="1"/>
  <c r="K1127" i="20"/>
  <c r="J1127" i="20"/>
  <c r="L1127" i="20" s="1"/>
  <c r="H1128" i="20"/>
  <c r="I1128" i="20" s="1"/>
  <c r="J1048" i="3"/>
  <c r="I1049" i="3"/>
  <c r="L1047" i="3"/>
  <c r="K1047" i="3"/>
  <c r="M1047" i="3" s="1"/>
  <c r="O1045" i="2"/>
  <c r="P1045" i="2"/>
  <c r="Q1045" i="2" s="1"/>
  <c r="M1046" i="2"/>
  <c r="N1046" i="2" s="1"/>
  <c r="S1046" i="2" s="1"/>
  <c r="E1047" i="2"/>
  <c r="S1045" i="2"/>
  <c r="J1128" i="20" l="1"/>
  <c r="L1128" i="20" s="1"/>
  <c r="K1128" i="20"/>
  <c r="G1130" i="20"/>
  <c r="F1131" i="20" s="1"/>
  <c r="H1129" i="20"/>
  <c r="I1129" i="20" s="1"/>
  <c r="I1050" i="3"/>
  <c r="J1049" i="3"/>
  <c r="L1048" i="3"/>
  <c r="K1048" i="3"/>
  <c r="M1048" i="3" s="1"/>
  <c r="M1047" i="2"/>
  <c r="N1047" i="2" s="1"/>
  <c r="S1047" i="2" s="1"/>
  <c r="E1048" i="2"/>
  <c r="P1046" i="2"/>
  <c r="Q1046" i="2" s="1"/>
  <c r="O1046" i="2"/>
  <c r="H1130" i="20" l="1"/>
  <c r="I1130" i="20" s="1"/>
  <c r="J1130" i="20" s="1"/>
  <c r="L1130" i="20" s="1"/>
  <c r="K1129" i="20"/>
  <c r="J1129" i="20"/>
  <c r="L1129" i="20" s="1"/>
  <c r="G1131" i="20"/>
  <c r="F1132" i="20" s="1"/>
  <c r="L1049" i="3"/>
  <c r="K1049" i="3"/>
  <c r="M1049" i="3" s="1"/>
  <c r="J1050" i="3"/>
  <c r="I1051" i="3"/>
  <c r="E1049" i="2"/>
  <c r="M1048" i="2"/>
  <c r="N1048" i="2" s="1"/>
  <c r="S1048" i="2" s="1"/>
  <c r="P1047" i="2"/>
  <c r="Q1047" i="2" s="1"/>
  <c r="O1047" i="2"/>
  <c r="K1130" i="20" l="1"/>
  <c r="G1132" i="20"/>
  <c r="F1133" i="20" s="1"/>
  <c r="H1131" i="20"/>
  <c r="I1131" i="20" s="1"/>
  <c r="K1050" i="3"/>
  <c r="M1050" i="3" s="1"/>
  <c r="L1050" i="3"/>
  <c r="I1052" i="3"/>
  <c r="J1051" i="3"/>
  <c r="P1048" i="2"/>
  <c r="Q1048" i="2" s="1"/>
  <c r="O1048" i="2"/>
  <c r="E1050" i="2"/>
  <c r="M1049" i="2"/>
  <c r="N1049" i="2" s="1"/>
  <c r="K1131" i="20" l="1"/>
  <c r="J1131" i="20"/>
  <c r="L1131" i="20" s="1"/>
  <c r="G1133" i="20"/>
  <c r="F1134" i="20" s="1"/>
  <c r="H1132" i="20"/>
  <c r="I1132" i="20" s="1"/>
  <c r="L1051" i="3"/>
  <c r="K1051" i="3"/>
  <c r="M1051" i="3" s="1"/>
  <c r="I1053" i="3"/>
  <c r="J1052" i="3"/>
  <c r="O1049" i="2"/>
  <c r="P1049" i="2"/>
  <c r="Q1049" i="2" s="1"/>
  <c r="M1050" i="2"/>
  <c r="N1050" i="2" s="1"/>
  <c r="E1051" i="2"/>
  <c r="S1049" i="2"/>
  <c r="H1133" i="20" l="1"/>
  <c r="I1133" i="20" s="1"/>
  <c r="K1133" i="20" s="1"/>
  <c r="K1132" i="20"/>
  <c r="J1132" i="20"/>
  <c r="L1132" i="20" s="1"/>
  <c r="G1134" i="20"/>
  <c r="F1135" i="20" s="1"/>
  <c r="L1052" i="3"/>
  <c r="K1052" i="3"/>
  <c r="M1052" i="3" s="1"/>
  <c r="J1053" i="3"/>
  <c r="I1054" i="3"/>
  <c r="P1050" i="2"/>
  <c r="Q1050" i="2" s="1"/>
  <c r="O1050" i="2"/>
  <c r="S1050" i="2"/>
  <c r="M1051" i="2"/>
  <c r="N1051" i="2" s="1"/>
  <c r="E1052" i="2"/>
  <c r="J1133" i="20" l="1"/>
  <c r="L1133" i="20" s="1"/>
  <c r="G1135" i="20"/>
  <c r="F1136" i="20" s="1"/>
  <c r="H1134" i="20"/>
  <c r="I1134" i="20" s="1"/>
  <c r="L1053" i="3"/>
  <c r="K1053" i="3"/>
  <c r="M1053" i="3" s="1"/>
  <c r="I1055" i="3"/>
  <c r="J1054" i="3"/>
  <c r="E1053" i="2"/>
  <c r="M1052" i="2"/>
  <c r="N1052" i="2" s="1"/>
  <c r="S1052" i="2" s="1"/>
  <c r="P1051" i="2"/>
  <c r="Q1051" i="2" s="1"/>
  <c r="O1051" i="2"/>
  <c r="S1051" i="2"/>
  <c r="G1136" i="20" l="1"/>
  <c r="F1137" i="20" s="1"/>
  <c r="K1134" i="20"/>
  <c r="J1134" i="20"/>
  <c r="L1134" i="20" s="1"/>
  <c r="H1135" i="20"/>
  <c r="I1135" i="20" s="1"/>
  <c r="L1054" i="3"/>
  <c r="K1054" i="3"/>
  <c r="M1054" i="3" s="1"/>
  <c r="J1055" i="3"/>
  <c r="I1056" i="3"/>
  <c r="P1052" i="2"/>
  <c r="Q1052" i="2" s="1"/>
  <c r="O1052" i="2"/>
  <c r="M1053" i="2"/>
  <c r="N1053" i="2" s="1"/>
  <c r="E1054" i="2"/>
  <c r="J1135" i="20" l="1"/>
  <c r="L1135" i="20" s="1"/>
  <c r="K1135" i="20"/>
  <c r="G1137" i="20"/>
  <c r="F1138" i="20" s="1"/>
  <c r="H1136" i="20"/>
  <c r="I1136" i="20" s="1"/>
  <c r="L1055" i="3"/>
  <c r="K1055" i="3"/>
  <c r="M1055" i="3" s="1"/>
  <c r="J1056" i="3"/>
  <c r="I1057" i="3"/>
  <c r="O1053" i="2"/>
  <c r="P1053" i="2"/>
  <c r="Q1053" i="2" s="1"/>
  <c r="M1054" i="2"/>
  <c r="N1054" i="2" s="1"/>
  <c r="S1054" i="2" s="1"/>
  <c r="E1055" i="2"/>
  <c r="S1053" i="2"/>
  <c r="G1138" i="20" l="1"/>
  <c r="F1139" i="20" s="1"/>
  <c r="J1136" i="20"/>
  <c r="L1136" i="20" s="1"/>
  <c r="K1136" i="20"/>
  <c r="H1137" i="20"/>
  <c r="I1137" i="20" s="1"/>
  <c r="I1058" i="3"/>
  <c r="J1057" i="3"/>
  <c r="L1056" i="3"/>
  <c r="K1056" i="3"/>
  <c r="M1056" i="3" s="1"/>
  <c r="M1055" i="2"/>
  <c r="N1055" i="2" s="1"/>
  <c r="S1055" i="2" s="1"/>
  <c r="E1056" i="2"/>
  <c r="P1054" i="2"/>
  <c r="Q1054" i="2" s="1"/>
  <c r="O1054" i="2"/>
  <c r="G1139" i="20" l="1"/>
  <c r="F1140" i="20" s="1"/>
  <c r="K1137" i="20"/>
  <c r="J1137" i="20"/>
  <c r="L1137" i="20" s="1"/>
  <c r="H1138" i="20"/>
  <c r="I1138" i="20" s="1"/>
  <c r="L1057" i="3"/>
  <c r="K1057" i="3"/>
  <c r="M1057" i="3" s="1"/>
  <c r="J1058" i="3"/>
  <c r="I1059" i="3"/>
  <c r="E1057" i="2"/>
  <c r="M1056" i="2"/>
  <c r="N1056" i="2" s="1"/>
  <c r="S1056" i="2" s="1"/>
  <c r="P1055" i="2"/>
  <c r="Q1055" i="2" s="1"/>
  <c r="O1055" i="2"/>
  <c r="K1138" i="20" l="1"/>
  <c r="J1138" i="20"/>
  <c r="L1138" i="20" s="1"/>
  <c r="G1140" i="20"/>
  <c r="F1141" i="20" s="1"/>
  <c r="H1139" i="20"/>
  <c r="I1139" i="20" s="1"/>
  <c r="I1060" i="3"/>
  <c r="J1059" i="3"/>
  <c r="K1058" i="3"/>
  <c r="M1058" i="3" s="1"/>
  <c r="L1058" i="3"/>
  <c r="P1056" i="2"/>
  <c r="Q1056" i="2" s="1"/>
  <c r="O1056" i="2"/>
  <c r="E1058" i="2"/>
  <c r="M1057" i="2"/>
  <c r="N1057" i="2" s="1"/>
  <c r="G1141" i="20" l="1"/>
  <c r="F1142" i="20" s="1"/>
  <c r="K1139" i="20"/>
  <c r="J1139" i="20"/>
  <c r="L1139" i="20" s="1"/>
  <c r="H1140" i="20"/>
  <c r="I1140" i="20" s="1"/>
  <c r="L1059" i="3"/>
  <c r="K1059" i="3"/>
  <c r="M1059" i="3" s="1"/>
  <c r="I1061" i="3"/>
  <c r="J1060" i="3"/>
  <c r="O1057" i="2"/>
  <c r="P1057" i="2"/>
  <c r="Q1057" i="2" s="1"/>
  <c r="M1058" i="2"/>
  <c r="N1058" i="2" s="1"/>
  <c r="E1059" i="2"/>
  <c r="S1057" i="2"/>
  <c r="H1141" i="20" l="1"/>
  <c r="I1141" i="20" s="1"/>
  <c r="K1140" i="20"/>
  <c r="J1140" i="20"/>
  <c r="L1140" i="20" s="1"/>
  <c r="G1142" i="20"/>
  <c r="F1143" i="20" s="1"/>
  <c r="J1061" i="3"/>
  <c r="I1062" i="3"/>
  <c r="L1060" i="3"/>
  <c r="K1060" i="3"/>
  <c r="M1060" i="3" s="1"/>
  <c r="P1058" i="2"/>
  <c r="Q1058" i="2" s="1"/>
  <c r="O1058" i="2"/>
  <c r="S1058" i="2"/>
  <c r="M1059" i="2"/>
  <c r="N1059" i="2" s="1"/>
  <c r="S1059" i="2" s="1"/>
  <c r="E1060" i="2"/>
  <c r="G1143" i="20" l="1"/>
  <c r="F1144" i="20" s="1"/>
  <c r="H1142" i="20"/>
  <c r="I1142" i="20" s="1"/>
  <c r="K1141" i="20"/>
  <c r="J1141" i="20"/>
  <c r="L1141" i="20" s="1"/>
  <c r="I1063" i="3"/>
  <c r="J1062" i="3"/>
  <c r="L1061" i="3"/>
  <c r="K1061" i="3"/>
  <c r="M1061" i="3" s="1"/>
  <c r="E1061" i="2"/>
  <c r="M1060" i="2"/>
  <c r="N1060" i="2" s="1"/>
  <c r="S1060" i="2" s="1"/>
  <c r="P1059" i="2"/>
  <c r="Q1059" i="2" s="1"/>
  <c r="O1059" i="2"/>
  <c r="G1144" i="20" l="1"/>
  <c r="F1145" i="20" s="1"/>
  <c r="K1142" i="20"/>
  <c r="J1142" i="20"/>
  <c r="L1142" i="20" s="1"/>
  <c r="H1143" i="20"/>
  <c r="I1143" i="20" s="1"/>
  <c r="L1062" i="3"/>
  <c r="K1062" i="3"/>
  <c r="M1062" i="3" s="1"/>
  <c r="J1063" i="3"/>
  <c r="I1064" i="3"/>
  <c r="P1060" i="2"/>
  <c r="Q1060" i="2" s="1"/>
  <c r="O1060" i="2"/>
  <c r="M1061" i="2"/>
  <c r="N1061" i="2" s="1"/>
  <c r="E1062" i="2"/>
  <c r="G1145" i="20" l="1"/>
  <c r="F1146" i="20" s="1"/>
  <c r="K1143" i="20"/>
  <c r="J1143" i="20"/>
  <c r="L1143" i="20" s="1"/>
  <c r="H1144" i="20"/>
  <c r="I1144" i="20" s="1"/>
  <c r="J1064" i="3"/>
  <c r="I1065" i="3"/>
  <c r="L1063" i="3"/>
  <c r="K1063" i="3"/>
  <c r="M1063" i="3" s="1"/>
  <c r="M1062" i="2"/>
  <c r="N1062" i="2" s="1"/>
  <c r="S1062" i="2" s="1"/>
  <c r="E1063" i="2"/>
  <c r="O1061" i="2"/>
  <c r="P1061" i="2"/>
  <c r="Q1061" i="2" s="1"/>
  <c r="S1061" i="2"/>
  <c r="J1144" i="20" l="1"/>
  <c r="L1144" i="20" s="1"/>
  <c r="K1144" i="20"/>
  <c r="G1146" i="20"/>
  <c r="F1147" i="20" s="1"/>
  <c r="H1145" i="20"/>
  <c r="I1145" i="20" s="1"/>
  <c r="I1066" i="3"/>
  <c r="J1065" i="3"/>
  <c r="L1064" i="3"/>
  <c r="K1064" i="3"/>
  <c r="M1064" i="3" s="1"/>
  <c r="M1063" i="2"/>
  <c r="N1063" i="2" s="1"/>
  <c r="S1063" i="2" s="1"/>
  <c r="E1064" i="2"/>
  <c r="P1062" i="2"/>
  <c r="Q1062" i="2" s="1"/>
  <c r="O1062" i="2"/>
  <c r="K1145" i="20" l="1"/>
  <c r="J1145" i="20"/>
  <c r="L1145" i="20" s="1"/>
  <c r="H1146" i="20"/>
  <c r="I1146" i="20" s="1"/>
  <c r="G1147" i="20"/>
  <c r="F1148" i="20" s="1"/>
  <c r="L1065" i="3"/>
  <c r="K1065" i="3"/>
  <c r="M1065" i="3" s="1"/>
  <c r="J1066" i="3"/>
  <c r="I1067" i="3"/>
  <c r="E1065" i="2"/>
  <c r="M1064" i="2"/>
  <c r="N1064" i="2" s="1"/>
  <c r="S1064" i="2" s="1"/>
  <c r="P1063" i="2"/>
  <c r="Q1063" i="2" s="1"/>
  <c r="O1063" i="2"/>
  <c r="H1147" i="20" l="1"/>
  <c r="I1147" i="20" s="1"/>
  <c r="G1148" i="20"/>
  <c r="F1149" i="20" s="1"/>
  <c r="K1146" i="20"/>
  <c r="J1146" i="20"/>
  <c r="L1146" i="20" s="1"/>
  <c r="I1068" i="3"/>
  <c r="J1067" i="3"/>
  <c r="K1066" i="3"/>
  <c r="M1066" i="3" s="1"/>
  <c r="L1066" i="3"/>
  <c r="P1064" i="2"/>
  <c r="Q1064" i="2" s="1"/>
  <c r="O1064" i="2"/>
  <c r="M1065" i="2"/>
  <c r="N1065" i="2" s="1"/>
  <c r="E1066" i="2"/>
  <c r="G1149" i="20" l="1"/>
  <c r="F1150" i="20" s="1"/>
  <c r="H1148" i="20"/>
  <c r="I1148" i="20" s="1"/>
  <c r="K1147" i="20"/>
  <c r="J1147" i="20"/>
  <c r="L1147" i="20" s="1"/>
  <c r="L1067" i="3"/>
  <c r="K1067" i="3"/>
  <c r="M1067" i="3" s="1"/>
  <c r="I1069" i="3"/>
  <c r="J1068" i="3"/>
  <c r="M1066" i="2"/>
  <c r="N1066" i="2" s="1"/>
  <c r="S1066" i="2" s="1"/>
  <c r="E1067" i="2"/>
  <c r="O1065" i="2"/>
  <c r="P1065" i="2"/>
  <c r="Q1065" i="2" s="1"/>
  <c r="S1065" i="2"/>
  <c r="H1149" i="20" l="1"/>
  <c r="I1149" i="20" s="1"/>
  <c r="K1149" i="20" s="1"/>
  <c r="K1148" i="20"/>
  <c r="J1148" i="20"/>
  <c r="L1148" i="20" s="1"/>
  <c r="G1150" i="20"/>
  <c r="F1151" i="20" s="1"/>
  <c r="L1068" i="3"/>
  <c r="K1068" i="3"/>
  <c r="M1068" i="3" s="1"/>
  <c r="J1069" i="3"/>
  <c r="I1070" i="3"/>
  <c r="M1067" i="2"/>
  <c r="N1067" i="2" s="1"/>
  <c r="S1067" i="2" s="1"/>
  <c r="E1068" i="2"/>
  <c r="P1066" i="2"/>
  <c r="Q1066" i="2" s="1"/>
  <c r="O1066" i="2"/>
  <c r="J1149" i="20" l="1"/>
  <c r="L1149" i="20" s="1"/>
  <c r="G1151" i="20"/>
  <c r="F1152" i="20" s="1"/>
  <c r="H1150" i="20"/>
  <c r="I1150" i="20" s="1"/>
  <c r="I1071" i="3"/>
  <c r="J1070" i="3"/>
  <c r="L1069" i="3"/>
  <c r="K1069" i="3"/>
  <c r="M1069" i="3" s="1"/>
  <c r="E1069" i="2"/>
  <c r="M1068" i="2"/>
  <c r="N1068" i="2" s="1"/>
  <c r="S1068" i="2" s="1"/>
  <c r="P1067" i="2"/>
  <c r="Q1067" i="2" s="1"/>
  <c r="O1067" i="2"/>
  <c r="J1150" i="20" l="1"/>
  <c r="L1150" i="20" s="1"/>
  <c r="K1150" i="20"/>
  <c r="G1152" i="20"/>
  <c r="F1153" i="20" s="1"/>
  <c r="H1151" i="20"/>
  <c r="I1151" i="20" s="1"/>
  <c r="L1070" i="3"/>
  <c r="K1070" i="3"/>
  <c r="M1070" i="3" s="1"/>
  <c r="J1071" i="3"/>
  <c r="I1072" i="3"/>
  <c r="P1068" i="2"/>
  <c r="Q1068" i="2" s="1"/>
  <c r="O1068" i="2"/>
  <c r="M1069" i="2"/>
  <c r="N1069" i="2" s="1"/>
  <c r="E1070" i="2"/>
  <c r="K1151" i="20" l="1"/>
  <c r="J1151" i="20"/>
  <c r="L1151" i="20" s="1"/>
  <c r="H1152" i="20"/>
  <c r="I1152" i="20" s="1"/>
  <c r="G1153" i="20"/>
  <c r="F1154" i="20" s="1"/>
  <c r="J1072" i="3"/>
  <c r="I1073" i="3"/>
  <c r="L1071" i="3"/>
  <c r="K1071" i="3"/>
  <c r="M1071" i="3" s="1"/>
  <c r="O1069" i="2"/>
  <c r="P1069" i="2"/>
  <c r="Q1069" i="2" s="1"/>
  <c r="M1070" i="2"/>
  <c r="N1070" i="2" s="1"/>
  <c r="S1070" i="2" s="1"/>
  <c r="E1071" i="2"/>
  <c r="S1069" i="2"/>
  <c r="H1153" i="20" l="1"/>
  <c r="I1153" i="20" s="1"/>
  <c r="K1153" i="20" s="1"/>
  <c r="G1154" i="20"/>
  <c r="F1155" i="20" s="1"/>
  <c r="J1152" i="20"/>
  <c r="L1152" i="20" s="1"/>
  <c r="K1152" i="20"/>
  <c r="I1074" i="3"/>
  <c r="J1073" i="3"/>
  <c r="L1072" i="3"/>
  <c r="K1072" i="3"/>
  <c r="M1072" i="3" s="1"/>
  <c r="M1071" i="2"/>
  <c r="N1071" i="2" s="1"/>
  <c r="S1071" i="2" s="1"/>
  <c r="E1072" i="2"/>
  <c r="P1070" i="2"/>
  <c r="Q1070" i="2" s="1"/>
  <c r="O1070" i="2"/>
  <c r="J1153" i="20" l="1"/>
  <c r="L1153" i="20" s="1"/>
  <c r="G1155" i="20"/>
  <c r="F1156" i="20" s="1"/>
  <c r="H1154" i="20"/>
  <c r="I1154" i="20" s="1"/>
  <c r="L1073" i="3"/>
  <c r="K1073" i="3"/>
  <c r="M1073" i="3" s="1"/>
  <c r="J1074" i="3"/>
  <c r="I1075" i="3"/>
  <c r="E1073" i="2"/>
  <c r="M1072" i="2"/>
  <c r="N1072" i="2" s="1"/>
  <c r="S1072" i="2" s="1"/>
  <c r="P1071" i="2"/>
  <c r="Q1071" i="2" s="1"/>
  <c r="O1071" i="2"/>
  <c r="K1154" i="20" l="1"/>
  <c r="J1154" i="20"/>
  <c r="L1154" i="20" s="1"/>
  <c r="G1156" i="20"/>
  <c r="F1157" i="20" s="1"/>
  <c r="H1155" i="20"/>
  <c r="I1155" i="20" s="1"/>
  <c r="I1076" i="3"/>
  <c r="J1075" i="3"/>
  <c r="K1074" i="3"/>
  <c r="M1074" i="3" s="1"/>
  <c r="L1074" i="3"/>
  <c r="P1072" i="2"/>
  <c r="Q1072" i="2" s="1"/>
  <c r="O1072" i="2"/>
  <c r="E1074" i="2"/>
  <c r="M1073" i="2"/>
  <c r="N1073" i="2" s="1"/>
  <c r="H1156" i="20" l="1"/>
  <c r="I1156" i="20" s="1"/>
  <c r="K1156" i="20" s="1"/>
  <c r="G1157" i="20"/>
  <c r="F1158" i="20" s="1"/>
  <c r="K1155" i="20"/>
  <c r="J1155" i="20"/>
  <c r="L1155" i="20" s="1"/>
  <c r="L1075" i="3"/>
  <c r="K1075" i="3"/>
  <c r="M1075" i="3" s="1"/>
  <c r="I1077" i="3"/>
  <c r="J1076" i="3"/>
  <c r="O1073" i="2"/>
  <c r="P1073" i="2"/>
  <c r="Q1073" i="2" s="1"/>
  <c r="M1074" i="2"/>
  <c r="N1074" i="2" s="1"/>
  <c r="S1074" i="2" s="1"/>
  <c r="E1075" i="2"/>
  <c r="S1073" i="2"/>
  <c r="J1156" i="20" l="1"/>
  <c r="L1156" i="20" s="1"/>
  <c r="H1157" i="20"/>
  <c r="I1157" i="20" s="1"/>
  <c r="K1157" i="20" s="1"/>
  <c r="G1158" i="20"/>
  <c r="F1159" i="20" s="1"/>
  <c r="L1076" i="3"/>
  <c r="K1076" i="3"/>
  <c r="M1076" i="3" s="1"/>
  <c r="J1077" i="3"/>
  <c r="I1078" i="3"/>
  <c r="P1074" i="2"/>
  <c r="Q1074" i="2" s="1"/>
  <c r="O1074" i="2"/>
  <c r="M1075" i="2"/>
  <c r="N1075" i="2" s="1"/>
  <c r="E1076" i="2"/>
  <c r="J1157" i="20" l="1"/>
  <c r="L1157" i="20" s="1"/>
  <c r="G1159" i="20"/>
  <c r="F1160" i="20" s="1"/>
  <c r="H1158" i="20"/>
  <c r="I1158" i="20" s="1"/>
  <c r="I1079" i="3"/>
  <c r="J1078" i="3"/>
  <c r="L1077" i="3"/>
  <c r="K1077" i="3"/>
  <c r="M1077" i="3" s="1"/>
  <c r="P1075" i="2"/>
  <c r="Q1075" i="2" s="1"/>
  <c r="O1075" i="2"/>
  <c r="E1077" i="2"/>
  <c r="M1076" i="2"/>
  <c r="N1076" i="2" s="1"/>
  <c r="S1075" i="2"/>
  <c r="G1160" i="20" l="1"/>
  <c r="F1161" i="20" s="1"/>
  <c r="K1158" i="20"/>
  <c r="J1158" i="20"/>
  <c r="L1158" i="20" s="1"/>
  <c r="H1159" i="20"/>
  <c r="I1159" i="20" s="1"/>
  <c r="L1078" i="3"/>
  <c r="K1078" i="3"/>
  <c r="M1078" i="3" s="1"/>
  <c r="J1079" i="3"/>
  <c r="I1080" i="3"/>
  <c r="P1076" i="2"/>
  <c r="Q1076" i="2" s="1"/>
  <c r="O1076" i="2"/>
  <c r="M1077" i="2"/>
  <c r="N1077" i="2" s="1"/>
  <c r="E1078" i="2"/>
  <c r="S1076" i="2"/>
  <c r="K1159" i="20" l="1"/>
  <c r="J1159" i="20"/>
  <c r="L1159" i="20" s="1"/>
  <c r="G1161" i="20"/>
  <c r="F1162" i="20" s="1"/>
  <c r="H1160" i="20"/>
  <c r="I1160" i="20" s="1"/>
  <c r="J1080" i="3"/>
  <c r="I1081" i="3"/>
  <c r="L1079" i="3"/>
  <c r="K1079" i="3"/>
  <c r="M1079" i="3" s="1"/>
  <c r="O1077" i="2"/>
  <c r="P1077" i="2"/>
  <c r="Q1077" i="2" s="1"/>
  <c r="M1078" i="2"/>
  <c r="N1078" i="2" s="1"/>
  <c r="S1078" i="2" s="1"/>
  <c r="E1079" i="2"/>
  <c r="S1077" i="2"/>
  <c r="G1162" i="20" l="1"/>
  <c r="F1163" i="20" s="1"/>
  <c r="J1160" i="20"/>
  <c r="L1160" i="20" s="1"/>
  <c r="K1160" i="20"/>
  <c r="H1161" i="20"/>
  <c r="I1161" i="20" s="1"/>
  <c r="I1082" i="3"/>
  <c r="J1081" i="3"/>
  <c r="L1080" i="3"/>
  <c r="K1080" i="3"/>
  <c r="M1080" i="3" s="1"/>
  <c r="M1079" i="2"/>
  <c r="N1079" i="2" s="1"/>
  <c r="S1079" i="2" s="1"/>
  <c r="E1080" i="2"/>
  <c r="P1078" i="2"/>
  <c r="Q1078" i="2" s="1"/>
  <c r="O1078" i="2"/>
  <c r="H1162" i="20" l="1"/>
  <c r="I1162" i="20" s="1"/>
  <c r="K1162" i="20" s="1"/>
  <c r="K1161" i="20"/>
  <c r="J1161" i="20"/>
  <c r="L1161" i="20" s="1"/>
  <c r="G1163" i="20"/>
  <c r="F1164" i="20" s="1"/>
  <c r="L1081" i="3"/>
  <c r="K1081" i="3"/>
  <c r="M1081" i="3" s="1"/>
  <c r="J1082" i="3"/>
  <c r="I1083" i="3"/>
  <c r="E1081" i="2"/>
  <c r="M1080" i="2"/>
  <c r="N1080" i="2" s="1"/>
  <c r="S1080" i="2" s="1"/>
  <c r="P1079" i="2"/>
  <c r="Q1079" i="2" s="1"/>
  <c r="O1079" i="2"/>
  <c r="J1162" i="20" l="1"/>
  <c r="L1162" i="20" s="1"/>
  <c r="H1163" i="20"/>
  <c r="I1163" i="20" s="1"/>
  <c r="K1163" i="20" s="1"/>
  <c r="G1164" i="20"/>
  <c r="F1165" i="20" s="1"/>
  <c r="I1084" i="3"/>
  <c r="J1083" i="3"/>
  <c r="K1082" i="3"/>
  <c r="M1082" i="3" s="1"/>
  <c r="L1082" i="3"/>
  <c r="P1080" i="2"/>
  <c r="Q1080" i="2" s="1"/>
  <c r="O1080" i="2"/>
  <c r="E1082" i="2"/>
  <c r="M1081" i="2"/>
  <c r="N1081" i="2" s="1"/>
  <c r="J1163" i="20" l="1"/>
  <c r="L1163" i="20" s="1"/>
  <c r="H1164" i="20"/>
  <c r="I1164" i="20" s="1"/>
  <c r="G1165" i="20"/>
  <c r="F1166" i="20" s="1"/>
  <c r="L1083" i="3"/>
  <c r="K1083" i="3"/>
  <c r="M1083" i="3" s="1"/>
  <c r="I1085" i="3"/>
  <c r="J1084" i="3"/>
  <c r="M1082" i="2"/>
  <c r="N1082" i="2" s="1"/>
  <c r="S1082" i="2" s="1"/>
  <c r="E1083" i="2"/>
  <c r="O1081" i="2"/>
  <c r="P1081" i="2"/>
  <c r="Q1081" i="2" s="1"/>
  <c r="S1081" i="2"/>
  <c r="H1165" i="20" l="1"/>
  <c r="I1165" i="20" s="1"/>
  <c r="J1165" i="20" s="1"/>
  <c r="L1165" i="20" s="1"/>
  <c r="G1166" i="20"/>
  <c r="F1167" i="20" s="1"/>
  <c r="J1164" i="20"/>
  <c r="L1164" i="20" s="1"/>
  <c r="K1164" i="20"/>
  <c r="L1084" i="3"/>
  <c r="K1084" i="3"/>
  <c r="M1084" i="3" s="1"/>
  <c r="J1085" i="3"/>
  <c r="I1086" i="3"/>
  <c r="M1083" i="2"/>
  <c r="N1083" i="2" s="1"/>
  <c r="S1083" i="2" s="1"/>
  <c r="E1084" i="2"/>
  <c r="P1082" i="2"/>
  <c r="Q1082" i="2" s="1"/>
  <c r="O1082" i="2"/>
  <c r="K1165" i="20" l="1"/>
  <c r="G1167" i="20"/>
  <c r="F1168" i="20" s="1"/>
  <c r="H1166" i="20"/>
  <c r="I1166" i="20" s="1"/>
  <c r="I1087" i="3"/>
  <c r="J1086" i="3"/>
  <c r="L1085" i="3"/>
  <c r="K1085" i="3"/>
  <c r="M1085" i="3" s="1"/>
  <c r="E1085" i="2"/>
  <c r="M1084" i="2"/>
  <c r="N1084" i="2" s="1"/>
  <c r="S1084" i="2" s="1"/>
  <c r="P1083" i="2"/>
  <c r="Q1083" i="2" s="1"/>
  <c r="O1083" i="2"/>
  <c r="H1167" i="20" l="1"/>
  <c r="I1167" i="20" s="1"/>
  <c r="J1167" i="20" s="1"/>
  <c r="L1167" i="20" s="1"/>
  <c r="K1166" i="20"/>
  <c r="J1166" i="20"/>
  <c r="L1166" i="20" s="1"/>
  <c r="G1168" i="20"/>
  <c r="F1169" i="20" s="1"/>
  <c r="L1086" i="3"/>
  <c r="K1086" i="3"/>
  <c r="M1086" i="3" s="1"/>
  <c r="J1087" i="3"/>
  <c r="I1088" i="3"/>
  <c r="P1084" i="2"/>
  <c r="Q1084" i="2" s="1"/>
  <c r="O1084" i="2"/>
  <c r="M1085" i="2"/>
  <c r="N1085" i="2" s="1"/>
  <c r="E1086" i="2"/>
  <c r="K1167" i="20" l="1"/>
  <c r="G1169" i="20"/>
  <c r="F1170" i="20" s="1"/>
  <c r="H1168" i="20"/>
  <c r="I1168" i="20" s="1"/>
  <c r="L1087" i="3"/>
  <c r="K1087" i="3"/>
  <c r="M1087" i="3" s="1"/>
  <c r="J1088" i="3"/>
  <c r="I1089" i="3"/>
  <c r="M1086" i="2"/>
  <c r="N1086" i="2" s="1"/>
  <c r="S1086" i="2" s="1"/>
  <c r="E1087" i="2"/>
  <c r="O1085" i="2"/>
  <c r="P1085" i="2"/>
  <c r="Q1085" i="2" s="1"/>
  <c r="S1085" i="2"/>
  <c r="K1168" i="20" l="1"/>
  <c r="J1168" i="20"/>
  <c r="L1168" i="20" s="1"/>
  <c r="G1170" i="20"/>
  <c r="F1171" i="20" s="1"/>
  <c r="H1169" i="20"/>
  <c r="I1169" i="20" s="1"/>
  <c r="J1089" i="3"/>
  <c r="I1090" i="3"/>
  <c r="L1088" i="3"/>
  <c r="K1088" i="3"/>
  <c r="M1088" i="3" s="1"/>
  <c r="M1087" i="2"/>
  <c r="N1087" i="2" s="1"/>
  <c r="S1087" i="2" s="1"/>
  <c r="E1088" i="2"/>
  <c r="P1086" i="2"/>
  <c r="Q1086" i="2" s="1"/>
  <c r="O1086" i="2"/>
  <c r="H1170" i="20" l="1"/>
  <c r="I1170" i="20" s="1"/>
  <c r="K1170" i="20" s="1"/>
  <c r="K1169" i="20"/>
  <c r="J1169" i="20"/>
  <c r="L1169" i="20" s="1"/>
  <c r="G1171" i="20"/>
  <c r="F1172" i="20" s="1"/>
  <c r="I1091" i="3"/>
  <c r="J1090" i="3"/>
  <c r="K1089" i="3"/>
  <c r="M1089" i="3" s="1"/>
  <c r="L1089" i="3"/>
  <c r="E1089" i="2"/>
  <c r="M1088" i="2"/>
  <c r="N1088" i="2" s="1"/>
  <c r="S1088" i="2" s="1"/>
  <c r="P1087" i="2"/>
  <c r="Q1087" i="2" s="1"/>
  <c r="O1087" i="2"/>
  <c r="J1170" i="20" l="1"/>
  <c r="L1170" i="20" s="1"/>
  <c r="G1172" i="20"/>
  <c r="F1173" i="20" s="1"/>
  <c r="H1171" i="20"/>
  <c r="I1171" i="20" s="1"/>
  <c r="L1090" i="3"/>
  <c r="K1090" i="3"/>
  <c r="M1090" i="3" s="1"/>
  <c r="J1091" i="3"/>
  <c r="I1092" i="3"/>
  <c r="P1088" i="2"/>
  <c r="Q1088" i="2" s="1"/>
  <c r="O1088" i="2"/>
  <c r="E1090" i="2"/>
  <c r="M1089" i="2"/>
  <c r="N1089" i="2" s="1"/>
  <c r="K1171" i="20" l="1"/>
  <c r="J1171" i="20"/>
  <c r="L1171" i="20" s="1"/>
  <c r="H1172" i="20"/>
  <c r="I1172" i="20" s="1"/>
  <c r="G1173" i="20"/>
  <c r="F1174" i="20" s="1"/>
  <c r="I1093" i="3"/>
  <c r="J1092" i="3"/>
  <c r="K1091" i="3"/>
  <c r="M1091" i="3" s="1"/>
  <c r="L1091" i="3"/>
  <c r="O1089" i="2"/>
  <c r="P1089" i="2"/>
  <c r="Q1089" i="2" s="1"/>
  <c r="M1090" i="2"/>
  <c r="N1090" i="2" s="1"/>
  <c r="E1091" i="2"/>
  <c r="S1089" i="2"/>
  <c r="H1173" i="20" l="1"/>
  <c r="I1173" i="20" s="1"/>
  <c r="G1174" i="20"/>
  <c r="F1175" i="20" s="1"/>
  <c r="K1172" i="20"/>
  <c r="J1172" i="20"/>
  <c r="L1172" i="20" s="1"/>
  <c r="L1092" i="3"/>
  <c r="K1092" i="3"/>
  <c r="M1092" i="3" s="1"/>
  <c r="J1093" i="3"/>
  <c r="I1094" i="3"/>
  <c r="P1090" i="2"/>
  <c r="Q1090" i="2" s="1"/>
  <c r="O1090" i="2"/>
  <c r="S1090" i="2"/>
  <c r="M1091" i="2"/>
  <c r="N1091" i="2" s="1"/>
  <c r="S1091" i="2" s="1"/>
  <c r="E1092" i="2"/>
  <c r="H1174" i="20" l="1"/>
  <c r="I1174" i="20" s="1"/>
  <c r="G1175" i="20"/>
  <c r="F1176" i="20" s="1"/>
  <c r="J1173" i="20"/>
  <c r="L1173" i="20" s="1"/>
  <c r="K1173" i="20"/>
  <c r="I1095" i="3"/>
  <c r="J1094" i="3"/>
  <c r="L1093" i="3"/>
  <c r="K1093" i="3"/>
  <c r="M1093" i="3" s="1"/>
  <c r="E1093" i="2"/>
  <c r="M1092" i="2"/>
  <c r="N1092" i="2" s="1"/>
  <c r="S1092" i="2" s="1"/>
  <c r="P1091" i="2"/>
  <c r="Q1091" i="2" s="1"/>
  <c r="O1091" i="2"/>
  <c r="G1176" i="20" l="1"/>
  <c r="F1177" i="20" s="1"/>
  <c r="H1175" i="20"/>
  <c r="I1175" i="20" s="1"/>
  <c r="K1174" i="20"/>
  <c r="J1174" i="20"/>
  <c r="L1174" i="20" s="1"/>
  <c r="L1094" i="3"/>
  <c r="K1094" i="3"/>
  <c r="M1094" i="3" s="1"/>
  <c r="I1096" i="3"/>
  <c r="J1095" i="3"/>
  <c r="P1092" i="2"/>
  <c r="Q1092" i="2" s="1"/>
  <c r="O1092" i="2"/>
  <c r="M1093" i="2"/>
  <c r="N1093" i="2" s="1"/>
  <c r="E1094" i="2"/>
  <c r="J1175" i="20" l="1"/>
  <c r="L1175" i="20" s="1"/>
  <c r="K1175" i="20"/>
  <c r="G1177" i="20"/>
  <c r="F1178" i="20" s="1"/>
  <c r="H1176" i="20"/>
  <c r="I1176" i="20" s="1"/>
  <c r="L1095" i="3"/>
  <c r="K1095" i="3"/>
  <c r="M1095" i="3" s="1"/>
  <c r="J1096" i="3"/>
  <c r="I1097" i="3"/>
  <c r="O1093" i="2"/>
  <c r="P1093" i="2"/>
  <c r="Q1093" i="2" s="1"/>
  <c r="M1094" i="2"/>
  <c r="N1094" i="2" s="1"/>
  <c r="S1094" i="2" s="1"/>
  <c r="E1095" i="2"/>
  <c r="S1093" i="2"/>
  <c r="G1178" i="20" l="1"/>
  <c r="F1179" i="20" s="1"/>
  <c r="K1176" i="20"/>
  <c r="J1176" i="20"/>
  <c r="L1176" i="20" s="1"/>
  <c r="H1177" i="20"/>
  <c r="I1177" i="20" s="1"/>
  <c r="I1098" i="3"/>
  <c r="J1097" i="3"/>
  <c r="L1096" i="3"/>
  <c r="K1096" i="3"/>
  <c r="M1096" i="3" s="1"/>
  <c r="M1095" i="2"/>
  <c r="N1095" i="2" s="1"/>
  <c r="S1095" i="2" s="1"/>
  <c r="E1096" i="2"/>
  <c r="P1094" i="2"/>
  <c r="Q1094" i="2" s="1"/>
  <c r="O1094" i="2"/>
  <c r="H1178" i="20" l="1"/>
  <c r="I1178" i="20" s="1"/>
  <c r="K1178" i="20" s="1"/>
  <c r="K1177" i="20"/>
  <c r="J1177" i="20"/>
  <c r="L1177" i="20" s="1"/>
  <c r="G1179" i="20"/>
  <c r="F1180" i="20" s="1"/>
  <c r="L1097" i="3"/>
  <c r="K1097" i="3"/>
  <c r="M1097" i="3" s="1"/>
  <c r="J1098" i="3"/>
  <c r="I1099" i="3"/>
  <c r="M1096" i="2"/>
  <c r="N1096" i="2" s="1"/>
  <c r="S1096" i="2" s="1"/>
  <c r="E1097" i="2"/>
  <c r="O1095" i="2"/>
  <c r="P1095" i="2"/>
  <c r="Q1095" i="2" s="1"/>
  <c r="J1178" i="20" l="1"/>
  <c r="L1178" i="20" s="1"/>
  <c r="G1180" i="20"/>
  <c r="F1181" i="20" s="1"/>
  <c r="H1179" i="20"/>
  <c r="I1179" i="20" s="1"/>
  <c r="L1098" i="3"/>
  <c r="K1098" i="3"/>
  <c r="M1098" i="3" s="1"/>
  <c r="I1100" i="3"/>
  <c r="J1099" i="3"/>
  <c r="E1098" i="2"/>
  <c r="M1097" i="2"/>
  <c r="N1097" i="2" s="1"/>
  <c r="S1097" i="2" s="1"/>
  <c r="P1096" i="2"/>
  <c r="Q1096" i="2" s="1"/>
  <c r="O1096" i="2"/>
  <c r="K1179" i="20" l="1"/>
  <c r="J1179" i="20"/>
  <c r="L1179" i="20" s="1"/>
  <c r="H1180" i="20"/>
  <c r="I1180" i="20" s="1"/>
  <c r="G1181" i="20"/>
  <c r="F1182" i="20" s="1"/>
  <c r="K1099" i="3"/>
  <c r="M1099" i="3" s="1"/>
  <c r="L1099" i="3"/>
  <c r="I1101" i="3"/>
  <c r="J1100" i="3"/>
  <c r="P1097" i="2"/>
  <c r="Q1097" i="2" s="1"/>
  <c r="O1097" i="2"/>
  <c r="M1098" i="2"/>
  <c r="N1098" i="2" s="1"/>
  <c r="E1099" i="2"/>
  <c r="K1180" i="20" l="1"/>
  <c r="J1180" i="20"/>
  <c r="L1180" i="20" s="1"/>
  <c r="G1182" i="20"/>
  <c r="F1183" i="20" s="1"/>
  <c r="H1181" i="20"/>
  <c r="I1181" i="20" s="1"/>
  <c r="K1100" i="3"/>
  <c r="M1100" i="3" s="1"/>
  <c r="L1100" i="3"/>
  <c r="I1102" i="3"/>
  <c r="J1101" i="3"/>
  <c r="M1099" i="2"/>
  <c r="N1099" i="2" s="1"/>
  <c r="S1099" i="2" s="1"/>
  <c r="E1100" i="2"/>
  <c r="O1098" i="2"/>
  <c r="P1098" i="2"/>
  <c r="Q1098" i="2" s="1"/>
  <c r="S1098" i="2"/>
  <c r="J1181" i="20" l="1"/>
  <c r="L1181" i="20" s="1"/>
  <c r="K1181" i="20"/>
  <c r="G1183" i="20"/>
  <c r="F1184" i="20" s="1"/>
  <c r="H1182" i="20"/>
  <c r="I1182" i="20" s="1"/>
  <c r="J1102" i="3"/>
  <c r="I1103" i="3"/>
  <c r="L1101" i="3"/>
  <c r="K1101" i="3"/>
  <c r="M1101" i="3" s="1"/>
  <c r="M1100" i="2"/>
  <c r="N1100" i="2" s="1"/>
  <c r="S1100" i="2" s="1"/>
  <c r="E1101" i="2"/>
  <c r="P1099" i="2"/>
  <c r="Q1099" i="2" s="1"/>
  <c r="O1099" i="2"/>
  <c r="K1182" i="20" l="1"/>
  <c r="J1182" i="20"/>
  <c r="L1182" i="20" s="1"/>
  <c r="H1183" i="20"/>
  <c r="I1183" i="20" s="1"/>
  <c r="G1184" i="20"/>
  <c r="F1185" i="20" s="1"/>
  <c r="I1104" i="3"/>
  <c r="J1103" i="3"/>
  <c r="L1102" i="3"/>
  <c r="K1102" i="3"/>
  <c r="M1102" i="3" s="1"/>
  <c r="E1102" i="2"/>
  <c r="M1101" i="2"/>
  <c r="N1101" i="2" s="1"/>
  <c r="S1101" i="2" s="1"/>
  <c r="P1100" i="2"/>
  <c r="Q1100" i="2" s="1"/>
  <c r="O1100" i="2"/>
  <c r="G1185" i="20" l="1"/>
  <c r="F1186" i="20" s="1"/>
  <c r="J1183" i="20"/>
  <c r="L1183" i="20" s="1"/>
  <c r="K1183" i="20"/>
  <c r="H1184" i="20"/>
  <c r="I1184" i="20" s="1"/>
  <c r="L1103" i="3"/>
  <c r="K1103" i="3"/>
  <c r="M1103" i="3" s="1"/>
  <c r="J1104" i="3"/>
  <c r="I1105" i="3"/>
  <c r="P1101" i="2"/>
  <c r="Q1101" i="2" s="1"/>
  <c r="O1101" i="2"/>
  <c r="M1102" i="2"/>
  <c r="N1102" i="2" s="1"/>
  <c r="E1103" i="2"/>
  <c r="K1184" i="20" l="1"/>
  <c r="J1184" i="20"/>
  <c r="L1184" i="20" s="1"/>
  <c r="G1186" i="20"/>
  <c r="F1187" i="20" s="1"/>
  <c r="H1185" i="20"/>
  <c r="I1185" i="20" s="1"/>
  <c r="I1106" i="3"/>
  <c r="J1105" i="3"/>
  <c r="L1104" i="3"/>
  <c r="K1104" i="3"/>
  <c r="M1104" i="3" s="1"/>
  <c r="O1102" i="2"/>
  <c r="P1102" i="2"/>
  <c r="Q1102" i="2" s="1"/>
  <c r="E1104" i="2"/>
  <c r="M1103" i="2"/>
  <c r="N1103" i="2" s="1"/>
  <c r="S1103" i="2" s="1"/>
  <c r="S1102" i="2"/>
  <c r="H1186" i="20" l="1"/>
  <c r="I1186" i="20" s="1"/>
  <c r="J1186" i="20" s="1"/>
  <c r="L1186" i="20" s="1"/>
  <c r="K1185" i="20"/>
  <c r="J1185" i="20"/>
  <c r="L1185" i="20" s="1"/>
  <c r="G1187" i="20"/>
  <c r="F1188" i="20" s="1"/>
  <c r="L1105" i="3"/>
  <c r="K1105" i="3"/>
  <c r="M1105" i="3" s="1"/>
  <c r="I1107" i="3"/>
  <c r="J1106" i="3"/>
  <c r="M1104" i="2"/>
  <c r="N1104" i="2" s="1"/>
  <c r="S1104" i="2" s="1"/>
  <c r="E1105" i="2"/>
  <c r="P1103" i="2"/>
  <c r="Q1103" i="2" s="1"/>
  <c r="O1103" i="2"/>
  <c r="K1186" i="20" l="1"/>
  <c r="H1187" i="20"/>
  <c r="I1187" i="20" s="1"/>
  <c r="G1188" i="20"/>
  <c r="F1189" i="20" s="1"/>
  <c r="J1107" i="3"/>
  <c r="I1108" i="3"/>
  <c r="L1106" i="3"/>
  <c r="K1106" i="3"/>
  <c r="M1106" i="3" s="1"/>
  <c r="E1106" i="2"/>
  <c r="M1105" i="2"/>
  <c r="N1105" i="2" s="1"/>
  <c r="P1104" i="2"/>
  <c r="Q1104" i="2" s="1"/>
  <c r="O1104" i="2"/>
  <c r="H1188" i="20" l="1"/>
  <c r="I1188" i="20" s="1"/>
  <c r="J1188" i="20" s="1"/>
  <c r="L1188" i="20" s="1"/>
  <c r="G1189" i="20"/>
  <c r="F1190" i="20" s="1"/>
  <c r="K1187" i="20"/>
  <c r="J1187" i="20"/>
  <c r="L1187" i="20" s="1"/>
  <c r="I1109" i="3"/>
  <c r="J1108" i="3"/>
  <c r="K1107" i="3"/>
  <c r="M1107" i="3" s="1"/>
  <c r="L1107" i="3"/>
  <c r="M1106" i="2"/>
  <c r="N1106" i="2" s="1"/>
  <c r="S1106" i="2" s="1"/>
  <c r="E1107" i="2"/>
  <c r="P1105" i="2"/>
  <c r="Q1105" i="2" s="1"/>
  <c r="O1105" i="2"/>
  <c r="S1105" i="2"/>
  <c r="K1188" i="20" l="1"/>
  <c r="G1190" i="20"/>
  <c r="F1191" i="20" s="1"/>
  <c r="H1189" i="20"/>
  <c r="I1189" i="20" s="1"/>
  <c r="L1108" i="3"/>
  <c r="K1108" i="3"/>
  <c r="M1108" i="3" s="1"/>
  <c r="I1110" i="3"/>
  <c r="J1109" i="3"/>
  <c r="M1107" i="2"/>
  <c r="N1107" i="2" s="1"/>
  <c r="S1107" i="2" s="1"/>
  <c r="E1108" i="2"/>
  <c r="O1106" i="2"/>
  <c r="P1106" i="2"/>
  <c r="Q1106" i="2" s="1"/>
  <c r="J1189" i="20" l="1"/>
  <c r="L1189" i="20" s="1"/>
  <c r="K1189" i="20"/>
  <c r="G1191" i="20"/>
  <c r="F1192" i="20" s="1"/>
  <c r="H1190" i="20"/>
  <c r="I1190" i="20" s="1"/>
  <c r="K1109" i="3"/>
  <c r="M1109" i="3" s="1"/>
  <c r="L1109" i="3"/>
  <c r="I1111" i="3"/>
  <c r="J1110" i="3"/>
  <c r="M1108" i="2"/>
  <c r="N1108" i="2" s="1"/>
  <c r="S1108" i="2" s="1"/>
  <c r="E1109" i="2"/>
  <c r="P1107" i="2"/>
  <c r="Q1107" i="2" s="1"/>
  <c r="O1107" i="2"/>
  <c r="H1191" i="20" l="1"/>
  <c r="I1191" i="20" s="1"/>
  <c r="K1191" i="20" s="1"/>
  <c r="K1190" i="20"/>
  <c r="J1190" i="20"/>
  <c r="L1190" i="20" s="1"/>
  <c r="G1192" i="20"/>
  <c r="F1193" i="20" s="1"/>
  <c r="L1110" i="3"/>
  <c r="K1110" i="3"/>
  <c r="M1110" i="3" s="1"/>
  <c r="I1112" i="3"/>
  <c r="J1111" i="3"/>
  <c r="E1110" i="2"/>
  <c r="M1109" i="2"/>
  <c r="N1109" i="2" s="1"/>
  <c r="S1109" i="2" s="1"/>
  <c r="P1108" i="2"/>
  <c r="Q1108" i="2" s="1"/>
  <c r="O1108" i="2"/>
  <c r="J1191" i="20" l="1"/>
  <c r="L1191" i="20" s="1"/>
  <c r="G1193" i="20"/>
  <c r="F1194" i="20" s="1"/>
  <c r="H1192" i="20"/>
  <c r="I1192" i="20" s="1"/>
  <c r="J1112" i="3"/>
  <c r="I1113" i="3"/>
  <c r="L1111" i="3"/>
  <c r="K1111" i="3"/>
  <c r="M1111" i="3" s="1"/>
  <c r="P1109" i="2"/>
  <c r="Q1109" i="2" s="1"/>
  <c r="O1109" i="2"/>
  <c r="M1110" i="2"/>
  <c r="N1110" i="2" s="1"/>
  <c r="E1111" i="2"/>
  <c r="G1194" i="20" l="1"/>
  <c r="F1195" i="20" s="1"/>
  <c r="K1192" i="20"/>
  <c r="J1192" i="20"/>
  <c r="L1192" i="20" s="1"/>
  <c r="H1193" i="20"/>
  <c r="I1193" i="20" s="1"/>
  <c r="I1114" i="3"/>
  <c r="J1113" i="3"/>
  <c r="L1112" i="3"/>
  <c r="K1112" i="3"/>
  <c r="M1112" i="3" s="1"/>
  <c r="M1111" i="2"/>
  <c r="N1111" i="2" s="1"/>
  <c r="E1112" i="2"/>
  <c r="O1110" i="2"/>
  <c r="P1110" i="2"/>
  <c r="Q1110" i="2" s="1"/>
  <c r="S1110" i="2"/>
  <c r="K1193" i="20" l="1"/>
  <c r="J1193" i="20"/>
  <c r="L1193" i="20" s="1"/>
  <c r="H1194" i="20"/>
  <c r="I1194" i="20" s="1"/>
  <c r="G1195" i="20"/>
  <c r="F1196" i="20" s="1"/>
  <c r="L1113" i="3"/>
  <c r="K1113" i="3"/>
  <c r="M1113" i="3" s="1"/>
  <c r="J1114" i="3"/>
  <c r="I1115" i="3"/>
  <c r="P1111" i="2"/>
  <c r="Q1111" i="2" s="1"/>
  <c r="O1111" i="2"/>
  <c r="S1111" i="2"/>
  <c r="M1112" i="2"/>
  <c r="N1112" i="2" s="1"/>
  <c r="E1113" i="2"/>
  <c r="G1196" i="20" l="1"/>
  <c r="F1197" i="20" s="1"/>
  <c r="H1195" i="20"/>
  <c r="I1195" i="20" s="1"/>
  <c r="K1194" i="20"/>
  <c r="J1194" i="20"/>
  <c r="L1194" i="20" s="1"/>
  <c r="J1115" i="3"/>
  <c r="I1116" i="3"/>
  <c r="L1114" i="3"/>
  <c r="K1114" i="3"/>
  <c r="M1114" i="3" s="1"/>
  <c r="M1113" i="2"/>
  <c r="N1113" i="2" s="1"/>
  <c r="S1113" i="2" s="1"/>
  <c r="E1114" i="2"/>
  <c r="O1112" i="2"/>
  <c r="P1112" i="2"/>
  <c r="Q1112" i="2" s="1"/>
  <c r="S1112" i="2"/>
  <c r="H1196" i="20" l="1"/>
  <c r="I1196" i="20" s="1"/>
  <c r="J1196" i="20" s="1"/>
  <c r="L1196" i="20" s="1"/>
  <c r="K1195" i="20"/>
  <c r="J1195" i="20"/>
  <c r="L1195" i="20" s="1"/>
  <c r="G1197" i="20"/>
  <c r="F1198" i="20" s="1"/>
  <c r="I1117" i="3"/>
  <c r="J1116" i="3"/>
  <c r="K1115" i="3"/>
  <c r="M1115" i="3" s="1"/>
  <c r="L1115" i="3"/>
  <c r="M1114" i="2"/>
  <c r="N1114" i="2" s="1"/>
  <c r="S1114" i="2" s="1"/>
  <c r="E1115" i="2"/>
  <c r="P1113" i="2"/>
  <c r="Q1113" i="2" s="1"/>
  <c r="O1113" i="2"/>
  <c r="K1196" i="20" l="1"/>
  <c r="G1198" i="20"/>
  <c r="F1199" i="20" s="1"/>
  <c r="H1197" i="20"/>
  <c r="I1197" i="20" s="1"/>
  <c r="L1116" i="3"/>
  <c r="K1116" i="3"/>
  <c r="M1116" i="3" s="1"/>
  <c r="J1117" i="3"/>
  <c r="I1118" i="3"/>
  <c r="M1115" i="2"/>
  <c r="N1115" i="2" s="1"/>
  <c r="S1115" i="2" s="1"/>
  <c r="E1116" i="2"/>
  <c r="P1114" i="2"/>
  <c r="Q1114" i="2" s="1"/>
  <c r="O1114" i="2"/>
  <c r="J1197" i="20" l="1"/>
  <c r="L1197" i="20" s="1"/>
  <c r="K1197" i="20"/>
  <c r="G1199" i="20"/>
  <c r="F1200" i="20" s="1"/>
  <c r="H1198" i="20"/>
  <c r="I1198" i="20" s="1"/>
  <c r="I1119" i="3"/>
  <c r="J1118" i="3"/>
  <c r="K1117" i="3"/>
  <c r="M1117" i="3" s="1"/>
  <c r="L1117" i="3"/>
  <c r="O1115" i="2"/>
  <c r="P1115" i="2"/>
  <c r="Q1115" i="2" s="1"/>
  <c r="M1116" i="2"/>
  <c r="N1116" i="2" s="1"/>
  <c r="E1117" i="2"/>
  <c r="H1199" i="20" l="1"/>
  <c r="I1199" i="20" s="1"/>
  <c r="K1199" i="20" s="1"/>
  <c r="G1200" i="20"/>
  <c r="F1201" i="20" s="1"/>
  <c r="K1198" i="20"/>
  <c r="J1198" i="20"/>
  <c r="L1198" i="20" s="1"/>
  <c r="L1118" i="3"/>
  <c r="K1118" i="3"/>
  <c r="M1118" i="3" s="1"/>
  <c r="I1120" i="3"/>
  <c r="J1119" i="3"/>
  <c r="E1118" i="2"/>
  <c r="M1117" i="2"/>
  <c r="N1117" i="2" s="1"/>
  <c r="S1117" i="2" s="1"/>
  <c r="P1116" i="2"/>
  <c r="Q1116" i="2" s="1"/>
  <c r="O1116" i="2"/>
  <c r="S1116" i="2"/>
  <c r="J1199" i="20" l="1"/>
  <c r="L1199" i="20" s="1"/>
  <c r="H1200" i="20"/>
  <c r="I1200" i="20" s="1"/>
  <c r="K1200" i="20" s="1"/>
  <c r="G1201" i="20"/>
  <c r="F1202" i="20" s="1"/>
  <c r="L1119" i="3"/>
  <c r="K1119" i="3"/>
  <c r="M1119" i="3" s="1"/>
  <c r="J1120" i="3"/>
  <c r="I1121" i="3"/>
  <c r="M1118" i="2"/>
  <c r="N1118" i="2" s="1"/>
  <c r="S1118" i="2" s="1"/>
  <c r="E1119" i="2"/>
  <c r="P1117" i="2"/>
  <c r="Q1117" i="2" s="1"/>
  <c r="O1117" i="2"/>
  <c r="J1200" i="20" l="1"/>
  <c r="L1200" i="20" s="1"/>
  <c r="H1201" i="20"/>
  <c r="I1201" i="20" s="1"/>
  <c r="G1202" i="20"/>
  <c r="F1203" i="20" s="1"/>
  <c r="L1120" i="3"/>
  <c r="K1120" i="3"/>
  <c r="M1120" i="3" s="1"/>
  <c r="I1122" i="3"/>
  <c r="J1121" i="3"/>
  <c r="E1120" i="2"/>
  <c r="M1119" i="2"/>
  <c r="N1119" i="2" s="1"/>
  <c r="S1119" i="2" s="1"/>
  <c r="O1118" i="2"/>
  <c r="P1118" i="2"/>
  <c r="Q1118" i="2" s="1"/>
  <c r="G1203" i="20" l="1"/>
  <c r="F1204" i="20" s="1"/>
  <c r="H1202" i="20"/>
  <c r="I1202" i="20" s="1"/>
  <c r="K1201" i="20"/>
  <c r="J1201" i="20"/>
  <c r="L1201" i="20" s="1"/>
  <c r="L1121" i="3"/>
  <c r="K1121" i="3"/>
  <c r="M1121" i="3" s="1"/>
  <c r="J1122" i="3"/>
  <c r="I1123" i="3"/>
  <c r="P1119" i="2"/>
  <c r="Q1119" i="2" s="1"/>
  <c r="O1119" i="2"/>
  <c r="M1120" i="2"/>
  <c r="N1120" i="2" s="1"/>
  <c r="E1121" i="2"/>
  <c r="G1204" i="20" l="1"/>
  <c r="F1205" i="20" s="1"/>
  <c r="K1202" i="20"/>
  <c r="J1202" i="20"/>
  <c r="L1202" i="20" s="1"/>
  <c r="H1203" i="20"/>
  <c r="I1203" i="20" s="1"/>
  <c r="J1123" i="3"/>
  <c r="I1124" i="3"/>
  <c r="L1122" i="3"/>
  <c r="K1122" i="3"/>
  <c r="M1122" i="3" s="1"/>
  <c r="M1121" i="2"/>
  <c r="N1121" i="2" s="1"/>
  <c r="S1121" i="2" s="1"/>
  <c r="E1122" i="2"/>
  <c r="P1120" i="2"/>
  <c r="Q1120" i="2" s="1"/>
  <c r="O1120" i="2"/>
  <c r="S1120" i="2"/>
  <c r="H1204" i="20" l="1"/>
  <c r="I1204" i="20" s="1"/>
  <c r="J1204" i="20" s="1"/>
  <c r="L1204" i="20" s="1"/>
  <c r="K1203" i="20"/>
  <c r="J1203" i="20"/>
  <c r="L1203" i="20" s="1"/>
  <c r="G1205" i="20"/>
  <c r="F1206" i="20" s="1"/>
  <c r="I1125" i="3"/>
  <c r="J1124" i="3"/>
  <c r="K1123" i="3"/>
  <c r="M1123" i="3" s="1"/>
  <c r="L1123" i="3"/>
  <c r="E1123" i="2"/>
  <c r="M1122" i="2"/>
  <c r="N1122" i="2" s="1"/>
  <c r="P1121" i="2"/>
  <c r="Q1121" i="2" s="1"/>
  <c r="O1121" i="2"/>
  <c r="K1204" i="20" l="1"/>
  <c r="H1205" i="20"/>
  <c r="I1205" i="20" s="1"/>
  <c r="J1205" i="20" s="1"/>
  <c r="L1205" i="20" s="1"/>
  <c r="G1206" i="20"/>
  <c r="F1207" i="20" s="1"/>
  <c r="L1124" i="3"/>
  <c r="K1124" i="3"/>
  <c r="M1124" i="3" s="1"/>
  <c r="J1125" i="3"/>
  <c r="I1126" i="3"/>
  <c r="P1122" i="2"/>
  <c r="Q1122" i="2" s="1"/>
  <c r="O1122" i="2"/>
  <c r="M1123" i="2"/>
  <c r="N1123" i="2" s="1"/>
  <c r="E1124" i="2"/>
  <c r="S1122" i="2"/>
  <c r="K1205" i="20" l="1"/>
  <c r="G1207" i="20"/>
  <c r="F1208" i="20" s="1"/>
  <c r="H1206" i="20"/>
  <c r="I1206" i="20" s="1"/>
  <c r="I1127" i="3"/>
  <c r="J1126" i="3"/>
  <c r="K1125" i="3"/>
  <c r="M1125" i="3" s="1"/>
  <c r="L1125" i="3"/>
  <c r="M1124" i="2"/>
  <c r="N1124" i="2" s="1"/>
  <c r="S1124" i="2" s="1"/>
  <c r="E1125" i="2"/>
  <c r="P1123" i="2"/>
  <c r="Q1123" i="2" s="1"/>
  <c r="O1123" i="2"/>
  <c r="S1123" i="2"/>
  <c r="K1206" i="20" l="1"/>
  <c r="J1206" i="20"/>
  <c r="L1206" i="20" s="1"/>
  <c r="G1208" i="20"/>
  <c r="F1209" i="20" s="1"/>
  <c r="H1207" i="20"/>
  <c r="I1207" i="20" s="1"/>
  <c r="L1126" i="3"/>
  <c r="K1126" i="3"/>
  <c r="M1126" i="3" s="1"/>
  <c r="I1128" i="3"/>
  <c r="J1127" i="3"/>
  <c r="E1126" i="2"/>
  <c r="M1125" i="2"/>
  <c r="N1125" i="2" s="1"/>
  <c r="S1125" i="2" s="1"/>
  <c r="P1124" i="2"/>
  <c r="Q1124" i="2" s="1"/>
  <c r="O1124" i="2"/>
  <c r="J1207" i="20" l="1"/>
  <c r="L1207" i="20" s="1"/>
  <c r="K1207" i="20"/>
  <c r="G1209" i="20"/>
  <c r="F1210" i="20" s="1"/>
  <c r="H1208" i="20"/>
  <c r="I1208" i="20" s="1"/>
  <c r="L1127" i="3"/>
  <c r="K1127" i="3"/>
  <c r="M1127" i="3" s="1"/>
  <c r="J1128" i="3"/>
  <c r="I1129" i="3"/>
  <c r="P1125" i="2"/>
  <c r="Q1125" i="2" s="1"/>
  <c r="O1125" i="2"/>
  <c r="M1126" i="2"/>
  <c r="N1126" i="2" s="1"/>
  <c r="E1127" i="2"/>
  <c r="K1208" i="20" l="1"/>
  <c r="J1208" i="20"/>
  <c r="L1208" i="20" s="1"/>
  <c r="G1210" i="20"/>
  <c r="F1211" i="20" s="1"/>
  <c r="H1209" i="20"/>
  <c r="I1209" i="20" s="1"/>
  <c r="I1130" i="3"/>
  <c r="J1129" i="3"/>
  <c r="L1128" i="3"/>
  <c r="K1128" i="3"/>
  <c r="M1128" i="3" s="1"/>
  <c r="E1128" i="2"/>
  <c r="M1127" i="2"/>
  <c r="N1127" i="2" s="1"/>
  <c r="S1127" i="2" s="1"/>
  <c r="O1126" i="2"/>
  <c r="P1126" i="2"/>
  <c r="Q1126" i="2" s="1"/>
  <c r="S1126" i="2"/>
  <c r="H1210" i="20" l="1"/>
  <c r="I1210" i="20" s="1"/>
  <c r="K1210" i="20" s="1"/>
  <c r="K1209" i="20"/>
  <c r="J1209" i="20"/>
  <c r="L1209" i="20" s="1"/>
  <c r="G1211" i="20"/>
  <c r="F1212" i="20" s="1"/>
  <c r="L1129" i="3"/>
  <c r="K1129" i="3"/>
  <c r="M1129" i="3" s="1"/>
  <c r="J1130" i="3"/>
  <c r="I1131" i="3"/>
  <c r="P1127" i="2"/>
  <c r="Q1127" i="2" s="1"/>
  <c r="O1127" i="2"/>
  <c r="M1128" i="2"/>
  <c r="N1128" i="2" s="1"/>
  <c r="E1129" i="2"/>
  <c r="J1210" i="20" l="1"/>
  <c r="L1210" i="20" s="1"/>
  <c r="G1212" i="20"/>
  <c r="F1213" i="20" s="1"/>
  <c r="H1211" i="20"/>
  <c r="I1211" i="20" s="1"/>
  <c r="J1131" i="3"/>
  <c r="I1132" i="3"/>
  <c r="L1130" i="3"/>
  <c r="K1130" i="3"/>
  <c r="M1130" i="3" s="1"/>
  <c r="P1128" i="2"/>
  <c r="Q1128" i="2" s="1"/>
  <c r="O1128" i="2"/>
  <c r="M1129" i="2"/>
  <c r="N1129" i="2" s="1"/>
  <c r="E1130" i="2"/>
  <c r="S1128" i="2"/>
  <c r="H1212" i="20" l="1"/>
  <c r="I1212" i="20" s="1"/>
  <c r="K1212" i="20" s="1"/>
  <c r="K1211" i="20"/>
  <c r="J1211" i="20"/>
  <c r="L1211" i="20" s="1"/>
  <c r="G1213" i="20"/>
  <c r="F1214" i="20" s="1"/>
  <c r="I1133" i="3"/>
  <c r="J1132" i="3"/>
  <c r="L1131" i="3"/>
  <c r="K1131" i="3"/>
  <c r="M1131" i="3" s="1"/>
  <c r="P1129" i="2"/>
  <c r="Q1129" i="2" s="1"/>
  <c r="O1129" i="2"/>
  <c r="S1129" i="2"/>
  <c r="E1131" i="2"/>
  <c r="M1130" i="2"/>
  <c r="N1130" i="2" s="1"/>
  <c r="J1212" i="20" l="1"/>
  <c r="L1212" i="20" s="1"/>
  <c r="H1213" i="20"/>
  <c r="I1213" i="20" s="1"/>
  <c r="G1214" i="20"/>
  <c r="F1215" i="20" s="1"/>
  <c r="L1132" i="3"/>
  <c r="K1132" i="3"/>
  <c r="M1132" i="3" s="1"/>
  <c r="J1133" i="3"/>
  <c r="I1134" i="3"/>
  <c r="P1130" i="2"/>
  <c r="Q1130" i="2" s="1"/>
  <c r="O1130" i="2"/>
  <c r="M1131" i="2"/>
  <c r="N1131" i="2" s="1"/>
  <c r="E1132" i="2"/>
  <c r="S1130" i="2"/>
  <c r="H1214" i="20" l="1"/>
  <c r="I1214" i="20" s="1"/>
  <c r="G1215" i="20"/>
  <c r="F1216" i="20" s="1"/>
  <c r="J1213" i="20"/>
  <c r="L1213" i="20" s="1"/>
  <c r="K1213" i="20"/>
  <c r="I1135" i="3"/>
  <c r="J1134" i="3"/>
  <c r="K1133" i="3"/>
  <c r="M1133" i="3" s="1"/>
  <c r="L1133" i="3"/>
  <c r="P1131" i="2"/>
  <c r="Q1131" i="2" s="1"/>
  <c r="O1131" i="2"/>
  <c r="M1132" i="2"/>
  <c r="N1132" i="2" s="1"/>
  <c r="E1133" i="2"/>
  <c r="S1131" i="2"/>
  <c r="H1215" i="20" l="1"/>
  <c r="I1215" i="20" s="1"/>
  <c r="G1216" i="20"/>
  <c r="F1217" i="20" s="1"/>
  <c r="K1214" i="20"/>
  <c r="J1214" i="20"/>
  <c r="L1214" i="20" s="1"/>
  <c r="L1134" i="3"/>
  <c r="K1134" i="3"/>
  <c r="M1134" i="3" s="1"/>
  <c r="I1136" i="3"/>
  <c r="J1135" i="3"/>
  <c r="P1132" i="2"/>
  <c r="Q1132" i="2" s="1"/>
  <c r="O1132" i="2"/>
  <c r="S1132" i="2"/>
  <c r="E1134" i="2"/>
  <c r="M1133" i="2"/>
  <c r="N1133" i="2" s="1"/>
  <c r="G1217" i="20" l="1"/>
  <c r="F1218" i="20" s="1"/>
  <c r="H1216" i="20"/>
  <c r="I1216" i="20" s="1"/>
  <c r="J1215" i="20"/>
  <c r="L1215" i="20" s="1"/>
  <c r="K1215" i="20"/>
  <c r="L1135" i="3"/>
  <c r="K1135" i="3"/>
  <c r="M1135" i="3" s="1"/>
  <c r="J1136" i="3"/>
  <c r="I1137" i="3"/>
  <c r="P1133" i="2"/>
  <c r="Q1133" i="2" s="1"/>
  <c r="O1133" i="2"/>
  <c r="M1134" i="2"/>
  <c r="N1134" i="2" s="1"/>
  <c r="E1135" i="2"/>
  <c r="S1133" i="2"/>
  <c r="H1217" i="20" l="1"/>
  <c r="I1217" i="20" s="1"/>
  <c r="K1217" i="20" s="1"/>
  <c r="K1216" i="20"/>
  <c r="J1216" i="20"/>
  <c r="L1216" i="20" s="1"/>
  <c r="G1218" i="20"/>
  <c r="F1219" i="20" s="1"/>
  <c r="I1138" i="3"/>
  <c r="J1137" i="3"/>
  <c r="L1136" i="3"/>
  <c r="K1136" i="3"/>
  <c r="M1136" i="3" s="1"/>
  <c r="O1134" i="2"/>
  <c r="P1134" i="2"/>
  <c r="Q1134" i="2" s="1"/>
  <c r="E1136" i="2"/>
  <c r="M1135" i="2"/>
  <c r="N1135" i="2" s="1"/>
  <c r="S1135" i="2" s="1"/>
  <c r="S1134" i="2"/>
  <c r="J1217" i="20" l="1"/>
  <c r="L1217" i="20" s="1"/>
  <c r="G1219" i="20"/>
  <c r="F1220" i="20" s="1"/>
  <c r="H1218" i="20"/>
  <c r="I1218" i="20" s="1"/>
  <c r="L1137" i="3"/>
  <c r="K1137" i="3"/>
  <c r="M1137" i="3" s="1"/>
  <c r="J1138" i="3"/>
  <c r="I1139" i="3"/>
  <c r="P1135" i="2"/>
  <c r="Q1135" i="2" s="1"/>
  <c r="O1135" i="2"/>
  <c r="M1136" i="2"/>
  <c r="N1136" i="2" s="1"/>
  <c r="E1137" i="2"/>
  <c r="G1220" i="20" l="1"/>
  <c r="F1221" i="20" s="1"/>
  <c r="K1218" i="20"/>
  <c r="J1218" i="20"/>
  <c r="L1218" i="20" s="1"/>
  <c r="H1219" i="20"/>
  <c r="I1219" i="20" s="1"/>
  <c r="L1138" i="3"/>
  <c r="K1138" i="3"/>
  <c r="M1138" i="3" s="1"/>
  <c r="J1139" i="3"/>
  <c r="I1140" i="3"/>
  <c r="P1136" i="2"/>
  <c r="Q1136" i="2" s="1"/>
  <c r="O1136" i="2"/>
  <c r="M1137" i="2"/>
  <c r="N1137" i="2" s="1"/>
  <c r="E1138" i="2"/>
  <c r="S1136" i="2"/>
  <c r="K1219" i="20" l="1"/>
  <c r="J1219" i="20"/>
  <c r="L1219" i="20" s="1"/>
  <c r="H1220" i="20"/>
  <c r="I1220" i="20" s="1"/>
  <c r="G1221" i="20"/>
  <c r="F1222" i="20" s="1"/>
  <c r="I1141" i="3"/>
  <c r="J1140" i="3"/>
  <c r="L1139" i="3"/>
  <c r="K1139" i="3"/>
  <c r="M1139" i="3" s="1"/>
  <c r="P1137" i="2"/>
  <c r="Q1137" i="2" s="1"/>
  <c r="O1137" i="2"/>
  <c r="S1137" i="2"/>
  <c r="E1139" i="2"/>
  <c r="M1138" i="2"/>
  <c r="N1138" i="2" s="1"/>
  <c r="G1222" i="20" l="1"/>
  <c r="F1223" i="20" s="1"/>
  <c r="H1221" i="20"/>
  <c r="I1221" i="20" s="1"/>
  <c r="K1220" i="20"/>
  <c r="J1220" i="20"/>
  <c r="L1220" i="20" s="1"/>
  <c r="L1140" i="3"/>
  <c r="K1140" i="3"/>
  <c r="M1140" i="3" s="1"/>
  <c r="J1141" i="3"/>
  <c r="I1142" i="3"/>
  <c r="P1138" i="2"/>
  <c r="Q1138" i="2" s="1"/>
  <c r="O1138" i="2"/>
  <c r="M1139" i="2"/>
  <c r="N1139" i="2" s="1"/>
  <c r="E1140" i="2"/>
  <c r="S1138" i="2"/>
  <c r="G1223" i="20" l="1"/>
  <c r="F1224" i="20" s="1"/>
  <c r="J1221" i="20"/>
  <c r="L1221" i="20" s="1"/>
  <c r="K1221" i="20"/>
  <c r="H1222" i="20"/>
  <c r="I1222" i="20" s="1"/>
  <c r="I1143" i="3"/>
  <c r="J1142" i="3"/>
  <c r="K1141" i="3"/>
  <c r="M1141" i="3" s="1"/>
  <c r="L1141" i="3"/>
  <c r="P1139" i="2"/>
  <c r="Q1139" i="2" s="1"/>
  <c r="O1139" i="2"/>
  <c r="M1140" i="2"/>
  <c r="N1140" i="2" s="1"/>
  <c r="S1140" i="2" s="1"/>
  <c r="E1141" i="2"/>
  <c r="S1139" i="2"/>
  <c r="K1222" i="20" l="1"/>
  <c r="J1222" i="20"/>
  <c r="L1222" i="20" s="1"/>
  <c r="G1224" i="20"/>
  <c r="F1225" i="20" s="1"/>
  <c r="H1223" i="20"/>
  <c r="I1223" i="20" s="1"/>
  <c r="L1142" i="3"/>
  <c r="K1142" i="3"/>
  <c r="M1142" i="3" s="1"/>
  <c r="I1144" i="3"/>
  <c r="J1143" i="3"/>
  <c r="P1140" i="2"/>
  <c r="Q1140" i="2" s="1"/>
  <c r="O1140" i="2"/>
  <c r="E1142" i="2"/>
  <c r="M1141" i="2"/>
  <c r="N1141" i="2" s="1"/>
  <c r="G1225" i="20" l="1"/>
  <c r="F1226" i="20" s="1"/>
  <c r="H1224" i="20"/>
  <c r="I1224" i="20" s="1"/>
  <c r="J1223" i="20"/>
  <c r="L1223" i="20" s="1"/>
  <c r="K1223" i="20"/>
  <c r="L1143" i="3"/>
  <c r="K1143" i="3"/>
  <c r="M1143" i="3" s="1"/>
  <c r="J1144" i="3"/>
  <c r="I1145" i="3"/>
  <c r="P1141" i="2"/>
  <c r="Q1141" i="2" s="1"/>
  <c r="O1141" i="2"/>
  <c r="M1142" i="2"/>
  <c r="N1142" i="2" s="1"/>
  <c r="E1143" i="2"/>
  <c r="S1141" i="2"/>
  <c r="K1224" i="20" l="1"/>
  <c r="J1224" i="20"/>
  <c r="L1224" i="20" s="1"/>
  <c r="G1226" i="20"/>
  <c r="F1227" i="20" s="1"/>
  <c r="H1225" i="20"/>
  <c r="I1225" i="20" s="1"/>
  <c r="I1146" i="3"/>
  <c r="J1145" i="3"/>
  <c r="L1144" i="3"/>
  <c r="K1144" i="3"/>
  <c r="M1144" i="3" s="1"/>
  <c r="O1142" i="2"/>
  <c r="P1142" i="2"/>
  <c r="Q1142" i="2" s="1"/>
  <c r="E1144" i="2"/>
  <c r="M1143" i="2"/>
  <c r="N1143" i="2" s="1"/>
  <c r="S1142" i="2"/>
  <c r="H1226" i="20" l="1"/>
  <c r="I1226" i="20" s="1"/>
  <c r="G1227" i="20"/>
  <c r="F1228" i="20" s="1"/>
  <c r="K1225" i="20"/>
  <c r="J1225" i="20"/>
  <c r="L1225" i="20" s="1"/>
  <c r="L1145" i="3"/>
  <c r="K1145" i="3"/>
  <c r="M1145" i="3" s="1"/>
  <c r="J1146" i="3"/>
  <c r="I1147" i="3"/>
  <c r="P1143" i="2"/>
  <c r="Q1143" i="2" s="1"/>
  <c r="O1143" i="2"/>
  <c r="S1143" i="2"/>
  <c r="M1144" i="2"/>
  <c r="N1144" i="2" s="1"/>
  <c r="E1145" i="2"/>
  <c r="G1228" i="20" l="1"/>
  <c r="F1229" i="20" s="1"/>
  <c r="H1227" i="20"/>
  <c r="I1227" i="20" s="1"/>
  <c r="K1226" i="20"/>
  <c r="J1226" i="20"/>
  <c r="L1226" i="20" s="1"/>
  <c r="L1146" i="3"/>
  <c r="K1146" i="3"/>
  <c r="M1146" i="3" s="1"/>
  <c r="J1147" i="3"/>
  <c r="I1148" i="3"/>
  <c r="M1145" i="2"/>
  <c r="N1145" i="2" s="1"/>
  <c r="S1145" i="2" s="1"/>
  <c r="E1146" i="2"/>
  <c r="P1144" i="2"/>
  <c r="Q1144" i="2" s="1"/>
  <c r="O1144" i="2"/>
  <c r="S1144" i="2"/>
  <c r="H1228" i="20" l="1"/>
  <c r="I1228" i="20" s="1"/>
  <c r="K1228" i="20" s="1"/>
  <c r="K1227" i="20"/>
  <c r="J1227" i="20"/>
  <c r="L1227" i="20" s="1"/>
  <c r="G1229" i="20"/>
  <c r="F1230" i="20" s="1"/>
  <c r="I1149" i="3"/>
  <c r="J1148" i="3"/>
  <c r="L1147" i="3"/>
  <c r="K1147" i="3"/>
  <c r="M1147" i="3" s="1"/>
  <c r="E1147" i="2"/>
  <c r="M1146" i="2"/>
  <c r="N1146" i="2" s="1"/>
  <c r="S1146" i="2" s="1"/>
  <c r="P1145" i="2"/>
  <c r="Q1145" i="2" s="1"/>
  <c r="O1145" i="2"/>
  <c r="J1228" i="20" l="1"/>
  <c r="L1228" i="20" s="1"/>
  <c r="G1230" i="20"/>
  <c r="F1231" i="20" s="1"/>
  <c r="H1229" i="20"/>
  <c r="I1229" i="20" s="1"/>
  <c r="L1148" i="3"/>
  <c r="K1148" i="3"/>
  <c r="M1148" i="3" s="1"/>
  <c r="J1149" i="3"/>
  <c r="I1150" i="3"/>
  <c r="P1146" i="2"/>
  <c r="Q1146" i="2" s="1"/>
  <c r="O1146" i="2"/>
  <c r="M1147" i="2"/>
  <c r="N1147" i="2" s="1"/>
  <c r="E1148" i="2"/>
  <c r="J1229" i="20" l="1"/>
  <c r="L1229" i="20" s="1"/>
  <c r="K1229" i="20"/>
  <c r="G1231" i="20"/>
  <c r="F1232" i="20" s="1"/>
  <c r="H1230" i="20"/>
  <c r="I1230" i="20" s="1"/>
  <c r="I1151" i="3"/>
  <c r="J1150" i="3"/>
  <c r="K1149" i="3"/>
  <c r="M1149" i="3" s="1"/>
  <c r="L1149" i="3"/>
  <c r="P1147" i="2"/>
  <c r="Q1147" i="2" s="1"/>
  <c r="O1147" i="2"/>
  <c r="M1148" i="2"/>
  <c r="N1148" i="2" s="1"/>
  <c r="E1149" i="2"/>
  <c r="S1147" i="2"/>
  <c r="H1231" i="20" l="1"/>
  <c r="I1231" i="20" s="1"/>
  <c r="K1230" i="20"/>
  <c r="J1230" i="20"/>
  <c r="L1230" i="20" s="1"/>
  <c r="G1232" i="20"/>
  <c r="F1233" i="20" s="1"/>
  <c r="L1150" i="3"/>
  <c r="K1150" i="3"/>
  <c r="M1150" i="3" s="1"/>
  <c r="I1152" i="3"/>
  <c r="J1151" i="3"/>
  <c r="P1148" i="2"/>
  <c r="Q1148" i="2" s="1"/>
  <c r="O1148" i="2"/>
  <c r="S1148" i="2"/>
  <c r="E1150" i="2"/>
  <c r="M1149" i="2"/>
  <c r="N1149" i="2" s="1"/>
  <c r="G1233" i="20" l="1"/>
  <c r="F1234" i="20" s="1"/>
  <c r="H1232" i="20"/>
  <c r="I1232" i="20" s="1"/>
  <c r="J1231" i="20"/>
  <c r="L1231" i="20" s="1"/>
  <c r="K1231" i="20"/>
  <c r="J1152" i="3"/>
  <c r="I1153" i="3"/>
  <c r="L1151" i="3"/>
  <c r="K1151" i="3"/>
  <c r="M1151" i="3" s="1"/>
  <c r="P1149" i="2"/>
  <c r="Q1149" i="2" s="1"/>
  <c r="O1149" i="2"/>
  <c r="M1150" i="2"/>
  <c r="N1150" i="2" s="1"/>
  <c r="E1151" i="2"/>
  <c r="S1149" i="2"/>
  <c r="K1232" i="20" l="1"/>
  <c r="J1232" i="20"/>
  <c r="L1232" i="20" s="1"/>
  <c r="G1234" i="20"/>
  <c r="F1235" i="20" s="1"/>
  <c r="H1233" i="20"/>
  <c r="I1233" i="20" s="1"/>
  <c r="I1154" i="3"/>
  <c r="J1153" i="3"/>
  <c r="L1152" i="3"/>
  <c r="K1152" i="3"/>
  <c r="M1152" i="3" s="1"/>
  <c r="O1150" i="2"/>
  <c r="P1150" i="2"/>
  <c r="Q1150" i="2" s="1"/>
  <c r="M1151" i="2"/>
  <c r="N1151" i="2" s="1"/>
  <c r="S1151" i="2" s="1"/>
  <c r="E1152" i="2"/>
  <c r="S1150" i="2"/>
  <c r="K1233" i="20" l="1"/>
  <c r="J1233" i="20"/>
  <c r="L1233" i="20" s="1"/>
  <c r="H1234" i="20"/>
  <c r="I1234" i="20" s="1"/>
  <c r="G1235" i="20"/>
  <c r="F1236" i="20" s="1"/>
  <c r="L1153" i="3"/>
  <c r="K1153" i="3"/>
  <c r="M1153" i="3" s="1"/>
  <c r="J1154" i="3"/>
  <c r="I1155" i="3"/>
  <c r="M1152" i="2"/>
  <c r="N1152" i="2" s="1"/>
  <c r="S1152" i="2" s="1"/>
  <c r="E1153" i="2"/>
  <c r="P1151" i="2"/>
  <c r="Q1151" i="2" s="1"/>
  <c r="O1151" i="2"/>
  <c r="G1236" i="20" l="1"/>
  <c r="F1237" i="20" s="1"/>
  <c r="H1235" i="20"/>
  <c r="I1235" i="20" s="1"/>
  <c r="K1234" i="20"/>
  <c r="J1234" i="20"/>
  <c r="L1234" i="20" s="1"/>
  <c r="L1154" i="3"/>
  <c r="K1154" i="3"/>
  <c r="M1154" i="3" s="1"/>
  <c r="J1155" i="3"/>
  <c r="I1156" i="3"/>
  <c r="M1153" i="2"/>
  <c r="N1153" i="2" s="1"/>
  <c r="S1153" i="2" s="1"/>
  <c r="E1154" i="2"/>
  <c r="O1152" i="2"/>
  <c r="P1152" i="2"/>
  <c r="Q1152" i="2" s="1"/>
  <c r="K1235" i="20" l="1"/>
  <c r="J1235" i="20"/>
  <c r="L1235" i="20" s="1"/>
  <c r="H1236" i="20"/>
  <c r="I1236" i="20" s="1"/>
  <c r="G1237" i="20"/>
  <c r="F1238" i="20" s="1"/>
  <c r="I1157" i="3"/>
  <c r="J1156" i="3"/>
  <c r="L1155" i="3"/>
  <c r="K1155" i="3"/>
  <c r="M1155" i="3" s="1"/>
  <c r="E1155" i="2"/>
  <c r="M1154" i="2"/>
  <c r="N1154" i="2" s="1"/>
  <c r="S1154" i="2" s="1"/>
  <c r="P1153" i="2"/>
  <c r="Q1153" i="2" s="1"/>
  <c r="O1153" i="2"/>
  <c r="H1237" i="20" l="1"/>
  <c r="I1237" i="20" s="1"/>
  <c r="K1236" i="20"/>
  <c r="J1236" i="20"/>
  <c r="L1236" i="20" s="1"/>
  <c r="G1238" i="20"/>
  <c r="F1239" i="20" s="1"/>
  <c r="L1156" i="3"/>
  <c r="K1156" i="3"/>
  <c r="M1156" i="3" s="1"/>
  <c r="J1157" i="3"/>
  <c r="I1158" i="3"/>
  <c r="P1154" i="2"/>
  <c r="Q1154" i="2" s="1"/>
  <c r="O1154" i="2"/>
  <c r="M1155" i="2"/>
  <c r="N1155" i="2" s="1"/>
  <c r="E1156" i="2"/>
  <c r="H1238" i="20" l="1"/>
  <c r="I1238" i="20" s="1"/>
  <c r="G1239" i="20"/>
  <c r="F1240" i="20" s="1"/>
  <c r="J1237" i="20"/>
  <c r="L1237" i="20" s="1"/>
  <c r="K1237" i="20"/>
  <c r="I1159" i="3"/>
  <c r="J1158" i="3"/>
  <c r="K1157" i="3"/>
  <c r="M1157" i="3" s="1"/>
  <c r="L1157" i="3"/>
  <c r="P1155" i="2"/>
  <c r="Q1155" i="2" s="1"/>
  <c r="O1155" i="2"/>
  <c r="M1156" i="2"/>
  <c r="N1156" i="2" s="1"/>
  <c r="E1157" i="2"/>
  <c r="S1155" i="2"/>
  <c r="G1240" i="20" l="1"/>
  <c r="F1241" i="20" s="1"/>
  <c r="H1239" i="20"/>
  <c r="I1239" i="20" s="1"/>
  <c r="K1238" i="20"/>
  <c r="J1238" i="20"/>
  <c r="L1238" i="20" s="1"/>
  <c r="L1158" i="3"/>
  <c r="K1158" i="3"/>
  <c r="M1158" i="3" s="1"/>
  <c r="I1160" i="3"/>
  <c r="J1159" i="3"/>
  <c r="P1156" i="2"/>
  <c r="Q1156" i="2" s="1"/>
  <c r="O1156" i="2"/>
  <c r="S1156" i="2"/>
  <c r="E1158" i="2"/>
  <c r="M1157" i="2"/>
  <c r="N1157" i="2" s="1"/>
  <c r="G1241" i="20" l="1"/>
  <c r="F1242" i="20" s="1"/>
  <c r="J1239" i="20"/>
  <c r="L1239" i="20" s="1"/>
  <c r="K1239" i="20"/>
  <c r="H1240" i="20"/>
  <c r="I1240" i="20" s="1"/>
  <c r="J1160" i="3"/>
  <c r="I1161" i="3"/>
  <c r="L1159" i="3"/>
  <c r="K1159" i="3"/>
  <c r="M1159" i="3" s="1"/>
  <c r="P1157" i="2"/>
  <c r="Q1157" i="2" s="1"/>
  <c r="O1157" i="2"/>
  <c r="M1158" i="2"/>
  <c r="N1158" i="2" s="1"/>
  <c r="E1159" i="2"/>
  <c r="S1157" i="2"/>
  <c r="G1242" i="20" l="1"/>
  <c r="F1243" i="20" s="1"/>
  <c r="K1240" i="20"/>
  <c r="J1240" i="20"/>
  <c r="L1240" i="20" s="1"/>
  <c r="H1241" i="20"/>
  <c r="I1241" i="20" s="1"/>
  <c r="I1162" i="3"/>
  <c r="J1161" i="3"/>
  <c r="L1160" i="3"/>
  <c r="K1160" i="3"/>
  <c r="M1160" i="3" s="1"/>
  <c r="O1158" i="2"/>
  <c r="P1158" i="2"/>
  <c r="Q1158" i="2" s="1"/>
  <c r="E1160" i="2"/>
  <c r="M1159" i="2"/>
  <c r="N1159" i="2" s="1"/>
  <c r="S1158" i="2"/>
  <c r="H1242" i="20" l="1"/>
  <c r="I1242" i="20" s="1"/>
  <c r="K1241" i="20"/>
  <c r="J1241" i="20"/>
  <c r="L1241" i="20" s="1"/>
  <c r="G1243" i="20"/>
  <c r="F1244" i="20" s="1"/>
  <c r="L1161" i="3"/>
  <c r="K1161" i="3"/>
  <c r="M1161" i="3" s="1"/>
  <c r="J1162" i="3"/>
  <c r="I1163" i="3"/>
  <c r="P1159" i="2"/>
  <c r="Q1159" i="2" s="1"/>
  <c r="O1159" i="2"/>
  <c r="S1159" i="2"/>
  <c r="M1160" i="2"/>
  <c r="N1160" i="2" s="1"/>
  <c r="E1161" i="2"/>
  <c r="H1243" i="20" l="1"/>
  <c r="I1243" i="20" s="1"/>
  <c r="G1244" i="20"/>
  <c r="F1245" i="20" s="1"/>
  <c r="K1242" i="20"/>
  <c r="J1242" i="20"/>
  <c r="L1242" i="20" s="1"/>
  <c r="J1163" i="3"/>
  <c r="I1164" i="3"/>
  <c r="L1162" i="3"/>
  <c r="K1162" i="3"/>
  <c r="M1162" i="3" s="1"/>
  <c r="M1161" i="2"/>
  <c r="N1161" i="2" s="1"/>
  <c r="S1161" i="2" s="1"/>
  <c r="E1162" i="2"/>
  <c r="P1160" i="2"/>
  <c r="Q1160" i="2" s="1"/>
  <c r="O1160" i="2"/>
  <c r="S1160" i="2"/>
  <c r="H1244" i="20" l="1"/>
  <c r="I1244" i="20" s="1"/>
  <c r="J1244" i="20" s="1"/>
  <c r="L1244" i="20" s="1"/>
  <c r="G1245" i="20"/>
  <c r="F1246" i="20" s="1"/>
  <c r="K1243" i="20"/>
  <c r="J1243" i="20"/>
  <c r="L1243" i="20" s="1"/>
  <c r="I1165" i="3"/>
  <c r="J1164" i="3"/>
  <c r="L1163" i="3"/>
  <c r="K1163" i="3"/>
  <c r="M1163" i="3" s="1"/>
  <c r="M1162" i="2"/>
  <c r="N1162" i="2" s="1"/>
  <c r="S1162" i="2" s="1"/>
  <c r="E1163" i="2"/>
  <c r="P1161" i="2"/>
  <c r="Q1161" i="2" s="1"/>
  <c r="O1161" i="2"/>
  <c r="K1244" i="20" l="1"/>
  <c r="G1246" i="20"/>
  <c r="F1247" i="20" s="1"/>
  <c r="H1245" i="20"/>
  <c r="I1245" i="20" s="1"/>
  <c r="L1164" i="3"/>
  <c r="K1164" i="3"/>
  <c r="M1164" i="3" s="1"/>
  <c r="J1165" i="3"/>
  <c r="I1166" i="3"/>
  <c r="M1163" i="2"/>
  <c r="N1163" i="2" s="1"/>
  <c r="S1163" i="2" s="1"/>
  <c r="E1164" i="2"/>
  <c r="P1162" i="2"/>
  <c r="Q1162" i="2" s="1"/>
  <c r="O1162" i="2"/>
  <c r="G1247" i="20" l="1"/>
  <c r="F1248" i="20" s="1"/>
  <c r="J1245" i="20"/>
  <c r="L1245" i="20" s="1"/>
  <c r="K1245" i="20"/>
  <c r="H1246" i="20"/>
  <c r="I1246" i="20" s="1"/>
  <c r="I1167" i="3"/>
  <c r="J1166" i="3"/>
  <c r="K1165" i="3"/>
  <c r="M1165" i="3" s="1"/>
  <c r="L1165" i="3"/>
  <c r="M1164" i="2"/>
  <c r="N1164" i="2" s="1"/>
  <c r="S1164" i="2" s="1"/>
  <c r="E1165" i="2"/>
  <c r="P1163" i="2"/>
  <c r="Q1163" i="2" s="1"/>
  <c r="O1163" i="2"/>
  <c r="K1246" i="20" l="1"/>
  <c r="J1246" i="20"/>
  <c r="L1246" i="20" s="1"/>
  <c r="G1248" i="20"/>
  <c r="F1249" i="20" s="1"/>
  <c r="H1247" i="20"/>
  <c r="I1247" i="20" s="1"/>
  <c r="L1166" i="3"/>
  <c r="K1166" i="3"/>
  <c r="M1166" i="3" s="1"/>
  <c r="I1168" i="3"/>
  <c r="J1167" i="3"/>
  <c r="E1166" i="2"/>
  <c r="M1165" i="2"/>
  <c r="N1165" i="2" s="1"/>
  <c r="S1165" i="2" s="1"/>
  <c r="P1164" i="2"/>
  <c r="Q1164" i="2" s="1"/>
  <c r="O1164" i="2"/>
  <c r="G1249" i="20" l="1"/>
  <c r="F1250" i="20" s="1"/>
  <c r="J1247" i="20"/>
  <c r="L1247" i="20" s="1"/>
  <c r="K1247" i="20"/>
  <c r="H1248" i="20"/>
  <c r="I1248" i="20" s="1"/>
  <c r="L1167" i="3"/>
  <c r="K1167" i="3"/>
  <c r="M1167" i="3" s="1"/>
  <c r="J1168" i="3"/>
  <c r="I1169" i="3"/>
  <c r="P1165" i="2"/>
  <c r="Q1165" i="2" s="1"/>
  <c r="O1165" i="2"/>
  <c r="M1166" i="2"/>
  <c r="N1166" i="2" s="1"/>
  <c r="E1167" i="2"/>
  <c r="G1250" i="20" l="1"/>
  <c r="F1251" i="20" s="1"/>
  <c r="K1248" i="20"/>
  <c r="J1248" i="20"/>
  <c r="L1248" i="20" s="1"/>
  <c r="H1249" i="20"/>
  <c r="I1249" i="20" s="1"/>
  <c r="L1168" i="3"/>
  <c r="K1168" i="3"/>
  <c r="M1168" i="3" s="1"/>
  <c r="I1170" i="3"/>
  <c r="J1169" i="3"/>
  <c r="O1166" i="2"/>
  <c r="P1166" i="2"/>
  <c r="Q1166" i="2" s="1"/>
  <c r="E1168" i="2"/>
  <c r="M1167" i="2"/>
  <c r="N1167" i="2" s="1"/>
  <c r="S1167" i="2" s="1"/>
  <c r="S1166" i="2"/>
  <c r="H1250" i="20" l="1"/>
  <c r="I1250" i="20" s="1"/>
  <c r="K1250" i="20" s="1"/>
  <c r="K1249" i="20"/>
  <c r="J1249" i="20"/>
  <c r="L1249" i="20" s="1"/>
  <c r="G1251" i="20"/>
  <c r="F1252" i="20" s="1"/>
  <c r="J1170" i="3"/>
  <c r="I1171" i="3"/>
  <c r="L1169" i="3"/>
  <c r="K1169" i="3"/>
  <c r="M1169" i="3" s="1"/>
  <c r="P1167" i="2"/>
  <c r="Q1167" i="2" s="1"/>
  <c r="O1167" i="2"/>
  <c r="M1168" i="2"/>
  <c r="N1168" i="2" s="1"/>
  <c r="E1169" i="2"/>
  <c r="J1250" i="20" l="1"/>
  <c r="L1250" i="20" s="1"/>
  <c r="G1252" i="20"/>
  <c r="F1253" i="20" s="1"/>
  <c r="H1251" i="20"/>
  <c r="I1251" i="20" s="1"/>
  <c r="J1171" i="3"/>
  <c r="I1172" i="3"/>
  <c r="L1170" i="3"/>
  <c r="K1170" i="3"/>
  <c r="M1170" i="3" s="1"/>
  <c r="P1168" i="2"/>
  <c r="Q1168" i="2" s="1"/>
  <c r="O1168" i="2"/>
  <c r="M1169" i="2"/>
  <c r="N1169" i="2" s="1"/>
  <c r="E1170" i="2"/>
  <c r="S1168" i="2"/>
  <c r="H1252" i="20" l="1"/>
  <c r="I1252" i="20" s="1"/>
  <c r="K1252" i="20" s="1"/>
  <c r="K1251" i="20"/>
  <c r="J1251" i="20"/>
  <c r="L1251" i="20" s="1"/>
  <c r="G1253" i="20"/>
  <c r="F1254" i="20" s="1"/>
  <c r="I1173" i="3"/>
  <c r="J1172" i="3"/>
  <c r="L1171" i="3"/>
  <c r="K1171" i="3"/>
  <c r="M1171" i="3" s="1"/>
  <c r="P1169" i="2"/>
  <c r="Q1169" i="2" s="1"/>
  <c r="O1169" i="2"/>
  <c r="S1169" i="2"/>
  <c r="M1170" i="2"/>
  <c r="N1170" i="2" s="1"/>
  <c r="E1171" i="2"/>
  <c r="J1252" i="20" l="1"/>
  <c r="L1252" i="20" s="1"/>
  <c r="G1254" i="20"/>
  <c r="F1255" i="20" s="1"/>
  <c r="H1253" i="20"/>
  <c r="I1253" i="20" s="1"/>
  <c r="L1172" i="3"/>
  <c r="K1172" i="3"/>
  <c r="M1172" i="3" s="1"/>
  <c r="J1173" i="3"/>
  <c r="I1174" i="3"/>
  <c r="M1171" i="2"/>
  <c r="N1171" i="2" s="1"/>
  <c r="S1171" i="2" s="1"/>
  <c r="E1172" i="2"/>
  <c r="P1170" i="2"/>
  <c r="Q1170" i="2" s="1"/>
  <c r="O1170" i="2"/>
  <c r="S1170" i="2"/>
  <c r="G1255" i="20" l="1"/>
  <c r="F1256" i="20" s="1"/>
  <c r="J1253" i="20"/>
  <c r="L1253" i="20" s="1"/>
  <c r="K1253" i="20"/>
  <c r="H1254" i="20"/>
  <c r="I1254" i="20" s="1"/>
  <c r="I1175" i="3"/>
  <c r="J1174" i="3"/>
  <c r="K1173" i="3"/>
  <c r="M1173" i="3" s="1"/>
  <c r="L1173" i="3"/>
  <c r="M1172" i="2"/>
  <c r="N1172" i="2" s="1"/>
  <c r="S1172" i="2" s="1"/>
  <c r="E1173" i="2"/>
  <c r="O1171" i="2"/>
  <c r="P1171" i="2"/>
  <c r="Q1171" i="2" s="1"/>
  <c r="K1254" i="20" l="1"/>
  <c r="J1254" i="20"/>
  <c r="L1254" i="20" s="1"/>
  <c r="G1256" i="20"/>
  <c r="F1257" i="20" s="1"/>
  <c r="H1255" i="20"/>
  <c r="I1255" i="20" s="1"/>
  <c r="L1174" i="3"/>
  <c r="K1174" i="3"/>
  <c r="M1174" i="3" s="1"/>
  <c r="I1176" i="3"/>
  <c r="J1175" i="3"/>
  <c r="E1174" i="2"/>
  <c r="M1173" i="2"/>
  <c r="N1173" i="2" s="1"/>
  <c r="S1173" i="2" s="1"/>
  <c r="P1172" i="2"/>
  <c r="Q1172" i="2" s="1"/>
  <c r="O1172" i="2"/>
  <c r="G1257" i="20" l="1"/>
  <c r="F1258" i="20" s="1"/>
  <c r="J1255" i="20"/>
  <c r="L1255" i="20" s="1"/>
  <c r="K1255" i="20"/>
  <c r="H1256" i="20"/>
  <c r="I1256" i="20" s="1"/>
  <c r="L1175" i="3"/>
  <c r="K1175" i="3"/>
  <c r="M1175" i="3" s="1"/>
  <c r="J1176" i="3"/>
  <c r="I1177" i="3"/>
  <c r="P1173" i="2"/>
  <c r="Q1173" i="2" s="1"/>
  <c r="O1173" i="2"/>
  <c r="M1174" i="2"/>
  <c r="N1174" i="2" s="1"/>
  <c r="E1175" i="2"/>
  <c r="K1256" i="20" l="1"/>
  <c r="J1256" i="20"/>
  <c r="L1256" i="20" s="1"/>
  <c r="G1258" i="20"/>
  <c r="F1259" i="20" s="1"/>
  <c r="H1257" i="20"/>
  <c r="I1257" i="20" s="1"/>
  <c r="I1178" i="3"/>
  <c r="J1177" i="3"/>
  <c r="L1176" i="3"/>
  <c r="K1176" i="3"/>
  <c r="M1176" i="3" s="1"/>
  <c r="O1174" i="2"/>
  <c r="P1174" i="2"/>
  <c r="Q1174" i="2" s="1"/>
  <c r="E1176" i="2"/>
  <c r="M1175" i="2"/>
  <c r="N1175" i="2" s="1"/>
  <c r="S1175" i="2" s="1"/>
  <c r="S1174" i="2"/>
  <c r="G1259" i="20" l="1"/>
  <c r="F1260" i="20" s="1"/>
  <c r="K1257" i="20"/>
  <c r="J1257" i="20"/>
  <c r="L1257" i="20" s="1"/>
  <c r="H1258" i="20"/>
  <c r="I1258" i="20" s="1"/>
  <c r="L1177" i="3"/>
  <c r="K1177" i="3"/>
  <c r="M1177" i="3" s="1"/>
  <c r="J1178" i="3"/>
  <c r="I1179" i="3"/>
  <c r="P1175" i="2"/>
  <c r="Q1175" i="2" s="1"/>
  <c r="O1175" i="2"/>
  <c r="M1176" i="2"/>
  <c r="N1176" i="2" s="1"/>
  <c r="E1177" i="2"/>
  <c r="K1258" i="20" l="1"/>
  <c r="J1258" i="20"/>
  <c r="L1258" i="20" s="1"/>
  <c r="G1260" i="20"/>
  <c r="F1261" i="20" s="1"/>
  <c r="H1259" i="20"/>
  <c r="I1259" i="20" s="1"/>
  <c r="J1179" i="3"/>
  <c r="I1180" i="3"/>
  <c r="L1178" i="3"/>
  <c r="K1178" i="3"/>
  <c r="M1178" i="3" s="1"/>
  <c r="P1176" i="2"/>
  <c r="Q1176" i="2" s="1"/>
  <c r="O1176" i="2"/>
  <c r="M1177" i="2"/>
  <c r="N1177" i="2" s="1"/>
  <c r="E1178" i="2"/>
  <c r="S1176" i="2"/>
  <c r="K1259" i="20" l="1"/>
  <c r="J1259" i="20"/>
  <c r="L1259" i="20" s="1"/>
  <c r="H1260" i="20"/>
  <c r="I1260" i="20" s="1"/>
  <c r="G1261" i="20"/>
  <c r="F1262" i="20" s="1"/>
  <c r="J1180" i="3"/>
  <c r="I1181" i="3"/>
  <c r="L1179" i="3"/>
  <c r="K1179" i="3"/>
  <c r="M1179" i="3" s="1"/>
  <c r="P1177" i="2"/>
  <c r="Q1177" i="2" s="1"/>
  <c r="O1177" i="2"/>
  <c r="S1177" i="2"/>
  <c r="E1179" i="2"/>
  <c r="M1178" i="2"/>
  <c r="N1178" i="2" s="1"/>
  <c r="K1260" i="20" l="1"/>
  <c r="J1260" i="20"/>
  <c r="L1260" i="20" s="1"/>
  <c r="G1262" i="20"/>
  <c r="F1263" i="20" s="1"/>
  <c r="H1261" i="20"/>
  <c r="I1261" i="20" s="1"/>
  <c r="J1181" i="3"/>
  <c r="I1182" i="3"/>
  <c r="L1180" i="3"/>
  <c r="K1180" i="3"/>
  <c r="M1180" i="3" s="1"/>
  <c r="P1178" i="2"/>
  <c r="Q1178" i="2" s="1"/>
  <c r="O1178" i="2"/>
  <c r="M1179" i="2"/>
  <c r="N1179" i="2" s="1"/>
  <c r="E1180" i="2"/>
  <c r="S1178" i="2"/>
  <c r="J1261" i="20" l="1"/>
  <c r="L1261" i="20" s="1"/>
  <c r="K1261" i="20"/>
  <c r="H1262" i="20"/>
  <c r="I1262" i="20" s="1"/>
  <c r="G1263" i="20"/>
  <c r="F1264" i="20" s="1"/>
  <c r="I1183" i="3"/>
  <c r="J1182" i="3"/>
  <c r="L1181" i="3"/>
  <c r="K1181" i="3"/>
  <c r="M1181" i="3" s="1"/>
  <c r="P1179" i="2"/>
  <c r="Q1179" i="2" s="1"/>
  <c r="O1179" i="2"/>
  <c r="M1180" i="2"/>
  <c r="N1180" i="2" s="1"/>
  <c r="E1181" i="2"/>
  <c r="S1179" i="2"/>
  <c r="G1264" i="20" l="1"/>
  <c r="F1265" i="20" s="1"/>
  <c r="H1263" i="20"/>
  <c r="I1263" i="20" s="1"/>
  <c r="K1262" i="20"/>
  <c r="J1262" i="20"/>
  <c r="L1262" i="20" s="1"/>
  <c r="L1182" i="3"/>
  <c r="K1182" i="3"/>
  <c r="M1182" i="3" s="1"/>
  <c r="J1183" i="3"/>
  <c r="I1184" i="3"/>
  <c r="P1180" i="2"/>
  <c r="Q1180" i="2" s="1"/>
  <c r="O1180" i="2"/>
  <c r="S1180" i="2"/>
  <c r="E1182" i="2"/>
  <c r="M1181" i="2"/>
  <c r="N1181" i="2" s="1"/>
  <c r="G1265" i="20" l="1"/>
  <c r="F1266" i="20" s="1"/>
  <c r="J1263" i="20"/>
  <c r="L1263" i="20" s="1"/>
  <c r="K1263" i="20"/>
  <c r="H1264" i="20"/>
  <c r="I1264" i="20" s="1"/>
  <c r="K1183" i="3"/>
  <c r="M1183" i="3" s="1"/>
  <c r="L1183" i="3"/>
  <c r="I1185" i="3"/>
  <c r="J1184" i="3"/>
  <c r="P1181" i="2"/>
  <c r="Q1181" i="2" s="1"/>
  <c r="O1181" i="2"/>
  <c r="M1182" i="2"/>
  <c r="N1182" i="2" s="1"/>
  <c r="E1183" i="2"/>
  <c r="S1181" i="2"/>
  <c r="H1265" i="20" l="1"/>
  <c r="I1265" i="20" s="1"/>
  <c r="K1265" i="20" s="1"/>
  <c r="K1264" i="20"/>
  <c r="J1264" i="20"/>
  <c r="L1264" i="20" s="1"/>
  <c r="G1266" i="20"/>
  <c r="F1267" i="20" s="1"/>
  <c r="L1184" i="3"/>
  <c r="K1184" i="3"/>
  <c r="M1184" i="3" s="1"/>
  <c r="J1185" i="3"/>
  <c r="I1186" i="3"/>
  <c r="E1184" i="2"/>
  <c r="M1183" i="2"/>
  <c r="N1183" i="2" s="1"/>
  <c r="S1183" i="2" s="1"/>
  <c r="O1182" i="2"/>
  <c r="P1182" i="2"/>
  <c r="Q1182" i="2" s="1"/>
  <c r="S1182" i="2"/>
  <c r="J1265" i="20" l="1"/>
  <c r="L1265" i="20" s="1"/>
  <c r="H1266" i="20"/>
  <c r="I1266" i="20" s="1"/>
  <c r="G1267" i="20"/>
  <c r="F1268" i="20" s="1"/>
  <c r="K1185" i="3"/>
  <c r="M1185" i="3" s="1"/>
  <c r="L1185" i="3"/>
  <c r="I1187" i="3"/>
  <c r="J1186" i="3"/>
  <c r="P1183" i="2"/>
  <c r="Q1183" i="2" s="1"/>
  <c r="O1183" i="2"/>
  <c r="E1185" i="2"/>
  <c r="M1184" i="2"/>
  <c r="N1184" i="2" s="1"/>
  <c r="G1268" i="20" l="1"/>
  <c r="F1269" i="20" s="1"/>
  <c r="H1267" i="20"/>
  <c r="I1267" i="20" s="1"/>
  <c r="K1266" i="20"/>
  <c r="J1266" i="20"/>
  <c r="L1266" i="20" s="1"/>
  <c r="L1186" i="3"/>
  <c r="K1186" i="3"/>
  <c r="M1186" i="3" s="1"/>
  <c r="J1187" i="3"/>
  <c r="I1188" i="3"/>
  <c r="P1184" i="2"/>
  <c r="Q1184" i="2" s="1"/>
  <c r="O1184" i="2"/>
  <c r="M1185" i="2"/>
  <c r="N1185" i="2" s="1"/>
  <c r="E1186" i="2"/>
  <c r="S1184" i="2"/>
  <c r="K1267" i="20" l="1"/>
  <c r="J1267" i="20"/>
  <c r="L1267" i="20" s="1"/>
  <c r="H1268" i="20"/>
  <c r="I1268" i="20" s="1"/>
  <c r="G1269" i="20"/>
  <c r="F1270" i="20" s="1"/>
  <c r="J1188" i="3"/>
  <c r="I1189" i="3"/>
  <c r="L1187" i="3"/>
  <c r="K1187" i="3"/>
  <c r="M1187" i="3" s="1"/>
  <c r="P1185" i="2"/>
  <c r="Q1185" i="2" s="1"/>
  <c r="O1185" i="2"/>
  <c r="M1186" i="2"/>
  <c r="N1186" i="2" s="1"/>
  <c r="E1187" i="2"/>
  <c r="S1185" i="2"/>
  <c r="H1269" i="20" l="1"/>
  <c r="I1269" i="20" s="1"/>
  <c r="K1268" i="20"/>
  <c r="J1268" i="20"/>
  <c r="L1268" i="20" s="1"/>
  <c r="G1270" i="20"/>
  <c r="F1271" i="20" s="1"/>
  <c r="I1190" i="3"/>
  <c r="J1189" i="3"/>
  <c r="L1188" i="3"/>
  <c r="K1188" i="3"/>
  <c r="M1188" i="3" s="1"/>
  <c r="P1186" i="2"/>
  <c r="Q1186" i="2" s="1"/>
  <c r="O1186" i="2"/>
  <c r="S1186" i="2"/>
  <c r="E1188" i="2"/>
  <c r="M1187" i="2"/>
  <c r="N1187" i="2" s="1"/>
  <c r="G1271" i="20" l="1"/>
  <c r="F1272" i="20" s="1"/>
  <c r="H1270" i="20"/>
  <c r="I1270" i="20" s="1"/>
  <c r="J1269" i="20"/>
  <c r="L1269" i="20" s="1"/>
  <c r="K1269" i="20"/>
  <c r="L1189" i="3"/>
  <c r="K1189" i="3"/>
  <c r="M1189" i="3" s="1"/>
  <c r="J1190" i="3"/>
  <c r="I1191" i="3"/>
  <c r="P1187" i="2"/>
  <c r="Q1187" i="2" s="1"/>
  <c r="O1187" i="2"/>
  <c r="M1188" i="2"/>
  <c r="N1188" i="2" s="1"/>
  <c r="E1189" i="2"/>
  <c r="S1187" i="2"/>
  <c r="G1272" i="20" l="1"/>
  <c r="F1273" i="20" s="1"/>
  <c r="K1270" i="20"/>
  <c r="J1270" i="20"/>
  <c r="L1270" i="20" s="1"/>
  <c r="H1271" i="20"/>
  <c r="I1271" i="20" s="1"/>
  <c r="I1192" i="3"/>
  <c r="J1191" i="3"/>
  <c r="L1190" i="3"/>
  <c r="K1190" i="3"/>
  <c r="M1190" i="3" s="1"/>
  <c r="O1188" i="2"/>
  <c r="P1188" i="2"/>
  <c r="Q1188" i="2" s="1"/>
  <c r="E1190" i="2"/>
  <c r="M1189" i="2"/>
  <c r="N1189" i="2" s="1"/>
  <c r="S1189" i="2" s="1"/>
  <c r="S1188" i="2"/>
  <c r="J1271" i="20" l="1"/>
  <c r="L1271" i="20" s="1"/>
  <c r="K1271" i="20"/>
  <c r="G1273" i="20"/>
  <c r="F1274" i="20" s="1"/>
  <c r="H1272" i="20"/>
  <c r="I1272" i="20" s="1"/>
  <c r="K1191" i="3"/>
  <c r="M1191" i="3" s="1"/>
  <c r="L1191" i="3"/>
  <c r="I1193" i="3"/>
  <c r="J1192" i="3"/>
  <c r="P1189" i="2"/>
  <c r="Q1189" i="2" s="1"/>
  <c r="O1189" i="2"/>
  <c r="M1190" i="2"/>
  <c r="N1190" i="2" s="1"/>
  <c r="E1191" i="2"/>
  <c r="H1273" i="20" l="1"/>
  <c r="I1273" i="20" s="1"/>
  <c r="K1272" i="20"/>
  <c r="J1272" i="20"/>
  <c r="L1272" i="20" s="1"/>
  <c r="G1274" i="20"/>
  <c r="F1275" i="20" s="1"/>
  <c r="L1192" i="3"/>
  <c r="K1192" i="3"/>
  <c r="M1192" i="3" s="1"/>
  <c r="I1194" i="3"/>
  <c r="J1193" i="3"/>
  <c r="O1190" i="2"/>
  <c r="P1190" i="2"/>
  <c r="Q1190" i="2" s="1"/>
  <c r="M1191" i="2"/>
  <c r="N1191" i="2" s="1"/>
  <c r="E1192" i="2"/>
  <c r="S1190" i="2"/>
  <c r="H1274" i="20" l="1"/>
  <c r="I1274" i="20" s="1"/>
  <c r="J1274" i="20" s="1"/>
  <c r="L1274" i="20" s="1"/>
  <c r="G1275" i="20"/>
  <c r="F1276" i="20" s="1"/>
  <c r="K1273" i="20"/>
  <c r="J1273" i="20"/>
  <c r="L1273" i="20" s="1"/>
  <c r="L1193" i="3"/>
  <c r="K1193" i="3"/>
  <c r="M1193" i="3" s="1"/>
  <c r="J1194" i="3"/>
  <c r="I1195" i="3"/>
  <c r="P1191" i="2"/>
  <c r="Q1191" i="2" s="1"/>
  <c r="O1191" i="2"/>
  <c r="E1193" i="2"/>
  <c r="M1192" i="2"/>
  <c r="N1192" i="2" s="1"/>
  <c r="S1191" i="2"/>
  <c r="K1274" i="20" l="1"/>
  <c r="G1276" i="20"/>
  <c r="F1277" i="20" s="1"/>
  <c r="H1275" i="20"/>
  <c r="I1275" i="20" s="1"/>
  <c r="I1196" i="3"/>
  <c r="J1195" i="3"/>
  <c r="L1194" i="3"/>
  <c r="K1194" i="3"/>
  <c r="M1194" i="3" s="1"/>
  <c r="P1192" i="2"/>
  <c r="Q1192" i="2" s="1"/>
  <c r="O1192" i="2"/>
  <c r="M1193" i="2"/>
  <c r="N1193" i="2" s="1"/>
  <c r="E1194" i="2"/>
  <c r="S1192" i="2"/>
  <c r="H1276" i="20" l="1"/>
  <c r="I1276" i="20" s="1"/>
  <c r="J1276" i="20" s="1"/>
  <c r="L1276" i="20" s="1"/>
  <c r="K1275" i="20"/>
  <c r="J1275" i="20"/>
  <c r="L1275" i="20" s="1"/>
  <c r="G1277" i="20"/>
  <c r="F1278" i="20" s="1"/>
  <c r="L1195" i="3"/>
  <c r="K1195" i="3"/>
  <c r="M1195" i="3" s="1"/>
  <c r="J1196" i="3"/>
  <c r="I1197" i="3"/>
  <c r="O1193" i="2"/>
  <c r="P1193" i="2"/>
  <c r="Q1193" i="2" s="1"/>
  <c r="M1194" i="2"/>
  <c r="N1194" i="2" s="1"/>
  <c r="E1195" i="2"/>
  <c r="S1193" i="2"/>
  <c r="K1276" i="20" l="1"/>
  <c r="H1277" i="20"/>
  <c r="I1277" i="20" s="1"/>
  <c r="G1278" i="20"/>
  <c r="F1279" i="20" s="1"/>
  <c r="I1198" i="3"/>
  <c r="J1197" i="3"/>
  <c r="K1196" i="3"/>
  <c r="M1196" i="3" s="1"/>
  <c r="L1196" i="3"/>
  <c r="P1194" i="2"/>
  <c r="Q1194" i="2" s="1"/>
  <c r="O1194" i="2"/>
  <c r="E1196" i="2"/>
  <c r="M1195" i="2"/>
  <c r="N1195" i="2" s="1"/>
  <c r="S1194" i="2"/>
  <c r="G1279" i="20" l="1"/>
  <c r="F1280" i="20" s="1"/>
  <c r="H1278" i="20"/>
  <c r="I1278" i="20" s="1"/>
  <c r="J1277" i="20"/>
  <c r="L1277" i="20" s="1"/>
  <c r="K1277" i="20"/>
  <c r="L1197" i="3"/>
  <c r="K1197" i="3"/>
  <c r="M1197" i="3" s="1"/>
  <c r="J1198" i="3"/>
  <c r="I1199" i="3"/>
  <c r="P1195" i="2"/>
  <c r="Q1195" i="2" s="1"/>
  <c r="O1195" i="2"/>
  <c r="M1196" i="2"/>
  <c r="N1196" i="2" s="1"/>
  <c r="E1197" i="2"/>
  <c r="S1195" i="2"/>
  <c r="G1280" i="20" l="1"/>
  <c r="F1281" i="20" s="1"/>
  <c r="K1278" i="20"/>
  <c r="J1278" i="20"/>
  <c r="L1278" i="20" s="1"/>
  <c r="H1279" i="20"/>
  <c r="I1279" i="20" s="1"/>
  <c r="I1200" i="3"/>
  <c r="J1199" i="3"/>
  <c r="L1198" i="3"/>
  <c r="K1198" i="3"/>
  <c r="M1198" i="3" s="1"/>
  <c r="O1196" i="2"/>
  <c r="P1196" i="2"/>
  <c r="Q1196" i="2" s="1"/>
  <c r="E1198" i="2"/>
  <c r="M1197" i="2"/>
  <c r="N1197" i="2" s="1"/>
  <c r="S1197" i="2" s="1"/>
  <c r="S1196" i="2"/>
  <c r="G1281" i="20" l="1"/>
  <c r="F1282" i="20" s="1"/>
  <c r="J1279" i="20"/>
  <c r="L1279" i="20" s="1"/>
  <c r="K1279" i="20"/>
  <c r="H1280" i="20"/>
  <c r="I1280" i="20" s="1"/>
  <c r="K1199" i="3"/>
  <c r="M1199" i="3" s="1"/>
  <c r="L1199" i="3"/>
  <c r="I1201" i="3"/>
  <c r="J1200" i="3"/>
  <c r="P1197" i="2"/>
  <c r="Q1197" i="2" s="1"/>
  <c r="O1197" i="2"/>
  <c r="M1198" i="2"/>
  <c r="N1198" i="2" s="1"/>
  <c r="E1199" i="2"/>
  <c r="H1281" i="20" l="1"/>
  <c r="I1281" i="20" s="1"/>
  <c r="K1281" i="20" s="1"/>
  <c r="K1280" i="20"/>
  <c r="J1280" i="20"/>
  <c r="L1280" i="20" s="1"/>
  <c r="G1282" i="20"/>
  <c r="F1283" i="20" s="1"/>
  <c r="L1200" i="3"/>
  <c r="K1200" i="3"/>
  <c r="M1200" i="3" s="1"/>
  <c r="J1201" i="3"/>
  <c r="I1202" i="3"/>
  <c r="P1198" i="2"/>
  <c r="Q1198" i="2" s="1"/>
  <c r="O1198" i="2"/>
  <c r="M1199" i="2"/>
  <c r="N1199" i="2" s="1"/>
  <c r="E1200" i="2"/>
  <c r="S1198" i="2"/>
  <c r="J1281" i="20" l="1"/>
  <c r="L1281" i="20" s="1"/>
  <c r="H1282" i="20"/>
  <c r="I1282" i="20" s="1"/>
  <c r="K1282" i="20" s="1"/>
  <c r="G1283" i="20"/>
  <c r="F1284" i="20" s="1"/>
  <c r="I1203" i="3"/>
  <c r="J1202" i="3"/>
  <c r="L1201" i="3"/>
  <c r="K1201" i="3"/>
  <c r="M1201" i="3" s="1"/>
  <c r="P1199" i="2"/>
  <c r="Q1199" i="2" s="1"/>
  <c r="O1199" i="2"/>
  <c r="S1199" i="2"/>
  <c r="E1201" i="2"/>
  <c r="M1200" i="2"/>
  <c r="N1200" i="2" s="1"/>
  <c r="J1282" i="20" l="1"/>
  <c r="L1282" i="20" s="1"/>
  <c r="G1284" i="20"/>
  <c r="F1285" i="20" s="1"/>
  <c r="H1283" i="20"/>
  <c r="I1283" i="20" s="1"/>
  <c r="L1202" i="3"/>
  <c r="K1202" i="3"/>
  <c r="M1202" i="3" s="1"/>
  <c r="J1203" i="3"/>
  <c r="I1204" i="3"/>
  <c r="P1200" i="2"/>
  <c r="Q1200" i="2" s="1"/>
  <c r="O1200" i="2"/>
  <c r="M1201" i="2"/>
  <c r="N1201" i="2" s="1"/>
  <c r="E1202" i="2"/>
  <c r="S1200" i="2"/>
  <c r="K1283" i="20" l="1"/>
  <c r="J1283" i="20"/>
  <c r="L1283" i="20" s="1"/>
  <c r="H1284" i="20"/>
  <c r="I1284" i="20" s="1"/>
  <c r="G1285" i="20"/>
  <c r="F1286" i="20" s="1"/>
  <c r="J1204" i="3"/>
  <c r="I1205" i="3"/>
  <c r="L1203" i="3"/>
  <c r="K1203" i="3"/>
  <c r="M1203" i="3" s="1"/>
  <c r="P1201" i="2"/>
  <c r="Q1201" i="2" s="1"/>
  <c r="O1201" i="2"/>
  <c r="M1202" i="2"/>
  <c r="N1202" i="2" s="1"/>
  <c r="E1203" i="2"/>
  <c r="S1201" i="2"/>
  <c r="G1286" i="20" l="1"/>
  <c r="F1287" i="20" s="1"/>
  <c r="H1285" i="20"/>
  <c r="I1285" i="20" s="1"/>
  <c r="K1284" i="20"/>
  <c r="J1284" i="20"/>
  <c r="L1284" i="20" s="1"/>
  <c r="J1205" i="3"/>
  <c r="I1206" i="3"/>
  <c r="L1204" i="3"/>
  <c r="K1204" i="3"/>
  <c r="M1204" i="3" s="1"/>
  <c r="P1202" i="2"/>
  <c r="Q1202" i="2" s="1"/>
  <c r="O1202" i="2"/>
  <c r="S1202" i="2"/>
  <c r="E1204" i="2"/>
  <c r="M1203" i="2"/>
  <c r="N1203" i="2" s="1"/>
  <c r="J1285" i="20" l="1"/>
  <c r="L1285" i="20" s="1"/>
  <c r="K1285" i="20"/>
  <c r="G1287" i="20"/>
  <c r="F1288" i="20" s="1"/>
  <c r="H1286" i="20"/>
  <c r="I1286" i="20" s="1"/>
  <c r="I1207" i="3"/>
  <c r="J1206" i="3"/>
  <c r="K1205" i="3"/>
  <c r="M1205" i="3" s="1"/>
  <c r="L1205" i="3"/>
  <c r="P1203" i="2"/>
  <c r="Q1203" i="2" s="1"/>
  <c r="O1203" i="2"/>
  <c r="M1204" i="2"/>
  <c r="N1204" i="2" s="1"/>
  <c r="E1205" i="2"/>
  <c r="S1203" i="2"/>
  <c r="H1287" i="20" l="1"/>
  <c r="I1287" i="20" s="1"/>
  <c r="G1288" i="20"/>
  <c r="F1289" i="20" s="1"/>
  <c r="K1286" i="20"/>
  <c r="J1286" i="20"/>
  <c r="L1286" i="20" s="1"/>
  <c r="L1206" i="3"/>
  <c r="K1206" i="3"/>
  <c r="M1206" i="3" s="1"/>
  <c r="J1207" i="3"/>
  <c r="I1208" i="3"/>
  <c r="O1204" i="2"/>
  <c r="P1204" i="2"/>
  <c r="Q1204" i="2" s="1"/>
  <c r="M1205" i="2"/>
  <c r="N1205" i="2" s="1"/>
  <c r="S1205" i="2" s="1"/>
  <c r="E1206" i="2"/>
  <c r="S1204" i="2"/>
  <c r="H1288" i="20" l="1"/>
  <c r="I1288" i="20" s="1"/>
  <c r="G1289" i="20"/>
  <c r="F1290" i="20" s="1"/>
  <c r="J1287" i="20"/>
  <c r="L1287" i="20" s="1"/>
  <c r="K1287" i="20"/>
  <c r="I1209" i="3"/>
  <c r="J1208" i="3"/>
  <c r="K1207" i="3"/>
  <c r="M1207" i="3" s="1"/>
  <c r="L1207" i="3"/>
  <c r="M1206" i="2"/>
  <c r="N1206" i="2" s="1"/>
  <c r="S1206" i="2" s="1"/>
  <c r="E1207" i="2"/>
  <c r="P1205" i="2"/>
  <c r="Q1205" i="2" s="1"/>
  <c r="O1205" i="2"/>
  <c r="H1289" i="20" l="1"/>
  <c r="I1289" i="20" s="1"/>
  <c r="K1289" i="20" s="1"/>
  <c r="G1290" i="20"/>
  <c r="F1291" i="20" s="1"/>
  <c r="K1288" i="20"/>
  <c r="J1288" i="20"/>
  <c r="L1288" i="20" s="1"/>
  <c r="L1208" i="3"/>
  <c r="K1208" i="3"/>
  <c r="M1208" i="3" s="1"/>
  <c r="J1209" i="3"/>
  <c r="I1210" i="3"/>
  <c r="M1207" i="2"/>
  <c r="N1207" i="2" s="1"/>
  <c r="S1207" i="2" s="1"/>
  <c r="E1208" i="2"/>
  <c r="P1206" i="2"/>
  <c r="Q1206" i="2" s="1"/>
  <c r="O1206" i="2"/>
  <c r="J1289" i="20" l="1"/>
  <c r="L1289" i="20" s="1"/>
  <c r="H1290" i="20"/>
  <c r="I1290" i="20" s="1"/>
  <c r="K1290" i="20" s="1"/>
  <c r="G1291" i="20"/>
  <c r="F1292" i="20" s="1"/>
  <c r="I1211" i="3"/>
  <c r="J1210" i="3"/>
  <c r="L1209" i="3"/>
  <c r="K1209" i="3"/>
  <c r="M1209" i="3" s="1"/>
  <c r="M1208" i="2"/>
  <c r="N1208" i="2" s="1"/>
  <c r="S1208" i="2" s="1"/>
  <c r="E1209" i="2"/>
  <c r="P1207" i="2"/>
  <c r="Q1207" i="2" s="1"/>
  <c r="O1207" i="2"/>
  <c r="J1290" i="20" l="1"/>
  <c r="L1290" i="20" s="1"/>
  <c r="G1292" i="20"/>
  <c r="F1293" i="20" s="1"/>
  <c r="H1291" i="20"/>
  <c r="I1291" i="20" s="1"/>
  <c r="L1210" i="3"/>
  <c r="K1210" i="3"/>
  <c r="M1210" i="3" s="1"/>
  <c r="I1212" i="3"/>
  <c r="J1211" i="3"/>
  <c r="M1209" i="2"/>
  <c r="N1209" i="2" s="1"/>
  <c r="S1209" i="2" s="1"/>
  <c r="E1210" i="2"/>
  <c r="P1208" i="2"/>
  <c r="Q1208" i="2" s="1"/>
  <c r="O1208" i="2"/>
  <c r="H1292" i="20" l="1"/>
  <c r="I1292" i="20" s="1"/>
  <c r="K1292" i="20" s="1"/>
  <c r="G1293" i="20"/>
  <c r="F1294" i="20" s="1"/>
  <c r="K1291" i="20"/>
  <c r="J1291" i="20"/>
  <c r="L1291" i="20" s="1"/>
  <c r="L1211" i="3"/>
  <c r="K1211" i="3"/>
  <c r="M1211" i="3" s="1"/>
  <c r="J1212" i="3"/>
  <c r="I1213" i="3"/>
  <c r="M1210" i="2"/>
  <c r="N1210" i="2" s="1"/>
  <c r="S1210" i="2" s="1"/>
  <c r="E1211" i="2"/>
  <c r="P1209" i="2"/>
  <c r="Q1209" i="2" s="1"/>
  <c r="O1209" i="2"/>
  <c r="J1292" i="20" l="1"/>
  <c r="L1292" i="20" s="1"/>
  <c r="G1294" i="20"/>
  <c r="F1295" i="20" s="1"/>
  <c r="H1293" i="20"/>
  <c r="I1293" i="20" s="1"/>
  <c r="L1212" i="3"/>
  <c r="K1212" i="3"/>
  <c r="M1212" i="3" s="1"/>
  <c r="I1214" i="3"/>
  <c r="J1213" i="3"/>
  <c r="E1212" i="2"/>
  <c r="M1211" i="2"/>
  <c r="N1211" i="2" s="1"/>
  <c r="S1211" i="2" s="1"/>
  <c r="P1210" i="2"/>
  <c r="Q1210" i="2" s="1"/>
  <c r="O1210" i="2"/>
  <c r="J1293" i="20" l="1"/>
  <c r="L1293" i="20" s="1"/>
  <c r="K1293" i="20"/>
  <c r="G1295" i="20"/>
  <c r="F1296" i="20" s="1"/>
  <c r="H1294" i="20"/>
  <c r="I1294" i="20" s="1"/>
  <c r="L1213" i="3"/>
  <c r="K1213" i="3"/>
  <c r="M1213" i="3" s="1"/>
  <c r="J1214" i="3"/>
  <c r="I1215" i="3"/>
  <c r="P1211" i="2"/>
  <c r="Q1211" i="2" s="1"/>
  <c r="O1211" i="2"/>
  <c r="M1212" i="2"/>
  <c r="N1212" i="2" s="1"/>
  <c r="E1213" i="2"/>
  <c r="G1296" i="20" l="1"/>
  <c r="F1297" i="20" s="1"/>
  <c r="K1294" i="20"/>
  <c r="J1294" i="20"/>
  <c r="L1294" i="20" s="1"/>
  <c r="H1295" i="20"/>
  <c r="I1295" i="20" s="1"/>
  <c r="L1214" i="3"/>
  <c r="K1214" i="3"/>
  <c r="M1214" i="3" s="1"/>
  <c r="I1216" i="3"/>
  <c r="J1215" i="3"/>
  <c r="O1212" i="2"/>
  <c r="P1212" i="2"/>
  <c r="Q1212" i="2" s="1"/>
  <c r="E1214" i="2"/>
  <c r="M1213" i="2"/>
  <c r="N1213" i="2" s="1"/>
  <c r="S1213" i="2" s="1"/>
  <c r="S1212" i="2"/>
  <c r="J1295" i="20" l="1"/>
  <c r="L1295" i="20" s="1"/>
  <c r="K1295" i="20"/>
  <c r="G1297" i="20"/>
  <c r="F1298" i="20" s="1"/>
  <c r="H1296" i="20"/>
  <c r="I1296" i="20" s="1"/>
  <c r="K1215" i="3"/>
  <c r="M1215" i="3" s="1"/>
  <c r="L1215" i="3"/>
  <c r="I1217" i="3"/>
  <c r="J1216" i="3"/>
  <c r="P1213" i="2"/>
  <c r="Q1213" i="2" s="1"/>
  <c r="O1213" i="2"/>
  <c r="M1214" i="2"/>
  <c r="N1214" i="2" s="1"/>
  <c r="E1215" i="2"/>
  <c r="G1298" i="20" l="1"/>
  <c r="F1299" i="20" s="1"/>
  <c r="H1297" i="20"/>
  <c r="I1297" i="20" s="1"/>
  <c r="K1296" i="20"/>
  <c r="J1296" i="20"/>
  <c r="L1296" i="20" s="1"/>
  <c r="K1216" i="3"/>
  <c r="M1216" i="3" s="1"/>
  <c r="L1216" i="3"/>
  <c r="I1218" i="3"/>
  <c r="J1217" i="3"/>
  <c r="O1214" i="2"/>
  <c r="P1214" i="2"/>
  <c r="Q1214" i="2" s="1"/>
  <c r="M1215" i="2"/>
  <c r="N1215" i="2" s="1"/>
  <c r="E1216" i="2"/>
  <c r="S1214" i="2"/>
  <c r="K1297" i="20" l="1"/>
  <c r="J1297" i="20"/>
  <c r="L1297" i="20" s="1"/>
  <c r="H1298" i="20"/>
  <c r="I1298" i="20" s="1"/>
  <c r="G1299" i="20"/>
  <c r="F1300" i="20" s="1"/>
  <c r="L1217" i="3"/>
  <c r="K1217" i="3"/>
  <c r="M1217" i="3" s="1"/>
  <c r="J1218" i="3"/>
  <c r="I1219" i="3"/>
  <c r="P1215" i="2"/>
  <c r="Q1215" i="2" s="1"/>
  <c r="O1215" i="2"/>
  <c r="S1215" i="2"/>
  <c r="M1216" i="2"/>
  <c r="N1216" i="2" s="1"/>
  <c r="E1217" i="2"/>
  <c r="G1300" i="20" l="1"/>
  <c r="F1301" i="20" s="1"/>
  <c r="K1298" i="20"/>
  <c r="J1298" i="20"/>
  <c r="L1298" i="20" s="1"/>
  <c r="H1299" i="20"/>
  <c r="I1299" i="20" s="1"/>
  <c r="I1220" i="3"/>
  <c r="J1219" i="3"/>
  <c r="L1218" i="3"/>
  <c r="K1218" i="3"/>
  <c r="M1218" i="3" s="1"/>
  <c r="M1217" i="2"/>
  <c r="N1217" i="2" s="1"/>
  <c r="S1217" i="2" s="1"/>
  <c r="E1218" i="2"/>
  <c r="P1216" i="2"/>
  <c r="Q1216" i="2" s="1"/>
  <c r="O1216" i="2"/>
  <c r="S1216" i="2"/>
  <c r="H1300" i="20" l="1"/>
  <c r="I1300" i="20" s="1"/>
  <c r="K1300" i="20" s="1"/>
  <c r="K1299" i="20"/>
  <c r="J1299" i="20"/>
  <c r="L1299" i="20" s="1"/>
  <c r="G1301" i="20"/>
  <c r="F1302" i="20" s="1"/>
  <c r="L1219" i="3"/>
  <c r="K1219" i="3"/>
  <c r="M1219" i="3" s="1"/>
  <c r="J1220" i="3"/>
  <c r="I1221" i="3"/>
  <c r="M1218" i="2"/>
  <c r="N1218" i="2" s="1"/>
  <c r="S1218" i="2" s="1"/>
  <c r="E1219" i="2"/>
  <c r="P1217" i="2"/>
  <c r="Q1217" i="2" s="1"/>
  <c r="O1217" i="2"/>
  <c r="J1300" i="20" l="1"/>
  <c r="L1300" i="20" s="1"/>
  <c r="H1301" i="20"/>
  <c r="I1301" i="20" s="1"/>
  <c r="J1301" i="20" s="1"/>
  <c r="L1301" i="20" s="1"/>
  <c r="G1302" i="20"/>
  <c r="F1303" i="20" s="1"/>
  <c r="I1222" i="3"/>
  <c r="J1221" i="3"/>
  <c r="L1220" i="3"/>
  <c r="K1220" i="3"/>
  <c r="M1220" i="3" s="1"/>
  <c r="E1220" i="2"/>
  <c r="M1219" i="2"/>
  <c r="N1219" i="2" s="1"/>
  <c r="S1219" i="2" s="1"/>
  <c r="P1218" i="2"/>
  <c r="Q1218" i="2" s="1"/>
  <c r="O1218" i="2"/>
  <c r="K1301" i="20" l="1"/>
  <c r="G1303" i="20"/>
  <c r="F1304" i="20" s="1"/>
  <c r="H1302" i="20"/>
  <c r="I1302" i="20" s="1"/>
  <c r="L1221" i="3"/>
  <c r="K1221" i="3"/>
  <c r="M1221" i="3" s="1"/>
  <c r="J1222" i="3"/>
  <c r="I1223" i="3"/>
  <c r="P1219" i="2"/>
  <c r="Q1219" i="2" s="1"/>
  <c r="O1219" i="2"/>
  <c r="M1220" i="2"/>
  <c r="N1220" i="2" s="1"/>
  <c r="E1221" i="2"/>
  <c r="K1302" i="20" l="1"/>
  <c r="J1302" i="20"/>
  <c r="L1302" i="20" s="1"/>
  <c r="G1304" i="20"/>
  <c r="F1305" i="20" s="1"/>
  <c r="H1303" i="20"/>
  <c r="I1303" i="20" s="1"/>
  <c r="J1223" i="3"/>
  <c r="I1224" i="3"/>
  <c r="L1222" i="3"/>
  <c r="K1222" i="3"/>
  <c r="M1222" i="3" s="1"/>
  <c r="O1220" i="2"/>
  <c r="P1220" i="2"/>
  <c r="Q1220" i="2" s="1"/>
  <c r="E1222" i="2"/>
  <c r="M1221" i="2"/>
  <c r="N1221" i="2" s="1"/>
  <c r="S1221" i="2" s="1"/>
  <c r="S1220" i="2"/>
  <c r="G1305" i="20" l="1"/>
  <c r="F1306" i="20" s="1"/>
  <c r="H1304" i="20"/>
  <c r="I1304" i="20" s="1"/>
  <c r="J1303" i="20"/>
  <c r="L1303" i="20" s="1"/>
  <c r="K1303" i="20"/>
  <c r="I1225" i="3"/>
  <c r="J1224" i="3"/>
  <c r="K1223" i="3"/>
  <c r="M1223" i="3" s="1"/>
  <c r="L1223" i="3"/>
  <c r="P1221" i="2"/>
  <c r="Q1221" i="2" s="1"/>
  <c r="O1221" i="2"/>
  <c r="M1222" i="2"/>
  <c r="N1222" i="2" s="1"/>
  <c r="E1223" i="2"/>
  <c r="K1304" i="20" l="1"/>
  <c r="J1304" i="20"/>
  <c r="L1304" i="20" s="1"/>
  <c r="G1306" i="20"/>
  <c r="F1307" i="20" s="1"/>
  <c r="H1305" i="20"/>
  <c r="I1305" i="20" s="1"/>
  <c r="L1224" i="3"/>
  <c r="K1224" i="3"/>
  <c r="M1224" i="3" s="1"/>
  <c r="I1226" i="3"/>
  <c r="J1225" i="3"/>
  <c r="O1222" i="2"/>
  <c r="P1222" i="2"/>
  <c r="Q1222" i="2" s="1"/>
  <c r="M1223" i="2"/>
  <c r="N1223" i="2" s="1"/>
  <c r="E1224" i="2"/>
  <c r="S1222" i="2"/>
  <c r="H1306" i="20" l="1"/>
  <c r="I1306" i="20" s="1"/>
  <c r="G1307" i="20"/>
  <c r="F1308" i="20" s="1"/>
  <c r="K1305" i="20"/>
  <c r="J1305" i="20"/>
  <c r="L1305" i="20" s="1"/>
  <c r="L1225" i="3"/>
  <c r="K1225" i="3"/>
  <c r="M1225" i="3" s="1"/>
  <c r="I1227" i="3"/>
  <c r="J1226" i="3"/>
  <c r="P1223" i="2"/>
  <c r="Q1223" i="2" s="1"/>
  <c r="O1223" i="2"/>
  <c r="S1223" i="2"/>
  <c r="M1224" i="2"/>
  <c r="N1224" i="2" s="1"/>
  <c r="E1225" i="2"/>
  <c r="G1308" i="20" l="1"/>
  <c r="F1309" i="20" s="1"/>
  <c r="H1307" i="20"/>
  <c r="I1307" i="20" s="1"/>
  <c r="K1306" i="20"/>
  <c r="J1306" i="20"/>
  <c r="L1306" i="20" s="1"/>
  <c r="I1228" i="3"/>
  <c r="J1227" i="3"/>
  <c r="L1226" i="3"/>
  <c r="K1226" i="3"/>
  <c r="M1226" i="3" s="1"/>
  <c r="M1225" i="2"/>
  <c r="N1225" i="2" s="1"/>
  <c r="S1225" i="2" s="1"/>
  <c r="E1226" i="2"/>
  <c r="P1224" i="2"/>
  <c r="Q1224" i="2" s="1"/>
  <c r="O1224" i="2"/>
  <c r="S1224" i="2"/>
  <c r="H1308" i="20" l="1"/>
  <c r="I1308" i="20" s="1"/>
  <c r="J1308" i="20" s="1"/>
  <c r="L1308" i="20" s="1"/>
  <c r="K1307" i="20"/>
  <c r="J1307" i="20"/>
  <c r="L1307" i="20" s="1"/>
  <c r="G1309" i="20"/>
  <c r="F1310" i="20" s="1"/>
  <c r="L1227" i="3"/>
  <c r="K1227" i="3"/>
  <c r="M1227" i="3" s="1"/>
  <c r="J1228" i="3"/>
  <c r="I1229" i="3"/>
  <c r="M1226" i="2"/>
  <c r="N1226" i="2" s="1"/>
  <c r="S1226" i="2" s="1"/>
  <c r="E1227" i="2"/>
  <c r="P1225" i="2"/>
  <c r="Q1225" i="2" s="1"/>
  <c r="O1225" i="2"/>
  <c r="K1308" i="20" l="1"/>
  <c r="H1309" i="20"/>
  <c r="I1309" i="20" s="1"/>
  <c r="G1310" i="20"/>
  <c r="F1311" i="20" s="1"/>
  <c r="L1228" i="3"/>
  <c r="K1228" i="3"/>
  <c r="M1228" i="3" s="1"/>
  <c r="I1230" i="3"/>
  <c r="J1229" i="3"/>
  <c r="E1228" i="2"/>
  <c r="M1227" i="2"/>
  <c r="N1227" i="2" s="1"/>
  <c r="S1227" i="2" s="1"/>
  <c r="P1226" i="2"/>
  <c r="Q1226" i="2" s="1"/>
  <c r="O1226" i="2"/>
  <c r="H1310" i="20" l="1"/>
  <c r="I1310" i="20" s="1"/>
  <c r="K1310" i="20" s="1"/>
  <c r="G1311" i="20"/>
  <c r="F1312" i="20" s="1"/>
  <c r="J1309" i="20"/>
  <c r="L1309" i="20" s="1"/>
  <c r="K1309" i="20"/>
  <c r="L1229" i="3"/>
  <c r="K1229" i="3"/>
  <c r="M1229" i="3" s="1"/>
  <c r="I1231" i="3"/>
  <c r="J1230" i="3"/>
  <c r="P1227" i="2"/>
  <c r="Q1227" i="2" s="1"/>
  <c r="O1227" i="2"/>
  <c r="M1228" i="2"/>
  <c r="N1228" i="2" s="1"/>
  <c r="E1229" i="2"/>
  <c r="J1310" i="20" l="1"/>
  <c r="L1310" i="20" s="1"/>
  <c r="G1312" i="20"/>
  <c r="F1313" i="20" s="1"/>
  <c r="H1311" i="20"/>
  <c r="I1311" i="20" s="1"/>
  <c r="L1230" i="3"/>
  <c r="K1230" i="3"/>
  <c r="M1230" i="3" s="1"/>
  <c r="J1231" i="3"/>
  <c r="I1232" i="3"/>
  <c r="O1228" i="2"/>
  <c r="P1228" i="2"/>
  <c r="Q1228" i="2" s="1"/>
  <c r="E1230" i="2"/>
  <c r="M1229" i="2"/>
  <c r="N1229" i="2" s="1"/>
  <c r="S1229" i="2" s="1"/>
  <c r="S1228" i="2"/>
  <c r="G1313" i="20" l="1"/>
  <c r="F1314" i="20" s="1"/>
  <c r="J1311" i="20"/>
  <c r="L1311" i="20" s="1"/>
  <c r="K1311" i="20"/>
  <c r="H1312" i="20"/>
  <c r="I1312" i="20" s="1"/>
  <c r="I1233" i="3"/>
  <c r="J1232" i="3"/>
  <c r="K1231" i="3"/>
  <c r="M1231" i="3" s="1"/>
  <c r="L1231" i="3"/>
  <c r="P1229" i="2"/>
  <c r="Q1229" i="2" s="1"/>
  <c r="O1229" i="2"/>
  <c r="M1230" i="2"/>
  <c r="N1230" i="2" s="1"/>
  <c r="E1231" i="2"/>
  <c r="G1314" i="20" l="1"/>
  <c r="F1315" i="20" s="1"/>
  <c r="K1312" i="20"/>
  <c r="J1312" i="20"/>
  <c r="L1312" i="20" s="1"/>
  <c r="H1313" i="20"/>
  <c r="I1313" i="20" s="1"/>
  <c r="L1232" i="3"/>
  <c r="K1232" i="3"/>
  <c r="M1232" i="3" s="1"/>
  <c r="J1233" i="3"/>
  <c r="I1234" i="3"/>
  <c r="O1230" i="2"/>
  <c r="P1230" i="2"/>
  <c r="Q1230" i="2" s="1"/>
  <c r="M1231" i="2"/>
  <c r="N1231" i="2" s="1"/>
  <c r="E1232" i="2"/>
  <c r="S1230" i="2"/>
  <c r="H1314" i="20" l="1"/>
  <c r="I1314" i="20" s="1"/>
  <c r="K1314" i="20" s="1"/>
  <c r="J1313" i="20"/>
  <c r="L1313" i="20" s="1"/>
  <c r="K1313" i="20"/>
  <c r="G1315" i="20"/>
  <c r="F1316" i="20" s="1"/>
  <c r="I1235" i="3"/>
  <c r="J1234" i="3"/>
  <c r="K1233" i="3"/>
  <c r="M1233" i="3" s="1"/>
  <c r="L1233" i="3"/>
  <c r="P1231" i="2"/>
  <c r="Q1231" i="2" s="1"/>
  <c r="O1231" i="2"/>
  <c r="S1231" i="2"/>
  <c r="M1232" i="2"/>
  <c r="N1232" i="2" s="1"/>
  <c r="E1233" i="2"/>
  <c r="J1314" i="20" l="1"/>
  <c r="L1314" i="20" s="1"/>
  <c r="H1315" i="20"/>
  <c r="I1315" i="20" s="1"/>
  <c r="G1316" i="20"/>
  <c r="F1317" i="20" s="1"/>
  <c r="L1234" i="3"/>
  <c r="K1234" i="3"/>
  <c r="M1234" i="3" s="1"/>
  <c r="I1236" i="3"/>
  <c r="J1235" i="3"/>
  <c r="M1233" i="2"/>
  <c r="N1233" i="2" s="1"/>
  <c r="S1233" i="2" s="1"/>
  <c r="E1234" i="2"/>
  <c r="P1232" i="2"/>
  <c r="Q1232" i="2" s="1"/>
  <c r="O1232" i="2"/>
  <c r="S1232" i="2"/>
  <c r="G1317" i="20" l="1"/>
  <c r="F1318" i="20" s="1"/>
  <c r="H1316" i="20"/>
  <c r="I1316" i="20" s="1"/>
  <c r="K1315" i="20"/>
  <c r="J1315" i="20"/>
  <c r="L1315" i="20" s="1"/>
  <c r="K1235" i="3"/>
  <c r="M1235" i="3" s="1"/>
  <c r="L1235" i="3"/>
  <c r="J1236" i="3"/>
  <c r="I1237" i="3"/>
  <c r="M1234" i="2"/>
  <c r="N1234" i="2" s="1"/>
  <c r="S1234" i="2" s="1"/>
  <c r="E1235" i="2"/>
  <c r="P1233" i="2"/>
  <c r="Q1233" i="2" s="1"/>
  <c r="O1233" i="2"/>
  <c r="J1316" i="20" l="1"/>
  <c r="L1316" i="20" s="1"/>
  <c r="K1316" i="20"/>
  <c r="G1318" i="20"/>
  <c r="F1319" i="20" s="1"/>
  <c r="H1317" i="20"/>
  <c r="I1317" i="20" s="1"/>
  <c r="J1237" i="3"/>
  <c r="I1238" i="3"/>
  <c r="L1236" i="3"/>
  <c r="K1236" i="3"/>
  <c r="M1236" i="3" s="1"/>
  <c r="E1236" i="2"/>
  <c r="M1235" i="2"/>
  <c r="N1235" i="2" s="1"/>
  <c r="S1235" i="2" s="1"/>
  <c r="P1234" i="2"/>
  <c r="Q1234" i="2" s="1"/>
  <c r="O1234" i="2"/>
  <c r="H1318" i="20" l="1"/>
  <c r="I1318" i="20" s="1"/>
  <c r="K1317" i="20"/>
  <c r="J1317" i="20"/>
  <c r="L1317" i="20" s="1"/>
  <c r="G1319" i="20"/>
  <c r="F1320" i="20" s="1"/>
  <c r="I1239" i="3"/>
  <c r="J1238" i="3"/>
  <c r="L1237" i="3"/>
  <c r="K1237" i="3"/>
  <c r="M1237" i="3" s="1"/>
  <c r="P1235" i="2"/>
  <c r="Q1235" i="2" s="1"/>
  <c r="O1235" i="2"/>
  <c r="M1236" i="2"/>
  <c r="N1236" i="2" s="1"/>
  <c r="E1237" i="2"/>
  <c r="G1320" i="20" l="1"/>
  <c r="F1321" i="20" s="1"/>
  <c r="H1319" i="20"/>
  <c r="I1319" i="20" s="1"/>
  <c r="K1318" i="20"/>
  <c r="J1318" i="20"/>
  <c r="L1318" i="20" s="1"/>
  <c r="L1238" i="3"/>
  <c r="K1238" i="3"/>
  <c r="M1238" i="3" s="1"/>
  <c r="J1239" i="3"/>
  <c r="I1240" i="3"/>
  <c r="O1236" i="2"/>
  <c r="P1236" i="2"/>
  <c r="Q1236" i="2" s="1"/>
  <c r="E1238" i="2"/>
  <c r="M1237" i="2"/>
  <c r="N1237" i="2" s="1"/>
  <c r="S1236" i="2"/>
  <c r="G1321" i="20" l="1"/>
  <c r="F1322" i="20" s="1"/>
  <c r="K1319" i="20"/>
  <c r="J1319" i="20"/>
  <c r="L1319" i="20" s="1"/>
  <c r="H1320" i="20"/>
  <c r="I1320" i="20" s="1"/>
  <c r="I1241" i="3"/>
  <c r="J1240" i="3"/>
  <c r="K1239" i="3"/>
  <c r="M1239" i="3" s="1"/>
  <c r="L1239" i="3"/>
  <c r="P1237" i="2"/>
  <c r="Q1237" i="2" s="1"/>
  <c r="O1237" i="2"/>
  <c r="S1237" i="2"/>
  <c r="M1238" i="2"/>
  <c r="N1238" i="2" s="1"/>
  <c r="E1239" i="2"/>
  <c r="G1322" i="20" l="1"/>
  <c r="F1323" i="20" s="1"/>
  <c r="H1321" i="20"/>
  <c r="I1321" i="20" s="1"/>
  <c r="K1320" i="20"/>
  <c r="J1320" i="20"/>
  <c r="L1320" i="20" s="1"/>
  <c r="L1240" i="3"/>
  <c r="K1240" i="3"/>
  <c r="M1240" i="3" s="1"/>
  <c r="J1241" i="3"/>
  <c r="I1242" i="3"/>
  <c r="M1239" i="2"/>
  <c r="N1239" i="2" s="1"/>
  <c r="S1239" i="2" s="1"/>
  <c r="E1240" i="2"/>
  <c r="O1238" i="2"/>
  <c r="P1238" i="2"/>
  <c r="Q1238" i="2" s="1"/>
  <c r="S1238" i="2"/>
  <c r="J1321" i="20" l="1"/>
  <c r="L1321" i="20" s="1"/>
  <c r="K1321" i="20"/>
  <c r="G1323" i="20"/>
  <c r="F1324" i="20" s="1"/>
  <c r="H1322" i="20"/>
  <c r="I1322" i="20" s="1"/>
  <c r="I1243" i="3"/>
  <c r="J1242" i="3"/>
  <c r="L1241" i="3"/>
  <c r="K1241" i="3"/>
  <c r="M1241" i="3" s="1"/>
  <c r="M1240" i="2"/>
  <c r="N1240" i="2" s="1"/>
  <c r="S1240" i="2" s="1"/>
  <c r="E1241" i="2"/>
  <c r="P1239" i="2"/>
  <c r="Q1239" i="2" s="1"/>
  <c r="O1239" i="2"/>
  <c r="H1323" i="20" l="1"/>
  <c r="I1323" i="20" s="1"/>
  <c r="J1323" i="20" s="1"/>
  <c r="L1323" i="20" s="1"/>
  <c r="K1322" i="20"/>
  <c r="J1322" i="20"/>
  <c r="L1322" i="20" s="1"/>
  <c r="G1324" i="20"/>
  <c r="F1325" i="20" s="1"/>
  <c r="L1242" i="3"/>
  <c r="K1242" i="3"/>
  <c r="M1242" i="3" s="1"/>
  <c r="I1244" i="3"/>
  <c r="J1243" i="3"/>
  <c r="M1241" i="2"/>
  <c r="N1241" i="2" s="1"/>
  <c r="S1241" i="2" s="1"/>
  <c r="E1242" i="2"/>
  <c r="P1240" i="2"/>
  <c r="Q1240" i="2" s="1"/>
  <c r="O1240" i="2"/>
  <c r="K1323" i="20" l="1"/>
  <c r="H1324" i="20"/>
  <c r="I1324" i="20" s="1"/>
  <c r="K1324" i="20" s="1"/>
  <c r="G1325" i="20"/>
  <c r="F1326" i="20" s="1"/>
  <c r="J1244" i="3"/>
  <c r="I1245" i="3"/>
  <c r="L1243" i="3"/>
  <c r="K1243" i="3"/>
  <c r="M1243" i="3" s="1"/>
  <c r="M1242" i="2"/>
  <c r="N1242" i="2" s="1"/>
  <c r="S1242" i="2" s="1"/>
  <c r="E1243" i="2"/>
  <c r="P1241" i="2"/>
  <c r="Q1241" i="2" s="1"/>
  <c r="O1241" i="2"/>
  <c r="J1324" i="20" l="1"/>
  <c r="L1324" i="20" s="1"/>
  <c r="H1325" i="20"/>
  <c r="I1325" i="20" s="1"/>
  <c r="G1326" i="20"/>
  <c r="F1327" i="20" s="1"/>
  <c r="I1246" i="3"/>
  <c r="J1245" i="3"/>
  <c r="L1244" i="3"/>
  <c r="K1244" i="3"/>
  <c r="M1244" i="3" s="1"/>
  <c r="E1244" i="2"/>
  <c r="M1243" i="2"/>
  <c r="N1243" i="2" s="1"/>
  <c r="S1243" i="2" s="1"/>
  <c r="P1242" i="2"/>
  <c r="Q1242" i="2" s="1"/>
  <c r="O1242" i="2"/>
  <c r="H1326" i="20" l="1"/>
  <c r="I1326" i="20" s="1"/>
  <c r="K1326" i="20" s="1"/>
  <c r="G1327" i="20"/>
  <c r="F1328" i="20" s="1"/>
  <c r="K1325" i="20"/>
  <c r="J1325" i="20"/>
  <c r="L1325" i="20" s="1"/>
  <c r="L1245" i="3"/>
  <c r="K1245" i="3"/>
  <c r="M1245" i="3" s="1"/>
  <c r="J1246" i="3"/>
  <c r="I1247" i="3"/>
  <c r="P1243" i="2"/>
  <c r="Q1243" i="2" s="1"/>
  <c r="O1243" i="2"/>
  <c r="M1244" i="2"/>
  <c r="N1244" i="2" s="1"/>
  <c r="E1245" i="2"/>
  <c r="J1326" i="20" l="1"/>
  <c r="L1326" i="20" s="1"/>
  <c r="G1328" i="20"/>
  <c r="F1329" i="20" s="1"/>
  <c r="H1327" i="20"/>
  <c r="I1327" i="20" s="1"/>
  <c r="J1247" i="3"/>
  <c r="I1248" i="3"/>
  <c r="L1246" i="3"/>
  <c r="K1246" i="3"/>
  <c r="M1246" i="3" s="1"/>
  <c r="P1244" i="2"/>
  <c r="Q1244" i="2" s="1"/>
  <c r="O1244" i="2"/>
  <c r="M1245" i="2"/>
  <c r="N1245" i="2" s="1"/>
  <c r="E1246" i="2"/>
  <c r="S1244" i="2"/>
  <c r="H1328" i="20" l="1"/>
  <c r="I1328" i="20" s="1"/>
  <c r="K1328" i="20" s="1"/>
  <c r="K1327" i="20"/>
  <c r="J1327" i="20"/>
  <c r="L1327" i="20" s="1"/>
  <c r="G1329" i="20"/>
  <c r="F1330" i="20" s="1"/>
  <c r="I1249" i="3"/>
  <c r="J1248" i="3"/>
  <c r="K1247" i="3"/>
  <c r="M1247" i="3" s="1"/>
  <c r="L1247" i="3"/>
  <c r="E1247" i="2"/>
  <c r="M1246" i="2"/>
  <c r="N1246" i="2" s="1"/>
  <c r="S1246" i="2" s="1"/>
  <c r="P1245" i="2"/>
  <c r="Q1245" i="2" s="1"/>
  <c r="O1245" i="2"/>
  <c r="S1245" i="2"/>
  <c r="J1328" i="20" l="1"/>
  <c r="L1328" i="20" s="1"/>
  <c r="G1330" i="20"/>
  <c r="F1331" i="20" s="1"/>
  <c r="H1329" i="20"/>
  <c r="I1329" i="20" s="1"/>
  <c r="L1248" i="3"/>
  <c r="K1248" i="3"/>
  <c r="M1248" i="3" s="1"/>
  <c r="J1249" i="3"/>
  <c r="I1250" i="3"/>
  <c r="P1246" i="2"/>
  <c r="Q1246" i="2" s="1"/>
  <c r="O1246" i="2"/>
  <c r="M1247" i="2"/>
  <c r="N1247" i="2" s="1"/>
  <c r="E1248" i="2"/>
  <c r="G1331" i="20" l="1"/>
  <c r="F1332" i="20" s="1"/>
  <c r="J1329" i="20"/>
  <c r="L1329" i="20" s="1"/>
  <c r="K1329" i="20"/>
  <c r="H1330" i="20"/>
  <c r="I1330" i="20" s="1"/>
  <c r="I1251" i="3"/>
  <c r="J1250" i="3"/>
  <c r="L1249" i="3"/>
  <c r="K1249" i="3"/>
  <c r="M1249" i="3" s="1"/>
  <c r="P1247" i="2"/>
  <c r="Q1247" i="2" s="1"/>
  <c r="O1247" i="2"/>
  <c r="M1248" i="2"/>
  <c r="N1248" i="2" s="1"/>
  <c r="E1249" i="2"/>
  <c r="S1247" i="2"/>
  <c r="K1330" i="20" l="1"/>
  <c r="J1330" i="20"/>
  <c r="L1330" i="20" s="1"/>
  <c r="G1332" i="20"/>
  <c r="F1333" i="20" s="1"/>
  <c r="H1331" i="20"/>
  <c r="I1331" i="20" s="1"/>
  <c r="L1250" i="3"/>
  <c r="K1250" i="3"/>
  <c r="M1250" i="3" s="1"/>
  <c r="J1251" i="3"/>
  <c r="I1252" i="3"/>
  <c r="P1248" i="2"/>
  <c r="Q1248" i="2" s="1"/>
  <c r="O1248" i="2"/>
  <c r="S1248" i="2"/>
  <c r="E1250" i="2"/>
  <c r="M1249" i="2"/>
  <c r="N1249" i="2" s="1"/>
  <c r="H1332" i="20" l="1"/>
  <c r="I1332" i="20" s="1"/>
  <c r="J1332" i="20" s="1"/>
  <c r="L1332" i="20" s="1"/>
  <c r="J1331" i="20"/>
  <c r="L1331" i="20" s="1"/>
  <c r="K1331" i="20"/>
  <c r="G1333" i="20"/>
  <c r="F1334" i="20" s="1"/>
  <c r="L1251" i="3"/>
  <c r="K1251" i="3"/>
  <c r="M1251" i="3" s="1"/>
  <c r="J1252" i="3"/>
  <c r="I1253" i="3"/>
  <c r="P1249" i="2"/>
  <c r="Q1249" i="2" s="1"/>
  <c r="O1249" i="2"/>
  <c r="M1250" i="2"/>
  <c r="N1250" i="2" s="1"/>
  <c r="E1251" i="2"/>
  <c r="S1249" i="2"/>
  <c r="K1332" i="20" l="1"/>
  <c r="H1333" i="20"/>
  <c r="I1333" i="20" s="1"/>
  <c r="G1334" i="20"/>
  <c r="F1335" i="20" s="1"/>
  <c r="L1252" i="3"/>
  <c r="K1252" i="3"/>
  <c r="M1252" i="3" s="1"/>
  <c r="I1254" i="3"/>
  <c r="J1253" i="3"/>
  <c r="O1250" i="2"/>
  <c r="P1250" i="2"/>
  <c r="Q1250" i="2" s="1"/>
  <c r="M1251" i="2"/>
  <c r="N1251" i="2" s="1"/>
  <c r="S1251" i="2" s="1"/>
  <c r="E1252" i="2"/>
  <c r="S1250" i="2"/>
  <c r="H1334" i="20" l="1"/>
  <c r="I1334" i="20" s="1"/>
  <c r="G1335" i="20"/>
  <c r="F1336" i="20" s="1"/>
  <c r="K1333" i="20"/>
  <c r="J1333" i="20"/>
  <c r="L1333" i="20" s="1"/>
  <c r="J1254" i="3"/>
  <c r="I1255" i="3"/>
  <c r="L1253" i="3"/>
  <c r="K1253" i="3"/>
  <c r="M1253" i="3" s="1"/>
  <c r="M1252" i="2"/>
  <c r="N1252" i="2" s="1"/>
  <c r="S1252" i="2" s="1"/>
  <c r="E1253" i="2"/>
  <c r="P1251" i="2"/>
  <c r="Q1251" i="2" s="1"/>
  <c r="O1251" i="2"/>
  <c r="G1336" i="20" l="1"/>
  <c r="F1337" i="20" s="1"/>
  <c r="H1335" i="20"/>
  <c r="I1335" i="20" s="1"/>
  <c r="K1334" i="20"/>
  <c r="J1334" i="20"/>
  <c r="L1334" i="20" s="1"/>
  <c r="I1256" i="3"/>
  <c r="J1255" i="3"/>
  <c r="K1254" i="3"/>
  <c r="M1254" i="3" s="1"/>
  <c r="L1254" i="3"/>
  <c r="M1253" i="2"/>
  <c r="N1253" i="2" s="1"/>
  <c r="S1253" i="2" s="1"/>
  <c r="E1254" i="2"/>
  <c r="P1252" i="2"/>
  <c r="Q1252" i="2" s="1"/>
  <c r="O1252" i="2"/>
  <c r="H1336" i="20" l="1"/>
  <c r="I1336" i="20" s="1"/>
  <c r="J1336" i="20" s="1"/>
  <c r="L1336" i="20" s="1"/>
  <c r="K1335" i="20"/>
  <c r="J1335" i="20"/>
  <c r="L1335" i="20" s="1"/>
  <c r="G1337" i="20"/>
  <c r="F1338" i="20" s="1"/>
  <c r="L1255" i="3"/>
  <c r="K1255" i="3"/>
  <c r="M1255" i="3" s="1"/>
  <c r="I1257" i="3"/>
  <c r="J1256" i="3"/>
  <c r="E1255" i="2"/>
  <c r="M1254" i="2"/>
  <c r="N1254" i="2" s="1"/>
  <c r="S1254" i="2" s="1"/>
  <c r="P1253" i="2"/>
  <c r="Q1253" i="2" s="1"/>
  <c r="O1253" i="2"/>
  <c r="K1336" i="20" l="1"/>
  <c r="H1337" i="20"/>
  <c r="I1337" i="20" s="1"/>
  <c r="G1338" i="20"/>
  <c r="F1339" i="20" s="1"/>
  <c r="K1256" i="3"/>
  <c r="M1256" i="3" s="1"/>
  <c r="L1256" i="3"/>
  <c r="J1257" i="3"/>
  <c r="I1258" i="3"/>
  <c r="P1254" i="2"/>
  <c r="Q1254" i="2" s="1"/>
  <c r="O1254" i="2"/>
  <c r="M1255" i="2"/>
  <c r="N1255" i="2" s="1"/>
  <c r="E1256" i="2"/>
  <c r="J1337" i="20" l="1"/>
  <c r="L1337" i="20" s="1"/>
  <c r="K1337" i="20"/>
  <c r="G1339" i="20"/>
  <c r="F1340" i="20" s="1"/>
  <c r="H1338" i="20"/>
  <c r="I1338" i="20" s="1"/>
  <c r="I1259" i="3"/>
  <c r="J1258" i="3"/>
  <c r="L1257" i="3"/>
  <c r="K1257" i="3"/>
  <c r="M1257" i="3" s="1"/>
  <c r="P1255" i="2"/>
  <c r="Q1255" i="2" s="1"/>
  <c r="O1255" i="2"/>
  <c r="M1256" i="2"/>
  <c r="N1256" i="2" s="1"/>
  <c r="E1257" i="2"/>
  <c r="S1255" i="2"/>
  <c r="K1338" i="20" l="1"/>
  <c r="J1338" i="20"/>
  <c r="L1338" i="20" s="1"/>
  <c r="G1340" i="20"/>
  <c r="F1341" i="20" s="1"/>
  <c r="H1339" i="20"/>
  <c r="I1339" i="20" s="1"/>
  <c r="L1258" i="3"/>
  <c r="K1258" i="3"/>
  <c r="M1258" i="3" s="1"/>
  <c r="J1259" i="3"/>
  <c r="I1260" i="3"/>
  <c r="P1256" i="2"/>
  <c r="Q1256" i="2" s="1"/>
  <c r="O1256" i="2"/>
  <c r="E1258" i="2"/>
  <c r="M1257" i="2"/>
  <c r="N1257" i="2" s="1"/>
  <c r="S1256" i="2"/>
  <c r="J1339" i="20" l="1"/>
  <c r="L1339" i="20" s="1"/>
  <c r="K1339" i="20"/>
  <c r="G1341" i="20"/>
  <c r="F1342" i="20" s="1"/>
  <c r="H1340" i="20"/>
  <c r="I1340" i="20" s="1"/>
  <c r="J1260" i="3"/>
  <c r="I1261" i="3"/>
  <c r="L1259" i="3"/>
  <c r="K1259" i="3"/>
  <c r="M1259" i="3" s="1"/>
  <c r="P1257" i="2"/>
  <c r="Q1257" i="2" s="1"/>
  <c r="O1257" i="2"/>
  <c r="M1258" i="2"/>
  <c r="N1258" i="2" s="1"/>
  <c r="E1259" i="2"/>
  <c r="S1257" i="2"/>
  <c r="K1340" i="20" l="1"/>
  <c r="J1340" i="20"/>
  <c r="L1340" i="20" s="1"/>
  <c r="G1342" i="20"/>
  <c r="F1343" i="20" s="1"/>
  <c r="H1341" i="20"/>
  <c r="I1341" i="20" s="1"/>
  <c r="I1262" i="3"/>
  <c r="J1261" i="3"/>
  <c r="L1260" i="3"/>
  <c r="K1260" i="3"/>
  <c r="M1260" i="3" s="1"/>
  <c r="O1258" i="2"/>
  <c r="P1258" i="2"/>
  <c r="Q1258" i="2" s="1"/>
  <c r="M1259" i="2"/>
  <c r="N1259" i="2" s="1"/>
  <c r="S1259" i="2" s="1"/>
  <c r="E1260" i="2"/>
  <c r="S1258" i="2"/>
  <c r="H1342" i="20" l="1"/>
  <c r="I1342" i="20" s="1"/>
  <c r="K1342" i="20" s="1"/>
  <c r="K1341" i="20"/>
  <c r="J1341" i="20"/>
  <c r="L1341" i="20" s="1"/>
  <c r="G1343" i="20"/>
  <c r="F1344" i="20" s="1"/>
  <c r="L1261" i="3"/>
  <c r="K1261" i="3"/>
  <c r="M1261" i="3" s="1"/>
  <c r="J1262" i="3"/>
  <c r="I1263" i="3"/>
  <c r="M1260" i="2"/>
  <c r="N1260" i="2" s="1"/>
  <c r="S1260" i="2" s="1"/>
  <c r="E1261" i="2"/>
  <c r="P1259" i="2"/>
  <c r="Q1259" i="2" s="1"/>
  <c r="O1259" i="2"/>
  <c r="J1342" i="20" l="1"/>
  <c r="L1342" i="20" s="1"/>
  <c r="G1344" i="20"/>
  <c r="F1345" i="20" s="1"/>
  <c r="H1343" i="20"/>
  <c r="I1343" i="20" s="1"/>
  <c r="I1264" i="3"/>
  <c r="J1263" i="3"/>
  <c r="K1262" i="3"/>
  <c r="M1262" i="3" s="1"/>
  <c r="L1262" i="3"/>
  <c r="M1261" i="2"/>
  <c r="N1261" i="2" s="1"/>
  <c r="S1261" i="2" s="1"/>
  <c r="E1262" i="2"/>
  <c r="P1260" i="2"/>
  <c r="Q1260" i="2" s="1"/>
  <c r="O1260" i="2"/>
  <c r="K1343" i="20" l="1"/>
  <c r="J1343" i="20"/>
  <c r="L1343" i="20" s="1"/>
  <c r="H1344" i="20"/>
  <c r="I1344" i="20" s="1"/>
  <c r="G1345" i="20"/>
  <c r="F1346" i="20" s="1"/>
  <c r="L1263" i="3"/>
  <c r="K1263" i="3"/>
  <c r="M1263" i="3" s="1"/>
  <c r="I1265" i="3"/>
  <c r="J1264" i="3"/>
  <c r="E1263" i="2"/>
  <c r="M1262" i="2"/>
  <c r="N1262" i="2" s="1"/>
  <c r="S1262" i="2" s="1"/>
  <c r="P1261" i="2"/>
  <c r="Q1261" i="2" s="1"/>
  <c r="O1261" i="2"/>
  <c r="H1345" i="20" l="1"/>
  <c r="I1345" i="20" s="1"/>
  <c r="G1346" i="20"/>
  <c r="F1347" i="20" s="1"/>
  <c r="K1344" i="20"/>
  <c r="J1344" i="20"/>
  <c r="L1344" i="20" s="1"/>
  <c r="K1264" i="3"/>
  <c r="M1264" i="3" s="1"/>
  <c r="L1264" i="3"/>
  <c r="J1265" i="3"/>
  <c r="I1266" i="3"/>
  <c r="P1262" i="2"/>
  <c r="Q1262" i="2" s="1"/>
  <c r="O1262" i="2"/>
  <c r="M1263" i="2"/>
  <c r="N1263" i="2" s="1"/>
  <c r="E1264" i="2"/>
  <c r="H1346" i="20" l="1"/>
  <c r="I1346" i="20" s="1"/>
  <c r="G1347" i="20"/>
  <c r="F1348" i="20" s="1"/>
  <c r="J1345" i="20"/>
  <c r="L1345" i="20" s="1"/>
  <c r="K1345" i="20"/>
  <c r="I1267" i="3"/>
  <c r="J1266" i="3"/>
  <c r="L1265" i="3"/>
  <c r="K1265" i="3"/>
  <c r="M1265" i="3" s="1"/>
  <c r="O1263" i="2"/>
  <c r="P1263" i="2"/>
  <c r="Q1263" i="2" s="1"/>
  <c r="M1264" i="2"/>
  <c r="N1264" i="2" s="1"/>
  <c r="E1265" i="2"/>
  <c r="S1263" i="2"/>
  <c r="G1348" i="20" l="1"/>
  <c r="F1349" i="20" s="1"/>
  <c r="H1347" i="20"/>
  <c r="I1347" i="20" s="1"/>
  <c r="K1346" i="20"/>
  <c r="J1346" i="20"/>
  <c r="L1346" i="20" s="1"/>
  <c r="L1266" i="3"/>
  <c r="K1266" i="3"/>
  <c r="M1266" i="3" s="1"/>
  <c r="J1267" i="3"/>
  <c r="I1268" i="3"/>
  <c r="P1264" i="2"/>
  <c r="Q1264" i="2" s="1"/>
  <c r="O1264" i="2"/>
  <c r="E1266" i="2"/>
  <c r="M1265" i="2"/>
  <c r="N1265" i="2" s="1"/>
  <c r="S1264" i="2"/>
  <c r="J1347" i="20" l="1"/>
  <c r="L1347" i="20" s="1"/>
  <c r="K1347" i="20"/>
  <c r="G1349" i="20"/>
  <c r="F1350" i="20" s="1"/>
  <c r="H1348" i="20"/>
  <c r="I1348" i="20" s="1"/>
  <c r="L1267" i="3"/>
  <c r="K1267" i="3"/>
  <c r="M1267" i="3" s="1"/>
  <c r="J1268" i="3"/>
  <c r="I1269" i="3"/>
  <c r="P1265" i="2"/>
  <c r="Q1265" i="2" s="1"/>
  <c r="O1265" i="2"/>
  <c r="M1266" i="2"/>
  <c r="N1266" i="2" s="1"/>
  <c r="E1267" i="2"/>
  <c r="S1265" i="2"/>
  <c r="G1350" i="20" l="1"/>
  <c r="F1351" i="20" s="1"/>
  <c r="K1348" i="20"/>
  <c r="J1348" i="20"/>
  <c r="L1348" i="20" s="1"/>
  <c r="H1349" i="20"/>
  <c r="I1349" i="20" s="1"/>
  <c r="I1270" i="3"/>
  <c r="J1269" i="3"/>
  <c r="L1268" i="3"/>
  <c r="K1268" i="3"/>
  <c r="M1268" i="3" s="1"/>
  <c r="O1266" i="2"/>
  <c r="P1266" i="2"/>
  <c r="Q1266" i="2" s="1"/>
  <c r="M1267" i="2"/>
  <c r="N1267" i="2" s="1"/>
  <c r="S1267" i="2" s="1"/>
  <c r="E1268" i="2"/>
  <c r="S1266" i="2"/>
  <c r="H1350" i="20" l="1"/>
  <c r="I1350" i="20" s="1"/>
  <c r="K1350" i="20" s="1"/>
  <c r="K1349" i="20"/>
  <c r="J1349" i="20"/>
  <c r="L1349" i="20" s="1"/>
  <c r="G1351" i="20"/>
  <c r="F1352" i="20" s="1"/>
  <c r="L1269" i="3"/>
  <c r="K1269" i="3"/>
  <c r="M1269" i="3" s="1"/>
  <c r="J1270" i="3"/>
  <c r="I1271" i="3"/>
  <c r="M1268" i="2"/>
  <c r="N1268" i="2" s="1"/>
  <c r="S1268" i="2" s="1"/>
  <c r="E1269" i="2"/>
  <c r="P1267" i="2"/>
  <c r="Q1267" i="2" s="1"/>
  <c r="O1267" i="2"/>
  <c r="J1350" i="20" l="1"/>
  <c r="L1350" i="20" s="1"/>
  <c r="H1351" i="20"/>
  <c r="I1351" i="20" s="1"/>
  <c r="G1352" i="20"/>
  <c r="F1353" i="20" s="1"/>
  <c r="I1272" i="3"/>
  <c r="J1271" i="3"/>
  <c r="K1270" i="3"/>
  <c r="M1270" i="3" s="1"/>
  <c r="L1270" i="3"/>
  <c r="M1269" i="2"/>
  <c r="N1269" i="2" s="1"/>
  <c r="S1269" i="2" s="1"/>
  <c r="E1270" i="2"/>
  <c r="P1268" i="2"/>
  <c r="Q1268" i="2" s="1"/>
  <c r="O1268" i="2"/>
  <c r="H1352" i="20" l="1"/>
  <c r="I1352" i="20" s="1"/>
  <c r="K1352" i="20" s="1"/>
  <c r="K1351" i="20"/>
  <c r="J1351" i="20"/>
  <c r="L1351" i="20" s="1"/>
  <c r="G1353" i="20"/>
  <c r="F1354" i="20" s="1"/>
  <c r="L1271" i="3"/>
  <c r="K1271" i="3"/>
  <c r="M1271" i="3" s="1"/>
  <c r="I1273" i="3"/>
  <c r="J1272" i="3"/>
  <c r="M1270" i="2"/>
  <c r="N1270" i="2" s="1"/>
  <c r="S1270" i="2" s="1"/>
  <c r="E1271" i="2"/>
  <c r="P1269" i="2"/>
  <c r="Q1269" i="2" s="1"/>
  <c r="O1269" i="2"/>
  <c r="J1352" i="20" l="1"/>
  <c r="L1352" i="20" s="1"/>
  <c r="G1354" i="20"/>
  <c r="F1355" i="20" s="1"/>
  <c r="H1353" i="20"/>
  <c r="I1353" i="20" s="1"/>
  <c r="K1272" i="3"/>
  <c r="M1272" i="3" s="1"/>
  <c r="L1272" i="3"/>
  <c r="J1273" i="3"/>
  <c r="I1274" i="3"/>
  <c r="M1271" i="2"/>
  <c r="N1271" i="2" s="1"/>
  <c r="S1271" i="2" s="1"/>
  <c r="E1272" i="2"/>
  <c r="P1270" i="2"/>
  <c r="Q1270" i="2" s="1"/>
  <c r="O1270" i="2"/>
  <c r="J1353" i="20" l="1"/>
  <c r="L1353" i="20" s="1"/>
  <c r="K1353" i="20"/>
  <c r="G1355" i="20"/>
  <c r="F1356" i="20" s="1"/>
  <c r="H1354" i="20"/>
  <c r="I1354" i="20" s="1"/>
  <c r="L1273" i="3"/>
  <c r="K1273" i="3"/>
  <c r="M1273" i="3" s="1"/>
  <c r="I1275" i="3"/>
  <c r="J1274" i="3"/>
  <c r="M1272" i="2"/>
  <c r="N1272" i="2" s="1"/>
  <c r="S1272" i="2" s="1"/>
  <c r="E1273" i="2"/>
  <c r="P1271" i="2"/>
  <c r="Q1271" i="2" s="1"/>
  <c r="O1271" i="2"/>
  <c r="H1355" i="20" l="1"/>
  <c r="I1355" i="20" s="1"/>
  <c r="K1355" i="20" s="1"/>
  <c r="G1356" i="20"/>
  <c r="F1357" i="20" s="1"/>
  <c r="K1354" i="20"/>
  <c r="J1354" i="20"/>
  <c r="L1354" i="20" s="1"/>
  <c r="L1274" i="3"/>
  <c r="K1274" i="3"/>
  <c r="M1274" i="3" s="1"/>
  <c r="J1275" i="3"/>
  <c r="I1276" i="3"/>
  <c r="E1274" i="2"/>
  <c r="M1273" i="2"/>
  <c r="N1273" i="2" s="1"/>
  <c r="S1273" i="2" s="1"/>
  <c r="P1272" i="2"/>
  <c r="Q1272" i="2" s="1"/>
  <c r="O1272" i="2"/>
  <c r="J1355" i="20" l="1"/>
  <c r="L1355" i="20" s="1"/>
  <c r="H1356" i="20"/>
  <c r="I1356" i="20" s="1"/>
  <c r="K1356" i="20" s="1"/>
  <c r="G1357" i="20"/>
  <c r="F1358" i="20" s="1"/>
  <c r="J1276" i="3"/>
  <c r="I1277" i="3"/>
  <c r="L1275" i="3"/>
  <c r="K1275" i="3"/>
  <c r="M1275" i="3" s="1"/>
  <c r="P1273" i="2"/>
  <c r="Q1273" i="2" s="1"/>
  <c r="O1273" i="2"/>
  <c r="M1274" i="2"/>
  <c r="N1274" i="2" s="1"/>
  <c r="E1275" i="2"/>
  <c r="J1356" i="20" l="1"/>
  <c r="L1356" i="20" s="1"/>
  <c r="G1358" i="20"/>
  <c r="F1359" i="20" s="1"/>
  <c r="H1357" i="20"/>
  <c r="I1357" i="20" s="1"/>
  <c r="I1278" i="3"/>
  <c r="J1277" i="3"/>
  <c r="L1276" i="3"/>
  <c r="K1276" i="3"/>
  <c r="M1276" i="3" s="1"/>
  <c r="O1274" i="2"/>
  <c r="P1274" i="2"/>
  <c r="Q1274" i="2" s="1"/>
  <c r="M1275" i="2"/>
  <c r="N1275" i="2" s="1"/>
  <c r="S1275" i="2" s="1"/>
  <c r="E1276" i="2"/>
  <c r="S1274" i="2"/>
  <c r="H1358" i="20" l="1"/>
  <c r="I1358" i="20" s="1"/>
  <c r="K1358" i="20" s="1"/>
  <c r="G1359" i="20"/>
  <c r="F1360" i="20" s="1"/>
  <c r="K1357" i="20"/>
  <c r="J1357" i="20"/>
  <c r="L1357" i="20" s="1"/>
  <c r="L1277" i="3"/>
  <c r="K1277" i="3"/>
  <c r="M1277" i="3" s="1"/>
  <c r="J1278" i="3"/>
  <c r="I1279" i="3"/>
  <c r="M1276" i="2"/>
  <c r="N1276" i="2" s="1"/>
  <c r="S1276" i="2" s="1"/>
  <c r="E1277" i="2"/>
  <c r="P1275" i="2"/>
  <c r="Q1275" i="2" s="1"/>
  <c r="O1275" i="2"/>
  <c r="H1359" i="20" l="1"/>
  <c r="I1359" i="20" s="1"/>
  <c r="K1359" i="20" s="1"/>
  <c r="J1358" i="20"/>
  <c r="L1358" i="20" s="1"/>
  <c r="G1360" i="20"/>
  <c r="F1361" i="20" s="1"/>
  <c r="I1280" i="3"/>
  <c r="J1279" i="3"/>
  <c r="K1278" i="3"/>
  <c r="M1278" i="3" s="1"/>
  <c r="L1278" i="3"/>
  <c r="M1277" i="2"/>
  <c r="N1277" i="2" s="1"/>
  <c r="S1277" i="2" s="1"/>
  <c r="E1278" i="2"/>
  <c r="P1276" i="2"/>
  <c r="Q1276" i="2" s="1"/>
  <c r="O1276" i="2"/>
  <c r="J1359" i="20" l="1"/>
  <c r="L1359" i="20" s="1"/>
  <c r="H1360" i="20"/>
  <c r="I1360" i="20" s="1"/>
  <c r="J1360" i="20" s="1"/>
  <c r="L1360" i="20" s="1"/>
  <c r="G1361" i="20"/>
  <c r="F1362" i="20" s="1"/>
  <c r="L1279" i="3"/>
  <c r="K1279" i="3"/>
  <c r="M1279" i="3" s="1"/>
  <c r="J1280" i="3"/>
  <c r="I1281" i="3"/>
  <c r="M1278" i="2"/>
  <c r="N1278" i="2" s="1"/>
  <c r="S1278" i="2" s="1"/>
  <c r="E1279" i="2"/>
  <c r="P1277" i="2"/>
  <c r="Q1277" i="2" s="1"/>
  <c r="O1277" i="2"/>
  <c r="K1360" i="20" l="1"/>
  <c r="H1361" i="20"/>
  <c r="I1361" i="20" s="1"/>
  <c r="K1361" i="20" s="1"/>
  <c r="G1362" i="20"/>
  <c r="F1363" i="20" s="1"/>
  <c r="L1280" i="3"/>
  <c r="K1280" i="3"/>
  <c r="M1280" i="3" s="1"/>
  <c r="I1282" i="3"/>
  <c r="J1281" i="3"/>
  <c r="M1279" i="2"/>
  <c r="N1279" i="2" s="1"/>
  <c r="S1279" i="2" s="1"/>
  <c r="E1280" i="2"/>
  <c r="P1278" i="2"/>
  <c r="Q1278" i="2" s="1"/>
  <c r="O1278" i="2"/>
  <c r="J1361" i="20" l="1"/>
  <c r="L1361" i="20" s="1"/>
  <c r="G1363" i="20"/>
  <c r="F1364" i="20" s="1"/>
  <c r="H1362" i="20"/>
  <c r="I1362" i="20" s="1"/>
  <c r="L1281" i="3"/>
  <c r="K1281" i="3"/>
  <c r="M1281" i="3" s="1"/>
  <c r="I1283" i="3"/>
  <c r="J1282" i="3"/>
  <c r="M1280" i="2"/>
  <c r="N1280" i="2" s="1"/>
  <c r="S1280" i="2" s="1"/>
  <c r="E1281" i="2"/>
  <c r="P1279" i="2"/>
  <c r="Q1279" i="2" s="1"/>
  <c r="O1279" i="2"/>
  <c r="G1364" i="20" l="1"/>
  <c r="F1365" i="20" s="1"/>
  <c r="H1363" i="20"/>
  <c r="I1363" i="20" s="1"/>
  <c r="K1362" i="20"/>
  <c r="J1362" i="20"/>
  <c r="L1362" i="20" s="1"/>
  <c r="K1282" i="3"/>
  <c r="M1282" i="3" s="1"/>
  <c r="L1282" i="3"/>
  <c r="J1283" i="3"/>
  <c r="I1284" i="3"/>
  <c r="E1282" i="2"/>
  <c r="M1281" i="2"/>
  <c r="N1281" i="2" s="1"/>
  <c r="S1281" i="2" s="1"/>
  <c r="P1280" i="2"/>
  <c r="Q1280" i="2" s="1"/>
  <c r="O1280" i="2"/>
  <c r="G1365" i="20" l="1"/>
  <c r="F1366" i="20" s="1"/>
  <c r="H1364" i="20"/>
  <c r="I1364" i="20" s="1"/>
  <c r="J1363" i="20"/>
  <c r="L1363" i="20" s="1"/>
  <c r="K1363" i="20"/>
  <c r="J1284" i="3"/>
  <c r="I1285" i="3"/>
  <c r="L1283" i="3"/>
  <c r="K1283" i="3"/>
  <c r="M1283" i="3" s="1"/>
  <c r="P1281" i="2"/>
  <c r="Q1281" i="2" s="1"/>
  <c r="O1281" i="2"/>
  <c r="M1282" i="2"/>
  <c r="N1282" i="2" s="1"/>
  <c r="E1283" i="2"/>
  <c r="K1364" i="20" l="1"/>
  <c r="J1364" i="20"/>
  <c r="L1364" i="20" s="1"/>
  <c r="G1366" i="20"/>
  <c r="F1367" i="20" s="1"/>
  <c r="H1365" i="20"/>
  <c r="I1365" i="20" s="1"/>
  <c r="I1286" i="3"/>
  <c r="J1285" i="3"/>
  <c r="L1284" i="3"/>
  <c r="K1284" i="3"/>
  <c r="M1284" i="3" s="1"/>
  <c r="O1282" i="2"/>
  <c r="P1282" i="2"/>
  <c r="Q1282" i="2" s="1"/>
  <c r="M1283" i="2"/>
  <c r="N1283" i="2" s="1"/>
  <c r="S1283" i="2" s="1"/>
  <c r="E1284" i="2"/>
  <c r="S1282" i="2"/>
  <c r="K1365" i="20" l="1"/>
  <c r="J1365" i="20"/>
  <c r="L1365" i="20" s="1"/>
  <c r="H1366" i="20"/>
  <c r="I1366" i="20" s="1"/>
  <c r="G1367" i="20"/>
  <c r="F1368" i="20" s="1"/>
  <c r="L1285" i="3"/>
  <c r="K1285" i="3"/>
  <c r="M1285" i="3" s="1"/>
  <c r="J1286" i="3"/>
  <c r="I1287" i="3"/>
  <c r="M1284" i="2"/>
  <c r="N1284" i="2" s="1"/>
  <c r="S1284" i="2" s="1"/>
  <c r="E1285" i="2"/>
  <c r="P1283" i="2"/>
  <c r="Q1283" i="2" s="1"/>
  <c r="O1283" i="2"/>
  <c r="G1368" i="20" l="1"/>
  <c r="F1369" i="20" s="1"/>
  <c r="H1367" i="20"/>
  <c r="I1367" i="20" s="1"/>
  <c r="K1366" i="20"/>
  <c r="J1366" i="20"/>
  <c r="L1366" i="20" s="1"/>
  <c r="K1286" i="3"/>
  <c r="M1286" i="3" s="1"/>
  <c r="L1286" i="3"/>
  <c r="I1288" i="3"/>
  <c r="J1287" i="3"/>
  <c r="M1285" i="2"/>
  <c r="N1285" i="2" s="1"/>
  <c r="S1285" i="2" s="1"/>
  <c r="E1286" i="2"/>
  <c r="P1284" i="2"/>
  <c r="Q1284" i="2" s="1"/>
  <c r="O1284" i="2"/>
  <c r="H1368" i="20" l="1"/>
  <c r="I1368" i="20" s="1"/>
  <c r="J1368" i="20" s="1"/>
  <c r="L1368" i="20" s="1"/>
  <c r="K1367" i="20"/>
  <c r="J1367" i="20"/>
  <c r="L1367" i="20" s="1"/>
  <c r="G1369" i="20"/>
  <c r="F1370" i="20" s="1"/>
  <c r="L1287" i="3"/>
  <c r="K1287" i="3"/>
  <c r="M1287" i="3" s="1"/>
  <c r="I1289" i="3"/>
  <c r="J1288" i="3"/>
  <c r="E1287" i="2"/>
  <c r="M1286" i="2"/>
  <c r="N1286" i="2" s="1"/>
  <c r="S1286" i="2" s="1"/>
  <c r="P1285" i="2"/>
  <c r="Q1285" i="2" s="1"/>
  <c r="O1285" i="2"/>
  <c r="K1368" i="20" l="1"/>
  <c r="G1370" i="20"/>
  <c r="F1371" i="20" s="1"/>
  <c r="H1369" i="20"/>
  <c r="I1369" i="20" s="1"/>
  <c r="L1288" i="3"/>
  <c r="K1288" i="3"/>
  <c r="M1288" i="3" s="1"/>
  <c r="J1289" i="3"/>
  <c r="I1290" i="3"/>
  <c r="P1286" i="2"/>
  <c r="Q1286" i="2" s="1"/>
  <c r="O1286" i="2"/>
  <c r="M1287" i="2"/>
  <c r="N1287" i="2" s="1"/>
  <c r="E1288" i="2"/>
  <c r="G1371" i="20" l="1"/>
  <c r="F1372" i="20" s="1"/>
  <c r="J1369" i="20"/>
  <c r="L1369" i="20" s="1"/>
  <c r="K1369" i="20"/>
  <c r="H1370" i="20"/>
  <c r="I1370" i="20" s="1"/>
  <c r="I1291" i="3"/>
  <c r="J1290" i="3"/>
  <c r="L1289" i="3"/>
  <c r="K1289" i="3"/>
  <c r="M1289" i="3" s="1"/>
  <c r="P1287" i="2"/>
  <c r="Q1287" i="2" s="1"/>
  <c r="O1287" i="2"/>
  <c r="M1288" i="2"/>
  <c r="N1288" i="2" s="1"/>
  <c r="E1289" i="2"/>
  <c r="S1287" i="2"/>
  <c r="H1371" i="20" l="1"/>
  <c r="I1371" i="20" s="1"/>
  <c r="J1371" i="20" s="1"/>
  <c r="L1371" i="20" s="1"/>
  <c r="K1370" i="20"/>
  <c r="J1370" i="20"/>
  <c r="L1370" i="20" s="1"/>
  <c r="G1372" i="20"/>
  <c r="F1373" i="20" s="1"/>
  <c r="L1290" i="3"/>
  <c r="K1290" i="3"/>
  <c r="M1290" i="3" s="1"/>
  <c r="J1291" i="3"/>
  <c r="I1292" i="3"/>
  <c r="P1288" i="2"/>
  <c r="Q1288" i="2" s="1"/>
  <c r="O1288" i="2"/>
  <c r="S1288" i="2"/>
  <c r="E1290" i="2"/>
  <c r="M1289" i="2"/>
  <c r="N1289" i="2" s="1"/>
  <c r="K1371" i="20" l="1"/>
  <c r="G1373" i="20"/>
  <c r="F1374" i="20" s="1"/>
  <c r="H1372" i="20"/>
  <c r="I1372" i="20" s="1"/>
  <c r="I1293" i="3"/>
  <c r="J1292" i="3"/>
  <c r="L1291" i="3"/>
  <c r="K1291" i="3"/>
  <c r="M1291" i="3" s="1"/>
  <c r="P1289" i="2"/>
  <c r="Q1289" i="2" s="1"/>
  <c r="O1289" i="2"/>
  <c r="M1290" i="2"/>
  <c r="N1290" i="2" s="1"/>
  <c r="E1291" i="2"/>
  <c r="S1289" i="2"/>
  <c r="H1373" i="20" l="1"/>
  <c r="I1373" i="20" s="1"/>
  <c r="J1373" i="20" s="1"/>
  <c r="L1373" i="20" s="1"/>
  <c r="K1372" i="20"/>
  <c r="J1372" i="20"/>
  <c r="L1372" i="20" s="1"/>
  <c r="G1374" i="20"/>
  <c r="F1375" i="20" s="1"/>
  <c r="L1292" i="3"/>
  <c r="K1292" i="3"/>
  <c r="M1292" i="3" s="1"/>
  <c r="I1294" i="3"/>
  <c r="J1293" i="3"/>
  <c r="O1290" i="2"/>
  <c r="P1290" i="2"/>
  <c r="Q1290" i="2" s="1"/>
  <c r="M1291" i="2"/>
  <c r="N1291" i="2" s="1"/>
  <c r="S1291" i="2" s="1"/>
  <c r="E1292" i="2"/>
  <c r="S1290" i="2"/>
  <c r="K1373" i="20" l="1"/>
  <c r="H1374" i="20"/>
  <c r="I1374" i="20" s="1"/>
  <c r="G1375" i="20"/>
  <c r="F1376" i="20" s="1"/>
  <c r="J1294" i="3"/>
  <c r="I1295" i="3"/>
  <c r="L1293" i="3"/>
  <c r="K1293" i="3"/>
  <c r="M1293" i="3" s="1"/>
  <c r="M1292" i="2"/>
  <c r="N1292" i="2" s="1"/>
  <c r="S1292" i="2" s="1"/>
  <c r="E1293" i="2"/>
  <c r="P1291" i="2"/>
  <c r="Q1291" i="2" s="1"/>
  <c r="O1291" i="2"/>
  <c r="H1375" i="20" l="1"/>
  <c r="I1375" i="20" s="1"/>
  <c r="G1376" i="20"/>
  <c r="F1377" i="20" s="1"/>
  <c r="K1374" i="20"/>
  <c r="J1374" i="20"/>
  <c r="L1374" i="20" s="1"/>
  <c r="I1296" i="3"/>
  <c r="J1295" i="3"/>
  <c r="K1294" i="3"/>
  <c r="M1294" i="3" s="1"/>
  <c r="L1294" i="3"/>
  <c r="M1293" i="2"/>
  <c r="N1293" i="2" s="1"/>
  <c r="S1293" i="2" s="1"/>
  <c r="E1294" i="2"/>
  <c r="P1292" i="2"/>
  <c r="Q1292" i="2" s="1"/>
  <c r="O1292" i="2"/>
  <c r="G1377" i="20" l="1"/>
  <c r="F1378" i="20" s="1"/>
  <c r="H1376" i="20"/>
  <c r="I1376" i="20" s="1"/>
  <c r="K1375" i="20"/>
  <c r="J1375" i="20"/>
  <c r="L1375" i="20" s="1"/>
  <c r="L1295" i="3"/>
  <c r="K1295" i="3"/>
  <c r="M1295" i="3" s="1"/>
  <c r="I1297" i="3"/>
  <c r="J1296" i="3"/>
  <c r="E1295" i="2"/>
  <c r="M1294" i="2"/>
  <c r="N1294" i="2" s="1"/>
  <c r="S1294" i="2" s="1"/>
  <c r="P1293" i="2"/>
  <c r="Q1293" i="2" s="1"/>
  <c r="O1293" i="2"/>
  <c r="H1377" i="20" l="1"/>
  <c r="I1377" i="20" s="1"/>
  <c r="K1377" i="20" s="1"/>
  <c r="K1376" i="20"/>
  <c r="J1376" i="20"/>
  <c r="L1376" i="20" s="1"/>
  <c r="G1378" i="20"/>
  <c r="F1379" i="20" s="1"/>
  <c r="L1296" i="3"/>
  <c r="K1296" i="3"/>
  <c r="M1296" i="3" s="1"/>
  <c r="J1297" i="3"/>
  <c r="I1298" i="3"/>
  <c r="P1294" i="2"/>
  <c r="Q1294" i="2" s="1"/>
  <c r="O1294" i="2"/>
  <c r="M1295" i="2"/>
  <c r="N1295" i="2" s="1"/>
  <c r="E1296" i="2"/>
  <c r="J1377" i="20" l="1"/>
  <c r="L1377" i="20" s="1"/>
  <c r="H1378" i="20"/>
  <c r="I1378" i="20" s="1"/>
  <c r="G1379" i="20"/>
  <c r="F1380" i="20" s="1"/>
  <c r="L1297" i="3"/>
  <c r="K1297" i="3"/>
  <c r="M1297" i="3" s="1"/>
  <c r="I1299" i="3"/>
  <c r="J1298" i="3"/>
  <c r="O1295" i="2"/>
  <c r="P1295" i="2"/>
  <c r="Q1295" i="2" s="1"/>
  <c r="M1296" i="2"/>
  <c r="N1296" i="2" s="1"/>
  <c r="S1296" i="2" s="1"/>
  <c r="E1297" i="2"/>
  <c r="S1295" i="2"/>
  <c r="H1379" i="20" l="1"/>
  <c r="I1379" i="20" s="1"/>
  <c r="G1380" i="20"/>
  <c r="F1381" i="20" s="1"/>
  <c r="J1378" i="20"/>
  <c r="L1378" i="20" s="1"/>
  <c r="K1378" i="20"/>
  <c r="L1298" i="3"/>
  <c r="K1298" i="3"/>
  <c r="M1298" i="3" s="1"/>
  <c r="J1299" i="3"/>
  <c r="I1300" i="3"/>
  <c r="P1296" i="2"/>
  <c r="Q1296" i="2" s="1"/>
  <c r="O1296" i="2"/>
  <c r="E1298" i="2"/>
  <c r="M1297" i="2"/>
  <c r="N1297" i="2" s="1"/>
  <c r="H1380" i="20" l="1"/>
  <c r="I1380" i="20" s="1"/>
  <c r="J1380" i="20" s="1"/>
  <c r="L1380" i="20" s="1"/>
  <c r="G1381" i="20"/>
  <c r="F1382" i="20" s="1"/>
  <c r="K1379" i="20"/>
  <c r="J1379" i="20"/>
  <c r="L1379" i="20" s="1"/>
  <c r="J1300" i="3"/>
  <c r="I1301" i="3"/>
  <c r="L1299" i="3"/>
  <c r="K1299" i="3"/>
  <c r="M1299" i="3" s="1"/>
  <c r="P1297" i="2"/>
  <c r="Q1297" i="2" s="1"/>
  <c r="O1297" i="2"/>
  <c r="M1298" i="2"/>
  <c r="N1298" i="2" s="1"/>
  <c r="E1299" i="2"/>
  <c r="S1297" i="2"/>
  <c r="K1380" i="20" l="1"/>
  <c r="H1381" i="20"/>
  <c r="I1381" i="20" s="1"/>
  <c r="G1382" i="20"/>
  <c r="F1383" i="20" s="1"/>
  <c r="I1302" i="3"/>
  <c r="J1301" i="3"/>
  <c r="L1300" i="3"/>
  <c r="K1300" i="3"/>
  <c r="M1300" i="3" s="1"/>
  <c r="O1298" i="2"/>
  <c r="P1298" i="2"/>
  <c r="Q1298" i="2" s="1"/>
  <c r="M1299" i="2"/>
  <c r="N1299" i="2" s="1"/>
  <c r="S1299" i="2" s="1"/>
  <c r="E1300" i="2"/>
  <c r="S1298" i="2"/>
  <c r="G1383" i="20" l="1"/>
  <c r="F1384" i="20" s="1"/>
  <c r="H1382" i="20"/>
  <c r="I1382" i="20" s="1"/>
  <c r="K1381" i="20"/>
  <c r="J1381" i="20"/>
  <c r="L1381" i="20" s="1"/>
  <c r="L1301" i="3"/>
  <c r="K1301" i="3"/>
  <c r="M1301" i="3" s="1"/>
  <c r="J1302" i="3"/>
  <c r="I1303" i="3"/>
  <c r="M1300" i="2"/>
  <c r="N1300" i="2" s="1"/>
  <c r="S1300" i="2" s="1"/>
  <c r="E1301" i="2"/>
  <c r="P1299" i="2"/>
  <c r="Q1299" i="2" s="1"/>
  <c r="O1299" i="2"/>
  <c r="J1382" i="20" l="1"/>
  <c r="L1382" i="20" s="1"/>
  <c r="K1382" i="20"/>
  <c r="H1383" i="20"/>
  <c r="I1383" i="20" s="1"/>
  <c r="G1384" i="20"/>
  <c r="F1385" i="20" s="1"/>
  <c r="I1304" i="3"/>
  <c r="J1303" i="3"/>
  <c r="K1302" i="3"/>
  <c r="M1302" i="3" s="1"/>
  <c r="L1302" i="3"/>
  <c r="M1301" i="2"/>
  <c r="N1301" i="2" s="1"/>
  <c r="S1301" i="2" s="1"/>
  <c r="E1302" i="2"/>
  <c r="P1300" i="2"/>
  <c r="Q1300" i="2" s="1"/>
  <c r="O1300" i="2"/>
  <c r="H1384" i="20" l="1"/>
  <c r="I1384" i="20" s="1"/>
  <c r="K1383" i="20"/>
  <c r="J1383" i="20"/>
  <c r="L1383" i="20" s="1"/>
  <c r="G1385" i="20"/>
  <c r="F1386" i="20" s="1"/>
  <c r="L1303" i="3"/>
  <c r="K1303" i="3"/>
  <c r="M1303" i="3" s="1"/>
  <c r="J1304" i="3"/>
  <c r="I1305" i="3"/>
  <c r="E1303" i="2"/>
  <c r="M1302" i="2"/>
  <c r="N1302" i="2" s="1"/>
  <c r="S1302" i="2" s="1"/>
  <c r="P1301" i="2"/>
  <c r="Q1301" i="2" s="1"/>
  <c r="O1301" i="2"/>
  <c r="G1386" i="20" l="1"/>
  <c r="F1387" i="20" s="1"/>
  <c r="H1385" i="20"/>
  <c r="I1385" i="20" s="1"/>
  <c r="K1384" i="20"/>
  <c r="J1384" i="20"/>
  <c r="L1384" i="20" s="1"/>
  <c r="J1305" i="3"/>
  <c r="I1306" i="3"/>
  <c r="L1304" i="3"/>
  <c r="K1304" i="3"/>
  <c r="M1304" i="3" s="1"/>
  <c r="P1302" i="2"/>
  <c r="Q1302" i="2" s="1"/>
  <c r="O1302" i="2"/>
  <c r="M1303" i="2"/>
  <c r="N1303" i="2" s="1"/>
  <c r="E1304" i="2"/>
  <c r="G1387" i="20" l="1"/>
  <c r="F1388" i="20" s="1"/>
  <c r="K1385" i="20"/>
  <c r="J1385" i="20"/>
  <c r="L1385" i="20" s="1"/>
  <c r="H1386" i="20"/>
  <c r="I1386" i="20" s="1"/>
  <c r="I1307" i="3"/>
  <c r="J1306" i="3"/>
  <c r="L1305" i="3"/>
  <c r="K1305" i="3"/>
  <c r="M1305" i="3" s="1"/>
  <c r="P1303" i="2"/>
  <c r="Q1303" i="2" s="1"/>
  <c r="O1303" i="2"/>
  <c r="M1304" i="2"/>
  <c r="N1304" i="2" s="1"/>
  <c r="S1304" i="2" s="1"/>
  <c r="E1305" i="2"/>
  <c r="S1303" i="2"/>
  <c r="K1386" i="20" l="1"/>
  <c r="J1386" i="20"/>
  <c r="L1386" i="20" s="1"/>
  <c r="H1387" i="20"/>
  <c r="I1387" i="20" s="1"/>
  <c r="G1388" i="20"/>
  <c r="F1389" i="20" s="1"/>
  <c r="L1306" i="3"/>
  <c r="K1306" i="3"/>
  <c r="M1306" i="3" s="1"/>
  <c r="J1307" i="3"/>
  <c r="I1308" i="3"/>
  <c r="P1304" i="2"/>
  <c r="Q1304" i="2" s="1"/>
  <c r="O1304" i="2"/>
  <c r="E1306" i="2"/>
  <c r="M1305" i="2"/>
  <c r="N1305" i="2" s="1"/>
  <c r="G1389" i="20" l="1"/>
  <c r="F1390" i="20" s="1"/>
  <c r="K1387" i="20"/>
  <c r="J1387" i="20"/>
  <c r="L1387" i="20" s="1"/>
  <c r="H1388" i="20"/>
  <c r="I1388" i="20" s="1"/>
  <c r="I1309" i="3"/>
  <c r="J1308" i="3"/>
  <c r="L1307" i="3"/>
  <c r="K1307" i="3"/>
  <c r="M1307" i="3" s="1"/>
  <c r="P1305" i="2"/>
  <c r="Q1305" i="2" s="1"/>
  <c r="O1305" i="2"/>
  <c r="M1306" i="2"/>
  <c r="N1306" i="2" s="1"/>
  <c r="E1307" i="2"/>
  <c r="S1305" i="2"/>
  <c r="H1389" i="20" l="1"/>
  <c r="I1389" i="20" s="1"/>
  <c r="G1390" i="20"/>
  <c r="F1391" i="20" s="1"/>
  <c r="J1388" i="20"/>
  <c r="L1388" i="20" s="1"/>
  <c r="K1388" i="20"/>
  <c r="L1308" i="3"/>
  <c r="K1308" i="3"/>
  <c r="M1308" i="3" s="1"/>
  <c r="I1310" i="3"/>
  <c r="J1309" i="3"/>
  <c r="M1307" i="2"/>
  <c r="N1307" i="2" s="1"/>
  <c r="S1307" i="2" s="1"/>
  <c r="E1308" i="2"/>
  <c r="O1306" i="2"/>
  <c r="P1306" i="2"/>
  <c r="Q1306" i="2" s="1"/>
  <c r="S1306" i="2"/>
  <c r="G1391" i="20" l="1"/>
  <c r="F1392" i="20" s="1"/>
  <c r="H1390" i="20"/>
  <c r="I1390" i="20" s="1"/>
  <c r="K1389" i="20"/>
  <c r="J1389" i="20"/>
  <c r="L1389" i="20" s="1"/>
  <c r="J1310" i="3"/>
  <c r="I1311" i="3"/>
  <c r="L1309" i="3"/>
  <c r="K1309" i="3"/>
  <c r="M1309" i="3" s="1"/>
  <c r="M1308" i="2"/>
  <c r="N1308" i="2" s="1"/>
  <c r="S1308" i="2" s="1"/>
  <c r="E1309" i="2"/>
  <c r="P1307" i="2"/>
  <c r="Q1307" i="2" s="1"/>
  <c r="O1307" i="2"/>
  <c r="J1390" i="20" l="1"/>
  <c r="L1390" i="20" s="1"/>
  <c r="K1390" i="20"/>
  <c r="G1392" i="20"/>
  <c r="F1393" i="20" s="1"/>
  <c r="H1391" i="20"/>
  <c r="I1391" i="20" s="1"/>
  <c r="I1312" i="3"/>
  <c r="J1311" i="3"/>
  <c r="K1310" i="3"/>
  <c r="M1310" i="3" s="1"/>
  <c r="L1310" i="3"/>
  <c r="M1309" i="2"/>
  <c r="N1309" i="2" s="1"/>
  <c r="S1309" i="2" s="1"/>
  <c r="E1310" i="2"/>
  <c r="P1308" i="2"/>
  <c r="Q1308" i="2" s="1"/>
  <c r="O1308" i="2"/>
  <c r="G1393" i="20" l="1"/>
  <c r="F1394" i="20" s="1"/>
  <c r="K1391" i="20"/>
  <c r="J1391" i="20"/>
  <c r="L1391" i="20" s="1"/>
  <c r="H1392" i="20"/>
  <c r="I1392" i="20" s="1"/>
  <c r="L1311" i="3"/>
  <c r="K1311" i="3"/>
  <c r="M1311" i="3" s="1"/>
  <c r="J1312" i="3"/>
  <c r="I1313" i="3"/>
  <c r="E1311" i="2"/>
  <c r="M1310" i="2"/>
  <c r="N1310" i="2" s="1"/>
  <c r="S1310" i="2" s="1"/>
  <c r="P1309" i="2"/>
  <c r="Q1309" i="2" s="1"/>
  <c r="O1309" i="2"/>
  <c r="G1394" i="20" l="1"/>
  <c r="F1395" i="20" s="1"/>
  <c r="K1392" i="20"/>
  <c r="J1392" i="20"/>
  <c r="L1392" i="20" s="1"/>
  <c r="H1393" i="20"/>
  <c r="I1393" i="20" s="1"/>
  <c r="J1313" i="3"/>
  <c r="I1314" i="3"/>
  <c r="L1312" i="3"/>
  <c r="K1312" i="3"/>
  <c r="M1312" i="3" s="1"/>
  <c r="P1310" i="2"/>
  <c r="Q1310" i="2" s="1"/>
  <c r="O1310" i="2"/>
  <c r="M1311" i="2"/>
  <c r="N1311" i="2" s="1"/>
  <c r="E1312" i="2"/>
  <c r="K1393" i="20" l="1"/>
  <c r="J1393" i="20"/>
  <c r="L1393" i="20" s="1"/>
  <c r="G1395" i="20"/>
  <c r="F1396" i="20" s="1"/>
  <c r="H1394" i="20"/>
  <c r="I1394" i="20" s="1"/>
  <c r="I1315" i="3"/>
  <c r="J1314" i="3"/>
  <c r="L1313" i="3"/>
  <c r="K1313" i="3"/>
  <c r="M1313" i="3" s="1"/>
  <c r="P1311" i="2"/>
  <c r="Q1311" i="2" s="1"/>
  <c r="O1311" i="2"/>
  <c r="M1312" i="2"/>
  <c r="N1312" i="2" s="1"/>
  <c r="S1312" i="2" s="1"/>
  <c r="E1313" i="2"/>
  <c r="S1311" i="2"/>
  <c r="H1395" i="20" l="1"/>
  <c r="I1395" i="20" s="1"/>
  <c r="J1395" i="20" s="1"/>
  <c r="L1395" i="20" s="1"/>
  <c r="J1394" i="20"/>
  <c r="L1394" i="20" s="1"/>
  <c r="K1394" i="20"/>
  <c r="G1396" i="20"/>
  <c r="F1397" i="20" s="1"/>
  <c r="L1314" i="3"/>
  <c r="K1314" i="3"/>
  <c r="M1314" i="3" s="1"/>
  <c r="J1315" i="3"/>
  <c r="I1316" i="3"/>
  <c r="P1312" i="2"/>
  <c r="Q1312" i="2" s="1"/>
  <c r="O1312" i="2"/>
  <c r="E1314" i="2"/>
  <c r="M1313" i="2"/>
  <c r="N1313" i="2" s="1"/>
  <c r="K1395" i="20" l="1"/>
  <c r="H1396" i="20"/>
  <c r="I1396" i="20" s="1"/>
  <c r="G1397" i="20"/>
  <c r="F1398" i="20" s="1"/>
  <c r="K1315" i="3"/>
  <c r="M1315" i="3" s="1"/>
  <c r="L1315" i="3"/>
  <c r="I1317" i="3"/>
  <c r="J1316" i="3"/>
  <c r="P1313" i="2"/>
  <c r="Q1313" i="2" s="1"/>
  <c r="O1313" i="2"/>
  <c r="M1314" i="2"/>
  <c r="N1314" i="2" s="1"/>
  <c r="E1315" i="2"/>
  <c r="S1313" i="2"/>
  <c r="G1398" i="20" l="1"/>
  <c r="F1399" i="20" s="1"/>
  <c r="H1397" i="20"/>
  <c r="I1397" i="20" s="1"/>
  <c r="J1396" i="20"/>
  <c r="L1396" i="20" s="1"/>
  <c r="K1396" i="20"/>
  <c r="L1316" i="3"/>
  <c r="K1316" i="3"/>
  <c r="M1316" i="3" s="1"/>
  <c r="I1318" i="3"/>
  <c r="J1317" i="3"/>
  <c r="O1314" i="2"/>
  <c r="P1314" i="2"/>
  <c r="Q1314" i="2" s="1"/>
  <c r="M1315" i="2"/>
  <c r="N1315" i="2" s="1"/>
  <c r="S1315" i="2" s="1"/>
  <c r="E1316" i="2"/>
  <c r="S1314" i="2"/>
  <c r="H1398" i="20" l="1"/>
  <c r="I1398" i="20" s="1"/>
  <c r="J1398" i="20" s="1"/>
  <c r="L1398" i="20" s="1"/>
  <c r="K1397" i="20"/>
  <c r="J1397" i="20"/>
  <c r="L1397" i="20" s="1"/>
  <c r="G1399" i="20"/>
  <c r="F1400" i="20" s="1"/>
  <c r="J1318" i="3"/>
  <c r="I1319" i="3"/>
  <c r="L1317" i="3"/>
  <c r="K1317" i="3"/>
  <c r="M1317" i="3" s="1"/>
  <c r="M1316" i="2"/>
  <c r="N1316" i="2" s="1"/>
  <c r="S1316" i="2" s="1"/>
  <c r="E1317" i="2"/>
  <c r="P1315" i="2"/>
  <c r="Q1315" i="2" s="1"/>
  <c r="O1315" i="2"/>
  <c r="K1398" i="20" l="1"/>
  <c r="H1399" i="20"/>
  <c r="I1399" i="20" s="1"/>
  <c r="G1400" i="20"/>
  <c r="F1401" i="20" s="1"/>
  <c r="I1320" i="3"/>
  <c r="J1319" i="3"/>
  <c r="K1318" i="3"/>
  <c r="M1318" i="3" s="1"/>
  <c r="L1318" i="3"/>
  <c r="M1317" i="2"/>
  <c r="N1317" i="2" s="1"/>
  <c r="S1317" i="2" s="1"/>
  <c r="E1318" i="2"/>
  <c r="P1316" i="2"/>
  <c r="Q1316" i="2" s="1"/>
  <c r="O1316" i="2"/>
  <c r="G1401" i="20" l="1"/>
  <c r="F1402" i="20" s="1"/>
  <c r="H1400" i="20"/>
  <c r="I1400" i="20" s="1"/>
  <c r="K1399" i="20"/>
  <c r="J1399" i="20"/>
  <c r="L1399" i="20" s="1"/>
  <c r="L1319" i="3"/>
  <c r="K1319" i="3"/>
  <c r="M1319" i="3" s="1"/>
  <c r="I1321" i="3"/>
  <c r="J1320" i="3"/>
  <c r="E1319" i="2"/>
  <c r="M1318" i="2"/>
  <c r="N1318" i="2" s="1"/>
  <c r="S1318" i="2" s="1"/>
  <c r="P1317" i="2"/>
  <c r="Q1317" i="2" s="1"/>
  <c r="O1317" i="2"/>
  <c r="H1401" i="20" l="1"/>
  <c r="I1401" i="20" s="1"/>
  <c r="J1401" i="20" s="1"/>
  <c r="L1401" i="20" s="1"/>
  <c r="K1400" i="20"/>
  <c r="J1400" i="20"/>
  <c r="L1400" i="20" s="1"/>
  <c r="G1402" i="20"/>
  <c r="F1403" i="20" s="1"/>
  <c r="L1320" i="3"/>
  <c r="K1320" i="3"/>
  <c r="M1320" i="3" s="1"/>
  <c r="J1321" i="3"/>
  <c r="I1322" i="3"/>
  <c r="P1318" i="2"/>
  <c r="Q1318" i="2" s="1"/>
  <c r="O1318" i="2"/>
  <c r="M1319" i="2"/>
  <c r="N1319" i="2" s="1"/>
  <c r="E1320" i="2"/>
  <c r="K1401" i="20" l="1"/>
  <c r="G1403" i="20"/>
  <c r="F1404" i="20" s="1"/>
  <c r="H1402" i="20"/>
  <c r="I1402" i="20" s="1"/>
  <c r="I1323" i="3"/>
  <c r="J1322" i="3"/>
  <c r="L1321" i="3"/>
  <c r="K1321" i="3"/>
  <c r="M1321" i="3" s="1"/>
  <c r="P1319" i="2"/>
  <c r="Q1319" i="2" s="1"/>
  <c r="O1319" i="2"/>
  <c r="M1320" i="2"/>
  <c r="N1320" i="2" s="1"/>
  <c r="S1320" i="2" s="1"/>
  <c r="E1321" i="2"/>
  <c r="S1319" i="2"/>
  <c r="H1403" i="20" l="1"/>
  <c r="I1403" i="20" s="1"/>
  <c r="K1402" i="20"/>
  <c r="J1402" i="20"/>
  <c r="L1402" i="20" s="1"/>
  <c r="G1404" i="20"/>
  <c r="F1405" i="20" s="1"/>
  <c r="K1322" i="3"/>
  <c r="M1322" i="3" s="1"/>
  <c r="L1322" i="3"/>
  <c r="J1323" i="3"/>
  <c r="I1324" i="3"/>
  <c r="P1320" i="2"/>
  <c r="Q1320" i="2" s="1"/>
  <c r="O1320" i="2"/>
  <c r="E1322" i="2"/>
  <c r="M1321" i="2"/>
  <c r="N1321" i="2" s="1"/>
  <c r="G1405" i="20" l="1"/>
  <c r="F1406" i="20" s="1"/>
  <c r="H1404" i="20"/>
  <c r="I1404" i="20" s="1"/>
  <c r="K1403" i="20"/>
  <c r="J1403" i="20"/>
  <c r="L1403" i="20" s="1"/>
  <c r="J1324" i="3"/>
  <c r="I1325" i="3"/>
  <c r="L1323" i="3"/>
  <c r="K1323" i="3"/>
  <c r="M1323" i="3" s="1"/>
  <c r="P1321" i="2"/>
  <c r="Q1321" i="2" s="1"/>
  <c r="O1321" i="2"/>
  <c r="M1322" i="2"/>
  <c r="N1322" i="2" s="1"/>
  <c r="E1323" i="2"/>
  <c r="S1321" i="2"/>
  <c r="J1404" i="20" l="1"/>
  <c r="L1404" i="20" s="1"/>
  <c r="K1404" i="20"/>
  <c r="G1406" i="20"/>
  <c r="F1407" i="20" s="1"/>
  <c r="H1405" i="20"/>
  <c r="I1405" i="20" s="1"/>
  <c r="I1326" i="3"/>
  <c r="J1325" i="3"/>
  <c r="L1324" i="3"/>
  <c r="K1324" i="3"/>
  <c r="M1324" i="3" s="1"/>
  <c r="O1322" i="2"/>
  <c r="P1322" i="2"/>
  <c r="Q1322" i="2" s="1"/>
  <c r="M1323" i="2"/>
  <c r="N1323" i="2" s="1"/>
  <c r="S1323" i="2" s="1"/>
  <c r="E1324" i="2"/>
  <c r="S1322" i="2"/>
  <c r="G1407" i="20" l="1"/>
  <c r="F1408" i="20" s="1"/>
  <c r="H1406" i="20"/>
  <c r="I1406" i="20" s="1"/>
  <c r="K1405" i="20"/>
  <c r="J1405" i="20"/>
  <c r="L1405" i="20" s="1"/>
  <c r="L1325" i="3"/>
  <c r="K1325" i="3"/>
  <c r="M1325" i="3" s="1"/>
  <c r="J1326" i="3"/>
  <c r="I1327" i="3"/>
  <c r="M1324" i="2"/>
  <c r="N1324" i="2" s="1"/>
  <c r="S1324" i="2" s="1"/>
  <c r="E1325" i="2"/>
  <c r="P1323" i="2"/>
  <c r="Q1323" i="2" s="1"/>
  <c r="O1323" i="2"/>
  <c r="H1407" i="20" l="1"/>
  <c r="I1407" i="20" s="1"/>
  <c r="J1407" i="20" s="1"/>
  <c r="L1407" i="20" s="1"/>
  <c r="J1406" i="20"/>
  <c r="L1406" i="20" s="1"/>
  <c r="K1406" i="20"/>
  <c r="G1408" i="20"/>
  <c r="F1409" i="20" s="1"/>
  <c r="I1328" i="3"/>
  <c r="J1327" i="3"/>
  <c r="K1326" i="3"/>
  <c r="M1326" i="3" s="1"/>
  <c r="L1326" i="3"/>
  <c r="M1325" i="2"/>
  <c r="N1325" i="2" s="1"/>
  <c r="S1325" i="2" s="1"/>
  <c r="E1326" i="2"/>
  <c r="P1324" i="2"/>
  <c r="Q1324" i="2" s="1"/>
  <c r="O1324" i="2"/>
  <c r="K1407" i="20" l="1"/>
  <c r="H1408" i="20"/>
  <c r="I1408" i="20" s="1"/>
  <c r="K1408" i="20" s="1"/>
  <c r="G1409" i="20"/>
  <c r="F1410" i="20" s="1"/>
  <c r="L1327" i="3"/>
  <c r="K1327" i="3"/>
  <c r="M1327" i="3" s="1"/>
  <c r="I1329" i="3"/>
  <c r="J1328" i="3"/>
  <c r="E1327" i="2"/>
  <c r="M1326" i="2"/>
  <c r="N1326" i="2" s="1"/>
  <c r="S1326" i="2" s="1"/>
  <c r="P1325" i="2"/>
  <c r="Q1325" i="2" s="1"/>
  <c r="O1325" i="2"/>
  <c r="J1408" i="20" l="1"/>
  <c r="L1408" i="20" s="1"/>
  <c r="H1409" i="20"/>
  <c r="I1409" i="20" s="1"/>
  <c r="G1410" i="20"/>
  <c r="F1411" i="20" s="1"/>
  <c r="K1328" i="3"/>
  <c r="M1328" i="3" s="1"/>
  <c r="L1328" i="3"/>
  <c r="J1329" i="3"/>
  <c r="I1330" i="3"/>
  <c r="P1326" i="2"/>
  <c r="Q1326" i="2" s="1"/>
  <c r="O1326" i="2"/>
  <c r="M1327" i="2"/>
  <c r="N1327" i="2" s="1"/>
  <c r="E1328" i="2"/>
  <c r="H1410" i="20" l="1"/>
  <c r="I1410" i="20" s="1"/>
  <c r="G1411" i="20"/>
  <c r="F1412" i="20" s="1"/>
  <c r="K1409" i="20"/>
  <c r="J1409" i="20"/>
  <c r="L1409" i="20" s="1"/>
  <c r="L1329" i="3"/>
  <c r="K1329" i="3"/>
  <c r="M1329" i="3" s="1"/>
  <c r="I1331" i="3"/>
  <c r="J1330" i="3"/>
  <c r="O1327" i="2"/>
  <c r="P1327" i="2"/>
  <c r="Q1327" i="2" s="1"/>
  <c r="M1328" i="2"/>
  <c r="N1328" i="2" s="1"/>
  <c r="E1329" i="2"/>
  <c r="S1327" i="2"/>
  <c r="H1411" i="20" l="1"/>
  <c r="I1411" i="20" s="1"/>
  <c r="J1411" i="20" s="1"/>
  <c r="L1411" i="20" s="1"/>
  <c r="G1412" i="20"/>
  <c r="F1413" i="20" s="1"/>
  <c r="K1410" i="20"/>
  <c r="J1410" i="20"/>
  <c r="L1410" i="20" s="1"/>
  <c r="J1331" i="3"/>
  <c r="I1332" i="3"/>
  <c r="K1330" i="3"/>
  <c r="M1330" i="3" s="1"/>
  <c r="L1330" i="3"/>
  <c r="P1328" i="2"/>
  <c r="Q1328" i="2" s="1"/>
  <c r="O1328" i="2"/>
  <c r="E1330" i="2"/>
  <c r="M1329" i="2"/>
  <c r="N1329" i="2" s="1"/>
  <c r="S1328" i="2"/>
  <c r="K1411" i="20" l="1"/>
  <c r="G1413" i="20"/>
  <c r="F1414" i="20" s="1"/>
  <c r="H1412" i="20"/>
  <c r="I1412" i="20" s="1"/>
  <c r="I1333" i="3"/>
  <c r="J1332" i="3"/>
  <c r="L1331" i="3"/>
  <c r="K1331" i="3"/>
  <c r="M1331" i="3" s="1"/>
  <c r="P1329" i="2"/>
  <c r="Q1329" i="2" s="1"/>
  <c r="O1329" i="2"/>
  <c r="M1330" i="2"/>
  <c r="N1330" i="2" s="1"/>
  <c r="E1331" i="2"/>
  <c r="S1329" i="2"/>
  <c r="J1412" i="20" l="1"/>
  <c r="L1412" i="20" s="1"/>
  <c r="K1412" i="20"/>
  <c r="G1414" i="20"/>
  <c r="F1415" i="20" s="1"/>
  <c r="H1413" i="20"/>
  <c r="I1413" i="20" s="1"/>
  <c r="L1332" i="3"/>
  <c r="K1332" i="3"/>
  <c r="M1332" i="3" s="1"/>
  <c r="I1334" i="3"/>
  <c r="J1333" i="3"/>
  <c r="O1330" i="2"/>
  <c r="P1330" i="2"/>
  <c r="Q1330" i="2" s="1"/>
  <c r="M1331" i="2"/>
  <c r="N1331" i="2" s="1"/>
  <c r="S1331" i="2" s="1"/>
  <c r="E1332" i="2"/>
  <c r="S1330" i="2"/>
  <c r="K1413" i="20" l="1"/>
  <c r="J1413" i="20"/>
  <c r="L1413" i="20" s="1"/>
  <c r="G1415" i="20"/>
  <c r="F1416" i="20" s="1"/>
  <c r="H1414" i="20"/>
  <c r="I1414" i="20" s="1"/>
  <c r="J1334" i="3"/>
  <c r="I1335" i="3"/>
  <c r="L1333" i="3"/>
  <c r="K1333" i="3"/>
  <c r="M1333" i="3" s="1"/>
  <c r="M1332" i="2"/>
  <c r="N1332" i="2" s="1"/>
  <c r="S1332" i="2" s="1"/>
  <c r="E1333" i="2"/>
  <c r="P1331" i="2"/>
  <c r="Q1331" i="2" s="1"/>
  <c r="O1331" i="2"/>
  <c r="G1416" i="20" l="1"/>
  <c r="F1417" i="20" s="1"/>
  <c r="J1414" i="20"/>
  <c r="L1414" i="20" s="1"/>
  <c r="K1414" i="20"/>
  <c r="H1415" i="20"/>
  <c r="I1415" i="20" s="1"/>
  <c r="I1336" i="3"/>
  <c r="J1335" i="3"/>
  <c r="K1334" i="3"/>
  <c r="M1334" i="3" s="1"/>
  <c r="L1334" i="3"/>
  <c r="M1333" i="2"/>
  <c r="N1333" i="2" s="1"/>
  <c r="S1333" i="2" s="1"/>
  <c r="E1334" i="2"/>
  <c r="O1332" i="2"/>
  <c r="P1332" i="2"/>
  <c r="Q1332" i="2" s="1"/>
  <c r="K1415" i="20" l="1"/>
  <c r="J1415" i="20"/>
  <c r="L1415" i="20" s="1"/>
  <c r="G1417" i="20"/>
  <c r="F1418" i="20" s="1"/>
  <c r="H1416" i="20"/>
  <c r="I1416" i="20" s="1"/>
  <c r="L1335" i="3"/>
  <c r="K1335" i="3"/>
  <c r="M1335" i="3" s="1"/>
  <c r="I1337" i="3"/>
  <c r="J1336" i="3"/>
  <c r="M1334" i="2"/>
  <c r="N1334" i="2" s="1"/>
  <c r="S1334" i="2" s="1"/>
  <c r="E1335" i="2"/>
  <c r="P1333" i="2"/>
  <c r="Q1333" i="2" s="1"/>
  <c r="O1333" i="2"/>
  <c r="K1416" i="20" l="1"/>
  <c r="J1416" i="20"/>
  <c r="L1416" i="20" s="1"/>
  <c r="H1417" i="20"/>
  <c r="I1417" i="20" s="1"/>
  <c r="G1418" i="20"/>
  <c r="F1419" i="20" s="1"/>
  <c r="L1336" i="3"/>
  <c r="K1336" i="3"/>
  <c r="M1336" i="3" s="1"/>
  <c r="J1337" i="3"/>
  <c r="I1338" i="3"/>
  <c r="E1336" i="2"/>
  <c r="M1335" i="2"/>
  <c r="N1335" i="2" s="1"/>
  <c r="S1335" i="2" s="1"/>
  <c r="O1334" i="2"/>
  <c r="P1334" i="2"/>
  <c r="Q1334" i="2" s="1"/>
  <c r="H1418" i="20" l="1"/>
  <c r="I1418" i="20" s="1"/>
  <c r="K1418" i="20" s="1"/>
  <c r="K1417" i="20"/>
  <c r="J1417" i="20"/>
  <c r="L1417" i="20" s="1"/>
  <c r="G1419" i="20"/>
  <c r="F1420" i="20" s="1"/>
  <c r="I1339" i="3"/>
  <c r="J1338" i="3"/>
  <c r="L1337" i="3"/>
  <c r="K1337" i="3"/>
  <c r="M1337" i="3" s="1"/>
  <c r="P1335" i="2"/>
  <c r="Q1335" i="2" s="1"/>
  <c r="O1335" i="2"/>
  <c r="M1336" i="2"/>
  <c r="N1336" i="2" s="1"/>
  <c r="E1337" i="2"/>
  <c r="H1419" i="20" l="1"/>
  <c r="I1419" i="20" s="1"/>
  <c r="K1419" i="20" s="1"/>
  <c r="J1418" i="20"/>
  <c r="L1418" i="20" s="1"/>
  <c r="G1420" i="20"/>
  <c r="F1421" i="20" s="1"/>
  <c r="K1338" i="3"/>
  <c r="M1338" i="3" s="1"/>
  <c r="L1338" i="3"/>
  <c r="J1339" i="3"/>
  <c r="I1340" i="3"/>
  <c r="O1336" i="2"/>
  <c r="P1336" i="2"/>
  <c r="Q1336" i="2" s="1"/>
  <c r="S1336" i="2"/>
  <c r="E1338" i="2"/>
  <c r="M1337" i="2"/>
  <c r="N1337" i="2" s="1"/>
  <c r="J1419" i="20" l="1"/>
  <c r="L1419" i="20" s="1"/>
  <c r="G1421" i="20"/>
  <c r="F1422" i="20" s="1"/>
  <c r="H1420" i="20"/>
  <c r="I1420" i="20" s="1"/>
  <c r="K1339" i="3"/>
  <c r="M1339" i="3" s="1"/>
  <c r="L1339" i="3"/>
  <c r="I1341" i="3"/>
  <c r="J1340" i="3"/>
  <c r="P1337" i="2"/>
  <c r="Q1337" i="2" s="1"/>
  <c r="O1337" i="2"/>
  <c r="M1338" i="2"/>
  <c r="N1338" i="2" s="1"/>
  <c r="E1339" i="2"/>
  <c r="S1337" i="2"/>
  <c r="G1422" i="20" l="1"/>
  <c r="F1423" i="20" s="1"/>
  <c r="J1420" i="20"/>
  <c r="L1420" i="20" s="1"/>
  <c r="K1420" i="20"/>
  <c r="H1421" i="20"/>
  <c r="I1421" i="20" s="1"/>
  <c r="I1342" i="3"/>
  <c r="J1341" i="3"/>
  <c r="L1340" i="3"/>
  <c r="K1340" i="3"/>
  <c r="M1340" i="3" s="1"/>
  <c r="O1338" i="2"/>
  <c r="P1338" i="2"/>
  <c r="Q1338" i="2" s="1"/>
  <c r="E1340" i="2"/>
  <c r="M1339" i="2"/>
  <c r="N1339" i="2" s="1"/>
  <c r="S1338" i="2"/>
  <c r="K1421" i="20" l="1"/>
  <c r="J1421" i="20"/>
  <c r="L1421" i="20" s="1"/>
  <c r="G1423" i="20"/>
  <c r="F1424" i="20" s="1"/>
  <c r="H1422" i="20"/>
  <c r="I1422" i="20" s="1"/>
  <c r="L1341" i="3"/>
  <c r="K1341" i="3"/>
  <c r="M1341" i="3" s="1"/>
  <c r="J1342" i="3"/>
  <c r="I1343" i="3"/>
  <c r="P1339" i="2"/>
  <c r="Q1339" i="2" s="1"/>
  <c r="O1339" i="2"/>
  <c r="S1339" i="2"/>
  <c r="M1340" i="2"/>
  <c r="N1340" i="2" s="1"/>
  <c r="E1341" i="2"/>
  <c r="J1422" i="20" l="1"/>
  <c r="L1422" i="20" s="1"/>
  <c r="K1422" i="20"/>
  <c r="G1424" i="20"/>
  <c r="F1425" i="20" s="1"/>
  <c r="H1423" i="20"/>
  <c r="I1423" i="20" s="1"/>
  <c r="I1344" i="3"/>
  <c r="J1343" i="3"/>
  <c r="L1342" i="3"/>
  <c r="K1342" i="3"/>
  <c r="M1342" i="3" s="1"/>
  <c r="E1342" i="2"/>
  <c r="M1341" i="2"/>
  <c r="N1341" i="2" s="1"/>
  <c r="S1341" i="2" s="1"/>
  <c r="P1340" i="2"/>
  <c r="Q1340" i="2" s="1"/>
  <c r="O1340" i="2"/>
  <c r="S1340" i="2"/>
  <c r="H1424" i="20" l="1"/>
  <c r="I1424" i="20" s="1"/>
  <c r="K1423" i="20"/>
  <c r="J1423" i="20"/>
  <c r="L1423" i="20" s="1"/>
  <c r="G1425" i="20"/>
  <c r="F1426" i="20" s="1"/>
  <c r="L1343" i="3"/>
  <c r="K1343" i="3"/>
  <c r="M1343" i="3" s="1"/>
  <c r="J1344" i="3"/>
  <c r="I1345" i="3"/>
  <c r="P1341" i="2"/>
  <c r="Q1341" i="2" s="1"/>
  <c r="O1341" i="2"/>
  <c r="M1342" i="2"/>
  <c r="N1342" i="2" s="1"/>
  <c r="E1343" i="2"/>
  <c r="G1426" i="20" l="1"/>
  <c r="F1427" i="20" s="1"/>
  <c r="H1425" i="20"/>
  <c r="I1425" i="20" s="1"/>
  <c r="K1424" i="20"/>
  <c r="J1424" i="20"/>
  <c r="L1424" i="20" s="1"/>
  <c r="J1345" i="3"/>
  <c r="I1346" i="3"/>
  <c r="L1344" i="3"/>
  <c r="K1344" i="3"/>
  <c r="M1344" i="3" s="1"/>
  <c r="M1343" i="2"/>
  <c r="N1343" i="2" s="1"/>
  <c r="S1343" i="2" s="1"/>
  <c r="E1344" i="2"/>
  <c r="O1342" i="2"/>
  <c r="P1342" i="2"/>
  <c r="Q1342" i="2" s="1"/>
  <c r="S1342" i="2"/>
  <c r="G1427" i="20" l="1"/>
  <c r="F1428" i="20" s="1"/>
  <c r="K1425" i="20"/>
  <c r="J1425" i="20"/>
  <c r="L1425" i="20" s="1"/>
  <c r="H1426" i="20"/>
  <c r="I1426" i="20" s="1"/>
  <c r="I1347" i="3"/>
  <c r="J1346" i="3"/>
  <c r="K1345" i="3"/>
  <c r="M1345" i="3" s="1"/>
  <c r="L1345" i="3"/>
  <c r="M1344" i="2"/>
  <c r="N1344" i="2" s="1"/>
  <c r="S1344" i="2" s="1"/>
  <c r="E1345" i="2"/>
  <c r="P1343" i="2"/>
  <c r="Q1343" i="2" s="1"/>
  <c r="O1343" i="2"/>
  <c r="K1426" i="20" l="1"/>
  <c r="J1426" i="20"/>
  <c r="L1426" i="20" s="1"/>
  <c r="H1427" i="20"/>
  <c r="I1427" i="20" s="1"/>
  <c r="G1428" i="20"/>
  <c r="F1429" i="20" s="1"/>
  <c r="L1346" i="3"/>
  <c r="K1346" i="3"/>
  <c r="M1346" i="3" s="1"/>
  <c r="J1347" i="3"/>
  <c r="I1348" i="3"/>
  <c r="E1346" i="2"/>
  <c r="M1345" i="2"/>
  <c r="N1345" i="2" s="1"/>
  <c r="S1345" i="2" s="1"/>
  <c r="P1344" i="2"/>
  <c r="Q1344" i="2" s="1"/>
  <c r="O1344" i="2"/>
  <c r="H1428" i="20" l="1"/>
  <c r="I1428" i="20" s="1"/>
  <c r="G1429" i="20"/>
  <c r="F1430" i="20" s="1"/>
  <c r="J1427" i="20"/>
  <c r="L1427" i="20" s="1"/>
  <c r="K1427" i="20"/>
  <c r="K1347" i="3"/>
  <c r="M1347" i="3" s="1"/>
  <c r="L1347" i="3"/>
  <c r="I1349" i="3"/>
  <c r="J1348" i="3"/>
  <c r="P1345" i="2"/>
  <c r="Q1345" i="2" s="1"/>
  <c r="O1345" i="2"/>
  <c r="M1346" i="2"/>
  <c r="N1346" i="2" s="1"/>
  <c r="E1347" i="2"/>
  <c r="G1430" i="20" l="1"/>
  <c r="F1431" i="20" s="1"/>
  <c r="H1429" i="20"/>
  <c r="I1429" i="20" s="1"/>
  <c r="J1428" i="20"/>
  <c r="L1428" i="20" s="1"/>
  <c r="K1428" i="20"/>
  <c r="L1348" i="3"/>
  <c r="K1348" i="3"/>
  <c r="M1348" i="3" s="1"/>
  <c r="I1350" i="3"/>
  <c r="J1349" i="3"/>
  <c r="O1346" i="2"/>
  <c r="P1346" i="2"/>
  <c r="Q1346" i="2" s="1"/>
  <c r="E1348" i="2"/>
  <c r="M1347" i="2"/>
  <c r="N1347" i="2" s="1"/>
  <c r="S1346" i="2"/>
  <c r="G1431" i="20" l="1"/>
  <c r="F1432" i="20" s="1"/>
  <c r="K1429" i="20"/>
  <c r="J1429" i="20"/>
  <c r="L1429" i="20" s="1"/>
  <c r="H1430" i="20"/>
  <c r="I1430" i="20" s="1"/>
  <c r="J1350" i="3"/>
  <c r="I1351" i="3"/>
  <c r="L1349" i="3"/>
  <c r="K1349" i="3"/>
  <c r="M1349" i="3" s="1"/>
  <c r="P1347" i="2"/>
  <c r="Q1347" i="2" s="1"/>
  <c r="O1347" i="2"/>
  <c r="S1347" i="2"/>
  <c r="M1348" i="2"/>
  <c r="N1348" i="2" s="1"/>
  <c r="E1349" i="2"/>
  <c r="G1432" i="20" l="1"/>
  <c r="F1433" i="20" s="1"/>
  <c r="J1430" i="20"/>
  <c r="L1430" i="20" s="1"/>
  <c r="K1430" i="20"/>
  <c r="H1431" i="20"/>
  <c r="I1431" i="20" s="1"/>
  <c r="I1352" i="3"/>
  <c r="J1351" i="3"/>
  <c r="L1350" i="3"/>
  <c r="K1350" i="3"/>
  <c r="M1350" i="3" s="1"/>
  <c r="M1349" i="2"/>
  <c r="N1349" i="2" s="1"/>
  <c r="S1349" i="2" s="1"/>
  <c r="E1350" i="2"/>
  <c r="P1348" i="2"/>
  <c r="Q1348" i="2" s="1"/>
  <c r="O1348" i="2"/>
  <c r="S1348" i="2"/>
  <c r="K1431" i="20" l="1"/>
  <c r="J1431" i="20"/>
  <c r="L1431" i="20" s="1"/>
  <c r="G1433" i="20"/>
  <c r="F1434" i="20" s="1"/>
  <c r="H1432" i="20"/>
  <c r="I1432" i="20" s="1"/>
  <c r="L1351" i="3"/>
  <c r="K1351" i="3"/>
  <c r="M1351" i="3" s="1"/>
  <c r="J1352" i="3"/>
  <c r="I1353" i="3"/>
  <c r="M1350" i="2"/>
  <c r="N1350" i="2" s="1"/>
  <c r="S1350" i="2" s="1"/>
  <c r="E1351" i="2"/>
  <c r="P1349" i="2"/>
  <c r="Q1349" i="2" s="1"/>
  <c r="O1349" i="2"/>
  <c r="H1433" i="20" l="1"/>
  <c r="I1433" i="20" s="1"/>
  <c r="K1433" i="20" s="1"/>
  <c r="K1432" i="20"/>
  <c r="J1432" i="20"/>
  <c r="L1432" i="20" s="1"/>
  <c r="G1434" i="20"/>
  <c r="F1435" i="20" s="1"/>
  <c r="J1353" i="3"/>
  <c r="I1354" i="3"/>
  <c r="L1352" i="3"/>
  <c r="K1352" i="3"/>
  <c r="M1352" i="3" s="1"/>
  <c r="M1351" i="2"/>
  <c r="N1351" i="2" s="1"/>
  <c r="S1351" i="2" s="1"/>
  <c r="E1352" i="2"/>
  <c r="P1350" i="2"/>
  <c r="Q1350" i="2" s="1"/>
  <c r="O1350" i="2"/>
  <c r="J1433" i="20" l="1"/>
  <c r="L1433" i="20" s="1"/>
  <c r="G1435" i="20"/>
  <c r="F1436" i="20" s="1"/>
  <c r="H1434" i="20"/>
  <c r="I1434" i="20" s="1"/>
  <c r="I1355" i="3"/>
  <c r="J1354" i="3"/>
  <c r="K1353" i="3"/>
  <c r="M1353" i="3" s="1"/>
  <c r="L1353" i="3"/>
  <c r="M1352" i="2"/>
  <c r="N1352" i="2" s="1"/>
  <c r="S1352" i="2" s="1"/>
  <c r="E1353" i="2"/>
  <c r="P1351" i="2"/>
  <c r="Q1351" i="2" s="1"/>
  <c r="O1351" i="2"/>
  <c r="H1435" i="20" l="1"/>
  <c r="I1435" i="20" s="1"/>
  <c r="J1435" i="20" s="1"/>
  <c r="L1435" i="20" s="1"/>
  <c r="K1434" i="20"/>
  <c r="J1434" i="20"/>
  <c r="L1434" i="20" s="1"/>
  <c r="G1436" i="20"/>
  <c r="F1437" i="20" s="1"/>
  <c r="L1354" i="3"/>
  <c r="K1354" i="3"/>
  <c r="M1354" i="3" s="1"/>
  <c r="J1355" i="3"/>
  <c r="I1356" i="3"/>
  <c r="E1354" i="2"/>
  <c r="M1353" i="2"/>
  <c r="N1353" i="2" s="1"/>
  <c r="S1353" i="2" s="1"/>
  <c r="P1352" i="2"/>
  <c r="Q1352" i="2" s="1"/>
  <c r="O1352" i="2"/>
  <c r="K1435" i="20" l="1"/>
  <c r="G1437" i="20"/>
  <c r="F1438" i="20" s="1"/>
  <c r="H1436" i="20"/>
  <c r="I1436" i="20" s="1"/>
  <c r="I1357" i="3"/>
  <c r="J1356" i="3"/>
  <c r="K1355" i="3"/>
  <c r="M1355" i="3" s="1"/>
  <c r="L1355" i="3"/>
  <c r="P1353" i="2"/>
  <c r="Q1353" i="2" s="1"/>
  <c r="O1353" i="2"/>
  <c r="M1354" i="2"/>
  <c r="N1354" i="2" s="1"/>
  <c r="E1355" i="2"/>
  <c r="G1438" i="20" l="1"/>
  <c r="F1439" i="20" s="1"/>
  <c r="J1436" i="20"/>
  <c r="L1436" i="20" s="1"/>
  <c r="K1436" i="20"/>
  <c r="H1437" i="20"/>
  <c r="I1437" i="20" s="1"/>
  <c r="L1356" i="3"/>
  <c r="K1356" i="3"/>
  <c r="M1356" i="3" s="1"/>
  <c r="I1358" i="3"/>
  <c r="J1357" i="3"/>
  <c r="O1354" i="2"/>
  <c r="P1354" i="2"/>
  <c r="Q1354" i="2" s="1"/>
  <c r="E1356" i="2"/>
  <c r="M1355" i="2"/>
  <c r="N1355" i="2" s="1"/>
  <c r="S1355" i="2" s="1"/>
  <c r="S1354" i="2"/>
  <c r="H1438" i="20" l="1"/>
  <c r="I1438" i="20" s="1"/>
  <c r="J1438" i="20" s="1"/>
  <c r="L1438" i="20" s="1"/>
  <c r="G1439" i="20"/>
  <c r="F1440" i="20" s="1"/>
  <c r="K1437" i="20"/>
  <c r="J1437" i="20"/>
  <c r="L1437" i="20" s="1"/>
  <c r="J1358" i="3"/>
  <c r="I1359" i="3"/>
  <c r="L1357" i="3"/>
  <c r="K1357" i="3"/>
  <c r="M1357" i="3" s="1"/>
  <c r="P1355" i="2"/>
  <c r="Q1355" i="2" s="1"/>
  <c r="O1355" i="2"/>
  <c r="M1356" i="2"/>
  <c r="N1356" i="2" s="1"/>
  <c r="E1357" i="2"/>
  <c r="K1438" i="20" l="1"/>
  <c r="G1440" i="20"/>
  <c r="F1441" i="20" s="1"/>
  <c r="H1439" i="20"/>
  <c r="I1439" i="20" s="1"/>
  <c r="I1360" i="3"/>
  <c r="J1359" i="3"/>
  <c r="L1358" i="3"/>
  <c r="K1358" i="3"/>
  <c r="M1358" i="3" s="1"/>
  <c r="P1356" i="2"/>
  <c r="Q1356" i="2" s="1"/>
  <c r="O1356" i="2"/>
  <c r="M1357" i="2"/>
  <c r="N1357" i="2" s="1"/>
  <c r="E1358" i="2"/>
  <c r="S1356" i="2"/>
  <c r="G1441" i="20" l="1"/>
  <c r="F1442" i="20" s="1"/>
  <c r="K1439" i="20"/>
  <c r="J1439" i="20"/>
  <c r="L1439" i="20" s="1"/>
  <c r="H1440" i="20"/>
  <c r="I1440" i="20" s="1"/>
  <c r="L1359" i="3"/>
  <c r="K1359" i="3"/>
  <c r="M1359" i="3" s="1"/>
  <c r="J1360" i="3"/>
  <c r="I1361" i="3"/>
  <c r="P1357" i="2"/>
  <c r="Q1357" i="2" s="1"/>
  <c r="O1357" i="2"/>
  <c r="S1357" i="2"/>
  <c r="E1359" i="2"/>
  <c r="M1358" i="2"/>
  <c r="N1358" i="2" s="1"/>
  <c r="K1440" i="20" l="1"/>
  <c r="J1440" i="20"/>
  <c r="L1440" i="20" s="1"/>
  <c r="H1441" i="20"/>
  <c r="I1441" i="20" s="1"/>
  <c r="G1442" i="20"/>
  <c r="F1443" i="20" s="1"/>
  <c r="K1360" i="3"/>
  <c r="M1360" i="3" s="1"/>
  <c r="L1360" i="3"/>
  <c r="J1361" i="3"/>
  <c r="I1362" i="3"/>
  <c r="P1358" i="2"/>
  <c r="Q1358" i="2" s="1"/>
  <c r="O1358" i="2"/>
  <c r="M1359" i="2"/>
  <c r="N1359" i="2" s="1"/>
  <c r="E1360" i="2"/>
  <c r="S1358" i="2"/>
  <c r="G1443" i="20" l="1"/>
  <c r="F1444" i="20" s="1"/>
  <c r="H1442" i="20"/>
  <c r="I1442" i="20" s="1"/>
  <c r="K1441" i="20"/>
  <c r="J1441" i="20"/>
  <c r="L1441" i="20" s="1"/>
  <c r="K1361" i="3"/>
  <c r="M1361" i="3" s="1"/>
  <c r="L1361" i="3"/>
  <c r="I1363" i="3"/>
  <c r="J1362" i="3"/>
  <c r="P1359" i="2"/>
  <c r="Q1359" i="2" s="1"/>
  <c r="O1359" i="2"/>
  <c r="M1360" i="2"/>
  <c r="N1360" i="2" s="1"/>
  <c r="E1361" i="2"/>
  <c r="S1359" i="2"/>
  <c r="H1443" i="20" l="1"/>
  <c r="I1443" i="20" s="1"/>
  <c r="K1443" i="20" s="1"/>
  <c r="K1442" i="20"/>
  <c r="J1442" i="20"/>
  <c r="L1442" i="20" s="1"/>
  <c r="G1444" i="20"/>
  <c r="F1445" i="20" s="1"/>
  <c r="L1362" i="3"/>
  <c r="K1362" i="3"/>
  <c r="M1362" i="3" s="1"/>
  <c r="I1364" i="3"/>
  <c r="J1363" i="3"/>
  <c r="P1360" i="2"/>
  <c r="Q1360" i="2" s="1"/>
  <c r="O1360" i="2"/>
  <c r="E1362" i="2"/>
  <c r="M1361" i="2"/>
  <c r="N1361" i="2" s="1"/>
  <c r="S1360" i="2"/>
  <c r="J1443" i="20" l="1"/>
  <c r="L1443" i="20" s="1"/>
  <c r="H1444" i="20"/>
  <c r="I1444" i="20" s="1"/>
  <c r="G1445" i="20"/>
  <c r="F1446" i="20" s="1"/>
  <c r="K1363" i="3"/>
  <c r="M1363" i="3" s="1"/>
  <c r="L1363" i="3"/>
  <c r="I1365" i="3"/>
  <c r="J1364" i="3"/>
  <c r="P1361" i="2"/>
  <c r="Q1361" i="2" s="1"/>
  <c r="O1361" i="2"/>
  <c r="M1362" i="2"/>
  <c r="N1362" i="2" s="1"/>
  <c r="E1363" i="2"/>
  <c r="S1361" i="2"/>
  <c r="G1446" i="20" l="1"/>
  <c r="F1447" i="20" s="1"/>
  <c r="J1444" i="20"/>
  <c r="L1444" i="20" s="1"/>
  <c r="K1444" i="20"/>
  <c r="H1445" i="20"/>
  <c r="I1445" i="20" s="1"/>
  <c r="I1366" i="3"/>
  <c r="J1365" i="3"/>
  <c r="L1364" i="3"/>
  <c r="K1364" i="3"/>
  <c r="M1364" i="3" s="1"/>
  <c r="O1362" i="2"/>
  <c r="P1362" i="2"/>
  <c r="Q1362" i="2" s="1"/>
  <c r="M1363" i="2"/>
  <c r="N1363" i="2" s="1"/>
  <c r="S1363" i="2" s="1"/>
  <c r="E1364" i="2"/>
  <c r="S1362" i="2"/>
  <c r="K1445" i="20" l="1"/>
  <c r="J1445" i="20"/>
  <c r="L1445" i="20" s="1"/>
  <c r="G1447" i="20"/>
  <c r="F1448" i="20" s="1"/>
  <c r="H1446" i="20"/>
  <c r="I1446" i="20" s="1"/>
  <c r="K1365" i="3"/>
  <c r="M1365" i="3" s="1"/>
  <c r="L1365" i="3"/>
  <c r="J1366" i="3"/>
  <c r="I1367" i="3"/>
  <c r="M1364" i="2"/>
  <c r="N1364" i="2" s="1"/>
  <c r="S1364" i="2" s="1"/>
  <c r="E1365" i="2"/>
  <c r="P1363" i="2"/>
  <c r="Q1363" i="2" s="1"/>
  <c r="O1363" i="2"/>
  <c r="G1448" i="20" l="1"/>
  <c r="F1449" i="20" s="1"/>
  <c r="H1447" i="20"/>
  <c r="I1447" i="20" s="1"/>
  <c r="J1446" i="20"/>
  <c r="L1446" i="20" s="1"/>
  <c r="K1446" i="20"/>
  <c r="L1366" i="3"/>
  <c r="K1366" i="3"/>
  <c r="M1366" i="3" s="1"/>
  <c r="I1368" i="3"/>
  <c r="J1367" i="3"/>
  <c r="M1365" i="2"/>
  <c r="N1365" i="2" s="1"/>
  <c r="S1365" i="2" s="1"/>
  <c r="E1366" i="2"/>
  <c r="P1364" i="2"/>
  <c r="Q1364" i="2" s="1"/>
  <c r="O1364" i="2"/>
  <c r="K1447" i="20" l="1"/>
  <c r="J1447" i="20"/>
  <c r="L1447" i="20" s="1"/>
  <c r="H1448" i="20"/>
  <c r="I1448" i="20" s="1"/>
  <c r="G1449" i="20"/>
  <c r="F1450" i="20" s="1"/>
  <c r="H1449" i="20"/>
  <c r="I1449" i="20" s="1"/>
  <c r="J1368" i="3"/>
  <c r="I1369" i="3"/>
  <c r="L1367" i="3"/>
  <c r="K1367" i="3"/>
  <c r="M1367" i="3" s="1"/>
  <c r="E1367" i="2"/>
  <c r="M1366" i="2"/>
  <c r="N1366" i="2" s="1"/>
  <c r="S1366" i="2" s="1"/>
  <c r="P1365" i="2"/>
  <c r="Q1365" i="2" s="1"/>
  <c r="O1365" i="2"/>
  <c r="K1449" i="20" l="1"/>
  <c r="J1449" i="20"/>
  <c r="L1449" i="20" s="1"/>
  <c r="G1450" i="20"/>
  <c r="F1451" i="20" s="1"/>
  <c r="K1448" i="20"/>
  <c r="J1448" i="20"/>
  <c r="L1448" i="20" s="1"/>
  <c r="J1369" i="3"/>
  <c r="I1370" i="3"/>
  <c r="L1368" i="3"/>
  <c r="K1368" i="3"/>
  <c r="M1368" i="3" s="1"/>
  <c r="P1366" i="2"/>
  <c r="Q1366" i="2" s="1"/>
  <c r="O1366" i="2"/>
  <c r="M1367" i="2"/>
  <c r="N1367" i="2" s="1"/>
  <c r="E1368" i="2"/>
  <c r="G1451" i="20" l="1"/>
  <c r="F1452" i="20" s="1"/>
  <c r="H1450" i="20"/>
  <c r="I1450" i="20" s="1"/>
  <c r="I1371" i="3"/>
  <c r="J1370" i="3"/>
  <c r="K1369" i="3"/>
  <c r="M1369" i="3" s="1"/>
  <c r="L1369" i="3"/>
  <c r="O1367" i="2"/>
  <c r="P1367" i="2"/>
  <c r="Q1367" i="2" s="1"/>
  <c r="M1368" i="2"/>
  <c r="N1368" i="2" s="1"/>
  <c r="E1369" i="2"/>
  <c r="S1367" i="2"/>
  <c r="K1450" i="20" l="1"/>
  <c r="J1450" i="20"/>
  <c r="L1450" i="20" s="1"/>
  <c r="H1451" i="20"/>
  <c r="I1451" i="20" s="1"/>
  <c r="G1452" i="20"/>
  <c r="F1453" i="20" s="1"/>
  <c r="K1370" i="3"/>
  <c r="M1370" i="3" s="1"/>
  <c r="L1370" i="3"/>
  <c r="I1372" i="3"/>
  <c r="J1371" i="3"/>
  <c r="P1368" i="2"/>
  <c r="Q1368" i="2" s="1"/>
  <c r="O1368" i="2"/>
  <c r="S1368" i="2"/>
  <c r="E1370" i="2"/>
  <c r="M1369" i="2"/>
  <c r="N1369" i="2" s="1"/>
  <c r="G1453" i="20" l="1"/>
  <c r="F1454" i="20" s="1"/>
  <c r="H1452" i="20"/>
  <c r="I1452" i="20" s="1"/>
  <c r="K1451" i="20"/>
  <c r="J1451" i="20"/>
  <c r="L1451" i="20" s="1"/>
  <c r="K1371" i="3"/>
  <c r="M1371" i="3" s="1"/>
  <c r="L1371" i="3"/>
  <c r="I1373" i="3"/>
  <c r="J1372" i="3"/>
  <c r="P1369" i="2"/>
  <c r="Q1369" i="2" s="1"/>
  <c r="O1369" i="2"/>
  <c r="M1370" i="2"/>
  <c r="N1370" i="2" s="1"/>
  <c r="E1371" i="2"/>
  <c r="S1369" i="2"/>
  <c r="G1454" i="20" l="1"/>
  <c r="F1455" i="20" s="1"/>
  <c r="J1452" i="20"/>
  <c r="L1452" i="20" s="1"/>
  <c r="K1452" i="20"/>
  <c r="H1453" i="20"/>
  <c r="I1453" i="20" s="1"/>
  <c r="I1374" i="3"/>
  <c r="J1373" i="3"/>
  <c r="L1372" i="3"/>
  <c r="K1372" i="3"/>
  <c r="M1372" i="3" s="1"/>
  <c r="O1370" i="2"/>
  <c r="P1370" i="2"/>
  <c r="Q1370" i="2" s="1"/>
  <c r="E1372" i="2"/>
  <c r="M1371" i="2"/>
  <c r="N1371" i="2" s="1"/>
  <c r="S1371" i="2" s="1"/>
  <c r="S1370" i="2"/>
  <c r="K1453" i="20" l="1"/>
  <c r="J1453" i="20"/>
  <c r="L1453" i="20" s="1"/>
  <c r="G1455" i="20"/>
  <c r="F1456" i="20" s="1"/>
  <c r="H1454" i="20"/>
  <c r="I1454" i="20" s="1"/>
  <c r="L1373" i="3"/>
  <c r="K1373" i="3"/>
  <c r="M1373" i="3" s="1"/>
  <c r="J1374" i="3"/>
  <c r="I1375" i="3"/>
  <c r="P1371" i="2"/>
  <c r="Q1371" i="2" s="1"/>
  <c r="O1371" i="2"/>
  <c r="M1372" i="2"/>
  <c r="N1372" i="2" s="1"/>
  <c r="E1373" i="2"/>
  <c r="H1455" i="20" l="1"/>
  <c r="I1455" i="20" s="1"/>
  <c r="J1454" i="20"/>
  <c r="L1454" i="20" s="1"/>
  <c r="K1454" i="20"/>
  <c r="G1456" i="20"/>
  <c r="F1457" i="20" s="1"/>
  <c r="J1375" i="3"/>
  <c r="I1376" i="3"/>
  <c r="L1374" i="3"/>
  <c r="K1374" i="3"/>
  <c r="M1374" i="3" s="1"/>
  <c r="P1372" i="2"/>
  <c r="Q1372" i="2" s="1"/>
  <c r="O1372" i="2"/>
  <c r="M1373" i="2"/>
  <c r="N1373" i="2" s="1"/>
  <c r="E1374" i="2"/>
  <c r="S1372" i="2"/>
  <c r="G1457" i="20" l="1"/>
  <c r="F1458" i="20" s="1"/>
  <c r="H1456" i="20"/>
  <c r="I1456" i="20" s="1"/>
  <c r="K1455" i="20"/>
  <c r="J1455" i="20"/>
  <c r="L1455" i="20" s="1"/>
  <c r="J1376" i="3"/>
  <c r="I1377" i="3"/>
  <c r="L1375" i="3"/>
  <c r="K1375" i="3"/>
  <c r="M1375" i="3" s="1"/>
  <c r="P1373" i="2"/>
  <c r="Q1373" i="2" s="1"/>
  <c r="O1373" i="2"/>
  <c r="S1373" i="2"/>
  <c r="E1375" i="2"/>
  <c r="M1374" i="2"/>
  <c r="N1374" i="2" s="1"/>
  <c r="H1457" i="20" l="1"/>
  <c r="I1457" i="20" s="1"/>
  <c r="K1457" i="20" s="1"/>
  <c r="K1456" i="20"/>
  <c r="J1456" i="20"/>
  <c r="L1456" i="20" s="1"/>
  <c r="G1458" i="20"/>
  <c r="F1459" i="20" s="1"/>
  <c r="J1377" i="3"/>
  <c r="I1378" i="3"/>
  <c r="L1376" i="3"/>
  <c r="K1376" i="3"/>
  <c r="M1376" i="3" s="1"/>
  <c r="P1374" i="2"/>
  <c r="Q1374" i="2" s="1"/>
  <c r="O1374" i="2"/>
  <c r="M1375" i="2"/>
  <c r="N1375" i="2" s="1"/>
  <c r="E1376" i="2"/>
  <c r="S1374" i="2"/>
  <c r="J1457" i="20" l="1"/>
  <c r="L1457" i="20" s="1"/>
  <c r="G1459" i="20"/>
  <c r="F1460" i="20" s="1"/>
  <c r="H1458" i="20"/>
  <c r="I1458" i="20" s="1"/>
  <c r="I1379" i="3"/>
  <c r="J1378" i="3"/>
  <c r="K1377" i="3"/>
  <c r="M1377" i="3" s="1"/>
  <c r="L1377" i="3"/>
  <c r="P1375" i="2"/>
  <c r="Q1375" i="2" s="1"/>
  <c r="O1375" i="2"/>
  <c r="M1376" i="2"/>
  <c r="N1376" i="2" s="1"/>
  <c r="E1377" i="2"/>
  <c r="S1375" i="2"/>
  <c r="K1458" i="20" l="1"/>
  <c r="J1458" i="20"/>
  <c r="L1458" i="20" s="1"/>
  <c r="H1459" i="20"/>
  <c r="I1459" i="20" s="1"/>
  <c r="G1460" i="20"/>
  <c r="F1461" i="20" s="1"/>
  <c r="L1378" i="3"/>
  <c r="K1378" i="3"/>
  <c r="M1378" i="3" s="1"/>
  <c r="I1380" i="3"/>
  <c r="J1379" i="3"/>
  <c r="P1376" i="2"/>
  <c r="Q1376" i="2" s="1"/>
  <c r="O1376" i="2"/>
  <c r="E1378" i="2"/>
  <c r="M1377" i="2"/>
  <c r="N1377" i="2" s="1"/>
  <c r="S1376" i="2"/>
  <c r="K1459" i="20" l="1"/>
  <c r="J1459" i="20"/>
  <c r="L1459" i="20" s="1"/>
  <c r="H1460" i="20"/>
  <c r="I1460" i="20" s="1"/>
  <c r="G1461" i="20"/>
  <c r="F1462" i="20" s="1"/>
  <c r="K1379" i="3"/>
  <c r="M1379" i="3" s="1"/>
  <c r="L1379" i="3"/>
  <c r="I1381" i="3"/>
  <c r="J1380" i="3"/>
  <c r="P1377" i="2"/>
  <c r="Q1377" i="2" s="1"/>
  <c r="O1377" i="2"/>
  <c r="M1378" i="2"/>
  <c r="N1378" i="2" s="1"/>
  <c r="E1379" i="2"/>
  <c r="S1377" i="2"/>
  <c r="G1462" i="20" l="1"/>
  <c r="F1463" i="20" s="1"/>
  <c r="H1461" i="20"/>
  <c r="I1461" i="20" s="1"/>
  <c r="J1460" i="20"/>
  <c r="L1460" i="20" s="1"/>
  <c r="K1460" i="20"/>
  <c r="L1380" i="3"/>
  <c r="K1380" i="3"/>
  <c r="M1380" i="3" s="1"/>
  <c r="I1382" i="3"/>
  <c r="J1381" i="3"/>
  <c r="E1380" i="2"/>
  <c r="M1379" i="2"/>
  <c r="N1379" i="2" s="1"/>
  <c r="S1379" i="2" s="1"/>
  <c r="P1378" i="2"/>
  <c r="Q1378" i="2" s="1"/>
  <c r="O1378" i="2"/>
  <c r="S1378" i="2"/>
  <c r="K1461" i="20" l="1"/>
  <c r="J1461" i="20"/>
  <c r="L1461" i="20" s="1"/>
  <c r="G1463" i="20"/>
  <c r="F1464" i="20" s="1"/>
  <c r="H1462" i="20"/>
  <c r="I1462" i="20" s="1"/>
  <c r="J1382" i="3"/>
  <c r="I1383" i="3"/>
  <c r="L1381" i="3"/>
  <c r="K1381" i="3"/>
  <c r="M1381" i="3" s="1"/>
  <c r="P1379" i="2"/>
  <c r="Q1379" i="2" s="1"/>
  <c r="O1379" i="2"/>
  <c r="E1381" i="2"/>
  <c r="M1380" i="2"/>
  <c r="N1380" i="2" s="1"/>
  <c r="S1380" i="2" s="1"/>
  <c r="H1463" i="20" l="1"/>
  <c r="I1463" i="20" s="1"/>
  <c r="K1463" i="20" s="1"/>
  <c r="J1462" i="20"/>
  <c r="L1462" i="20" s="1"/>
  <c r="K1462" i="20"/>
  <c r="G1464" i="20"/>
  <c r="F1465" i="20" s="1"/>
  <c r="J1383" i="3"/>
  <c r="I1384" i="3"/>
  <c r="L1382" i="3"/>
  <c r="K1382" i="3"/>
  <c r="M1382" i="3" s="1"/>
  <c r="E1382" i="2"/>
  <c r="M1381" i="2"/>
  <c r="N1381" i="2" s="1"/>
  <c r="S1381" i="2" s="1"/>
  <c r="O1380" i="2"/>
  <c r="P1380" i="2"/>
  <c r="Q1380" i="2" s="1"/>
  <c r="J1463" i="20" l="1"/>
  <c r="L1463" i="20" s="1"/>
  <c r="H1464" i="20"/>
  <c r="I1464" i="20" s="1"/>
  <c r="K1464" i="20" s="1"/>
  <c r="G1465" i="20"/>
  <c r="F1466" i="20" s="1"/>
  <c r="J1384" i="3"/>
  <c r="I1385" i="3"/>
  <c r="L1383" i="3"/>
  <c r="K1383" i="3"/>
  <c r="M1383" i="3" s="1"/>
  <c r="O1381" i="2"/>
  <c r="P1381" i="2"/>
  <c r="Q1381" i="2" s="1"/>
  <c r="M1382" i="2"/>
  <c r="N1382" i="2" s="1"/>
  <c r="E1383" i="2"/>
  <c r="J1464" i="20" l="1"/>
  <c r="L1464" i="20" s="1"/>
  <c r="H1465" i="20"/>
  <c r="I1465" i="20" s="1"/>
  <c r="K1465" i="20" s="1"/>
  <c r="G1466" i="20"/>
  <c r="F1467" i="20" s="1"/>
  <c r="J1385" i="3"/>
  <c r="I1386" i="3"/>
  <c r="L1384" i="3"/>
  <c r="K1384" i="3"/>
  <c r="M1384" i="3" s="1"/>
  <c r="O1382" i="2"/>
  <c r="P1382" i="2"/>
  <c r="Q1382" i="2" s="1"/>
  <c r="M1383" i="2"/>
  <c r="N1383" i="2" s="1"/>
  <c r="S1383" i="2" s="1"/>
  <c r="E1384" i="2"/>
  <c r="S1382" i="2"/>
  <c r="J1465" i="20" l="1"/>
  <c r="L1465" i="20" s="1"/>
  <c r="G1467" i="20"/>
  <c r="F1468" i="20" s="1"/>
  <c r="H1466" i="20"/>
  <c r="I1466" i="20" s="1"/>
  <c r="I1387" i="3"/>
  <c r="J1386" i="3"/>
  <c r="K1385" i="3"/>
  <c r="M1385" i="3" s="1"/>
  <c r="L1385" i="3"/>
  <c r="M1384" i="2"/>
  <c r="N1384" i="2" s="1"/>
  <c r="S1384" i="2" s="1"/>
  <c r="E1385" i="2"/>
  <c r="P1383" i="2"/>
  <c r="Q1383" i="2" s="1"/>
  <c r="O1383" i="2"/>
  <c r="K1466" i="20" l="1"/>
  <c r="J1466" i="20"/>
  <c r="L1466" i="20" s="1"/>
  <c r="H1467" i="20"/>
  <c r="I1467" i="20" s="1"/>
  <c r="G1468" i="20"/>
  <c r="F1469" i="20" s="1"/>
  <c r="L1386" i="3"/>
  <c r="K1386" i="3"/>
  <c r="M1386" i="3" s="1"/>
  <c r="I1388" i="3"/>
  <c r="J1387" i="3"/>
  <c r="E1386" i="2"/>
  <c r="M1385" i="2"/>
  <c r="N1385" i="2" s="1"/>
  <c r="S1385" i="2" s="1"/>
  <c r="P1384" i="2"/>
  <c r="Q1384" i="2" s="1"/>
  <c r="O1384" i="2"/>
  <c r="G1469" i="20" l="1"/>
  <c r="F1470" i="20" s="1"/>
  <c r="H1468" i="20"/>
  <c r="I1468" i="20" s="1"/>
  <c r="K1467" i="20"/>
  <c r="J1467" i="20"/>
  <c r="L1467" i="20" s="1"/>
  <c r="K1387" i="3"/>
  <c r="M1387" i="3" s="1"/>
  <c r="L1387" i="3"/>
  <c r="I1389" i="3"/>
  <c r="J1388" i="3"/>
  <c r="P1385" i="2"/>
  <c r="Q1385" i="2" s="1"/>
  <c r="O1385" i="2"/>
  <c r="E1387" i="2"/>
  <c r="M1386" i="2"/>
  <c r="N1386" i="2" s="1"/>
  <c r="J1468" i="20" l="1"/>
  <c r="L1468" i="20" s="1"/>
  <c r="K1468" i="20"/>
  <c r="G1470" i="20"/>
  <c r="F1471" i="20" s="1"/>
  <c r="H1469" i="20"/>
  <c r="I1469" i="20" s="1"/>
  <c r="L1388" i="3"/>
  <c r="K1388" i="3"/>
  <c r="M1388" i="3" s="1"/>
  <c r="I1390" i="3"/>
  <c r="J1389" i="3"/>
  <c r="O1386" i="2"/>
  <c r="P1386" i="2"/>
  <c r="Q1386" i="2" s="1"/>
  <c r="M1387" i="2"/>
  <c r="N1387" i="2" s="1"/>
  <c r="E1388" i="2"/>
  <c r="S1386" i="2"/>
  <c r="K1469" i="20" l="1"/>
  <c r="J1469" i="20"/>
  <c r="L1469" i="20" s="1"/>
  <c r="G1471" i="20"/>
  <c r="F1472" i="20" s="1"/>
  <c r="H1470" i="20"/>
  <c r="I1470" i="20" s="1"/>
  <c r="J1390" i="3"/>
  <c r="I1391" i="3"/>
  <c r="L1389" i="3"/>
  <c r="K1389" i="3"/>
  <c r="M1389" i="3" s="1"/>
  <c r="O1387" i="2"/>
  <c r="P1387" i="2"/>
  <c r="Q1387" i="2" s="1"/>
  <c r="S1387" i="2"/>
  <c r="M1388" i="2"/>
  <c r="N1388" i="2" s="1"/>
  <c r="E1389" i="2"/>
  <c r="J1470" i="20" l="1"/>
  <c r="L1470" i="20" s="1"/>
  <c r="K1470" i="20"/>
  <c r="H1471" i="20"/>
  <c r="I1471" i="20" s="1"/>
  <c r="G1472" i="20"/>
  <c r="H1472" i="20" s="1"/>
  <c r="I1472" i="20" s="1"/>
  <c r="B8" i="20" s="1"/>
  <c r="I1392" i="3"/>
  <c r="J1391" i="3"/>
  <c r="L1390" i="3"/>
  <c r="K1390" i="3"/>
  <c r="M1390" i="3" s="1"/>
  <c r="E1390" i="2"/>
  <c r="M1389" i="2"/>
  <c r="N1389" i="2" s="1"/>
  <c r="S1389" i="2" s="1"/>
  <c r="P1388" i="2"/>
  <c r="Q1388" i="2" s="1"/>
  <c r="O1388" i="2"/>
  <c r="S1388" i="2"/>
  <c r="K1472" i="20" l="1"/>
  <c r="B10" i="20" s="1"/>
  <c r="J1472" i="20"/>
  <c r="B9" i="20" s="1"/>
  <c r="K1471" i="20"/>
  <c r="J1471" i="20"/>
  <c r="L1471" i="20" s="1"/>
  <c r="L1391" i="3"/>
  <c r="K1391" i="3"/>
  <c r="M1391" i="3" s="1"/>
  <c r="J1392" i="3"/>
  <c r="I1393" i="3"/>
  <c r="P1389" i="2"/>
  <c r="Q1389" i="2" s="1"/>
  <c r="O1389" i="2"/>
  <c r="M1390" i="2"/>
  <c r="N1390" i="2" s="1"/>
  <c r="E1391" i="2"/>
  <c r="L1472" i="20" l="1"/>
  <c r="B11" i="20" s="1"/>
  <c r="J1393" i="3"/>
  <c r="I1394" i="3"/>
  <c r="K1392" i="3"/>
  <c r="M1392" i="3" s="1"/>
  <c r="L1392" i="3"/>
  <c r="O1390" i="2"/>
  <c r="P1390" i="2"/>
  <c r="Q1390" i="2" s="1"/>
  <c r="M1391" i="2"/>
  <c r="N1391" i="2" s="1"/>
  <c r="S1391" i="2" s="1"/>
  <c r="E1392" i="2"/>
  <c r="S1390" i="2"/>
  <c r="I1395" i="3" l="1"/>
  <c r="J1394" i="3"/>
  <c r="K1393" i="3"/>
  <c r="M1393" i="3" s="1"/>
  <c r="L1393" i="3"/>
  <c r="M1392" i="2"/>
  <c r="N1392" i="2" s="1"/>
  <c r="S1392" i="2" s="1"/>
  <c r="E1393" i="2"/>
  <c r="P1391" i="2"/>
  <c r="Q1391" i="2" s="1"/>
  <c r="O1391" i="2"/>
  <c r="L1394" i="3" l="1"/>
  <c r="K1394" i="3"/>
  <c r="M1394" i="3" s="1"/>
  <c r="I1396" i="3"/>
  <c r="J1395" i="3"/>
  <c r="E1394" i="2"/>
  <c r="M1393" i="2"/>
  <c r="N1393" i="2" s="1"/>
  <c r="S1393" i="2" s="1"/>
  <c r="P1392" i="2"/>
  <c r="Q1392" i="2" s="1"/>
  <c r="O1392" i="2"/>
  <c r="K1395" i="3" l="1"/>
  <c r="M1395" i="3" s="1"/>
  <c r="L1395" i="3"/>
  <c r="I1397" i="3"/>
  <c r="J1396" i="3"/>
  <c r="P1393" i="2"/>
  <c r="Q1393" i="2" s="1"/>
  <c r="O1393" i="2"/>
  <c r="M1394" i="2"/>
  <c r="N1394" i="2" s="1"/>
  <c r="E1395" i="2"/>
  <c r="L1396" i="3" l="1"/>
  <c r="K1396" i="3"/>
  <c r="M1396" i="3" s="1"/>
  <c r="I1398" i="3"/>
  <c r="J1397" i="3"/>
  <c r="M1395" i="2"/>
  <c r="N1395" i="2" s="1"/>
  <c r="S1395" i="2" s="1"/>
  <c r="E1396" i="2"/>
  <c r="O1394" i="2"/>
  <c r="P1394" i="2"/>
  <c r="Q1394" i="2" s="1"/>
  <c r="S1394" i="2"/>
  <c r="K1397" i="3" l="1"/>
  <c r="M1397" i="3" s="1"/>
  <c r="L1397" i="3"/>
  <c r="J1398" i="3"/>
  <c r="I1399" i="3"/>
  <c r="M1396" i="2"/>
  <c r="N1396" i="2" s="1"/>
  <c r="S1396" i="2" s="1"/>
  <c r="E1397" i="2"/>
  <c r="P1395" i="2"/>
  <c r="Q1395" i="2" s="1"/>
  <c r="O1395" i="2"/>
  <c r="L1398" i="3" l="1"/>
  <c r="K1398" i="3"/>
  <c r="M1398" i="3" s="1"/>
  <c r="I1400" i="3"/>
  <c r="J1399" i="3"/>
  <c r="E1398" i="2"/>
  <c r="M1397" i="2"/>
  <c r="N1397" i="2" s="1"/>
  <c r="S1397" i="2" s="1"/>
  <c r="P1396" i="2"/>
  <c r="Q1396" i="2" s="1"/>
  <c r="O1396" i="2"/>
  <c r="J1400" i="3" l="1"/>
  <c r="I1401" i="3"/>
  <c r="L1399" i="3"/>
  <c r="K1399" i="3"/>
  <c r="M1399" i="3" s="1"/>
  <c r="P1397" i="2"/>
  <c r="Q1397" i="2" s="1"/>
  <c r="O1397" i="2"/>
  <c r="M1398" i="2"/>
  <c r="N1398" i="2" s="1"/>
  <c r="E1399" i="2"/>
  <c r="J1401" i="3" l="1"/>
  <c r="I1402" i="3"/>
  <c r="L1400" i="3"/>
  <c r="K1400" i="3"/>
  <c r="M1400" i="3" s="1"/>
  <c r="O1398" i="2"/>
  <c r="P1398" i="2"/>
  <c r="Q1398" i="2" s="1"/>
  <c r="M1399" i="2"/>
  <c r="N1399" i="2" s="1"/>
  <c r="S1399" i="2" s="1"/>
  <c r="E1400" i="2"/>
  <c r="S1398" i="2"/>
  <c r="I1403" i="3" l="1"/>
  <c r="J1402" i="3"/>
  <c r="K1401" i="3"/>
  <c r="M1401" i="3" s="1"/>
  <c r="L1401" i="3"/>
  <c r="M1400" i="2"/>
  <c r="N1400" i="2" s="1"/>
  <c r="S1400" i="2" s="1"/>
  <c r="E1401" i="2"/>
  <c r="P1399" i="2"/>
  <c r="Q1399" i="2" s="1"/>
  <c r="O1399" i="2"/>
  <c r="K1402" i="3" l="1"/>
  <c r="M1402" i="3" s="1"/>
  <c r="L1402" i="3"/>
  <c r="J1403" i="3"/>
  <c r="I1404" i="3"/>
  <c r="E1402" i="2"/>
  <c r="M1401" i="2"/>
  <c r="N1401" i="2" s="1"/>
  <c r="S1401" i="2" s="1"/>
  <c r="P1400" i="2"/>
  <c r="Q1400" i="2" s="1"/>
  <c r="O1400" i="2"/>
  <c r="I1405" i="3" l="1"/>
  <c r="J1404" i="3"/>
  <c r="K1403" i="3"/>
  <c r="M1403" i="3" s="1"/>
  <c r="L1403" i="3"/>
  <c r="P1401" i="2"/>
  <c r="Q1401" i="2" s="1"/>
  <c r="O1401" i="2"/>
  <c r="M1402" i="2"/>
  <c r="N1402" i="2" s="1"/>
  <c r="E1403" i="2"/>
  <c r="L1404" i="3" l="1"/>
  <c r="K1404" i="3"/>
  <c r="M1404" i="3" s="1"/>
  <c r="I1406" i="3"/>
  <c r="J1405" i="3"/>
  <c r="M1403" i="2"/>
  <c r="N1403" i="2" s="1"/>
  <c r="S1403" i="2" s="1"/>
  <c r="E1404" i="2"/>
  <c r="O1402" i="2"/>
  <c r="P1402" i="2"/>
  <c r="Q1402" i="2" s="1"/>
  <c r="S1402" i="2"/>
  <c r="L1405" i="3" l="1"/>
  <c r="K1405" i="3"/>
  <c r="M1405" i="3" s="1"/>
  <c r="J1406" i="3"/>
  <c r="I1407" i="3"/>
  <c r="M1404" i="2"/>
  <c r="N1404" i="2" s="1"/>
  <c r="S1404" i="2" s="1"/>
  <c r="E1405" i="2"/>
  <c r="P1403" i="2"/>
  <c r="Q1403" i="2" s="1"/>
  <c r="O1403" i="2"/>
  <c r="L1406" i="3" l="1"/>
  <c r="K1406" i="3"/>
  <c r="M1406" i="3" s="1"/>
  <c r="I1408" i="3"/>
  <c r="J1407" i="3"/>
  <c r="E1406" i="2"/>
  <c r="M1405" i="2"/>
  <c r="N1405" i="2" s="1"/>
  <c r="S1405" i="2" s="1"/>
  <c r="P1404" i="2"/>
  <c r="Q1404" i="2" s="1"/>
  <c r="O1404" i="2"/>
  <c r="J1408" i="3" l="1"/>
  <c r="I1409" i="3"/>
  <c r="L1407" i="3"/>
  <c r="K1407" i="3"/>
  <c r="M1407" i="3" s="1"/>
  <c r="P1405" i="2"/>
  <c r="Q1405" i="2" s="1"/>
  <c r="O1405" i="2"/>
  <c r="M1406" i="2"/>
  <c r="N1406" i="2" s="1"/>
  <c r="E1407" i="2"/>
  <c r="J1409" i="3" l="1"/>
  <c r="I1410" i="3"/>
  <c r="L1408" i="3"/>
  <c r="K1408" i="3"/>
  <c r="M1408" i="3" s="1"/>
  <c r="O1406" i="2"/>
  <c r="P1406" i="2"/>
  <c r="Q1406" i="2" s="1"/>
  <c r="M1407" i="2"/>
  <c r="N1407" i="2" s="1"/>
  <c r="S1407" i="2" s="1"/>
  <c r="E1408" i="2"/>
  <c r="S1406" i="2"/>
  <c r="I1411" i="3" l="1"/>
  <c r="J1410" i="3"/>
  <c r="K1409" i="3"/>
  <c r="M1409" i="3" s="1"/>
  <c r="L1409" i="3"/>
  <c r="M1408" i="2"/>
  <c r="N1408" i="2" s="1"/>
  <c r="S1408" i="2" s="1"/>
  <c r="E1409" i="2"/>
  <c r="P1407" i="2"/>
  <c r="Q1407" i="2" s="1"/>
  <c r="O1407" i="2"/>
  <c r="L1410" i="3" l="1"/>
  <c r="K1410" i="3"/>
  <c r="M1410" i="3" s="1"/>
  <c r="J1411" i="3"/>
  <c r="I1412" i="3"/>
  <c r="M1409" i="2"/>
  <c r="N1409" i="2" s="1"/>
  <c r="S1409" i="2" s="1"/>
  <c r="E1410" i="2"/>
  <c r="P1408" i="2"/>
  <c r="Q1408" i="2" s="1"/>
  <c r="O1408" i="2"/>
  <c r="K1411" i="3" l="1"/>
  <c r="M1411" i="3" s="1"/>
  <c r="L1411" i="3"/>
  <c r="I1413" i="3"/>
  <c r="J1412" i="3"/>
  <c r="E1411" i="2"/>
  <c r="M1410" i="2"/>
  <c r="N1410" i="2" s="1"/>
  <c r="S1410" i="2" s="1"/>
  <c r="P1409" i="2"/>
  <c r="Q1409" i="2" s="1"/>
  <c r="O1409" i="2"/>
  <c r="L1412" i="3" l="1"/>
  <c r="K1412" i="3"/>
  <c r="M1412" i="3" s="1"/>
  <c r="I1414" i="3"/>
  <c r="J1413" i="3"/>
  <c r="P1410" i="2"/>
  <c r="Q1410" i="2" s="1"/>
  <c r="O1410" i="2"/>
  <c r="M1411" i="2"/>
  <c r="N1411" i="2" s="1"/>
  <c r="E1412" i="2"/>
  <c r="J1414" i="3" l="1"/>
  <c r="I1415" i="3"/>
  <c r="L1413" i="3"/>
  <c r="K1413" i="3"/>
  <c r="M1413" i="3" s="1"/>
  <c r="P1411" i="2"/>
  <c r="Q1411" i="2" s="1"/>
  <c r="O1411" i="2"/>
  <c r="M1412" i="2"/>
  <c r="N1412" i="2" s="1"/>
  <c r="E1413" i="2"/>
  <c r="S1411" i="2"/>
  <c r="I1416" i="3" l="1"/>
  <c r="J1415" i="3"/>
  <c r="L1414" i="3"/>
  <c r="K1414" i="3"/>
  <c r="M1414" i="3" s="1"/>
  <c r="P1412" i="2"/>
  <c r="Q1412" i="2" s="1"/>
  <c r="O1412" i="2"/>
  <c r="S1412" i="2"/>
  <c r="M1413" i="2"/>
  <c r="N1413" i="2" s="1"/>
  <c r="S1413" i="2" s="1"/>
  <c r="E1414" i="2"/>
  <c r="L1415" i="3" l="1"/>
  <c r="K1415" i="3"/>
  <c r="M1415" i="3" s="1"/>
  <c r="J1416" i="3"/>
  <c r="I1417" i="3"/>
  <c r="E1415" i="2"/>
  <c r="M1414" i="2"/>
  <c r="N1414" i="2" s="1"/>
  <c r="S1414" i="2" s="1"/>
  <c r="O1413" i="2"/>
  <c r="P1413" i="2"/>
  <c r="Q1413" i="2" s="1"/>
  <c r="J1417" i="3" l="1"/>
  <c r="I1418" i="3"/>
  <c r="L1416" i="3"/>
  <c r="K1416" i="3"/>
  <c r="M1416" i="3" s="1"/>
  <c r="P1414" i="2"/>
  <c r="Q1414" i="2" s="1"/>
  <c r="O1414" i="2"/>
  <c r="M1415" i="2"/>
  <c r="N1415" i="2" s="1"/>
  <c r="E1416" i="2"/>
  <c r="I1419" i="3" l="1"/>
  <c r="J1418" i="3"/>
  <c r="K1417" i="3"/>
  <c r="M1417" i="3" s="1"/>
  <c r="L1417" i="3"/>
  <c r="P1415" i="2"/>
  <c r="Q1415" i="2" s="1"/>
  <c r="O1415" i="2"/>
  <c r="M1416" i="2"/>
  <c r="N1416" i="2" s="1"/>
  <c r="E1417" i="2"/>
  <c r="S1415" i="2"/>
  <c r="L1418" i="3" l="1"/>
  <c r="K1418" i="3"/>
  <c r="M1418" i="3" s="1"/>
  <c r="J1419" i="3"/>
  <c r="I1420" i="3"/>
  <c r="P1416" i="2"/>
  <c r="Q1416" i="2" s="1"/>
  <c r="O1416" i="2"/>
  <c r="S1416" i="2"/>
  <c r="E1418" i="2"/>
  <c r="M1417" i="2"/>
  <c r="N1417" i="2" s="1"/>
  <c r="I1421" i="3" l="1"/>
  <c r="J1420" i="3"/>
  <c r="K1419" i="3"/>
  <c r="M1419" i="3" s="1"/>
  <c r="L1419" i="3"/>
  <c r="P1417" i="2"/>
  <c r="Q1417" i="2" s="1"/>
  <c r="O1417" i="2"/>
  <c r="M1418" i="2"/>
  <c r="N1418" i="2" s="1"/>
  <c r="E1419" i="2"/>
  <c r="S1417" i="2"/>
  <c r="L1420" i="3" l="1"/>
  <c r="K1420" i="3"/>
  <c r="M1420" i="3" s="1"/>
  <c r="I1422" i="3"/>
  <c r="J1421" i="3"/>
  <c r="O1418" i="2"/>
  <c r="P1418" i="2"/>
  <c r="Q1418" i="2" s="1"/>
  <c r="M1419" i="2"/>
  <c r="N1419" i="2" s="1"/>
  <c r="S1419" i="2" s="1"/>
  <c r="E1420" i="2"/>
  <c r="S1418" i="2"/>
  <c r="L1421" i="3" l="1"/>
  <c r="K1421" i="3"/>
  <c r="M1421" i="3" s="1"/>
  <c r="J1422" i="3"/>
  <c r="I1423" i="3"/>
  <c r="M1420" i="2"/>
  <c r="N1420" i="2" s="1"/>
  <c r="S1420" i="2" s="1"/>
  <c r="E1421" i="2"/>
  <c r="P1419" i="2"/>
  <c r="Q1419" i="2" s="1"/>
  <c r="O1419" i="2"/>
  <c r="I1424" i="3" l="1"/>
  <c r="J1423" i="3"/>
  <c r="L1422" i="3"/>
  <c r="K1422" i="3"/>
  <c r="M1422" i="3" s="1"/>
  <c r="M1421" i="2"/>
  <c r="N1421" i="2" s="1"/>
  <c r="S1421" i="2" s="1"/>
  <c r="E1422" i="2"/>
  <c r="P1420" i="2"/>
  <c r="Q1420" i="2" s="1"/>
  <c r="O1420" i="2"/>
  <c r="L1423" i="3" l="1"/>
  <c r="K1423" i="3"/>
  <c r="M1423" i="3" s="1"/>
  <c r="J1424" i="3"/>
  <c r="I1425" i="3"/>
  <c r="E1423" i="2"/>
  <c r="M1422" i="2"/>
  <c r="N1422" i="2" s="1"/>
  <c r="S1422" i="2" s="1"/>
  <c r="P1421" i="2"/>
  <c r="Q1421" i="2" s="1"/>
  <c r="O1421" i="2"/>
  <c r="K1424" i="3" l="1"/>
  <c r="M1424" i="3" s="1"/>
  <c r="L1424" i="3"/>
  <c r="J1425" i="3"/>
  <c r="I1426" i="3"/>
  <c r="P1422" i="2"/>
  <c r="Q1422" i="2" s="1"/>
  <c r="O1422" i="2"/>
  <c r="M1423" i="2"/>
  <c r="N1423" i="2" s="1"/>
  <c r="E1424" i="2"/>
  <c r="I1427" i="3" l="1"/>
  <c r="J1426" i="3"/>
  <c r="K1425" i="3"/>
  <c r="M1425" i="3" s="1"/>
  <c r="L1425" i="3"/>
  <c r="P1423" i="2"/>
  <c r="Q1423" i="2" s="1"/>
  <c r="O1423" i="2"/>
  <c r="M1424" i="2"/>
  <c r="N1424" i="2" s="1"/>
  <c r="S1424" i="2" s="1"/>
  <c r="E1425" i="2"/>
  <c r="S1423" i="2"/>
  <c r="L1426" i="3" l="1"/>
  <c r="K1426" i="3"/>
  <c r="M1426" i="3" s="1"/>
  <c r="I1428" i="3"/>
  <c r="J1427" i="3"/>
  <c r="P1424" i="2"/>
  <c r="Q1424" i="2" s="1"/>
  <c r="O1424" i="2"/>
  <c r="E1426" i="2"/>
  <c r="M1425" i="2"/>
  <c r="N1425" i="2" s="1"/>
  <c r="K1427" i="3" l="1"/>
  <c r="M1427" i="3" s="1"/>
  <c r="L1427" i="3"/>
  <c r="I1429" i="3"/>
  <c r="J1428" i="3"/>
  <c r="P1425" i="2"/>
  <c r="Q1425" i="2" s="1"/>
  <c r="O1425" i="2"/>
  <c r="M1426" i="2"/>
  <c r="N1426" i="2" s="1"/>
  <c r="E1427" i="2"/>
  <c r="S1425" i="2"/>
  <c r="I1430" i="3" l="1"/>
  <c r="J1429" i="3"/>
  <c r="L1428" i="3"/>
  <c r="K1428" i="3"/>
  <c r="M1428" i="3" s="1"/>
  <c r="O1426" i="2"/>
  <c r="P1426" i="2"/>
  <c r="Q1426" i="2" s="1"/>
  <c r="E1428" i="2"/>
  <c r="M1427" i="2"/>
  <c r="N1427" i="2" s="1"/>
  <c r="S1427" i="2" s="1"/>
  <c r="S1426" i="2"/>
  <c r="K1429" i="3" l="1"/>
  <c r="M1429" i="3" s="1"/>
  <c r="L1429" i="3"/>
  <c r="J1430" i="3"/>
  <c r="I1431" i="3"/>
  <c r="P1427" i="2"/>
  <c r="Q1427" i="2" s="1"/>
  <c r="O1427" i="2"/>
  <c r="M1428" i="2"/>
  <c r="N1428" i="2" s="1"/>
  <c r="E1429" i="2"/>
  <c r="L1430" i="3" l="1"/>
  <c r="K1430" i="3"/>
  <c r="M1430" i="3" s="1"/>
  <c r="I1432" i="3"/>
  <c r="J1431" i="3"/>
  <c r="P1428" i="2"/>
  <c r="Q1428" i="2" s="1"/>
  <c r="O1428" i="2"/>
  <c r="M1429" i="2"/>
  <c r="N1429" i="2" s="1"/>
  <c r="E1430" i="2"/>
  <c r="S1428" i="2"/>
  <c r="L1431" i="3" l="1"/>
  <c r="K1431" i="3"/>
  <c r="M1431" i="3" s="1"/>
  <c r="J1432" i="3"/>
  <c r="I1433" i="3"/>
  <c r="P1429" i="2"/>
  <c r="Q1429" i="2" s="1"/>
  <c r="O1429" i="2"/>
  <c r="S1429" i="2"/>
  <c r="E1431" i="2"/>
  <c r="M1430" i="2"/>
  <c r="N1430" i="2" s="1"/>
  <c r="J1433" i="3" l="1"/>
  <c r="I1434" i="3"/>
  <c r="L1432" i="3"/>
  <c r="K1432" i="3"/>
  <c r="M1432" i="3" s="1"/>
  <c r="P1430" i="2"/>
  <c r="Q1430" i="2" s="1"/>
  <c r="O1430" i="2"/>
  <c r="M1431" i="2"/>
  <c r="N1431" i="2" s="1"/>
  <c r="E1432" i="2"/>
  <c r="S1430" i="2"/>
  <c r="I1435" i="3" l="1"/>
  <c r="J1434" i="3"/>
  <c r="L1433" i="3"/>
  <c r="K1433" i="3"/>
  <c r="M1433" i="3" s="1"/>
  <c r="P1431" i="2"/>
  <c r="Q1431" i="2" s="1"/>
  <c r="O1431" i="2"/>
  <c r="M1432" i="2"/>
  <c r="N1432" i="2" s="1"/>
  <c r="E1433" i="2"/>
  <c r="S1431" i="2"/>
  <c r="L1434" i="3" l="1"/>
  <c r="K1434" i="3"/>
  <c r="M1434" i="3" s="1"/>
  <c r="J1435" i="3"/>
  <c r="I1436" i="3"/>
  <c r="P1432" i="2"/>
  <c r="Q1432" i="2" s="1"/>
  <c r="O1432" i="2"/>
  <c r="S1432" i="2"/>
  <c r="E1434" i="2"/>
  <c r="M1433" i="2"/>
  <c r="N1433" i="2" s="1"/>
  <c r="K1435" i="3" l="1"/>
  <c r="M1435" i="3" s="1"/>
  <c r="L1435" i="3"/>
  <c r="I1437" i="3"/>
  <c r="J1436" i="3"/>
  <c r="P1433" i="2"/>
  <c r="Q1433" i="2" s="1"/>
  <c r="O1433" i="2"/>
  <c r="M1434" i="2"/>
  <c r="N1434" i="2" s="1"/>
  <c r="E1435" i="2"/>
  <c r="S1433" i="2"/>
  <c r="L1436" i="3" l="1"/>
  <c r="K1436" i="3"/>
  <c r="M1436" i="3" s="1"/>
  <c r="I1438" i="3"/>
  <c r="J1437" i="3"/>
  <c r="O1434" i="2"/>
  <c r="P1434" i="2"/>
  <c r="Q1434" i="2" s="1"/>
  <c r="E1436" i="2"/>
  <c r="M1435" i="2"/>
  <c r="N1435" i="2" s="1"/>
  <c r="S1435" i="2" s="1"/>
  <c r="S1434" i="2"/>
  <c r="J1438" i="3" l="1"/>
  <c r="I1439" i="3"/>
  <c r="L1437" i="3"/>
  <c r="K1437" i="3"/>
  <c r="M1437" i="3" s="1"/>
  <c r="M1436" i="2"/>
  <c r="N1436" i="2" s="1"/>
  <c r="S1436" i="2" s="1"/>
  <c r="E1437" i="2"/>
  <c r="P1435" i="2"/>
  <c r="Q1435" i="2" s="1"/>
  <c r="O1435" i="2"/>
  <c r="I1440" i="3" l="1"/>
  <c r="J1439" i="3"/>
  <c r="L1438" i="3"/>
  <c r="K1438" i="3"/>
  <c r="M1438" i="3" s="1"/>
  <c r="M1437" i="2"/>
  <c r="N1437" i="2" s="1"/>
  <c r="S1437" i="2" s="1"/>
  <c r="E1438" i="2"/>
  <c r="P1436" i="2"/>
  <c r="Q1436" i="2" s="1"/>
  <c r="O1436" i="2"/>
  <c r="L1439" i="3" l="1"/>
  <c r="K1439" i="3"/>
  <c r="M1439" i="3" s="1"/>
  <c r="J1440" i="3"/>
  <c r="I1441" i="3"/>
  <c r="E1439" i="2"/>
  <c r="M1438" i="2"/>
  <c r="N1438" i="2" s="1"/>
  <c r="S1438" i="2" s="1"/>
  <c r="P1437" i="2"/>
  <c r="Q1437" i="2" s="1"/>
  <c r="O1437" i="2"/>
  <c r="J1441" i="3" l="1"/>
  <c r="I1442" i="3"/>
  <c r="L1440" i="3"/>
  <c r="K1440" i="3"/>
  <c r="M1440" i="3" s="1"/>
  <c r="P1438" i="2"/>
  <c r="Q1438" i="2" s="1"/>
  <c r="O1438" i="2"/>
  <c r="M1439" i="2"/>
  <c r="N1439" i="2" s="1"/>
  <c r="E1440" i="2"/>
  <c r="I1443" i="3" l="1"/>
  <c r="J1442" i="3"/>
  <c r="L1441" i="3"/>
  <c r="K1441" i="3"/>
  <c r="M1441" i="3" s="1"/>
  <c r="M1440" i="2"/>
  <c r="N1440" i="2" s="1"/>
  <c r="S1440" i="2" s="1"/>
  <c r="E1441" i="2"/>
  <c r="O1439" i="2"/>
  <c r="P1439" i="2"/>
  <c r="Q1439" i="2" s="1"/>
  <c r="S1439" i="2"/>
  <c r="L1442" i="3" l="1"/>
  <c r="K1442" i="3"/>
  <c r="M1442" i="3" s="1"/>
  <c r="J1443" i="3"/>
  <c r="I1444" i="3"/>
  <c r="E1442" i="2"/>
  <c r="M1441" i="2"/>
  <c r="N1441" i="2" s="1"/>
  <c r="S1441" i="2" s="1"/>
  <c r="P1440" i="2"/>
  <c r="Q1440" i="2" s="1"/>
  <c r="O1440" i="2"/>
  <c r="K1443" i="3" l="1"/>
  <c r="M1443" i="3" s="1"/>
  <c r="L1443" i="3"/>
  <c r="I1445" i="3"/>
  <c r="J1444" i="3"/>
  <c r="P1441" i="2"/>
  <c r="Q1441" i="2" s="1"/>
  <c r="O1441" i="2"/>
  <c r="M1442" i="2"/>
  <c r="N1442" i="2" s="1"/>
  <c r="E1443" i="2"/>
  <c r="L1444" i="3" l="1"/>
  <c r="K1444" i="3"/>
  <c r="M1444" i="3" s="1"/>
  <c r="I1446" i="3"/>
  <c r="J1445" i="3"/>
  <c r="O1442" i="2"/>
  <c r="P1442" i="2"/>
  <c r="Q1442" i="2" s="1"/>
  <c r="M1443" i="2"/>
  <c r="N1443" i="2" s="1"/>
  <c r="S1443" i="2" s="1"/>
  <c r="E1444" i="2"/>
  <c r="S1442" i="2"/>
  <c r="J1446" i="3" l="1"/>
  <c r="I1447" i="3"/>
  <c r="L1445" i="3"/>
  <c r="K1445" i="3"/>
  <c r="M1445" i="3" s="1"/>
  <c r="M1444" i="2"/>
  <c r="N1444" i="2" s="1"/>
  <c r="S1444" i="2" s="1"/>
  <c r="E1445" i="2"/>
  <c r="P1443" i="2"/>
  <c r="Q1443" i="2" s="1"/>
  <c r="O1443" i="2"/>
  <c r="I1448" i="3" l="1"/>
  <c r="J1447" i="3"/>
  <c r="L1446" i="3"/>
  <c r="K1446" i="3"/>
  <c r="M1446" i="3" s="1"/>
  <c r="M1445" i="2"/>
  <c r="N1445" i="2" s="1"/>
  <c r="S1445" i="2" s="1"/>
  <c r="E1446" i="2"/>
  <c r="P1444" i="2"/>
  <c r="Q1444" i="2" s="1"/>
  <c r="O1444" i="2"/>
  <c r="L1447" i="3" l="1"/>
  <c r="K1447" i="3"/>
  <c r="M1447" i="3" s="1"/>
  <c r="J1448" i="3"/>
  <c r="I1449" i="3"/>
  <c r="M1446" i="2"/>
  <c r="N1446" i="2" s="1"/>
  <c r="S1446" i="2" s="1"/>
  <c r="E1447" i="2"/>
  <c r="P1445" i="2"/>
  <c r="Q1445" i="2" s="1"/>
  <c r="O1445" i="2"/>
  <c r="J1449" i="3" l="1"/>
  <c r="I1450" i="3"/>
  <c r="L1448" i="3"/>
  <c r="K1448" i="3"/>
  <c r="M1448" i="3" s="1"/>
  <c r="M1447" i="2"/>
  <c r="N1447" i="2" s="1"/>
  <c r="S1447" i="2" s="1"/>
  <c r="E1448" i="2"/>
  <c r="P1446" i="2"/>
  <c r="Q1446" i="2" s="1"/>
  <c r="O1446" i="2"/>
  <c r="I1451" i="3" l="1"/>
  <c r="J1450" i="3"/>
  <c r="L1449" i="3"/>
  <c r="K1449" i="3"/>
  <c r="M1449" i="3" s="1"/>
  <c r="M1448" i="2"/>
  <c r="N1448" i="2" s="1"/>
  <c r="S1448" i="2" s="1"/>
  <c r="E1449" i="2"/>
  <c r="P1447" i="2"/>
  <c r="Q1447" i="2" s="1"/>
  <c r="O1447" i="2"/>
  <c r="L1450" i="3" l="1"/>
  <c r="K1450" i="3"/>
  <c r="M1450" i="3" s="1"/>
  <c r="J1451" i="3"/>
  <c r="I1452" i="3"/>
  <c r="E1450" i="2"/>
  <c r="M1449" i="2"/>
  <c r="N1449" i="2" s="1"/>
  <c r="S1449" i="2" s="1"/>
  <c r="P1448" i="2"/>
  <c r="Q1448" i="2" s="1"/>
  <c r="O1448" i="2"/>
  <c r="I1453" i="3" l="1"/>
  <c r="J1452" i="3"/>
  <c r="K1451" i="3"/>
  <c r="M1451" i="3" s="1"/>
  <c r="L1451" i="3"/>
  <c r="P1449" i="2"/>
  <c r="Q1449" i="2" s="1"/>
  <c r="O1449" i="2"/>
  <c r="M1450" i="2"/>
  <c r="N1450" i="2" s="1"/>
  <c r="E1451" i="2"/>
  <c r="L1452" i="3" l="1"/>
  <c r="K1452" i="3"/>
  <c r="M1452" i="3" s="1"/>
  <c r="I1454" i="3"/>
  <c r="J1453" i="3"/>
  <c r="O1450" i="2"/>
  <c r="P1450" i="2"/>
  <c r="Q1450" i="2" s="1"/>
  <c r="E1452" i="2"/>
  <c r="M1451" i="2"/>
  <c r="N1451" i="2" s="1"/>
  <c r="S1451" i="2" s="1"/>
  <c r="S1450" i="2"/>
  <c r="L1453" i="3" l="1"/>
  <c r="K1453" i="3"/>
  <c r="M1453" i="3" s="1"/>
  <c r="J1454" i="3"/>
  <c r="I1455" i="3"/>
  <c r="P1451" i="2"/>
  <c r="Q1451" i="2" s="1"/>
  <c r="O1451" i="2"/>
  <c r="M1452" i="2"/>
  <c r="N1452" i="2" s="1"/>
  <c r="E1453" i="2"/>
  <c r="I1456" i="3" l="1"/>
  <c r="J1455" i="3"/>
  <c r="L1454" i="3"/>
  <c r="K1454" i="3"/>
  <c r="M1454" i="3" s="1"/>
  <c r="P1452" i="2"/>
  <c r="Q1452" i="2" s="1"/>
  <c r="O1452" i="2"/>
  <c r="M1453" i="2"/>
  <c r="N1453" i="2" s="1"/>
  <c r="E1454" i="2"/>
  <c r="S1452" i="2"/>
  <c r="L1455" i="3" l="1"/>
  <c r="K1455" i="3"/>
  <c r="M1455" i="3" s="1"/>
  <c r="J1456" i="3"/>
  <c r="I1457" i="3"/>
  <c r="P1453" i="2"/>
  <c r="Q1453" i="2" s="1"/>
  <c r="O1453" i="2"/>
  <c r="S1453" i="2"/>
  <c r="E1455" i="2"/>
  <c r="M1454" i="2"/>
  <c r="N1454" i="2" s="1"/>
  <c r="L1456" i="3" l="1"/>
  <c r="K1456" i="3"/>
  <c r="M1456" i="3" s="1"/>
  <c r="J1457" i="3"/>
  <c r="I1458" i="3"/>
  <c r="P1454" i="2"/>
  <c r="Q1454" i="2" s="1"/>
  <c r="O1454" i="2"/>
  <c r="M1455" i="2"/>
  <c r="N1455" i="2" s="1"/>
  <c r="E1456" i="2"/>
  <c r="S1454" i="2"/>
  <c r="I1459" i="3" l="1"/>
  <c r="J1458" i="3"/>
  <c r="L1457" i="3"/>
  <c r="K1457" i="3"/>
  <c r="M1457" i="3" s="1"/>
  <c r="P1455" i="2"/>
  <c r="Q1455" i="2" s="1"/>
  <c r="O1455" i="2"/>
  <c r="M1456" i="2"/>
  <c r="N1456" i="2" s="1"/>
  <c r="E1457" i="2"/>
  <c r="S1455" i="2"/>
  <c r="L1458" i="3" l="1"/>
  <c r="K1458" i="3"/>
  <c r="M1458" i="3" s="1"/>
  <c r="J1459" i="3"/>
  <c r="I1460" i="3"/>
  <c r="P1456" i="2"/>
  <c r="Q1456" i="2" s="1"/>
  <c r="O1456" i="2"/>
  <c r="S1456" i="2"/>
  <c r="E1458" i="2"/>
  <c r="M1457" i="2"/>
  <c r="N1457" i="2" s="1"/>
  <c r="I1461" i="3" l="1"/>
  <c r="J1460" i="3"/>
  <c r="K1459" i="3"/>
  <c r="M1459" i="3" s="1"/>
  <c r="L1459" i="3"/>
  <c r="P1457" i="2"/>
  <c r="Q1457" i="2" s="1"/>
  <c r="O1457" i="2"/>
  <c r="M1458" i="2"/>
  <c r="N1458" i="2" s="1"/>
  <c r="E1459" i="2"/>
  <c r="S1457" i="2"/>
  <c r="L1460" i="3" l="1"/>
  <c r="K1460" i="3"/>
  <c r="M1460" i="3" s="1"/>
  <c r="I1462" i="3"/>
  <c r="J1461" i="3"/>
  <c r="O1458" i="2"/>
  <c r="P1458" i="2"/>
  <c r="Q1458" i="2" s="1"/>
  <c r="E1460" i="2"/>
  <c r="M1459" i="2"/>
  <c r="N1459" i="2" s="1"/>
  <c r="S1459" i="2" s="1"/>
  <c r="S1458" i="2"/>
  <c r="J1462" i="3" l="1"/>
  <c r="I1463" i="3"/>
  <c r="K1461" i="3"/>
  <c r="M1461" i="3" s="1"/>
  <c r="L1461" i="3"/>
  <c r="P1459" i="2"/>
  <c r="Q1459" i="2" s="1"/>
  <c r="O1459" i="2"/>
  <c r="M1460" i="2"/>
  <c r="N1460" i="2" s="1"/>
  <c r="E1461" i="2"/>
  <c r="I1464" i="3" l="1"/>
  <c r="J1463" i="3"/>
  <c r="L1462" i="3"/>
  <c r="K1462" i="3"/>
  <c r="M1462" i="3" s="1"/>
  <c r="P1460" i="2"/>
  <c r="Q1460" i="2" s="1"/>
  <c r="O1460" i="2"/>
  <c r="M1461" i="2"/>
  <c r="N1461" i="2" s="1"/>
  <c r="E1462" i="2"/>
  <c r="S1460" i="2"/>
  <c r="L1463" i="3" l="1"/>
  <c r="K1463" i="3"/>
  <c r="M1463" i="3" s="1"/>
  <c r="J1464" i="3"/>
  <c r="I1465" i="3"/>
  <c r="P1461" i="2"/>
  <c r="Q1461" i="2" s="1"/>
  <c r="O1461" i="2"/>
  <c r="S1461" i="2"/>
  <c r="E1463" i="2"/>
  <c r="M1462" i="2"/>
  <c r="N1462" i="2" s="1"/>
  <c r="J1465" i="3" l="1"/>
  <c r="I1466" i="3"/>
  <c r="L1464" i="3"/>
  <c r="K1464" i="3"/>
  <c r="M1464" i="3" s="1"/>
  <c r="P1462" i="2"/>
  <c r="Q1462" i="2" s="1"/>
  <c r="O1462" i="2"/>
  <c r="M1463" i="2"/>
  <c r="N1463" i="2" s="1"/>
  <c r="E1464" i="2"/>
  <c r="S1462" i="2"/>
  <c r="I1467" i="3" l="1"/>
  <c r="J1466" i="3"/>
  <c r="L1465" i="3"/>
  <c r="K1465" i="3"/>
  <c r="M1465" i="3" s="1"/>
  <c r="P1463" i="2"/>
  <c r="Q1463" i="2" s="1"/>
  <c r="O1463" i="2"/>
  <c r="M1464" i="2"/>
  <c r="N1464" i="2" s="1"/>
  <c r="E1465" i="2"/>
  <c r="S1463" i="2"/>
  <c r="L1466" i="3" l="1"/>
  <c r="K1466" i="3"/>
  <c r="M1466" i="3" s="1"/>
  <c r="J1467" i="3"/>
  <c r="I1468" i="3"/>
  <c r="P1464" i="2"/>
  <c r="Q1464" i="2" s="1"/>
  <c r="O1464" i="2"/>
  <c r="E1466" i="2"/>
  <c r="M1465" i="2"/>
  <c r="N1465" i="2" s="1"/>
  <c r="S1464" i="2"/>
  <c r="I1469" i="3" l="1"/>
  <c r="J1468" i="3"/>
  <c r="K1467" i="3"/>
  <c r="M1467" i="3" s="1"/>
  <c r="L1467" i="3"/>
  <c r="P1465" i="2"/>
  <c r="Q1465" i="2" s="1"/>
  <c r="O1465" i="2"/>
  <c r="M1466" i="2"/>
  <c r="N1466" i="2" s="1"/>
  <c r="E1467" i="2"/>
  <c r="S1465" i="2"/>
  <c r="L1468" i="3" l="1"/>
  <c r="K1468" i="3"/>
  <c r="M1468" i="3" s="1"/>
  <c r="I1470" i="3"/>
  <c r="J1469" i="3"/>
  <c r="O1466" i="2"/>
  <c r="P1466" i="2"/>
  <c r="Q1466" i="2" s="1"/>
  <c r="M1467" i="2"/>
  <c r="N1467" i="2" s="1"/>
  <c r="E1468" i="2"/>
  <c r="S1466" i="2"/>
  <c r="L1469" i="3" l="1"/>
  <c r="K1469" i="3"/>
  <c r="M1469" i="3" s="1"/>
  <c r="J1470" i="3"/>
  <c r="I1471" i="3"/>
  <c r="P1467" i="2"/>
  <c r="Q1467" i="2" s="1"/>
  <c r="O1467" i="2"/>
  <c r="M1468" i="2"/>
  <c r="N1468" i="2" s="1"/>
  <c r="E1469" i="2"/>
  <c r="S1467" i="2"/>
  <c r="I1472" i="3" l="1"/>
  <c r="J1471" i="3"/>
  <c r="L1470" i="3"/>
  <c r="K1470" i="3"/>
  <c r="M1470" i="3" s="1"/>
  <c r="M1469" i="2"/>
  <c r="N1469" i="2" s="1"/>
  <c r="S1469" i="2" s="1"/>
  <c r="E1470" i="2"/>
  <c r="M1470" i="2" s="1"/>
  <c r="N1470" i="2" s="1"/>
  <c r="P1468" i="2"/>
  <c r="Q1468" i="2" s="1"/>
  <c r="O1468" i="2"/>
  <c r="S1468" i="2"/>
  <c r="R1468" i="2" l="1"/>
  <c r="L1471" i="3"/>
  <c r="K1471" i="3"/>
  <c r="M1471" i="3" s="1"/>
  <c r="J1472" i="3"/>
  <c r="I1473" i="3"/>
  <c r="R1470" i="2"/>
  <c r="P1470" i="2"/>
  <c r="O1470" i="2"/>
  <c r="R5" i="2"/>
  <c r="B28" i="2"/>
  <c r="B29" i="2"/>
  <c r="R7" i="2"/>
  <c r="B30" i="2"/>
  <c r="R6" i="2"/>
  <c r="R8" i="2"/>
  <c r="R10" i="2"/>
  <c r="R9" i="2"/>
  <c r="R11" i="2"/>
  <c r="R12" i="2"/>
  <c r="R13" i="2"/>
  <c r="R15" i="2"/>
  <c r="R16" i="2"/>
  <c r="R14" i="2"/>
  <c r="R17" i="2"/>
  <c r="R18" i="2"/>
  <c r="R20" i="2"/>
  <c r="R22" i="2"/>
  <c r="R21" i="2"/>
  <c r="R19" i="2"/>
  <c r="R23" i="2"/>
  <c r="R24" i="2"/>
  <c r="R26" i="2"/>
  <c r="R25" i="2"/>
  <c r="R27" i="2"/>
  <c r="R29" i="2"/>
  <c r="R28" i="2"/>
  <c r="R31" i="2"/>
  <c r="R30" i="2"/>
  <c r="R32" i="2"/>
  <c r="R33" i="2"/>
  <c r="R36" i="2"/>
  <c r="R35" i="2"/>
  <c r="R34" i="2"/>
  <c r="R39" i="2"/>
  <c r="R37" i="2"/>
  <c r="R41" i="2"/>
  <c r="R38" i="2"/>
  <c r="R40" i="2"/>
  <c r="R44" i="2"/>
  <c r="R43" i="2"/>
  <c r="R45" i="2"/>
  <c r="R42" i="2"/>
  <c r="R46" i="2"/>
  <c r="R50" i="2"/>
  <c r="R48" i="2"/>
  <c r="R47" i="2"/>
  <c r="R49" i="2"/>
  <c r="R52" i="2"/>
  <c r="R51" i="2"/>
  <c r="R54" i="2"/>
  <c r="R53" i="2"/>
  <c r="R57" i="2"/>
  <c r="R55" i="2"/>
  <c r="R56" i="2"/>
  <c r="R58" i="2"/>
  <c r="R59" i="2"/>
  <c r="R60" i="2"/>
  <c r="R61" i="2"/>
  <c r="R64" i="2"/>
  <c r="R65" i="2"/>
  <c r="R63" i="2"/>
  <c r="R62" i="2"/>
  <c r="R66" i="2"/>
  <c r="R68" i="2"/>
  <c r="R67" i="2"/>
  <c r="R70" i="2"/>
  <c r="R69" i="2"/>
  <c r="R74" i="2"/>
  <c r="R71" i="2"/>
  <c r="R72" i="2"/>
  <c r="R75" i="2"/>
  <c r="R73" i="2"/>
  <c r="R76" i="2"/>
  <c r="R77" i="2"/>
  <c r="R78" i="2"/>
  <c r="R79" i="2"/>
  <c r="R80" i="2"/>
  <c r="R81" i="2"/>
  <c r="R82" i="2"/>
  <c r="R84" i="2"/>
  <c r="R83" i="2"/>
  <c r="R88" i="2"/>
  <c r="R85" i="2"/>
  <c r="R87" i="2"/>
  <c r="R89" i="2"/>
  <c r="R86" i="2"/>
  <c r="R91" i="2"/>
  <c r="R92" i="2"/>
  <c r="R94" i="2"/>
  <c r="R90" i="2"/>
  <c r="R93" i="2"/>
  <c r="R96" i="2"/>
  <c r="R95" i="2"/>
  <c r="R98" i="2"/>
  <c r="R97" i="2"/>
  <c r="R99" i="2"/>
  <c r="R100" i="2"/>
  <c r="R101" i="2"/>
  <c r="R102" i="2"/>
  <c r="R105" i="2"/>
  <c r="R103" i="2"/>
  <c r="R104" i="2"/>
  <c r="R107" i="2"/>
  <c r="R109" i="2"/>
  <c r="R108" i="2"/>
  <c r="R106" i="2"/>
  <c r="R110" i="2"/>
  <c r="R111" i="2"/>
  <c r="R112" i="2"/>
  <c r="R113" i="2"/>
  <c r="R114" i="2"/>
  <c r="R116" i="2"/>
  <c r="R115" i="2"/>
  <c r="R120" i="2"/>
  <c r="R117" i="2"/>
  <c r="R119" i="2"/>
  <c r="R118" i="2"/>
  <c r="R123" i="2"/>
  <c r="R121" i="2"/>
  <c r="R122" i="2"/>
  <c r="R127" i="2"/>
  <c r="R124" i="2"/>
  <c r="R125" i="2"/>
  <c r="R126" i="2"/>
  <c r="R131" i="2"/>
  <c r="R128" i="2"/>
  <c r="R129" i="2"/>
  <c r="R132" i="2"/>
  <c r="R133" i="2"/>
  <c r="R130" i="2"/>
  <c r="R134" i="2"/>
  <c r="R135" i="2"/>
  <c r="R136" i="2"/>
  <c r="R140" i="2"/>
  <c r="R137" i="2"/>
  <c r="R139" i="2"/>
  <c r="R138" i="2"/>
  <c r="R141" i="2"/>
  <c r="R143" i="2"/>
  <c r="R142" i="2"/>
  <c r="R144" i="2"/>
  <c r="R145" i="2"/>
  <c r="R146" i="2"/>
  <c r="R147" i="2"/>
  <c r="R148" i="2"/>
  <c r="R150" i="2"/>
  <c r="R151" i="2"/>
  <c r="R149" i="2"/>
  <c r="R153" i="2"/>
  <c r="R152" i="2"/>
  <c r="R155" i="2"/>
  <c r="R154" i="2"/>
  <c r="R156" i="2"/>
  <c r="R157" i="2"/>
  <c r="R159" i="2"/>
  <c r="R158" i="2"/>
  <c r="R160" i="2"/>
  <c r="R161" i="2"/>
  <c r="R164" i="2"/>
  <c r="R163" i="2"/>
  <c r="R162" i="2"/>
  <c r="R165" i="2"/>
  <c r="R168" i="2"/>
  <c r="R167" i="2"/>
  <c r="R166" i="2"/>
  <c r="R169" i="2"/>
  <c r="R170" i="2"/>
  <c r="R171" i="2"/>
  <c r="R172" i="2"/>
  <c r="R173" i="2"/>
  <c r="R175" i="2"/>
  <c r="R174" i="2"/>
  <c r="R176" i="2"/>
  <c r="R177" i="2"/>
  <c r="R180" i="2"/>
  <c r="R178" i="2"/>
  <c r="R181" i="2"/>
  <c r="R179" i="2"/>
  <c r="R184" i="2"/>
  <c r="R183" i="2"/>
  <c r="R182" i="2"/>
  <c r="R185" i="2"/>
  <c r="R186" i="2"/>
  <c r="R189" i="2"/>
  <c r="R187" i="2"/>
  <c r="R188" i="2"/>
  <c r="R192" i="2"/>
  <c r="R191" i="2"/>
  <c r="R190" i="2"/>
  <c r="R193" i="2"/>
  <c r="R194" i="2"/>
  <c r="R196" i="2"/>
  <c r="R195" i="2"/>
  <c r="R198" i="2"/>
  <c r="R197" i="2"/>
  <c r="R199" i="2"/>
  <c r="R201" i="2"/>
  <c r="R200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8" i="2"/>
  <c r="R217" i="2"/>
  <c r="R216" i="2"/>
  <c r="R219" i="2"/>
  <c r="R220" i="2"/>
  <c r="R221" i="2"/>
  <c r="R224" i="2"/>
  <c r="R222" i="2"/>
  <c r="R223" i="2"/>
  <c r="R225" i="2"/>
  <c r="R226" i="2"/>
  <c r="R227" i="2"/>
  <c r="R228" i="2"/>
  <c r="R231" i="2"/>
  <c r="R229" i="2"/>
  <c r="R230" i="2"/>
  <c r="R232" i="2"/>
  <c r="R235" i="2"/>
  <c r="R233" i="2"/>
  <c r="R234" i="2"/>
  <c r="R237" i="2"/>
  <c r="R236" i="2"/>
  <c r="R238" i="2"/>
  <c r="R239" i="2"/>
  <c r="R240" i="2"/>
  <c r="R243" i="2"/>
  <c r="R241" i="2"/>
  <c r="R242" i="2"/>
  <c r="R245" i="2"/>
  <c r="R244" i="2"/>
  <c r="R247" i="2"/>
  <c r="R246" i="2"/>
  <c r="R248" i="2"/>
  <c r="R249" i="2"/>
  <c r="R250" i="2"/>
  <c r="R253" i="2"/>
  <c r="R252" i="2"/>
  <c r="R251" i="2"/>
  <c r="R255" i="2"/>
  <c r="R254" i="2"/>
  <c r="R257" i="2"/>
  <c r="R256" i="2"/>
  <c r="R258" i="2"/>
  <c r="R259" i="2"/>
  <c r="R260" i="2"/>
  <c r="R262" i="2"/>
  <c r="R261" i="2"/>
  <c r="R263" i="2"/>
  <c r="R264" i="2"/>
  <c r="R265" i="2"/>
  <c r="R266" i="2"/>
  <c r="R267" i="2"/>
  <c r="R269" i="2"/>
  <c r="R268" i="2"/>
  <c r="R271" i="2"/>
  <c r="R270" i="2"/>
  <c r="R272" i="2"/>
  <c r="R277" i="2"/>
  <c r="R275" i="2"/>
  <c r="R273" i="2"/>
  <c r="R274" i="2"/>
  <c r="R276" i="2"/>
  <c r="R278" i="2"/>
  <c r="R280" i="2"/>
  <c r="R279" i="2"/>
  <c r="R281" i="2"/>
  <c r="R284" i="2"/>
  <c r="R286" i="2"/>
  <c r="R282" i="2"/>
  <c r="R283" i="2"/>
  <c r="R285" i="2"/>
  <c r="R287" i="2"/>
  <c r="R288" i="2"/>
  <c r="R289" i="2"/>
  <c r="R290" i="2"/>
  <c r="R291" i="2"/>
  <c r="R292" i="2"/>
  <c r="R293" i="2"/>
  <c r="R294" i="2"/>
  <c r="R296" i="2"/>
  <c r="R295" i="2"/>
  <c r="R297" i="2"/>
  <c r="R300" i="2"/>
  <c r="R298" i="2"/>
  <c r="R299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6" i="2"/>
  <c r="R314" i="2"/>
  <c r="R315" i="2"/>
  <c r="R317" i="2"/>
  <c r="R318" i="2"/>
  <c r="R320" i="2"/>
  <c r="R319" i="2"/>
  <c r="R322" i="2"/>
  <c r="R321" i="2"/>
  <c r="R323" i="2"/>
  <c r="R324" i="2"/>
  <c r="R325" i="2"/>
  <c r="R326" i="2"/>
  <c r="R327" i="2"/>
  <c r="R328" i="2"/>
  <c r="R330" i="2"/>
  <c r="R329" i="2"/>
  <c r="R331" i="2"/>
  <c r="R332" i="2"/>
  <c r="R334" i="2"/>
  <c r="R333" i="2"/>
  <c r="R336" i="2"/>
  <c r="R335" i="2"/>
  <c r="R337" i="2"/>
  <c r="R338" i="2"/>
  <c r="R339" i="2"/>
  <c r="R341" i="2"/>
  <c r="R340" i="2"/>
  <c r="R342" i="2"/>
  <c r="R343" i="2"/>
  <c r="R344" i="2"/>
  <c r="R345" i="2"/>
  <c r="R346" i="2"/>
  <c r="R347" i="2"/>
  <c r="R348" i="2"/>
  <c r="R349" i="2"/>
  <c r="R350" i="2"/>
  <c r="R352" i="2"/>
  <c r="R351" i="2"/>
  <c r="R354" i="2"/>
  <c r="R353" i="2"/>
  <c r="R355" i="2"/>
  <c r="R356" i="2"/>
  <c r="R357" i="2"/>
  <c r="R358" i="2"/>
  <c r="R360" i="2"/>
  <c r="R359" i="2"/>
  <c r="R361" i="2"/>
  <c r="R362" i="2"/>
  <c r="R363" i="2"/>
  <c r="R364" i="2"/>
  <c r="R365" i="2"/>
  <c r="R366" i="2"/>
  <c r="R367" i="2"/>
  <c r="R368" i="2"/>
  <c r="R370" i="2"/>
  <c r="R369" i="2"/>
  <c r="R373" i="2"/>
  <c r="R374" i="2"/>
  <c r="R372" i="2"/>
  <c r="R371" i="2"/>
  <c r="R376" i="2"/>
  <c r="R375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6" i="2"/>
  <c r="R394" i="2"/>
  <c r="R395" i="2"/>
  <c r="R398" i="2"/>
  <c r="R397" i="2"/>
  <c r="R400" i="2"/>
  <c r="R399" i="2"/>
  <c r="R401" i="2"/>
  <c r="R402" i="2"/>
  <c r="R403" i="2"/>
  <c r="R404" i="2"/>
  <c r="R405" i="2"/>
  <c r="R406" i="2"/>
  <c r="R408" i="2"/>
  <c r="R407" i="2"/>
  <c r="R409" i="2"/>
  <c r="R410" i="2"/>
  <c r="R411" i="2"/>
  <c r="R412" i="2"/>
  <c r="R413" i="2"/>
  <c r="R414" i="2"/>
  <c r="R416" i="2"/>
  <c r="R415" i="2"/>
  <c r="R417" i="2"/>
  <c r="R418" i="2"/>
  <c r="R419" i="2"/>
  <c r="R421" i="2"/>
  <c r="R420" i="2"/>
  <c r="R422" i="2"/>
  <c r="R423" i="2"/>
  <c r="R425" i="2"/>
  <c r="R424" i="2"/>
  <c r="R427" i="2"/>
  <c r="R426" i="2"/>
  <c r="R428" i="2"/>
  <c r="R429" i="2"/>
  <c r="R430" i="2"/>
  <c r="R431" i="2"/>
  <c r="R433" i="2"/>
  <c r="R432" i="2"/>
  <c r="R434" i="2"/>
  <c r="R435" i="2"/>
  <c r="R436" i="2"/>
  <c r="R437" i="2"/>
  <c r="R438" i="2"/>
  <c r="R439" i="2"/>
  <c r="R440" i="2"/>
  <c r="R441" i="2"/>
  <c r="R442" i="2"/>
  <c r="R443" i="2"/>
  <c r="R445" i="2"/>
  <c r="R444" i="2"/>
  <c r="R446" i="2"/>
  <c r="R447" i="2"/>
  <c r="R449" i="2"/>
  <c r="R448" i="2"/>
  <c r="R451" i="2"/>
  <c r="R450" i="2"/>
  <c r="R452" i="2"/>
  <c r="R453" i="2"/>
  <c r="R454" i="2"/>
  <c r="R455" i="2"/>
  <c r="R456" i="2"/>
  <c r="R457" i="2"/>
  <c r="R459" i="2"/>
  <c r="R458" i="2"/>
  <c r="R460" i="2"/>
  <c r="R461" i="2"/>
  <c r="R462" i="2"/>
  <c r="R463" i="2"/>
  <c r="R464" i="2"/>
  <c r="R465" i="2"/>
  <c r="R467" i="2"/>
  <c r="R466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6" i="2"/>
  <c r="R485" i="2"/>
  <c r="R487" i="2"/>
  <c r="R488" i="2"/>
  <c r="R489" i="2"/>
  <c r="R491" i="2"/>
  <c r="R490" i="2"/>
  <c r="R495" i="2"/>
  <c r="R492" i="2"/>
  <c r="R493" i="2"/>
  <c r="R494" i="2"/>
  <c r="R496" i="2"/>
  <c r="R497" i="2"/>
  <c r="R499" i="2"/>
  <c r="R498" i="2"/>
  <c r="R500" i="2"/>
  <c r="R502" i="2"/>
  <c r="R501" i="2"/>
  <c r="R503" i="2"/>
  <c r="R504" i="2"/>
  <c r="R505" i="2"/>
  <c r="R507" i="2"/>
  <c r="R506" i="2"/>
  <c r="R508" i="2"/>
  <c r="R509" i="2"/>
  <c r="R510" i="2"/>
  <c r="R511" i="2"/>
  <c r="R512" i="2"/>
  <c r="R513" i="2"/>
  <c r="R515" i="2"/>
  <c r="R514" i="2"/>
  <c r="R516" i="2"/>
  <c r="R517" i="2"/>
  <c r="R518" i="2"/>
  <c r="R519" i="2"/>
  <c r="R520" i="2"/>
  <c r="R521" i="2"/>
  <c r="R523" i="2"/>
  <c r="R522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2" i="2"/>
  <c r="R541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8" i="2"/>
  <c r="R557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4" i="2"/>
  <c r="R573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11" i="2"/>
  <c r="R609" i="2"/>
  <c r="R610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9" i="2"/>
  <c r="R628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1" i="2"/>
  <c r="R660" i="2"/>
  <c r="R662" i="2"/>
  <c r="R663" i="2"/>
  <c r="R664" i="2"/>
  <c r="R665" i="2"/>
  <c r="R666" i="2"/>
  <c r="R667" i="2"/>
  <c r="R668" i="2"/>
  <c r="R669" i="2"/>
  <c r="R671" i="2"/>
  <c r="R670" i="2"/>
  <c r="R672" i="2"/>
  <c r="R673" i="2"/>
  <c r="R674" i="2"/>
  <c r="R675" i="2"/>
  <c r="R676" i="2"/>
  <c r="R677" i="2"/>
  <c r="R678" i="2"/>
  <c r="R679" i="2"/>
  <c r="R680" i="2"/>
  <c r="R682" i="2"/>
  <c r="R681" i="2"/>
  <c r="R683" i="2"/>
  <c r="R684" i="2"/>
  <c r="R685" i="2"/>
  <c r="R686" i="2"/>
  <c r="R687" i="2"/>
  <c r="R688" i="2"/>
  <c r="R690" i="2"/>
  <c r="R689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6" i="2"/>
  <c r="R705" i="2"/>
  <c r="R707" i="2"/>
  <c r="R708" i="2"/>
  <c r="R709" i="2"/>
  <c r="R710" i="2"/>
  <c r="R711" i="2"/>
  <c r="R712" i="2"/>
  <c r="R714" i="2"/>
  <c r="R713" i="2"/>
  <c r="R715" i="2"/>
  <c r="R716" i="2"/>
  <c r="R717" i="2"/>
  <c r="R718" i="2"/>
  <c r="R719" i="2"/>
  <c r="R720" i="2"/>
  <c r="R722" i="2"/>
  <c r="R721" i="2"/>
  <c r="R723" i="2"/>
  <c r="R724" i="2"/>
  <c r="R725" i="2"/>
  <c r="R726" i="2"/>
  <c r="R727" i="2"/>
  <c r="R728" i="2"/>
  <c r="R730" i="2"/>
  <c r="R729" i="2"/>
  <c r="R731" i="2"/>
  <c r="R732" i="2"/>
  <c r="R734" i="2"/>
  <c r="R733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4" i="2"/>
  <c r="R753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5" i="2"/>
  <c r="R774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9" i="2"/>
  <c r="R838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8" i="2"/>
  <c r="R857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7" i="2"/>
  <c r="R876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3" i="2"/>
  <c r="R892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7" i="2"/>
  <c r="R916" i="2"/>
  <c r="R918" i="2"/>
  <c r="R919" i="2"/>
  <c r="R920" i="2"/>
  <c r="R921" i="2"/>
  <c r="R922" i="2"/>
  <c r="R923" i="2"/>
  <c r="R924" i="2"/>
  <c r="R925" i="2"/>
  <c r="R926" i="2"/>
  <c r="R927" i="2"/>
  <c r="R928" i="2"/>
  <c r="R930" i="2"/>
  <c r="R929" i="2"/>
  <c r="R931" i="2"/>
  <c r="R933" i="2"/>
  <c r="R932" i="2"/>
  <c r="R934" i="2"/>
  <c r="R935" i="2"/>
  <c r="R936" i="2"/>
  <c r="R937" i="2"/>
  <c r="R938" i="2"/>
  <c r="R939" i="2"/>
  <c r="R940" i="2"/>
  <c r="R941" i="2"/>
  <c r="R942" i="2"/>
  <c r="R943" i="2"/>
  <c r="R944" i="2"/>
  <c r="R946" i="2"/>
  <c r="R945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2" i="2"/>
  <c r="R961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6" i="2"/>
  <c r="R1075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100" i="2"/>
  <c r="R1099" i="2"/>
  <c r="R1101" i="2"/>
  <c r="R1102" i="2"/>
  <c r="R1103" i="2"/>
  <c r="R1104" i="2"/>
  <c r="R1105" i="2"/>
  <c r="R1106" i="2"/>
  <c r="R1109" i="2"/>
  <c r="R1107" i="2"/>
  <c r="R1108" i="2"/>
  <c r="R1111" i="2"/>
  <c r="R1110" i="2"/>
  <c r="R1112" i="2"/>
  <c r="R1113" i="2"/>
  <c r="R1114" i="2"/>
  <c r="R1115" i="2"/>
  <c r="R1117" i="2"/>
  <c r="R1116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5" i="2"/>
  <c r="R1424" i="2"/>
  <c r="R1426" i="2"/>
  <c r="R1427" i="2"/>
  <c r="R1428" i="2"/>
  <c r="R1429" i="2"/>
  <c r="R1431" i="2"/>
  <c r="R1430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60" i="2"/>
  <c r="R1459" i="2"/>
  <c r="S1470" i="2"/>
  <c r="B31" i="2" s="1"/>
  <c r="P1469" i="2"/>
  <c r="Q1469" i="2" s="1"/>
  <c r="O1469" i="2"/>
  <c r="R1469" i="2"/>
  <c r="R1462" i="2"/>
  <c r="R1461" i="2"/>
  <c r="R1467" i="2"/>
  <c r="R1466" i="2"/>
  <c r="R1463" i="2"/>
  <c r="R1464" i="2"/>
  <c r="R1465" i="2"/>
  <c r="J1473" i="3" l="1"/>
  <c r="D7" i="3" s="1"/>
  <c r="I1474" i="3"/>
  <c r="L1473" i="3"/>
  <c r="L1472" i="3"/>
  <c r="K1472" i="3"/>
  <c r="M1472" i="3" s="1"/>
  <c r="B32" i="2"/>
  <c r="B33" i="2" s="1"/>
  <c r="B34" i="2" s="1"/>
  <c r="B35" i="2" s="1"/>
  <c r="B24" i="2"/>
  <c r="B20" i="2"/>
  <c r="B16" i="2"/>
  <c r="B15" i="2"/>
  <c r="B14" i="2"/>
  <c r="B25" i="2"/>
  <c r="B21" i="2"/>
  <c r="B17" i="2"/>
  <c r="B22" i="2"/>
  <c r="B18" i="2"/>
  <c r="B23" i="2"/>
  <c r="B19" i="2"/>
  <c r="C9" i="2"/>
  <c r="Q1470" i="2"/>
  <c r="C10" i="2" s="1"/>
  <c r="C8" i="2"/>
  <c r="K1473" i="3" l="1"/>
  <c r="D9" i="3"/>
  <c r="M1473" i="3"/>
  <c r="D10" i="3" s="1"/>
  <c r="D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32" authorId="0" shapeId="0" xr:uid="{CC94947E-E45F-4404-8580-E7F2B9B4A7FD}">
      <text>
        <r>
          <rPr>
            <sz val="9"/>
            <rFont val="Tahoma"/>
            <family val="2"/>
          </rPr>
          <t>assuming randomness of errors</t>
        </r>
      </text>
    </comment>
    <comment ref="A34" authorId="0" shapeId="0" xr:uid="{3DE966F4-68AE-481F-976F-D7E3E65FB143}">
      <text>
        <r>
          <rPr>
            <sz val="9"/>
            <rFont val="Tahoma"/>
            <family val="2"/>
          </rPr>
          <t>negative value means fewer runs than expected; positive value means more runs than expected</t>
        </r>
      </text>
    </comment>
    <comment ref="A39" authorId="0" shapeId="0" xr:uid="{D4661797-1B7C-4BB1-9BDE-F7660E9EEDBA}">
      <text>
        <r>
          <rPr>
            <sz val="9"/>
            <rFont val="Aptos Narrow"/>
            <family val="2"/>
            <scheme val="minor"/>
          </rPr>
          <t>span varied from 1 to 12</t>
        </r>
      </text>
    </comment>
    <comment ref="A40" authorId="0" shapeId="0" xr:uid="{356BA54B-5229-4F20-8ED8-0ACB6A95DF43}">
      <text>
        <r>
          <rPr>
            <sz val="9"/>
            <rFont val="Aptos Narrow"/>
            <family val="2"/>
            <scheme val="minor"/>
          </rPr>
          <t>ME closest to 0</t>
        </r>
      </text>
    </comment>
    <comment ref="A49" authorId="0" shapeId="0" xr:uid="{2DA99E0D-06CB-4481-8E86-DE0D15AA4C3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8" authorId="0" shapeId="0" xr:uid="{2940C467-A045-4953-9638-7FC77FD2369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1D2BC03C-953A-4E20-9E50-8F622685F7BC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C781E22E-771D-4383-AB23-72E6D315904F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6FDFBA57-BE28-4BE1-A687-D391D4A53B22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0DAA8A97-C1D8-407D-A0ED-D1A7DC90711E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8A17E8EF-97AE-4D9A-8CF9-DA30C1B32DC7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28A80788-6676-4F15-B720-EDBDD664462F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7E8FE957-32F5-4ACA-BB94-BF7625F33F6C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1809D8F5-B757-4F4B-960D-441DF5B795FE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0FE3B089-FED4-40A7-AE10-42D061FFDCA1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F3B9148A-D0B8-47D2-8E1B-27D6784EE49E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sharedStrings.xml><?xml version="1.0" encoding="utf-8"?>
<sst xmlns="http://schemas.openxmlformats.org/spreadsheetml/2006/main" count="381" uniqueCount="144">
  <si>
    <t>Date</t>
  </si>
  <si>
    <t>Adj Close</t>
  </si>
  <si>
    <t xml:space="preserve">Naive Trend </t>
  </si>
  <si>
    <t>Erorr 1</t>
  </si>
  <si>
    <t>Sq Erorr 1</t>
  </si>
  <si>
    <t>Abs Erorr 1</t>
  </si>
  <si>
    <t>Abs Pct Error 1</t>
  </si>
  <si>
    <t>3-MA</t>
  </si>
  <si>
    <t>Erorr 2</t>
  </si>
  <si>
    <t>Sq Erorr 2</t>
  </si>
  <si>
    <t>Abs Erorr 2</t>
  </si>
  <si>
    <t>Abs Pct Erorr 2</t>
  </si>
  <si>
    <t>6-MA</t>
  </si>
  <si>
    <t>Erorr 3</t>
  </si>
  <si>
    <t>Sq Erorr 3</t>
  </si>
  <si>
    <t>Abs Erorr 3</t>
  </si>
  <si>
    <t>Abs Pct Erorr 3</t>
  </si>
  <si>
    <t>Error measures</t>
  </si>
  <si>
    <t>Mean absolute error (MAE)</t>
  </si>
  <si>
    <t>Root mean square error (RMSE)</t>
  </si>
  <si>
    <t>Mean absolute pct error (MAPE)</t>
  </si>
  <si>
    <t>Index</t>
  </si>
  <si>
    <t>Erorr</t>
  </si>
  <si>
    <t>Erorr^2</t>
  </si>
  <si>
    <t xml:space="preserve"> |Erorr|</t>
  </si>
  <si>
    <t>Pct  |Erorr|</t>
  </si>
  <si>
    <t xml:space="preserve">Forecast </t>
  </si>
  <si>
    <t xml:space="preserve">ErorrMA </t>
  </si>
  <si>
    <t>Sq Error</t>
  </si>
  <si>
    <t>Abs Erorr</t>
  </si>
  <si>
    <t>Abs Pct Error</t>
  </si>
  <si>
    <t>Centered Erorr</t>
  </si>
  <si>
    <t>Run starts</t>
  </si>
  <si>
    <t>Moving averages</t>
  </si>
  <si>
    <t>Step - MA</t>
  </si>
  <si>
    <t>Span</t>
  </si>
  <si>
    <t xml:space="preserve"> </t>
  </si>
  <si>
    <t>Autocorrelations of errors</t>
  </si>
  <si>
    <t>Lag</t>
  </si>
  <si>
    <t>Autocorr</t>
  </si>
  <si>
    <t>Number of observations</t>
  </si>
  <si>
    <t>Number &lt;= 0</t>
  </si>
  <si>
    <t>Number &gt; 0</t>
  </si>
  <si>
    <t>Number of runs</t>
  </si>
  <si>
    <t>Expected number of runs</t>
  </si>
  <si>
    <t>Std dev of number of runs</t>
  </si>
  <si>
    <t>z-value for test</t>
  </si>
  <si>
    <t>p-value for two-tailed test</t>
  </si>
  <si>
    <t xml:space="preserve">Best error measures with respect to span from 3 to 6 </t>
  </si>
  <si>
    <t>Least bias</t>
  </si>
  <si>
    <t>Smallest MAE</t>
  </si>
  <si>
    <t>Smallest RMSE</t>
  </si>
  <si>
    <t>Smallest MAPE</t>
  </si>
  <si>
    <t>Best error measures with respect to span from 1 to 10</t>
  </si>
  <si>
    <r>
      <t>Mean error (</t>
    </r>
    <r>
      <rPr>
        <b/>
        <sz val="11"/>
        <rFont val="Calibri"/>
        <family val="2"/>
      </rPr>
      <t>ME</t>
    </r>
    <r>
      <rPr>
        <sz val="11"/>
        <rFont val="Calibri"/>
        <family val="2"/>
      </rPr>
      <t>)</t>
    </r>
  </si>
  <si>
    <r>
      <t>Mean absolute error (</t>
    </r>
    <r>
      <rPr>
        <b/>
        <sz val="11"/>
        <rFont val="Calibri"/>
        <family val="2"/>
      </rPr>
      <t>MAE</t>
    </r>
    <r>
      <rPr>
        <sz val="11"/>
        <rFont val="Calibri"/>
        <family val="2"/>
      </rPr>
      <t>)</t>
    </r>
  </si>
  <si>
    <r>
      <t>Root mean square error (</t>
    </r>
    <r>
      <rPr>
        <b/>
        <sz val="11"/>
        <rFont val="Calibri"/>
        <family val="2"/>
      </rPr>
      <t>RMSE</t>
    </r>
    <r>
      <rPr>
        <sz val="11"/>
        <rFont val="Calibri"/>
        <family val="2"/>
      </rPr>
      <t>)</t>
    </r>
  </si>
  <si>
    <r>
      <t>Mean absolute pct error (</t>
    </r>
    <r>
      <rPr>
        <b/>
        <sz val="11"/>
        <rFont val="Calibri"/>
        <family val="2"/>
      </rPr>
      <t>MAPE</t>
    </r>
    <r>
      <rPr>
        <sz val="11"/>
        <rFont val="Calibri"/>
        <family val="2"/>
      </rPr>
      <t>)</t>
    </r>
  </si>
  <si>
    <r>
      <rPr>
        <b/>
        <sz val="11"/>
        <rFont val="Calibri"/>
        <family val="2"/>
      </rPr>
      <t>Smallest</t>
    </r>
    <r>
      <rPr>
        <sz val="11"/>
        <rFont val="Calibri"/>
        <family val="2"/>
      </rPr>
      <t xml:space="preserve"> </t>
    </r>
    <r>
      <rPr>
        <b/>
        <sz val="11"/>
        <rFont val="Calibri"/>
        <family val="2"/>
      </rPr>
      <t>MAPE</t>
    </r>
  </si>
  <si>
    <t>Smoothing constant(s)</t>
  </si>
  <si>
    <t>For level (alpha)</t>
  </si>
  <si>
    <t>Initialization value(s)</t>
  </si>
  <si>
    <t>Initial level</t>
  </si>
  <si>
    <t xml:space="preserve">Best error measures with respect to smoothing </t>
  </si>
  <si>
    <t>Alpha</t>
  </si>
  <si>
    <t>Forecast</t>
  </si>
  <si>
    <t>Error</t>
  </si>
  <si>
    <t>Abs Error</t>
  </si>
  <si>
    <t>Level</t>
  </si>
  <si>
    <t>Trend</t>
  </si>
  <si>
    <t>Holt's Forecast</t>
  </si>
  <si>
    <t>For trend (beta)</t>
  </si>
  <si>
    <t>Best error measures with respect to smoothing constant(s)</t>
  </si>
  <si>
    <t>Beta</t>
  </si>
  <si>
    <t>Seasonal</t>
  </si>
  <si>
    <t>For seasonality (gamma)</t>
  </si>
  <si>
    <t>k</t>
  </si>
  <si>
    <r>
      <t>Mean error (</t>
    </r>
    <r>
      <rPr>
        <b/>
        <sz val="11"/>
        <color rgb="FF000000"/>
        <rFont val="Calibri"/>
        <family val="2"/>
      </rPr>
      <t>ME</t>
    </r>
    <r>
      <rPr>
        <sz val="11"/>
        <color indexed="8"/>
        <rFont val="Calibri"/>
        <family val="2"/>
      </rPr>
      <t>)</t>
    </r>
  </si>
  <si>
    <r>
      <t>Mean absolute error (</t>
    </r>
    <r>
      <rPr>
        <b/>
        <sz val="11"/>
        <color rgb="FF000000"/>
        <rFont val="Calibri"/>
        <family val="2"/>
      </rPr>
      <t>MAE</t>
    </r>
    <r>
      <rPr>
        <sz val="11"/>
        <color indexed="8"/>
        <rFont val="Calibri"/>
        <family val="2"/>
      </rPr>
      <t>)</t>
    </r>
  </si>
  <si>
    <r>
      <t>Root mean square error (</t>
    </r>
    <r>
      <rPr>
        <b/>
        <sz val="11"/>
        <color rgb="FF000000"/>
        <rFont val="Calibri"/>
        <family val="2"/>
      </rPr>
      <t>RMSE</t>
    </r>
    <r>
      <rPr>
        <sz val="11"/>
        <color indexed="8"/>
        <rFont val="Calibri"/>
        <family val="2"/>
      </rPr>
      <t>)</t>
    </r>
  </si>
  <si>
    <r>
      <t>Mean absolute pct error (</t>
    </r>
    <r>
      <rPr>
        <b/>
        <sz val="11"/>
        <color rgb="FF000000"/>
        <rFont val="Calibri"/>
        <family val="2"/>
      </rPr>
      <t>MAPE</t>
    </r>
    <r>
      <rPr>
        <sz val="11"/>
        <color indexed="8"/>
        <rFont val="Calibri"/>
        <family val="2"/>
      </rPr>
      <t>)</t>
    </r>
  </si>
  <si>
    <t xml:space="preserve">alpha </t>
  </si>
  <si>
    <t>beta</t>
  </si>
  <si>
    <t>gamma</t>
  </si>
  <si>
    <t>Smalles MAPE</t>
  </si>
  <si>
    <t>Q1 - 2019</t>
  </si>
  <si>
    <t>Q2 - 2019</t>
  </si>
  <si>
    <t>Q3 - 2019</t>
  </si>
  <si>
    <t>Q4 - 2019</t>
  </si>
  <si>
    <t>Q1 - 2020</t>
  </si>
  <si>
    <t>Q2 - 2020</t>
  </si>
  <si>
    <t>Q3 - 2020</t>
  </si>
  <si>
    <t>Q4 - 2020</t>
  </si>
  <si>
    <t>Q1 - 2021</t>
  </si>
  <si>
    <t>Q2 - 2021</t>
  </si>
  <si>
    <t>Q3 - 2021</t>
  </si>
  <si>
    <t>Q4 - 2021</t>
  </si>
  <si>
    <t>Q1 - 2022</t>
  </si>
  <si>
    <t>Q2 - 2022</t>
  </si>
  <si>
    <t>Q3 - 2022</t>
  </si>
  <si>
    <t>Q4 - 2022</t>
  </si>
  <si>
    <t>Q1 - 2023</t>
  </si>
  <si>
    <t>Q2 - 2023</t>
  </si>
  <si>
    <t>Q3 - 2023</t>
  </si>
  <si>
    <t>Q4 - 2023</t>
  </si>
  <si>
    <t>Q1 - 2024</t>
  </si>
  <si>
    <t>Q2 - 2024</t>
  </si>
  <si>
    <t>Q3 - 2024</t>
  </si>
  <si>
    <t xml:space="preserve">Forcast </t>
  </si>
  <si>
    <t>Q4 - 2024</t>
  </si>
  <si>
    <t>Q1 - 2025</t>
  </si>
  <si>
    <t>Q2 - 2025</t>
  </si>
  <si>
    <t>Q3 - 2025</t>
  </si>
  <si>
    <t>Sq Erorr</t>
  </si>
  <si>
    <t>Abs Pct Erorr</t>
  </si>
  <si>
    <t>K</t>
  </si>
  <si>
    <t xml:space="preserve">Percent </t>
  </si>
  <si>
    <t>3 Period Weighted</t>
  </si>
  <si>
    <t xml:space="preserve">Erorr </t>
  </si>
  <si>
    <t xml:space="preserve">Sq Erorr </t>
  </si>
  <si>
    <t xml:space="preserve">Abs Erorr </t>
  </si>
  <si>
    <t xml:space="preserve">Abs Pct Erorr </t>
  </si>
  <si>
    <t>6 Period Weighted</t>
  </si>
  <si>
    <t>Forecast 3 Period</t>
  </si>
  <si>
    <t xml:space="preserve">Forecast 6 Period </t>
  </si>
  <si>
    <t>Abs Erorr 4</t>
  </si>
  <si>
    <t>Abs Pct Erorr 5</t>
  </si>
  <si>
    <t xml:space="preserve">Error measures </t>
  </si>
  <si>
    <t>3 Period</t>
  </si>
  <si>
    <t>6 Period</t>
  </si>
  <si>
    <t>97%, 3%, 0%</t>
  </si>
  <si>
    <t>96%, 4%, 0%, 0%, 0%, 0%</t>
  </si>
  <si>
    <t>97%, 3%, 0%, 0%, 0%, 0%</t>
  </si>
  <si>
    <t>Moving averages for NOKIA</t>
  </si>
  <si>
    <t>MOVING AVERAGES FOR NOKIA</t>
  </si>
  <si>
    <t>95%, 5%, 0%</t>
  </si>
  <si>
    <t>84%, 16%, 0%, 0%, 0%, 0%</t>
  </si>
  <si>
    <t>SIMPLE EXPONENTIAL SMOOTHING FOR ADJ CLOSE OF NOKIA</t>
  </si>
  <si>
    <t>Holt's exponential smoothing for NOKIA</t>
  </si>
  <si>
    <t>alpha</t>
  </si>
  <si>
    <t xml:space="preserve">Winters' exponential smoothing for NOKIA </t>
  </si>
  <si>
    <t>Runs test for randomness of NOKIA's errors</t>
  </si>
  <si>
    <t>NOKIA</t>
  </si>
  <si>
    <t>Best error measures with respect to 3 and 6 period of NOKIA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</si>
</sst>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"/>
    <numFmt numFmtId="166" formatCode="0.0000"/>
    <numFmt numFmtId="167" formatCode="#,##0.0"/>
    <numFmt numFmtId="168" formatCode="#,##0.0000"/>
    <numFmt numFmtId="169" formatCode="&quot;$&quot;#,##0.00"/>
    <numFmt numFmtId="170" formatCode="[$-409]mmmm\-yy;@"/>
    <numFmt numFmtId="171" formatCode="[$-409]mmm\-yy;@"/>
    <numFmt numFmtId="172" formatCode="&quot;$&quot;#,##0.0"/>
    <numFmt numFmtId="173" formatCode="_(&quot;$&quot;* #,##0.0_);_(&quot;$&quot;* \(#,##0.0\);_(&quot;$&quot;* &quot;-&quot;??_);_(@_)"/>
  </numFmts>
  <fonts count="45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b/>
      <sz val="12"/>
      <color theme="0"/>
      <name val="Times New Roman"/>
      <family val="2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9"/>
      <name val="Tahoma"/>
      <family val="2"/>
    </font>
    <font>
      <sz val="9"/>
      <name val="Aptos Narrow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b/>
      <sz val="11"/>
      <color theme="3"/>
      <name val="Times New Roman"/>
      <family val="2"/>
    </font>
    <font>
      <b/>
      <sz val="11"/>
      <color theme="0"/>
      <name val="Calibri"/>
      <family val="2"/>
    </font>
    <font>
      <sz val="12"/>
      <color theme="1"/>
      <name val="Times New Roman"/>
      <family val="1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sz val="12"/>
      <color rgb="FFFF0000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1"/>
      <color theme="0" tint="-4.9989318521683403E-2"/>
      <name val="Calibri"/>
      <family val="2"/>
    </font>
    <font>
      <sz val="12"/>
      <color theme="0" tint="-4.9989318521683403E-2"/>
      <name val="Times New Roman"/>
      <family val="2"/>
    </font>
    <font>
      <b/>
      <sz val="12"/>
      <color theme="0" tint="-4.9989318521683403E-2"/>
      <name val="Times New Roman"/>
      <family val="1"/>
    </font>
    <font>
      <b/>
      <sz val="11"/>
      <color theme="2"/>
      <name val="Times New Roman"/>
      <family val="2"/>
    </font>
    <font>
      <b/>
      <sz val="11"/>
      <color theme="2"/>
      <name val="Calibri"/>
      <family val="2"/>
    </font>
    <font>
      <b/>
      <sz val="12"/>
      <color theme="2"/>
      <name val="Times New Roman"/>
      <family val="1"/>
    </font>
    <font>
      <b/>
      <sz val="11"/>
      <color rgb="FFC00000"/>
      <name val="Times New Roman"/>
      <family val="2"/>
    </font>
    <font>
      <b/>
      <sz val="11"/>
      <color rgb="FFFF0000"/>
      <name val="Times New Roman"/>
      <family val="2"/>
    </font>
    <font>
      <sz val="12"/>
      <color rgb="FF9C5700"/>
      <name val="Times New Roman"/>
      <family val="2"/>
    </font>
    <font>
      <b/>
      <sz val="12"/>
      <color rgb="FFFF0000"/>
      <name val="Times New Roman"/>
      <family val="1"/>
    </font>
    <font>
      <b/>
      <sz val="12"/>
      <color rgb="FF006100"/>
      <name val="Times New Roman"/>
      <family val="1"/>
    </font>
    <font>
      <sz val="11"/>
      <color theme="1"/>
      <name val="Times New Roman"/>
      <family val="2"/>
    </font>
    <font>
      <sz val="11"/>
      <color theme="1"/>
      <name val="Times New Roman"/>
      <family val="1"/>
    </font>
    <font>
      <sz val="11"/>
      <color rgb="FF9C0006"/>
      <name val="Times New Roman"/>
      <family val="2"/>
    </font>
    <font>
      <sz val="11"/>
      <color theme="0" tint="-4.9989318521683403E-2"/>
      <name val="Times New Roman"/>
      <family val="2"/>
    </font>
    <font>
      <b/>
      <sz val="11"/>
      <color theme="0" tint="-4.9989318521683403E-2"/>
      <name val="Times New Roman"/>
      <family val="1"/>
    </font>
    <font>
      <b/>
      <sz val="11"/>
      <color theme="1"/>
      <name val="Times New Roman"/>
      <family val="1"/>
    </font>
    <font>
      <sz val="11"/>
      <color theme="0"/>
      <name val="Times New Roman"/>
      <family val="2"/>
    </font>
    <font>
      <b/>
      <sz val="12"/>
      <color theme="0"/>
      <name val="Times New Roman"/>
      <family val="1"/>
    </font>
    <font>
      <sz val="12"/>
      <color rgb="FFFF0000"/>
      <name val="Times New Roman"/>
      <family val="1"/>
    </font>
    <font>
      <b/>
      <sz val="11"/>
      <color rgb="FFFF0000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2F2F2"/>
      </patternFill>
    </fill>
    <fill>
      <patternFill patternType="solid">
        <fgColor theme="6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theme="9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6" fillId="0" borderId="16" applyNumberFormat="0" applyFill="0" applyAlignment="0" applyProtection="0"/>
    <xf numFmtId="0" fontId="19" fillId="11" borderId="1" applyNumberFormat="0" applyAlignment="0" applyProtection="0"/>
    <xf numFmtId="0" fontId="20" fillId="0" borderId="17" applyNumberFormat="0" applyFill="0" applyAlignment="0" applyProtection="0"/>
    <xf numFmtId="0" fontId="1" fillId="10" borderId="0" applyNumberFormat="0" applyBorder="0" applyAlignment="0" applyProtection="0"/>
    <xf numFmtId="0" fontId="23" fillId="12" borderId="0" applyNumberFormat="0" applyBorder="0" applyAlignment="0" applyProtection="0"/>
    <xf numFmtId="0" fontId="32" fillId="4" borderId="0" applyNumberFormat="0" applyBorder="0" applyAlignment="0" applyProtection="0"/>
  </cellStyleXfs>
  <cellXfs count="259">
    <xf numFmtId="0" fontId="0" fillId="0" borderId="0" xfId="0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6" fillId="7" borderId="5" xfId="0" applyFont="1" applyFill="1" applyBorder="1" applyAlignment="1">
      <alignment horizontal="center"/>
    </xf>
    <xf numFmtId="9" fontId="6" fillId="7" borderId="5" xfId="3" applyFont="1" applyFill="1" applyBorder="1" applyAlignment="1">
      <alignment horizontal="center"/>
    </xf>
    <xf numFmtId="43" fontId="0" fillId="0" borderId="5" xfId="1" applyFont="1" applyBorder="1"/>
    <xf numFmtId="44" fontId="0" fillId="0" borderId="5" xfId="2" applyFont="1" applyBorder="1"/>
    <xf numFmtId="0" fontId="0" fillId="0" borderId="5" xfId="0" applyBorder="1"/>
    <xf numFmtId="9" fontId="0" fillId="0" borderId="5" xfId="3" applyFont="1" applyBorder="1" applyAlignment="1">
      <alignment horizontal="center"/>
    </xf>
    <xf numFmtId="0" fontId="0" fillId="0" borderId="5" xfId="2" applyNumberFormat="1" applyFont="1" applyBorder="1"/>
    <xf numFmtId="43" fontId="0" fillId="8" borderId="5" xfId="1" applyFont="1" applyFill="1" applyBorder="1"/>
    <xf numFmtId="0" fontId="0" fillId="0" borderId="7" xfId="1" applyNumberFormat="1" applyFont="1" applyBorder="1"/>
    <xf numFmtId="43" fontId="0" fillId="0" borderId="7" xfId="1" applyFont="1" applyBorder="1"/>
    <xf numFmtId="22" fontId="0" fillId="9" borderId="11" xfId="0" applyNumberFormat="1" applyFill="1" applyBorder="1"/>
    <xf numFmtId="44" fontId="0" fillId="0" borderId="0" xfId="0" applyNumberFormat="1"/>
    <xf numFmtId="44" fontId="0" fillId="0" borderId="0" xfId="2" applyFont="1"/>
    <xf numFmtId="22" fontId="0" fillId="9" borderId="12" xfId="0" applyNumberFormat="1" applyFill="1" applyBorder="1"/>
    <xf numFmtId="0" fontId="0" fillId="0" borderId="3" xfId="1" applyNumberFormat="1" applyFont="1" applyBorder="1" applyAlignment="1">
      <alignment horizontal="center"/>
    </xf>
    <xf numFmtId="0" fontId="6" fillId="7" borderId="5" xfId="1" applyNumberFormat="1" applyFont="1" applyFill="1" applyBorder="1" applyAlignment="1">
      <alignment horizontal="center"/>
    </xf>
    <xf numFmtId="0" fontId="0" fillId="0" borderId="5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5" xfId="3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44" fontId="0" fillId="0" borderId="5" xfId="0" applyNumberFormat="1" applyBorder="1"/>
    <xf numFmtId="0" fontId="7" fillId="8" borderId="5" xfId="0" applyFont="1" applyFill="1" applyBorder="1" applyAlignment="1">
      <alignment horizontal="center"/>
    </xf>
    <xf numFmtId="1" fontId="8" fillId="8" borderId="5" xfId="0" applyNumberFormat="1" applyFont="1" applyFill="1" applyBorder="1" applyAlignment="1">
      <alignment horizontal="center"/>
    </xf>
    <xf numFmtId="0" fontId="8" fillId="8" borderId="5" xfId="0" applyFont="1" applyFill="1" applyBorder="1" applyAlignment="1">
      <alignment horizontal="left"/>
    </xf>
    <xf numFmtId="2" fontId="8" fillId="8" borderId="5" xfId="0" applyNumberFormat="1" applyFont="1" applyFill="1" applyBorder="1"/>
    <xf numFmtId="2" fontId="8" fillId="0" borderId="0" xfId="0" applyNumberFormat="1" applyFont="1"/>
    <xf numFmtId="164" fontId="8" fillId="8" borderId="5" xfId="0" applyNumberFormat="1" applyFont="1" applyFill="1" applyBorder="1"/>
    <xf numFmtId="164" fontId="8" fillId="0" borderId="0" xfId="0" applyNumberFormat="1" applyFont="1"/>
    <xf numFmtId="0" fontId="7" fillId="0" borderId="0" xfId="0" applyFont="1"/>
    <xf numFmtId="0" fontId="7" fillId="0" borderId="13" xfId="0" applyFont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/>
    </xf>
    <xf numFmtId="1" fontId="8" fillId="8" borderId="5" xfId="0" applyNumberFormat="1" applyFont="1" applyFill="1" applyBorder="1"/>
    <xf numFmtId="0" fontId="8" fillId="0" borderId="0" xfId="0" applyFont="1"/>
    <xf numFmtId="165" fontId="8" fillId="8" borderId="5" xfId="0" applyNumberFormat="1" applyFont="1" applyFill="1" applyBorder="1"/>
    <xf numFmtId="2" fontId="8" fillId="8" borderId="5" xfId="0" applyNumberFormat="1" applyFont="1" applyFill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left"/>
    </xf>
    <xf numFmtId="164" fontId="8" fillId="8" borderId="5" xfId="0" applyNumberFormat="1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0" fillId="0" borderId="8" xfId="0" applyBorder="1" applyAlignment="1">
      <alignment horizontal="center"/>
    </xf>
    <xf numFmtId="44" fontId="0" fillId="0" borderId="9" xfId="0" applyNumberFormat="1" applyBorder="1"/>
    <xf numFmtId="0" fontId="0" fillId="0" borderId="9" xfId="0" applyBorder="1"/>
    <xf numFmtId="10" fontId="0" fillId="0" borderId="9" xfId="3" applyNumberFormat="1" applyFon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2" fontId="11" fillId="0" borderId="5" xfId="0" applyNumberFormat="1" applyFont="1" applyBorder="1" applyAlignment="1">
      <alignment horizontal="left"/>
    </xf>
    <xf numFmtId="0" fontId="0" fillId="0" borderId="5" xfId="0" applyBorder="1" applyAlignment="1">
      <alignment horizontal="center"/>
    </xf>
    <xf numFmtId="43" fontId="0" fillId="8" borderId="5" xfId="1" applyFont="1" applyFill="1" applyBorder="1" applyAlignment="1"/>
    <xf numFmtId="2" fontId="11" fillId="8" borderId="5" xfId="0" applyNumberFormat="1" applyFont="1" applyFill="1" applyBorder="1" applyAlignment="1">
      <alignment horizontal="center"/>
    </xf>
    <xf numFmtId="0" fontId="8" fillId="8" borderId="5" xfId="0" applyFont="1" applyFill="1" applyBorder="1"/>
    <xf numFmtId="165" fontId="7" fillId="8" borderId="5" xfId="0" applyNumberFormat="1" applyFont="1" applyFill="1" applyBorder="1" applyAlignment="1">
      <alignment horizontal="center"/>
    </xf>
    <xf numFmtId="0" fontId="8" fillId="8" borderId="5" xfId="0" applyFont="1" applyFill="1" applyBorder="1" applyAlignment="1">
      <alignment horizontal="right"/>
    </xf>
    <xf numFmtId="2" fontId="8" fillId="8" borderId="5" xfId="0" applyNumberFormat="1" applyFont="1" applyFill="1" applyBorder="1" applyAlignment="1">
      <alignment horizontal="left"/>
    </xf>
    <xf numFmtId="2" fontId="0" fillId="8" borderId="5" xfId="0" applyNumberFormat="1" applyFill="1" applyBorder="1" applyAlignment="1">
      <alignment horizontal="center"/>
    </xf>
    <xf numFmtId="9" fontId="0" fillId="8" borderId="5" xfId="3" applyFont="1" applyFill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7" fontId="0" fillId="8" borderId="5" xfId="1" applyNumberFormat="1" applyFont="1" applyFill="1" applyBorder="1" applyAlignment="1">
      <alignment horizontal="center"/>
    </xf>
    <xf numFmtId="4" fontId="0" fillId="0" borderId="9" xfId="0" applyNumberFormat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9" fontId="0" fillId="0" borderId="9" xfId="3" applyFont="1" applyBorder="1" applyAlignment="1">
      <alignment horizontal="center"/>
    </xf>
    <xf numFmtId="165" fontId="0" fillId="8" borderId="5" xfId="0" applyNumberFormat="1" applyFill="1" applyBorder="1" applyAlignment="1">
      <alignment horizontal="center"/>
    </xf>
    <xf numFmtId="10" fontId="0" fillId="0" borderId="0" xfId="3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44" fontId="0" fillId="0" borderId="0" xfId="2" applyFont="1" applyBorder="1" applyAlignment="1">
      <alignment horizontal="center"/>
    </xf>
    <xf numFmtId="168" fontId="0" fillId="8" borderId="5" xfId="1" applyNumberFormat="1" applyFont="1" applyFill="1" applyBorder="1" applyAlignment="1"/>
    <xf numFmtId="9" fontId="0" fillId="8" borderId="5" xfId="3" applyFont="1" applyFill="1" applyBorder="1" applyAlignment="1"/>
    <xf numFmtId="9" fontId="0" fillId="8" borderId="5" xfId="3" applyFont="1" applyFill="1" applyBorder="1"/>
    <xf numFmtId="166" fontId="8" fillId="8" borderId="5" xfId="0" applyNumberFormat="1" applyFont="1" applyFill="1" applyBorder="1" applyAlignment="1">
      <alignment horizontal="center"/>
    </xf>
    <xf numFmtId="4" fontId="0" fillId="0" borderId="0" xfId="1" applyNumberFormat="1" applyFont="1" applyBorder="1" applyAlignment="1">
      <alignment horizontal="center"/>
    </xf>
    <xf numFmtId="44" fontId="18" fillId="0" borderId="0" xfId="0" applyNumberFormat="1" applyFont="1"/>
    <xf numFmtId="0" fontId="17" fillId="5" borderId="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19" fillId="11" borderId="1" xfId="7" applyAlignment="1">
      <alignment horizontal="center"/>
    </xf>
    <xf numFmtId="10" fontId="0" fillId="0" borderId="0" xfId="0" applyNumberFormat="1" applyAlignment="1">
      <alignment horizontal="center"/>
    </xf>
    <xf numFmtId="44" fontId="22" fillId="0" borderId="0" xfId="0" applyNumberFormat="1" applyFont="1"/>
    <xf numFmtId="43" fontId="5" fillId="5" borderId="3" xfId="1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170" fontId="18" fillId="0" borderId="0" xfId="0" applyNumberFormat="1" applyFont="1" applyAlignment="1">
      <alignment horizontal="left"/>
    </xf>
    <xf numFmtId="4" fontId="0" fillId="0" borderId="0" xfId="1" applyNumberFormat="1" applyFont="1" applyAlignment="1">
      <alignment horizontal="center"/>
    </xf>
    <xf numFmtId="44" fontId="18" fillId="0" borderId="0" xfId="0" applyNumberFormat="1" applyFont="1" applyAlignment="1">
      <alignment horizontal="center"/>
    </xf>
    <xf numFmtId="9" fontId="0" fillId="0" borderId="0" xfId="3" applyFont="1" applyAlignment="1">
      <alignment horizontal="center"/>
    </xf>
    <xf numFmtId="4" fontId="0" fillId="8" borderId="5" xfId="1" applyNumberFormat="1" applyFont="1" applyFill="1" applyBorder="1"/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  <xf numFmtId="0" fontId="25" fillId="14" borderId="5" xfId="0" applyFont="1" applyFill="1" applyBorder="1"/>
    <xf numFmtId="2" fontId="16" fillId="3" borderId="16" xfId="6" applyNumberFormat="1" applyFill="1" applyAlignment="1">
      <alignment horizontal="center"/>
    </xf>
    <xf numFmtId="4" fontId="16" fillId="3" borderId="16" xfId="6" applyNumberFormat="1" applyFill="1" applyAlignment="1">
      <alignment horizontal="center"/>
    </xf>
    <xf numFmtId="0" fontId="16" fillId="2" borderId="16" xfId="6" applyFill="1" applyAlignment="1">
      <alignment horizontal="center"/>
    </xf>
    <xf numFmtId="2" fontId="16" fillId="2" borderId="16" xfId="6" applyNumberFormat="1" applyFill="1" applyAlignment="1">
      <alignment horizontal="center"/>
    </xf>
    <xf numFmtId="9" fontId="16" fillId="2" borderId="16" xfId="6" applyNumberFormat="1" applyFill="1" applyAlignment="1">
      <alignment horizontal="center"/>
    </xf>
    <xf numFmtId="10" fontId="16" fillId="3" borderId="16" xfId="6" applyNumberFormat="1" applyFill="1" applyAlignment="1">
      <alignment horizontal="center"/>
    </xf>
    <xf numFmtId="0" fontId="16" fillId="3" borderId="16" xfId="6" applyFill="1"/>
    <xf numFmtId="44" fontId="16" fillId="3" borderId="16" xfId="6" applyNumberFormat="1" applyFill="1" applyAlignment="1">
      <alignment horizontal="center"/>
    </xf>
    <xf numFmtId="0" fontId="27" fillId="0" borderId="16" xfId="6" applyFont="1" applyFill="1"/>
    <xf numFmtId="169" fontId="16" fillId="2" borderId="16" xfId="2" applyNumberFormat="1" applyFont="1" applyFill="1" applyBorder="1" applyAlignment="1">
      <alignment horizontal="center"/>
    </xf>
    <xf numFmtId="169" fontId="0" fillId="0" borderId="0" xfId="2" applyNumberFormat="1" applyFont="1" applyAlignment="1">
      <alignment horizontal="center"/>
    </xf>
    <xf numFmtId="14" fontId="0" fillId="0" borderId="5" xfId="0" applyNumberFormat="1" applyBorder="1" applyAlignment="1">
      <alignment horizontal="center"/>
    </xf>
    <xf numFmtId="44" fontId="0" fillId="0" borderId="5" xfId="2" applyFont="1" applyBorder="1" applyAlignment="1">
      <alignment horizontal="center"/>
    </xf>
    <xf numFmtId="172" fontId="0" fillId="0" borderId="0" xfId="2" applyNumberFormat="1" applyFont="1" applyAlignment="1">
      <alignment horizontal="center"/>
    </xf>
    <xf numFmtId="0" fontId="28" fillId="14" borderId="5" xfId="0" applyFont="1" applyFill="1" applyBorder="1" applyAlignment="1">
      <alignment horizontal="center"/>
    </xf>
    <xf numFmtId="0" fontId="16" fillId="7" borderId="16" xfId="6" applyFill="1"/>
    <xf numFmtId="2" fontId="16" fillId="3" borderId="16" xfId="6" applyNumberFormat="1" applyFill="1"/>
    <xf numFmtId="9" fontId="16" fillId="3" borderId="16" xfId="6" applyNumberFormat="1" applyFill="1" applyAlignment="1">
      <alignment horizontal="center"/>
    </xf>
    <xf numFmtId="4" fontId="16" fillId="4" borderId="16" xfId="6" applyNumberFormat="1" applyFill="1" applyAlignment="1">
      <alignment horizontal="center"/>
    </xf>
    <xf numFmtId="9" fontId="16" fillId="4" borderId="16" xfId="6" applyNumberFormat="1" applyFill="1" applyAlignment="1">
      <alignment horizontal="center"/>
    </xf>
    <xf numFmtId="0" fontId="29" fillId="14" borderId="5" xfId="0" applyFont="1" applyFill="1" applyBorder="1" applyAlignment="1">
      <alignment horizontal="center"/>
    </xf>
    <xf numFmtId="9" fontId="29" fillId="14" borderId="5" xfId="3" applyFont="1" applyFill="1" applyBorder="1" applyAlignment="1">
      <alignment horizontal="center"/>
    </xf>
    <xf numFmtId="4" fontId="0" fillId="8" borderId="5" xfId="1" applyNumberFormat="1" applyFont="1" applyFill="1" applyBorder="1" applyAlignment="1">
      <alignment horizontal="center"/>
    </xf>
    <xf numFmtId="2" fontId="30" fillId="3" borderId="16" xfId="6" applyNumberFormat="1" applyFont="1" applyFill="1" applyAlignment="1">
      <alignment horizontal="center"/>
    </xf>
    <xf numFmtId="44" fontId="30" fillId="3" borderId="16" xfId="6" applyNumberFormat="1" applyFont="1" applyFill="1" applyAlignment="1">
      <alignment horizontal="center"/>
    </xf>
    <xf numFmtId="10" fontId="30" fillId="3" borderId="16" xfId="6" applyNumberFormat="1" applyFont="1" applyFill="1" applyAlignment="1">
      <alignment horizontal="center"/>
    </xf>
    <xf numFmtId="0" fontId="30" fillId="3" borderId="16" xfId="6" applyFont="1" applyFill="1"/>
    <xf numFmtId="0" fontId="30" fillId="3" borderId="16" xfId="6" applyFont="1" applyFill="1" applyAlignment="1">
      <alignment horizontal="center"/>
    </xf>
    <xf numFmtId="43" fontId="30" fillId="3" borderId="16" xfId="6" applyNumberFormat="1" applyFont="1" applyFill="1" applyAlignment="1">
      <alignment horizontal="center"/>
    </xf>
    <xf numFmtId="4" fontId="30" fillId="3" borderId="16" xfId="6" applyNumberFormat="1" applyFont="1" applyFill="1" applyAlignment="1">
      <alignment horizontal="center"/>
    </xf>
    <xf numFmtId="2" fontId="31" fillId="2" borderId="16" xfId="6" applyNumberFormat="1" applyFont="1" applyFill="1" applyAlignment="1">
      <alignment horizontal="center"/>
    </xf>
    <xf numFmtId="0" fontId="31" fillId="3" borderId="16" xfId="6" applyFont="1" applyFill="1" applyAlignment="1">
      <alignment horizontal="left"/>
    </xf>
    <xf numFmtId="3" fontId="31" fillId="3" borderId="16" xfId="6" applyNumberFormat="1" applyFont="1" applyFill="1" applyAlignment="1">
      <alignment horizontal="center"/>
    </xf>
    <xf numFmtId="43" fontId="31" fillId="3" borderId="16" xfId="6" applyNumberFormat="1" applyFont="1" applyFill="1"/>
    <xf numFmtId="2" fontId="31" fillId="3" borderId="16" xfId="6" applyNumberFormat="1" applyFont="1" applyFill="1" applyAlignment="1">
      <alignment horizontal="center"/>
    </xf>
    <xf numFmtId="4" fontId="31" fillId="3" borderId="16" xfId="6" applyNumberFormat="1" applyFont="1" applyFill="1" applyAlignment="1">
      <alignment horizontal="center"/>
    </xf>
    <xf numFmtId="169" fontId="31" fillId="3" borderId="16" xfId="2" applyNumberFormat="1" applyFont="1" applyFill="1" applyBorder="1" applyAlignment="1">
      <alignment horizontal="center"/>
    </xf>
    <xf numFmtId="1" fontId="31" fillId="3" borderId="16" xfId="6" applyNumberFormat="1" applyFont="1" applyFill="1" applyAlignment="1">
      <alignment horizontal="center"/>
    </xf>
    <xf numFmtId="43" fontId="31" fillId="3" borderId="16" xfId="6" applyNumberFormat="1" applyFont="1" applyFill="1" applyAlignment="1">
      <alignment horizontal="center"/>
    </xf>
    <xf numFmtId="4" fontId="0" fillId="13" borderId="3" xfId="0" applyNumberFormat="1" applyFill="1" applyBorder="1" applyAlignment="1">
      <alignment horizontal="center"/>
    </xf>
    <xf numFmtId="4" fontId="4" fillId="15" borderId="3" xfId="0" applyNumberFormat="1" applyFont="1" applyFill="1" applyBorder="1" applyAlignment="1">
      <alignment horizontal="center"/>
    </xf>
    <xf numFmtId="4" fontId="4" fillId="15" borderId="4" xfId="0" applyNumberFormat="1" applyFont="1" applyFill="1" applyBorder="1" applyAlignment="1">
      <alignment horizontal="center"/>
    </xf>
    <xf numFmtId="0" fontId="31" fillId="3" borderId="16" xfId="6" applyFont="1" applyFill="1" applyAlignment="1">
      <alignment horizontal="center"/>
    </xf>
    <xf numFmtId="170" fontId="21" fillId="10" borderId="17" xfId="8" applyNumberFormat="1" applyFont="1" applyFill="1" applyAlignment="1">
      <alignment horizontal="left"/>
    </xf>
    <xf numFmtId="44" fontId="21" fillId="10" borderId="17" xfId="8" applyNumberFormat="1" applyFont="1" applyFill="1"/>
    <xf numFmtId="4" fontId="21" fillId="10" borderId="17" xfId="8" applyNumberFormat="1" applyFont="1" applyFill="1" applyAlignment="1">
      <alignment horizontal="center"/>
    </xf>
    <xf numFmtId="0" fontId="21" fillId="10" borderId="17" xfId="8" applyFont="1" applyFill="1"/>
    <xf numFmtId="169" fontId="31" fillId="3" borderId="16" xfId="6" applyNumberFormat="1" applyFont="1" applyFill="1" applyAlignment="1">
      <alignment horizontal="center"/>
    </xf>
    <xf numFmtId="10" fontId="31" fillId="3" borderId="16" xfId="6" applyNumberFormat="1" applyFont="1" applyFill="1" applyAlignment="1">
      <alignment horizontal="center"/>
    </xf>
    <xf numFmtId="0" fontId="31" fillId="3" borderId="16" xfId="6" applyFont="1" applyFill="1"/>
    <xf numFmtId="171" fontId="31" fillId="3" borderId="16" xfId="6" applyNumberFormat="1" applyFont="1" applyFill="1" applyAlignment="1">
      <alignment horizontal="center"/>
    </xf>
    <xf numFmtId="44" fontId="31" fillId="3" borderId="16" xfId="6" applyNumberFormat="1" applyFont="1" applyFill="1"/>
    <xf numFmtId="164" fontId="7" fillId="8" borderId="5" xfId="0" applyNumberFormat="1" applyFont="1" applyFill="1" applyBorder="1" applyAlignment="1">
      <alignment horizontal="center"/>
    </xf>
    <xf numFmtId="0" fontId="33" fillId="4" borderId="0" xfId="11" applyFont="1" applyAlignment="1">
      <alignment horizontal="center"/>
    </xf>
    <xf numFmtId="9" fontId="33" fillId="4" borderId="0" xfId="11" applyNumberFormat="1" applyFont="1" applyAlignment="1">
      <alignment horizontal="center"/>
    </xf>
    <xf numFmtId="171" fontId="33" fillId="2" borderId="16" xfId="4" applyNumberFormat="1" applyFont="1" applyBorder="1" applyAlignment="1">
      <alignment horizontal="center"/>
    </xf>
    <xf numFmtId="173" fontId="33" fillId="2" borderId="16" xfId="4" applyNumberFormat="1" applyFont="1" applyBorder="1" applyAlignment="1">
      <alignment horizontal="center"/>
    </xf>
    <xf numFmtId="0" fontId="33" fillId="2" borderId="16" xfId="4" applyFont="1" applyBorder="1" applyAlignment="1">
      <alignment horizontal="center"/>
    </xf>
    <xf numFmtId="2" fontId="33" fillId="2" borderId="16" xfId="4" applyNumberFormat="1" applyFont="1" applyBorder="1" applyAlignment="1">
      <alignment horizontal="center"/>
    </xf>
    <xf numFmtId="169" fontId="33" fillId="2" borderId="16" xfId="2" applyNumberFormat="1" applyFont="1" applyFill="1" applyBorder="1" applyAlignment="1">
      <alignment horizontal="center"/>
    </xf>
    <xf numFmtId="2" fontId="34" fillId="2" borderId="16" xfId="4" applyNumberFormat="1" applyFont="1" applyBorder="1" applyAlignment="1">
      <alignment horizontal="center"/>
    </xf>
    <xf numFmtId="9" fontId="34" fillId="2" borderId="16" xfId="4" applyNumberFormat="1" applyFont="1" applyBorder="1" applyAlignment="1">
      <alignment horizontal="center"/>
    </xf>
    <xf numFmtId="0" fontId="35" fillId="0" borderId="0" xfId="0" applyFont="1"/>
    <xf numFmtId="0" fontId="35" fillId="0" borderId="0" xfId="0" applyFont="1" applyAlignment="1">
      <alignment horizontal="center"/>
    </xf>
    <xf numFmtId="0" fontId="35" fillId="0" borderId="0" xfId="0" applyFont="1" applyAlignment="1">
      <alignment horizontal="left"/>
    </xf>
    <xf numFmtId="44" fontId="36" fillId="0" borderId="0" xfId="2" applyFont="1" applyBorder="1"/>
    <xf numFmtId="0" fontId="37" fillId="3" borderId="16" xfId="5" applyFont="1" applyBorder="1"/>
    <xf numFmtId="2" fontId="37" fillId="3" borderId="16" xfId="5" applyNumberFormat="1" applyFont="1" applyBorder="1" applyAlignment="1">
      <alignment horizontal="center"/>
    </xf>
    <xf numFmtId="4" fontId="35" fillId="0" borderId="0" xfId="1" applyNumberFormat="1" applyFont="1" applyBorder="1" applyAlignment="1">
      <alignment horizontal="center"/>
    </xf>
    <xf numFmtId="3" fontId="37" fillId="3" borderId="16" xfId="5" applyNumberFormat="1" applyFont="1" applyBorder="1" applyAlignment="1">
      <alignment horizontal="center"/>
    </xf>
    <xf numFmtId="1" fontId="37" fillId="3" borderId="16" xfId="5" applyNumberFormat="1" applyFont="1" applyBorder="1" applyAlignment="1">
      <alignment horizontal="center"/>
    </xf>
    <xf numFmtId="9" fontId="37" fillId="3" borderId="16" xfId="5" applyNumberFormat="1" applyFont="1" applyBorder="1" applyAlignment="1">
      <alignment horizontal="center"/>
    </xf>
    <xf numFmtId="2" fontId="35" fillId="0" borderId="0" xfId="0" applyNumberFormat="1" applyFont="1" applyAlignment="1">
      <alignment horizontal="center"/>
    </xf>
    <xf numFmtId="169" fontId="35" fillId="0" borderId="0" xfId="2" applyNumberFormat="1" applyFont="1" applyBorder="1" applyAlignment="1">
      <alignment horizontal="center"/>
    </xf>
    <xf numFmtId="1" fontId="35" fillId="0" borderId="0" xfId="0" applyNumberFormat="1" applyFont="1" applyAlignment="1">
      <alignment horizontal="center"/>
    </xf>
    <xf numFmtId="3" fontId="35" fillId="0" borderId="0" xfId="1" applyNumberFormat="1" applyFont="1" applyBorder="1" applyAlignment="1">
      <alignment horizontal="center"/>
    </xf>
    <xf numFmtId="9" fontId="35" fillId="0" borderId="0" xfId="3" applyFont="1" applyBorder="1" applyAlignment="1">
      <alignment horizontal="center"/>
    </xf>
    <xf numFmtId="0" fontId="38" fillId="14" borderId="5" xfId="0" applyFont="1" applyFill="1" applyBorder="1"/>
    <xf numFmtId="167" fontId="35" fillId="8" borderId="5" xfId="1" applyNumberFormat="1" applyFont="1" applyFill="1" applyBorder="1" applyAlignment="1">
      <alignment horizontal="center"/>
    </xf>
    <xf numFmtId="9" fontId="35" fillId="8" borderId="5" xfId="3" applyFont="1" applyFill="1" applyBorder="1" applyAlignment="1">
      <alignment horizontal="center"/>
    </xf>
    <xf numFmtId="0" fontId="41" fillId="12" borderId="15" xfId="10" applyFont="1" applyBorder="1"/>
    <xf numFmtId="0" fontId="41" fillId="12" borderId="15" xfId="10" applyFont="1" applyBorder="1" applyAlignment="1">
      <alignment horizontal="center"/>
    </xf>
    <xf numFmtId="2" fontId="35" fillId="0" borderId="0" xfId="0" applyNumberFormat="1" applyFont="1"/>
    <xf numFmtId="9" fontId="35" fillId="0" borderId="0" xfId="3" applyFont="1"/>
    <xf numFmtId="43" fontId="42" fillId="14" borderId="5" xfId="1" applyFont="1" applyFill="1" applyBorder="1" applyAlignment="1">
      <alignment horizontal="center"/>
    </xf>
    <xf numFmtId="9" fontId="0" fillId="0" borderId="7" xfId="3" applyFont="1" applyBorder="1"/>
    <xf numFmtId="9" fontId="0" fillId="8" borderId="5" xfId="1" applyNumberFormat="1" applyFont="1" applyFill="1" applyBorder="1" applyAlignment="1">
      <alignment horizontal="center"/>
    </xf>
    <xf numFmtId="0" fontId="28" fillId="14" borderId="4" xfId="0" applyFont="1" applyFill="1" applyBorder="1" applyAlignment="1">
      <alignment horizontal="center"/>
    </xf>
    <xf numFmtId="0" fontId="28" fillId="14" borderId="18" xfId="0" applyFont="1" applyFill="1" applyBorder="1" applyAlignment="1">
      <alignment horizontal="center"/>
    </xf>
    <xf numFmtId="43" fontId="7" fillId="8" borderId="5" xfId="1" applyFont="1" applyFill="1" applyBorder="1" applyAlignment="1" applyProtection="1">
      <alignment horizontal="left"/>
    </xf>
    <xf numFmtId="43" fontId="17" fillId="14" borderId="7" xfId="1" applyFont="1" applyFill="1" applyBorder="1" applyAlignment="1" applyProtection="1">
      <alignment horizontal="center"/>
    </xf>
    <xf numFmtId="43" fontId="17" fillId="14" borderId="14" xfId="1" applyFont="1" applyFill="1" applyBorder="1" applyAlignment="1" applyProtection="1">
      <alignment horizontal="center"/>
    </xf>
    <xf numFmtId="43" fontId="17" fillId="14" borderId="6" xfId="1" applyFont="1" applyFill="1" applyBorder="1" applyAlignment="1" applyProtection="1">
      <alignment horizontal="center"/>
    </xf>
    <xf numFmtId="0" fontId="28" fillId="14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9" fontId="0" fillId="8" borderId="7" xfId="0" applyNumberFormat="1" applyFill="1" applyBorder="1" applyAlignment="1">
      <alignment horizontal="center"/>
    </xf>
    <xf numFmtId="0" fontId="28" fillId="14" borderId="7" xfId="0" applyFont="1" applyFill="1" applyBorder="1" applyAlignment="1">
      <alignment horizontal="center"/>
    </xf>
    <xf numFmtId="0" fontId="28" fillId="14" borderId="14" xfId="0" applyFont="1" applyFill="1" applyBorder="1" applyAlignment="1">
      <alignment horizontal="center"/>
    </xf>
    <xf numFmtId="0" fontId="8" fillId="8" borderId="7" xfId="0" applyFont="1" applyFill="1" applyBorder="1" applyAlignment="1">
      <alignment horizontal="left"/>
    </xf>
    <xf numFmtId="0" fontId="8" fillId="0" borderId="7" xfId="0" applyFont="1" applyBorder="1" applyAlignment="1">
      <alignment horizontal="left"/>
    </xf>
    <xf numFmtId="0" fontId="8" fillId="0" borderId="14" xfId="0" applyFont="1" applyBorder="1" applyAlignment="1">
      <alignment horizontal="left"/>
    </xf>
    <xf numFmtId="0" fontId="8" fillId="0" borderId="6" xfId="0" applyFont="1" applyBorder="1" applyAlignment="1">
      <alignment horizontal="left"/>
    </xf>
    <xf numFmtId="0" fontId="8" fillId="8" borderId="5" xfId="0" applyFont="1" applyFill="1" applyBorder="1" applyAlignment="1">
      <alignment horizontal="center"/>
    </xf>
    <xf numFmtId="0" fontId="28" fillId="14" borderId="6" xfId="0" applyFont="1" applyFill="1" applyBorder="1" applyAlignment="1">
      <alignment horizontal="center"/>
    </xf>
    <xf numFmtId="0" fontId="7" fillId="8" borderId="7" xfId="0" applyFont="1" applyFill="1" applyBorder="1" applyAlignment="1">
      <alignment horizontal="center"/>
    </xf>
    <xf numFmtId="0" fontId="7" fillId="8" borderId="14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42" fillId="14" borderId="18" xfId="0" applyFont="1" applyFill="1" applyBorder="1" applyAlignment="1">
      <alignment horizontal="center"/>
    </xf>
    <xf numFmtId="0" fontId="24" fillId="14" borderId="5" xfId="0" applyFont="1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2" fontId="11" fillId="8" borderId="7" xfId="0" applyNumberFormat="1" applyFont="1" applyFill="1" applyBorder="1" applyAlignment="1">
      <alignment horizontal="center"/>
    </xf>
    <xf numFmtId="2" fontId="11" fillId="8" borderId="6" xfId="0" applyNumberFormat="1" applyFont="1" applyFill="1" applyBorder="1" applyAlignment="1">
      <alignment horizontal="center"/>
    </xf>
    <xf numFmtId="0" fontId="0" fillId="8" borderId="5" xfId="0" applyFill="1" applyBorder="1" applyAlignment="1">
      <alignment horizontal="right"/>
    </xf>
    <xf numFmtId="2" fontId="11" fillId="8" borderId="7" xfId="0" applyNumberFormat="1" applyFont="1" applyFill="1" applyBorder="1" applyAlignment="1">
      <alignment horizontal="right"/>
    </xf>
    <xf numFmtId="2" fontId="11" fillId="8" borderId="6" xfId="0" applyNumberFormat="1" applyFont="1" applyFill="1" applyBorder="1" applyAlignment="1">
      <alignment horizontal="right"/>
    </xf>
    <xf numFmtId="0" fontId="14" fillId="8" borderId="5" xfId="0" applyFont="1" applyFill="1" applyBorder="1" applyAlignment="1">
      <alignment horizontal="center"/>
    </xf>
    <xf numFmtId="9" fontId="14" fillId="8" borderId="7" xfId="0" applyNumberFormat="1" applyFont="1" applyFill="1" applyBorder="1" applyAlignment="1">
      <alignment horizontal="center"/>
    </xf>
    <xf numFmtId="9" fontId="14" fillId="8" borderId="6" xfId="0" applyNumberFormat="1" applyFont="1" applyFill="1" applyBorder="1" applyAlignment="1">
      <alignment horizontal="center"/>
    </xf>
    <xf numFmtId="0" fontId="0" fillId="8" borderId="5" xfId="0" applyFill="1" applyBorder="1" applyAlignment="1">
      <alignment horizontal="left"/>
    </xf>
    <xf numFmtId="2" fontId="11" fillId="8" borderId="7" xfId="0" applyNumberFormat="1" applyFont="1" applyFill="1" applyBorder="1" applyAlignment="1">
      <alignment horizontal="left"/>
    </xf>
    <xf numFmtId="2" fontId="11" fillId="8" borderId="6" xfId="0" applyNumberFormat="1" applyFont="1" applyFill="1" applyBorder="1" applyAlignment="1">
      <alignment horizontal="left"/>
    </xf>
    <xf numFmtId="3" fontId="14" fillId="8" borderId="5" xfId="0" applyNumberFormat="1" applyFont="1" applyFill="1" applyBorder="1" applyAlignment="1">
      <alignment horizontal="center"/>
    </xf>
    <xf numFmtId="167" fontId="14" fillId="8" borderId="5" xfId="0" applyNumberFormat="1" applyFont="1" applyFill="1" applyBorder="1" applyAlignment="1">
      <alignment horizontal="center"/>
    </xf>
    <xf numFmtId="0" fontId="11" fillId="8" borderId="5" xfId="0" applyFont="1" applyFill="1" applyBorder="1" applyAlignment="1">
      <alignment horizontal="left"/>
    </xf>
    <xf numFmtId="0" fontId="26" fillId="14" borderId="5" xfId="0" applyFont="1" applyFill="1" applyBorder="1" applyAlignment="1">
      <alignment horizontal="center"/>
    </xf>
    <xf numFmtId="0" fontId="35" fillId="8" borderId="5" xfId="0" applyFont="1" applyFill="1" applyBorder="1" applyAlignment="1">
      <alignment horizontal="center"/>
    </xf>
    <xf numFmtId="0" fontId="35" fillId="8" borderId="5" xfId="0" applyFont="1" applyFill="1" applyBorder="1" applyAlignment="1">
      <alignment horizontal="right"/>
    </xf>
    <xf numFmtId="0" fontId="40" fillId="8" borderId="5" xfId="0" applyFont="1" applyFill="1" applyBorder="1" applyAlignment="1">
      <alignment horizontal="center"/>
    </xf>
    <xf numFmtId="10" fontId="40" fillId="8" borderId="7" xfId="0" applyNumberFormat="1" applyFont="1" applyFill="1" applyBorder="1" applyAlignment="1">
      <alignment horizontal="center"/>
    </xf>
    <xf numFmtId="10" fontId="40" fillId="8" borderId="6" xfId="0" applyNumberFormat="1" applyFont="1" applyFill="1" applyBorder="1" applyAlignment="1">
      <alignment horizontal="center"/>
    </xf>
    <xf numFmtId="0" fontId="35" fillId="8" borderId="5" xfId="0" applyFont="1" applyFill="1" applyBorder="1" applyAlignment="1">
      <alignment horizontal="left"/>
    </xf>
    <xf numFmtId="3" fontId="40" fillId="8" borderId="5" xfId="0" applyNumberFormat="1" applyFont="1" applyFill="1" applyBorder="1" applyAlignment="1">
      <alignment horizontal="center"/>
    </xf>
    <xf numFmtId="4" fontId="40" fillId="8" borderId="5" xfId="0" applyNumberFormat="1" applyFont="1" applyFill="1" applyBorder="1" applyAlignment="1">
      <alignment horizontal="center"/>
    </xf>
    <xf numFmtId="0" fontId="39" fillId="14" borderId="5" xfId="0" applyFont="1" applyFill="1" applyBorder="1" applyAlignment="1">
      <alignment horizontal="center"/>
    </xf>
    <xf numFmtId="22" fontId="33" fillId="6" borderId="6" xfId="0" applyNumberFormat="1" applyFont="1" applyFill="1" applyBorder="1"/>
    <xf numFmtId="0" fontId="33" fillId="7" borderId="5" xfId="0" applyFont="1" applyFill="1" applyBorder="1"/>
    <xf numFmtId="44" fontId="33" fillId="7" borderId="5" xfId="0" applyNumberFormat="1" applyFont="1" applyFill="1" applyBorder="1"/>
    <xf numFmtId="9" fontId="33" fillId="7" borderId="5" xfId="3" applyFont="1" applyFill="1" applyBorder="1"/>
    <xf numFmtId="44" fontId="33" fillId="0" borderId="5" xfId="2" applyFont="1" applyBorder="1"/>
    <xf numFmtId="0" fontId="33" fillId="0" borderId="5" xfId="2" applyNumberFormat="1" applyFont="1" applyBorder="1"/>
    <xf numFmtId="43" fontId="33" fillId="0" borderId="5" xfId="1" applyFont="1" applyBorder="1"/>
    <xf numFmtId="44" fontId="33" fillId="7" borderId="5" xfId="2" applyFont="1" applyFill="1" applyBorder="1"/>
    <xf numFmtId="0" fontId="33" fillId="0" borderId="7" xfId="1" applyNumberFormat="1" applyFont="1" applyBorder="1"/>
    <xf numFmtId="43" fontId="33" fillId="0" borderId="7" xfId="1" applyFont="1" applyBorder="1"/>
    <xf numFmtId="43" fontId="33" fillId="7" borderId="7" xfId="1" applyFont="1" applyFill="1" applyBorder="1"/>
    <xf numFmtId="22" fontId="31" fillId="2" borderId="16" xfId="6" applyNumberFormat="1" applyFont="1" applyFill="1"/>
    <xf numFmtId="0" fontId="31" fillId="2" borderId="16" xfId="6" applyFont="1" applyFill="1"/>
    <xf numFmtId="4" fontId="31" fillId="4" borderId="16" xfId="6" applyNumberFormat="1" applyFont="1" applyFill="1" applyAlignment="1">
      <alignment horizontal="center"/>
    </xf>
    <xf numFmtId="0" fontId="43" fillId="10" borderId="16" xfId="9" applyFont="1" applyBorder="1" applyAlignment="1">
      <alignment horizontal="center"/>
    </xf>
    <xf numFmtId="10" fontId="43" fillId="10" borderId="16" xfId="9" applyNumberFormat="1" applyFont="1" applyBorder="1" applyAlignment="1">
      <alignment horizontal="center"/>
    </xf>
    <xf numFmtId="4" fontId="44" fillId="10" borderId="16" xfId="6" applyNumberFormat="1" applyFont="1" applyFill="1" applyAlignment="1">
      <alignment horizontal="center"/>
    </xf>
    <xf numFmtId="14" fontId="3" fillId="3" borderId="0" xfId="5" applyNumberFormat="1" applyAlignment="1">
      <alignment horizontal="center"/>
    </xf>
    <xf numFmtId="43" fontId="3" fillId="3" borderId="0" xfId="5" applyNumberFormat="1" applyAlignment="1">
      <alignment horizontal="center"/>
    </xf>
    <xf numFmtId="4" fontId="3" fillId="3" borderId="0" xfId="5" applyNumberFormat="1" applyBorder="1" applyAlignment="1">
      <alignment horizontal="center"/>
    </xf>
    <xf numFmtId="0" fontId="3" fillId="3" borderId="0" xfId="5" applyNumberFormat="1"/>
    <xf numFmtId="0" fontId="3" fillId="3" borderId="0" xfId="5"/>
    <xf numFmtId="10" fontId="3" fillId="3" borderId="0" xfId="5" applyNumberFormat="1" applyAlignment="1">
      <alignment horizontal="center"/>
    </xf>
  </cellXfs>
  <cellStyles count="12">
    <cellStyle name="20% - Accent2" xfId="9" builtinId="34"/>
    <cellStyle name="Accent3" xfId="10" builtinId="37"/>
    <cellStyle name="Bad" xfId="5" builtinId="27"/>
    <cellStyle name="Calculation" xfId="7" builtinId="22"/>
    <cellStyle name="Comma" xfId="1" builtinId="3"/>
    <cellStyle name="Currency" xfId="2" builtinId="4"/>
    <cellStyle name="Good" xfId="4" builtinId="26"/>
    <cellStyle name="Heading 3" xfId="6" builtinId="18"/>
    <cellStyle name="Linked Cell" xfId="8" builtinId="24"/>
    <cellStyle name="Neutral" xfId="11" builtinId="28"/>
    <cellStyle name="Normal" xfId="0" builtinId="0"/>
    <cellStyle name="Percent" xfId="3" builtinId="5"/>
  </cellStyles>
  <dxfs count="1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1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</dxf>
    <dxf>
      <numFmt numFmtId="171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1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9" formatCode="&quot;$&quot;#,##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3" formatCode="_(&quot;$&quot;* #,##0.0_);_(&quot;$&quot;* \(#,##0.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9" formatCode="&quot;$&quot;#,##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1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70" formatCode="[$-409]mmmm\-yy;@"/>
      <fill>
        <patternFill patternType="solid">
          <fgColor theme="9" tint="0.79998168889431442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family val="2"/>
        <scheme val="none"/>
      </font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7" formatCode="m/d/yyyy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NOKIA's Forecast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256687803196715E-2"/>
          <c:y val="0.11554086916395673"/>
          <c:w val="0.94821372583501973"/>
          <c:h val="0.65087398269518526"/>
        </c:manualLayout>
      </c:layout>
      <c:lineChart>
        <c:grouping val="standard"/>
        <c:varyColors val="0"/>
        <c:ser>
          <c:idx val="0"/>
          <c:order val="0"/>
          <c:tx>
            <c:strRef>
              <c:f>'Simple Moving Average 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'!$B$2:$B$1470</c:f>
              <c:numCache>
                <c:formatCode>_("$"* #,##0.00_);_("$"* \(#,##0.00\);_("$"* "-"??_);_(@_)</c:formatCode>
                <c:ptCount val="1469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5.3741000000000003</c:v>
                </c:pt>
                <c:pt idx="4">
                  <c:v>5.4901999999999997</c:v>
                </c:pt>
                <c:pt idx="5">
                  <c:v>5.5438000000000001</c:v>
                </c:pt>
                <c:pt idx="6">
                  <c:v>5.4813000000000001</c:v>
                </c:pt>
                <c:pt idx="7">
                  <c:v>5.4276999999999997</c:v>
                </c:pt>
                <c:pt idx="8">
                  <c:v>5.3741000000000003</c:v>
                </c:pt>
                <c:pt idx="9">
                  <c:v>5.4009</c:v>
                </c:pt>
                <c:pt idx="10">
                  <c:v>5.3117000000000001</c:v>
                </c:pt>
                <c:pt idx="11">
                  <c:v>5.3384</c:v>
                </c:pt>
                <c:pt idx="12">
                  <c:v>5.4545000000000003</c:v>
                </c:pt>
                <c:pt idx="13">
                  <c:v>5.3295000000000003</c:v>
                </c:pt>
                <c:pt idx="14">
                  <c:v>5.4009</c:v>
                </c:pt>
                <c:pt idx="15">
                  <c:v>5.4991000000000003</c:v>
                </c:pt>
                <c:pt idx="16">
                  <c:v>5.8918999999999997</c:v>
                </c:pt>
                <c:pt idx="17">
                  <c:v>5.7937000000000003</c:v>
                </c:pt>
                <c:pt idx="18">
                  <c:v>5.8472999999999997</c:v>
                </c:pt>
                <c:pt idx="19">
                  <c:v>5.8651</c:v>
                </c:pt>
                <c:pt idx="20">
                  <c:v>5.6687000000000003</c:v>
                </c:pt>
                <c:pt idx="21">
                  <c:v>5.4722999999999997</c:v>
                </c:pt>
                <c:pt idx="22">
                  <c:v>5.4099000000000004</c:v>
                </c:pt>
                <c:pt idx="23">
                  <c:v>5.3920000000000003</c:v>
                </c:pt>
                <c:pt idx="24">
                  <c:v>5.4009</c:v>
                </c:pt>
                <c:pt idx="25">
                  <c:v>5.3205999999999998</c:v>
                </c:pt>
                <c:pt idx="26">
                  <c:v>5.4991000000000003</c:v>
                </c:pt>
                <c:pt idx="27">
                  <c:v>5.5438000000000001</c:v>
                </c:pt>
                <c:pt idx="28">
                  <c:v>5.5705</c:v>
                </c:pt>
                <c:pt idx="29">
                  <c:v>5.6420000000000003</c:v>
                </c:pt>
                <c:pt idx="30">
                  <c:v>5.6241000000000003</c:v>
                </c:pt>
                <c:pt idx="31">
                  <c:v>5.6420000000000003</c:v>
                </c:pt>
                <c:pt idx="32">
                  <c:v>5.5080999999999998</c:v>
                </c:pt>
                <c:pt idx="33">
                  <c:v>5.4455999999999998</c:v>
                </c:pt>
                <c:pt idx="34">
                  <c:v>5.4901999999999997</c:v>
                </c:pt>
                <c:pt idx="35">
                  <c:v>5.5705</c:v>
                </c:pt>
                <c:pt idx="36">
                  <c:v>5.4901999999999997</c:v>
                </c:pt>
                <c:pt idx="37">
                  <c:v>5.4634</c:v>
                </c:pt>
                <c:pt idx="38">
                  <c:v>5.4634</c:v>
                </c:pt>
                <c:pt idx="39">
                  <c:v>5.4366000000000003</c:v>
                </c:pt>
                <c:pt idx="40">
                  <c:v>5.4545000000000003</c:v>
                </c:pt>
                <c:pt idx="41">
                  <c:v>5.4276999999999997</c:v>
                </c:pt>
                <c:pt idx="42">
                  <c:v>5.4991000000000003</c:v>
                </c:pt>
                <c:pt idx="43">
                  <c:v>5.4455999999999998</c:v>
                </c:pt>
                <c:pt idx="44">
                  <c:v>5.3830999999999998</c:v>
                </c:pt>
                <c:pt idx="45">
                  <c:v>5.4188000000000001</c:v>
                </c:pt>
                <c:pt idx="46">
                  <c:v>5.4813000000000001</c:v>
                </c:pt>
                <c:pt idx="47">
                  <c:v>5.5347999999999997</c:v>
                </c:pt>
                <c:pt idx="48">
                  <c:v>5.4813000000000001</c:v>
                </c:pt>
                <c:pt idx="49">
                  <c:v>5.5526999999999997</c:v>
                </c:pt>
                <c:pt idx="50">
                  <c:v>5.7045000000000003</c:v>
                </c:pt>
                <c:pt idx="51">
                  <c:v>5.6509</c:v>
                </c:pt>
                <c:pt idx="52">
                  <c:v>5.6687000000000003</c:v>
                </c:pt>
                <c:pt idx="53">
                  <c:v>5.6151999999999997</c:v>
                </c:pt>
                <c:pt idx="54">
                  <c:v>5.5884</c:v>
                </c:pt>
                <c:pt idx="55">
                  <c:v>5.2492000000000001</c:v>
                </c:pt>
                <c:pt idx="56">
                  <c:v>5.2401999999999997</c:v>
                </c:pt>
                <c:pt idx="57">
                  <c:v>5.1955999999999998</c:v>
                </c:pt>
                <c:pt idx="58">
                  <c:v>5.1955999999999998</c:v>
                </c:pt>
                <c:pt idx="59">
                  <c:v>5.0796000000000001</c:v>
                </c:pt>
                <c:pt idx="60">
                  <c:v>5.1063000000000001</c:v>
                </c:pt>
                <c:pt idx="61">
                  <c:v>5.1509999999999998</c:v>
                </c:pt>
                <c:pt idx="62">
                  <c:v>5.1867000000000001</c:v>
                </c:pt>
                <c:pt idx="63">
                  <c:v>5.2670000000000003</c:v>
                </c:pt>
                <c:pt idx="64">
                  <c:v>5.2670000000000003</c:v>
                </c:pt>
                <c:pt idx="65">
                  <c:v>5.2849000000000004</c:v>
                </c:pt>
                <c:pt idx="66">
                  <c:v>5.3205999999999998</c:v>
                </c:pt>
                <c:pt idx="67">
                  <c:v>5.2313000000000001</c:v>
                </c:pt>
                <c:pt idx="68">
                  <c:v>5.2224000000000004</c:v>
                </c:pt>
                <c:pt idx="69">
                  <c:v>5.2401999999999997</c:v>
                </c:pt>
                <c:pt idx="70">
                  <c:v>5.3026999999999997</c:v>
                </c:pt>
                <c:pt idx="71">
                  <c:v>5.0349000000000004</c:v>
                </c:pt>
                <c:pt idx="72">
                  <c:v>5.0705999999999998</c:v>
                </c:pt>
                <c:pt idx="73">
                  <c:v>5.1955999999999998</c:v>
                </c:pt>
                <c:pt idx="74">
                  <c:v>5.1867000000000001</c:v>
                </c:pt>
                <c:pt idx="75">
                  <c:v>5.1867000000000001</c:v>
                </c:pt>
                <c:pt idx="76">
                  <c:v>5.1778000000000004</c:v>
                </c:pt>
                <c:pt idx="77">
                  <c:v>5.1688000000000001</c:v>
                </c:pt>
                <c:pt idx="78">
                  <c:v>4.7313999999999998</c:v>
                </c:pt>
                <c:pt idx="79">
                  <c:v>4.7850000000000001</c:v>
                </c:pt>
                <c:pt idx="80">
                  <c:v>4.7492000000000001</c:v>
                </c:pt>
                <c:pt idx="81">
                  <c:v>4.7134999999999998</c:v>
                </c:pt>
                <c:pt idx="82">
                  <c:v>4.66</c:v>
                </c:pt>
                <c:pt idx="83">
                  <c:v>4.6332000000000004</c:v>
                </c:pt>
                <c:pt idx="84">
                  <c:v>4.6242999999999999</c:v>
                </c:pt>
                <c:pt idx="85">
                  <c:v>4.5885999999999996</c:v>
                </c:pt>
                <c:pt idx="86">
                  <c:v>4.4992999999999999</c:v>
                </c:pt>
                <c:pt idx="87">
                  <c:v>4.4457000000000004</c:v>
                </c:pt>
                <c:pt idx="88">
                  <c:v>4.4188999999999998</c:v>
                </c:pt>
                <c:pt idx="89">
                  <c:v>4.4010999999999996</c:v>
                </c:pt>
                <c:pt idx="90">
                  <c:v>4.3029000000000002</c:v>
                </c:pt>
                <c:pt idx="91">
                  <c:v>4.2583000000000002</c:v>
                </c:pt>
                <c:pt idx="92">
                  <c:v>4.2583000000000002</c:v>
                </c:pt>
                <c:pt idx="93">
                  <c:v>4.4279000000000002</c:v>
                </c:pt>
                <c:pt idx="94">
                  <c:v>4.41</c:v>
                </c:pt>
                <c:pt idx="95">
                  <c:v>4.5350000000000001</c:v>
                </c:pt>
                <c:pt idx="96">
                  <c:v>4.5528000000000004</c:v>
                </c:pt>
                <c:pt idx="97">
                  <c:v>4.6304999999999996</c:v>
                </c:pt>
                <c:pt idx="98">
                  <c:v>4.4861000000000004</c:v>
                </c:pt>
                <c:pt idx="99">
                  <c:v>4.6214000000000004</c:v>
                </c:pt>
                <c:pt idx="100">
                  <c:v>4.5221999999999998</c:v>
                </c:pt>
                <c:pt idx="101">
                  <c:v>4.5491999999999999</c:v>
                </c:pt>
                <c:pt idx="102">
                  <c:v>4.5944000000000003</c:v>
                </c:pt>
                <c:pt idx="103">
                  <c:v>4.5583</c:v>
                </c:pt>
                <c:pt idx="104">
                  <c:v>4.5041000000000002</c:v>
                </c:pt>
                <c:pt idx="105">
                  <c:v>4.5401999999999996</c:v>
                </c:pt>
                <c:pt idx="106">
                  <c:v>4.5583</c:v>
                </c:pt>
                <c:pt idx="107">
                  <c:v>4.5312000000000001</c:v>
                </c:pt>
                <c:pt idx="108">
                  <c:v>4.5853000000000002</c:v>
                </c:pt>
                <c:pt idx="109">
                  <c:v>4.4950999999999999</c:v>
                </c:pt>
                <c:pt idx="110">
                  <c:v>4.6576000000000004</c:v>
                </c:pt>
                <c:pt idx="111">
                  <c:v>4.6033999999999997</c:v>
                </c:pt>
                <c:pt idx="112">
                  <c:v>4.5853000000000002</c:v>
                </c:pt>
                <c:pt idx="113">
                  <c:v>4.468</c:v>
                </c:pt>
                <c:pt idx="114">
                  <c:v>4.4861000000000004</c:v>
                </c:pt>
                <c:pt idx="115">
                  <c:v>4.5221999999999998</c:v>
                </c:pt>
                <c:pt idx="116">
                  <c:v>4.5491999999999999</c:v>
                </c:pt>
                <c:pt idx="117">
                  <c:v>4.6665999999999999</c:v>
                </c:pt>
                <c:pt idx="118">
                  <c:v>4.6576000000000004</c:v>
                </c:pt>
                <c:pt idx="119">
                  <c:v>4.5491999999999999</c:v>
                </c:pt>
                <c:pt idx="120">
                  <c:v>4.5041000000000002</c:v>
                </c:pt>
                <c:pt idx="121">
                  <c:v>4.5312000000000001</c:v>
                </c:pt>
                <c:pt idx="122">
                  <c:v>4.4861000000000004</c:v>
                </c:pt>
                <c:pt idx="123">
                  <c:v>4.5221999999999998</c:v>
                </c:pt>
                <c:pt idx="124">
                  <c:v>4.5401999999999996</c:v>
                </c:pt>
                <c:pt idx="125">
                  <c:v>4.5673000000000004</c:v>
                </c:pt>
                <c:pt idx="126">
                  <c:v>4.6214000000000004</c:v>
                </c:pt>
                <c:pt idx="127">
                  <c:v>4.5673000000000004</c:v>
                </c:pt>
                <c:pt idx="128">
                  <c:v>4.5491999999999999</c:v>
                </c:pt>
                <c:pt idx="129">
                  <c:v>4.5401999999999996</c:v>
                </c:pt>
                <c:pt idx="130">
                  <c:v>4.5673000000000004</c:v>
                </c:pt>
                <c:pt idx="131">
                  <c:v>4.5673000000000004</c:v>
                </c:pt>
                <c:pt idx="132">
                  <c:v>4.6033999999999997</c:v>
                </c:pt>
                <c:pt idx="133">
                  <c:v>4.6033999999999997</c:v>
                </c:pt>
                <c:pt idx="134">
                  <c:v>4.6214000000000004</c:v>
                </c:pt>
                <c:pt idx="135">
                  <c:v>4.6576000000000004</c:v>
                </c:pt>
                <c:pt idx="136">
                  <c:v>4.6395</c:v>
                </c:pt>
                <c:pt idx="137">
                  <c:v>4.6395</c:v>
                </c:pt>
                <c:pt idx="138">
                  <c:v>4.6214000000000004</c:v>
                </c:pt>
                <c:pt idx="139">
                  <c:v>4.6665999999999999</c:v>
                </c:pt>
                <c:pt idx="140">
                  <c:v>4.6756000000000002</c:v>
                </c:pt>
                <c:pt idx="141">
                  <c:v>5.1449999999999996</c:v>
                </c:pt>
                <c:pt idx="142">
                  <c:v>5.1630000000000003</c:v>
                </c:pt>
                <c:pt idx="143">
                  <c:v>5.1502999999999997</c:v>
                </c:pt>
                <c:pt idx="144">
                  <c:v>4.9862000000000002</c:v>
                </c:pt>
                <c:pt idx="145">
                  <c:v>4.9314999999999998</c:v>
                </c:pt>
                <c:pt idx="146">
                  <c:v>4.8949999999999996</c:v>
                </c:pt>
                <c:pt idx="147">
                  <c:v>4.9223999999999997</c:v>
                </c:pt>
                <c:pt idx="148">
                  <c:v>4.8220999999999998</c:v>
                </c:pt>
                <c:pt idx="149">
                  <c:v>4.8768000000000002</c:v>
                </c:pt>
                <c:pt idx="150">
                  <c:v>4.8494999999999999</c:v>
                </c:pt>
                <c:pt idx="151">
                  <c:v>4.9223999999999997</c:v>
                </c:pt>
                <c:pt idx="152">
                  <c:v>4.9314999999999998</c:v>
                </c:pt>
                <c:pt idx="153">
                  <c:v>4.8403</c:v>
                </c:pt>
                <c:pt idx="154">
                  <c:v>4.8586</c:v>
                </c:pt>
                <c:pt idx="155">
                  <c:v>4.6670999999999996</c:v>
                </c:pt>
                <c:pt idx="156">
                  <c:v>4.6124000000000001</c:v>
                </c:pt>
                <c:pt idx="157">
                  <c:v>4.7126999999999999</c:v>
                </c:pt>
                <c:pt idx="158">
                  <c:v>4.7674000000000003</c:v>
                </c:pt>
                <c:pt idx="159">
                  <c:v>4.6944999999999997</c:v>
                </c:pt>
                <c:pt idx="160">
                  <c:v>4.7126999999999999</c:v>
                </c:pt>
                <c:pt idx="161">
                  <c:v>4.6215999999999999</c:v>
                </c:pt>
                <c:pt idx="162">
                  <c:v>4.5669000000000004</c:v>
                </c:pt>
                <c:pt idx="163">
                  <c:v>4.5578000000000003</c:v>
                </c:pt>
                <c:pt idx="164">
                  <c:v>4.5030999999999999</c:v>
                </c:pt>
                <c:pt idx="165">
                  <c:v>4.4574999999999996</c:v>
                </c:pt>
                <c:pt idx="166">
                  <c:v>4.4847999999999999</c:v>
                </c:pt>
                <c:pt idx="167">
                  <c:v>4.5213000000000001</c:v>
                </c:pt>
                <c:pt idx="168">
                  <c:v>4.4393000000000002</c:v>
                </c:pt>
                <c:pt idx="169">
                  <c:v>4.4756999999999998</c:v>
                </c:pt>
                <c:pt idx="170">
                  <c:v>4.5304000000000002</c:v>
                </c:pt>
                <c:pt idx="171">
                  <c:v>4.5669000000000004</c:v>
                </c:pt>
                <c:pt idx="172">
                  <c:v>4.5759999999999996</c:v>
                </c:pt>
                <c:pt idx="173">
                  <c:v>4.6489000000000003</c:v>
                </c:pt>
                <c:pt idx="174">
                  <c:v>4.6489000000000003</c:v>
                </c:pt>
                <c:pt idx="175">
                  <c:v>4.7765000000000004</c:v>
                </c:pt>
                <c:pt idx="176">
                  <c:v>4.7218</c:v>
                </c:pt>
                <c:pt idx="177">
                  <c:v>4.6670999999999996</c:v>
                </c:pt>
                <c:pt idx="178">
                  <c:v>4.6944999999999997</c:v>
                </c:pt>
                <c:pt idx="179">
                  <c:v>4.6853999999999996</c:v>
                </c:pt>
                <c:pt idx="180">
                  <c:v>4.6944999999999997</c:v>
                </c:pt>
                <c:pt idx="181">
                  <c:v>4.8220999999999998</c:v>
                </c:pt>
                <c:pt idx="182">
                  <c:v>4.7218</c:v>
                </c:pt>
                <c:pt idx="183">
                  <c:v>4.6489000000000003</c:v>
                </c:pt>
                <c:pt idx="184">
                  <c:v>4.6215999999999999</c:v>
                </c:pt>
                <c:pt idx="185">
                  <c:v>4.5486000000000004</c:v>
                </c:pt>
                <c:pt idx="186">
                  <c:v>4.5941999999999998</c:v>
                </c:pt>
                <c:pt idx="187">
                  <c:v>4.6124000000000001</c:v>
                </c:pt>
                <c:pt idx="188">
                  <c:v>4.4756999999999998</c:v>
                </c:pt>
                <c:pt idx="189">
                  <c:v>4.3936999999999999</c:v>
                </c:pt>
                <c:pt idx="190">
                  <c:v>4.4119000000000002</c:v>
                </c:pt>
                <c:pt idx="191">
                  <c:v>4.4574999999999996</c:v>
                </c:pt>
                <c:pt idx="192">
                  <c:v>4.4756999999999998</c:v>
                </c:pt>
                <c:pt idx="193">
                  <c:v>4.4665999999999997</c:v>
                </c:pt>
                <c:pt idx="194">
                  <c:v>4.4756999999999998</c:v>
                </c:pt>
                <c:pt idx="195">
                  <c:v>4.5030999999999999</c:v>
                </c:pt>
                <c:pt idx="196">
                  <c:v>4.5759999999999996</c:v>
                </c:pt>
                <c:pt idx="197">
                  <c:v>4.5122</c:v>
                </c:pt>
                <c:pt idx="198">
                  <c:v>4.5669000000000004</c:v>
                </c:pt>
                <c:pt idx="199">
                  <c:v>4.6398000000000001</c:v>
                </c:pt>
                <c:pt idx="200">
                  <c:v>4.7674000000000003</c:v>
                </c:pt>
                <c:pt idx="201">
                  <c:v>4.7401</c:v>
                </c:pt>
                <c:pt idx="202">
                  <c:v>4.7401</c:v>
                </c:pt>
                <c:pt idx="203">
                  <c:v>4.7218</c:v>
                </c:pt>
                <c:pt idx="204">
                  <c:v>4.6580000000000004</c:v>
                </c:pt>
                <c:pt idx="205">
                  <c:v>3.5550000000000002</c:v>
                </c:pt>
                <c:pt idx="206">
                  <c:v>3.4457</c:v>
                </c:pt>
                <c:pt idx="207">
                  <c:v>3.2725</c:v>
                </c:pt>
                <c:pt idx="208">
                  <c:v>3.2360000000000002</c:v>
                </c:pt>
                <c:pt idx="209">
                  <c:v>3.3271999999999999</c:v>
                </c:pt>
                <c:pt idx="210">
                  <c:v>3.3271999999999999</c:v>
                </c:pt>
                <c:pt idx="211">
                  <c:v>3.3363</c:v>
                </c:pt>
                <c:pt idx="212">
                  <c:v>3.2907000000000002</c:v>
                </c:pt>
                <c:pt idx="213">
                  <c:v>3.2269000000000001</c:v>
                </c:pt>
                <c:pt idx="214">
                  <c:v>3.2725</c:v>
                </c:pt>
                <c:pt idx="215">
                  <c:v>3.2542</c:v>
                </c:pt>
                <c:pt idx="216">
                  <c:v>3.2542</c:v>
                </c:pt>
                <c:pt idx="217">
                  <c:v>3.2178</c:v>
                </c:pt>
                <c:pt idx="218">
                  <c:v>3.1995</c:v>
                </c:pt>
                <c:pt idx="219">
                  <c:v>3.1631</c:v>
                </c:pt>
                <c:pt idx="220">
                  <c:v>3.0718999999999999</c:v>
                </c:pt>
                <c:pt idx="221">
                  <c:v>3.1448999999999998</c:v>
                </c:pt>
                <c:pt idx="222">
                  <c:v>3.1448999999999998</c:v>
                </c:pt>
                <c:pt idx="223">
                  <c:v>3.1265999999999998</c:v>
                </c:pt>
                <c:pt idx="224">
                  <c:v>3.0537000000000001</c:v>
                </c:pt>
                <c:pt idx="225">
                  <c:v>3.081</c:v>
                </c:pt>
                <c:pt idx="226">
                  <c:v>3.1265999999999998</c:v>
                </c:pt>
                <c:pt idx="227">
                  <c:v>3.1631</c:v>
                </c:pt>
                <c:pt idx="228">
                  <c:v>3.1265999999999998</c:v>
                </c:pt>
                <c:pt idx="229">
                  <c:v>3.1539999999999999</c:v>
                </c:pt>
                <c:pt idx="230">
                  <c:v>3.1903999999999999</c:v>
                </c:pt>
                <c:pt idx="231">
                  <c:v>3.1539999999999999</c:v>
                </c:pt>
                <c:pt idx="232">
                  <c:v>3.1631</c:v>
                </c:pt>
                <c:pt idx="233">
                  <c:v>3.1448999999999998</c:v>
                </c:pt>
                <c:pt idx="234">
                  <c:v>3.1722000000000001</c:v>
                </c:pt>
                <c:pt idx="235">
                  <c:v>3.1722000000000001</c:v>
                </c:pt>
                <c:pt idx="236">
                  <c:v>3.1175000000000002</c:v>
                </c:pt>
                <c:pt idx="237">
                  <c:v>3.1175000000000002</c:v>
                </c:pt>
                <c:pt idx="238">
                  <c:v>3.1631</c:v>
                </c:pt>
                <c:pt idx="239">
                  <c:v>3.2542</c:v>
                </c:pt>
                <c:pt idx="240">
                  <c:v>3.2086999999999999</c:v>
                </c:pt>
                <c:pt idx="241">
                  <c:v>3.2725</c:v>
                </c:pt>
                <c:pt idx="242">
                  <c:v>3.2816000000000001</c:v>
                </c:pt>
                <c:pt idx="243">
                  <c:v>3.2816000000000001</c:v>
                </c:pt>
                <c:pt idx="244">
                  <c:v>3.2725</c:v>
                </c:pt>
                <c:pt idx="245">
                  <c:v>3.2907000000000002</c:v>
                </c:pt>
                <c:pt idx="246">
                  <c:v>3.3180000000000001</c:v>
                </c:pt>
                <c:pt idx="247">
                  <c:v>3.3089</c:v>
                </c:pt>
                <c:pt idx="248">
                  <c:v>3.2997999999999998</c:v>
                </c:pt>
                <c:pt idx="249">
                  <c:v>3.3089</c:v>
                </c:pt>
                <c:pt idx="250">
                  <c:v>3.3635999999999999</c:v>
                </c:pt>
                <c:pt idx="251">
                  <c:v>3.3818999999999999</c:v>
                </c:pt>
                <c:pt idx="252">
                  <c:v>3.5276999999999998</c:v>
                </c:pt>
                <c:pt idx="253">
                  <c:v>3.4729999999999999</c:v>
                </c:pt>
                <c:pt idx="254">
                  <c:v>3.5914999999999999</c:v>
                </c:pt>
                <c:pt idx="255">
                  <c:v>3.6006</c:v>
                </c:pt>
                <c:pt idx="256">
                  <c:v>3.6644000000000001</c:v>
                </c:pt>
                <c:pt idx="257">
                  <c:v>3.6553</c:v>
                </c:pt>
                <c:pt idx="258">
                  <c:v>3.6644000000000001</c:v>
                </c:pt>
                <c:pt idx="259">
                  <c:v>3.7008999999999999</c:v>
                </c:pt>
                <c:pt idx="260">
                  <c:v>3.6553</c:v>
                </c:pt>
                <c:pt idx="261">
                  <c:v>3.7008999999999999</c:v>
                </c:pt>
                <c:pt idx="262">
                  <c:v>3.8285</c:v>
                </c:pt>
                <c:pt idx="263">
                  <c:v>3.7738</c:v>
                </c:pt>
                <c:pt idx="264">
                  <c:v>3.7646999999999999</c:v>
                </c:pt>
                <c:pt idx="265">
                  <c:v>3.7282000000000002</c:v>
                </c:pt>
                <c:pt idx="266">
                  <c:v>3.7008999999999999</c:v>
                </c:pt>
                <c:pt idx="267">
                  <c:v>3.6918000000000002</c:v>
                </c:pt>
                <c:pt idx="268">
                  <c:v>3.5914999999999999</c:v>
                </c:pt>
                <c:pt idx="269">
                  <c:v>3.6644000000000001</c:v>
                </c:pt>
                <c:pt idx="270">
                  <c:v>3.5642</c:v>
                </c:pt>
                <c:pt idx="271">
                  <c:v>3.6097000000000001</c:v>
                </c:pt>
                <c:pt idx="272">
                  <c:v>3.5367999999999999</c:v>
                </c:pt>
                <c:pt idx="273">
                  <c:v>3.5367999999999999</c:v>
                </c:pt>
                <c:pt idx="274">
                  <c:v>3.6097000000000001</c:v>
                </c:pt>
                <c:pt idx="275">
                  <c:v>3.6736</c:v>
                </c:pt>
                <c:pt idx="276">
                  <c:v>3.8285</c:v>
                </c:pt>
                <c:pt idx="277">
                  <c:v>3.9834999999999998</c:v>
                </c:pt>
                <c:pt idx="278">
                  <c:v>3.8832</c:v>
                </c:pt>
                <c:pt idx="279">
                  <c:v>4.0198999999999998</c:v>
                </c:pt>
                <c:pt idx="280">
                  <c:v>4.0198999999999998</c:v>
                </c:pt>
                <c:pt idx="281">
                  <c:v>3.9561000000000002</c:v>
                </c:pt>
                <c:pt idx="282">
                  <c:v>3.9470000000000001</c:v>
                </c:pt>
                <c:pt idx="283">
                  <c:v>3.8740999999999999</c:v>
                </c:pt>
                <c:pt idx="284">
                  <c:v>3.8285</c:v>
                </c:pt>
                <c:pt idx="285">
                  <c:v>3.7921</c:v>
                </c:pt>
                <c:pt idx="286">
                  <c:v>3.7921</c:v>
                </c:pt>
                <c:pt idx="287">
                  <c:v>3.6644000000000001</c:v>
                </c:pt>
                <c:pt idx="288">
                  <c:v>3.5642</c:v>
                </c:pt>
                <c:pt idx="289">
                  <c:v>3.7829000000000002</c:v>
                </c:pt>
                <c:pt idx="290">
                  <c:v>3.6097000000000001</c:v>
                </c:pt>
                <c:pt idx="291">
                  <c:v>3.5276999999999998</c:v>
                </c:pt>
                <c:pt idx="292">
                  <c:v>3.5823999999999998</c:v>
                </c:pt>
                <c:pt idx="293">
                  <c:v>3.4548000000000001</c:v>
                </c:pt>
                <c:pt idx="294">
                  <c:v>3.5186000000000002</c:v>
                </c:pt>
                <c:pt idx="295">
                  <c:v>3.3363</c:v>
                </c:pt>
                <c:pt idx="296">
                  <c:v>3.2542</c:v>
                </c:pt>
                <c:pt idx="297">
                  <c:v>3.0171999999999999</c:v>
                </c:pt>
                <c:pt idx="298">
                  <c:v>3.0263</c:v>
                </c:pt>
                <c:pt idx="299">
                  <c:v>2.8532000000000002</c:v>
                </c:pt>
                <c:pt idx="300">
                  <c:v>2.3791000000000002</c:v>
                </c:pt>
                <c:pt idx="301">
                  <c:v>2.4977</c:v>
                </c:pt>
                <c:pt idx="302">
                  <c:v>2.206</c:v>
                </c:pt>
                <c:pt idx="303">
                  <c:v>2.3062</c:v>
                </c:pt>
                <c:pt idx="304">
                  <c:v>2.2151000000000001</c:v>
                </c:pt>
                <c:pt idx="305">
                  <c:v>2.3336000000000001</c:v>
                </c:pt>
                <c:pt idx="306">
                  <c:v>2.4247000000000001</c:v>
                </c:pt>
                <c:pt idx="307">
                  <c:v>2.4156</c:v>
                </c:pt>
                <c:pt idx="308">
                  <c:v>2.68</c:v>
                </c:pt>
                <c:pt idx="309">
                  <c:v>2.7985000000000002</c:v>
                </c:pt>
                <c:pt idx="310">
                  <c:v>2.8714</c:v>
                </c:pt>
                <c:pt idx="311">
                  <c:v>2.7437999999999998</c:v>
                </c:pt>
                <c:pt idx="312">
                  <c:v>2.7801999999999998</c:v>
                </c:pt>
                <c:pt idx="313">
                  <c:v>2.8258000000000001</c:v>
                </c:pt>
                <c:pt idx="314">
                  <c:v>2.7073</c:v>
                </c:pt>
                <c:pt idx="315">
                  <c:v>2.7711000000000001</c:v>
                </c:pt>
                <c:pt idx="316">
                  <c:v>2.7073</c:v>
                </c:pt>
                <c:pt idx="317">
                  <c:v>2.8805000000000001</c:v>
                </c:pt>
                <c:pt idx="318">
                  <c:v>2.8805000000000001</c:v>
                </c:pt>
                <c:pt idx="319">
                  <c:v>2.9533999999999998</c:v>
                </c:pt>
                <c:pt idx="320">
                  <c:v>2.9807999999999999</c:v>
                </c:pt>
                <c:pt idx="321">
                  <c:v>2.9624999999999999</c:v>
                </c:pt>
                <c:pt idx="322">
                  <c:v>3.0718999999999999</c:v>
                </c:pt>
                <c:pt idx="323">
                  <c:v>2.9443000000000001</c:v>
                </c:pt>
                <c:pt idx="324">
                  <c:v>3.1539999999999999</c:v>
                </c:pt>
                <c:pt idx="325">
                  <c:v>3.1722000000000001</c:v>
                </c:pt>
                <c:pt idx="326">
                  <c:v>3.1356999999999999</c:v>
                </c:pt>
                <c:pt idx="327">
                  <c:v>3.0628000000000002</c:v>
                </c:pt>
                <c:pt idx="328">
                  <c:v>3.081</c:v>
                </c:pt>
                <c:pt idx="329">
                  <c:v>3.0901999999999998</c:v>
                </c:pt>
                <c:pt idx="330">
                  <c:v>3.0901999999999998</c:v>
                </c:pt>
                <c:pt idx="331">
                  <c:v>3.1539999999999999</c:v>
                </c:pt>
                <c:pt idx="332">
                  <c:v>3.1084000000000001</c:v>
                </c:pt>
                <c:pt idx="333">
                  <c:v>3.1995</c:v>
                </c:pt>
                <c:pt idx="334">
                  <c:v>3.2633999999999999</c:v>
                </c:pt>
                <c:pt idx="335">
                  <c:v>3.2816000000000001</c:v>
                </c:pt>
                <c:pt idx="336">
                  <c:v>3.2360000000000002</c:v>
                </c:pt>
                <c:pt idx="337">
                  <c:v>3.1539999999999999</c:v>
                </c:pt>
                <c:pt idx="338">
                  <c:v>3.1539999999999999</c:v>
                </c:pt>
                <c:pt idx="339">
                  <c:v>3.2360000000000002</c:v>
                </c:pt>
                <c:pt idx="340">
                  <c:v>3.2633999999999999</c:v>
                </c:pt>
                <c:pt idx="341">
                  <c:v>3.2542</c:v>
                </c:pt>
                <c:pt idx="342">
                  <c:v>3.2542</c:v>
                </c:pt>
                <c:pt idx="343">
                  <c:v>3.1356999999999999</c:v>
                </c:pt>
                <c:pt idx="344">
                  <c:v>3.1175000000000002</c:v>
                </c:pt>
                <c:pt idx="345">
                  <c:v>3.1448999999999998</c:v>
                </c:pt>
                <c:pt idx="346">
                  <c:v>3.3271999999999999</c:v>
                </c:pt>
                <c:pt idx="347">
                  <c:v>3.3635999999999999</c:v>
                </c:pt>
                <c:pt idx="348">
                  <c:v>3.4821</c:v>
                </c:pt>
                <c:pt idx="349">
                  <c:v>3.4365000000000001</c:v>
                </c:pt>
                <c:pt idx="350">
                  <c:v>3.5095000000000001</c:v>
                </c:pt>
                <c:pt idx="351">
                  <c:v>3.5095000000000001</c:v>
                </c:pt>
                <c:pt idx="352">
                  <c:v>3.5642</c:v>
                </c:pt>
                <c:pt idx="353">
                  <c:v>3.5733000000000001</c:v>
                </c:pt>
                <c:pt idx="354">
                  <c:v>3.6006</c:v>
                </c:pt>
                <c:pt idx="355">
                  <c:v>3.8285</c:v>
                </c:pt>
                <c:pt idx="356">
                  <c:v>3.9287999999999998</c:v>
                </c:pt>
                <c:pt idx="357">
                  <c:v>3.9834999999999998</c:v>
                </c:pt>
                <c:pt idx="358">
                  <c:v>3.9014000000000002</c:v>
                </c:pt>
                <c:pt idx="359">
                  <c:v>4.0655000000000001</c:v>
                </c:pt>
                <c:pt idx="360">
                  <c:v>4.1201999999999996</c:v>
                </c:pt>
                <c:pt idx="361">
                  <c:v>4.0290999999999997</c:v>
                </c:pt>
                <c:pt idx="362">
                  <c:v>4.0564</c:v>
                </c:pt>
                <c:pt idx="363">
                  <c:v>3.7465000000000002</c:v>
                </c:pt>
                <c:pt idx="364">
                  <c:v>3.8285</c:v>
                </c:pt>
                <c:pt idx="365">
                  <c:v>3.9014000000000002</c:v>
                </c:pt>
                <c:pt idx="366">
                  <c:v>3.9561000000000002</c:v>
                </c:pt>
                <c:pt idx="367">
                  <c:v>4.0198999999999998</c:v>
                </c:pt>
                <c:pt idx="368">
                  <c:v>3.9834999999999998</c:v>
                </c:pt>
                <c:pt idx="369">
                  <c:v>3.9470000000000001</c:v>
                </c:pt>
                <c:pt idx="370">
                  <c:v>3.9470000000000001</c:v>
                </c:pt>
                <c:pt idx="371">
                  <c:v>3.9470000000000001</c:v>
                </c:pt>
                <c:pt idx="372">
                  <c:v>3.8285</c:v>
                </c:pt>
                <c:pt idx="373">
                  <c:v>4.0564</c:v>
                </c:pt>
                <c:pt idx="374">
                  <c:v>3.9561000000000002</c:v>
                </c:pt>
                <c:pt idx="375">
                  <c:v>3.9651999999999998</c:v>
                </c:pt>
                <c:pt idx="376">
                  <c:v>4.0107999999999997</c:v>
                </c:pt>
                <c:pt idx="377">
                  <c:v>3.9651999999999998</c:v>
                </c:pt>
                <c:pt idx="378">
                  <c:v>4.0472999999999999</c:v>
                </c:pt>
                <c:pt idx="379">
                  <c:v>4.1931000000000003</c:v>
                </c:pt>
                <c:pt idx="380">
                  <c:v>3.9287999999999998</c:v>
                </c:pt>
                <c:pt idx="381">
                  <c:v>3.7829000000000002</c:v>
                </c:pt>
                <c:pt idx="382">
                  <c:v>3.8012000000000001</c:v>
                </c:pt>
                <c:pt idx="383">
                  <c:v>3.7555999999999998</c:v>
                </c:pt>
                <c:pt idx="384">
                  <c:v>3.8102999999999998</c:v>
                </c:pt>
                <c:pt idx="385">
                  <c:v>3.9379</c:v>
                </c:pt>
                <c:pt idx="386">
                  <c:v>3.9470000000000001</c:v>
                </c:pt>
                <c:pt idx="387">
                  <c:v>3.8650000000000002</c:v>
                </c:pt>
                <c:pt idx="388">
                  <c:v>4.0016999999999996</c:v>
                </c:pt>
                <c:pt idx="389">
                  <c:v>4.0564</c:v>
                </c:pt>
                <c:pt idx="390">
                  <c:v>4.0381999999999998</c:v>
                </c:pt>
                <c:pt idx="391">
                  <c:v>4.1020000000000003</c:v>
                </c:pt>
                <c:pt idx="392">
                  <c:v>3.9834999999999998</c:v>
                </c:pt>
                <c:pt idx="393">
                  <c:v>3.9197000000000002</c:v>
                </c:pt>
                <c:pt idx="394">
                  <c:v>3.9561000000000002</c:v>
                </c:pt>
                <c:pt idx="395">
                  <c:v>3.9014000000000002</c:v>
                </c:pt>
                <c:pt idx="396">
                  <c:v>3.9561000000000002</c:v>
                </c:pt>
                <c:pt idx="397">
                  <c:v>4.0564</c:v>
                </c:pt>
                <c:pt idx="398">
                  <c:v>4.3571999999999997</c:v>
                </c:pt>
                <c:pt idx="399">
                  <c:v>4.6124000000000001</c:v>
                </c:pt>
                <c:pt idx="400">
                  <c:v>4.6489000000000003</c:v>
                </c:pt>
                <c:pt idx="401">
                  <c:v>4.5578000000000003</c:v>
                </c:pt>
                <c:pt idx="402">
                  <c:v>4.5578000000000003</c:v>
                </c:pt>
                <c:pt idx="403">
                  <c:v>4.5395000000000003</c:v>
                </c:pt>
                <c:pt idx="404">
                  <c:v>4.4756999999999998</c:v>
                </c:pt>
                <c:pt idx="405">
                  <c:v>4.5213000000000001</c:v>
                </c:pt>
                <c:pt idx="406">
                  <c:v>4.6032999999999999</c:v>
                </c:pt>
                <c:pt idx="407">
                  <c:v>4.6124000000000001</c:v>
                </c:pt>
                <c:pt idx="408">
                  <c:v>4.5578000000000003</c:v>
                </c:pt>
                <c:pt idx="409">
                  <c:v>4.6215999999999999</c:v>
                </c:pt>
                <c:pt idx="410">
                  <c:v>4.6398000000000001</c:v>
                </c:pt>
                <c:pt idx="411">
                  <c:v>4.5941999999999998</c:v>
                </c:pt>
                <c:pt idx="412">
                  <c:v>4.6032999999999999</c:v>
                </c:pt>
                <c:pt idx="413">
                  <c:v>4.5304000000000002</c:v>
                </c:pt>
                <c:pt idx="414">
                  <c:v>4.5850999999999997</c:v>
                </c:pt>
                <c:pt idx="415">
                  <c:v>4.5941999999999998</c:v>
                </c:pt>
                <c:pt idx="416">
                  <c:v>4.6032999999999999</c:v>
                </c:pt>
                <c:pt idx="417">
                  <c:v>4.5669000000000004</c:v>
                </c:pt>
                <c:pt idx="418">
                  <c:v>4.5304000000000002</c:v>
                </c:pt>
                <c:pt idx="419">
                  <c:v>4.4665999999999997</c:v>
                </c:pt>
                <c:pt idx="420">
                  <c:v>4.3116000000000003</c:v>
                </c:pt>
                <c:pt idx="421">
                  <c:v>4.3571999999999997</c:v>
                </c:pt>
                <c:pt idx="422">
                  <c:v>4.1292999999999997</c:v>
                </c:pt>
                <c:pt idx="423">
                  <c:v>4.0837000000000003</c:v>
                </c:pt>
                <c:pt idx="424">
                  <c:v>3.7374000000000001</c:v>
                </c:pt>
                <c:pt idx="425">
                  <c:v>3.7738</c:v>
                </c:pt>
                <c:pt idx="426">
                  <c:v>3.7374000000000001</c:v>
                </c:pt>
                <c:pt idx="427">
                  <c:v>3.7374000000000001</c:v>
                </c:pt>
                <c:pt idx="428">
                  <c:v>3.7282000000000002</c:v>
                </c:pt>
                <c:pt idx="429">
                  <c:v>3.7921</c:v>
                </c:pt>
                <c:pt idx="430">
                  <c:v>3.7646999999999999</c:v>
                </c:pt>
                <c:pt idx="431">
                  <c:v>3.7738</c:v>
                </c:pt>
                <c:pt idx="432">
                  <c:v>3.7282000000000002</c:v>
                </c:pt>
                <c:pt idx="433">
                  <c:v>3.6097000000000001</c:v>
                </c:pt>
                <c:pt idx="434">
                  <c:v>3.6280000000000001</c:v>
                </c:pt>
                <c:pt idx="435">
                  <c:v>3.5367999999999999</c:v>
                </c:pt>
                <c:pt idx="436">
                  <c:v>3.5004</c:v>
                </c:pt>
                <c:pt idx="437">
                  <c:v>3.4457</c:v>
                </c:pt>
                <c:pt idx="438">
                  <c:v>3.5550000000000002</c:v>
                </c:pt>
                <c:pt idx="439">
                  <c:v>3.6006</c:v>
                </c:pt>
                <c:pt idx="440">
                  <c:v>3.5642</c:v>
                </c:pt>
                <c:pt idx="441">
                  <c:v>3.5276999999999998</c:v>
                </c:pt>
                <c:pt idx="442">
                  <c:v>3.4821</c:v>
                </c:pt>
                <c:pt idx="443">
                  <c:v>3.5823999999999998</c:v>
                </c:pt>
                <c:pt idx="444">
                  <c:v>3.5642</c:v>
                </c:pt>
                <c:pt idx="445">
                  <c:v>3.5550000000000002</c:v>
                </c:pt>
                <c:pt idx="446">
                  <c:v>3.6006</c:v>
                </c:pt>
                <c:pt idx="447">
                  <c:v>3.6736</c:v>
                </c:pt>
                <c:pt idx="448">
                  <c:v>3.6736</c:v>
                </c:pt>
                <c:pt idx="449">
                  <c:v>3.6827000000000001</c:v>
                </c:pt>
                <c:pt idx="450">
                  <c:v>3.7191000000000001</c:v>
                </c:pt>
                <c:pt idx="451">
                  <c:v>3.6827000000000001</c:v>
                </c:pt>
                <c:pt idx="452">
                  <c:v>3.6736</c:v>
                </c:pt>
                <c:pt idx="453">
                  <c:v>3.8102999999999998</c:v>
                </c:pt>
                <c:pt idx="454">
                  <c:v>3.8285</c:v>
                </c:pt>
                <c:pt idx="455">
                  <c:v>3.9014000000000002</c:v>
                </c:pt>
                <c:pt idx="456">
                  <c:v>3.8923000000000001</c:v>
                </c:pt>
                <c:pt idx="457">
                  <c:v>3.9197000000000002</c:v>
                </c:pt>
                <c:pt idx="458">
                  <c:v>3.8559000000000001</c:v>
                </c:pt>
                <c:pt idx="459">
                  <c:v>3.8650000000000002</c:v>
                </c:pt>
                <c:pt idx="460">
                  <c:v>3.6918000000000002</c:v>
                </c:pt>
                <c:pt idx="461">
                  <c:v>3.0537000000000001</c:v>
                </c:pt>
                <c:pt idx="462">
                  <c:v>3.0718999999999999</c:v>
                </c:pt>
                <c:pt idx="463">
                  <c:v>2.9807999999999999</c:v>
                </c:pt>
                <c:pt idx="464">
                  <c:v>3.0901999999999998</c:v>
                </c:pt>
                <c:pt idx="465">
                  <c:v>3.0992999999999999</c:v>
                </c:pt>
                <c:pt idx="466">
                  <c:v>3.2269000000000001</c:v>
                </c:pt>
                <c:pt idx="467">
                  <c:v>3.2086999999999999</c:v>
                </c:pt>
                <c:pt idx="468">
                  <c:v>3.3271999999999999</c:v>
                </c:pt>
                <c:pt idx="469">
                  <c:v>3.3454000000000002</c:v>
                </c:pt>
                <c:pt idx="470">
                  <c:v>3.4182999999999999</c:v>
                </c:pt>
                <c:pt idx="471">
                  <c:v>3.4182999999999999</c:v>
                </c:pt>
                <c:pt idx="472">
                  <c:v>3.4729999999999999</c:v>
                </c:pt>
                <c:pt idx="473">
                  <c:v>3.5550000000000002</c:v>
                </c:pt>
                <c:pt idx="474">
                  <c:v>3.5823999999999998</c:v>
                </c:pt>
                <c:pt idx="475">
                  <c:v>3.5914999999999999</c:v>
                </c:pt>
                <c:pt idx="476">
                  <c:v>3.5459000000000001</c:v>
                </c:pt>
                <c:pt idx="477">
                  <c:v>3.6006</c:v>
                </c:pt>
                <c:pt idx="478">
                  <c:v>3.6189</c:v>
                </c:pt>
                <c:pt idx="479">
                  <c:v>3.71</c:v>
                </c:pt>
                <c:pt idx="480">
                  <c:v>3.7646999999999999</c:v>
                </c:pt>
                <c:pt idx="481">
                  <c:v>3.7646999999999999</c:v>
                </c:pt>
                <c:pt idx="482">
                  <c:v>3.6736</c:v>
                </c:pt>
                <c:pt idx="483">
                  <c:v>3.7008999999999999</c:v>
                </c:pt>
                <c:pt idx="484">
                  <c:v>3.7008999999999999</c:v>
                </c:pt>
                <c:pt idx="485">
                  <c:v>3.6644000000000001</c:v>
                </c:pt>
                <c:pt idx="486">
                  <c:v>3.6736</c:v>
                </c:pt>
                <c:pt idx="487">
                  <c:v>3.7008999999999999</c:v>
                </c:pt>
                <c:pt idx="488">
                  <c:v>3.8466999999999998</c:v>
                </c:pt>
                <c:pt idx="489">
                  <c:v>3.8193999999999999</c:v>
                </c:pt>
                <c:pt idx="490">
                  <c:v>3.8285</c:v>
                </c:pt>
                <c:pt idx="491">
                  <c:v>3.7008999999999999</c:v>
                </c:pt>
                <c:pt idx="492">
                  <c:v>3.6461999999999999</c:v>
                </c:pt>
                <c:pt idx="493">
                  <c:v>3.7374000000000001</c:v>
                </c:pt>
                <c:pt idx="494">
                  <c:v>3.6371000000000002</c:v>
                </c:pt>
                <c:pt idx="495">
                  <c:v>3.7008999999999999</c:v>
                </c:pt>
                <c:pt idx="496">
                  <c:v>3.6461999999999999</c:v>
                </c:pt>
                <c:pt idx="497">
                  <c:v>3.5550000000000002</c:v>
                </c:pt>
                <c:pt idx="498">
                  <c:v>3.5367999999999999</c:v>
                </c:pt>
                <c:pt idx="499">
                  <c:v>3.5367999999999999</c:v>
                </c:pt>
                <c:pt idx="500">
                  <c:v>3.5459000000000001</c:v>
                </c:pt>
                <c:pt idx="501">
                  <c:v>3.5550000000000002</c:v>
                </c:pt>
                <c:pt idx="502">
                  <c:v>3.5823999999999998</c:v>
                </c:pt>
                <c:pt idx="503">
                  <c:v>3.5459000000000001</c:v>
                </c:pt>
                <c:pt idx="504">
                  <c:v>3.5642</c:v>
                </c:pt>
                <c:pt idx="505">
                  <c:v>3.5459000000000001</c:v>
                </c:pt>
                <c:pt idx="506">
                  <c:v>3.6827000000000001</c:v>
                </c:pt>
                <c:pt idx="507">
                  <c:v>3.6827000000000001</c:v>
                </c:pt>
                <c:pt idx="508">
                  <c:v>3.6371000000000002</c:v>
                </c:pt>
                <c:pt idx="509">
                  <c:v>3.5823999999999998</c:v>
                </c:pt>
                <c:pt idx="510">
                  <c:v>3.5276999999999998</c:v>
                </c:pt>
                <c:pt idx="511">
                  <c:v>3.6553</c:v>
                </c:pt>
                <c:pt idx="512">
                  <c:v>3.6280000000000001</c:v>
                </c:pt>
                <c:pt idx="513">
                  <c:v>3.7282000000000002</c:v>
                </c:pt>
                <c:pt idx="514">
                  <c:v>3.7191000000000001</c:v>
                </c:pt>
                <c:pt idx="515">
                  <c:v>3.7646999999999999</c:v>
                </c:pt>
                <c:pt idx="516">
                  <c:v>3.8285</c:v>
                </c:pt>
                <c:pt idx="517">
                  <c:v>3.8466999999999998</c:v>
                </c:pt>
                <c:pt idx="518">
                  <c:v>3.8285</c:v>
                </c:pt>
                <c:pt idx="519">
                  <c:v>4.4210000000000003</c:v>
                </c:pt>
                <c:pt idx="520">
                  <c:v>4.3116000000000003</c:v>
                </c:pt>
                <c:pt idx="521">
                  <c:v>5.9706999999999999</c:v>
                </c:pt>
                <c:pt idx="522">
                  <c:v>4.2751999999999999</c:v>
                </c:pt>
                <c:pt idx="523">
                  <c:v>4.1566999999999998</c:v>
                </c:pt>
                <c:pt idx="524">
                  <c:v>4.4574999999999996</c:v>
                </c:pt>
                <c:pt idx="525">
                  <c:v>4.1292999999999997</c:v>
                </c:pt>
                <c:pt idx="526">
                  <c:v>4.2843</c:v>
                </c:pt>
                <c:pt idx="527">
                  <c:v>3.9834999999999998</c:v>
                </c:pt>
                <c:pt idx="528">
                  <c:v>3.8466999999999998</c:v>
                </c:pt>
                <c:pt idx="529">
                  <c:v>3.8832</c:v>
                </c:pt>
                <c:pt idx="530">
                  <c:v>3.8193999999999999</c:v>
                </c:pt>
                <c:pt idx="531">
                  <c:v>3.8012000000000001</c:v>
                </c:pt>
                <c:pt idx="532">
                  <c:v>3.7374000000000001</c:v>
                </c:pt>
                <c:pt idx="533">
                  <c:v>3.8012000000000001</c:v>
                </c:pt>
                <c:pt idx="534">
                  <c:v>3.7646999999999999</c:v>
                </c:pt>
                <c:pt idx="535">
                  <c:v>3.7465000000000002</c:v>
                </c:pt>
                <c:pt idx="536">
                  <c:v>3.7555999999999998</c:v>
                </c:pt>
                <c:pt idx="537">
                  <c:v>3.71</c:v>
                </c:pt>
                <c:pt idx="538">
                  <c:v>3.6097000000000001</c:v>
                </c:pt>
                <c:pt idx="539">
                  <c:v>3.6006</c:v>
                </c:pt>
                <c:pt idx="540">
                  <c:v>3.6827000000000001</c:v>
                </c:pt>
                <c:pt idx="541">
                  <c:v>3.6918000000000002</c:v>
                </c:pt>
                <c:pt idx="542">
                  <c:v>3.5733000000000001</c:v>
                </c:pt>
                <c:pt idx="543">
                  <c:v>3.6827000000000001</c:v>
                </c:pt>
                <c:pt idx="544">
                  <c:v>3.6827000000000001</c:v>
                </c:pt>
                <c:pt idx="545">
                  <c:v>3.6280000000000001</c:v>
                </c:pt>
                <c:pt idx="546">
                  <c:v>3.4821</c:v>
                </c:pt>
                <c:pt idx="547">
                  <c:v>3.5367999999999999</c:v>
                </c:pt>
                <c:pt idx="548">
                  <c:v>3.5276999999999998</c:v>
                </c:pt>
                <c:pt idx="549">
                  <c:v>3.6097000000000001</c:v>
                </c:pt>
                <c:pt idx="550">
                  <c:v>3.6097000000000001</c:v>
                </c:pt>
                <c:pt idx="551">
                  <c:v>3.7374000000000001</c:v>
                </c:pt>
                <c:pt idx="552">
                  <c:v>3.8466999999999998</c:v>
                </c:pt>
                <c:pt idx="553">
                  <c:v>3.9197000000000002</c:v>
                </c:pt>
                <c:pt idx="554">
                  <c:v>3.8650000000000002</c:v>
                </c:pt>
                <c:pt idx="555">
                  <c:v>3.9014000000000002</c:v>
                </c:pt>
                <c:pt idx="556">
                  <c:v>3.5642</c:v>
                </c:pt>
                <c:pt idx="557">
                  <c:v>3.6644000000000001</c:v>
                </c:pt>
                <c:pt idx="558">
                  <c:v>3.7008999999999999</c:v>
                </c:pt>
                <c:pt idx="559">
                  <c:v>3.6280000000000001</c:v>
                </c:pt>
                <c:pt idx="560">
                  <c:v>3.5733000000000001</c:v>
                </c:pt>
                <c:pt idx="561">
                  <c:v>3.6189</c:v>
                </c:pt>
                <c:pt idx="562">
                  <c:v>3.7008999999999999</c:v>
                </c:pt>
                <c:pt idx="563">
                  <c:v>3.6644000000000001</c:v>
                </c:pt>
                <c:pt idx="564">
                  <c:v>3.6371000000000002</c:v>
                </c:pt>
                <c:pt idx="565">
                  <c:v>3.6097000000000001</c:v>
                </c:pt>
                <c:pt idx="566">
                  <c:v>3.6461999999999999</c:v>
                </c:pt>
                <c:pt idx="567">
                  <c:v>3.6918000000000002</c:v>
                </c:pt>
                <c:pt idx="568">
                  <c:v>3.6461999999999999</c:v>
                </c:pt>
                <c:pt idx="569">
                  <c:v>3.6918000000000002</c:v>
                </c:pt>
                <c:pt idx="570">
                  <c:v>3.7008999999999999</c:v>
                </c:pt>
                <c:pt idx="571">
                  <c:v>3.7646999999999999</c:v>
                </c:pt>
                <c:pt idx="572">
                  <c:v>3.71</c:v>
                </c:pt>
                <c:pt idx="573">
                  <c:v>3.7646999999999999</c:v>
                </c:pt>
                <c:pt idx="574">
                  <c:v>3.7646999999999999</c:v>
                </c:pt>
                <c:pt idx="575">
                  <c:v>3.7646999999999999</c:v>
                </c:pt>
                <c:pt idx="576">
                  <c:v>3.8102999999999998</c:v>
                </c:pt>
                <c:pt idx="577">
                  <c:v>3.8012000000000001</c:v>
                </c:pt>
                <c:pt idx="578">
                  <c:v>3.7829000000000002</c:v>
                </c:pt>
                <c:pt idx="579">
                  <c:v>3.8376000000000001</c:v>
                </c:pt>
                <c:pt idx="580">
                  <c:v>3.7921</c:v>
                </c:pt>
                <c:pt idx="581">
                  <c:v>3.8285</c:v>
                </c:pt>
                <c:pt idx="582">
                  <c:v>3.8285</c:v>
                </c:pt>
                <c:pt idx="583">
                  <c:v>3.8466999999999998</c:v>
                </c:pt>
                <c:pt idx="584">
                  <c:v>3.8285</c:v>
                </c:pt>
                <c:pt idx="585">
                  <c:v>4.2568999999999999</c:v>
                </c:pt>
                <c:pt idx="586">
                  <c:v>4.2660999999999998</c:v>
                </c:pt>
                <c:pt idx="587">
                  <c:v>4.4756999999999998</c:v>
                </c:pt>
                <c:pt idx="588">
                  <c:v>4.2843</c:v>
                </c:pt>
                <c:pt idx="589">
                  <c:v>4.3754</c:v>
                </c:pt>
                <c:pt idx="590">
                  <c:v>4.4393000000000002</c:v>
                </c:pt>
                <c:pt idx="591">
                  <c:v>4.6489000000000003</c:v>
                </c:pt>
                <c:pt idx="592">
                  <c:v>4.5395000000000003</c:v>
                </c:pt>
                <c:pt idx="593">
                  <c:v>4.4939</c:v>
                </c:pt>
                <c:pt idx="594">
                  <c:v>4.2934000000000001</c:v>
                </c:pt>
                <c:pt idx="595">
                  <c:v>4.3299000000000003</c:v>
                </c:pt>
                <c:pt idx="596">
                  <c:v>4.4665999999999997</c:v>
                </c:pt>
                <c:pt idx="597">
                  <c:v>4.4756999999999998</c:v>
                </c:pt>
                <c:pt idx="598">
                  <c:v>4.5395000000000003</c:v>
                </c:pt>
                <c:pt idx="599">
                  <c:v>4.5030999999999999</c:v>
                </c:pt>
                <c:pt idx="600">
                  <c:v>4.6944999999999997</c:v>
                </c:pt>
                <c:pt idx="601">
                  <c:v>4.6032999999999999</c:v>
                </c:pt>
                <c:pt idx="602">
                  <c:v>4.5759999999999996</c:v>
                </c:pt>
                <c:pt idx="603">
                  <c:v>4.5578000000000003</c:v>
                </c:pt>
                <c:pt idx="604">
                  <c:v>4.5122</c:v>
                </c:pt>
                <c:pt idx="605">
                  <c:v>4.6215999999999999</c:v>
                </c:pt>
                <c:pt idx="606">
                  <c:v>4.7035999999999998</c:v>
                </c:pt>
                <c:pt idx="607">
                  <c:v>4.7309000000000001</c:v>
                </c:pt>
                <c:pt idx="608">
                  <c:v>4.968</c:v>
                </c:pt>
                <c:pt idx="609">
                  <c:v>4.9953000000000003</c:v>
                </c:pt>
                <c:pt idx="610">
                  <c:v>4.9953000000000003</c:v>
                </c:pt>
                <c:pt idx="611">
                  <c:v>5.1138000000000003</c:v>
                </c:pt>
                <c:pt idx="612">
                  <c:v>5.0865</c:v>
                </c:pt>
                <c:pt idx="613">
                  <c:v>5.0044000000000004</c:v>
                </c:pt>
                <c:pt idx="614">
                  <c:v>4.9588000000000001</c:v>
                </c:pt>
                <c:pt idx="615">
                  <c:v>4.9497</c:v>
                </c:pt>
                <c:pt idx="616">
                  <c:v>4.968</c:v>
                </c:pt>
                <c:pt idx="617">
                  <c:v>4.8220999999999998</c:v>
                </c:pt>
                <c:pt idx="618">
                  <c:v>4.7583000000000002</c:v>
                </c:pt>
                <c:pt idx="619">
                  <c:v>4.7035999999999998</c:v>
                </c:pt>
                <c:pt idx="620">
                  <c:v>4.6489000000000003</c:v>
                </c:pt>
                <c:pt idx="621">
                  <c:v>4.6489000000000003</c:v>
                </c:pt>
                <c:pt idx="622">
                  <c:v>4.6580000000000004</c:v>
                </c:pt>
                <c:pt idx="623">
                  <c:v>4.6032999999999999</c:v>
                </c:pt>
                <c:pt idx="624">
                  <c:v>4.6853999999999996</c:v>
                </c:pt>
                <c:pt idx="625">
                  <c:v>4.968</c:v>
                </c:pt>
                <c:pt idx="626">
                  <c:v>4.9223999999999997</c:v>
                </c:pt>
                <c:pt idx="627">
                  <c:v>4.8859000000000004</c:v>
                </c:pt>
                <c:pt idx="628">
                  <c:v>4.8494999999999999</c:v>
                </c:pt>
                <c:pt idx="629">
                  <c:v>4.8949999999999996</c:v>
                </c:pt>
                <c:pt idx="630">
                  <c:v>4.9132999999999996</c:v>
                </c:pt>
                <c:pt idx="631">
                  <c:v>4.9405999999999999</c:v>
                </c:pt>
                <c:pt idx="632">
                  <c:v>4.9132999999999996</c:v>
                </c:pt>
                <c:pt idx="633">
                  <c:v>4.9314999999999998</c:v>
                </c:pt>
                <c:pt idx="634">
                  <c:v>4.9862000000000002</c:v>
                </c:pt>
                <c:pt idx="635">
                  <c:v>4.8949999999999996</c:v>
                </c:pt>
                <c:pt idx="636">
                  <c:v>5.3598999999999997</c:v>
                </c:pt>
                <c:pt idx="637">
                  <c:v>5.3235000000000001</c:v>
                </c:pt>
                <c:pt idx="638">
                  <c:v>5.2413999999999996</c:v>
                </c:pt>
                <c:pt idx="639">
                  <c:v>5.1776</c:v>
                </c:pt>
                <c:pt idx="640">
                  <c:v>5.1047000000000002</c:v>
                </c:pt>
                <c:pt idx="641">
                  <c:v>5.2961</c:v>
                </c:pt>
                <c:pt idx="642">
                  <c:v>5.2869999999999999</c:v>
                </c:pt>
                <c:pt idx="643">
                  <c:v>5.2413999999999996</c:v>
                </c:pt>
                <c:pt idx="644">
                  <c:v>5.2413999999999996</c:v>
                </c:pt>
                <c:pt idx="645">
                  <c:v>5.3235000000000001</c:v>
                </c:pt>
                <c:pt idx="646">
                  <c:v>5.2413999999999996</c:v>
                </c:pt>
                <c:pt idx="647">
                  <c:v>5.2961</c:v>
                </c:pt>
                <c:pt idx="648">
                  <c:v>5.5148999999999999</c:v>
                </c:pt>
                <c:pt idx="649">
                  <c:v>5.5422000000000002</c:v>
                </c:pt>
                <c:pt idx="650">
                  <c:v>5.5877999999999997</c:v>
                </c:pt>
                <c:pt idx="651">
                  <c:v>5.7336999999999998</c:v>
                </c:pt>
                <c:pt idx="652">
                  <c:v>5.6790000000000003</c:v>
                </c:pt>
                <c:pt idx="653">
                  <c:v>5.6425000000000001</c:v>
                </c:pt>
                <c:pt idx="654">
                  <c:v>5.5605000000000002</c:v>
                </c:pt>
                <c:pt idx="655">
                  <c:v>5.5605000000000002</c:v>
                </c:pt>
                <c:pt idx="656">
                  <c:v>5.4874999999999998</c:v>
                </c:pt>
                <c:pt idx="657">
                  <c:v>5.4874999999999998</c:v>
                </c:pt>
                <c:pt idx="658">
                  <c:v>5.4874999999999998</c:v>
                </c:pt>
                <c:pt idx="659">
                  <c:v>5.5787000000000004</c:v>
                </c:pt>
                <c:pt idx="660">
                  <c:v>5.5331000000000001</c:v>
                </c:pt>
                <c:pt idx="661">
                  <c:v>5.4146000000000001</c:v>
                </c:pt>
                <c:pt idx="662">
                  <c:v>5.4237000000000002</c:v>
                </c:pt>
                <c:pt idx="663">
                  <c:v>5.3689999999999998</c:v>
                </c:pt>
                <c:pt idx="664">
                  <c:v>5.3781999999999996</c:v>
                </c:pt>
                <c:pt idx="665">
                  <c:v>5.4874999999999998</c:v>
                </c:pt>
                <c:pt idx="666">
                  <c:v>5.5148999999999999</c:v>
                </c:pt>
                <c:pt idx="667">
                  <c:v>5.4966999999999997</c:v>
                </c:pt>
                <c:pt idx="668">
                  <c:v>5.4602000000000004</c:v>
                </c:pt>
                <c:pt idx="669">
                  <c:v>5.4966999999999997</c:v>
                </c:pt>
                <c:pt idx="670">
                  <c:v>5.5057999999999998</c:v>
                </c:pt>
                <c:pt idx="671">
                  <c:v>5.4328000000000003</c:v>
                </c:pt>
                <c:pt idx="672">
                  <c:v>5.4237000000000002</c:v>
                </c:pt>
                <c:pt idx="673">
                  <c:v>5.524</c:v>
                </c:pt>
                <c:pt idx="674">
                  <c:v>5.5057999999999998</c:v>
                </c:pt>
                <c:pt idx="675">
                  <c:v>5.4511000000000003</c:v>
                </c:pt>
                <c:pt idx="676">
                  <c:v>5.3689999999999998</c:v>
                </c:pt>
                <c:pt idx="677">
                  <c:v>5.3872999999999998</c:v>
                </c:pt>
                <c:pt idx="678">
                  <c:v>5.3143000000000002</c:v>
                </c:pt>
                <c:pt idx="679">
                  <c:v>5.2504999999999997</c:v>
                </c:pt>
                <c:pt idx="680">
                  <c:v>5.2504999999999997</c:v>
                </c:pt>
                <c:pt idx="681">
                  <c:v>5.1138000000000003</c:v>
                </c:pt>
                <c:pt idx="682">
                  <c:v>5.1228999999999996</c:v>
                </c:pt>
                <c:pt idx="683">
                  <c:v>5.0134999999999996</c:v>
                </c:pt>
                <c:pt idx="684">
                  <c:v>4.8768000000000002</c:v>
                </c:pt>
                <c:pt idx="685">
                  <c:v>4.9132999999999996</c:v>
                </c:pt>
                <c:pt idx="686">
                  <c:v>5.0682</c:v>
                </c:pt>
                <c:pt idx="687">
                  <c:v>5.0865</c:v>
                </c:pt>
                <c:pt idx="688">
                  <c:v>5.0865</c:v>
                </c:pt>
                <c:pt idx="689">
                  <c:v>5.1319999999999997</c:v>
                </c:pt>
                <c:pt idx="690">
                  <c:v>4.9497</c:v>
                </c:pt>
                <c:pt idx="691">
                  <c:v>4.9497</c:v>
                </c:pt>
                <c:pt idx="692">
                  <c:v>4.968</c:v>
                </c:pt>
                <c:pt idx="693">
                  <c:v>4.9771000000000001</c:v>
                </c:pt>
                <c:pt idx="694">
                  <c:v>4.9862000000000002</c:v>
                </c:pt>
                <c:pt idx="695">
                  <c:v>5.1593999999999998</c:v>
                </c:pt>
                <c:pt idx="696">
                  <c:v>5.1502999999999997</c:v>
                </c:pt>
                <c:pt idx="697">
                  <c:v>5.2596999999999996</c:v>
                </c:pt>
                <c:pt idx="698">
                  <c:v>5.2869999999999999</c:v>
                </c:pt>
                <c:pt idx="699">
                  <c:v>5.2869999999999999</c:v>
                </c:pt>
                <c:pt idx="700">
                  <c:v>5.2869999999999999</c:v>
                </c:pt>
                <c:pt idx="701">
                  <c:v>5.3235000000000001</c:v>
                </c:pt>
                <c:pt idx="702">
                  <c:v>5.4237000000000002</c:v>
                </c:pt>
                <c:pt idx="703">
                  <c:v>5.3781999999999996</c:v>
                </c:pt>
                <c:pt idx="704">
                  <c:v>5.3872999999999998</c:v>
                </c:pt>
                <c:pt idx="705">
                  <c:v>5.3326000000000002</c:v>
                </c:pt>
                <c:pt idx="706">
                  <c:v>5.3963999999999999</c:v>
                </c:pt>
                <c:pt idx="707">
                  <c:v>5.4237000000000002</c:v>
                </c:pt>
                <c:pt idx="708">
                  <c:v>5.3598999999999997</c:v>
                </c:pt>
                <c:pt idx="709">
                  <c:v>5.1593999999999998</c:v>
                </c:pt>
                <c:pt idx="710">
                  <c:v>5.1958000000000002</c:v>
                </c:pt>
                <c:pt idx="711">
                  <c:v>5.2504999999999997</c:v>
                </c:pt>
                <c:pt idx="712">
                  <c:v>5.3052000000000001</c:v>
                </c:pt>
                <c:pt idx="713">
                  <c:v>5.1776</c:v>
                </c:pt>
                <c:pt idx="714">
                  <c:v>5.1867000000000001</c:v>
                </c:pt>
                <c:pt idx="715">
                  <c:v>5.0682</c:v>
                </c:pt>
                <c:pt idx="716">
                  <c:v>5.2596999999999996</c:v>
                </c:pt>
                <c:pt idx="717">
                  <c:v>5.2050000000000001</c:v>
                </c:pt>
                <c:pt idx="718">
                  <c:v>5.2596999999999996</c:v>
                </c:pt>
                <c:pt idx="719">
                  <c:v>5.3417000000000003</c:v>
                </c:pt>
                <c:pt idx="720">
                  <c:v>5.2778999999999998</c:v>
                </c:pt>
                <c:pt idx="721">
                  <c:v>5.1958000000000002</c:v>
                </c:pt>
                <c:pt idx="722">
                  <c:v>5.2050000000000001</c:v>
                </c:pt>
                <c:pt idx="723">
                  <c:v>5.1776</c:v>
                </c:pt>
                <c:pt idx="724">
                  <c:v>5.0956000000000001</c:v>
                </c:pt>
                <c:pt idx="725">
                  <c:v>5.0956000000000001</c:v>
                </c:pt>
                <c:pt idx="726">
                  <c:v>5.1776</c:v>
                </c:pt>
                <c:pt idx="727">
                  <c:v>5.3143000000000002</c:v>
                </c:pt>
                <c:pt idx="728">
                  <c:v>5.2961</c:v>
                </c:pt>
                <c:pt idx="729">
                  <c:v>5.1776</c:v>
                </c:pt>
                <c:pt idx="730">
                  <c:v>5.2141000000000002</c:v>
                </c:pt>
                <c:pt idx="731">
                  <c:v>5.2504999999999997</c:v>
                </c:pt>
                <c:pt idx="732">
                  <c:v>5.0590999999999999</c:v>
                </c:pt>
                <c:pt idx="733">
                  <c:v>5.1228999999999996</c:v>
                </c:pt>
                <c:pt idx="734">
                  <c:v>5.1047000000000002</c:v>
                </c:pt>
                <c:pt idx="735">
                  <c:v>5.0682</c:v>
                </c:pt>
                <c:pt idx="736">
                  <c:v>5.2323000000000004</c:v>
                </c:pt>
                <c:pt idx="737">
                  <c:v>5.1593999999999998</c:v>
                </c:pt>
                <c:pt idx="738">
                  <c:v>5.1867000000000001</c:v>
                </c:pt>
                <c:pt idx="739">
                  <c:v>5.3781999999999996</c:v>
                </c:pt>
                <c:pt idx="740">
                  <c:v>5.3417000000000003</c:v>
                </c:pt>
                <c:pt idx="741">
                  <c:v>5.4602000000000004</c:v>
                </c:pt>
                <c:pt idx="742">
                  <c:v>5.4874999999999998</c:v>
                </c:pt>
                <c:pt idx="743">
                  <c:v>5.4511000000000003</c:v>
                </c:pt>
                <c:pt idx="744">
                  <c:v>5.4328000000000003</c:v>
                </c:pt>
                <c:pt idx="745">
                  <c:v>5.5877999999999997</c:v>
                </c:pt>
                <c:pt idx="746">
                  <c:v>5.524</c:v>
                </c:pt>
                <c:pt idx="747">
                  <c:v>5.4783999999999997</c:v>
                </c:pt>
                <c:pt idx="748">
                  <c:v>5.3872999999999998</c:v>
                </c:pt>
                <c:pt idx="749">
                  <c:v>5.4420000000000002</c:v>
                </c:pt>
                <c:pt idx="750">
                  <c:v>5.5968999999999998</c:v>
                </c:pt>
                <c:pt idx="751">
                  <c:v>5.6425000000000001</c:v>
                </c:pt>
                <c:pt idx="752">
                  <c:v>5.7792000000000003</c:v>
                </c:pt>
                <c:pt idx="753">
                  <c:v>5.7427999999999999</c:v>
                </c:pt>
                <c:pt idx="754">
                  <c:v>5.7336999999999998</c:v>
                </c:pt>
                <c:pt idx="755">
                  <c:v>5.7062999999999997</c:v>
                </c:pt>
                <c:pt idx="756">
                  <c:v>5.6698000000000004</c:v>
                </c:pt>
                <c:pt idx="757">
                  <c:v>5.7336999999999998</c:v>
                </c:pt>
                <c:pt idx="758">
                  <c:v>5.6971999999999996</c:v>
                </c:pt>
                <c:pt idx="759">
                  <c:v>5.5968999999999998</c:v>
                </c:pt>
                <c:pt idx="760">
                  <c:v>5.5787000000000004</c:v>
                </c:pt>
                <c:pt idx="761">
                  <c:v>5.5605000000000002</c:v>
                </c:pt>
                <c:pt idx="762">
                  <c:v>5.6242999999999999</c:v>
                </c:pt>
                <c:pt idx="763">
                  <c:v>5.6881000000000004</c:v>
                </c:pt>
                <c:pt idx="764">
                  <c:v>5.5513000000000003</c:v>
                </c:pt>
                <c:pt idx="765">
                  <c:v>5.3689999999999998</c:v>
                </c:pt>
                <c:pt idx="766">
                  <c:v>5.4055</c:v>
                </c:pt>
                <c:pt idx="767">
                  <c:v>5.2413999999999996</c:v>
                </c:pt>
                <c:pt idx="768">
                  <c:v>5.2323000000000004</c:v>
                </c:pt>
                <c:pt idx="769">
                  <c:v>5.1319999999999997</c:v>
                </c:pt>
                <c:pt idx="770">
                  <c:v>5.0225999999999997</c:v>
                </c:pt>
                <c:pt idx="771">
                  <c:v>5.0044000000000004</c:v>
                </c:pt>
                <c:pt idx="772">
                  <c:v>5.0773000000000001</c:v>
                </c:pt>
                <c:pt idx="773">
                  <c:v>5.0865</c:v>
                </c:pt>
                <c:pt idx="774">
                  <c:v>5.0956000000000001</c:v>
                </c:pt>
                <c:pt idx="775">
                  <c:v>5.2141000000000002</c:v>
                </c:pt>
                <c:pt idx="776">
                  <c:v>5.3781999999999996</c:v>
                </c:pt>
                <c:pt idx="777">
                  <c:v>5.4146000000000001</c:v>
                </c:pt>
                <c:pt idx="778">
                  <c:v>5.4420000000000002</c:v>
                </c:pt>
                <c:pt idx="779">
                  <c:v>5.2141000000000002</c:v>
                </c:pt>
                <c:pt idx="780">
                  <c:v>5.2050000000000001</c:v>
                </c:pt>
                <c:pt idx="781">
                  <c:v>5.2232000000000003</c:v>
                </c:pt>
                <c:pt idx="782">
                  <c:v>5.1867000000000001</c:v>
                </c:pt>
                <c:pt idx="783">
                  <c:v>5.2596999999999996</c:v>
                </c:pt>
                <c:pt idx="784">
                  <c:v>5.1502999999999997</c:v>
                </c:pt>
                <c:pt idx="785">
                  <c:v>5.05</c:v>
                </c:pt>
                <c:pt idx="786">
                  <c:v>4.9497</c:v>
                </c:pt>
                <c:pt idx="787">
                  <c:v>5.1047000000000002</c:v>
                </c:pt>
                <c:pt idx="788">
                  <c:v>5.3235000000000001</c:v>
                </c:pt>
                <c:pt idx="789">
                  <c:v>5.1502999999999997</c:v>
                </c:pt>
                <c:pt idx="790">
                  <c:v>5.1593999999999998</c:v>
                </c:pt>
                <c:pt idx="791">
                  <c:v>5.0225999999999997</c:v>
                </c:pt>
                <c:pt idx="792">
                  <c:v>4.9040999999999997</c:v>
                </c:pt>
                <c:pt idx="793">
                  <c:v>4.9132999999999996</c:v>
                </c:pt>
                <c:pt idx="794">
                  <c:v>4.9588000000000001</c:v>
                </c:pt>
                <c:pt idx="795">
                  <c:v>4.8768000000000002</c:v>
                </c:pt>
                <c:pt idx="796">
                  <c:v>4.7218</c:v>
                </c:pt>
                <c:pt idx="797">
                  <c:v>4.8586</c:v>
                </c:pt>
                <c:pt idx="798">
                  <c:v>4.5213000000000001</c:v>
                </c:pt>
                <c:pt idx="799">
                  <c:v>4.3754</c:v>
                </c:pt>
                <c:pt idx="800">
                  <c:v>4.1292999999999997</c:v>
                </c:pt>
                <c:pt idx="801">
                  <c:v>4.2934000000000001</c:v>
                </c:pt>
                <c:pt idx="802">
                  <c:v>4.4756999999999998</c:v>
                </c:pt>
                <c:pt idx="803">
                  <c:v>4.4210000000000003</c:v>
                </c:pt>
                <c:pt idx="804">
                  <c:v>4.3845999999999998</c:v>
                </c:pt>
                <c:pt idx="805">
                  <c:v>4.5759999999999996</c:v>
                </c:pt>
                <c:pt idx="806">
                  <c:v>4.6489000000000003</c:v>
                </c:pt>
                <c:pt idx="807">
                  <c:v>4.7948000000000004</c:v>
                </c:pt>
                <c:pt idx="808">
                  <c:v>4.8494999999999999</c:v>
                </c:pt>
                <c:pt idx="809">
                  <c:v>4.8586</c:v>
                </c:pt>
                <c:pt idx="810">
                  <c:v>4.8311999999999999</c:v>
                </c:pt>
                <c:pt idx="811">
                  <c:v>4.8949999999999996</c:v>
                </c:pt>
                <c:pt idx="812">
                  <c:v>4.8129999999999997</c:v>
                </c:pt>
                <c:pt idx="813">
                  <c:v>4.8677000000000001</c:v>
                </c:pt>
                <c:pt idx="814">
                  <c:v>4.8949999999999996</c:v>
                </c:pt>
                <c:pt idx="815">
                  <c:v>4.9132999999999996</c:v>
                </c:pt>
                <c:pt idx="816">
                  <c:v>5.0408999999999997</c:v>
                </c:pt>
                <c:pt idx="817">
                  <c:v>5.0408999999999997</c:v>
                </c:pt>
                <c:pt idx="818">
                  <c:v>4.9771000000000001</c:v>
                </c:pt>
                <c:pt idx="819">
                  <c:v>5.0590999999999999</c:v>
                </c:pt>
                <c:pt idx="820">
                  <c:v>5.0956000000000001</c:v>
                </c:pt>
                <c:pt idx="821">
                  <c:v>5.0317999999999996</c:v>
                </c:pt>
                <c:pt idx="822">
                  <c:v>4.9314999999999998</c:v>
                </c:pt>
                <c:pt idx="823">
                  <c:v>4.9588000000000001</c:v>
                </c:pt>
                <c:pt idx="824">
                  <c:v>4.8949999999999996</c:v>
                </c:pt>
                <c:pt idx="825">
                  <c:v>4.8220999999999998</c:v>
                </c:pt>
                <c:pt idx="826">
                  <c:v>4.7218</c:v>
                </c:pt>
                <c:pt idx="827">
                  <c:v>4.7855999999999996</c:v>
                </c:pt>
                <c:pt idx="828">
                  <c:v>4.6580000000000004</c:v>
                </c:pt>
                <c:pt idx="829">
                  <c:v>4.6489000000000003</c:v>
                </c:pt>
                <c:pt idx="830">
                  <c:v>4.7401</c:v>
                </c:pt>
                <c:pt idx="831">
                  <c:v>4.8586</c:v>
                </c:pt>
                <c:pt idx="832">
                  <c:v>4.8038999999999996</c:v>
                </c:pt>
                <c:pt idx="833">
                  <c:v>4.6853999999999996</c:v>
                </c:pt>
                <c:pt idx="834">
                  <c:v>4.7492000000000001</c:v>
                </c:pt>
                <c:pt idx="835">
                  <c:v>4.6398000000000001</c:v>
                </c:pt>
                <c:pt idx="836">
                  <c:v>4.5941999999999998</c:v>
                </c:pt>
                <c:pt idx="837">
                  <c:v>4.4665999999999997</c:v>
                </c:pt>
                <c:pt idx="838">
                  <c:v>4.5941999999999998</c:v>
                </c:pt>
                <c:pt idx="839">
                  <c:v>4.6958000000000002</c:v>
                </c:pt>
                <c:pt idx="840">
                  <c:v>4.7873999999999999</c:v>
                </c:pt>
                <c:pt idx="841">
                  <c:v>4.8788999999999998</c:v>
                </c:pt>
                <c:pt idx="842">
                  <c:v>4.6775000000000002</c:v>
                </c:pt>
                <c:pt idx="843">
                  <c:v>4.5401999999999996</c:v>
                </c:pt>
                <c:pt idx="844">
                  <c:v>4.3754</c:v>
                </c:pt>
                <c:pt idx="845">
                  <c:v>4.4028999999999998</c:v>
                </c:pt>
                <c:pt idx="846">
                  <c:v>4.2930999999999999</c:v>
                </c:pt>
                <c:pt idx="847">
                  <c:v>4.2747999999999999</c:v>
                </c:pt>
                <c:pt idx="848">
                  <c:v>4.4669999999999996</c:v>
                </c:pt>
                <c:pt idx="849">
                  <c:v>4.4669999999999996</c:v>
                </c:pt>
                <c:pt idx="850">
                  <c:v>4.6134000000000004</c:v>
                </c:pt>
                <c:pt idx="851">
                  <c:v>4.4486999999999997</c:v>
                </c:pt>
                <c:pt idx="852">
                  <c:v>4.3937999999999997</c:v>
                </c:pt>
                <c:pt idx="853">
                  <c:v>4.4211999999999998</c:v>
                </c:pt>
                <c:pt idx="854">
                  <c:v>4.5128000000000004</c:v>
                </c:pt>
                <c:pt idx="855">
                  <c:v>4.4852999999999996</c:v>
                </c:pt>
                <c:pt idx="856">
                  <c:v>4.5128000000000004</c:v>
                </c:pt>
                <c:pt idx="857">
                  <c:v>4.6592000000000002</c:v>
                </c:pt>
                <c:pt idx="858">
                  <c:v>4.7050000000000001</c:v>
                </c:pt>
                <c:pt idx="859">
                  <c:v>4.5860000000000003</c:v>
                </c:pt>
                <c:pt idx="860">
                  <c:v>4.5494000000000003</c:v>
                </c:pt>
                <c:pt idx="861">
                  <c:v>4.6592000000000002</c:v>
                </c:pt>
                <c:pt idx="862">
                  <c:v>4.6134000000000004</c:v>
                </c:pt>
                <c:pt idx="863">
                  <c:v>4.5768000000000004</c:v>
                </c:pt>
                <c:pt idx="864">
                  <c:v>4.6409000000000002</c:v>
                </c:pt>
                <c:pt idx="865">
                  <c:v>4.5860000000000003</c:v>
                </c:pt>
                <c:pt idx="866">
                  <c:v>4.4394999999999998</c:v>
                </c:pt>
                <c:pt idx="867">
                  <c:v>4.3022</c:v>
                </c:pt>
                <c:pt idx="868">
                  <c:v>4.1832000000000003</c:v>
                </c:pt>
                <c:pt idx="869">
                  <c:v>4.2747999999999999</c:v>
                </c:pt>
                <c:pt idx="870">
                  <c:v>4.3571</c:v>
                </c:pt>
                <c:pt idx="871">
                  <c:v>4.1924000000000001</c:v>
                </c:pt>
                <c:pt idx="872">
                  <c:v>4.2015000000000002</c:v>
                </c:pt>
                <c:pt idx="873">
                  <c:v>4.3113999999999999</c:v>
                </c:pt>
                <c:pt idx="874">
                  <c:v>4.2839</c:v>
                </c:pt>
                <c:pt idx="875">
                  <c:v>4.2747999999999999</c:v>
                </c:pt>
                <c:pt idx="876">
                  <c:v>4.4028999999999998</c:v>
                </c:pt>
                <c:pt idx="877">
                  <c:v>4.4120999999999997</c:v>
                </c:pt>
                <c:pt idx="878">
                  <c:v>4.3479999999999999</c:v>
                </c:pt>
                <c:pt idx="879">
                  <c:v>4.3113999999999999</c:v>
                </c:pt>
                <c:pt idx="880">
                  <c:v>4.2198000000000002</c:v>
                </c:pt>
                <c:pt idx="881">
                  <c:v>4.2656000000000001</c:v>
                </c:pt>
                <c:pt idx="882">
                  <c:v>4.1649000000000003</c:v>
                </c:pt>
                <c:pt idx="883">
                  <c:v>4.1741000000000001</c:v>
                </c:pt>
                <c:pt idx="884">
                  <c:v>4.2381000000000002</c:v>
                </c:pt>
                <c:pt idx="885">
                  <c:v>4.2564000000000002</c:v>
                </c:pt>
                <c:pt idx="886">
                  <c:v>4.2198000000000002</c:v>
                </c:pt>
                <c:pt idx="887">
                  <c:v>4.1832000000000003</c:v>
                </c:pt>
                <c:pt idx="888">
                  <c:v>4.2107000000000001</c:v>
                </c:pt>
                <c:pt idx="889">
                  <c:v>4.0824999999999996</c:v>
                </c:pt>
                <c:pt idx="890">
                  <c:v>4.2198000000000002</c:v>
                </c:pt>
                <c:pt idx="891">
                  <c:v>4.1832000000000003</c:v>
                </c:pt>
                <c:pt idx="892">
                  <c:v>4.2839</c:v>
                </c:pt>
                <c:pt idx="893">
                  <c:v>4.3022</c:v>
                </c:pt>
                <c:pt idx="894">
                  <c:v>4.6867000000000001</c:v>
                </c:pt>
                <c:pt idx="895">
                  <c:v>4.6684000000000001</c:v>
                </c:pt>
                <c:pt idx="896">
                  <c:v>4.6775000000000002</c:v>
                </c:pt>
                <c:pt idx="897">
                  <c:v>4.6134000000000004</c:v>
                </c:pt>
                <c:pt idx="898">
                  <c:v>4.7324000000000002</c:v>
                </c:pt>
                <c:pt idx="899">
                  <c:v>4.7599</c:v>
                </c:pt>
                <c:pt idx="900">
                  <c:v>4.7416</c:v>
                </c:pt>
                <c:pt idx="901">
                  <c:v>4.7873999999999999</c:v>
                </c:pt>
                <c:pt idx="902">
                  <c:v>4.7141000000000002</c:v>
                </c:pt>
                <c:pt idx="903">
                  <c:v>4.7782</c:v>
                </c:pt>
                <c:pt idx="904">
                  <c:v>4.7873999999999999</c:v>
                </c:pt>
                <c:pt idx="905">
                  <c:v>4.8148</c:v>
                </c:pt>
                <c:pt idx="906">
                  <c:v>4.7599</c:v>
                </c:pt>
                <c:pt idx="907">
                  <c:v>4.6501000000000001</c:v>
                </c:pt>
                <c:pt idx="908">
                  <c:v>4.7690999999999999</c:v>
                </c:pt>
                <c:pt idx="909">
                  <c:v>4.7690999999999999</c:v>
                </c:pt>
                <c:pt idx="910">
                  <c:v>4.7690999999999999</c:v>
                </c:pt>
                <c:pt idx="911">
                  <c:v>4.6775000000000002</c:v>
                </c:pt>
                <c:pt idx="912">
                  <c:v>4.7324000000000002</c:v>
                </c:pt>
                <c:pt idx="913">
                  <c:v>4.6317000000000004</c:v>
                </c:pt>
                <c:pt idx="914">
                  <c:v>4.6958000000000002</c:v>
                </c:pt>
                <c:pt idx="915">
                  <c:v>4.6134000000000004</c:v>
                </c:pt>
                <c:pt idx="916">
                  <c:v>4.5311000000000003</c:v>
                </c:pt>
                <c:pt idx="917">
                  <c:v>4.5218999999999996</c:v>
                </c:pt>
                <c:pt idx="918">
                  <c:v>4.5311000000000003</c:v>
                </c:pt>
                <c:pt idx="919">
                  <c:v>4.6409000000000002</c:v>
                </c:pt>
                <c:pt idx="920">
                  <c:v>4.4577999999999998</c:v>
                </c:pt>
                <c:pt idx="921">
                  <c:v>4.4028999999999998</c:v>
                </c:pt>
                <c:pt idx="922">
                  <c:v>4.4120999999999997</c:v>
                </c:pt>
                <c:pt idx="923">
                  <c:v>4.6226000000000003</c:v>
                </c:pt>
                <c:pt idx="924">
                  <c:v>4.5585000000000004</c:v>
                </c:pt>
                <c:pt idx="925">
                  <c:v>4.5128000000000004</c:v>
                </c:pt>
                <c:pt idx="926">
                  <c:v>4.5035999999999996</c:v>
                </c:pt>
                <c:pt idx="927">
                  <c:v>4.5768000000000004</c:v>
                </c:pt>
                <c:pt idx="928">
                  <c:v>4.5768000000000004</c:v>
                </c:pt>
                <c:pt idx="929">
                  <c:v>4.6409000000000002</c:v>
                </c:pt>
                <c:pt idx="930">
                  <c:v>4.6958000000000002</c:v>
                </c:pt>
                <c:pt idx="931">
                  <c:v>4.5401999999999996</c:v>
                </c:pt>
                <c:pt idx="932">
                  <c:v>4.5218999999999996</c:v>
                </c:pt>
                <c:pt idx="933">
                  <c:v>4.4577999999999998</c:v>
                </c:pt>
                <c:pt idx="934">
                  <c:v>4.2381000000000002</c:v>
                </c:pt>
                <c:pt idx="935">
                  <c:v>4.2839</c:v>
                </c:pt>
                <c:pt idx="936">
                  <c:v>4.2015000000000002</c:v>
                </c:pt>
                <c:pt idx="937">
                  <c:v>4.1191000000000004</c:v>
                </c:pt>
                <c:pt idx="938">
                  <c:v>4.0641999999999996</c:v>
                </c:pt>
                <c:pt idx="939">
                  <c:v>3.8995000000000002</c:v>
                </c:pt>
                <c:pt idx="940">
                  <c:v>3.8811</c:v>
                </c:pt>
                <c:pt idx="941">
                  <c:v>3.8628</c:v>
                </c:pt>
                <c:pt idx="942">
                  <c:v>3.9910000000000001</c:v>
                </c:pt>
                <c:pt idx="943">
                  <c:v>3.9178000000000002</c:v>
                </c:pt>
                <c:pt idx="944">
                  <c:v>3.9085999999999999</c:v>
                </c:pt>
                <c:pt idx="945">
                  <c:v>4.0185000000000004</c:v>
                </c:pt>
                <c:pt idx="946">
                  <c:v>4.2198000000000002</c:v>
                </c:pt>
                <c:pt idx="947">
                  <c:v>4.1741000000000001</c:v>
                </c:pt>
                <c:pt idx="948">
                  <c:v>4.1283000000000003</c:v>
                </c:pt>
                <c:pt idx="949">
                  <c:v>4.0458999999999996</c:v>
                </c:pt>
                <c:pt idx="950">
                  <c:v>3.9817999999999998</c:v>
                </c:pt>
                <c:pt idx="951">
                  <c:v>3.9451999999999998</c:v>
                </c:pt>
                <c:pt idx="952">
                  <c:v>3.9817999999999998</c:v>
                </c:pt>
                <c:pt idx="953">
                  <c:v>4.1375000000000002</c:v>
                </c:pt>
                <c:pt idx="954">
                  <c:v>4.0734000000000004</c:v>
                </c:pt>
                <c:pt idx="955">
                  <c:v>4.1924000000000001</c:v>
                </c:pt>
                <c:pt idx="956">
                  <c:v>4.2564000000000002</c:v>
                </c:pt>
                <c:pt idx="957">
                  <c:v>4.1741000000000001</c:v>
                </c:pt>
                <c:pt idx="958">
                  <c:v>3.8079000000000001</c:v>
                </c:pt>
                <c:pt idx="959">
                  <c:v>3.8902999999999999</c:v>
                </c:pt>
                <c:pt idx="960">
                  <c:v>3.9455</c:v>
                </c:pt>
                <c:pt idx="961">
                  <c:v>4.0557999999999996</c:v>
                </c:pt>
                <c:pt idx="962">
                  <c:v>4.0742000000000003</c:v>
                </c:pt>
                <c:pt idx="963">
                  <c:v>4.0099</c:v>
                </c:pt>
                <c:pt idx="964">
                  <c:v>4.0834000000000001</c:v>
                </c:pt>
                <c:pt idx="965">
                  <c:v>4.0465999999999998</c:v>
                </c:pt>
                <c:pt idx="966">
                  <c:v>4.0650000000000004</c:v>
                </c:pt>
                <c:pt idx="967">
                  <c:v>3.9914999999999998</c:v>
                </c:pt>
                <c:pt idx="968">
                  <c:v>3.8811</c:v>
                </c:pt>
                <c:pt idx="969">
                  <c:v>4.0190999999999999</c:v>
                </c:pt>
                <c:pt idx="970">
                  <c:v>4.0557999999999996</c:v>
                </c:pt>
                <c:pt idx="971">
                  <c:v>4.1017999999999999</c:v>
                </c:pt>
                <c:pt idx="972">
                  <c:v>4.0282999999999998</c:v>
                </c:pt>
                <c:pt idx="973">
                  <c:v>4.2674000000000003</c:v>
                </c:pt>
                <c:pt idx="974">
                  <c:v>4.3685</c:v>
                </c:pt>
                <c:pt idx="975">
                  <c:v>4.3593000000000002</c:v>
                </c:pt>
                <c:pt idx="976">
                  <c:v>4.4145000000000003</c:v>
                </c:pt>
                <c:pt idx="977">
                  <c:v>4.3318000000000003</c:v>
                </c:pt>
                <c:pt idx="978">
                  <c:v>4.3501000000000003</c:v>
                </c:pt>
                <c:pt idx="979">
                  <c:v>4.4053000000000004</c:v>
                </c:pt>
                <c:pt idx="980">
                  <c:v>4.3318000000000003</c:v>
                </c:pt>
                <c:pt idx="981">
                  <c:v>4.3960999999999997</c:v>
                </c:pt>
                <c:pt idx="982">
                  <c:v>4.4053000000000004</c:v>
                </c:pt>
                <c:pt idx="983">
                  <c:v>4.4329000000000001</c:v>
                </c:pt>
                <c:pt idx="984">
                  <c:v>4.3226000000000004</c:v>
                </c:pt>
                <c:pt idx="985">
                  <c:v>4.3593000000000002</c:v>
                </c:pt>
                <c:pt idx="986">
                  <c:v>4.5340999999999996</c:v>
                </c:pt>
                <c:pt idx="987">
                  <c:v>4.5984999999999996</c:v>
                </c:pt>
                <c:pt idx="988">
                  <c:v>4.6444999999999999</c:v>
                </c:pt>
                <c:pt idx="989">
                  <c:v>4.5433000000000003</c:v>
                </c:pt>
                <c:pt idx="990">
                  <c:v>4.4789000000000003</c:v>
                </c:pt>
                <c:pt idx="991">
                  <c:v>4.4329000000000001</c:v>
                </c:pt>
                <c:pt idx="992">
                  <c:v>4.5065</c:v>
                </c:pt>
                <c:pt idx="993">
                  <c:v>4.4973000000000001</c:v>
                </c:pt>
                <c:pt idx="994">
                  <c:v>4.5340999999999996</c:v>
                </c:pt>
                <c:pt idx="995">
                  <c:v>4.5892999999999997</c:v>
                </c:pt>
                <c:pt idx="996">
                  <c:v>4.5892999999999997</c:v>
                </c:pt>
                <c:pt idx="997">
                  <c:v>4.4053000000000004</c:v>
                </c:pt>
                <c:pt idx="998">
                  <c:v>4.2582000000000004</c:v>
                </c:pt>
                <c:pt idx="999">
                  <c:v>4.2305999999999999</c:v>
                </c:pt>
                <c:pt idx="1000">
                  <c:v>4.2122000000000002</c:v>
                </c:pt>
                <c:pt idx="1001">
                  <c:v>4.2674000000000003</c:v>
                </c:pt>
                <c:pt idx="1002">
                  <c:v>4.2397999999999998</c:v>
                </c:pt>
                <c:pt idx="1003">
                  <c:v>4.2674000000000003</c:v>
                </c:pt>
                <c:pt idx="1004">
                  <c:v>4.2489999999999997</c:v>
                </c:pt>
                <c:pt idx="1005">
                  <c:v>4.1938000000000004</c:v>
                </c:pt>
                <c:pt idx="1006">
                  <c:v>4.3041999999999998</c:v>
                </c:pt>
                <c:pt idx="1007">
                  <c:v>4.2674000000000003</c:v>
                </c:pt>
                <c:pt idx="1008">
                  <c:v>4.3133999999999997</c:v>
                </c:pt>
                <c:pt idx="1009">
                  <c:v>4.3501000000000003</c:v>
                </c:pt>
                <c:pt idx="1010">
                  <c:v>4.3133999999999997</c:v>
                </c:pt>
                <c:pt idx="1011">
                  <c:v>4.4420999999999999</c:v>
                </c:pt>
                <c:pt idx="1012">
                  <c:v>4.4512999999999998</c:v>
                </c:pt>
                <c:pt idx="1013">
                  <c:v>4.4789000000000003</c:v>
                </c:pt>
                <c:pt idx="1014">
                  <c:v>4.5433000000000003</c:v>
                </c:pt>
                <c:pt idx="1015">
                  <c:v>4.6169000000000002</c:v>
                </c:pt>
                <c:pt idx="1016">
                  <c:v>4.6261000000000001</c:v>
                </c:pt>
                <c:pt idx="1017">
                  <c:v>4.4329000000000001</c:v>
                </c:pt>
                <c:pt idx="1018">
                  <c:v>4.3960999999999997</c:v>
                </c:pt>
                <c:pt idx="1019">
                  <c:v>4.3041999999999998</c:v>
                </c:pt>
                <c:pt idx="1020">
                  <c:v>4.2397999999999998</c:v>
                </c:pt>
                <c:pt idx="1021">
                  <c:v>4.2582000000000004</c:v>
                </c:pt>
                <c:pt idx="1022">
                  <c:v>4.1845999999999997</c:v>
                </c:pt>
                <c:pt idx="1023">
                  <c:v>4.2582000000000004</c:v>
                </c:pt>
                <c:pt idx="1024">
                  <c:v>4.4237000000000002</c:v>
                </c:pt>
                <c:pt idx="1025">
                  <c:v>4.3501000000000003</c:v>
                </c:pt>
                <c:pt idx="1026">
                  <c:v>4.3796999999999997</c:v>
                </c:pt>
                <c:pt idx="1027">
                  <c:v>4.3982000000000001</c:v>
                </c:pt>
                <c:pt idx="1028">
                  <c:v>4.4905999999999997</c:v>
                </c:pt>
                <c:pt idx="1029">
                  <c:v>4.5460000000000003</c:v>
                </c:pt>
                <c:pt idx="1030">
                  <c:v>4.4259000000000004</c:v>
                </c:pt>
                <c:pt idx="1031">
                  <c:v>4.3150000000000004</c:v>
                </c:pt>
                <c:pt idx="1032">
                  <c:v>4.3428000000000004</c:v>
                </c:pt>
                <c:pt idx="1033">
                  <c:v>4.3243</c:v>
                </c:pt>
                <c:pt idx="1034">
                  <c:v>4.3150000000000004</c:v>
                </c:pt>
                <c:pt idx="1035">
                  <c:v>4.3057999999999996</c:v>
                </c:pt>
                <c:pt idx="1036">
                  <c:v>4.3243</c:v>
                </c:pt>
                <c:pt idx="1037">
                  <c:v>4.3150000000000004</c:v>
                </c:pt>
                <c:pt idx="1038">
                  <c:v>4.3704999999999998</c:v>
                </c:pt>
                <c:pt idx="1039">
                  <c:v>4.3704999999999998</c:v>
                </c:pt>
                <c:pt idx="1040">
                  <c:v>4.4074</c:v>
                </c:pt>
                <c:pt idx="1041">
                  <c:v>4.3150000000000004</c:v>
                </c:pt>
                <c:pt idx="1042">
                  <c:v>4.2965999999999998</c:v>
                </c:pt>
                <c:pt idx="1043">
                  <c:v>4.2965999999999998</c:v>
                </c:pt>
                <c:pt idx="1044">
                  <c:v>4.2319000000000004</c:v>
                </c:pt>
                <c:pt idx="1045">
                  <c:v>4.3150000000000004</c:v>
                </c:pt>
                <c:pt idx="1046">
                  <c:v>4.2504</c:v>
                </c:pt>
                <c:pt idx="1047">
                  <c:v>4.2504</c:v>
                </c:pt>
                <c:pt idx="1048">
                  <c:v>4.3243</c:v>
                </c:pt>
                <c:pt idx="1049">
                  <c:v>4.4535999999999998</c:v>
                </c:pt>
                <c:pt idx="1050">
                  <c:v>4.4259000000000004</c:v>
                </c:pt>
                <c:pt idx="1051">
                  <c:v>4.3796999999999997</c:v>
                </c:pt>
                <c:pt idx="1052">
                  <c:v>4.3982000000000001</c:v>
                </c:pt>
                <c:pt idx="1053">
                  <c:v>4.3796999999999997</c:v>
                </c:pt>
                <c:pt idx="1054">
                  <c:v>4.3334999999999999</c:v>
                </c:pt>
                <c:pt idx="1055">
                  <c:v>4.3057999999999996</c:v>
                </c:pt>
                <c:pt idx="1056">
                  <c:v>4.3243</c:v>
                </c:pt>
                <c:pt idx="1057">
                  <c:v>4.1486999999999998</c:v>
                </c:pt>
                <c:pt idx="1058">
                  <c:v>4.2225999999999999</c:v>
                </c:pt>
                <c:pt idx="1059">
                  <c:v>4.1764000000000001</c:v>
                </c:pt>
                <c:pt idx="1060">
                  <c:v>4.2225999999999999</c:v>
                </c:pt>
                <c:pt idx="1061">
                  <c:v>4.2965999999999998</c:v>
                </c:pt>
                <c:pt idx="1062">
                  <c:v>4.2411000000000003</c:v>
                </c:pt>
                <c:pt idx="1063">
                  <c:v>4.2504</c:v>
                </c:pt>
                <c:pt idx="1064">
                  <c:v>4.2781000000000002</c:v>
                </c:pt>
                <c:pt idx="1065">
                  <c:v>4.3150000000000004</c:v>
                </c:pt>
                <c:pt idx="1066">
                  <c:v>4.3243</c:v>
                </c:pt>
                <c:pt idx="1067">
                  <c:v>4.3796999999999997</c:v>
                </c:pt>
                <c:pt idx="1068">
                  <c:v>4.4721000000000002</c:v>
                </c:pt>
                <c:pt idx="1069">
                  <c:v>4.5368000000000004</c:v>
                </c:pt>
                <c:pt idx="1070">
                  <c:v>4.5091000000000001</c:v>
                </c:pt>
                <c:pt idx="1071">
                  <c:v>4.5368000000000004</c:v>
                </c:pt>
                <c:pt idx="1072">
                  <c:v>4.5275999999999996</c:v>
                </c:pt>
                <c:pt idx="1073">
                  <c:v>4.4997999999999996</c:v>
                </c:pt>
                <c:pt idx="1074">
                  <c:v>4.4535999999999998</c:v>
                </c:pt>
                <c:pt idx="1075">
                  <c:v>4.5183</c:v>
                </c:pt>
                <c:pt idx="1076">
                  <c:v>4.4997999999999996</c:v>
                </c:pt>
                <c:pt idx="1077">
                  <c:v>4.5644999999999998</c:v>
                </c:pt>
                <c:pt idx="1078">
                  <c:v>4.5275999999999996</c:v>
                </c:pt>
                <c:pt idx="1079">
                  <c:v>4.4813999999999998</c:v>
                </c:pt>
                <c:pt idx="1080">
                  <c:v>4.3057999999999996</c:v>
                </c:pt>
                <c:pt idx="1081">
                  <c:v>4.2687999999999997</c:v>
                </c:pt>
                <c:pt idx="1082">
                  <c:v>3.8807999999999998</c:v>
                </c:pt>
                <c:pt idx="1083">
                  <c:v>3.8992</c:v>
                </c:pt>
                <c:pt idx="1084">
                  <c:v>3.9740000000000002</c:v>
                </c:pt>
                <c:pt idx="1085">
                  <c:v>3.8794</c:v>
                </c:pt>
                <c:pt idx="1086">
                  <c:v>3.9266999999999999</c:v>
                </c:pt>
                <c:pt idx="1087">
                  <c:v>3.9550999999999998</c:v>
                </c:pt>
                <c:pt idx="1088">
                  <c:v>3.9645000000000001</c:v>
                </c:pt>
                <c:pt idx="1089">
                  <c:v>3.9361000000000002</c:v>
                </c:pt>
                <c:pt idx="1090">
                  <c:v>3.8794</c:v>
                </c:pt>
                <c:pt idx="1091">
                  <c:v>3.8414999999999999</c:v>
                </c:pt>
                <c:pt idx="1092">
                  <c:v>3.8037000000000001</c:v>
                </c:pt>
                <c:pt idx="1093">
                  <c:v>3.8887999999999998</c:v>
                </c:pt>
                <c:pt idx="1094">
                  <c:v>3.8982999999999999</c:v>
                </c:pt>
                <c:pt idx="1095">
                  <c:v>3.851</c:v>
                </c:pt>
                <c:pt idx="1096">
                  <c:v>3.8603999999999998</c:v>
                </c:pt>
                <c:pt idx="1097">
                  <c:v>3.7848000000000002</c:v>
                </c:pt>
                <c:pt idx="1098">
                  <c:v>3.8130999999999999</c:v>
                </c:pt>
                <c:pt idx="1099">
                  <c:v>3.8414999999999999</c:v>
                </c:pt>
                <c:pt idx="1100">
                  <c:v>3.7374000000000001</c:v>
                </c:pt>
                <c:pt idx="1101">
                  <c:v>3.8037000000000001</c:v>
                </c:pt>
                <c:pt idx="1102">
                  <c:v>3.7942</c:v>
                </c:pt>
                <c:pt idx="1103">
                  <c:v>3.8321000000000001</c:v>
                </c:pt>
                <c:pt idx="1104">
                  <c:v>3.8603999999999998</c:v>
                </c:pt>
                <c:pt idx="1105">
                  <c:v>3.8130999999999999</c:v>
                </c:pt>
                <c:pt idx="1106">
                  <c:v>3.7280000000000002</c:v>
                </c:pt>
                <c:pt idx="1107">
                  <c:v>3.7469000000000001</c:v>
                </c:pt>
                <c:pt idx="1108">
                  <c:v>3.8037000000000001</c:v>
                </c:pt>
                <c:pt idx="1109">
                  <c:v>3.8037000000000001</c:v>
                </c:pt>
                <c:pt idx="1110">
                  <c:v>3.7942</c:v>
                </c:pt>
                <c:pt idx="1111">
                  <c:v>3.8321000000000001</c:v>
                </c:pt>
                <c:pt idx="1112">
                  <c:v>3.8414999999999999</c:v>
                </c:pt>
                <c:pt idx="1113">
                  <c:v>3.8226</c:v>
                </c:pt>
                <c:pt idx="1114">
                  <c:v>3.7753000000000001</c:v>
                </c:pt>
                <c:pt idx="1115">
                  <c:v>3.8037000000000001</c:v>
                </c:pt>
                <c:pt idx="1116">
                  <c:v>3.7753000000000001</c:v>
                </c:pt>
                <c:pt idx="1117">
                  <c:v>3.7848000000000002</c:v>
                </c:pt>
                <c:pt idx="1118">
                  <c:v>3.8603999999999998</c:v>
                </c:pt>
                <c:pt idx="1119">
                  <c:v>3.8603999999999998</c:v>
                </c:pt>
                <c:pt idx="1120">
                  <c:v>3.9266999999999999</c:v>
                </c:pt>
                <c:pt idx="1121">
                  <c:v>4.0118</c:v>
                </c:pt>
                <c:pt idx="1122">
                  <c:v>4.0496999999999996</c:v>
                </c:pt>
                <c:pt idx="1123">
                  <c:v>3.9740000000000002</c:v>
                </c:pt>
                <c:pt idx="1124">
                  <c:v>3.8982999999999999</c:v>
                </c:pt>
                <c:pt idx="1125">
                  <c:v>3.851</c:v>
                </c:pt>
                <c:pt idx="1126">
                  <c:v>3.7658</c:v>
                </c:pt>
                <c:pt idx="1127">
                  <c:v>3.8037000000000001</c:v>
                </c:pt>
                <c:pt idx="1128">
                  <c:v>3.8982999999999999</c:v>
                </c:pt>
                <c:pt idx="1129">
                  <c:v>3.9171999999999998</c:v>
                </c:pt>
                <c:pt idx="1130">
                  <c:v>3.9266999999999999</c:v>
                </c:pt>
                <c:pt idx="1131">
                  <c:v>3.9361000000000002</c:v>
                </c:pt>
                <c:pt idx="1132">
                  <c:v>4.0118</c:v>
                </c:pt>
                <c:pt idx="1133">
                  <c:v>3.9550999999999998</c:v>
                </c:pt>
                <c:pt idx="1134">
                  <c:v>3.9171999999999998</c:v>
                </c:pt>
                <c:pt idx="1135">
                  <c:v>3.9266999999999999</c:v>
                </c:pt>
                <c:pt idx="1136">
                  <c:v>3.9456000000000002</c:v>
                </c:pt>
                <c:pt idx="1137">
                  <c:v>3.9740000000000002</c:v>
                </c:pt>
                <c:pt idx="1138">
                  <c:v>4.0496999999999996</c:v>
                </c:pt>
                <c:pt idx="1139">
                  <c:v>4.1158999999999999</c:v>
                </c:pt>
                <c:pt idx="1140">
                  <c:v>3.7658</c:v>
                </c:pt>
                <c:pt idx="1141">
                  <c:v>3.6427999999999998</c:v>
                </c:pt>
                <c:pt idx="1142">
                  <c:v>3.6711999999999998</c:v>
                </c:pt>
                <c:pt idx="1143">
                  <c:v>3.7280000000000002</c:v>
                </c:pt>
                <c:pt idx="1144">
                  <c:v>3.7185000000000001</c:v>
                </c:pt>
                <c:pt idx="1145">
                  <c:v>3.7280000000000002</c:v>
                </c:pt>
                <c:pt idx="1146">
                  <c:v>3.7795000000000001</c:v>
                </c:pt>
                <c:pt idx="1147">
                  <c:v>3.7890999999999999</c:v>
                </c:pt>
                <c:pt idx="1148">
                  <c:v>3.7795000000000001</c:v>
                </c:pt>
                <c:pt idx="1149">
                  <c:v>3.7223000000000002</c:v>
                </c:pt>
                <c:pt idx="1150">
                  <c:v>3.7509000000000001</c:v>
                </c:pt>
                <c:pt idx="1151">
                  <c:v>3.7604000000000002</c:v>
                </c:pt>
                <c:pt idx="1152">
                  <c:v>3.77</c:v>
                </c:pt>
                <c:pt idx="1153">
                  <c:v>3.7604000000000002</c:v>
                </c:pt>
                <c:pt idx="1154">
                  <c:v>3.7126999999999999</c:v>
                </c:pt>
                <c:pt idx="1155">
                  <c:v>3.7317999999999998</c:v>
                </c:pt>
                <c:pt idx="1156">
                  <c:v>3.7223000000000002</c:v>
                </c:pt>
                <c:pt idx="1157">
                  <c:v>3.7223000000000002</c:v>
                </c:pt>
                <c:pt idx="1158">
                  <c:v>3.7223000000000002</c:v>
                </c:pt>
                <c:pt idx="1159">
                  <c:v>3.77</c:v>
                </c:pt>
                <c:pt idx="1160">
                  <c:v>3.7126999999999999</c:v>
                </c:pt>
                <c:pt idx="1161">
                  <c:v>3.6936</c:v>
                </c:pt>
                <c:pt idx="1162">
                  <c:v>3.6267999999999998</c:v>
                </c:pt>
                <c:pt idx="1163">
                  <c:v>3.5886</c:v>
                </c:pt>
                <c:pt idx="1164">
                  <c:v>3.5981999999999998</c:v>
                </c:pt>
                <c:pt idx="1165">
                  <c:v>3.6364000000000001</c:v>
                </c:pt>
                <c:pt idx="1166">
                  <c:v>3.6364000000000001</c:v>
                </c:pt>
                <c:pt idx="1167">
                  <c:v>3.6267999999999998</c:v>
                </c:pt>
                <c:pt idx="1168">
                  <c:v>3.6554000000000002</c:v>
                </c:pt>
                <c:pt idx="1169">
                  <c:v>3.5981999999999998</c:v>
                </c:pt>
                <c:pt idx="1170">
                  <c:v>3.6267999999999998</c:v>
                </c:pt>
                <c:pt idx="1171">
                  <c:v>3.6745000000000001</c:v>
                </c:pt>
                <c:pt idx="1172">
                  <c:v>3.77</c:v>
                </c:pt>
                <c:pt idx="1173">
                  <c:v>3.7986</c:v>
                </c:pt>
                <c:pt idx="1174">
                  <c:v>3.8081999999999998</c:v>
                </c:pt>
                <c:pt idx="1175">
                  <c:v>3.8081999999999998</c:v>
                </c:pt>
                <c:pt idx="1176">
                  <c:v>3.8176999999999999</c:v>
                </c:pt>
                <c:pt idx="1177">
                  <c:v>3.8654000000000002</c:v>
                </c:pt>
                <c:pt idx="1178">
                  <c:v>3.8845000000000001</c:v>
                </c:pt>
                <c:pt idx="1179">
                  <c:v>3.8559000000000001</c:v>
                </c:pt>
                <c:pt idx="1180">
                  <c:v>3.8845000000000001</c:v>
                </c:pt>
                <c:pt idx="1181">
                  <c:v>3.8654000000000002</c:v>
                </c:pt>
                <c:pt idx="1182">
                  <c:v>3.8271999999999999</c:v>
                </c:pt>
                <c:pt idx="1183">
                  <c:v>3.8368000000000002</c:v>
                </c:pt>
                <c:pt idx="1184">
                  <c:v>3.7509000000000001</c:v>
                </c:pt>
                <c:pt idx="1185">
                  <c:v>3.77</c:v>
                </c:pt>
                <c:pt idx="1186">
                  <c:v>3.8176999999999999</c:v>
                </c:pt>
                <c:pt idx="1187">
                  <c:v>3.7795000000000001</c:v>
                </c:pt>
                <c:pt idx="1188">
                  <c:v>3.6936</c:v>
                </c:pt>
                <c:pt idx="1189">
                  <c:v>3.7126999999999999</c:v>
                </c:pt>
                <c:pt idx="1190">
                  <c:v>3.6554000000000002</c:v>
                </c:pt>
                <c:pt idx="1191">
                  <c:v>3.56</c:v>
                </c:pt>
                <c:pt idx="1192">
                  <c:v>3.5314000000000001</c:v>
                </c:pt>
                <c:pt idx="1193">
                  <c:v>3.5505</c:v>
                </c:pt>
                <c:pt idx="1194">
                  <c:v>3.5695000000000001</c:v>
                </c:pt>
                <c:pt idx="1195">
                  <c:v>3.5505</c:v>
                </c:pt>
                <c:pt idx="1196">
                  <c:v>3.5026999999999999</c:v>
                </c:pt>
                <c:pt idx="1197">
                  <c:v>3.4550000000000001</c:v>
                </c:pt>
                <c:pt idx="1198">
                  <c:v>3.3786999999999998</c:v>
                </c:pt>
                <c:pt idx="1199">
                  <c:v>3.3978000000000002</c:v>
                </c:pt>
                <c:pt idx="1200">
                  <c:v>3.3978000000000002</c:v>
                </c:pt>
                <c:pt idx="1201">
                  <c:v>3.4359000000000002</c:v>
                </c:pt>
                <c:pt idx="1202">
                  <c:v>3.4073000000000002</c:v>
                </c:pt>
                <c:pt idx="1203">
                  <c:v>3.4073000000000002</c:v>
                </c:pt>
                <c:pt idx="1204">
                  <c:v>3.35</c:v>
                </c:pt>
                <c:pt idx="1205">
                  <c:v>3.4359000000000002</c:v>
                </c:pt>
                <c:pt idx="1206">
                  <c:v>3.3309000000000002</c:v>
                </c:pt>
                <c:pt idx="1207">
                  <c:v>3.2355</c:v>
                </c:pt>
                <c:pt idx="1208">
                  <c:v>3.0636999999999999</c:v>
                </c:pt>
                <c:pt idx="1209">
                  <c:v>3.0350999999999999</c:v>
                </c:pt>
                <c:pt idx="1210">
                  <c:v>3.0466000000000002</c:v>
                </c:pt>
                <c:pt idx="1211">
                  <c:v>3.1044999999999998</c:v>
                </c:pt>
                <c:pt idx="1212">
                  <c:v>3.0948000000000002</c:v>
                </c:pt>
                <c:pt idx="1213">
                  <c:v>3.1238000000000001</c:v>
                </c:pt>
                <c:pt idx="1214">
                  <c:v>3.1334</c:v>
                </c:pt>
                <c:pt idx="1215">
                  <c:v>3.1720000000000002</c:v>
                </c:pt>
                <c:pt idx="1216">
                  <c:v>3.1913</c:v>
                </c:pt>
                <c:pt idx="1217">
                  <c:v>3.1238000000000001</c:v>
                </c:pt>
                <c:pt idx="1218">
                  <c:v>3.2298</c:v>
                </c:pt>
                <c:pt idx="1219">
                  <c:v>3.3359000000000001</c:v>
                </c:pt>
                <c:pt idx="1220">
                  <c:v>3.3069999999999999</c:v>
                </c:pt>
                <c:pt idx="1221">
                  <c:v>3.3069999999999999</c:v>
                </c:pt>
                <c:pt idx="1222">
                  <c:v>3.3552</c:v>
                </c:pt>
                <c:pt idx="1223">
                  <c:v>3.3262</c:v>
                </c:pt>
                <c:pt idx="1224">
                  <c:v>3.3647999999999998</c:v>
                </c:pt>
                <c:pt idx="1225">
                  <c:v>3.3552</c:v>
                </c:pt>
                <c:pt idx="1226">
                  <c:v>3.4419</c:v>
                </c:pt>
                <c:pt idx="1227">
                  <c:v>3.4611999999999998</c:v>
                </c:pt>
                <c:pt idx="1228">
                  <c:v>3.4129999999999998</c:v>
                </c:pt>
                <c:pt idx="1229">
                  <c:v>3.4323000000000001</c:v>
                </c:pt>
                <c:pt idx="1230">
                  <c:v>3.4611999999999998</c:v>
                </c:pt>
                <c:pt idx="1231">
                  <c:v>3.4034</c:v>
                </c:pt>
                <c:pt idx="1232">
                  <c:v>3.4034</c:v>
                </c:pt>
                <c:pt idx="1233">
                  <c:v>3.4226000000000001</c:v>
                </c:pt>
                <c:pt idx="1234">
                  <c:v>3.4129999999999998</c:v>
                </c:pt>
                <c:pt idx="1235">
                  <c:v>3.3936999999999999</c:v>
                </c:pt>
                <c:pt idx="1236">
                  <c:v>3.4323000000000001</c:v>
                </c:pt>
                <c:pt idx="1237">
                  <c:v>3.3552</c:v>
                </c:pt>
                <c:pt idx="1238">
                  <c:v>3.3647999999999998</c:v>
                </c:pt>
                <c:pt idx="1239">
                  <c:v>3.0466000000000002</c:v>
                </c:pt>
                <c:pt idx="1240">
                  <c:v>2.8923999999999999</c:v>
                </c:pt>
                <c:pt idx="1241">
                  <c:v>2.9020000000000001</c:v>
                </c:pt>
                <c:pt idx="1242">
                  <c:v>2.9887999999999999</c:v>
                </c:pt>
                <c:pt idx="1243">
                  <c:v>3.0659000000000001</c:v>
                </c:pt>
                <c:pt idx="1244">
                  <c:v>3.0081000000000002</c:v>
                </c:pt>
                <c:pt idx="1245">
                  <c:v>3.1044999999999998</c:v>
                </c:pt>
                <c:pt idx="1246">
                  <c:v>3.1334</c:v>
                </c:pt>
                <c:pt idx="1247">
                  <c:v>3.2490999999999999</c:v>
                </c:pt>
                <c:pt idx="1248">
                  <c:v>3.1431</c:v>
                </c:pt>
                <c:pt idx="1249">
                  <c:v>3.1141000000000001</c:v>
                </c:pt>
                <c:pt idx="1250">
                  <c:v>3.1913</c:v>
                </c:pt>
                <c:pt idx="1251">
                  <c:v>3.1334</c:v>
                </c:pt>
                <c:pt idx="1252">
                  <c:v>3.1623000000000001</c:v>
                </c:pt>
                <c:pt idx="1253">
                  <c:v>3.2395</c:v>
                </c:pt>
                <c:pt idx="1254">
                  <c:v>3.2298</c:v>
                </c:pt>
                <c:pt idx="1255">
                  <c:v>3.2587000000000002</c:v>
                </c:pt>
                <c:pt idx="1256">
                  <c:v>3.2490999999999999</c:v>
                </c:pt>
                <c:pt idx="1257">
                  <c:v>3.2972999999999999</c:v>
                </c:pt>
                <c:pt idx="1258">
                  <c:v>3.2877000000000001</c:v>
                </c:pt>
                <c:pt idx="1259">
                  <c:v>3.2684000000000002</c:v>
                </c:pt>
                <c:pt idx="1260">
                  <c:v>3.3262</c:v>
                </c:pt>
                <c:pt idx="1261">
                  <c:v>3.3166000000000002</c:v>
                </c:pt>
                <c:pt idx="1262">
                  <c:v>3.4129999999999998</c:v>
                </c:pt>
                <c:pt idx="1263">
                  <c:v>3.3552</c:v>
                </c:pt>
                <c:pt idx="1264">
                  <c:v>3.3647999999999998</c:v>
                </c:pt>
                <c:pt idx="1265">
                  <c:v>3.3744000000000001</c:v>
                </c:pt>
                <c:pt idx="1266">
                  <c:v>3.3936999999999999</c:v>
                </c:pt>
                <c:pt idx="1267">
                  <c:v>3.3841000000000001</c:v>
                </c:pt>
                <c:pt idx="1268">
                  <c:v>3.3262</c:v>
                </c:pt>
                <c:pt idx="1269">
                  <c:v>3.3454999999999999</c:v>
                </c:pt>
                <c:pt idx="1270">
                  <c:v>3.3069999999999999</c:v>
                </c:pt>
                <c:pt idx="1271">
                  <c:v>3.2298</c:v>
                </c:pt>
                <c:pt idx="1272">
                  <c:v>3.2395</c:v>
                </c:pt>
                <c:pt idx="1273">
                  <c:v>3.2877000000000001</c:v>
                </c:pt>
                <c:pt idx="1274">
                  <c:v>3.6637</c:v>
                </c:pt>
                <c:pt idx="1275">
                  <c:v>3.6829999999999998</c:v>
                </c:pt>
                <c:pt idx="1276">
                  <c:v>3.7442000000000002</c:v>
                </c:pt>
                <c:pt idx="1277">
                  <c:v>3.5789</c:v>
                </c:pt>
                <c:pt idx="1278">
                  <c:v>3.5011000000000001</c:v>
                </c:pt>
                <c:pt idx="1279">
                  <c:v>3.4914000000000001</c:v>
                </c:pt>
                <c:pt idx="1280">
                  <c:v>3.4525000000000001</c:v>
                </c:pt>
                <c:pt idx="1281">
                  <c:v>3.4622000000000002</c:v>
                </c:pt>
                <c:pt idx="1282">
                  <c:v>3.4622000000000002</c:v>
                </c:pt>
                <c:pt idx="1283">
                  <c:v>3.4525000000000001</c:v>
                </c:pt>
                <c:pt idx="1284">
                  <c:v>3.5789</c:v>
                </c:pt>
                <c:pt idx="1285">
                  <c:v>3.4914000000000001</c:v>
                </c:pt>
                <c:pt idx="1286">
                  <c:v>3.5205000000000002</c:v>
                </c:pt>
                <c:pt idx="1287">
                  <c:v>3.3940999999999999</c:v>
                </c:pt>
                <c:pt idx="1288">
                  <c:v>3.4232999999999998</c:v>
                </c:pt>
                <c:pt idx="1289">
                  <c:v>3.4136000000000002</c:v>
                </c:pt>
                <c:pt idx="1290">
                  <c:v>3.4525000000000001</c:v>
                </c:pt>
                <c:pt idx="1291">
                  <c:v>3.3940999999999999</c:v>
                </c:pt>
                <c:pt idx="1292">
                  <c:v>3.4329999999999998</c:v>
                </c:pt>
                <c:pt idx="1293">
                  <c:v>3.4815999999999998</c:v>
                </c:pt>
                <c:pt idx="1294">
                  <c:v>3.4426999999999999</c:v>
                </c:pt>
                <c:pt idx="1295">
                  <c:v>3.4329999999999998</c:v>
                </c:pt>
                <c:pt idx="1296">
                  <c:v>3.4719000000000002</c:v>
                </c:pt>
                <c:pt idx="1297">
                  <c:v>3.4622000000000002</c:v>
                </c:pt>
                <c:pt idx="1298">
                  <c:v>3.4329999999999998</c:v>
                </c:pt>
                <c:pt idx="1299">
                  <c:v>3.4622000000000002</c:v>
                </c:pt>
                <c:pt idx="1300">
                  <c:v>3.5108000000000001</c:v>
                </c:pt>
                <c:pt idx="1301">
                  <c:v>3.4232999999999998</c:v>
                </c:pt>
                <c:pt idx="1302">
                  <c:v>3.5691999999999999</c:v>
                </c:pt>
                <c:pt idx="1303">
                  <c:v>3.5983999999999998</c:v>
                </c:pt>
                <c:pt idx="1304">
                  <c:v>3.5205000000000002</c:v>
                </c:pt>
                <c:pt idx="1305">
                  <c:v>3.5303</c:v>
                </c:pt>
                <c:pt idx="1306">
                  <c:v>3.5594999999999999</c:v>
                </c:pt>
                <c:pt idx="1307">
                  <c:v>3.5691999999999999</c:v>
                </c:pt>
                <c:pt idx="1308">
                  <c:v>3.5594999999999999</c:v>
                </c:pt>
                <c:pt idx="1309">
                  <c:v>3.5886</c:v>
                </c:pt>
                <c:pt idx="1310">
                  <c:v>3.3843999999999999</c:v>
                </c:pt>
                <c:pt idx="1311">
                  <c:v>3.4232999999999998</c:v>
                </c:pt>
                <c:pt idx="1312">
                  <c:v>3.4914000000000001</c:v>
                </c:pt>
                <c:pt idx="1313">
                  <c:v>3.4815999999999998</c:v>
                </c:pt>
                <c:pt idx="1314">
                  <c:v>3.4815999999999998</c:v>
                </c:pt>
                <c:pt idx="1315">
                  <c:v>3.4232999999999998</c:v>
                </c:pt>
                <c:pt idx="1316">
                  <c:v>3.4426999999999999</c:v>
                </c:pt>
                <c:pt idx="1317">
                  <c:v>3.5011000000000001</c:v>
                </c:pt>
                <c:pt idx="1318">
                  <c:v>3.4426999999999999</c:v>
                </c:pt>
                <c:pt idx="1319">
                  <c:v>3.4037999999999999</c:v>
                </c:pt>
                <c:pt idx="1320">
                  <c:v>3.4037999999999999</c:v>
                </c:pt>
                <c:pt idx="1321">
                  <c:v>3.4815999999999998</c:v>
                </c:pt>
                <c:pt idx="1322">
                  <c:v>3.4329999999999998</c:v>
                </c:pt>
                <c:pt idx="1323">
                  <c:v>3.3940999999999999</c:v>
                </c:pt>
                <c:pt idx="1324">
                  <c:v>3.3843999999999999</c:v>
                </c:pt>
                <c:pt idx="1325">
                  <c:v>3.4037999999999999</c:v>
                </c:pt>
                <c:pt idx="1326">
                  <c:v>3.3260000000000001</c:v>
                </c:pt>
                <c:pt idx="1327">
                  <c:v>3.3260000000000001</c:v>
                </c:pt>
                <c:pt idx="1328">
                  <c:v>3.2385000000000002</c:v>
                </c:pt>
                <c:pt idx="1329">
                  <c:v>3.2092999999999998</c:v>
                </c:pt>
                <c:pt idx="1330">
                  <c:v>3.2385000000000002</c:v>
                </c:pt>
                <c:pt idx="1331">
                  <c:v>3.2385000000000002</c:v>
                </c:pt>
                <c:pt idx="1332">
                  <c:v>3.3552</c:v>
                </c:pt>
                <c:pt idx="1333">
                  <c:v>3.4232999999999998</c:v>
                </c:pt>
                <c:pt idx="1334">
                  <c:v>3.633</c:v>
                </c:pt>
                <c:pt idx="1335">
                  <c:v>3.6232000000000002</c:v>
                </c:pt>
                <c:pt idx="1336">
                  <c:v>3.5935999999999999</c:v>
                </c:pt>
                <c:pt idx="1337">
                  <c:v>3.5838000000000001</c:v>
                </c:pt>
                <c:pt idx="1338">
                  <c:v>3.5935999999999999</c:v>
                </c:pt>
                <c:pt idx="1339">
                  <c:v>3.6232000000000002</c:v>
                </c:pt>
                <c:pt idx="1340">
                  <c:v>3.5935999999999999</c:v>
                </c:pt>
                <c:pt idx="1341">
                  <c:v>3.5935999999999999</c:v>
                </c:pt>
                <c:pt idx="1342">
                  <c:v>3.6133000000000002</c:v>
                </c:pt>
                <c:pt idx="1343">
                  <c:v>3.633</c:v>
                </c:pt>
                <c:pt idx="1344">
                  <c:v>3.6625000000000001</c:v>
                </c:pt>
                <c:pt idx="1345">
                  <c:v>3.6821999999999999</c:v>
                </c:pt>
                <c:pt idx="1346">
                  <c:v>3.6724000000000001</c:v>
                </c:pt>
                <c:pt idx="1347">
                  <c:v>3.6625000000000001</c:v>
                </c:pt>
                <c:pt idx="1348">
                  <c:v>3.6625000000000001</c:v>
                </c:pt>
                <c:pt idx="1349">
                  <c:v>3.7315</c:v>
                </c:pt>
                <c:pt idx="1350">
                  <c:v>3.8693</c:v>
                </c:pt>
                <c:pt idx="1351">
                  <c:v>3.8102</c:v>
                </c:pt>
                <c:pt idx="1352">
                  <c:v>3.8201000000000001</c:v>
                </c:pt>
                <c:pt idx="1353">
                  <c:v>3.8496000000000001</c:v>
                </c:pt>
                <c:pt idx="1354">
                  <c:v>3.7511999999999999</c:v>
                </c:pt>
                <c:pt idx="1355">
                  <c:v>3.7806999999999999</c:v>
                </c:pt>
                <c:pt idx="1356">
                  <c:v>3.8889999999999998</c:v>
                </c:pt>
                <c:pt idx="1357">
                  <c:v>3.7905000000000002</c:v>
                </c:pt>
                <c:pt idx="1358">
                  <c:v>3.7905000000000002</c:v>
                </c:pt>
                <c:pt idx="1359">
                  <c:v>3.8102</c:v>
                </c:pt>
                <c:pt idx="1360">
                  <c:v>3.7019000000000002</c:v>
                </c:pt>
                <c:pt idx="1361">
                  <c:v>3.7905000000000002</c:v>
                </c:pt>
                <c:pt idx="1362">
                  <c:v>3.8397999999999999</c:v>
                </c:pt>
                <c:pt idx="1363">
                  <c:v>3.8889999999999998</c:v>
                </c:pt>
                <c:pt idx="1364">
                  <c:v>3.8791000000000002</c:v>
                </c:pt>
                <c:pt idx="1365">
                  <c:v>3.9184999999999999</c:v>
                </c:pt>
                <c:pt idx="1366">
                  <c:v>3.8889999999999998</c:v>
                </c:pt>
                <c:pt idx="1367">
                  <c:v>3.8496000000000001</c:v>
                </c:pt>
                <c:pt idx="1368">
                  <c:v>3.7806999999999999</c:v>
                </c:pt>
                <c:pt idx="1369">
                  <c:v>3.7412999999999998</c:v>
                </c:pt>
                <c:pt idx="1370">
                  <c:v>3.7511999999999999</c:v>
                </c:pt>
                <c:pt idx="1371">
                  <c:v>3.6526999999999998</c:v>
                </c:pt>
                <c:pt idx="1372">
                  <c:v>3.5640999999999998</c:v>
                </c:pt>
                <c:pt idx="1373">
                  <c:v>3.633</c:v>
                </c:pt>
                <c:pt idx="1374">
                  <c:v>3.6232000000000002</c:v>
                </c:pt>
                <c:pt idx="1375">
                  <c:v>3.6034999999999999</c:v>
                </c:pt>
                <c:pt idx="1376">
                  <c:v>3.6232000000000002</c:v>
                </c:pt>
                <c:pt idx="1377">
                  <c:v>3.6724000000000001</c:v>
                </c:pt>
                <c:pt idx="1378">
                  <c:v>3.6724000000000001</c:v>
                </c:pt>
                <c:pt idx="1379">
                  <c:v>3.6133000000000002</c:v>
                </c:pt>
                <c:pt idx="1380">
                  <c:v>3.6724000000000001</c:v>
                </c:pt>
                <c:pt idx="1381">
                  <c:v>3.7216</c:v>
                </c:pt>
                <c:pt idx="1382">
                  <c:v>3.8298999999999999</c:v>
                </c:pt>
                <c:pt idx="1383">
                  <c:v>3.8298999999999999</c:v>
                </c:pt>
                <c:pt idx="1384">
                  <c:v>3.7905000000000002</c:v>
                </c:pt>
                <c:pt idx="1385">
                  <c:v>3.8397999999999999</c:v>
                </c:pt>
                <c:pt idx="1386">
                  <c:v>3.8298999999999999</c:v>
                </c:pt>
                <c:pt idx="1387">
                  <c:v>3.8003999999999998</c:v>
                </c:pt>
                <c:pt idx="1388">
                  <c:v>3.8988</c:v>
                </c:pt>
                <c:pt idx="1389">
                  <c:v>3.8791000000000002</c:v>
                </c:pt>
                <c:pt idx="1390">
                  <c:v>3.9283999999999999</c:v>
                </c:pt>
                <c:pt idx="1391">
                  <c:v>3.8595000000000002</c:v>
                </c:pt>
                <c:pt idx="1392">
                  <c:v>3.8201000000000001</c:v>
                </c:pt>
                <c:pt idx="1393">
                  <c:v>3.8397999999999999</c:v>
                </c:pt>
                <c:pt idx="1394">
                  <c:v>3.5640999999999998</c:v>
                </c:pt>
                <c:pt idx="1395">
                  <c:v>3.5935999999999999</c:v>
                </c:pt>
                <c:pt idx="1396">
                  <c:v>3.6821999999999999</c:v>
                </c:pt>
                <c:pt idx="1397">
                  <c:v>3.6852</c:v>
                </c:pt>
                <c:pt idx="1398">
                  <c:v>3.6455000000000002</c:v>
                </c:pt>
                <c:pt idx="1399">
                  <c:v>3.8043999999999998</c:v>
                </c:pt>
                <c:pt idx="1400">
                  <c:v>3.8142999999999998</c:v>
                </c:pt>
                <c:pt idx="1401">
                  <c:v>3.8142999999999998</c:v>
                </c:pt>
                <c:pt idx="1402">
                  <c:v>3.8938000000000001</c:v>
                </c:pt>
                <c:pt idx="1403">
                  <c:v>3.8938000000000001</c:v>
                </c:pt>
                <c:pt idx="1404">
                  <c:v>3.9236</c:v>
                </c:pt>
                <c:pt idx="1405">
                  <c:v>3.8243</c:v>
                </c:pt>
                <c:pt idx="1406">
                  <c:v>3.7050999999999998</c:v>
                </c:pt>
                <c:pt idx="1407">
                  <c:v>3.6852</c:v>
                </c:pt>
                <c:pt idx="1408">
                  <c:v>3.7050999999999998</c:v>
                </c:pt>
                <c:pt idx="1409">
                  <c:v>3.7646999999999999</c:v>
                </c:pt>
                <c:pt idx="1410">
                  <c:v>3.7845</c:v>
                </c:pt>
                <c:pt idx="1411">
                  <c:v>3.8043999999999998</c:v>
                </c:pt>
                <c:pt idx="1412">
                  <c:v>3.9137</c:v>
                </c:pt>
                <c:pt idx="1413">
                  <c:v>3.9533999999999998</c:v>
                </c:pt>
                <c:pt idx="1414">
                  <c:v>4.0427999999999997</c:v>
                </c:pt>
                <c:pt idx="1415">
                  <c:v>4.0129999999999999</c:v>
                </c:pt>
                <c:pt idx="1416">
                  <c:v>4.1322000000000001</c:v>
                </c:pt>
                <c:pt idx="1417">
                  <c:v>4.1223000000000001</c:v>
                </c:pt>
                <c:pt idx="1418">
                  <c:v>4.1322000000000001</c:v>
                </c:pt>
                <c:pt idx="1419">
                  <c:v>4.0824999999999996</c:v>
                </c:pt>
                <c:pt idx="1420">
                  <c:v>4.1421000000000001</c:v>
                </c:pt>
                <c:pt idx="1421">
                  <c:v>4.1520999999999999</c:v>
                </c:pt>
                <c:pt idx="1422">
                  <c:v>4.1917999999999997</c:v>
                </c:pt>
                <c:pt idx="1423">
                  <c:v>4.1619999999999999</c:v>
                </c:pt>
                <c:pt idx="1424">
                  <c:v>4.4500999999999999</c:v>
                </c:pt>
                <c:pt idx="1425">
                  <c:v>4.4302000000000001</c:v>
                </c:pt>
                <c:pt idx="1426">
                  <c:v>4.3506999999999998</c:v>
                </c:pt>
                <c:pt idx="1427">
                  <c:v>4.3506999999999998</c:v>
                </c:pt>
                <c:pt idx="1428">
                  <c:v>4.3010999999999999</c:v>
                </c:pt>
                <c:pt idx="1429">
                  <c:v>4.2117000000000004</c:v>
                </c:pt>
                <c:pt idx="1430">
                  <c:v>4.2314999999999996</c:v>
                </c:pt>
                <c:pt idx="1431">
                  <c:v>4.1619999999999999</c:v>
                </c:pt>
                <c:pt idx="1432">
                  <c:v>4.1619999999999999</c:v>
                </c:pt>
                <c:pt idx="1433">
                  <c:v>4.1718999999999999</c:v>
                </c:pt>
                <c:pt idx="1434">
                  <c:v>4.1718999999999999</c:v>
                </c:pt>
                <c:pt idx="1435">
                  <c:v>4.1818999999999997</c:v>
                </c:pt>
                <c:pt idx="1436">
                  <c:v>4.1619999999999999</c:v>
                </c:pt>
                <c:pt idx="1437">
                  <c:v>4.1619999999999999</c:v>
                </c:pt>
                <c:pt idx="1438">
                  <c:v>4.2215999999999996</c:v>
                </c:pt>
                <c:pt idx="1439">
                  <c:v>4.2514000000000003</c:v>
                </c:pt>
                <c:pt idx="1440">
                  <c:v>4.2812000000000001</c:v>
                </c:pt>
                <c:pt idx="1441">
                  <c:v>4.3705999999999996</c:v>
                </c:pt>
                <c:pt idx="1442">
                  <c:v>4.3308999999999997</c:v>
                </c:pt>
                <c:pt idx="1443">
                  <c:v>4.3308999999999997</c:v>
                </c:pt>
                <c:pt idx="1444">
                  <c:v>4.3407999999999998</c:v>
                </c:pt>
                <c:pt idx="1445">
                  <c:v>4.3407999999999998</c:v>
                </c:pt>
                <c:pt idx="1446">
                  <c:v>4.3209</c:v>
                </c:pt>
                <c:pt idx="1447">
                  <c:v>4.3606999999999996</c:v>
                </c:pt>
                <c:pt idx="1448">
                  <c:v>4.3209</c:v>
                </c:pt>
                <c:pt idx="1449">
                  <c:v>4.3209</c:v>
                </c:pt>
                <c:pt idx="1450">
                  <c:v>4.3010999999999999</c:v>
                </c:pt>
                <c:pt idx="1451">
                  <c:v>4.3705999999999996</c:v>
                </c:pt>
                <c:pt idx="1452">
                  <c:v>4.4401000000000002</c:v>
                </c:pt>
                <c:pt idx="1453">
                  <c:v>4.3804999999999996</c:v>
                </c:pt>
                <c:pt idx="1454">
                  <c:v>4.3308999999999997</c:v>
                </c:pt>
                <c:pt idx="1455">
                  <c:v>4.3705999999999996</c:v>
                </c:pt>
                <c:pt idx="1456">
                  <c:v>4.3804999999999996</c:v>
                </c:pt>
                <c:pt idx="1457">
                  <c:v>4.4302000000000001</c:v>
                </c:pt>
                <c:pt idx="1458">
                  <c:v>4.3109999999999999</c:v>
                </c:pt>
                <c:pt idx="1459">
                  <c:v>4.7183000000000002</c:v>
                </c:pt>
                <c:pt idx="1460">
                  <c:v>4.758</c:v>
                </c:pt>
                <c:pt idx="1461">
                  <c:v>4.71</c:v>
                </c:pt>
                <c:pt idx="1462">
                  <c:v>4.68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4.95</c:v>
                </c:pt>
                <c:pt idx="1466">
                  <c:v>4.8499999999999996</c:v>
                </c:pt>
                <c:pt idx="1467">
                  <c:v>4.78</c:v>
                </c:pt>
                <c:pt idx="1468">
                  <c:v>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E-4DAB-9A7A-D2EF2EE7BC99}"/>
            </c:ext>
          </c:extLst>
        </c:ser>
        <c:ser>
          <c:idx val="1"/>
          <c:order val="1"/>
          <c:tx>
            <c:strRef>
              <c:f>'Simple Moving Average '!$C$1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4925" cap="rnd">
              <a:solidFill>
                <a:schemeClr val="accent6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'!$C$3:$C$1470</c:f>
              <c:numCache>
                <c:formatCode>_("$"* #,##0.00_);_("$"* \(#,##0.00\);_("$"* "-"??_);_(@_)</c:formatCode>
                <c:ptCount val="1468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5.3741000000000003</c:v>
                </c:pt>
                <c:pt idx="4">
                  <c:v>5.4901999999999997</c:v>
                </c:pt>
                <c:pt idx="5">
                  <c:v>5.5438000000000001</c:v>
                </c:pt>
                <c:pt idx="6">
                  <c:v>5.4813000000000001</c:v>
                </c:pt>
                <c:pt idx="7">
                  <c:v>5.4276999999999997</c:v>
                </c:pt>
                <c:pt idx="8">
                  <c:v>5.3741000000000003</c:v>
                </c:pt>
                <c:pt idx="9">
                  <c:v>5.4009</c:v>
                </c:pt>
                <c:pt idx="10">
                  <c:v>5.3117000000000001</c:v>
                </c:pt>
                <c:pt idx="11">
                  <c:v>5.3384</c:v>
                </c:pt>
                <c:pt idx="12">
                  <c:v>5.4545000000000003</c:v>
                </c:pt>
                <c:pt idx="13">
                  <c:v>5.3295000000000003</c:v>
                </c:pt>
                <c:pt idx="14">
                  <c:v>5.4009</c:v>
                </c:pt>
                <c:pt idx="15">
                  <c:v>5.4991000000000003</c:v>
                </c:pt>
                <c:pt idx="16">
                  <c:v>5.8918999999999997</c:v>
                </c:pt>
                <c:pt idx="17">
                  <c:v>5.7937000000000003</c:v>
                </c:pt>
                <c:pt idx="18">
                  <c:v>5.8472999999999997</c:v>
                </c:pt>
                <c:pt idx="19">
                  <c:v>5.8651</c:v>
                </c:pt>
                <c:pt idx="20">
                  <c:v>5.6687000000000003</c:v>
                </c:pt>
                <c:pt idx="21">
                  <c:v>5.4722999999999997</c:v>
                </c:pt>
                <c:pt idx="22">
                  <c:v>5.4099000000000004</c:v>
                </c:pt>
                <c:pt idx="23">
                  <c:v>5.3920000000000003</c:v>
                </c:pt>
                <c:pt idx="24">
                  <c:v>5.4009</c:v>
                </c:pt>
                <c:pt idx="25">
                  <c:v>5.3205999999999998</c:v>
                </c:pt>
                <c:pt idx="26">
                  <c:v>5.4991000000000003</c:v>
                </c:pt>
                <c:pt idx="27">
                  <c:v>5.5438000000000001</c:v>
                </c:pt>
                <c:pt idx="28">
                  <c:v>5.5705</c:v>
                </c:pt>
                <c:pt idx="29">
                  <c:v>5.6420000000000003</c:v>
                </c:pt>
                <c:pt idx="30">
                  <c:v>5.6241000000000003</c:v>
                </c:pt>
                <c:pt idx="31">
                  <c:v>5.6420000000000003</c:v>
                </c:pt>
                <c:pt idx="32">
                  <c:v>5.5080999999999998</c:v>
                </c:pt>
                <c:pt idx="33">
                  <c:v>5.4455999999999998</c:v>
                </c:pt>
                <c:pt idx="34">
                  <c:v>5.4901999999999997</c:v>
                </c:pt>
                <c:pt idx="35">
                  <c:v>5.5705</c:v>
                </c:pt>
                <c:pt idx="36">
                  <c:v>5.4901999999999997</c:v>
                </c:pt>
                <c:pt idx="37">
                  <c:v>5.4634</c:v>
                </c:pt>
                <c:pt idx="38">
                  <c:v>5.4634</c:v>
                </c:pt>
                <c:pt idx="39">
                  <c:v>5.4366000000000003</c:v>
                </c:pt>
                <c:pt idx="40">
                  <c:v>5.4545000000000003</c:v>
                </c:pt>
                <c:pt idx="41">
                  <c:v>5.4276999999999997</c:v>
                </c:pt>
                <c:pt idx="42">
                  <c:v>5.4991000000000003</c:v>
                </c:pt>
                <c:pt idx="43">
                  <c:v>5.4455999999999998</c:v>
                </c:pt>
                <c:pt idx="44">
                  <c:v>5.3830999999999998</c:v>
                </c:pt>
                <c:pt idx="45">
                  <c:v>5.4188000000000001</c:v>
                </c:pt>
                <c:pt idx="46">
                  <c:v>5.4813000000000001</c:v>
                </c:pt>
                <c:pt idx="47">
                  <c:v>5.5347999999999997</c:v>
                </c:pt>
                <c:pt idx="48">
                  <c:v>5.4813000000000001</c:v>
                </c:pt>
                <c:pt idx="49">
                  <c:v>5.5526999999999997</c:v>
                </c:pt>
                <c:pt idx="50">
                  <c:v>5.7045000000000003</c:v>
                </c:pt>
                <c:pt idx="51">
                  <c:v>5.6509</c:v>
                </c:pt>
                <c:pt idx="52">
                  <c:v>5.6687000000000003</c:v>
                </c:pt>
                <c:pt idx="53">
                  <c:v>5.6151999999999997</c:v>
                </c:pt>
                <c:pt idx="54">
                  <c:v>5.5884</c:v>
                </c:pt>
                <c:pt idx="55">
                  <c:v>5.2492000000000001</c:v>
                </c:pt>
                <c:pt idx="56">
                  <c:v>5.2401999999999997</c:v>
                </c:pt>
                <c:pt idx="57">
                  <c:v>5.1955999999999998</c:v>
                </c:pt>
                <c:pt idx="58">
                  <c:v>5.1955999999999998</c:v>
                </c:pt>
                <c:pt idx="59">
                  <c:v>5.0796000000000001</c:v>
                </c:pt>
                <c:pt idx="60">
                  <c:v>5.1063000000000001</c:v>
                </c:pt>
                <c:pt idx="61">
                  <c:v>5.1509999999999998</c:v>
                </c:pt>
                <c:pt idx="62">
                  <c:v>5.1867000000000001</c:v>
                </c:pt>
                <c:pt idx="63">
                  <c:v>5.2670000000000003</c:v>
                </c:pt>
                <c:pt idx="64">
                  <c:v>5.2670000000000003</c:v>
                </c:pt>
                <c:pt idx="65">
                  <c:v>5.2849000000000004</c:v>
                </c:pt>
                <c:pt idx="66">
                  <c:v>5.3205999999999998</c:v>
                </c:pt>
                <c:pt idx="67">
                  <c:v>5.2313000000000001</c:v>
                </c:pt>
                <c:pt idx="68">
                  <c:v>5.2224000000000004</c:v>
                </c:pt>
                <c:pt idx="69">
                  <c:v>5.2401999999999997</c:v>
                </c:pt>
                <c:pt idx="70">
                  <c:v>5.3026999999999997</c:v>
                </c:pt>
                <c:pt idx="71">
                  <c:v>5.0349000000000004</c:v>
                </c:pt>
                <c:pt idx="72">
                  <c:v>5.0705999999999998</c:v>
                </c:pt>
                <c:pt idx="73">
                  <c:v>5.1955999999999998</c:v>
                </c:pt>
                <c:pt idx="74">
                  <c:v>5.1867000000000001</c:v>
                </c:pt>
                <c:pt idx="75">
                  <c:v>5.1867000000000001</c:v>
                </c:pt>
                <c:pt idx="76">
                  <c:v>5.1778000000000004</c:v>
                </c:pt>
                <c:pt idx="77">
                  <c:v>5.1688000000000001</c:v>
                </c:pt>
                <c:pt idx="78">
                  <c:v>4.7313999999999998</c:v>
                </c:pt>
                <c:pt idx="79">
                  <c:v>4.7850000000000001</c:v>
                </c:pt>
                <c:pt idx="80">
                  <c:v>4.7492000000000001</c:v>
                </c:pt>
                <c:pt idx="81">
                  <c:v>4.7134999999999998</c:v>
                </c:pt>
                <c:pt idx="82">
                  <c:v>4.66</c:v>
                </c:pt>
                <c:pt idx="83">
                  <c:v>4.6332000000000004</c:v>
                </c:pt>
                <c:pt idx="84">
                  <c:v>4.6242999999999999</c:v>
                </c:pt>
                <c:pt idx="85">
                  <c:v>4.5885999999999996</c:v>
                </c:pt>
                <c:pt idx="86">
                  <c:v>4.4992999999999999</c:v>
                </c:pt>
                <c:pt idx="87">
                  <c:v>4.4457000000000004</c:v>
                </c:pt>
                <c:pt idx="88">
                  <c:v>4.4188999999999998</c:v>
                </c:pt>
                <c:pt idx="89">
                  <c:v>4.4010999999999996</c:v>
                </c:pt>
                <c:pt idx="90">
                  <c:v>4.3029000000000002</c:v>
                </c:pt>
                <c:pt idx="91">
                  <c:v>4.2583000000000002</c:v>
                </c:pt>
                <c:pt idx="92">
                  <c:v>4.2583000000000002</c:v>
                </c:pt>
                <c:pt idx="93">
                  <c:v>4.4279000000000002</c:v>
                </c:pt>
                <c:pt idx="94">
                  <c:v>4.41</c:v>
                </c:pt>
                <c:pt idx="95">
                  <c:v>4.5350000000000001</c:v>
                </c:pt>
                <c:pt idx="96">
                  <c:v>4.5528000000000004</c:v>
                </c:pt>
                <c:pt idx="97">
                  <c:v>4.6304999999999996</c:v>
                </c:pt>
                <c:pt idx="98">
                  <c:v>4.4861000000000004</c:v>
                </c:pt>
                <c:pt idx="99">
                  <c:v>4.6214000000000004</c:v>
                </c:pt>
                <c:pt idx="100">
                  <c:v>4.5221999999999998</c:v>
                </c:pt>
                <c:pt idx="101">
                  <c:v>4.5491999999999999</c:v>
                </c:pt>
                <c:pt idx="102">
                  <c:v>4.5944000000000003</c:v>
                </c:pt>
                <c:pt idx="103">
                  <c:v>4.5583</c:v>
                </c:pt>
                <c:pt idx="104">
                  <c:v>4.5041000000000002</c:v>
                </c:pt>
                <c:pt idx="105">
                  <c:v>4.5401999999999996</c:v>
                </c:pt>
                <c:pt idx="106">
                  <c:v>4.5583</c:v>
                </c:pt>
                <c:pt idx="107">
                  <c:v>4.5312000000000001</c:v>
                </c:pt>
                <c:pt idx="108">
                  <c:v>4.5853000000000002</c:v>
                </c:pt>
                <c:pt idx="109">
                  <c:v>4.4950999999999999</c:v>
                </c:pt>
                <c:pt idx="110">
                  <c:v>4.6576000000000004</c:v>
                </c:pt>
                <c:pt idx="111">
                  <c:v>4.6033999999999997</c:v>
                </c:pt>
                <c:pt idx="112">
                  <c:v>4.5853000000000002</c:v>
                </c:pt>
                <c:pt idx="113">
                  <c:v>4.468</c:v>
                </c:pt>
                <c:pt idx="114">
                  <c:v>4.4861000000000004</c:v>
                </c:pt>
                <c:pt idx="115">
                  <c:v>4.5221999999999998</c:v>
                </c:pt>
                <c:pt idx="116">
                  <c:v>4.5491999999999999</c:v>
                </c:pt>
                <c:pt idx="117">
                  <c:v>4.6665999999999999</c:v>
                </c:pt>
                <c:pt idx="118">
                  <c:v>4.6576000000000004</c:v>
                </c:pt>
                <c:pt idx="119">
                  <c:v>4.5491999999999999</c:v>
                </c:pt>
                <c:pt idx="120">
                  <c:v>4.5041000000000002</c:v>
                </c:pt>
                <c:pt idx="121">
                  <c:v>4.5312000000000001</c:v>
                </c:pt>
                <c:pt idx="122">
                  <c:v>4.4861000000000004</c:v>
                </c:pt>
                <c:pt idx="123">
                  <c:v>4.5221999999999998</c:v>
                </c:pt>
                <c:pt idx="124">
                  <c:v>4.5401999999999996</c:v>
                </c:pt>
                <c:pt idx="125">
                  <c:v>4.5673000000000004</c:v>
                </c:pt>
                <c:pt idx="126">
                  <c:v>4.6214000000000004</c:v>
                </c:pt>
                <c:pt idx="127">
                  <c:v>4.5673000000000004</c:v>
                </c:pt>
                <c:pt idx="128">
                  <c:v>4.5491999999999999</c:v>
                </c:pt>
                <c:pt idx="129">
                  <c:v>4.5401999999999996</c:v>
                </c:pt>
                <c:pt idx="130">
                  <c:v>4.5673000000000004</c:v>
                </c:pt>
                <c:pt idx="131">
                  <c:v>4.5673000000000004</c:v>
                </c:pt>
                <c:pt idx="132">
                  <c:v>4.6033999999999997</c:v>
                </c:pt>
                <c:pt idx="133">
                  <c:v>4.6033999999999997</c:v>
                </c:pt>
                <c:pt idx="134">
                  <c:v>4.6214000000000004</c:v>
                </c:pt>
                <c:pt idx="135">
                  <c:v>4.6576000000000004</c:v>
                </c:pt>
                <c:pt idx="136">
                  <c:v>4.6395</c:v>
                </c:pt>
                <c:pt idx="137">
                  <c:v>4.6395</c:v>
                </c:pt>
                <c:pt idx="138">
                  <c:v>4.6214000000000004</c:v>
                </c:pt>
                <c:pt idx="139">
                  <c:v>4.6665999999999999</c:v>
                </c:pt>
                <c:pt idx="140">
                  <c:v>4.6756000000000002</c:v>
                </c:pt>
                <c:pt idx="141">
                  <c:v>5.1449999999999996</c:v>
                </c:pt>
                <c:pt idx="142">
                  <c:v>5.1630000000000003</c:v>
                </c:pt>
                <c:pt idx="143">
                  <c:v>5.1502999999999997</c:v>
                </c:pt>
                <c:pt idx="144">
                  <c:v>4.9862000000000002</c:v>
                </c:pt>
                <c:pt idx="145">
                  <c:v>4.9314999999999998</c:v>
                </c:pt>
                <c:pt idx="146">
                  <c:v>4.8949999999999996</c:v>
                </c:pt>
                <c:pt idx="147">
                  <c:v>4.9223999999999997</c:v>
                </c:pt>
                <c:pt idx="148">
                  <c:v>4.8220999999999998</c:v>
                </c:pt>
                <c:pt idx="149">
                  <c:v>4.8768000000000002</c:v>
                </c:pt>
                <c:pt idx="150">
                  <c:v>4.8494999999999999</c:v>
                </c:pt>
                <c:pt idx="151">
                  <c:v>4.9223999999999997</c:v>
                </c:pt>
                <c:pt idx="152">
                  <c:v>4.9314999999999998</c:v>
                </c:pt>
                <c:pt idx="153">
                  <c:v>4.8403</c:v>
                </c:pt>
                <c:pt idx="154">
                  <c:v>4.8586</c:v>
                </c:pt>
                <c:pt idx="155">
                  <c:v>4.6670999999999996</c:v>
                </c:pt>
                <c:pt idx="156">
                  <c:v>4.6124000000000001</c:v>
                </c:pt>
                <c:pt idx="157">
                  <c:v>4.7126999999999999</c:v>
                </c:pt>
                <c:pt idx="158">
                  <c:v>4.7674000000000003</c:v>
                </c:pt>
                <c:pt idx="159">
                  <c:v>4.6944999999999997</c:v>
                </c:pt>
                <c:pt idx="160">
                  <c:v>4.7126999999999999</c:v>
                </c:pt>
                <c:pt idx="161">
                  <c:v>4.6215999999999999</c:v>
                </c:pt>
                <c:pt idx="162">
                  <c:v>4.5669000000000004</c:v>
                </c:pt>
                <c:pt idx="163">
                  <c:v>4.5578000000000003</c:v>
                </c:pt>
                <c:pt idx="164">
                  <c:v>4.5030999999999999</c:v>
                </c:pt>
                <c:pt idx="165">
                  <c:v>4.4574999999999996</c:v>
                </c:pt>
                <c:pt idx="166">
                  <c:v>4.4847999999999999</c:v>
                </c:pt>
                <c:pt idx="167">
                  <c:v>4.5213000000000001</c:v>
                </c:pt>
                <c:pt idx="168">
                  <c:v>4.4393000000000002</c:v>
                </c:pt>
                <c:pt idx="169">
                  <c:v>4.4756999999999998</c:v>
                </c:pt>
                <c:pt idx="170">
                  <c:v>4.5304000000000002</c:v>
                </c:pt>
                <c:pt idx="171">
                  <c:v>4.5669000000000004</c:v>
                </c:pt>
                <c:pt idx="172">
                  <c:v>4.5759999999999996</c:v>
                </c:pt>
                <c:pt idx="173">
                  <c:v>4.6489000000000003</c:v>
                </c:pt>
                <c:pt idx="174">
                  <c:v>4.6489000000000003</c:v>
                </c:pt>
                <c:pt idx="175">
                  <c:v>4.7765000000000004</c:v>
                </c:pt>
                <c:pt idx="176">
                  <c:v>4.7218</c:v>
                </c:pt>
                <c:pt idx="177">
                  <c:v>4.6670999999999996</c:v>
                </c:pt>
                <c:pt idx="178">
                  <c:v>4.6944999999999997</c:v>
                </c:pt>
                <c:pt idx="179">
                  <c:v>4.6853999999999996</c:v>
                </c:pt>
                <c:pt idx="180">
                  <c:v>4.6944999999999997</c:v>
                </c:pt>
                <c:pt idx="181">
                  <c:v>4.8220999999999998</c:v>
                </c:pt>
                <c:pt idx="182">
                  <c:v>4.7218</c:v>
                </c:pt>
                <c:pt idx="183">
                  <c:v>4.6489000000000003</c:v>
                </c:pt>
                <c:pt idx="184">
                  <c:v>4.6215999999999999</c:v>
                </c:pt>
                <c:pt idx="185">
                  <c:v>4.5486000000000004</c:v>
                </c:pt>
                <c:pt idx="186">
                  <c:v>4.5941999999999998</c:v>
                </c:pt>
                <c:pt idx="187">
                  <c:v>4.6124000000000001</c:v>
                </c:pt>
                <c:pt idx="188">
                  <c:v>4.4756999999999998</c:v>
                </c:pt>
                <c:pt idx="189">
                  <c:v>4.3936999999999999</c:v>
                </c:pt>
                <c:pt idx="190">
                  <c:v>4.4119000000000002</c:v>
                </c:pt>
                <c:pt idx="191">
                  <c:v>4.4574999999999996</c:v>
                </c:pt>
                <c:pt idx="192">
                  <c:v>4.4756999999999998</c:v>
                </c:pt>
                <c:pt idx="193">
                  <c:v>4.4665999999999997</c:v>
                </c:pt>
                <c:pt idx="194">
                  <c:v>4.4756999999999998</c:v>
                </c:pt>
                <c:pt idx="195">
                  <c:v>4.5030999999999999</c:v>
                </c:pt>
                <c:pt idx="196">
                  <c:v>4.5759999999999996</c:v>
                </c:pt>
                <c:pt idx="197">
                  <c:v>4.5122</c:v>
                </c:pt>
                <c:pt idx="198">
                  <c:v>4.5669000000000004</c:v>
                </c:pt>
                <c:pt idx="199">
                  <c:v>4.6398000000000001</c:v>
                </c:pt>
                <c:pt idx="200">
                  <c:v>4.7674000000000003</c:v>
                </c:pt>
                <c:pt idx="201">
                  <c:v>4.7401</c:v>
                </c:pt>
                <c:pt idx="202">
                  <c:v>4.7401</c:v>
                </c:pt>
                <c:pt idx="203">
                  <c:v>4.7218</c:v>
                </c:pt>
                <c:pt idx="204">
                  <c:v>4.6580000000000004</c:v>
                </c:pt>
                <c:pt idx="205">
                  <c:v>3.5550000000000002</c:v>
                </c:pt>
                <c:pt idx="206">
                  <c:v>3.4457</c:v>
                </c:pt>
                <c:pt idx="207">
                  <c:v>3.2725</c:v>
                </c:pt>
                <c:pt idx="208">
                  <c:v>3.2360000000000002</c:v>
                </c:pt>
                <c:pt idx="209">
                  <c:v>3.3271999999999999</c:v>
                </c:pt>
                <c:pt idx="210">
                  <c:v>3.3271999999999999</c:v>
                </c:pt>
                <c:pt idx="211">
                  <c:v>3.3363</c:v>
                </c:pt>
                <c:pt idx="212">
                  <c:v>3.2907000000000002</c:v>
                </c:pt>
                <c:pt idx="213">
                  <c:v>3.2269000000000001</c:v>
                </c:pt>
                <c:pt idx="214">
                  <c:v>3.2725</c:v>
                </c:pt>
                <c:pt idx="215">
                  <c:v>3.2542</c:v>
                </c:pt>
                <c:pt idx="216">
                  <c:v>3.2542</c:v>
                </c:pt>
                <c:pt idx="217">
                  <c:v>3.2178</c:v>
                </c:pt>
                <c:pt idx="218">
                  <c:v>3.1995</c:v>
                </c:pt>
                <c:pt idx="219">
                  <c:v>3.1631</c:v>
                </c:pt>
                <c:pt idx="220">
                  <c:v>3.0718999999999999</c:v>
                </c:pt>
                <c:pt idx="221">
                  <c:v>3.1448999999999998</c:v>
                </c:pt>
                <c:pt idx="222">
                  <c:v>3.1448999999999998</c:v>
                </c:pt>
                <c:pt idx="223">
                  <c:v>3.1265999999999998</c:v>
                </c:pt>
                <c:pt idx="224">
                  <c:v>3.0537000000000001</c:v>
                </c:pt>
                <c:pt idx="225">
                  <c:v>3.081</c:v>
                </c:pt>
                <c:pt idx="226">
                  <c:v>3.1265999999999998</c:v>
                </c:pt>
                <c:pt idx="227">
                  <c:v>3.1631</c:v>
                </c:pt>
                <c:pt idx="228">
                  <c:v>3.1265999999999998</c:v>
                </c:pt>
                <c:pt idx="229">
                  <c:v>3.1539999999999999</c:v>
                </c:pt>
                <c:pt idx="230">
                  <c:v>3.1903999999999999</c:v>
                </c:pt>
                <c:pt idx="231">
                  <c:v>3.1539999999999999</c:v>
                </c:pt>
                <c:pt idx="232">
                  <c:v>3.1631</c:v>
                </c:pt>
                <c:pt idx="233">
                  <c:v>3.1448999999999998</c:v>
                </c:pt>
                <c:pt idx="234">
                  <c:v>3.1722000000000001</c:v>
                </c:pt>
                <c:pt idx="235">
                  <c:v>3.1722000000000001</c:v>
                </c:pt>
                <c:pt idx="236">
                  <c:v>3.1175000000000002</c:v>
                </c:pt>
                <c:pt idx="237">
                  <c:v>3.1175000000000002</c:v>
                </c:pt>
                <c:pt idx="238">
                  <c:v>3.1631</c:v>
                </c:pt>
                <c:pt idx="239">
                  <c:v>3.2542</c:v>
                </c:pt>
                <c:pt idx="240">
                  <c:v>3.2086999999999999</c:v>
                </c:pt>
                <c:pt idx="241">
                  <c:v>3.2725</c:v>
                </c:pt>
                <c:pt idx="242">
                  <c:v>3.2816000000000001</c:v>
                </c:pt>
                <c:pt idx="243">
                  <c:v>3.2816000000000001</c:v>
                </c:pt>
                <c:pt idx="244">
                  <c:v>3.2725</c:v>
                </c:pt>
                <c:pt idx="245">
                  <c:v>3.2907000000000002</c:v>
                </c:pt>
                <c:pt idx="246">
                  <c:v>3.3180000000000001</c:v>
                </c:pt>
                <c:pt idx="247">
                  <c:v>3.3089</c:v>
                </c:pt>
                <c:pt idx="248">
                  <c:v>3.2997999999999998</c:v>
                </c:pt>
                <c:pt idx="249">
                  <c:v>3.3089</c:v>
                </c:pt>
                <c:pt idx="250">
                  <c:v>3.3635999999999999</c:v>
                </c:pt>
                <c:pt idx="251">
                  <c:v>3.3818999999999999</c:v>
                </c:pt>
                <c:pt idx="252">
                  <c:v>3.5276999999999998</c:v>
                </c:pt>
                <c:pt idx="253">
                  <c:v>3.4729999999999999</c:v>
                </c:pt>
                <c:pt idx="254">
                  <c:v>3.5914999999999999</c:v>
                </c:pt>
                <c:pt idx="255">
                  <c:v>3.6006</c:v>
                </c:pt>
                <c:pt idx="256">
                  <c:v>3.6644000000000001</c:v>
                </c:pt>
                <c:pt idx="257">
                  <c:v>3.6553</c:v>
                </c:pt>
                <c:pt idx="258">
                  <c:v>3.6644000000000001</c:v>
                </c:pt>
                <c:pt idx="259">
                  <c:v>3.7008999999999999</c:v>
                </c:pt>
                <c:pt idx="260">
                  <c:v>3.6553</c:v>
                </c:pt>
                <c:pt idx="261">
                  <c:v>3.7008999999999999</c:v>
                </c:pt>
                <c:pt idx="262">
                  <c:v>3.8285</c:v>
                </c:pt>
                <c:pt idx="263">
                  <c:v>3.7738</c:v>
                </c:pt>
                <c:pt idx="264">
                  <c:v>3.7646999999999999</c:v>
                </c:pt>
                <c:pt idx="265">
                  <c:v>3.7282000000000002</c:v>
                </c:pt>
                <c:pt idx="266">
                  <c:v>3.7008999999999999</c:v>
                </c:pt>
                <c:pt idx="267">
                  <c:v>3.6918000000000002</c:v>
                </c:pt>
                <c:pt idx="268">
                  <c:v>3.5914999999999999</c:v>
                </c:pt>
                <c:pt idx="269">
                  <c:v>3.6644000000000001</c:v>
                </c:pt>
                <c:pt idx="270">
                  <c:v>3.5642</c:v>
                </c:pt>
                <c:pt idx="271">
                  <c:v>3.6097000000000001</c:v>
                </c:pt>
                <c:pt idx="272">
                  <c:v>3.5367999999999999</c:v>
                </c:pt>
                <c:pt idx="273">
                  <c:v>3.5367999999999999</c:v>
                </c:pt>
                <c:pt idx="274">
                  <c:v>3.6097000000000001</c:v>
                </c:pt>
                <c:pt idx="275">
                  <c:v>3.6736</c:v>
                </c:pt>
                <c:pt idx="276">
                  <c:v>3.8285</c:v>
                </c:pt>
                <c:pt idx="277">
                  <c:v>3.9834999999999998</c:v>
                </c:pt>
                <c:pt idx="278">
                  <c:v>3.8832</c:v>
                </c:pt>
                <c:pt idx="279">
                  <c:v>4.0198999999999998</c:v>
                </c:pt>
                <c:pt idx="280">
                  <c:v>4.0198999999999998</c:v>
                </c:pt>
                <c:pt idx="281">
                  <c:v>3.9561000000000002</c:v>
                </c:pt>
                <c:pt idx="282">
                  <c:v>3.9470000000000001</c:v>
                </c:pt>
                <c:pt idx="283">
                  <c:v>3.8740999999999999</c:v>
                </c:pt>
                <c:pt idx="284">
                  <c:v>3.8285</c:v>
                </c:pt>
                <c:pt idx="285">
                  <c:v>3.7921</c:v>
                </c:pt>
                <c:pt idx="286">
                  <c:v>3.7921</c:v>
                </c:pt>
                <c:pt idx="287">
                  <c:v>3.6644000000000001</c:v>
                </c:pt>
                <c:pt idx="288">
                  <c:v>3.5642</c:v>
                </c:pt>
                <c:pt idx="289">
                  <c:v>3.7829000000000002</c:v>
                </c:pt>
                <c:pt idx="290">
                  <c:v>3.6097000000000001</c:v>
                </c:pt>
                <c:pt idx="291">
                  <c:v>3.5276999999999998</c:v>
                </c:pt>
                <c:pt idx="292">
                  <c:v>3.5823999999999998</c:v>
                </c:pt>
                <c:pt idx="293">
                  <c:v>3.4548000000000001</c:v>
                </c:pt>
                <c:pt idx="294">
                  <c:v>3.5186000000000002</c:v>
                </c:pt>
                <c:pt idx="295">
                  <c:v>3.3363</c:v>
                </c:pt>
                <c:pt idx="296">
                  <c:v>3.2542</c:v>
                </c:pt>
                <c:pt idx="297">
                  <c:v>3.0171999999999999</c:v>
                </c:pt>
                <c:pt idx="298">
                  <c:v>3.0263</c:v>
                </c:pt>
                <c:pt idx="299">
                  <c:v>2.8532000000000002</c:v>
                </c:pt>
                <c:pt idx="300">
                  <c:v>2.3791000000000002</c:v>
                </c:pt>
                <c:pt idx="301">
                  <c:v>2.4977</c:v>
                </c:pt>
                <c:pt idx="302">
                  <c:v>2.206</c:v>
                </c:pt>
                <c:pt idx="303">
                  <c:v>2.3062</c:v>
                </c:pt>
                <c:pt idx="304">
                  <c:v>2.2151000000000001</c:v>
                </c:pt>
                <c:pt idx="305">
                  <c:v>2.3336000000000001</c:v>
                </c:pt>
                <c:pt idx="306">
                  <c:v>2.4247000000000001</c:v>
                </c:pt>
                <c:pt idx="307">
                  <c:v>2.4156</c:v>
                </c:pt>
                <c:pt idx="308">
                  <c:v>2.68</c:v>
                </c:pt>
                <c:pt idx="309">
                  <c:v>2.7985000000000002</c:v>
                </c:pt>
                <c:pt idx="310">
                  <c:v>2.8714</c:v>
                </c:pt>
                <c:pt idx="311">
                  <c:v>2.7437999999999998</c:v>
                </c:pt>
                <c:pt idx="312">
                  <c:v>2.7801999999999998</c:v>
                </c:pt>
                <c:pt idx="313">
                  <c:v>2.8258000000000001</c:v>
                </c:pt>
                <c:pt idx="314">
                  <c:v>2.7073</c:v>
                </c:pt>
                <c:pt idx="315">
                  <c:v>2.7711000000000001</c:v>
                </c:pt>
                <c:pt idx="316">
                  <c:v>2.7073</c:v>
                </c:pt>
                <c:pt idx="317">
                  <c:v>2.8805000000000001</c:v>
                </c:pt>
                <c:pt idx="318">
                  <c:v>2.8805000000000001</c:v>
                </c:pt>
                <c:pt idx="319">
                  <c:v>2.9533999999999998</c:v>
                </c:pt>
                <c:pt idx="320">
                  <c:v>2.9807999999999999</c:v>
                </c:pt>
                <c:pt idx="321">
                  <c:v>2.9624999999999999</c:v>
                </c:pt>
                <c:pt idx="322">
                  <c:v>3.0718999999999999</c:v>
                </c:pt>
                <c:pt idx="323">
                  <c:v>2.9443000000000001</c:v>
                </c:pt>
                <c:pt idx="324">
                  <c:v>3.1539999999999999</c:v>
                </c:pt>
                <c:pt idx="325">
                  <c:v>3.1722000000000001</c:v>
                </c:pt>
                <c:pt idx="326">
                  <c:v>3.1356999999999999</c:v>
                </c:pt>
                <c:pt idx="327">
                  <c:v>3.0628000000000002</c:v>
                </c:pt>
                <c:pt idx="328">
                  <c:v>3.081</c:v>
                </c:pt>
                <c:pt idx="329">
                  <c:v>3.0901999999999998</c:v>
                </c:pt>
                <c:pt idx="330">
                  <c:v>3.0901999999999998</c:v>
                </c:pt>
                <c:pt idx="331">
                  <c:v>3.1539999999999999</c:v>
                </c:pt>
                <c:pt idx="332">
                  <c:v>3.1084000000000001</c:v>
                </c:pt>
                <c:pt idx="333">
                  <c:v>3.1995</c:v>
                </c:pt>
                <c:pt idx="334">
                  <c:v>3.2633999999999999</c:v>
                </c:pt>
                <c:pt idx="335">
                  <c:v>3.2816000000000001</c:v>
                </c:pt>
                <c:pt idx="336">
                  <c:v>3.2360000000000002</c:v>
                </c:pt>
                <c:pt idx="337">
                  <c:v>3.1539999999999999</c:v>
                </c:pt>
                <c:pt idx="338">
                  <c:v>3.1539999999999999</c:v>
                </c:pt>
                <c:pt idx="339">
                  <c:v>3.2360000000000002</c:v>
                </c:pt>
                <c:pt idx="340">
                  <c:v>3.2633999999999999</c:v>
                </c:pt>
                <c:pt idx="341">
                  <c:v>3.2542</c:v>
                </c:pt>
                <c:pt idx="342">
                  <c:v>3.2542</c:v>
                </c:pt>
                <c:pt idx="343">
                  <c:v>3.1356999999999999</c:v>
                </c:pt>
                <c:pt idx="344">
                  <c:v>3.1175000000000002</c:v>
                </c:pt>
                <c:pt idx="345">
                  <c:v>3.1448999999999998</c:v>
                </c:pt>
                <c:pt idx="346">
                  <c:v>3.3271999999999999</c:v>
                </c:pt>
                <c:pt idx="347">
                  <c:v>3.3635999999999999</c:v>
                </c:pt>
                <c:pt idx="348">
                  <c:v>3.4821</c:v>
                </c:pt>
                <c:pt idx="349">
                  <c:v>3.4365000000000001</c:v>
                </c:pt>
                <c:pt idx="350">
                  <c:v>3.5095000000000001</c:v>
                </c:pt>
                <c:pt idx="351">
                  <c:v>3.5095000000000001</c:v>
                </c:pt>
                <c:pt idx="352">
                  <c:v>3.5642</c:v>
                </c:pt>
                <c:pt idx="353">
                  <c:v>3.5733000000000001</c:v>
                </c:pt>
                <c:pt idx="354">
                  <c:v>3.6006</c:v>
                </c:pt>
                <c:pt idx="355">
                  <c:v>3.8285</c:v>
                </c:pt>
                <c:pt idx="356">
                  <c:v>3.9287999999999998</c:v>
                </c:pt>
                <c:pt idx="357">
                  <c:v>3.9834999999999998</c:v>
                </c:pt>
                <c:pt idx="358">
                  <c:v>3.9014000000000002</c:v>
                </c:pt>
                <c:pt idx="359">
                  <c:v>4.0655000000000001</c:v>
                </c:pt>
                <c:pt idx="360">
                  <c:v>4.1201999999999996</c:v>
                </c:pt>
                <c:pt idx="361">
                  <c:v>4.0290999999999997</c:v>
                </c:pt>
                <c:pt idx="362">
                  <c:v>4.0564</c:v>
                </c:pt>
                <c:pt idx="363">
                  <c:v>3.7465000000000002</c:v>
                </c:pt>
                <c:pt idx="364">
                  <c:v>3.8285</c:v>
                </c:pt>
                <c:pt idx="365">
                  <c:v>3.9014000000000002</c:v>
                </c:pt>
                <c:pt idx="366">
                  <c:v>3.9561000000000002</c:v>
                </c:pt>
                <c:pt idx="367">
                  <c:v>4.0198999999999998</c:v>
                </c:pt>
                <c:pt idx="368">
                  <c:v>3.9834999999999998</c:v>
                </c:pt>
                <c:pt idx="369">
                  <c:v>3.9470000000000001</c:v>
                </c:pt>
                <c:pt idx="370">
                  <c:v>3.9470000000000001</c:v>
                </c:pt>
                <c:pt idx="371">
                  <c:v>3.9470000000000001</c:v>
                </c:pt>
                <c:pt idx="372">
                  <c:v>3.8285</c:v>
                </c:pt>
                <c:pt idx="373">
                  <c:v>4.0564</c:v>
                </c:pt>
                <c:pt idx="374">
                  <c:v>3.9561000000000002</c:v>
                </c:pt>
                <c:pt idx="375">
                  <c:v>3.9651999999999998</c:v>
                </c:pt>
                <c:pt idx="376">
                  <c:v>4.0107999999999997</c:v>
                </c:pt>
                <c:pt idx="377">
                  <c:v>3.9651999999999998</c:v>
                </c:pt>
                <c:pt idx="378">
                  <c:v>4.0472999999999999</c:v>
                </c:pt>
                <c:pt idx="379">
                  <c:v>4.1931000000000003</c:v>
                </c:pt>
                <c:pt idx="380">
                  <c:v>3.9287999999999998</c:v>
                </c:pt>
                <c:pt idx="381">
                  <c:v>3.7829000000000002</c:v>
                </c:pt>
                <c:pt idx="382">
                  <c:v>3.8012000000000001</c:v>
                </c:pt>
                <c:pt idx="383">
                  <c:v>3.7555999999999998</c:v>
                </c:pt>
                <c:pt idx="384">
                  <c:v>3.8102999999999998</c:v>
                </c:pt>
                <c:pt idx="385">
                  <c:v>3.9379</c:v>
                </c:pt>
                <c:pt idx="386">
                  <c:v>3.9470000000000001</c:v>
                </c:pt>
                <c:pt idx="387">
                  <c:v>3.8650000000000002</c:v>
                </c:pt>
                <c:pt idx="388">
                  <c:v>4.0016999999999996</c:v>
                </c:pt>
                <c:pt idx="389">
                  <c:v>4.0564</c:v>
                </c:pt>
                <c:pt idx="390">
                  <c:v>4.0381999999999998</c:v>
                </c:pt>
                <c:pt idx="391">
                  <c:v>4.1020000000000003</c:v>
                </c:pt>
                <c:pt idx="392">
                  <c:v>3.9834999999999998</c:v>
                </c:pt>
                <c:pt idx="393">
                  <c:v>3.9197000000000002</c:v>
                </c:pt>
                <c:pt idx="394">
                  <c:v>3.9561000000000002</c:v>
                </c:pt>
                <c:pt idx="395">
                  <c:v>3.9014000000000002</c:v>
                </c:pt>
                <c:pt idx="396">
                  <c:v>3.9561000000000002</c:v>
                </c:pt>
                <c:pt idx="397">
                  <c:v>4.0564</c:v>
                </c:pt>
                <c:pt idx="398">
                  <c:v>4.3571999999999997</c:v>
                </c:pt>
                <c:pt idx="399">
                  <c:v>4.6124000000000001</c:v>
                </c:pt>
                <c:pt idx="400">
                  <c:v>4.6489000000000003</c:v>
                </c:pt>
                <c:pt idx="401">
                  <c:v>4.5578000000000003</c:v>
                </c:pt>
                <c:pt idx="402">
                  <c:v>4.5578000000000003</c:v>
                </c:pt>
                <c:pt idx="403">
                  <c:v>4.5395000000000003</c:v>
                </c:pt>
                <c:pt idx="404">
                  <c:v>4.4756999999999998</c:v>
                </c:pt>
                <c:pt idx="405">
                  <c:v>4.5213000000000001</c:v>
                </c:pt>
                <c:pt idx="406">
                  <c:v>4.6032999999999999</c:v>
                </c:pt>
                <c:pt idx="407">
                  <c:v>4.6124000000000001</c:v>
                </c:pt>
                <c:pt idx="408">
                  <c:v>4.5578000000000003</c:v>
                </c:pt>
                <c:pt idx="409">
                  <c:v>4.6215999999999999</c:v>
                </c:pt>
                <c:pt idx="410">
                  <c:v>4.6398000000000001</c:v>
                </c:pt>
                <c:pt idx="411">
                  <c:v>4.5941999999999998</c:v>
                </c:pt>
                <c:pt idx="412">
                  <c:v>4.6032999999999999</c:v>
                </c:pt>
                <c:pt idx="413">
                  <c:v>4.5304000000000002</c:v>
                </c:pt>
                <c:pt idx="414">
                  <c:v>4.5850999999999997</c:v>
                </c:pt>
                <c:pt idx="415">
                  <c:v>4.5941999999999998</c:v>
                </c:pt>
                <c:pt idx="416">
                  <c:v>4.6032999999999999</c:v>
                </c:pt>
                <c:pt idx="417">
                  <c:v>4.5669000000000004</c:v>
                </c:pt>
                <c:pt idx="418">
                  <c:v>4.5304000000000002</c:v>
                </c:pt>
                <c:pt idx="419">
                  <c:v>4.4665999999999997</c:v>
                </c:pt>
                <c:pt idx="420">
                  <c:v>4.3116000000000003</c:v>
                </c:pt>
                <c:pt idx="421">
                  <c:v>4.3571999999999997</c:v>
                </c:pt>
                <c:pt idx="422">
                  <c:v>4.1292999999999997</c:v>
                </c:pt>
                <c:pt idx="423">
                  <c:v>4.0837000000000003</c:v>
                </c:pt>
                <c:pt idx="424">
                  <c:v>3.7374000000000001</c:v>
                </c:pt>
                <c:pt idx="425">
                  <c:v>3.7738</c:v>
                </c:pt>
                <c:pt idx="426">
                  <c:v>3.7374000000000001</c:v>
                </c:pt>
                <c:pt idx="427">
                  <c:v>3.7374000000000001</c:v>
                </c:pt>
                <c:pt idx="428">
                  <c:v>3.7282000000000002</c:v>
                </c:pt>
                <c:pt idx="429">
                  <c:v>3.7921</c:v>
                </c:pt>
                <c:pt idx="430">
                  <c:v>3.7646999999999999</c:v>
                </c:pt>
                <c:pt idx="431">
                  <c:v>3.7738</c:v>
                </c:pt>
                <c:pt idx="432">
                  <c:v>3.7282000000000002</c:v>
                </c:pt>
                <c:pt idx="433">
                  <c:v>3.6097000000000001</c:v>
                </c:pt>
                <c:pt idx="434">
                  <c:v>3.6280000000000001</c:v>
                </c:pt>
                <c:pt idx="435">
                  <c:v>3.5367999999999999</c:v>
                </c:pt>
                <c:pt idx="436">
                  <c:v>3.5004</c:v>
                </c:pt>
                <c:pt idx="437">
                  <c:v>3.4457</c:v>
                </c:pt>
                <c:pt idx="438">
                  <c:v>3.5550000000000002</c:v>
                </c:pt>
                <c:pt idx="439">
                  <c:v>3.6006</c:v>
                </c:pt>
                <c:pt idx="440">
                  <c:v>3.5642</c:v>
                </c:pt>
                <c:pt idx="441">
                  <c:v>3.5276999999999998</c:v>
                </c:pt>
                <c:pt idx="442">
                  <c:v>3.4821</c:v>
                </c:pt>
                <c:pt idx="443">
                  <c:v>3.5823999999999998</c:v>
                </c:pt>
                <c:pt idx="444">
                  <c:v>3.5642</c:v>
                </c:pt>
                <c:pt idx="445">
                  <c:v>3.5550000000000002</c:v>
                </c:pt>
                <c:pt idx="446">
                  <c:v>3.6006</c:v>
                </c:pt>
                <c:pt idx="447">
                  <c:v>3.6736</c:v>
                </c:pt>
                <c:pt idx="448">
                  <c:v>3.6736</c:v>
                </c:pt>
                <c:pt idx="449">
                  <c:v>3.6827000000000001</c:v>
                </c:pt>
                <c:pt idx="450">
                  <c:v>3.7191000000000001</c:v>
                </c:pt>
                <c:pt idx="451">
                  <c:v>3.6827000000000001</c:v>
                </c:pt>
                <c:pt idx="452">
                  <c:v>3.6736</c:v>
                </c:pt>
                <c:pt idx="453">
                  <c:v>3.8102999999999998</c:v>
                </c:pt>
                <c:pt idx="454">
                  <c:v>3.8285</c:v>
                </c:pt>
                <c:pt idx="455">
                  <c:v>3.9014000000000002</c:v>
                </c:pt>
                <c:pt idx="456">
                  <c:v>3.8923000000000001</c:v>
                </c:pt>
                <c:pt idx="457">
                  <c:v>3.9197000000000002</c:v>
                </c:pt>
                <c:pt idx="458">
                  <c:v>3.8559000000000001</c:v>
                </c:pt>
                <c:pt idx="459">
                  <c:v>3.8650000000000002</c:v>
                </c:pt>
                <c:pt idx="460">
                  <c:v>3.6918000000000002</c:v>
                </c:pt>
                <c:pt idx="461">
                  <c:v>3.0537000000000001</c:v>
                </c:pt>
                <c:pt idx="462">
                  <c:v>3.0718999999999999</c:v>
                </c:pt>
                <c:pt idx="463">
                  <c:v>2.9807999999999999</c:v>
                </c:pt>
                <c:pt idx="464">
                  <c:v>3.0901999999999998</c:v>
                </c:pt>
                <c:pt idx="465">
                  <c:v>3.0992999999999999</c:v>
                </c:pt>
                <c:pt idx="466">
                  <c:v>3.2269000000000001</c:v>
                </c:pt>
                <c:pt idx="467">
                  <c:v>3.2086999999999999</c:v>
                </c:pt>
                <c:pt idx="468">
                  <c:v>3.3271999999999999</c:v>
                </c:pt>
                <c:pt idx="469">
                  <c:v>3.3454000000000002</c:v>
                </c:pt>
                <c:pt idx="470">
                  <c:v>3.4182999999999999</c:v>
                </c:pt>
                <c:pt idx="471">
                  <c:v>3.4182999999999999</c:v>
                </c:pt>
                <c:pt idx="472">
                  <c:v>3.4729999999999999</c:v>
                </c:pt>
                <c:pt idx="473">
                  <c:v>3.5550000000000002</c:v>
                </c:pt>
                <c:pt idx="474">
                  <c:v>3.5823999999999998</c:v>
                </c:pt>
                <c:pt idx="475">
                  <c:v>3.5914999999999999</c:v>
                </c:pt>
                <c:pt idx="476">
                  <c:v>3.5459000000000001</c:v>
                </c:pt>
                <c:pt idx="477">
                  <c:v>3.6006</c:v>
                </c:pt>
                <c:pt idx="478">
                  <c:v>3.6189</c:v>
                </c:pt>
                <c:pt idx="479">
                  <c:v>3.71</c:v>
                </c:pt>
                <c:pt idx="480">
                  <c:v>3.7646999999999999</c:v>
                </c:pt>
                <c:pt idx="481">
                  <c:v>3.7646999999999999</c:v>
                </c:pt>
                <c:pt idx="482">
                  <c:v>3.6736</c:v>
                </c:pt>
                <c:pt idx="483">
                  <c:v>3.7008999999999999</c:v>
                </c:pt>
                <c:pt idx="484">
                  <c:v>3.7008999999999999</c:v>
                </c:pt>
                <c:pt idx="485">
                  <c:v>3.6644000000000001</c:v>
                </c:pt>
                <c:pt idx="486">
                  <c:v>3.6736</c:v>
                </c:pt>
                <c:pt idx="487">
                  <c:v>3.7008999999999999</c:v>
                </c:pt>
                <c:pt idx="488">
                  <c:v>3.8466999999999998</c:v>
                </c:pt>
                <c:pt idx="489">
                  <c:v>3.8193999999999999</c:v>
                </c:pt>
                <c:pt idx="490">
                  <c:v>3.8285</c:v>
                </c:pt>
                <c:pt idx="491">
                  <c:v>3.7008999999999999</c:v>
                </c:pt>
                <c:pt idx="492">
                  <c:v>3.6461999999999999</c:v>
                </c:pt>
                <c:pt idx="493">
                  <c:v>3.7374000000000001</c:v>
                </c:pt>
                <c:pt idx="494">
                  <c:v>3.6371000000000002</c:v>
                </c:pt>
                <c:pt idx="495">
                  <c:v>3.7008999999999999</c:v>
                </c:pt>
                <c:pt idx="496">
                  <c:v>3.6461999999999999</c:v>
                </c:pt>
                <c:pt idx="497">
                  <c:v>3.5550000000000002</c:v>
                </c:pt>
                <c:pt idx="498">
                  <c:v>3.5367999999999999</c:v>
                </c:pt>
                <c:pt idx="499">
                  <c:v>3.5367999999999999</c:v>
                </c:pt>
                <c:pt idx="500">
                  <c:v>3.5459000000000001</c:v>
                </c:pt>
                <c:pt idx="501">
                  <c:v>3.5550000000000002</c:v>
                </c:pt>
                <c:pt idx="502">
                  <c:v>3.5823999999999998</c:v>
                </c:pt>
                <c:pt idx="503">
                  <c:v>3.5459000000000001</c:v>
                </c:pt>
                <c:pt idx="504">
                  <c:v>3.5642</c:v>
                </c:pt>
                <c:pt idx="505">
                  <c:v>3.5459000000000001</c:v>
                </c:pt>
                <c:pt idx="506">
                  <c:v>3.6827000000000001</c:v>
                </c:pt>
                <c:pt idx="507">
                  <c:v>3.6827000000000001</c:v>
                </c:pt>
                <c:pt idx="508">
                  <c:v>3.6371000000000002</c:v>
                </c:pt>
                <c:pt idx="509">
                  <c:v>3.5823999999999998</c:v>
                </c:pt>
                <c:pt idx="510">
                  <c:v>3.5276999999999998</c:v>
                </c:pt>
                <c:pt idx="511">
                  <c:v>3.6553</c:v>
                </c:pt>
                <c:pt idx="512">
                  <c:v>3.6280000000000001</c:v>
                </c:pt>
                <c:pt idx="513">
                  <c:v>3.7282000000000002</c:v>
                </c:pt>
                <c:pt idx="514">
                  <c:v>3.7191000000000001</c:v>
                </c:pt>
                <c:pt idx="515">
                  <c:v>3.7646999999999999</c:v>
                </c:pt>
                <c:pt idx="516">
                  <c:v>3.8285</c:v>
                </c:pt>
                <c:pt idx="517">
                  <c:v>3.8466999999999998</c:v>
                </c:pt>
                <c:pt idx="518">
                  <c:v>3.8285</c:v>
                </c:pt>
                <c:pt idx="519">
                  <c:v>4.4210000000000003</c:v>
                </c:pt>
                <c:pt idx="520">
                  <c:v>4.3116000000000003</c:v>
                </c:pt>
                <c:pt idx="521">
                  <c:v>5.9706999999999999</c:v>
                </c:pt>
                <c:pt idx="522">
                  <c:v>4.2751999999999999</c:v>
                </c:pt>
                <c:pt idx="523">
                  <c:v>4.1566999999999998</c:v>
                </c:pt>
                <c:pt idx="524">
                  <c:v>4.4574999999999996</c:v>
                </c:pt>
                <c:pt idx="525">
                  <c:v>4.1292999999999997</c:v>
                </c:pt>
                <c:pt idx="526">
                  <c:v>4.2843</c:v>
                </c:pt>
                <c:pt idx="527">
                  <c:v>3.9834999999999998</c:v>
                </c:pt>
                <c:pt idx="528">
                  <c:v>3.8466999999999998</c:v>
                </c:pt>
                <c:pt idx="529">
                  <c:v>3.8832</c:v>
                </c:pt>
                <c:pt idx="530">
                  <c:v>3.8193999999999999</c:v>
                </c:pt>
                <c:pt idx="531">
                  <c:v>3.8012000000000001</c:v>
                </c:pt>
                <c:pt idx="532">
                  <c:v>3.7374000000000001</c:v>
                </c:pt>
                <c:pt idx="533">
                  <c:v>3.8012000000000001</c:v>
                </c:pt>
                <c:pt idx="534">
                  <c:v>3.7646999999999999</c:v>
                </c:pt>
                <c:pt idx="535">
                  <c:v>3.7465000000000002</c:v>
                </c:pt>
                <c:pt idx="536">
                  <c:v>3.7555999999999998</c:v>
                </c:pt>
                <c:pt idx="537">
                  <c:v>3.71</c:v>
                </c:pt>
                <c:pt idx="538">
                  <c:v>3.6097000000000001</c:v>
                </c:pt>
                <c:pt idx="539">
                  <c:v>3.6006</c:v>
                </c:pt>
                <c:pt idx="540">
                  <c:v>3.6827000000000001</c:v>
                </c:pt>
                <c:pt idx="541">
                  <c:v>3.6918000000000002</c:v>
                </c:pt>
                <c:pt idx="542">
                  <c:v>3.5733000000000001</c:v>
                </c:pt>
                <c:pt idx="543">
                  <c:v>3.6827000000000001</c:v>
                </c:pt>
                <c:pt idx="544">
                  <c:v>3.6827000000000001</c:v>
                </c:pt>
                <c:pt idx="545">
                  <c:v>3.6280000000000001</c:v>
                </c:pt>
                <c:pt idx="546">
                  <c:v>3.4821</c:v>
                </c:pt>
                <c:pt idx="547">
                  <c:v>3.5367999999999999</c:v>
                </c:pt>
                <c:pt idx="548">
                  <c:v>3.5276999999999998</c:v>
                </c:pt>
                <c:pt idx="549">
                  <c:v>3.6097000000000001</c:v>
                </c:pt>
                <c:pt idx="550">
                  <c:v>3.6097000000000001</c:v>
                </c:pt>
                <c:pt idx="551">
                  <c:v>3.7374000000000001</c:v>
                </c:pt>
                <c:pt idx="552">
                  <c:v>3.8466999999999998</c:v>
                </c:pt>
                <c:pt idx="553">
                  <c:v>3.9197000000000002</c:v>
                </c:pt>
                <c:pt idx="554">
                  <c:v>3.8650000000000002</c:v>
                </c:pt>
                <c:pt idx="555">
                  <c:v>3.9014000000000002</c:v>
                </c:pt>
                <c:pt idx="556">
                  <c:v>3.5642</c:v>
                </c:pt>
                <c:pt idx="557">
                  <c:v>3.6644000000000001</c:v>
                </c:pt>
                <c:pt idx="558">
                  <c:v>3.7008999999999999</c:v>
                </c:pt>
                <c:pt idx="559">
                  <c:v>3.6280000000000001</c:v>
                </c:pt>
                <c:pt idx="560">
                  <c:v>3.5733000000000001</c:v>
                </c:pt>
                <c:pt idx="561">
                  <c:v>3.6189</c:v>
                </c:pt>
                <c:pt idx="562">
                  <c:v>3.7008999999999999</c:v>
                </c:pt>
                <c:pt idx="563">
                  <c:v>3.6644000000000001</c:v>
                </c:pt>
                <c:pt idx="564">
                  <c:v>3.6371000000000002</c:v>
                </c:pt>
                <c:pt idx="565">
                  <c:v>3.6097000000000001</c:v>
                </c:pt>
                <c:pt idx="566">
                  <c:v>3.6461999999999999</c:v>
                </c:pt>
                <c:pt idx="567">
                  <c:v>3.6918000000000002</c:v>
                </c:pt>
                <c:pt idx="568">
                  <c:v>3.6461999999999999</c:v>
                </c:pt>
                <c:pt idx="569">
                  <c:v>3.6918000000000002</c:v>
                </c:pt>
                <c:pt idx="570">
                  <c:v>3.7008999999999999</c:v>
                </c:pt>
                <c:pt idx="571">
                  <c:v>3.7646999999999999</c:v>
                </c:pt>
                <c:pt idx="572">
                  <c:v>3.71</c:v>
                </c:pt>
                <c:pt idx="573">
                  <c:v>3.7646999999999999</c:v>
                </c:pt>
                <c:pt idx="574">
                  <c:v>3.7646999999999999</c:v>
                </c:pt>
                <c:pt idx="575">
                  <c:v>3.7646999999999999</c:v>
                </c:pt>
                <c:pt idx="576">
                  <c:v>3.8102999999999998</c:v>
                </c:pt>
                <c:pt idx="577">
                  <c:v>3.8012000000000001</c:v>
                </c:pt>
                <c:pt idx="578">
                  <c:v>3.7829000000000002</c:v>
                </c:pt>
                <c:pt idx="579">
                  <c:v>3.8376000000000001</c:v>
                </c:pt>
                <c:pt idx="580">
                  <c:v>3.7921</c:v>
                </c:pt>
                <c:pt idx="581">
                  <c:v>3.8285</c:v>
                </c:pt>
                <c:pt idx="582">
                  <c:v>3.8285</c:v>
                </c:pt>
                <c:pt idx="583">
                  <c:v>3.8466999999999998</c:v>
                </c:pt>
                <c:pt idx="584">
                  <c:v>3.8285</c:v>
                </c:pt>
                <c:pt idx="585">
                  <c:v>4.2568999999999999</c:v>
                </c:pt>
                <c:pt idx="586">
                  <c:v>4.2660999999999998</c:v>
                </c:pt>
                <c:pt idx="587">
                  <c:v>4.4756999999999998</c:v>
                </c:pt>
                <c:pt idx="588">
                  <c:v>4.2843</c:v>
                </c:pt>
                <c:pt idx="589">
                  <c:v>4.3754</c:v>
                </c:pt>
                <c:pt idx="590">
                  <c:v>4.4393000000000002</c:v>
                </c:pt>
                <c:pt idx="591">
                  <c:v>4.6489000000000003</c:v>
                </c:pt>
                <c:pt idx="592">
                  <c:v>4.5395000000000003</c:v>
                </c:pt>
                <c:pt idx="593">
                  <c:v>4.4939</c:v>
                </c:pt>
                <c:pt idx="594">
                  <c:v>4.2934000000000001</c:v>
                </c:pt>
                <c:pt idx="595">
                  <c:v>4.3299000000000003</c:v>
                </c:pt>
                <c:pt idx="596">
                  <c:v>4.4665999999999997</c:v>
                </c:pt>
                <c:pt idx="597">
                  <c:v>4.4756999999999998</c:v>
                </c:pt>
                <c:pt idx="598">
                  <c:v>4.5395000000000003</c:v>
                </c:pt>
                <c:pt idx="599">
                  <c:v>4.5030999999999999</c:v>
                </c:pt>
                <c:pt idx="600">
                  <c:v>4.6944999999999997</c:v>
                </c:pt>
                <c:pt idx="601">
                  <c:v>4.6032999999999999</c:v>
                </c:pt>
                <c:pt idx="602">
                  <c:v>4.5759999999999996</c:v>
                </c:pt>
                <c:pt idx="603">
                  <c:v>4.5578000000000003</c:v>
                </c:pt>
                <c:pt idx="604">
                  <c:v>4.5122</c:v>
                </c:pt>
                <c:pt idx="605">
                  <c:v>4.6215999999999999</c:v>
                </c:pt>
                <c:pt idx="606">
                  <c:v>4.7035999999999998</c:v>
                </c:pt>
                <c:pt idx="607">
                  <c:v>4.7309000000000001</c:v>
                </c:pt>
                <c:pt idx="608">
                  <c:v>4.968</c:v>
                </c:pt>
                <c:pt idx="609">
                  <c:v>4.9953000000000003</c:v>
                </c:pt>
                <c:pt idx="610">
                  <c:v>4.9953000000000003</c:v>
                </c:pt>
                <c:pt idx="611">
                  <c:v>5.1138000000000003</c:v>
                </c:pt>
                <c:pt idx="612">
                  <c:v>5.0865</c:v>
                </c:pt>
                <c:pt idx="613">
                  <c:v>5.0044000000000004</c:v>
                </c:pt>
                <c:pt idx="614">
                  <c:v>4.9588000000000001</c:v>
                </c:pt>
                <c:pt idx="615">
                  <c:v>4.9497</c:v>
                </c:pt>
                <c:pt idx="616">
                  <c:v>4.968</c:v>
                </c:pt>
                <c:pt idx="617">
                  <c:v>4.8220999999999998</c:v>
                </c:pt>
                <c:pt idx="618">
                  <c:v>4.7583000000000002</c:v>
                </c:pt>
                <c:pt idx="619">
                  <c:v>4.7035999999999998</c:v>
                </c:pt>
                <c:pt idx="620">
                  <c:v>4.6489000000000003</c:v>
                </c:pt>
                <c:pt idx="621">
                  <c:v>4.6489000000000003</c:v>
                </c:pt>
                <c:pt idx="622">
                  <c:v>4.6580000000000004</c:v>
                </c:pt>
                <c:pt idx="623">
                  <c:v>4.6032999999999999</c:v>
                </c:pt>
                <c:pt idx="624">
                  <c:v>4.6853999999999996</c:v>
                </c:pt>
                <c:pt idx="625">
                  <c:v>4.968</c:v>
                </c:pt>
                <c:pt idx="626">
                  <c:v>4.9223999999999997</c:v>
                </c:pt>
                <c:pt idx="627">
                  <c:v>4.8859000000000004</c:v>
                </c:pt>
                <c:pt idx="628">
                  <c:v>4.8494999999999999</c:v>
                </c:pt>
                <c:pt idx="629">
                  <c:v>4.8949999999999996</c:v>
                </c:pt>
                <c:pt idx="630">
                  <c:v>4.9132999999999996</c:v>
                </c:pt>
                <c:pt idx="631">
                  <c:v>4.9405999999999999</c:v>
                </c:pt>
                <c:pt idx="632">
                  <c:v>4.9132999999999996</c:v>
                </c:pt>
                <c:pt idx="633">
                  <c:v>4.9314999999999998</c:v>
                </c:pt>
                <c:pt idx="634">
                  <c:v>4.9862000000000002</c:v>
                </c:pt>
                <c:pt idx="635">
                  <c:v>4.8949999999999996</c:v>
                </c:pt>
                <c:pt idx="636">
                  <c:v>5.3598999999999997</c:v>
                </c:pt>
                <c:pt idx="637">
                  <c:v>5.3235000000000001</c:v>
                </c:pt>
                <c:pt idx="638">
                  <c:v>5.2413999999999996</c:v>
                </c:pt>
                <c:pt idx="639">
                  <c:v>5.1776</c:v>
                </c:pt>
                <c:pt idx="640">
                  <c:v>5.1047000000000002</c:v>
                </c:pt>
                <c:pt idx="641">
                  <c:v>5.2961</c:v>
                </c:pt>
                <c:pt idx="642">
                  <c:v>5.2869999999999999</c:v>
                </c:pt>
                <c:pt idx="643">
                  <c:v>5.2413999999999996</c:v>
                </c:pt>
                <c:pt idx="644">
                  <c:v>5.2413999999999996</c:v>
                </c:pt>
                <c:pt idx="645">
                  <c:v>5.3235000000000001</c:v>
                </c:pt>
                <c:pt idx="646">
                  <c:v>5.2413999999999996</c:v>
                </c:pt>
                <c:pt idx="647">
                  <c:v>5.2961</c:v>
                </c:pt>
                <c:pt idx="648">
                  <c:v>5.5148999999999999</c:v>
                </c:pt>
                <c:pt idx="649">
                  <c:v>5.5422000000000002</c:v>
                </c:pt>
                <c:pt idx="650">
                  <c:v>5.5877999999999997</c:v>
                </c:pt>
                <c:pt idx="651">
                  <c:v>5.7336999999999998</c:v>
                </c:pt>
                <c:pt idx="652">
                  <c:v>5.6790000000000003</c:v>
                </c:pt>
                <c:pt idx="653">
                  <c:v>5.6425000000000001</c:v>
                </c:pt>
                <c:pt idx="654">
                  <c:v>5.5605000000000002</c:v>
                </c:pt>
                <c:pt idx="655">
                  <c:v>5.5605000000000002</c:v>
                </c:pt>
                <c:pt idx="656">
                  <c:v>5.4874999999999998</c:v>
                </c:pt>
                <c:pt idx="657">
                  <c:v>5.4874999999999998</c:v>
                </c:pt>
                <c:pt idx="658">
                  <c:v>5.4874999999999998</c:v>
                </c:pt>
                <c:pt idx="659">
                  <c:v>5.5787000000000004</c:v>
                </c:pt>
                <c:pt idx="660">
                  <c:v>5.5331000000000001</c:v>
                </c:pt>
                <c:pt idx="661">
                  <c:v>5.4146000000000001</c:v>
                </c:pt>
                <c:pt idx="662">
                  <c:v>5.4237000000000002</c:v>
                </c:pt>
                <c:pt idx="663">
                  <c:v>5.3689999999999998</c:v>
                </c:pt>
                <c:pt idx="664">
                  <c:v>5.3781999999999996</c:v>
                </c:pt>
                <c:pt idx="665">
                  <c:v>5.4874999999999998</c:v>
                </c:pt>
                <c:pt idx="666">
                  <c:v>5.5148999999999999</c:v>
                </c:pt>
                <c:pt idx="667">
                  <c:v>5.4966999999999997</c:v>
                </c:pt>
                <c:pt idx="668">
                  <c:v>5.4602000000000004</c:v>
                </c:pt>
                <c:pt idx="669">
                  <c:v>5.4966999999999997</c:v>
                </c:pt>
                <c:pt idx="670">
                  <c:v>5.5057999999999998</c:v>
                </c:pt>
                <c:pt idx="671">
                  <c:v>5.4328000000000003</c:v>
                </c:pt>
                <c:pt idx="672">
                  <c:v>5.4237000000000002</c:v>
                </c:pt>
                <c:pt idx="673">
                  <c:v>5.524</c:v>
                </c:pt>
                <c:pt idx="674">
                  <c:v>5.5057999999999998</c:v>
                </c:pt>
                <c:pt idx="675">
                  <c:v>5.4511000000000003</c:v>
                </c:pt>
                <c:pt idx="676">
                  <c:v>5.3689999999999998</c:v>
                </c:pt>
                <c:pt idx="677">
                  <c:v>5.3872999999999998</c:v>
                </c:pt>
                <c:pt idx="678">
                  <c:v>5.3143000000000002</c:v>
                </c:pt>
                <c:pt idx="679">
                  <c:v>5.2504999999999997</c:v>
                </c:pt>
                <c:pt idx="680">
                  <c:v>5.2504999999999997</c:v>
                </c:pt>
                <c:pt idx="681">
                  <c:v>5.1138000000000003</c:v>
                </c:pt>
                <c:pt idx="682">
                  <c:v>5.1228999999999996</c:v>
                </c:pt>
                <c:pt idx="683">
                  <c:v>5.0134999999999996</c:v>
                </c:pt>
                <c:pt idx="684">
                  <c:v>4.8768000000000002</c:v>
                </c:pt>
                <c:pt idx="685">
                  <c:v>4.9132999999999996</c:v>
                </c:pt>
                <c:pt idx="686">
                  <c:v>5.0682</c:v>
                </c:pt>
                <c:pt idx="687">
                  <c:v>5.0865</c:v>
                </c:pt>
                <c:pt idx="688">
                  <c:v>5.0865</c:v>
                </c:pt>
                <c:pt idx="689">
                  <c:v>5.1319999999999997</c:v>
                </c:pt>
                <c:pt idx="690">
                  <c:v>4.9497</c:v>
                </c:pt>
                <c:pt idx="691">
                  <c:v>4.9497</c:v>
                </c:pt>
                <c:pt idx="692">
                  <c:v>4.968</c:v>
                </c:pt>
                <c:pt idx="693">
                  <c:v>4.9771000000000001</c:v>
                </c:pt>
                <c:pt idx="694">
                  <c:v>4.9862000000000002</c:v>
                </c:pt>
                <c:pt idx="695">
                  <c:v>5.1593999999999998</c:v>
                </c:pt>
                <c:pt idx="696">
                  <c:v>5.1502999999999997</c:v>
                </c:pt>
                <c:pt idx="697">
                  <c:v>5.2596999999999996</c:v>
                </c:pt>
                <c:pt idx="698">
                  <c:v>5.2869999999999999</c:v>
                </c:pt>
                <c:pt idx="699">
                  <c:v>5.2869999999999999</c:v>
                </c:pt>
                <c:pt idx="700">
                  <c:v>5.2869999999999999</c:v>
                </c:pt>
                <c:pt idx="701">
                  <c:v>5.3235000000000001</c:v>
                </c:pt>
                <c:pt idx="702">
                  <c:v>5.4237000000000002</c:v>
                </c:pt>
                <c:pt idx="703">
                  <c:v>5.3781999999999996</c:v>
                </c:pt>
                <c:pt idx="704">
                  <c:v>5.3872999999999998</c:v>
                </c:pt>
                <c:pt idx="705">
                  <c:v>5.3326000000000002</c:v>
                </c:pt>
                <c:pt idx="706">
                  <c:v>5.3963999999999999</c:v>
                </c:pt>
                <c:pt idx="707">
                  <c:v>5.4237000000000002</c:v>
                </c:pt>
                <c:pt idx="708">
                  <c:v>5.3598999999999997</c:v>
                </c:pt>
                <c:pt idx="709">
                  <c:v>5.1593999999999998</c:v>
                </c:pt>
                <c:pt idx="710">
                  <c:v>5.1958000000000002</c:v>
                </c:pt>
                <c:pt idx="711">
                  <c:v>5.2504999999999997</c:v>
                </c:pt>
                <c:pt idx="712">
                  <c:v>5.3052000000000001</c:v>
                </c:pt>
                <c:pt idx="713">
                  <c:v>5.1776</c:v>
                </c:pt>
                <c:pt idx="714">
                  <c:v>5.1867000000000001</c:v>
                </c:pt>
                <c:pt idx="715">
                  <c:v>5.0682</c:v>
                </c:pt>
                <c:pt idx="716">
                  <c:v>5.2596999999999996</c:v>
                </c:pt>
                <c:pt idx="717">
                  <c:v>5.2050000000000001</c:v>
                </c:pt>
                <c:pt idx="718">
                  <c:v>5.2596999999999996</c:v>
                </c:pt>
                <c:pt idx="719">
                  <c:v>5.3417000000000003</c:v>
                </c:pt>
                <c:pt idx="720">
                  <c:v>5.2778999999999998</c:v>
                </c:pt>
                <c:pt idx="721">
                  <c:v>5.1958000000000002</c:v>
                </c:pt>
                <c:pt idx="722">
                  <c:v>5.2050000000000001</c:v>
                </c:pt>
                <c:pt idx="723">
                  <c:v>5.1776</c:v>
                </c:pt>
                <c:pt idx="724">
                  <c:v>5.0956000000000001</c:v>
                </c:pt>
                <c:pt idx="725">
                  <c:v>5.0956000000000001</c:v>
                </c:pt>
                <c:pt idx="726">
                  <c:v>5.1776</c:v>
                </c:pt>
                <c:pt idx="727">
                  <c:v>5.3143000000000002</c:v>
                </c:pt>
                <c:pt idx="728">
                  <c:v>5.2961</c:v>
                </c:pt>
                <c:pt idx="729">
                  <c:v>5.1776</c:v>
                </c:pt>
                <c:pt idx="730">
                  <c:v>5.2141000000000002</c:v>
                </c:pt>
                <c:pt idx="731">
                  <c:v>5.2504999999999997</c:v>
                </c:pt>
                <c:pt idx="732">
                  <c:v>5.0590999999999999</c:v>
                </c:pt>
                <c:pt idx="733">
                  <c:v>5.1228999999999996</c:v>
                </c:pt>
                <c:pt idx="734">
                  <c:v>5.1047000000000002</c:v>
                </c:pt>
                <c:pt idx="735">
                  <c:v>5.0682</c:v>
                </c:pt>
                <c:pt idx="736">
                  <c:v>5.2323000000000004</c:v>
                </c:pt>
                <c:pt idx="737">
                  <c:v>5.1593999999999998</c:v>
                </c:pt>
                <c:pt idx="738">
                  <c:v>5.1867000000000001</c:v>
                </c:pt>
                <c:pt idx="739">
                  <c:v>5.3781999999999996</c:v>
                </c:pt>
                <c:pt idx="740">
                  <c:v>5.3417000000000003</c:v>
                </c:pt>
                <c:pt idx="741">
                  <c:v>5.4602000000000004</c:v>
                </c:pt>
                <c:pt idx="742">
                  <c:v>5.4874999999999998</c:v>
                </c:pt>
                <c:pt idx="743">
                  <c:v>5.4511000000000003</c:v>
                </c:pt>
                <c:pt idx="744">
                  <c:v>5.4328000000000003</c:v>
                </c:pt>
                <c:pt idx="745">
                  <c:v>5.5877999999999997</c:v>
                </c:pt>
                <c:pt idx="746">
                  <c:v>5.524</c:v>
                </c:pt>
                <c:pt idx="747">
                  <c:v>5.4783999999999997</c:v>
                </c:pt>
                <c:pt idx="748">
                  <c:v>5.3872999999999998</c:v>
                </c:pt>
                <c:pt idx="749">
                  <c:v>5.4420000000000002</c:v>
                </c:pt>
                <c:pt idx="750">
                  <c:v>5.5968999999999998</c:v>
                </c:pt>
                <c:pt idx="751">
                  <c:v>5.6425000000000001</c:v>
                </c:pt>
                <c:pt idx="752">
                  <c:v>5.7792000000000003</c:v>
                </c:pt>
                <c:pt idx="753">
                  <c:v>5.7427999999999999</c:v>
                </c:pt>
                <c:pt idx="754">
                  <c:v>5.7336999999999998</c:v>
                </c:pt>
                <c:pt idx="755">
                  <c:v>5.7062999999999997</c:v>
                </c:pt>
                <c:pt idx="756">
                  <c:v>5.6698000000000004</c:v>
                </c:pt>
                <c:pt idx="757">
                  <c:v>5.7336999999999998</c:v>
                </c:pt>
                <c:pt idx="758">
                  <c:v>5.6971999999999996</c:v>
                </c:pt>
                <c:pt idx="759">
                  <c:v>5.5968999999999998</c:v>
                </c:pt>
                <c:pt idx="760">
                  <c:v>5.5787000000000004</c:v>
                </c:pt>
                <c:pt idx="761">
                  <c:v>5.5605000000000002</c:v>
                </c:pt>
                <c:pt idx="762">
                  <c:v>5.6242999999999999</c:v>
                </c:pt>
                <c:pt idx="763">
                  <c:v>5.6881000000000004</c:v>
                </c:pt>
                <c:pt idx="764">
                  <c:v>5.5513000000000003</c:v>
                </c:pt>
                <c:pt idx="765">
                  <c:v>5.3689999999999998</c:v>
                </c:pt>
                <c:pt idx="766">
                  <c:v>5.4055</c:v>
                </c:pt>
                <c:pt idx="767">
                  <c:v>5.2413999999999996</c:v>
                </c:pt>
                <c:pt idx="768">
                  <c:v>5.2323000000000004</c:v>
                </c:pt>
                <c:pt idx="769">
                  <c:v>5.1319999999999997</c:v>
                </c:pt>
                <c:pt idx="770">
                  <c:v>5.0225999999999997</c:v>
                </c:pt>
                <c:pt idx="771">
                  <c:v>5.0044000000000004</c:v>
                </c:pt>
                <c:pt idx="772">
                  <c:v>5.0773000000000001</c:v>
                </c:pt>
                <c:pt idx="773">
                  <c:v>5.0865</c:v>
                </c:pt>
                <c:pt idx="774">
                  <c:v>5.0956000000000001</c:v>
                </c:pt>
                <c:pt idx="775">
                  <c:v>5.2141000000000002</c:v>
                </c:pt>
                <c:pt idx="776">
                  <c:v>5.3781999999999996</c:v>
                </c:pt>
                <c:pt idx="777">
                  <c:v>5.4146000000000001</c:v>
                </c:pt>
                <c:pt idx="778">
                  <c:v>5.4420000000000002</c:v>
                </c:pt>
                <c:pt idx="779">
                  <c:v>5.2141000000000002</c:v>
                </c:pt>
                <c:pt idx="780">
                  <c:v>5.2050000000000001</c:v>
                </c:pt>
                <c:pt idx="781">
                  <c:v>5.2232000000000003</c:v>
                </c:pt>
                <c:pt idx="782">
                  <c:v>5.1867000000000001</c:v>
                </c:pt>
                <c:pt idx="783">
                  <c:v>5.2596999999999996</c:v>
                </c:pt>
                <c:pt idx="784">
                  <c:v>5.1502999999999997</c:v>
                </c:pt>
                <c:pt idx="785">
                  <c:v>5.05</c:v>
                </c:pt>
                <c:pt idx="786">
                  <c:v>4.9497</c:v>
                </c:pt>
                <c:pt idx="787">
                  <c:v>5.1047000000000002</c:v>
                </c:pt>
                <c:pt idx="788">
                  <c:v>5.3235000000000001</c:v>
                </c:pt>
                <c:pt idx="789">
                  <c:v>5.1502999999999997</c:v>
                </c:pt>
                <c:pt idx="790">
                  <c:v>5.1593999999999998</c:v>
                </c:pt>
                <c:pt idx="791">
                  <c:v>5.0225999999999997</c:v>
                </c:pt>
                <c:pt idx="792">
                  <c:v>4.9040999999999997</c:v>
                </c:pt>
                <c:pt idx="793">
                  <c:v>4.9132999999999996</c:v>
                </c:pt>
                <c:pt idx="794">
                  <c:v>4.9588000000000001</c:v>
                </c:pt>
                <c:pt idx="795">
                  <c:v>4.8768000000000002</c:v>
                </c:pt>
                <c:pt idx="796">
                  <c:v>4.7218</c:v>
                </c:pt>
                <c:pt idx="797">
                  <c:v>4.8586</c:v>
                </c:pt>
                <c:pt idx="798">
                  <c:v>4.5213000000000001</c:v>
                </c:pt>
                <c:pt idx="799">
                  <c:v>4.3754</c:v>
                </c:pt>
                <c:pt idx="800">
                  <c:v>4.1292999999999997</c:v>
                </c:pt>
                <c:pt idx="801">
                  <c:v>4.2934000000000001</c:v>
                </c:pt>
                <c:pt idx="802">
                  <c:v>4.4756999999999998</c:v>
                </c:pt>
                <c:pt idx="803">
                  <c:v>4.4210000000000003</c:v>
                </c:pt>
                <c:pt idx="804">
                  <c:v>4.3845999999999998</c:v>
                </c:pt>
                <c:pt idx="805">
                  <c:v>4.5759999999999996</c:v>
                </c:pt>
                <c:pt idx="806">
                  <c:v>4.6489000000000003</c:v>
                </c:pt>
                <c:pt idx="807">
                  <c:v>4.7948000000000004</c:v>
                </c:pt>
                <c:pt idx="808">
                  <c:v>4.8494999999999999</c:v>
                </c:pt>
                <c:pt idx="809">
                  <c:v>4.8586</c:v>
                </c:pt>
                <c:pt idx="810">
                  <c:v>4.8311999999999999</c:v>
                </c:pt>
                <c:pt idx="811">
                  <c:v>4.8949999999999996</c:v>
                </c:pt>
                <c:pt idx="812">
                  <c:v>4.8129999999999997</c:v>
                </c:pt>
                <c:pt idx="813">
                  <c:v>4.8677000000000001</c:v>
                </c:pt>
                <c:pt idx="814">
                  <c:v>4.8949999999999996</c:v>
                </c:pt>
                <c:pt idx="815">
                  <c:v>4.9132999999999996</c:v>
                </c:pt>
                <c:pt idx="816">
                  <c:v>5.0408999999999997</c:v>
                </c:pt>
                <c:pt idx="817">
                  <c:v>5.0408999999999997</c:v>
                </c:pt>
                <c:pt idx="818">
                  <c:v>4.9771000000000001</c:v>
                </c:pt>
                <c:pt idx="819">
                  <c:v>5.0590999999999999</c:v>
                </c:pt>
                <c:pt idx="820">
                  <c:v>5.0956000000000001</c:v>
                </c:pt>
                <c:pt idx="821">
                  <c:v>5.0317999999999996</c:v>
                </c:pt>
                <c:pt idx="822">
                  <c:v>4.9314999999999998</c:v>
                </c:pt>
                <c:pt idx="823">
                  <c:v>4.9588000000000001</c:v>
                </c:pt>
                <c:pt idx="824">
                  <c:v>4.8949999999999996</c:v>
                </c:pt>
                <c:pt idx="825">
                  <c:v>4.8220999999999998</c:v>
                </c:pt>
                <c:pt idx="826">
                  <c:v>4.7218</c:v>
                </c:pt>
                <c:pt idx="827">
                  <c:v>4.7855999999999996</c:v>
                </c:pt>
                <c:pt idx="828">
                  <c:v>4.6580000000000004</c:v>
                </c:pt>
                <c:pt idx="829">
                  <c:v>4.6489000000000003</c:v>
                </c:pt>
                <c:pt idx="830">
                  <c:v>4.7401</c:v>
                </c:pt>
                <c:pt idx="831">
                  <c:v>4.8586</c:v>
                </c:pt>
                <c:pt idx="832">
                  <c:v>4.8038999999999996</c:v>
                </c:pt>
                <c:pt idx="833">
                  <c:v>4.6853999999999996</c:v>
                </c:pt>
                <c:pt idx="834">
                  <c:v>4.7492000000000001</c:v>
                </c:pt>
                <c:pt idx="835">
                  <c:v>4.6398000000000001</c:v>
                </c:pt>
                <c:pt idx="836">
                  <c:v>4.5941999999999998</c:v>
                </c:pt>
                <c:pt idx="837">
                  <c:v>4.4665999999999997</c:v>
                </c:pt>
                <c:pt idx="838">
                  <c:v>4.5941999999999998</c:v>
                </c:pt>
                <c:pt idx="839">
                  <c:v>4.6958000000000002</c:v>
                </c:pt>
                <c:pt idx="840">
                  <c:v>4.7873999999999999</c:v>
                </c:pt>
                <c:pt idx="841">
                  <c:v>4.8788999999999998</c:v>
                </c:pt>
                <c:pt idx="842">
                  <c:v>4.6775000000000002</c:v>
                </c:pt>
                <c:pt idx="843">
                  <c:v>4.5401999999999996</c:v>
                </c:pt>
                <c:pt idx="844">
                  <c:v>4.3754</c:v>
                </c:pt>
                <c:pt idx="845">
                  <c:v>4.4028999999999998</c:v>
                </c:pt>
                <c:pt idx="846">
                  <c:v>4.2930999999999999</c:v>
                </c:pt>
                <c:pt idx="847">
                  <c:v>4.2747999999999999</c:v>
                </c:pt>
                <c:pt idx="848">
                  <c:v>4.4669999999999996</c:v>
                </c:pt>
                <c:pt idx="849">
                  <c:v>4.4669999999999996</c:v>
                </c:pt>
                <c:pt idx="850">
                  <c:v>4.6134000000000004</c:v>
                </c:pt>
                <c:pt idx="851">
                  <c:v>4.4486999999999997</c:v>
                </c:pt>
                <c:pt idx="852">
                  <c:v>4.3937999999999997</c:v>
                </c:pt>
                <c:pt idx="853">
                  <c:v>4.4211999999999998</c:v>
                </c:pt>
                <c:pt idx="854">
                  <c:v>4.5128000000000004</c:v>
                </c:pt>
                <c:pt idx="855">
                  <c:v>4.4852999999999996</c:v>
                </c:pt>
                <c:pt idx="856">
                  <c:v>4.5128000000000004</c:v>
                </c:pt>
                <c:pt idx="857">
                  <c:v>4.6592000000000002</c:v>
                </c:pt>
                <c:pt idx="858">
                  <c:v>4.7050000000000001</c:v>
                </c:pt>
                <c:pt idx="859">
                  <c:v>4.5860000000000003</c:v>
                </c:pt>
                <c:pt idx="860">
                  <c:v>4.5494000000000003</c:v>
                </c:pt>
                <c:pt idx="861">
                  <c:v>4.6592000000000002</c:v>
                </c:pt>
                <c:pt idx="862">
                  <c:v>4.6134000000000004</c:v>
                </c:pt>
                <c:pt idx="863">
                  <c:v>4.5768000000000004</c:v>
                </c:pt>
                <c:pt idx="864">
                  <c:v>4.6409000000000002</c:v>
                </c:pt>
                <c:pt idx="865">
                  <c:v>4.5860000000000003</c:v>
                </c:pt>
                <c:pt idx="866">
                  <c:v>4.4394999999999998</c:v>
                </c:pt>
                <c:pt idx="867">
                  <c:v>4.3022</c:v>
                </c:pt>
                <c:pt idx="868">
                  <c:v>4.1832000000000003</c:v>
                </c:pt>
                <c:pt idx="869">
                  <c:v>4.2747999999999999</c:v>
                </c:pt>
                <c:pt idx="870">
                  <c:v>4.3571</c:v>
                </c:pt>
                <c:pt idx="871">
                  <c:v>4.1924000000000001</c:v>
                </c:pt>
                <c:pt idx="872">
                  <c:v>4.2015000000000002</c:v>
                </c:pt>
                <c:pt idx="873">
                  <c:v>4.3113999999999999</c:v>
                </c:pt>
                <c:pt idx="874">
                  <c:v>4.2839</c:v>
                </c:pt>
                <c:pt idx="875">
                  <c:v>4.2747999999999999</c:v>
                </c:pt>
                <c:pt idx="876">
                  <c:v>4.4028999999999998</c:v>
                </c:pt>
                <c:pt idx="877">
                  <c:v>4.4120999999999997</c:v>
                </c:pt>
                <c:pt idx="878">
                  <c:v>4.3479999999999999</c:v>
                </c:pt>
                <c:pt idx="879">
                  <c:v>4.3113999999999999</c:v>
                </c:pt>
                <c:pt idx="880">
                  <c:v>4.2198000000000002</c:v>
                </c:pt>
                <c:pt idx="881">
                  <c:v>4.2656000000000001</c:v>
                </c:pt>
                <c:pt idx="882">
                  <c:v>4.1649000000000003</c:v>
                </c:pt>
                <c:pt idx="883">
                  <c:v>4.1741000000000001</c:v>
                </c:pt>
                <c:pt idx="884">
                  <c:v>4.2381000000000002</c:v>
                </c:pt>
                <c:pt idx="885">
                  <c:v>4.2564000000000002</c:v>
                </c:pt>
                <c:pt idx="886">
                  <c:v>4.2198000000000002</c:v>
                </c:pt>
                <c:pt idx="887">
                  <c:v>4.1832000000000003</c:v>
                </c:pt>
                <c:pt idx="888">
                  <c:v>4.2107000000000001</c:v>
                </c:pt>
                <c:pt idx="889">
                  <c:v>4.0824999999999996</c:v>
                </c:pt>
                <c:pt idx="890">
                  <c:v>4.2198000000000002</c:v>
                </c:pt>
                <c:pt idx="891">
                  <c:v>4.1832000000000003</c:v>
                </c:pt>
                <c:pt idx="892">
                  <c:v>4.2839</c:v>
                </c:pt>
                <c:pt idx="893">
                  <c:v>4.3022</c:v>
                </c:pt>
                <c:pt idx="894">
                  <c:v>4.6867000000000001</c:v>
                </c:pt>
                <c:pt idx="895">
                  <c:v>4.6684000000000001</c:v>
                </c:pt>
                <c:pt idx="896">
                  <c:v>4.6775000000000002</c:v>
                </c:pt>
                <c:pt idx="897">
                  <c:v>4.6134000000000004</c:v>
                </c:pt>
                <c:pt idx="898">
                  <c:v>4.7324000000000002</c:v>
                </c:pt>
                <c:pt idx="899">
                  <c:v>4.7599</c:v>
                </c:pt>
                <c:pt idx="900">
                  <c:v>4.7416</c:v>
                </c:pt>
                <c:pt idx="901">
                  <c:v>4.7873999999999999</c:v>
                </c:pt>
                <c:pt idx="902">
                  <c:v>4.7141000000000002</c:v>
                </c:pt>
                <c:pt idx="903">
                  <c:v>4.7782</c:v>
                </c:pt>
                <c:pt idx="904">
                  <c:v>4.7873999999999999</c:v>
                </c:pt>
                <c:pt idx="905">
                  <c:v>4.8148</c:v>
                </c:pt>
                <c:pt idx="906">
                  <c:v>4.7599</c:v>
                </c:pt>
                <c:pt idx="907">
                  <c:v>4.6501000000000001</c:v>
                </c:pt>
                <c:pt idx="908">
                  <c:v>4.7690999999999999</c:v>
                </c:pt>
                <c:pt idx="909">
                  <c:v>4.7690999999999999</c:v>
                </c:pt>
                <c:pt idx="910">
                  <c:v>4.7690999999999999</c:v>
                </c:pt>
                <c:pt idx="911">
                  <c:v>4.6775000000000002</c:v>
                </c:pt>
                <c:pt idx="912">
                  <c:v>4.7324000000000002</c:v>
                </c:pt>
                <c:pt idx="913">
                  <c:v>4.6317000000000004</c:v>
                </c:pt>
                <c:pt idx="914">
                  <c:v>4.6958000000000002</c:v>
                </c:pt>
                <c:pt idx="915">
                  <c:v>4.6134000000000004</c:v>
                </c:pt>
                <c:pt idx="916">
                  <c:v>4.5311000000000003</c:v>
                </c:pt>
                <c:pt idx="917">
                  <c:v>4.5218999999999996</c:v>
                </c:pt>
                <c:pt idx="918">
                  <c:v>4.5311000000000003</c:v>
                </c:pt>
                <c:pt idx="919">
                  <c:v>4.6409000000000002</c:v>
                </c:pt>
                <c:pt idx="920">
                  <c:v>4.4577999999999998</c:v>
                </c:pt>
                <c:pt idx="921">
                  <c:v>4.4028999999999998</c:v>
                </c:pt>
                <c:pt idx="922">
                  <c:v>4.4120999999999997</c:v>
                </c:pt>
                <c:pt idx="923">
                  <c:v>4.6226000000000003</c:v>
                </c:pt>
                <c:pt idx="924">
                  <c:v>4.5585000000000004</c:v>
                </c:pt>
                <c:pt idx="925">
                  <c:v>4.5128000000000004</c:v>
                </c:pt>
                <c:pt idx="926">
                  <c:v>4.5035999999999996</c:v>
                </c:pt>
                <c:pt idx="927">
                  <c:v>4.5768000000000004</c:v>
                </c:pt>
                <c:pt idx="928">
                  <c:v>4.5768000000000004</c:v>
                </c:pt>
                <c:pt idx="929">
                  <c:v>4.6409000000000002</c:v>
                </c:pt>
                <c:pt idx="930">
                  <c:v>4.6958000000000002</c:v>
                </c:pt>
                <c:pt idx="931">
                  <c:v>4.5401999999999996</c:v>
                </c:pt>
                <c:pt idx="932">
                  <c:v>4.5218999999999996</c:v>
                </c:pt>
                <c:pt idx="933">
                  <c:v>4.4577999999999998</c:v>
                </c:pt>
                <c:pt idx="934">
                  <c:v>4.2381000000000002</c:v>
                </c:pt>
                <c:pt idx="935">
                  <c:v>4.2839</c:v>
                </c:pt>
                <c:pt idx="936">
                  <c:v>4.2015000000000002</c:v>
                </c:pt>
                <c:pt idx="937">
                  <c:v>4.1191000000000004</c:v>
                </c:pt>
                <c:pt idx="938">
                  <c:v>4.0641999999999996</c:v>
                </c:pt>
                <c:pt idx="939">
                  <c:v>3.8995000000000002</c:v>
                </c:pt>
                <c:pt idx="940">
                  <c:v>3.8811</c:v>
                </c:pt>
                <c:pt idx="941">
                  <c:v>3.8628</c:v>
                </c:pt>
                <c:pt idx="942">
                  <c:v>3.9910000000000001</c:v>
                </c:pt>
                <c:pt idx="943">
                  <c:v>3.9178000000000002</c:v>
                </c:pt>
                <c:pt idx="944">
                  <c:v>3.9085999999999999</c:v>
                </c:pt>
                <c:pt idx="945">
                  <c:v>4.0185000000000004</c:v>
                </c:pt>
                <c:pt idx="946">
                  <c:v>4.2198000000000002</c:v>
                </c:pt>
                <c:pt idx="947">
                  <c:v>4.1741000000000001</c:v>
                </c:pt>
                <c:pt idx="948">
                  <c:v>4.1283000000000003</c:v>
                </c:pt>
                <c:pt idx="949">
                  <c:v>4.0458999999999996</c:v>
                </c:pt>
                <c:pt idx="950">
                  <c:v>3.9817999999999998</c:v>
                </c:pt>
                <c:pt idx="951">
                  <c:v>3.9451999999999998</c:v>
                </c:pt>
                <c:pt idx="952">
                  <c:v>3.9817999999999998</c:v>
                </c:pt>
                <c:pt idx="953">
                  <c:v>4.1375000000000002</c:v>
                </c:pt>
                <c:pt idx="954">
                  <c:v>4.0734000000000004</c:v>
                </c:pt>
                <c:pt idx="955">
                  <c:v>4.1924000000000001</c:v>
                </c:pt>
                <c:pt idx="956">
                  <c:v>4.2564000000000002</c:v>
                </c:pt>
                <c:pt idx="957">
                  <c:v>4.1741000000000001</c:v>
                </c:pt>
                <c:pt idx="958">
                  <c:v>3.8079000000000001</c:v>
                </c:pt>
                <c:pt idx="959">
                  <c:v>3.8902999999999999</c:v>
                </c:pt>
                <c:pt idx="960">
                  <c:v>3.9455</c:v>
                </c:pt>
                <c:pt idx="961">
                  <c:v>4.0557999999999996</c:v>
                </c:pt>
                <c:pt idx="962">
                  <c:v>4.0742000000000003</c:v>
                </c:pt>
                <c:pt idx="963">
                  <c:v>4.0099</c:v>
                </c:pt>
                <c:pt idx="964">
                  <c:v>4.0834000000000001</c:v>
                </c:pt>
                <c:pt idx="965">
                  <c:v>4.0465999999999998</c:v>
                </c:pt>
                <c:pt idx="966">
                  <c:v>4.0650000000000004</c:v>
                </c:pt>
                <c:pt idx="967">
                  <c:v>3.9914999999999998</c:v>
                </c:pt>
                <c:pt idx="968">
                  <c:v>3.8811</c:v>
                </c:pt>
                <c:pt idx="969">
                  <c:v>4.0190999999999999</c:v>
                </c:pt>
                <c:pt idx="970">
                  <c:v>4.0557999999999996</c:v>
                </c:pt>
                <c:pt idx="971">
                  <c:v>4.1017999999999999</c:v>
                </c:pt>
                <c:pt idx="972">
                  <c:v>4.0282999999999998</c:v>
                </c:pt>
                <c:pt idx="973">
                  <c:v>4.2674000000000003</c:v>
                </c:pt>
                <c:pt idx="974">
                  <c:v>4.3685</c:v>
                </c:pt>
                <c:pt idx="975">
                  <c:v>4.3593000000000002</c:v>
                </c:pt>
                <c:pt idx="976">
                  <c:v>4.4145000000000003</c:v>
                </c:pt>
                <c:pt idx="977">
                  <c:v>4.3318000000000003</c:v>
                </c:pt>
                <c:pt idx="978">
                  <c:v>4.3501000000000003</c:v>
                </c:pt>
                <c:pt idx="979">
                  <c:v>4.4053000000000004</c:v>
                </c:pt>
                <c:pt idx="980">
                  <c:v>4.3318000000000003</c:v>
                </c:pt>
                <c:pt idx="981">
                  <c:v>4.3960999999999997</c:v>
                </c:pt>
                <c:pt idx="982">
                  <c:v>4.4053000000000004</c:v>
                </c:pt>
                <c:pt idx="983">
                  <c:v>4.4329000000000001</c:v>
                </c:pt>
                <c:pt idx="984">
                  <c:v>4.3226000000000004</c:v>
                </c:pt>
                <c:pt idx="985">
                  <c:v>4.3593000000000002</c:v>
                </c:pt>
                <c:pt idx="986">
                  <c:v>4.5340999999999996</c:v>
                </c:pt>
                <c:pt idx="987">
                  <c:v>4.5984999999999996</c:v>
                </c:pt>
                <c:pt idx="988">
                  <c:v>4.6444999999999999</c:v>
                </c:pt>
                <c:pt idx="989">
                  <c:v>4.5433000000000003</c:v>
                </c:pt>
                <c:pt idx="990">
                  <c:v>4.4789000000000003</c:v>
                </c:pt>
                <c:pt idx="991">
                  <c:v>4.4329000000000001</c:v>
                </c:pt>
                <c:pt idx="992">
                  <c:v>4.5065</c:v>
                </c:pt>
                <c:pt idx="993">
                  <c:v>4.4973000000000001</c:v>
                </c:pt>
                <c:pt idx="994">
                  <c:v>4.5340999999999996</c:v>
                </c:pt>
                <c:pt idx="995">
                  <c:v>4.5892999999999997</c:v>
                </c:pt>
                <c:pt idx="996">
                  <c:v>4.5892999999999997</c:v>
                </c:pt>
                <c:pt idx="997">
                  <c:v>4.4053000000000004</c:v>
                </c:pt>
                <c:pt idx="998">
                  <c:v>4.2582000000000004</c:v>
                </c:pt>
                <c:pt idx="999">
                  <c:v>4.2305999999999999</c:v>
                </c:pt>
                <c:pt idx="1000">
                  <c:v>4.2122000000000002</c:v>
                </c:pt>
                <c:pt idx="1001">
                  <c:v>4.2674000000000003</c:v>
                </c:pt>
                <c:pt idx="1002">
                  <c:v>4.2397999999999998</c:v>
                </c:pt>
                <c:pt idx="1003">
                  <c:v>4.2674000000000003</c:v>
                </c:pt>
                <c:pt idx="1004">
                  <c:v>4.2489999999999997</c:v>
                </c:pt>
                <c:pt idx="1005">
                  <c:v>4.1938000000000004</c:v>
                </c:pt>
                <c:pt idx="1006">
                  <c:v>4.3041999999999998</c:v>
                </c:pt>
                <c:pt idx="1007">
                  <c:v>4.2674000000000003</c:v>
                </c:pt>
                <c:pt idx="1008">
                  <c:v>4.3133999999999997</c:v>
                </c:pt>
                <c:pt idx="1009">
                  <c:v>4.3501000000000003</c:v>
                </c:pt>
                <c:pt idx="1010">
                  <c:v>4.3133999999999997</c:v>
                </c:pt>
                <c:pt idx="1011">
                  <c:v>4.4420999999999999</c:v>
                </c:pt>
                <c:pt idx="1012">
                  <c:v>4.4512999999999998</c:v>
                </c:pt>
                <c:pt idx="1013">
                  <c:v>4.4789000000000003</c:v>
                </c:pt>
                <c:pt idx="1014">
                  <c:v>4.5433000000000003</c:v>
                </c:pt>
                <c:pt idx="1015">
                  <c:v>4.6169000000000002</c:v>
                </c:pt>
                <c:pt idx="1016">
                  <c:v>4.6261000000000001</c:v>
                </c:pt>
                <c:pt idx="1017">
                  <c:v>4.4329000000000001</c:v>
                </c:pt>
                <c:pt idx="1018">
                  <c:v>4.3960999999999997</c:v>
                </c:pt>
                <c:pt idx="1019">
                  <c:v>4.3041999999999998</c:v>
                </c:pt>
                <c:pt idx="1020">
                  <c:v>4.2397999999999998</c:v>
                </c:pt>
                <c:pt idx="1021">
                  <c:v>4.2582000000000004</c:v>
                </c:pt>
                <c:pt idx="1022">
                  <c:v>4.1845999999999997</c:v>
                </c:pt>
                <c:pt idx="1023">
                  <c:v>4.2582000000000004</c:v>
                </c:pt>
                <c:pt idx="1024">
                  <c:v>4.4237000000000002</c:v>
                </c:pt>
                <c:pt idx="1025">
                  <c:v>4.3501000000000003</c:v>
                </c:pt>
                <c:pt idx="1026">
                  <c:v>4.3796999999999997</c:v>
                </c:pt>
                <c:pt idx="1027">
                  <c:v>4.3982000000000001</c:v>
                </c:pt>
                <c:pt idx="1028">
                  <c:v>4.4905999999999997</c:v>
                </c:pt>
                <c:pt idx="1029">
                  <c:v>4.5460000000000003</c:v>
                </c:pt>
                <c:pt idx="1030">
                  <c:v>4.4259000000000004</c:v>
                </c:pt>
                <c:pt idx="1031">
                  <c:v>4.3150000000000004</c:v>
                </c:pt>
                <c:pt idx="1032">
                  <c:v>4.3428000000000004</c:v>
                </c:pt>
                <c:pt idx="1033">
                  <c:v>4.3243</c:v>
                </c:pt>
                <c:pt idx="1034">
                  <c:v>4.3150000000000004</c:v>
                </c:pt>
                <c:pt idx="1035">
                  <c:v>4.3057999999999996</c:v>
                </c:pt>
                <c:pt idx="1036">
                  <c:v>4.3243</c:v>
                </c:pt>
                <c:pt idx="1037">
                  <c:v>4.3150000000000004</c:v>
                </c:pt>
                <c:pt idx="1038">
                  <c:v>4.3704999999999998</c:v>
                </c:pt>
                <c:pt idx="1039">
                  <c:v>4.3704999999999998</c:v>
                </c:pt>
                <c:pt idx="1040">
                  <c:v>4.4074</c:v>
                </c:pt>
                <c:pt idx="1041">
                  <c:v>4.3150000000000004</c:v>
                </c:pt>
                <c:pt idx="1042">
                  <c:v>4.2965999999999998</c:v>
                </c:pt>
                <c:pt idx="1043">
                  <c:v>4.2965999999999998</c:v>
                </c:pt>
                <c:pt idx="1044">
                  <c:v>4.2319000000000004</c:v>
                </c:pt>
                <c:pt idx="1045">
                  <c:v>4.3150000000000004</c:v>
                </c:pt>
                <c:pt idx="1046">
                  <c:v>4.2504</c:v>
                </c:pt>
                <c:pt idx="1047">
                  <c:v>4.2504</c:v>
                </c:pt>
                <c:pt idx="1048">
                  <c:v>4.3243</c:v>
                </c:pt>
                <c:pt idx="1049">
                  <c:v>4.4535999999999998</c:v>
                </c:pt>
                <c:pt idx="1050">
                  <c:v>4.4259000000000004</c:v>
                </c:pt>
                <c:pt idx="1051">
                  <c:v>4.3796999999999997</c:v>
                </c:pt>
                <c:pt idx="1052">
                  <c:v>4.3982000000000001</c:v>
                </c:pt>
                <c:pt idx="1053">
                  <c:v>4.3796999999999997</c:v>
                </c:pt>
                <c:pt idx="1054">
                  <c:v>4.3334999999999999</c:v>
                </c:pt>
                <c:pt idx="1055">
                  <c:v>4.3057999999999996</c:v>
                </c:pt>
                <c:pt idx="1056">
                  <c:v>4.3243</c:v>
                </c:pt>
                <c:pt idx="1057">
                  <c:v>4.1486999999999998</c:v>
                </c:pt>
                <c:pt idx="1058">
                  <c:v>4.2225999999999999</c:v>
                </c:pt>
                <c:pt idx="1059">
                  <c:v>4.1764000000000001</c:v>
                </c:pt>
                <c:pt idx="1060">
                  <c:v>4.2225999999999999</c:v>
                </c:pt>
                <c:pt idx="1061">
                  <c:v>4.2965999999999998</c:v>
                </c:pt>
                <c:pt idx="1062">
                  <c:v>4.2411000000000003</c:v>
                </c:pt>
                <c:pt idx="1063">
                  <c:v>4.2504</c:v>
                </c:pt>
                <c:pt idx="1064">
                  <c:v>4.2781000000000002</c:v>
                </c:pt>
                <c:pt idx="1065">
                  <c:v>4.3150000000000004</c:v>
                </c:pt>
                <c:pt idx="1066">
                  <c:v>4.3243</c:v>
                </c:pt>
                <c:pt idx="1067">
                  <c:v>4.3796999999999997</c:v>
                </c:pt>
                <c:pt idx="1068">
                  <c:v>4.4721000000000002</c:v>
                </c:pt>
                <c:pt idx="1069">
                  <c:v>4.5368000000000004</c:v>
                </c:pt>
                <c:pt idx="1070">
                  <c:v>4.5091000000000001</c:v>
                </c:pt>
                <c:pt idx="1071">
                  <c:v>4.5368000000000004</c:v>
                </c:pt>
                <c:pt idx="1072">
                  <c:v>4.5275999999999996</c:v>
                </c:pt>
                <c:pt idx="1073">
                  <c:v>4.4997999999999996</c:v>
                </c:pt>
                <c:pt idx="1074">
                  <c:v>4.4535999999999998</c:v>
                </c:pt>
                <c:pt idx="1075">
                  <c:v>4.5183</c:v>
                </c:pt>
                <c:pt idx="1076">
                  <c:v>4.4997999999999996</c:v>
                </c:pt>
                <c:pt idx="1077">
                  <c:v>4.5644999999999998</c:v>
                </c:pt>
                <c:pt idx="1078">
                  <c:v>4.5275999999999996</c:v>
                </c:pt>
                <c:pt idx="1079">
                  <c:v>4.4813999999999998</c:v>
                </c:pt>
                <c:pt idx="1080">
                  <c:v>4.3057999999999996</c:v>
                </c:pt>
                <c:pt idx="1081">
                  <c:v>4.2687999999999997</c:v>
                </c:pt>
                <c:pt idx="1082">
                  <c:v>3.8807999999999998</c:v>
                </c:pt>
                <c:pt idx="1083">
                  <c:v>3.8992</c:v>
                </c:pt>
                <c:pt idx="1084">
                  <c:v>3.9740000000000002</c:v>
                </c:pt>
                <c:pt idx="1085">
                  <c:v>3.8794</c:v>
                </c:pt>
                <c:pt idx="1086">
                  <c:v>3.9266999999999999</c:v>
                </c:pt>
                <c:pt idx="1087">
                  <c:v>3.9550999999999998</c:v>
                </c:pt>
                <c:pt idx="1088">
                  <c:v>3.9645000000000001</c:v>
                </c:pt>
                <c:pt idx="1089">
                  <c:v>3.9361000000000002</c:v>
                </c:pt>
                <c:pt idx="1090">
                  <c:v>3.8794</c:v>
                </c:pt>
                <c:pt idx="1091">
                  <c:v>3.8414999999999999</c:v>
                </c:pt>
                <c:pt idx="1092">
                  <c:v>3.8037000000000001</c:v>
                </c:pt>
                <c:pt idx="1093">
                  <c:v>3.8887999999999998</c:v>
                </c:pt>
                <c:pt idx="1094">
                  <c:v>3.8982999999999999</c:v>
                </c:pt>
                <c:pt idx="1095">
                  <c:v>3.851</c:v>
                </c:pt>
                <c:pt idx="1096">
                  <c:v>3.8603999999999998</c:v>
                </c:pt>
                <c:pt idx="1097">
                  <c:v>3.7848000000000002</c:v>
                </c:pt>
                <c:pt idx="1098">
                  <c:v>3.8130999999999999</c:v>
                </c:pt>
                <c:pt idx="1099">
                  <c:v>3.8414999999999999</c:v>
                </c:pt>
                <c:pt idx="1100">
                  <c:v>3.7374000000000001</c:v>
                </c:pt>
                <c:pt idx="1101">
                  <c:v>3.8037000000000001</c:v>
                </c:pt>
                <c:pt idx="1102">
                  <c:v>3.7942</c:v>
                </c:pt>
                <c:pt idx="1103">
                  <c:v>3.8321000000000001</c:v>
                </c:pt>
                <c:pt idx="1104">
                  <c:v>3.8603999999999998</c:v>
                </c:pt>
                <c:pt idx="1105">
                  <c:v>3.8130999999999999</c:v>
                </c:pt>
                <c:pt idx="1106">
                  <c:v>3.7280000000000002</c:v>
                </c:pt>
                <c:pt idx="1107">
                  <c:v>3.7469000000000001</c:v>
                </c:pt>
                <c:pt idx="1108">
                  <c:v>3.8037000000000001</c:v>
                </c:pt>
                <c:pt idx="1109">
                  <c:v>3.8037000000000001</c:v>
                </c:pt>
                <c:pt idx="1110">
                  <c:v>3.7942</c:v>
                </c:pt>
                <c:pt idx="1111">
                  <c:v>3.8321000000000001</c:v>
                </c:pt>
                <c:pt idx="1112">
                  <c:v>3.8414999999999999</c:v>
                </c:pt>
                <c:pt idx="1113">
                  <c:v>3.8226</c:v>
                </c:pt>
                <c:pt idx="1114">
                  <c:v>3.7753000000000001</c:v>
                </c:pt>
                <c:pt idx="1115">
                  <c:v>3.8037000000000001</c:v>
                </c:pt>
                <c:pt idx="1116">
                  <c:v>3.7753000000000001</c:v>
                </c:pt>
                <c:pt idx="1117">
                  <c:v>3.7848000000000002</c:v>
                </c:pt>
                <c:pt idx="1118">
                  <c:v>3.8603999999999998</c:v>
                </c:pt>
                <c:pt idx="1119">
                  <c:v>3.8603999999999998</c:v>
                </c:pt>
                <c:pt idx="1120">
                  <c:v>3.9266999999999999</c:v>
                </c:pt>
                <c:pt idx="1121">
                  <c:v>4.0118</c:v>
                </c:pt>
                <c:pt idx="1122">
                  <c:v>4.0496999999999996</c:v>
                </c:pt>
                <c:pt idx="1123">
                  <c:v>3.9740000000000002</c:v>
                </c:pt>
                <c:pt idx="1124">
                  <c:v>3.8982999999999999</c:v>
                </c:pt>
                <c:pt idx="1125">
                  <c:v>3.851</c:v>
                </c:pt>
                <c:pt idx="1126">
                  <c:v>3.7658</c:v>
                </c:pt>
                <c:pt idx="1127">
                  <c:v>3.8037000000000001</c:v>
                </c:pt>
                <c:pt idx="1128">
                  <c:v>3.8982999999999999</c:v>
                </c:pt>
                <c:pt idx="1129">
                  <c:v>3.9171999999999998</c:v>
                </c:pt>
                <c:pt idx="1130">
                  <c:v>3.9266999999999999</c:v>
                </c:pt>
                <c:pt idx="1131">
                  <c:v>3.9361000000000002</c:v>
                </c:pt>
                <c:pt idx="1132">
                  <c:v>4.0118</c:v>
                </c:pt>
                <c:pt idx="1133">
                  <c:v>3.9550999999999998</c:v>
                </c:pt>
                <c:pt idx="1134">
                  <c:v>3.9171999999999998</c:v>
                </c:pt>
                <c:pt idx="1135">
                  <c:v>3.9266999999999999</c:v>
                </c:pt>
                <c:pt idx="1136">
                  <c:v>3.9456000000000002</c:v>
                </c:pt>
                <c:pt idx="1137">
                  <c:v>3.9740000000000002</c:v>
                </c:pt>
                <c:pt idx="1138">
                  <c:v>4.0496999999999996</c:v>
                </c:pt>
                <c:pt idx="1139">
                  <c:v>4.1158999999999999</c:v>
                </c:pt>
                <c:pt idx="1140">
                  <c:v>3.7658</c:v>
                </c:pt>
                <c:pt idx="1141">
                  <c:v>3.6427999999999998</c:v>
                </c:pt>
                <c:pt idx="1142">
                  <c:v>3.6711999999999998</c:v>
                </c:pt>
                <c:pt idx="1143">
                  <c:v>3.7280000000000002</c:v>
                </c:pt>
                <c:pt idx="1144">
                  <c:v>3.7185000000000001</c:v>
                </c:pt>
                <c:pt idx="1145">
                  <c:v>3.7280000000000002</c:v>
                </c:pt>
                <c:pt idx="1146">
                  <c:v>3.7795000000000001</c:v>
                </c:pt>
                <c:pt idx="1147">
                  <c:v>3.7890999999999999</c:v>
                </c:pt>
                <c:pt idx="1148">
                  <c:v>3.7795000000000001</c:v>
                </c:pt>
                <c:pt idx="1149">
                  <c:v>3.7223000000000002</c:v>
                </c:pt>
                <c:pt idx="1150">
                  <c:v>3.7509000000000001</c:v>
                </c:pt>
                <c:pt idx="1151">
                  <c:v>3.7604000000000002</c:v>
                </c:pt>
                <c:pt idx="1152">
                  <c:v>3.77</c:v>
                </c:pt>
                <c:pt idx="1153">
                  <c:v>3.7604000000000002</c:v>
                </c:pt>
                <c:pt idx="1154">
                  <c:v>3.7126999999999999</c:v>
                </c:pt>
                <c:pt idx="1155">
                  <c:v>3.7317999999999998</c:v>
                </c:pt>
                <c:pt idx="1156">
                  <c:v>3.7223000000000002</c:v>
                </c:pt>
                <c:pt idx="1157">
                  <c:v>3.7223000000000002</c:v>
                </c:pt>
                <c:pt idx="1158">
                  <c:v>3.7223000000000002</c:v>
                </c:pt>
                <c:pt idx="1159">
                  <c:v>3.77</c:v>
                </c:pt>
                <c:pt idx="1160">
                  <c:v>3.7126999999999999</c:v>
                </c:pt>
                <c:pt idx="1161">
                  <c:v>3.6936</c:v>
                </c:pt>
                <c:pt idx="1162">
                  <c:v>3.6267999999999998</c:v>
                </c:pt>
                <c:pt idx="1163">
                  <c:v>3.5886</c:v>
                </c:pt>
                <c:pt idx="1164">
                  <c:v>3.5981999999999998</c:v>
                </c:pt>
                <c:pt idx="1165">
                  <c:v>3.6364000000000001</c:v>
                </c:pt>
                <c:pt idx="1166">
                  <c:v>3.6364000000000001</c:v>
                </c:pt>
                <c:pt idx="1167">
                  <c:v>3.6267999999999998</c:v>
                </c:pt>
                <c:pt idx="1168">
                  <c:v>3.6554000000000002</c:v>
                </c:pt>
                <c:pt idx="1169">
                  <c:v>3.5981999999999998</c:v>
                </c:pt>
                <c:pt idx="1170">
                  <c:v>3.6267999999999998</c:v>
                </c:pt>
                <c:pt idx="1171">
                  <c:v>3.6745000000000001</c:v>
                </c:pt>
                <c:pt idx="1172">
                  <c:v>3.77</c:v>
                </c:pt>
                <c:pt idx="1173">
                  <c:v>3.7986</c:v>
                </c:pt>
                <c:pt idx="1174">
                  <c:v>3.8081999999999998</c:v>
                </c:pt>
                <c:pt idx="1175">
                  <c:v>3.8081999999999998</c:v>
                </c:pt>
                <c:pt idx="1176">
                  <c:v>3.8176999999999999</c:v>
                </c:pt>
                <c:pt idx="1177">
                  <c:v>3.8654000000000002</c:v>
                </c:pt>
                <c:pt idx="1178">
                  <c:v>3.8845000000000001</c:v>
                </c:pt>
                <c:pt idx="1179">
                  <c:v>3.8559000000000001</c:v>
                </c:pt>
                <c:pt idx="1180">
                  <c:v>3.8845000000000001</c:v>
                </c:pt>
                <c:pt idx="1181">
                  <c:v>3.8654000000000002</c:v>
                </c:pt>
                <c:pt idx="1182">
                  <c:v>3.8271999999999999</c:v>
                </c:pt>
                <c:pt idx="1183">
                  <c:v>3.8368000000000002</c:v>
                </c:pt>
                <c:pt idx="1184">
                  <c:v>3.7509000000000001</c:v>
                </c:pt>
                <c:pt idx="1185">
                  <c:v>3.77</c:v>
                </c:pt>
                <c:pt idx="1186">
                  <c:v>3.8176999999999999</c:v>
                </c:pt>
                <c:pt idx="1187">
                  <c:v>3.7795000000000001</c:v>
                </c:pt>
                <c:pt idx="1188">
                  <c:v>3.6936</c:v>
                </c:pt>
                <c:pt idx="1189">
                  <c:v>3.7126999999999999</c:v>
                </c:pt>
                <c:pt idx="1190">
                  <c:v>3.6554000000000002</c:v>
                </c:pt>
                <c:pt idx="1191">
                  <c:v>3.56</c:v>
                </c:pt>
                <c:pt idx="1192">
                  <c:v>3.5314000000000001</c:v>
                </c:pt>
                <c:pt idx="1193">
                  <c:v>3.5505</c:v>
                </c:pt>
                <c:pt idx="1194">
                  <c:v>3.5695000000000001</c:v>
                </c:pt>
                <c:pt idx="1195">
                  <c:v>3.5505</c:v>
                </c:pt>
                <c:pt idx="1196">
                  <c:v>3.5026999999999999</c:v>
                </c:pt>
                <c:pt idx="1197">
                  <c:v>3.4550000000000001</c:v>
                </c:pt>
                <c:pt idx="1198">
                  <c:v>3.3786999999999998</c:v>
                </c:pt>
                <c:pt idx="1199">
                  <c:v>3.3978000000000002</c:v>
                </c:pt>
                <c:pt idx="1200">
                  <c:v>3.3978000000000002</c:v>
                </c:pt>
                <c:pt idx="1201">
                  <c:v>3.4359000000000002</c:v>
                </c:pt>
                <c:pt idx="1202">
                  <c:v>3.4073000000000002</c:v>
                </c:pt>
                <c:pt idx="1203">
                  <c:v>3.4073000000000002</c:v>
                </c:pt>
                <c:pt idx="1204">
                  <c:v>3.35</c:v>
                </c:pt>
                <c:pt idx="1205">
                  <c:v>3.4359000000000002</c:v>
                </c:pt>
                <c:pt idx="1206">
                  <c:v>3.3309000000000002</c:v>
                </c:pt>
                <c:pt idx="1207">
                  <c:v>3.2355</c:v>
                </c:pt>
                <c:pt idx="1208">
                  <c:v>3.0636999999999999</c:v>
                </c:pt>
                <c:pt idx="1209">
                  <c:v>3.0350999999999999</c:v>
                </c:pt>
                <c:pt idx="1210">
                  <c:v>3.0466000000000002</c:v>
                </c:pt>
                <c:pt idx="1211">
                  <c:v>3.1044999999999998</c:v>
                </c:pt>
                <c:pt idx="1212">
                  <c:v>3.0948000000000002</c:v>
                </c:pt>
                <c:pt idx="1213">
                  <c:v>3.1238000000000001</c:v>
                </c:pt>
                <c:pt idx="1214">
                  <c:v>3.1334</c:v>
                </c:pt>
                <c:pt idx="1215">
                  <c:v>3.1720000000000002</c:v>
                </c:pt>
                <c:pt idx="1216">
                  <c:v>3.1913</c:v>
                </c:pt>
                <c:pt idx="1217">
                  <c:v>3.1238000000000001</c:v>
                </c:pt>
                <c:pt idx="1218">
                  <c:v>3.2298</c:v>
                </c:pt>
                <c:pt idx="1219">
                  <c:v>3.3359000000000001</c:v>
                </c:pt>
                <c:pt idx="1220">
                  <c:v>3.3069999999999999</c:v>
                </c:pt>
                <c:pt idx="1221">
                  <c:v>3.3069999999999999</c:v>
                </c:pt>
                <c:pt idx="1222">
                  <c:v>3.3552</c:v>
                </c:pt>
                <c:pt idx="1223">
                  <c:v>3.3262</c:v>
                </c:pt>
                <c:pt idx="1224">
                  <c:v>3.3647999999999998</c:v>
                </c:pt>
                <c:pt idx="1225">
                  <c:v>3.3552</c:v>
                </c:pt>
                <c:pt idx="1226">
                  <c:v>3.4419</c:v>
                </c:pt>
                <c:pt idx="1227">
                  <c:v>3.4611999999999998</c:v>
                </c:pt>
                <c:pt idx="1228">
                  <c:v>3.4129999999999998</c:v>
                </c:pt>
                <c:pt idx="1229">
                  <c:v>3.4323000000000001</c:v>
                </c:pt>
                <c:pt idx="1230">
                  <c:v>3.4611999999999998</c:v>
                </c:pt>
                <c:pt idx="1231">
                  <c:v>3.4034</c:v>
                </c:pt>
                <c:pt idx="1232">
                  <c:v>3.4034</c:v>
                </c:pt>
                <c:pt idx="1233">
                  <c:v>3.4226000000000001</c:v>
                </c:pt>
                <c:pt idx="1234">
                  <c:v>3.4129999999999998</c:v>
                </c:pt>
                <c:pt idx="1235">
                  <c:v>3.3936999999999999</c:v>
                </c:pt>
                <c:pt idx="1236">
                  <c:v>3.4323000000000001</c:v>
                </c:pt>
                <c:pt idx="1237">
                  <c:v>3.3552</c:v>
                </c:pt>
                <c:pt idx="1238">
                  <c:v>3.3647999999999998</c:v>
                </c:pt>
                <c:pt idx="1239">
                  <c:v>3.0466000000000002</c:v>
                </c:pt>
                <c:pt idx="1240">
                  <c:v>2.8923999999999999</c:v>
                </c:pt>
                <c:pt idx="1241">
                  <c:v>2.9020000000000001</c:v>
                </c:pt>
                <c:pt idx="1242">
                  <c:v>2.9887999999999999</c:v>
                </c:pt>
                <c:pt idx="1243">
                  <c:v>3.0659000000000001</c:v>
                </c:pt>
                <c:pt idx="1244">
                  <c:v>3.0081000000000002</c:v>
                </c:pt>
                <c:pt idx="1245">
                  <c:v>3.1044999999999998</c:v>
                </c:pt>
                <c:pt idx="1246">
                  <c:v>3.1334</c:v>
                </c:pt>
                <c:pt idx="1247">
                  <c:v>3.2490999999999999</c:v>
                </c:pt>
                <c:pt idx="1248">
                  <c:v>3.1431</c:v>
                </c:pt>
                <c:pt idx="1249">
                  <c:v>3.1141000000000001</c:v>
                </c:pt>
                <c:pt idx="1250">
                  <c:v>3.1913</c:v>
                </c:pt>
                <c:pt idx="1251">
                  <c:v>3.1334</c:v>
                </c:pt>
                <c:pt idx="1252">
                  <c:v>3.1623000000000001</c:v>
                </c:pt>
                <c:pt idx="1253">
                  <c:v>3.2395</c:v>
                </c:pt>
                <c:pt idx="1254">
                  <c:v>3.2298</c:v>
                </c:pt>
                <c:pt idx="1255">
                  <c:v>3.2587000000000002</c:v>
                </c:pt>
                <c:pt idx="1256">
                  <c:v>3.2490999999999999</c:v>
                </c:pt>
                <c:pt idx="1257">
                  <c:v>3.2972999999999999</c:v>
                </c:pt>
                <c:pt idx="1258">
                  <c:v>3.2877000000000001</c:v>
                </c:pt>
                <c:pt idx="1259">
                  <c:v>3.2684000000000002</c:v>
                </c:pt>
                <c:pt idx="1260">
                  <c:v>3.3262</c:v>
                </c:pt>
                <c:pt idx="1261">
                  <c:v>3.3166000000000002</c:v>
                </c:pt>
                <c:pt idx="1262">
                  <c:v>3.4129999999999998</c:v>
                </c:pt>
                <c:pt idx="1263">
                  <c:v>3.3552</c:v>
                </c:pt>
                <c:pt idx="1264">
                  <c:v>3.3647999999999998</c:v>
                </c:pt>
                <c:pt idx="1265">
                  <c:v>3.3744000000000001</c:v>
                </c:pt>
                <c:pt idx="1266">
                  <c:v>3.3936999999999999</c:v>
                </c:pt>
                <c:pt idx="1267">
                  <c:v>3.3841000000000001</c:v>
                </c:pt>
                <c:pt idx="1268">
                  <c:v>3.3262</c:v>
                </c:pt>
                <c:pt idx="1269">
                  <c:v>3.3454999999999999</c:v>
                </c:pt>
                <c:pt idx="1270">
                  <c:v>3.3069999999999999</c:v>
                </c:pt>
                <c:pt idx="1271">
                  <c:v>3.2298</c:v>
                </c:pt>
                <c:pt idx="1272">
                  <c:v>3.2395</c:v>
                </c:pt>
                <c:pt idx="1273">
                  <c:v>3.2877000000000001</c:v>
                </c:pt>
                <c:pt idx="1274">
                  <c:v>3.6637</c:v>
                </c:pt>
                <c:pt idx="1275">
                  <c:v>3.6829999999999998</c:v>
                </c:pt>
                <c:pt idx="1276">
                  <c:v>3.7442000000000002</c:v>
                </c:pt>
                <c:pt idx="1277">
                  <c:v>3.5789</c:v>
                </c:pt>
                <c:pt idx="1278">
                  <c:v>3.5011000000000001</c:v>
                </c:pt>
                <c:pt idx="1279">
                  <c:v>3.4914000000000001</c:v>
                </c:pt>
                <c:pt idx="1280">
                  <c:v>3.4525000000000001</c:v>
                </c:pt>
                <c:pt idx="1281">
                  <c:v>3.4622000000000002</c:v>
                </c:pt>
                <c:pt idx="1282">
                  <c:v>3.4622000000000002</c:v>
                </c:pt>
                <c:pt idx="1283">
                  <c:v>3.4525000000000001</c:v>
                </c:pt>
                <c:pt idx="1284">
                  <c:v>3.5789</c:v>
                </c:pt>
                <c:pt idx="1285">
                  <c:v>3.4914000000000001</c:v>
                </c:pt>
                <c:pt idx="1286">
                  <c:v>3.5205000000000002</c:v>
                </c:pt>
                <c:pt idx="1287">
                  <c:v>3.3940999999999999</c:v>
                </c:pt>
                <c:pt idx="1288">
                  <c:v>3.4232999999999998</c:v>
                </c:pt>
                <c:pt idx="1289">
                  <c:v>3.4136000000000002</c:v>
                </c:pt>
                <c:pt idx="1290">
                  <c:v>3.4525000000000001</c:v>
                </c:pt>
                <c:pt idx="1291">
                  <c:v>3.3940999999999999</c:v>
                </c:pt>
                <c:pt idx="1292">
                  <c:v>3.4329999999999998</c:v>
                </c:pt>
                <c:pt idx="1293">
                  <c:v>3.4815999999999998</c:v>
                </c:pt>
                <c:pt idx="1294">
                  <c:v>3.4426999999999999</c:v>
                </c:pt>
                <c:pt idx="1295">
                  <c:v>3.4329999999999998</c:v>
                </c:pt>
                <c:pt idx="1296">
                  <c:v>3.4719000000000002</c:v>
                </c:pt>
                <c:pt idx="1297">
                  <c:v>3.4622000000000002</c:v>
                </c:pt>
                <c:pt idx="1298">
                  <c:v>3.4329999999999998</c:v>
                </c:pt>
                <c:pt idx="1299">
                  <c:v>3.4622000000000002</c:v>
                </c:pt>
                <c:pt idx="1300">
                  <c:v>3.5108000000000001</c:v>
                </c:pt>
                <c:pt idx="1301">
                  <c:v>3.4232999999999998</c:v>
                </c:pt>
                <c:pt idx="1302">
                  <c:v>3.5691999999999999</c:v>
                </c:pt>
                <c:pt idx="1303">
                  <c:v>3.5983999999999998</c:v>
                </c:pt>
                <c:pt idx="1304">
                  <c:v>3.5205000000000002</c:v>
                </c:pt>
                <c:pt idx="1305">
                  <c:v>3.5303</c:v>
                </c:pt>
                <c:pt idx="1306">
                  <c:v>3.5594999999999999</c:v>
                </c:pt>
                <c:pt idx="1307">
                  <c:v>3.5691999999999999</c:v>
                </c:pt>
                <c:pt idx="1308">
                  <c:v>3.5594999999999999</c:v>
                </c:pt>
                <c:pt idx="1309">
                  <c:v>3.5886</c:v>
                </c:pt>
                <c:pt idx="1310">
                  <c:v>3.3843999999999999</c:v>
                </c:pt>
                <c:pt idx="1311">
                  <c:v>3.4232999999999998</c:v>
                </c:pt>
                <c:pt idx="1312">
                  <c:v>3.4914000000000001</c:v>
                </c:pt>
                <c:pt idx="1313">
                  <c:v>3.4815999999999998</c:v>
                </c:pt>
                <c:pt idx="1314">
                  <c:v>3.4815999999999998</c:v>
                </c:pt>
                <c:pt idx="1315">
                  <c:v>3.4232999999999998</c:v>
                </c:pt>
                <c:pt idx="1316">
                  <c:v>3.4426999999999999</c:v>
                </c:pt>
                <c:pt idx="1317">
                  <c:v>3.5011000000000001</c:v>
                </c:pt>
                <c:pt idx="1318">
                  <c:v>3.4426999999999999</c:v>
                </c:pt>
                <c:pt idx="1319">
                  <c:v>3.4037999999999999</c:v>
                </c:pt>
                <c:pt idx="1320">
                  <c:v>3.4037999999999999</c:v>
                </c:pt>
                <c:pt idx="1321">
                  <c:v>3.4815999999999998</c:v>
                </c:pt>
                <c:pt idx="1322">
                  <c:v>3.4329999999999998</c:v>
                </c:pt>
                <c:pt idx="1323">
                  <c:v>3.3940999999999999</c:v>
                </c:pt>
                <c:pt idx="1324">
                  <c:v>3.3843999999999999</c:v>
                </c:pt>
                <c:pt idx="1325">
                  <c:v>3.4037999999999999</c:v>
                </c:pt>
                <c:pt idx="1326">
                  <c:v>3.3260000000000001</c:v>
                </c:pt>
                <c:pt idx="1327">
                  <c:v>3.3260000000000001</c:v>
                </c:pt>
                <c:pt idx="1328">
                  <c:v>3.2385000000000002</c:v>
                </c:pt>
                <c:pt idx="1329">
                  <c:v>3.2092999999999998</c:v>
                </c:pt>
                <c:pt idx="1330">
                  <c:v>3.2385000000000002</c:v>
                </c:pt>
                <c:pt idx="1331">
                  <c:v>3.2385000000000002</c:v>
                </c:pt>
                <c:pt idx="1332">
                  <c:v>3.3552</c:v>
                </c:pt>
                <c:pt idx="1333">
                  <c:v>3.4232999999999998</c:v>
                </c:pt>
                <c:pt idx="1334">
                  <c:v>3.633</c:v>
                </c:pt>
                <c:pt idx="1335">
                  <c:v>3.6232000000000002</c:v>
                </c:pt>
                <c:pt idx="1336">
                  <c:v>3.5935999999999999</c:v>
                </c:pt>
                <c:pt idx="1337">
                  <c:v>3.5838000000000001</c:v>
                </c:pt>
                <c:pt idx="1338">
                  <c:v>3.5935999999999999</c:v>
                </c:pt>
                <c:pt idx="1339">
                  <c:v>3.6232000000000002</c:v>
                </c:pt>
                <c:pt idx="1340">
                  <c:v>3.5935999999999999</c:v>
                </c:pt>
                <c:pt idx="1341">
                  <c:v>3.5935999999999999</c:v>
                </c:pt>
                <c:pt idx="1342">
                  <c:v>3.6133000000000002</c:v>
                </c:pt>
                <c:pt idx="1343">
                  <c:v>3.633</c:v>
                </c:pt>
                <c:pt idx="1344">
                  <c:v>3.6625000000000001</c:v>
                </c:pt>
                <c:pt idx="1345">
                  <c:v>3.6821999999999999</c:v>
                </c:pt>
                <c:pt idx="1346">
                  <c:v>3.6724000000000001</c:v>
                </c:pt>
                <c:pt idx="1347">
                  <c:v>3.6625000000000001</c:v>
                </c:pt>
                <c:pt idx="1348">
                  <c:v>3.6625000000000001</c:v>
                </c:pt>
                <c:pt idx="1349">
                  <c:v>3.7315</c:v>
                </c:pt>
                <c:pt idx="1350">
                  <c:v>3.8693</c:v>
                </c:pt>
                <c:pt idx="1351">
                  <c:v>3.8102</c:v>
                </c:pt>
                <c:pt idx="1352">
                  <c:v>3.8201000000000001</c:v>
                </c:pt>
                <c:pt idx="1353">
                  <c:v>3.8496000000000001</c:v>
                </c:pt>
                <c:pt idx="1354">
                  <c:v>3.7511999999999999</c:v>
                </c:pt>
                <c:pt idx="1355">
                  <c:v>3.7806999999999999</c:v>
                </c:pt>
                <c:pt idx="1356">
                  <c:v>3.8889999999999998</c:v>
                </c:pt>
                <c:pt idx="1357">
                  <c:v>3.7905000000000002</c:v>
                </c:pt>
                <c:pt idx="1358">
                  <c:v>3.7905000000000002</c:v>
                </c:pt>
                <c:pt idx="1359">
                  <c:v>3.8102</c:v>
                </c:pt>
                <c:pt idx="1360">
                  <c:v>3.7019000000000002</c:v>
                </c:pt>
                <c:pt idx="1361">
                  <c:v>3.7905000000000002</c:v>
                </c:pt>
                <c:pt idx="1362">
                  <c:v>3.8397999999999999</c:v>
                </c:pt>
                <c:pt idx="1363">
                  <c:v>3.8889999999999998</c:v>
                </c:pt>
                <c:pt idx="1364">
                  <c:v>3.8791000000000002</c:v>
                </c:pt>
                <c:pt idx="1365">
                  <c:v>3.9184999999999999</c:v>
                </c:pt>
                <c:pt idx="1366">
                  <c:v>3.8889999999999998</c:v>
                </c:pt>
                <c:pt idx="1367">
                  <c:v>3.8496000000000001</c:v>
                </c:pt>
                <c:pt idx="1368">
                  <c:v>3.7806999999999999</c:v>
                </c:pt>
                <c:pt idx="1369">
                  <c:v>3.7412999999999998</c:v>
                </c:pt>
                <c:pt idx="1370">
                  <c:v>3.7511999999999999</c:v>
                </c:pt>
                <c:pt idx="1371">
                  <c:v>3.6526999999999998</c:v>
                </c:pt>
                <c:pt idx="1372">
                  <c:v>3.5640999999999998</c:v>
                </c:pt>
                <c:pt idx="1373">
                  <c:v>3.633</c:v>
                </c:pt>
                <c:pt idx="1374">
                  <c:v>3.6232000000000002</c:v>
                </c:pt>
                <c:pt idx="1375">
                  <c:v>3.6034999999999999</c:v>
                </c:pt>
                <c:pt idx="1376">
                  <c:v>3.6232000000000002</c:v>
                </c:pt>
                <c:pt idx="1377">
                  <c:v>3.6724000000000001</c:v>
                </c:pt>
                <c:pt idx="1378">
                  <c:v>3.6724000000000001</c:v>
                </c:pt>
                <c:pt idx="1379">
                  <c:v>3.6133000000000002</c:v>
                </c:pt>
                <c:pt idx="1380">
                  <c:v>3.6724000000000001</c:v>
                </c:pt>
                <c:pt idx="1381">
                  <c:v>3.7216</c:v>
                </c:pt>
                <c:pt idx="1382">
                  <c:v>3.8298999999999999</c:v>
                </c:pt>
                <c:pt idx="1383">
                  <c:v>3.8298999999999999</c:v>
                </c:pt>
                <c:pt idx="1384">
                  <c:v>3.7905000000000002</c:v>
                </c:pt>
                <c:pt idx="1385">
                  <c:v>3.8397999999999999</c:v>
                </c:pt>
                <c:pt idx="1386">
                  <c:v>3.8298999999999999</c:v>
                </c:pt>
                <c:pt idx="1387">
                  <c:v>3.8003999999999998</c:v>
                </c:pt>
                <c:pt idx="1388">
                  <c:v>3.8988</c:v>
                </c:pt>
                <c:pt idx="1389">
                  <c:v>3.8791000000000002</c:v>
                </c:pt>
                <c:pt idx="1390">
                  <c:v>3.9283999999999999</c:v>
                </c:pt>
                <c:pt idx="1391">
                  <c:v>3.8595000000000002</c:v>
                </c:pt>
                <c:pt idx="1392">
                  <c:v>3.8201000000000001</c:v>
                </c:pt>
                <c:pt idx="1393">
                  <c:v>3.8397999999999999</c:v>
                </c:pt>
                <c:pt idx="1394">
                  <c:v>3.5640999999999998</c:v>
                </c:pt>
                <c:pt idx="1395">
                  <c:v>3.5935999999999999</c:v>
                </c:pt>
                <c:pt idx="1396">
                  <c:v>3.6821999999999999</c:v>
                </c:pt>
                <c:pt idx="1397">
                  <c:v>3.6852</c:v>
                </c:pt>
                <c:pt idx="1398">
                  <c:v>3.6455000000000002</c:v>
                </c:pt>
                <c:pt idx="1399">
                  <c:v>3.8043999999999998</c:v>
                </c:pt>
                <c:pt idx="1400">
                  <c:v>3.8142999999999998</c:v>
                </c:pt>
                <c:pt idx="1401">
                  <c:v>3.8142999999999998</c:v>
                </c:pt>
                <c:pt idx="1402">
                  <c:v>3.8938000000000001</c:v>
                </c:pt>
                <c:pt idx="1403">
                  <c:v>3.8938000000000001</c:v>
                </c:pt>
                <c:pt idx="1404">
                  <c:v>3.9236</c:v>
                </c:pt>
                <c:pt idx="1405">
                  <c:v>3.8243</c:v>
                </c:pt>
                <c:pt idx="1406">
                  <c:v>3.7050999999999998</c:v>
                </c:pt>
                <c:pt idx="1407">
                  <c:v>3.6852</c:v>
                </c:pt>
                <c:pt idx="1408">
                  <c:v>3.7050999999999998</c:v>
                </c:pt>
                <c:pt idx="1409">
                  <c:v>3.7646999999999999</c:v>
                </c:pt>
                <c:pt idx="1410">
                  <c:v>3.7845</c:v>
                </c:pt>
                <c:pt idx="1411">
                  <c:v>3.8043999999999998</c:v>
                </c:pt>
                <c:pt idx="1412">
                  <c:v>3.9137</c:v>
                </c:pt>
                <c:pt idx="1413">
                  <c:v>3.9533999999999998</c:v>
                </c:pt>
                <c:pt idx="1414">
                  <c:v>4.0427999999999997</c:v>
                </c:pt>
                <c:pt idx="1415">
                  <c:v>4.0129999999999999</c:v>
                </c:pt>
                <c:pt idx="1416">
                  <c:v>4.1322000000000001</c:v>
                </c:pt>
                <c:pt idx="1417">
                  <c:v>4.1223000000000001</c:v>
                </c:pt>
                <c:pt idx="1418">
                  <c:v>4.1322000000000001</c:v>
                </c:pt>
                <c:pt idx="1419">
                  <c:v>4.0824999999999996</c:v>
                </c:pt>
                <c:pt idx="1420">
                  <c:v>4.1421000000000001</c:v>
                </c:pt>
                <c:pt idx="1421">
                  <c:v>4.1520999999999999</c:v>
                </c:pt>
                <c:pt idx="1422">
                  <c:v>4.1917999999999997</c:v>
                </c:pt>
                <c:pt idx="1423">
                  <c:v>4.1619999999999999</c:v>
                </c:pt>
                <c:pt idx="1424">
                  <c:v>4.4500999999999999</c:v>
                </c:pt>
                <c:pt idx="1425">
                  <c:v>4.4302000000000001</c:v>
                </c:pt>
                <c:pt idx="1426">
                  <c:v>4.3506999999999998</c:v>
                </c:pt>
                <c:pt idx="1427">
                  <c:v>4.3506999999999998</c:v>
                </c:pt>
                <c:pt idx="1428">
                  <c:v>4.3010999999999999</c:v>
                </c:pt>
                <c:pt idx="1429">
                  <c:v>4.2117000000000004</c:v>
                </c:pt>
                <c:pt idx="1430">
                  <c:v>4.2314999999999996</c:v>
                </c:pt>
                <c:pt idx="1431">
                  <c:v>4.1619999999999999</c:v>
                </c:pt>
                <c:pt idx="1432">
                  <c:v>4.1619999999999999</c:v>
                </c:pt>
                <c:pt idx="1433">
                  <c:v>4.1718999999999999</c:v>
                </c:pt>
                <c:pt idx="1434">
                  <c:v>4.1718999999999999</c:v>
                </c:pt>
                <c:pt idx="1435">
                  <c:v>4.1818999999999997</c:v>
                </c:pt>
                <c:pt idx="1436">
                  <c:v>4.1619999999999999</c:v>
                </c:pt>
                <c:pt idx="1437">
                  <c:v>4.1619999999999999</c:v>
                </c:pt>
                <c:pt idx="1438">
                  <c:v>4.2215999999999996</c:v>
                </c:pt>
                <c:pt idx="1439">
                  <c:v>4.2514000000000003</c:v>
                </c:pt>
                <c:pt idx="1440">
                  <c:v>4.2812000000000001</c:v>
                </c:pt>
                <c:pt idx="1441">
                  <c:v>4.3705999999999996</c:v>
                </c:pt>
                <c:pt idx="1442">
                  <c:v>4.3308999999999997</c:v>
                </c:pt>
                <c:pt idx="1443">
                  <c:v>4.3308999999999997</c:v>
                </c:pt>
                <c:pt idx="1444">
                  <c:v>4.3407999999999998</c:v>
                </c:pt>
                <c:pt idx="1445">
                  <c:v>4.3407999999999998</c:v>
                </c:pt>
                <c:pt idx="1446">
                  <c:v>4.3209</c:v>
                </c:pt>
                <c:pt idx="1447">
                  <c:v>4.3606999999999996</c:v>
                </c:pt>
                <c:pt idx="1448">
                  <c:v>4.3209</c:v>
                </c:pt>
                <c:pt idx="1449">
                  <c:v>4.3209</c:v>
                </c:pt>
                <c:pt idx="1450">
                  <c:v>4.3010999999999999</c:v>
                </c:pt>
                <c:pt idx="1451">
                  <c:v>4.3705999999999996</c:v>
                </c:pt>
                <c:pt idx="1452">
                  <c:v>4.4401000000000002</c:v>
                </c:pt>
                <c:pt idx="1453">
                  <c:v>4.3804999999999996</c:v>
                </c:pt>
                <c:pt idx="1454">
                  <c:v>4.3308999999999997</c:v>
                </c:pt>
                <c:pt idx="1455">
                  <c:v>4.3705999999999996</c:v>
                </c:pt>
                <c:pt idx="1456">
                  <c:v>4.3804999999999996</c:v>
                </c:pt>
                <c:pt idx="1457">
                  <c:v>4.4302000000000001</c:v>
                </c:pt>
                <c:pt idx="1458">
                  <c:v>4.3109999999999999</c:v>
                </c:pt>
                <c:pt idx="1459">
                  <c:v>4.7183000000000002</c:v>
                </c:pt>
                <c:pt idx="1460">
                  <c:v>4.758</c:v>
                </c:pt>
                <c:pt idx="1461">
                  <c:v>4.71</c:v>
                </c:pt>
                <c:pt idx="1462">
                  <c:v>4.68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4.95</c:v>
                </c:pt>
                <c:pt idx="1466">
                  <c:v>4.8499999999999996</c:v>
                </c:pt>
                <c:pt idx="1467">
                  <c:v>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7E-4DAB-9A7A-D2EF2EE7BC99}"/>
            </c:ext>
          </c:extLst>
        </c:ser>
        <c:ser>
          <c:idx val="2"/>
          <c:order val="2"/>
          <c:tx>
            <c:strRef>
              <c:f>'Simple Moving Average '!$H$1</c:f>
              <c:strCache>
                <c:ptCount val="1"/>
                <c:pt idx="0">
                  <c:v>3-MA</c:v>
                </c:pt>
              </c:strCache>
            </c:strRef>
          </c:tx>
          <c:spPr>
            <a:ln w="34925" cap="rnd">
              <a:solidFill>
                <a:schemeClr val="accent6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'!$H$5:$H$1470</c:f>
              <c:numCache>
                <c:formatCode>_("$"* #,##0.00_);_("$"* \(#,##0.00\);_("$"* "-"??_);_(@_)</c:formatCode>
                <c:ptCount val="1466"/>
                <c:pt idx="0">
                  <c:v>5.1301333333333332</c:v>
                </c:pt>
                <c:pt idx="1">
                  <c:v>5.2134333333333336</c:v>
                </c:pt>
                <c:pt idx="2">
                  <c:v>5.3860333333333328</c:v>
                </c:pt>
                <c:pt idx="3">
                  <c:v>5.4693666666666667</c:v>
                </c:pt>
                <c:pt idx="4">
                  <c:v>5.5050999999999997</c:v>
                </c:pt>
                <c:pt idx="5">
                  <c:v>5.4842666666666666</c:v>
                </c:pt>
                <c:pt idx="6">
                  <c:v>5.4276999999999989</c:v>
                </c:pt>
                <c:pt idx="7">
                  <c:v>5.4009</c:v>
                </c:pt>
                <c:pt idx="8">
                  <c:v>5.3622333333333332</c:v>
                </c:pt>
                <c:pt idx="9">
                  <c:v>5.3503333333333343</c:v>
                </c:pt>
                <c:pt idx="10">
                  <c:v>5.3682000000000007</c:v>
                </c:pt>
                <c:pt idx="11">
                  <c:v>5.374133333333333</c:v>
                </c:pt>
                <c:pt idx="12">
                  <c:v>5.394966666666666</c:v>
                </c:pt>
                <c:pt idx="13">
                  <c:v>5.4098333333333342</c:v>
                </c:pt>
                <c:pt idx="14">
                  <c:v>5.5972999999999997</c:v>
                </c:pt>
                <c:pt idx="15">
                  <c:v>5.7282333333333328</c:v>
                </c:pt>
                <c:pt idx="16">
                  <c:v>5.8443000000000005</c:v>
                </c:pt>
                <c:pt idx="17">
                  <c:v>5.8353666666666664</c:v>
                </c:pt>
                <c:pt idx="18">
                  <c:v>5.7937000000000003</c:v>
                </c:pt>
                <c:pt idx="19">
                  <c:v>5.6687000000000003</c:v>
                </c:pt>
                <c:pt idx="20">
                  <c:v>5.5169666666666659</c:v>
                </c:pt>
                <c:pt idx="21">
                  <c:v>5.4247333333333332</c:v>
                </c:pt>
                <c:pt idx="22">
                  <c:v>5.4009333333333336</c:v>
                </c:pt>
                <c:pt idx="23">
                  <c:v>5.3711666666666664</c:v>
                </c:pt>
                <c:pt idx="24">
                  <c:v>5.4068666666666658</c:v>
                </c:pt>
                <c:pt idx="25">
                  <c:v>5.4545000000000003</c:v>
                </c:pt>
                <c:pt idx="26">
                  <c:v>5.5377999999999998</c:v>
                </c:pt>
                <c:pt idx="27">
                  <c:v>5.5854333333333335</c:v>
                </c:pt>
                <c:pt idx="28">
                  <c:v>5.6122000000000005</c:v>
                </c:pt>
                <c:pt idx="29">
                  <c:v>5.6360333333333337</c:v>
                </c:pt>
                <c:pt idx="30">
                  <c:v>5.5914000000000001</c:v>
                </c:pt>
                <c:pt idx="31">
                  <c:v>5.5319000000000003</c:v>
                </c:pt>
                <c:pt idx="32">
                  <c:v>5.4813000000000001</c:v>
                </c:pt>
                <c:pt idx="33">
                  <c:v>5.5020999999999995</c:v>
                </c:pt>
                <c:pt idx="34">
                  <c:v>5.5169666666666659</c:v>
                </c:pt>
                <c:pt idx="35">
                  <c:v>5.5080333333333336</c:v>
                </c:pt>
                <c:pt idx="36">
                  <c:v>5.4723333333333342</c:v>
                </c:pt>
                <c:pt idx="37">
                  <c:v>5.4544666666666659</c:v>
                </c:pt>
                <c:pt idx="38">
                  <c:v>5.4515000000000002</c:v>
                </c:pt>
                <c:pt idx="39">
                  <c:v>5.4396000000000013</c:v>
                </c:pt>
                <c:pt idx="40">
                  <c:v>5.4604333333333344</c:v>
                </c:pt>
                <c:pt idx="41">
                  <c:v>5.457466666666666</c:v>
                </c:pt>
                <c:pt idx="42">
                  <c:v>5.4425999999999997</c:v>
                </c:pt>
                <c:pt idx="43">
                  <c:v>5.4158333333333326</c:v>
                </c:pt>
                <c:pt idx="44">
                  <c:v>5.4277333333333333</c:v>
                </c:pt>
                <c:pt idx="45">
                  <c:v>5.4782999999999999</c:v>
                </c:pt>
                <c:pt idx="46">
                  <c:v>5.499133333333333</c:v>
                </c:pt>
                <c:pt idx="47">
                  <c:v>5.5229333333333335</c:v>
                </c:pt>
                <c:pt idx="48">
                  <c:v>5.5794999999999995</c:v>
                </c:pt>
                <c:pt idx="49">
                  <c:v>5.6360333333333337</c:v>
                </c:pt>
                <c:pt idx="50">
                  <c:v>5.6747000000000005</c:v>
                </c:pt>
                <c:pt idx="51">
                  <c:v>5.6449333333333342</c:v>
                </c:pt>
                <c:pt idx="52">
                  <c:v>5.6240999999999994</c:v>
                </c:pt>
                <c:pt idx="53">
                  <c:v>5.4842666666666666</c:v>
                </c:pt>
                <c:pt idx="54">
                  <c:v>5.3592666666666666</c:v>
                </c:pt>
                <c:pt idx="55">
                  <c:v>5.2283333333333326</c:v>
                </c:pt>
                <c:pt idx="56">
                  <c:v>5.2104666666666661</c:v>
                </c:pt>
                <c:pt idx="57">
                  <c:v>5.1569333333333338</c:v>
                </c:pt>
                <c:pt idx="58">
                  <c:v>5.1271666666666667</c:v>
                </c:pt>
                <c:pt idx="59">
                  <c:v>5.1123000000000003</c:v>
                </c:pt>
                <c:pt idx="60">
                  <c:v>5.1480000000000006</c:v>
                </c:pt>
                <c:pt idx="61">
                  <c:v>5.2015666666666673</c:v>
                </c:pt>
                <c:pt idx="62">
                  <c:v>5.2402333333333333</c:v>
                </c:pt>
                <c:pt idx="63">
                  <c:v>5.272966666666667</c:v>
                </c:pt>
                <c:pt idx="64">
                  <c:v>5.2908333333333326</c:v>
                </c:pt>
                <c:pt idx="65">
                  <c:v>5.2789333333333337</c:v>
                </c:pt>
                <c:pt idx="66">
                  <c:v>5.2580999999999998</c:v>
                </c:pt>
                <c:pt idx="67">
                  <c:v>5.2313000000000001</c:v>
                </c:pt>
                <c:pt idx="68">
                  <c:v>5.2550999999999997</c:v>
                </c:pt>
                <c:pt idx="69">
                  <c:v>5.1925999999999997</c:v>
                </c:pt>
                <c:pt idx="70">
                  <c:v>5.1360666666666672</c:v>
                </c:pt>
                <c:pt idx="71">
                  <c:v>5.100366666666666</c:v>
                </c:pt>
                <c:pt idx="72">
                  <c:v>5.1509666666666662</c:v>
                </c:pt>
                <c:pt idx="73">
                  <c:v>5.1896666666666667</c:v>
                </c:pt>
                <c:pt idx="74">
                  <c:v>5.1837333333333335</c:v>
                </c:pt>
                <c:pt idx="75">
                  <c:v>5.1777666666666669</c:v>
                </c:pt>
                <c:pt idx="76">
                  <c:v>5.0259999999999998</c:v>
                </c:pt>
                <c:pt idx="77">
                  <c:v>4.8950666666666667</c:v>
                </c:pt>
                <c:pt idx="78">
                  <c:v>4.7552000000000003</c:v>
                </c:pt>
                <c:pt idx="79">
                  <c:v>4.7492333333333336</c:v>
                </c:pt>
                <c:pt idx="80">
                  <c:v>4.7075666666666667</c:v>
                </c:pt>
                <c:pt idx="81">
                  <c:v>4.6688999999999998</c:v>
                </c:pt>
                <c:pt idx="82">
                  <c:v>4.6391666666666671</c:v>
                </c:pt>
                <c:pt idx="83">
                  <c:v>4.6153666666666666</c:v>
                </c:pt>
                <c:pt idx="84">
                  <c:v>4.5707333333333331</c:v>
                </c:pt>
                <c:pt idx="85">
                  <c:v>4.5111999999999997</c:v>
                </c:pt>
                <c:pt idx="86">
                  <c:v>4.4546333333333337</c:v>
                </c:pt>
                <c:pt idx="87">
                  <c:v>4.4218999999999999</c:v>
                </c:pt>
                <c:pt idx="88">
                  <c:v>4.3743000000000007</c:v>
                </c:pt>
                <c:pt idx="89">
                  <c:v>4.3207666666666666</c:v>
                </c:pt>
                <c:pt idx="90">
                  <c:v>4.2731666666666666</c:v>
                </c:pt>
                <c:pt idx="91">
                  <c:v>4.3148333333333335</c:v>
                </c:pt>
                <c:pt idx="92">
                  <c:v>4.3654000000000002</c:v>
                </c:pt>
                <c:pt idx="93">
                  <c:v>4.4576333333333338</c:v>
                </c:pt>
                <c:pt idx="94">
                  <c:v>4.4992666666666672</c:v>
                </c:pt>
                <c:pt idx="95">
                  <c:v>4.5727666666666673</c:v>
                </c:pt>
                <c:pt idx="96">
                  <c:v>4.5564666666666662</c:v>
                </c:pt>
                <c:pt idx="97">
                  <c:v>4.5793333333333335</c:v>
                </c:pt>
                <c:pt idx="98">
                  <c:v>4.5432333333333341</c:v>
                </c:pt>
                <c:pt idx="99">
                  <c:v>4.5642666666666658</c:v>
                </c:pt>
                <c:pt idx="100">
                  <c:v>4.5552666666666672</c:v>
                </c:pt>
                <c:pt idx="101">
                  <c:v>4.5672999999999995</c:v>
                </c:pt>
                <c:pt idx="102">
                  <c:v>4.5522666666666671</c:v>
                </c:pt>
                <c:pt idx="103">
                  <c:v>4.5341999999999993</c:v>
                </c:pt>
                <c:pt idx="104">
                  <c:v>4.5341999999999993</c:v>
                </c:pt>
                <c:pt idx="105">
                  <c:v>4.5432333333333332</c:v>
                </c:pt>
                <c:pt idx="106">
                  <c:v>4.5582666666666674</c:v>
                </c:pt>
                <c:pt idx="107">
                  <c:v>4.5371999999999995</c:v>
                </c:pt>
                <c:pt idx="108">
                  <c:v>4.5793333333333335</c:v>
                </c:pt>
                <c:pt idx="109">
                  <c:v>4.5853666666666664</c:v>
                </c:pt>
                <c:pt idx="110">
                  <c:v>4.6154333333333328</c:v>
                </c:pt>
                <c:pt idx="111">
                  <c:v>4.5522333333333336</c:v>
                </c:pt>
                <c:pt idx="112">
                  <c:v>4.5131333333333332</c:v>
                </c:pt>
                <c:pt idx="113">
                  <c:v>4.4920999999999998</c:v>
                </c:pt>
                <c:pt idx="114">
                  <c:v>4.519166666666667</c:v>
                </c:pt>
                <c:pt idx="115">
                  <c:v>4.5793333333333335</c:v>
                </c:pt>
                <c:pt idx="116">
                  <c:v>4.6244666666666667</c:v>
                </c:pt>
                <c:pt idx="117">
                  <c:v>4.6244666666666667</c:v>
                </c:pt>
                <c:pt idx="118">
                  <c:v>4.5703000000000005</c:v>
                </c:pt>
                <c:pt idx="119">
                  <c:v>4.5281666666666665</c:v>
                </c:pt>
                <c:pt idx="120">
                  <c:v>4.507133333333333</c:v>
                </c:pt>
                <c:pt idx="121">
                  <c:v>4.5131666666666668</c:v>
                </c:pt>
                <c:pt idx="122">
                  <c:v>4.5161666666666669</c:v>
                </c:pt>
                <c:pt idx="123">
                  <c:v>4.5432333333333332</c:v>
                </c:pt>
                <c:pt idx="124">
                  <c:v>4.5762999999999998</c:v>
                </c:pt>
                <c:pt idx="125">
                  <c:v>4.5853333333333337</c:v>
                </c:pt>
                <c:pt idx="126">
                  <c:v>4.5792999999999999</c:v>
                </c:pt>
                <c:pt idx="127">
                  <c:v>4.5522333333333336</c:v>
                </c:pt>
                <c:pt idx="128">
                  <c:v>4.5522333333333336</c:v>
                </c:pt>
                <c:pt idx="129">
                  <c:v>4.5582666666666674</c:v>
                </c:pt>
                <c:pt idx="130">
                  <c:v>4.5793333333333335</c:v>
                </c:pt>
                <c:pt idx="131">
                  <c:v>4.5913666666666666</c:v>
                </c:pt>
                <c:pt idx="132">
                  <c:v>4.6093999999999999</c:v>
                </c:pt>
                <c:pt idx="133">
                  <c:v>4.6274666666666668</c:v>
                </c:pt>
                <c:pt idx="134">
                  <c:v>4.6395</c:v>
                </c:pt>
                <c:pt idx="135">
                  <c:v>4.6455333333333337</c:v>
                </c:pt>
                <c:pt idx="136">
                  <c:v>4.6334666666666671</c:v>
                </c:pt>
                <c:pt idx="137">
                  <c:v>4.6424999999999992</c:v>
                </c:pt>
                <c:pt idx="138">
                  <c:v>4.6545333333333332</c:v>
                </c:pt>
                <c:pt idx="139">
                  <c:v>4.8290666666666668</c:v>
                </c:pt>
                <c:pt idx="140">
                  <c:v>4.994533333333333</c:v>
                </c:pt>
                <c:pt idx="141">
                  <c:v>5.1527666666666665</c:v>
                </c:pt>
                <c:pt idx="142">
                  <c:v>5.0998333333333337</c:v>
                </c:pt>
                <c:pt idx="143">
                  <c:v>5.0226666666666668</c:v>
                </c:pt>
                <c:pt idx="144">
                  <c:v>4.9375666666666662</c:v>
                </c:pt>
                <c:pt idx="145">
                  <c:v>4.9162999999999997</c:v>
                </c:pt>
                <c:pt idx="146">
                  <c:v>4.879833333333333</c:v>
                </c:pt>
                <c:pt idx="147">
                  <c:v>4.8737666666666657</c:v>
                </c:pt>
                <c:pt idx="148">
                  <c:v>4.8494666666666673</c:v>
                </c:pt>
                <c:pt idx="149">
                  <c:v>4.8829000000000002</c:v>
                </c:pt>
                <c:pt idx="150">
                  <c:v>4.9011333333333331</c:v>
                </c:pt>
                <c:pt idx="151">
                  <c:v>4.8980666666666659</c:v>
                </c:pt>
                <c:pt idx="152">
                  <c:v>4.8767999999999994</c:v>
                </c:pt>
                <c:pt idx="153">
                  <c:v>4.7886666666666668</c:v>
                </c:pt>
                <c:pt idx="154">
                  <c:v>4.7127000000000008</c:v>
                </c:pt>
                <c:pt idx="155">
                  <c:v>4.6640666666666659</c:v>
                </c:pt>
                <c:pt idx="156">
                  <c:v>4.6974999999999998</c:v>
                </c:pt>
                <c:pt idx="157">
                  <c:v>4.7248666666666663</c:v>
                </c:pt>
                <c:pt idx="158">
                  <c:v>4.7248666666666663</c:v>
                </c:pt>
                <c:pt idx="159">
                  <c:v>4.6762666666666668</c:v>
                </c:pt>
                <c:pt idx="160">
                  <c:v>4.6337333333333328</c:v>
                </c:pt>
                <c:pt idx="161">
                  <c:v>4.5821000000000005</c:v>
                </c:pt>
                <c:pt idx="162">
                  <c:v>4.5426000000000002</c:v>
                </c:pt>
                <c:pt idx="163">
                  <c:v>4.5061333333333335</c:v>
                </c:pt>
                <c:pt idx="164">
                  <c:v>4.4817999999999998</c:v>
                </c:pt>
                <c:pt idx="165">
                  <c:v>4.4878666666666662</c:v>
                </c:pt>
                <c:pt idx="166">
                  <c:v>4.4817999999999998</c:v>
                </c:pt>
                <c:pt idx="167">
                  <c:v>4.4787666666666661</c:v>
                </c:pt>
                <c:pt idx="168">
                  <c:v>4.4817999999999998</c:v>
                </c:pt>
                <c:pt idx="169">
                  <c:v>4.5243333333333338</c:v>
                </c:pt>
                <c:pt idx="170">
                  <c:v>4.5577666666666667</c:v>
                </c:pt>
                <c:pt idx="171">
                  <c:v>4.5972666666666671</c:v>
                </c:pt>
                <c:pt idx="172">
                  <c:v>4.6246</c:v>
                </c:pt>
                <c:pt idx="173">
                  <c:v>4.6914333333333333</c:v>
                </c:pt>
                <c:pt idx="174">
                  <c:v>4.7157333333333336</c:v>
                </c:pt>
                <c:pt idx="175">
                  <c:v>4.7218</c:v>
                </c:pt>
                <c:pt idx="176">
                  <c:v>4.6944666666666661</c:v>
                </c:pt>
                <c:pt idx="177">
                  <c:v>4.6823333333333332</c:v>
                </c:pt>
                <c:pt idx="178">
                  <c:v>4.691466666666666</c:v>
                </c:pt>
                <c:pt idx="179">
                  <c:v>4.7339999999999991</c:v>
                </c:pt>
                <c:pt idx="180">
                  <c:v>4.7461333333333338</c:v>
                </c:pt>
                <c:pt idx="181">
                  <c:v>4.7309333333333337</c:v>
                </c:pt>
                <c:pt idx="182">
                  <c:v>4.6641000000000004</c:v>
                </c:pt>
                <c:pt idx="183">
                  <c:v>4.6063666666666672</c:v>
                </c:pt>
                <c:pt idx="184">
                  <c:v>4.5881333333333343</c:v>
                </c:pt>
                <c:pt idx="185">
                  <c:v>4.5850666666666671</c:v>
                </c:pt>
                <c:pt idx="186">
                  <c:v>4.5607666666666669</c:v>
                </c:pt>
                <c:pt idx="187">
                  <c:v>4.4939333333333336</c:v>
                </c:pt>
                <c:pt idx="188">
                  <c:v>4.4270999999999994</c:v>
                </c:pt>
                <c:pt idx="189">
                  <c:v>4.4210333333333329</c:v>
                </c:pt>
                <c:pt idx="190">
                  <c:v>4.4483666666666659</c:v>
                </c:pt>
                <c:pt idx="191">
                  <c:v>4.4665999999999997</c:v>
                </c:pt>
                <c:pt idx="192">
                  <c:v>4.4726666666666661</c:v>
                </c:pt>
                <c:pt idx="193">
                  <c:v>4.4817999999999998</c:v>
                </c:pt>
                <c:pt idx="194">
                  <c:v>4.5182666666666664</c:v>
                </c:pt>
                <c:pt idx="195">
                  <c:v>4.5304333333333338</c:v>
                </c:pt>
                <c:pt idx="196">
                  <c:v>4.5517000000000003</c:v>
                </c:pt>
                <c:pt idx="197">
                  <c:v>4.5729666666666668</c:v>
                </c:pt>
                <c:pt idx="198">
                  <c:v>4.6580333333333339</c:v>
                </c:pt>
                <c:pt idx="199">
                  <c:v>4.7157666666666662</c:v>
                </c:pt>
                <c:pt idx="200">
                  <c:v>4.7492000000000001</c:v>
                </c:pt>
                <c:pt idx="201">
                  <c:v>4.734</c:v>
                </c:pt>
                <c:pt idx="202">
                  <c:v>4.7066333333333334</c:v>
                </c:pt>
                <c:pt idx="203">
                  <c:v>4.3115999999999994</c:v>
                </c:pt>
                <c:pt idx="204">
                  <c:v>3.8862333333333337</c:v>
                </c:pt>
                <c:pt idx="205">
                  <c:v>3.4243999999999999</c:v>
                </c:pt>
                <c:pt idx="206">
                  <c:v>3.3180666666666667</c:v>
                </c:pt>
                <c:pt idx="207">
                  <c:v>3.2785666666666664</c:v>
                </c:pt>
                <c:pt idx="208">
                  <c:v>3.2967999999999997</c:v>
                </c:pt>
                <c:pt idx="209">
                  <c:v>3.3302333333333336</c:v>
                </c:pt>
                <c:pt idx="210">
                  <c:v>3.3180666666666667</c:v>
                </c:pt>
                <c:pt idx="211">
                  <c:v>3.2846333333333337</c:v>
                </c:pt>
                <c:pt idx="212">
                  <c:v>3.2633666666666663</c:v>
                </c:pt>
                <c:pt idx="213">
                  <c:v>3.2511999999999994</c:v>
                </c:pt>
                <c:pt idx="214">
                  <c:v>3.2602999999999995</c:v>
                </c:pt>
                <c:pt idx="215">
                  <c:v>3.2420666666666667</c:v>
                </c:pt>
                <c:pt idx="216">
                  <c:v>3.2238333333333333</c:v>
                </c:pt>
                <c:pt idx="217">
                  <c:v>3.1934666666666671</c:v>
                </c:pt>
                <c:pt idx="218">
                  <c:v>3.1448333333333331</c:v>
                </c:pt>
                <c:pt idx="219">
                  <c:v>3.1266333333333329</c:v>
                </c:pt>
                <c:pt idx="220">
                  <c:v>3.1205666666666665</c:v>
                </c:pt>
                <c:pt idx="221">
                  <c:v>3.1387999999999998</c:v>
                </c:pt>
                <c:pt idx="222">
                  <c:v>3.1083999999999996</c:v>
                </c:pt>
                <c:pt idx="223">
                  <c:v>3.0871</c:v>
                </c:pt>
                <c:pt idx="224">
                  <c:v>3.0871</c:v>
                </c:pt>
                <c:pt idx="225">
                  <c:v>3.1235666666666666</c:v>
                </c:pt>
                <c:pt idx="226">
                  <c:v>3.1387666666666667</c:v>
                </c:pt>
                <c:pt idx="227">
                  <c:v>3.1478999999999999</c:v>
                </c:pt>
                <c:pt idx="228">
                  <c:v>3.157</c:v>
                </c:pt>
                <c:pt idx="229">
                  <c:v>3.1661333333333332</c:v>
                </c:pt>
                <c:pt idx="230">
                  <c:v>3.1691666666666669</c:v>
                </c:pt>
                <c:pt idx="231">
                  <c:v>3.1539999999999999</c:v>
                </c:pt>
                <c:pt idx="232">
                  <c:v>3.1600666666666668</c:v>
                </c:pt>
                <c:pt idx="233">
                  <c:v>3.1631</c:v>
                </c:pt>
                <c:pt idx="234">
                  <c:v>3.1539666666666668</c:v>
                </c:pt>
                <c:pt idx="235">
                  <c:v>3.135733333333333</c:v>
                </c:pt>
                <c:pt idx="236">
                  <c:v>3.1326999999999998</c:v>
                </c:pt>
                <c:pt idx="237">
                  <c:v>3.178266666666667</c:v>
                </c:pt>
                <c:pt idx="238">
                  <c:v>3.2086666666666663</c:v>
                </c:pt>
                <c:pt idx="239">
                  <c:v>3.245133333333333</c:v>
                </c:pt>
                <c:pt idx="240">
                  <c:v>3.2542666666666662</c:v>
                </c:pt>
                <c:pt idx="241">
                  <c:v>3.2785666666666664</c:v>
                </c:pt>
                <c:pt idx="242">
                  <c:v>3.2785666666666664</c:v>
                </c:pt>
                <c:pt idx="243">
                  <c:v>3.2815999999999996</c:v>
                </c:pt>
                <c:pt idx="244">
                  <c:v>3.2937333333333334</c:v>
                </c:pt>
                <c:pt idx="245">
                  <c:v>3.3058666666666667</c:v>
                </c:pt>
                <c:pt idx="246">
                  <c:v>3.3089</c:v>
                </c:pt>
                <c:pt idx="247">
                  <c:v>3.3058666666666667</c:v>
                </c:pt>
                <c:pt idx="248">
                  <c:v>3.3241000000000001</c:v>
                </c:pt>
                <c:pt idx="249">
                  <c:v>3.3514666666666666</c:v>
                </c:pt>
                <c:pt idx="250">
                  <c:v>3.4243999999999999</c:v>
                </c:pt>
                <c:pt idx="251">
                  <c:v>3.4608666666666665</c:v>
                </c:pt>
                <c:pt idx="252">
                  <c:v>3.5307333333333335</c:v>
                </c:pt>
                <c:pt idx="253">
                  <c:v>3.5550333333333328</c:v>
                </c:pt>
                <c:pt idx="254">
                  <c:v>3.6188333333333333</c:v>
                </c:pt>
                <c:pt idx="255">
                  <c:v>3.6401000000000003</c:v>
                </c:pt>
                <c:pt idx="256">
                  <c:v>3.6613666666666664</c:v>
                </c:pt>
                <c:pt idx="257">
                  <c:v>3.6735333333333333</c:v>
                </c:pt>
                <c:pt idx="258">
                  <c:v>3.6735333333333333</c:v>
                </c:pt>
                <c:pt idx="259">
                  <c:v>3.6856999999999993</c:v>
                </c:pt>
                <c:pt idx="260">
                  <c:v>3.7282333333333333</c:v>
                </c:pt>
                <c:pt idx="261">
                  <c:v>3.7677333333333336</c:v>
                </c:pt>
                <c:pt idx="262">
                  <c:v>3.7889999999999997</c:v>
                </c:pt>
                <c:pt idx="263">
                  <c:v>3.7555666666666667</c:v>
                </c:pt>
                <c:pt idx="264">
                  <c:v>3.7312666666666665</c:v>
                </c:pt>
                <c:pt idx="265">
                  <c:v>3.7069666666666667</c:v>
                </c:pt>
                <c:pt idx="266">
                  <c:v>3.6614</c:v>
                </c:pt>
                <c:pt idx="267">
                  <c:v>3.6492333333333336</c:v>
                </c:pt>
                <c:pt idx="268">
                  <c:v>3.6067</c:v>
                </c:pt>
                <c:pt idx="269">
                  <c:v>3.6127666666666669</c:v>
                </c:pt>
                <c:pt idx="270">
                  <c:v>3.5702333333333329</c:v>
                </c:pt>
                <c:pt idx="271">
                  <c:v>3.5610999999999997</c:v>
                </c:pt>
                <c:pt idx="272">
                  <c:v>3.5610999999999997</c:v>
                </c:pt>
                <c:pt idx="273">
                  <c:v>3.6067</c:v>
                </c:pt>
                <c:pt idx="274">
                  <c:v>3.7039333333333335</c:v>
                </c:pt>
                <c:pt idx="275">
                  <c:v>3.8285333333333331</c:v>
                </c:pt>
                <c:pt idx="276">
                  <c:v>3.8984000000000001</c:v>
                </c:pt>
                <c:pt idx="277">
                  <c:v>3.9621999999999997</c:v>
                </c:pt>
                <c:pt idx="278">
                  <c:v>3.9743333333333335</c:v>
                </c:pt>
                <c:pt idx="279">
                  <c:v>3.9986333333333328</c:v>
                </c:pt>
                <c:pt idx="280">
                  <c:v>3.9743333333333335</c:v>
                </c:pt>
                <c:pt idx="281">
                  <c:v>3.9257333333333335</c:v>
                </c:pt>
                <c:pt idx="282">
                  <c:v>3.8832</c:v>
                </c:pt>
                <c:pt idx="283">
                  <c:v>3.8315666666666668</c:v>
                </c:pt>
                <c:pt idx="284">
                  <c:v>3.8042333333333329</c:v>
                </c:pt>
                <c:pt idx="285">
                  <c:v>3.7495333333333334</c:v>
                </c:pt>
                <c:pt idx="286">
                  <c:v>3.6735666666666664</c:v>
                </c:pt>
                <c:pt idx="287">
                  <c:v>3.6705000000000001</c:v>
                </c:pt>
                <c:pt idx="288">
                  <c:v>3.6522666666666672</c:v>
                </c:pt>
                <c:pt idx="289">
                  <c:v>3.6400999999999999</c:v>
                </c:pt>
                <c:pt idx="290">
                  <c:v>3.5732666666666666</c:v>
                </c:pt>
                <c:pt idx="291">
                  <c:v>3.5216333333333334</c:v>
                </c:pt>
                <c:pt idx="292">
                  <c:v>3.5186000000000006</c:v>
                </c:pt>
                <c:pt idx="293">
                  <c:v>3.4365666666666663</c:v>
                </c:pt>
                <c:pt idx="294">
                  <c:v>3.3697000000000004</c:v>
                </c:pt>
                <c:pt idx="295">
                  <c:v>3.2025666666666672</c:v>
                </c:pt>
                <c:pt idx="296">
                  <c:v>3.0992333333333328</c:v>
                </c:pt>
                <c:pt idx="297">
                  <c:v>2.9655666666666662</c:v>
                </c:pt>
                <c:pt idx="298">
                  <c:v>2.7528666666666672</c:v>
                </c:pt>
                <c:pt idx="299">
                  <c:v>2.5766666666666667</c:v>
                </c:pt>
                <c:pt idx="300">
                  <c:v>2.3609333333333336</c:v>
                </c:pt>
                <c:pt idx="301">
                  <c:v>2.3366333333333333</c:v>
                </c:pt>
                <c:pt idx="302">
                  <c:v>2.2424333333333331</c:v>
                </c:pt>
                <c:pt idx="303">
                  <c:v>2.284966666666667</c:v>
                </c:pt>
                <c:pt idx="304">
                  <c:v>2.3244666666666665</c:v>
                </c:pt>
                <c:pt idx="305">
                  <c:v>2.3912999999999998</c:v>
                </c:pt>
                <c:pt idx="306">
                  <c:v>2.506766666666667</c:v>
                </c:pt>
                <c:pt idx="307">
                  <c:v>2.6313666666666666</c:v>
                </c:pt>
                <c:pt idx="308">
                  <c:v>2.7833000000000001</c:v>
                </c:pt>
                <c:pt idx="309">
                  <c:v>2.8045666666666667</c:v>
                </c:pt>
                <c:pt idx="310">
                  <c:v>2.7984666666666662</c:v>
                </c:pt>
                <c:pt idx="311">
                  <c:v>2.7832666666666661</c:v>
                </c:pt>
                <c:pt idx="312">
                  <c:v>2.7711000000000001</c:v>
                </c:pt>
                <c:pt idx="313">
                  <c:v>2.7680666666666665</c:v>
                </c:pt>
                <c:pt idx="314">
                  <c:v>2.728566666666667</c:v>
                </c:pt>
                <c:pt idx="315">
                  <c:v>2.7863000000000002</c:v>
                </c:pt>
                <c:pt idx="316">
                  <c:v>2.8227666666666664</c:v>
                </c:pt>
                <c:pt idx="317">
                  <c:v>2.9047999999999998</c:v>
                </c:pt>
                <c:pt idx="318">
                  <c:v>2.9382333333333333</c:v>
                </c:pt>
                <c:pt idx="319">
                  <c:v>2.9655666666666662</c:v>
                </c:pt>
                <c:pt idx="320">
                  <c:v>3.0050666666666666</c:v>
                </c:pt>
                <c:pt idx="321">
                  <c:v>2.9929000000000001</c:v>
                </c:pt>
                <c:pt idx="322">
                  <c:v>3.0567333333333333</c:v>
                </c:pt>
                <c:pt idx="323">
                  <c:v>3.0901666666666667</c:v>
                </c:pt>
                <c:pt idx="324">
                  <c:v>3.1539666666666668</c:v>
                </c:pt>
                <c:pt idx="325">
                  <c:v>3.1235666666666666</c:v>
                </c:pt>
                <c:pt idx="326">
                  <c:v>3.0931666666666668</c:v>
                </c:pt>
                <c:pt idx="327">
                  <c:v>3.0779999999999998</c:v>
                </c:pt>
                <c:pt idx="328">
                  <c:v>3.0871333333333335</c:v>
                </c:pt>
                <c:pt idx="329">
                  <c:v>3.1114666666666664</c:v>
                </c:pt>
                <c:pt idx="330">
                  <c:v>3.1175333333333328</c:v>
                </c:pt>
                <c:pt idx="331">
                  <c:v>3.1539666666666668</c:v>
                </c:pt>
                <c:pt idx="332">
                  <c:v>3.1904333333333335</c:v>
                </c:pt>
                <c:pt idx="333">
                  <c:v>3.2481666666666662</c:v>
                </c:pt>
                <c:pt idx="334">
                  <c:v>3.2603333333333335</c:v>
                </c:pt>
                <c:pt idx="335">
                  <c:v>3.2238666666666664</c:v>
                </c:pt>
                <c:pt idx="336">
                  <c:v>3.1813333333333333</c:v>
                </c:pt>
                <c:pt idx="337">
                  <c:v>3.1813333333333333</c:v>
                </c:pt>
                <c:pt idx="338">
                  <c:v>3.2178000000000004</c:v>
                </c:pt>
                <c:pt idx="339">
                  <c:v>3.2511999999999994</c:v>
                </c:pt>
                <c:pt idx="340">
                  <c:v>3.2572666666666663</c:v>
                </c:pt>
                <c:pt idx="341">
                  <c:v>3.2147000000000001</c:v>
                </c:pt>
                <c:pt idx="342">
                  <c:v>3.1691333333333334</c:v>
                </c:pt>
                <c:pt idx="343">
                  <c:v>3.1326999999999998</c:v>
                </c:pt>
                <c:pt idx="344">
                  <c:v>3.196533333333333</c:v>
                </c:pt>
                <c:pt idx="345">
                  <c:v>3.2785666666666664</c:v>
                </c:pt>
                <c:pt idx="346">
                  <c:v>3.390966666666666</c:v>
                </c:pt>
                <c:pt idx="347">
                  <c:v>3.4274</c:v>
                </c:pt>
                <c:pt idx="348">
                  <c:v>3.4760333333333335</c:v>
                </c:pt>
                <c:pt idx="349">
                  <c:v>3.4851666666666667</c:v>
                </c:pt>
                <c:pt idx="350">
                  <c:v>3.5277333333333334</c:v>
                </c:pt>
                <c:pt idx="351">
                  <c:v>3.5489999999999999</c:v>
                </c:pt>
                <c:pt idx="352">
                  <c:v>3.5793666666666666</c:v>
                </c:pt>
                <c:pt idx="353">
                  <c:v>3.6674666666666664</c:v>
                </c:pt>
                <c:pt idx="354">
                  <c:v>3.7859666666666669</c:v>
                </c:pt>
                <c:pt idx="355">
                  <c:v>3.9136000000000002</c:v>
                </c:pt>
                <c:pt idx="356">
                  <c:v>3.9379000000000004</c:v>
                </c:pt>
                <c:pt idx="357">
                  <c:v>3.9834666666666667</c:v>
                </c:pt>
                <c:pt idx="358">
                  <c:v>4.0290333333333335</c:v>
                </c:pt>
                <c:pt idx="359">
                  <c:v>4.0716000000000001</c:v>
                </c:pt>
                <c:pt idx="360">
                  <c:v>4.0685666666666664</c:v>
                </c:pt>
                <c:pt idx="361">
                  <c:v>3.9440000000000004</c:v>
                </c:pt>
                <c:pt idx="362">
                  <c:v>3.8771333333333331</c:v>
                </c:pt>
                <c:pt idx="363">
                  <c:v>3.8254666666666668</c:v>
                </c:pt>
                <c:pt idx="364">
                  <c:v>3.8953333333333333</c:v>
                </c:pt>
                <c:pt idx="365">
                  <c:v>3.9591333333333334</c:v>
                </c:pt>
                <c:pt idx="366">
                  <c:v>3.9864999999999999</c:v>
                </c:pt>
                <c:pt idx="367">
                  <c:v>3.9834666666666663</c:v>
                </c:pt>
                <c:pt idx="368">
                  <c:v>3.9591666666666669</c:v>
                </c:pt>
                <c:pt idx="369">
                  <c:v>3.9470000000000005</c:v>
                </c:pt>
                <c:pt idx="370">
                  <c:v>3.9075000000000002</c:v>
                </c:pt>
                <c:pt idx="371">
                  <c:v>3.9439666666666668</c:v>
                </c:pt>
                <c:pt idx="372">
                  <c:v>3.9470000000000005</c:v>
                </c:pt>
                <c:pt idx="373">
                  <c:v>3.9925666666666664</c:v>
                </c:pt>
                <c:pt idx="374">
                  <c:v>3.9773666666666667</c:v>
                </c:pt>
                <c:pt idx="375">
                  <c:v>3.9803999999999995</c:v>
                </c:pt>
                <c:pt idx="376">
                  <c:v>4.007766666666666</c:v>
                </c:pt>
                <c:pt idx="377">
                  <c:v>4.0685333333333338</c:v>
                </c:pt>
                <c:pt idx="378">
                  <c:v>4.0564</c:v>
                </c:pt>
                <c:pt idx="379">
                  <c:v>3.9682666666666666</c:v>
                </c:pt>
                <c:pt idx="380">
                  <c:v>3.8376333333333332</c:v>
                </c:pt>
                <c:pt idx="381">
                  <c:v>3.7799</c:v>
                </c:pt>
                <c:pt idx="382">
                  <c:v>3.7890333333333337</c:v>
                </c:pt>
                <c:pt idx="383">
                  <c:v>3.8345999999999996</c:v>
                </c:pt>
                <c:pt idx="384">
                  <c:v>3.8984000000000001</c:v>
                </c:pt>
                <c:pt idx="385">
                  <c:v>3.9166333333333334</c:v>
                </c:pt>
                <c:pt idx="386">
                  <c:v>3.9379000000000004</c:v>
                </c:pt>
                <c:pt idx="387">
                  <c:v>3.9743666666666666</c:v>
                </c:pt>
                <c:pt idx="388">
                  <c:v>4.0320999999999998</c:v>
                </c:pt>
                <c:pt idx="389">
                  <c:v>4.0655333333333337</c:v>
                </c:pt>
                <c:pt idx="390">
                  <c:v>4.0412333333333335</c:v>
                </c:pt>
                <c:pt idx="391">
                  <c:v>4.0017333333333331</c:v>
                </c:pt>
                <c:pt idx="392">
                  <c:v>3.9531000000000005</c:v>
                </c:pt>
                <c:pt idx="393">
                  <c:v>3.9257333333333335</c:v>
                </c:pt>
                <c:pt idx="394">
                  <c:v>3.9378666666666668</c:v>
                </c:pt>
                <c:pt idx="395">
                  <c:v>3.9712999999999998</c:v>
                </c:pt>
                <c:pt idx="396">
                  <c:v>4.1232333333333324</c:v>
                </c:pt>
                <c:pt idx="397">
                  <c:v>4.3419999999999996</c:v>
                </c:pt>
                <c:pt idx="398">
                  <c:v>4.5395000000000003</c:v>
                </c:pt>
                <c:pt idx="399">
                  <c:v>4.6063666666666672</c:v>
                </c:pt>
                <c:pt idx="400">
                  <c:v>4.5881666666666669</c:v>
                </c:pt>
                <c:pt idx="401">
                  <c:v>4.5517000000000003</c:v>
                </c:pt>
                <c:pt idx="402">
                  <c:v>4.5243333333333338</c:v>
                </c:pt>
                <c:pt idx="403">
                  <c:v>4.5121666666666664</c:v>
                </c:pt>
                <c:pt idx="404">
                  <c:v>4.5334333333333339</c:v>
                </c:pt>
                <c:pt idx="405">
                  <c:v>4.5790000000000006</c:v>
                </c:pt>
                <c:pt idx="406">
                  <c:v>4.5911666666666671</c:v>
                </c:pt>
                <c:pt idx="407">
                  <c:v>4.5972666666666671</c:v>
                </c:pt>
                <c:pt idx="408">
                  <c:v>4.6064000000000007</c:v>
                </c:pt>
                <c:pt idx="409">
                  <c:v>4.6185333333333327</c:v>
                </c:pt>
                <c:pt idx="410">
                  <c:v>4.6124333333333327</c:v>
                </c:pt>
                <c:pt idx="411">
                  <c:v>4.575966666666667</c:v>
                </c:pt>
                <c:pt idx="412">
                  <c:v>4.5729333333333342</c:v>
                </c:pt>
                <c:pt idx="413">
                  <c:v>4.5699000000000005</c:v>
                </c:pt>
                <c:pt idx="414">
                  <c:v>4.5941999999999998</c:v>
                </c:pt>
                <c:pt idx="415">
                  <c:v>4.5881333333333334</c:v>
                </c:pt>
                <c:pt idx="416">
                  <c:v>4.5668666666666669</c:v>
                </c:pt>
                <c:pt idx="417">
                  <c:v>4.5213000000000001</c:v>
                </c:pt>
                <c:pt idx="418">
                  <c:v>4.4362000000000004</c:v>
                </c:pt>
                <c:pt idx="419">
                  <c:v>4.3784666666666672</c:v>
                </c:pt>
                <c:pt idx="420">
                  <c:v>4.2660333333333336</c:v>
                </c:pt>
                <c:pt idx="421">
                  <c:v>4.1900666666666666</c:v>
                </c:pt>
                <c:pt idx="422">
                  <c:v>3.9834666666666672</c:v>
                </c:pt>
                <c:pt idx="423">
                  <c:v>3.8649666666666671</c:v>
                </c:pt>
                <c:pt idx="424">
                  <c:v>3.7495333333333334</c:v>
                </c:pt>
                <c:pt idx="425">
                  <c:v>3.7495333333333334</c:v>
                </c:pt>
                <c:pt idx="426">
                  <c:v>3.7343333333333333</c:v>
                </c:pt>
                <c:pt idx="427">
                  <c:v>3.7525666666666666</c:v>
                </c:pt>
                <c:pt idx="428">
                  <c:v>3.7616666666666667</c:v>
                </c:pt>
                <c:pt idx="429">
                  <c:v>3.7768666666666668</c:v>
                </c:pt>
                <c:pt idx="430">
                  <c:v>3.7555666666666667</c:v>
                </c:pt>
                <c:pt idx="431">
                  <c:v>3.7039000000000004</c:v>
                </c:pt>
                <c:pt idx="432">
                  <c:v>3.6553000000000004</c:v>
                </c:pt>
                <c:pt idx="433">
                  <c:v>3.5914999999999999</c:v>
                </c:pt>
                <c:pt idx="434">
                  <c:v>3.5550666666666664</c:v>
                </c:pt>
                <c:pt idx="435">
                  <c:v>3.4943000000000004</c:v>
                </c:pt>
                <c:pt idx="436">
                  <c:v>3.5003666666666664</c:v>
                </c:pt>
                <c:pt idx="437">
                  <c:v>3.5337666666666667</c:v>
                </c:pt>
                <c:pt idx="438">
                  <c:v>3.5732666666666666</c:v>
                </c:pt>
                <c:pt idx="439">
                  <c:v>3.5641666666666665</c:v>
                </c:pt>
                <c:pt idx="440">
                  <c:v>3.5246666666666666</c:v>
                </c:pt>
                <c:pt idx="441">
                  <c:v>3.5307333333333335</c:v>
                </c:pt>
                <c:pt idx="442">
                  <c:v>3.5428999999999999</c:v>
                </c:pt>
                <c:pt idx="443">
                  <c:v>3.5671999999999997</c:v>
                </c:pt>
                <c:pt idx="444">
                  <c:v>3.5732666666666666</c:v>
                </c:pt>
                <c:pt idx="445">
                  <c:v>3.6097333333333332</c:v>
                </c:pt>
                <c:pt idx="446">
                  <c:v>3.6492666666666671</c:v>
                </c:pt>
                <c:pt idx="447">
                  <c:v>3.6766333333333332</c:v>
                </c:pt>
                <c:pt idx="448">
                  <c:v>3.6918000000000002</c:v>
                </c:pt>
                <c:pt idx="449">
                  <c:v>3.6948333333333334</c:v>
                </c:pt>
                <c:pt idx="450">
                  <c:v>3.6918000000000002</c:v>
                </c:pt>
                <c:pt idx="451">
                  <c:v>3.7221999999999995</c:v>
                </c:pt>
                <c:pt idx="452">
                  <c:v>3.7707999999999999</c:v>
                </c:pt>
                <c:pt idx="453">
                  <c:v>3.8467333333333333</c:v>
                </c:pt>
                <c:pt idx="454">
                  <c:v>3.8740666666666672</c:v>
                </c:pt>
                <c:pt idx="455">
                  <c:v>3.9044666666666665</c:v>
                </c:pt>
                <c:pt idx="456">
                  <c:v>3.8893</c:v>
                </c:pt>
                <c:pt idx="457">
                  <c:v>3.8802000000000003</c:v>
                </c:pt>
                <c:pt idx="458">
                  <c:v>3.8042333333333338</c:v>
                </c:pt>
                <c:pt idx="459">
                  <c:v>3.5368333333333339</c:v>
                </c:pt>
                <c:pt idx="460">
                  <c:v>3.2724666666666664</c:v>
                </c:pt>
                <c:pt idx="461">
                  <c:v>3.0354666666666668</c:v>
                </c:pt>
                <c:pt idx="462">
                  <c:v>3.0476333333333332</c:v>
                </c:pt>
                <c:pt idx="463">
                  <c:v>3.0567666666666664</c:v>
                </c:pt>
                <c:pt idx="464">
                  <c:v>3.1387999999999998</c:v>
                </c:pt>
                <c:pt idx="465">
                  <c:v>3.1783000000000001</c:v>
                </c:pt>
                <c:pt idx="466">
                  <c:v>3.2542666666666666</c:v>
                </c:pt>
                <c:pt idx="467">
                  <c:v>3.2937666666666665</c:v>
                </c:pt>
                <c:pt idx="468">
                  <c:v>3.363633333333333</c:v>
                </c:pt>
                <c:pt idx="469">
                  <c:v>3.3940000000000001</c:v>
                </c:pt>
                <c:pt idx="470">
                  <c:v>3.4365333333333332</c:v>
                </c:pt>
                <c:pt idx="471">
                  <c:v>3.4820999999999995</c:v>
                </c:pt>
                <c:pt idx="472">
                  <c:v>3.5367999999999999</c:v>
                </c:pt>
                <c:pt idx="473">
                  <c:v>3.5762999999999998</c:v>
                </c:pt>
                <c:pt idx="474">
                  <c:v>3.5732666666666666</c:v>
                </c:pt>
                <c:pt idx="475">
                  <c:v>3.579333333333333</c:v>
                </c:pt>
                <c:pt idx="476">
                  <c:v>3.5884666666666667</c:v>
                </c:pt>
                <c:pt idx="477">
                  <c:v>3.6431666666666671</c:v>
                </c:pt>
                <c:pt idx="478">
                  <c:v>3.6978666666666666</c:v>
                </c:pt>
                <c:pt idx="479">
                  <c:v>3.7464666666666666</c:v>
                </c:pt>
                <c:pt idx="480">
                  <c:v>3.7343333333333333</c:v>
                </c:pt>
                <c:pt idx="481">
                  <c:v>3.7130666666666663</c:v>
                </c:pt>
                <c:pt idx="482">
                  <c:v>3.6917999999999993</c:v>
                </c:pt>
                <c:pt idx="483">
                  <c:v>3.6887333333333334</c:v>
                </c:pt>
                <c:pt idx="484">
                  <c:v>3.6796333333333333</c:v>
                </c:pt>
                <c:pt idx="485">
                  <c:v>3.6796333333333333</c:v>
                </c:pt>
                <c:pt idx="486">
                  <c:v>3.7403999999999997</c:v>
                </c:pt>
                <c:pt idx="487">
                  <c:v>3.7889999999999997</c:v>
                </c:pt>
                <c:pt idx="488">
                  <c:v>3.8315333333333332</c:v>
                </c:pt>
                <c:pt idx="489">
                  <c:v>3.7829333333333337</c:v>
                </c:pt>
                <c:pt idx="490">
                  <c:v>3.7251999999999996</c:v>
                </c:pt>
                <c:pt idx="491">
                  <c:v>3.694833333333333</c:v>
                </c:pt>
                <c:pt idx="492">
                  <c:v>3.6735666666666664</c:v>
                </c:pt>
                <c:pt idx="493">
                  <c:v>3.6918000000000002</c:v>
                </c:pt>
                <c:pt idx="494">
                  <c:v>3.6614</c:v>
                </c:pt>
                <c:pt idx="495">
                  <c:v>3.634033333333333</c:v>
                </c:pt>
                <c:pt idx="496">
                  <c:v>3.579333333333333</c:v>
                </c:pt>
                <c:pt idx="497">
                  <c:v>3.5428666666666668</c:v>
                </c:pt>
                <c:pt idx="498">
                  <c:v>3.5398333333333336</c:v>
                </c:pt>
                <c:pt idx="499">
                  <c:v>3.5459000000000001</c:v>
                </c:pt>
                <c:pt idx="500">
                  <c:v>3.5610999999999997</c:v>
                </c:pt>
                <c:pt idx="501">
                  <c:v>3.5610999999999997</c:v>
                </c:pt>
                <c:pt idx="502">
                  <c:v>3.5641666666666665</c:v>
                </c:pt>
                <c:pt idx="503">
                  <c:v>3.552</c:v>
                </c:pt>
                <c:pt idx="504">
                  <c:v>3.5975999999999999</c:v>
                </c:pt>
                <c:pt idx="505">
                  <c:v>3.6371000000000002</c:v>
                </c:pt>
                <c:pt idx="506">
                  <c:v>3.6675000000000004</c:v>
                </c:pt>
                <c:pt idx="507">
                  <c:v>3.634066666666667</c:v>
                </c:pt>
                <c:pt idx="508">
                  <c:v>3.5823999999999998</c:v>
                </c:pt>
                <c:pt idx="509">
                  <c:v>3.5884666666666667</c:v>
                </c:pt>
                <c:pt idx="510">
                  <c:v>3.6036666666666668</c:v>
                </c:pt>
                <c:pt idx="511">
                  <c:v>3.6705000000000005</c:v>
                </c:pt>
                <c:pt idx="512">
                  <c:v>3.6917666666666666</c:v>
                </c:pt>
                <c:pt idx="513">
                  <c:v>3.7373333333333334</c:v>
                </c:pt>
                <c:pt idx="514">
                  <c:v>3.7707666666666668</c:v>
                </c:pt>
                <c:pt idx="515">
                  <c:v>3.8132999999999999</c:v>
                </c:pt>
                <c:pt idx="516">
                  <c:v>3.8345666666666669</c:v>
                </c:pt>
                <c:pt idx="517">
                  <c:v>4.0320666666666662</c:v>
                </c:pt>
                <c:pt idx="518">
                  <c:v>4.1870333333333338</c:v>
                </c:pt>
                <c:pt idx="519">
                  <c:v>4.9011000000000005</c:v>
                </c:pt>
                <c:pt idx="520">
                  <c:v>4.8525</c:v>
                </c:pt>
                <c:pt idx="521">
                  <c:v>4.8008666666666668</c:v>
                </c:pt>
                <c:pt idx="522">
                  <c:v>4.2964666666666664</c:v>
                </c:pt>
                <c:pt idx="523">
                  <c:v>4.2478333333333333</c:v>
                </c:pt>
                <c:pt idx="524">
                  <c:v>4.2903666666666664</c:v>
                </c:pt>
                <c:pt idx="525">
                  <c:v>4.1323666666666661</c:v>
                </c:pt>
                <c:pt idx="526">
                  <c:v>4.0381666666666662</c:v>
                </c:pt>
                <c:pt idx="527">
                  <c:v>3.9044666666666665</c:v>
                </c:pt>
                <c:pt idx="528">
                  <c:v>3.8497666666666661</c:v>
                </c:pt>
                <c:pt idx="529">
                  <c:v>3.8346</c:v>
                </c:pt>
                <c:pt idx="530">
                  <c:v>3.786</c:v>
                </c:pt>
                <c:pt idx="531">
                  <c:v>3.7799333333333336</c:v>
                </c:pt>
                <c:pt idx="532">
                  <c:v>3.7677666666666667</c:v>
                </c:pt>
                <c:pt idx="533">
                  <c:v>3.7707999999999999</c:v>
                </c:pt>
                <c:pt idx="534">
                  <c:v>3.7555999999999998</c:v>
                </c:pt>
                <c:pt idx="535">
                  <c:v>3.7373666666666665</c:v>
                </c:pt>
                <c:pt idx="536">
                  <c:v>3.6917666666666666</c:v>
                </c:pt>
                <c:pt idx="537">
                  <c:v>3.6401000000000003</c:v>
                </c:pt>
                <c:pt idx="538">
                  <c:v>3.6310000000000002</c:v>
                </c:pt>
                <c:pt idx="539">
                  <c:v>3.6583666666666672</c:v>
                </c:pt>
                <c:pt idx="540">
                  <c:v>3.6492666666666671</c:v>
                </c:pt>
                <c:pt idx="541">
                  <c:v>3.6492666666666671</c:v>
                </c:pt>
                <c:pt idx="542">
                  <c:v>3.6462333333333334</c:v>
                </c:pt>
                <c:pt idx="543">
                  <c:v>3.6644666666666672</c:v>
                </c:pt>
                <c:pt idx="544">
                  <c:v>3.5975999999999999</c:v>
                </c:pt>
                <c:pt idx="545">
                  <c:v>3.5489666666666668</c:v>
                </c:pt>
                <c:pt idx="546">
                  <c:v>3.5155333333333334</c:v>
                </c:pt>
                <c:pt idx="547">
                  <c:v>3.5580666666666665</c:v>
                </c:pt>
                <c:pt idx="548">
                  <c:v>3.5823666666666667</c:v>
                </c:pt>
                <c:pt idx="549">
                  <c:v>3.6522666666666672</c:v>
                </c:pt>
                <c:pt idx="550">
                  <c:v>3.7312666666666665</c:v>
                </c:pt>
                <c:pt idx="551">
                  <c:v>3.8346</c:v>
                </c:pt>
                <c:pt idx="552">
                  <c:v>3.8771333333333331</c:v>
                </c:pt>
                <c:pt idx="553">
                  <c:v>3.8953666666666673</c:v>
                </c:pt>
                <c:pt idx="554">
                  <c:v>3.7768666666666668</c:v>
                </c:pt>
                <c:pt idx="555">
                  <c:v>3.7100000000000004</c:v>
                </c:pt>
                <c:pt idx="556">
                  <c:v>3.6431666666666671</c:v>
                </c:pt>
                <c:pt idx="557">
                  <c:v>3.6644333333333332</c:v>
                </c:pt>
                <c:pt idx="558">
                  <c:v>3.634066666666667</c:v>
                </c:pt>
                <c:pt idx="559">
                  <c:v>3.6067333333333331</c:v>
                </c:pt>
                <c:pt idx="560">
                  <c:v>3.6310333333333333</c:v>
                </c:pt>
                <c:pt idx="561">
                  <c:v>3.6614</c:v>
                </c:pt>
                <c:pt idx="562">
                  <c:v>3.6674666666666664</c:v>
                </c:pt>
                <c:pt idx="563">
                  <c:v>3.6370666666666671</c:v>
                </c:pt>
                <c:pt idx="564">
                  <c:v>3.6310000000000002</c:v>
                </c:pt>
                <c:pt idx="565">
                  <c:v>3.6492333333333336</c:v>
                </c:pt>
                <c:pt idx="566">
                  <c:v>3.6614</c:v>
                </c:pt>
                <c:pt idx="567">
                  <c:v>3.6766000000000001</c:v>
                </c:pt>
                <c:pt idx="568">
                  <c:v>3.6796333333333333</c:v>
                </c:pt>
                <c:pt idx="569">
                  <c:v>3.7191333333333332</c:v>
                </c:pt>
                <c:pt idx="570">
                  <c:v>3.7251999999999996</c:v>
                </c:pt>
                <c:pt idx="571">
                  <c:v>3.7464666666666666</c:v>
                </c:pt>
                <c:pt idx="572">
                  <c:v>3.7464666666666666</c:v>
                </c:pt>
                <c:pt idx="573">
                  <c:v>3.7646999999999999</c:v>
                </c:pt>
                <c:pt idx="574">
                  <c:v>3.7799</c:v>
                </c:pt>
                <c:pt idx="575">
                  <c:v>3.7920666666666665</c:v>
                </c:pt>
                <c:pt idx="576">
                  <c:v>3.7981333333333329</c:v>
                </c:pt>
                <c:pt idx="577">
                  <c:v>3.8072333333333339</c:v>
                </c:pt>
                <c:pt idx="578">
                  <c:v>3.8041999999999998</c:v>
                </c:pt>
                <c:pt idx="579">
                  <c:v>3.8193999999999999</c:v>
                </c:pt>
                <c:pt idx="580">
                  <c:v>3.8163666666666667</c:v>
                </c:pt>
                <c:pt idx="581">
                  <c:v>3.8345666666666669</c:v>
                </c:pt>
                <c:pt idx="582">
                  <c:v>3.8345666666666669</c:v>
                </c:pt>
                <c:pt idx="583">
                  <c:v>3.9773666666666667</c:v>
                </c:pt>
                <c:pt idx="584">
                  <c:v>4.1171666666666669</c:v>
                </c:pt>
                <c:pt idx="585">
                  <c:v>4.3328999999999995</c:v>
                </c:pt>
                <c:pt idx="586">
                  <c:v>4.3420333333333332</c:v>
                </c:pt>
                <c:pt idx="587">
                  <c:v>4.3784666666666672</c:v>
                </c:pt>
                <c:pt idx="588">
                  <c:v>4.3663333333333334</c:v>
                </c:pt>
                <c:pt idx="589">
                  <c:v>4.4878666666666662</c:v>
                </c:pt>
                <c:pt idx="590">
                  <c:v>4.5425666666666666</c:v>
                </c:pt>
                <c:pt idx="591">
                  <c:v>4.5607666666666669</c:v>
                </c:pt>
                <c:pt idx="592">
                  <c:v>4.4422666666666668</c:v>
                </c:pt>
                <c:pt idx="593">
                  <c:v>4.3723999999999998</c:v>
                </c:pt>
                <c:pt idx="594">
                  <c:v>4.3632999999999997</c:v>
                </c:pt>
                <c:pt idx="595">
                  <c:v>4.4240666666666666</c:v>
                </c:pt>
                <c:pt idx="596">
                  <c:v>4.4939333333333336</c:v>
                </c:pt>
                <c:pt idx="597">
                  <c:v>4.5061</c:v>
                </c:pt>
                <c:pt idx="598">
                  <c:v>4.5790333333333333</c:v>
                </c:pt>
                <c:pt idx="599">
                  <c:v>4.6002999999999998</c:v>
                </c:pt>
                <c:pt idx="600">
                  <c:v>4.6246</c:v>
                </c:pt>
                <c:pt idx="601">
                  <c:v>4.5790333333333333</c:v>
                </c:pt>
                <c:pt idx="602">
                  <c:v>4.5486666666666666</c:v>
                </c:pt>
                <c:pt idx="603">
                  <c:v>4.5638666666666667</c:v>
                </c:pt>
                <c:pt idx="604">
                  <c:v>4.6124666666666672</c:v>
                </c:pt>
                <c:pt idx="605">
                  <c:v>4.685366666666666</c:v>
                </c:pt>
                <c:pt idx="606">
                  <c:v>4.8008333333333333</c:v>
                </c:pt>
                <c:pt idx="607">
                  <c:v>4.8980666666666668</c:v>
                </c:pt>
                <c:pt idx="608">
                  <c:v>4.9862000000000002</c:v>
                </c:pt>
                <c:pt idx="609">
                  <c:v>5.0348000000000006</c:v>
                </c:pt>
                <c:pt idx="610">
                  <c:v>5.0652000000000008</c:v>
                </c:pt>
                <c:pt idx="611">
                  <c:v>5.0682333333333336</c:v>
                </c:pt>
                <c:pt idx="612">
                  <c:v>5.0165666666666668</c:v>
                </c:pt>
                <c:pt idx="613">
                  <c:v>4.9709666666666665</c:v>
                </c:pt>
                <c:pt idx="614">
                  <c:v>4.9588333333333336</c:v>
                </c:pt>
                <c:pt idx="615">
                  <c:v>4.913266666666666</c:v>
                </c:pt>
                <c:pt idx="616">
                  <c:v>4.8494666666666664</c:v>
                </c:pt>
                <c:pt idx="617">
                  <c:v>4.7613333333333339</c:v>
                </c:pt>
                <c:pt idx="618">
                  <c:v>4.7036000000000007</c:v>
                </c:pt>
                <c:pt idx="619">
                  <c:v>4.6671333333333331</c:v>
                </c:pt>
                <c:pt idx="620">
                  <c:v>4.651933333333333</c:v>
                </c:pt>
                <c:pt idx="621">
                  <c:v>4.6367333333333329</c:v>
                </c:pt>
                <c:pt idx="622">
                  <c:v>4.6489000000000003</c:v>
                </c:pt>
                <c:pt idx="623">
                  <c:v>4.7522333333333329</c:v>
                </c:pt>
                <c:pt idx="624">
                  <c:v>4.8586</c:v>
                </c:pt>
                <c:pt idx="625">
                  <c:v>4.9254333333333333</c:v>
                </c:pt>
                <c:pt idx="626">
                  <c:v>4.885933333333333</c:v>
                </c:pt>
                <c:pt idx="627">
                  <c:v>4.8768000000000002</c:v>
                </c:pt>
                <c:pt idx="628">
                  <c:v>4.885933333333333</c:v>
                </c:pt>
                <c:pt idx="629">
                  <c:v>4.9162999999999997</c:v>
                </c:pt>
                <c:pt idx="630">
                  <c:v>4.9223999999999997</c:v>
                </c:pt>
                <c:pt idx="631">
                  <c:v>4.9284666666666661</c:v>
                </c:pt>
                <c:pt idx="632">
                  <c:v>4.9436666666666662</c:v>
                </c:pt>
                <c:pt idx="633">
                  <c:v>4.9375666666666662</c:v>
                </c:pt>
                <c:pt idx="634">
                  <c:v>5.0803666666666665</c:v>
                </c:pt>
                <c:pt idx="635">
                  <c:v>5.1927999999999992</c:v>
                </c:pt>
                <c:pt idx="636">
                  <c:v>5.3082666666666656</c:v>
                </c:pt>
                <c:pt idx="637">
                  <c:v>5.2474999999999996</c:v>
                </c:pt>
                <c:pt idx="638">
                  <c:v>5.1745666666666672</c:v>
                </c:pt>
                <c:pt idx="639">
                  <c:v>5.1927999999999992</c:v>
                </c:pt>
                <c:pt idx="640">
                  <c:v>5.2292666666666667</c:v>
                </c:pt>
                <c:pt idx="641">
                  <c:v>5.2748333333333335</c:v>
                </c:pt>
                <c:pt idx="642">
                  <c:v>5.2565999999999997</c:v>
                </c:pt>
                <c:pt idx="643">
                  <c:v>5.268766666666667</c:v>
                </c:pt>
                <c:pt idx="644">
                  <c:v>5.268766666666667</c:v>
                </c:pt>
                <c:pt idx="645">
                  <c:v>5.2869999999999999</c:v>
                </c:pt>
                <c:pt idx="646">
                  <c:v>5.3507999999999996</c:v>
                </c:pt>
                <c:pt idx="647">
                  <c:v>5.4510666666666667</c:v>
                </c:pt>
                <c:pt idx="648">
                  <c:v>5.5483000000000002</c:v>
                </c:pt>
                <c:pt idx="649">
                  <c:v>5.6212333333333326</c:v>
                </c:pt>
                <c:pt idx="650">
                  <c:v>5.6668333333333338</c:v>
                </c:pt>
                <c:pt idx="651">
                  <c:v>5.6850666666666667</c:v>
                </c:pt>
                <c:pt idx="652">
                  <c:v>5.6273333333333335</c:v>
                </c:pt>
                <c:pt idx="653">
                  <c:v>5.5878333333333332</c:v>
                </c:pt>
                <c:pt idx="654">
                  <c:v>5.5361666666666665</c:v>
                </c:pt>
                <c:pt idx="655">
                  <c:v>5.5118333333333327</c:v>
                </c:pt>
                <c:pt idx="656">
                  <c:v>5.4874999999999998</c:v>
                </c:pt>
                <c:pt idx="657">
                  <c:v>5.5179</c:v>
                </c:pt>
                <c:pt idx="658">
                  <c:v>5.5331000000000001</c:v>
                </c:pt>
                <c:pt idx="659">
                  <c:v>5.5088000000000008</c:v>
                </c:pt>
                <c:pt idx="660">
                  <c:v>5.4571333333333341</c:v>
                </c:pt>
                <c:pt idx="661">
                  <c:v>5.4024333333333336</c:v>
                </c:pt>
                <c:pt idx="662">
                  <c:v>5.3902999999999999</c:v>
                </c:pt>
                <c:pt idx="663">
                  <c:v>5.4115666666666664</c:v>
                </c:pt>
                <c:pt idx="664">
                  <c:v>5.4602000000000004</c:v>
                </c:pt>
                <c:pt idx="665">
                  <c:v>5.4996999999999998</c:v>
                </c:pt>
                <c:pt idx="666">
                  <c:v>5.4906000000000006</c:v>
                </c:pt>
                <c:pt idx="667">
                  <c:v>5.4845333333333341</c:v>
                </c:pt>
                <c:pt idx="668">
                  <c:v>5.4875666666666669</c:v>
                </c:pt>
                <c:pt idx="669">
                  <c:v>5.4784333333333324</c:v>
                </c:pt>
                <c:pt idx="670">
                  <c:v>5.4541000000000004</c:v>
                </c:pt>
                <c:pt idx="671">
                  <c:v>5.4601666666666668</c:v>
                </c:pt>
                <c:pt idx="672">
                  <c:v>5.4845000000000006</c:v>
                </c:pt>
                <c:pt idx="673">
                  <c:v>5.4936333333333325</c:v>
                </c:pt>
                <c:pt idx="674">
                  <c:v>5.4419666666666666</c:v>
                </c:pt>
                <c:pt idx="675">
                  <c:v>5.4024666666666663</c:v>
                </c:pt>
                <c:pt idx="676">
                  <c:v>5.356866666666666</c:v>
                </c:pt>
                <c:pt idx="677">
                  <c:v>5.3173666666666657</c:v>
                </c:pt>
                <c:pt idx="678">
                  <c:v>5.2717666666666672</c:v>
                </c:pt>
                <c:pt idx="679">
                  <c:v>5.204933333333333</c:v>
                </c:pt>
                <c:pt idx="680">
                  <c:v>5.1623999999999999</c:v>
                </c:pt>
                <c:pt idx="681">
                  <c:v>5.0834000000000001</c:v>
                </c:pt>
                <c:pt idx="682">
                  <c:v>5.0043999999999995</c:v>
                </c:pt>
                <c:pt idx="683">
                  <c:v>4.9345333333333334</c:v>
                </c:pt>
                <c:pt idx="684">
                  <c:v>4.9527666666666663</c:v>
                </c:pt>
                <c:pt idx="685">
                  <c:v>5.0226666666666668</c:v>
                </c:pt>
                <c:pt idx="686">
                  <c:v>5.0804</c:v>
                </c:pt>
                <c:pt idx="687">
                  <c:v>5.1016666666666666</c:v>
                </c:pt>
                <c:pt idx="688">
                  <c:v>5.0560666666666663</c:v>
                </c:pt>
                <c:pt idx="689">
                  <c:v>5.0104666666666668</c:v>
                </c:pt>
                <c:pt idx="690">
                  <c:v>4.9558</c:v>
                </c:pt>
                <c:pt idx="691">
                  <c:v>4.9649333333333336</c:v>
                </c:pt>
                <c:pt idx="692">
                  <c:v>4.9771000000000001</c:v>
                </c:pt>
                <c:pt idx="693">
                  <c:v>5.0408999999999997</c:v>
                </c:pt>
                <c:pt idx="694">
                  <c:v>5.0986333333333329</c:v>
                </c:pt>
                <c:pt idx="695">
                  <c:v>5.1897999999999991</c:v>
                </c:pt>
                <c:pt idx="696">
                  <c:v>5.2323333333333331</c:v>
                </c:pt>
                <c:pt idx="697">
                  <c:v>5.2778999999999998</c:v>
                </c:pt>
                <c:pt idx="698">
                  <c:v>5.2869999999999999</c:v>
                </c:pt>
                <c:pt idx="699">
                  <c:v>5.2991666666666672</c:v>
                </c:pt>
                <c:pt idx="700">
                  <c:v>5.3447333333333331</c:v>
                </c:pt>
                <c:pt idx="701">
                  <c:v>5.3751333333333333</c:v>
                </c:pt>
                <c:pt idx="702">
                  <c:v>5.3963999999999999</c:v>
                </c:pt>
                <c:pt idx="703">
                  <c:v>5.3660333333333332</c:v>
                </c:pt>
                <c:pt idx="704">
                  <c:v>5.3720999999999997</c:v>
                </c:pt>
                <c:pt idx="705">
                  <c:v>5.3842333333333334</c:v>
                </c:pt>
                <c:pt idx="706">
                  <c:v>5.3933333333333335</c:v>
                </c:pt>
                <c:pt idx="707">
                  <c:v>5.3143333333333329</c:v>
                </c:pt>
                <c:pt idx="708">
                  <c:v>5.2383666666666668</c:v>
                </c:pt>
                <c:pt idx="709">
                  <c:v>5.2018999999999993</c:v>
                </c:pt>
                <c:pt idx="710">
                  <c:v>5.2504999999999997</c:v>
                </c:pt>
                <c:pt idx="711">
                  <c:v>5.2444333333333333</c:v>
                </c:pt>
                <c:pt idx="712">
                  <c:v>5.2231666666666667</c:v>
                </c:pt>
                <c:pt idx="713">
                  <c:v>5.144166666666667</c:v>
                </c:pt>
                <c:pt idx="714">
                  <c:v>5.1715333333333326</c:v>
                </c:pt>
                <c:pt idx="715">
                  <c:v>5.1776333333333335</c:v>
                </c:pt>
                <c:pt idx="716">
                  <c:v>5.2414666666666667</c:v>
                </c:pt>
                <c:pt idx="717">
                  <c:v>5.2687999999999997</c:v>
                </c:pt>
                <c:pt idx="718">
                  <c:v>5.2930999999999999</c:v>
                </c:pt>
                <c:pt idx="719">
                  <c:v>5.2717999999999998</c:v>
                </c:pt>
                <c:pt idx="720">
                  <c:v>5.226233333333334</c:v>
                </c:pt>
                <c:pt idx="721">
                  <c:v>5.1928000000000001</c:v>
                </c:pt>
                <c:pt idx="722">
                  <c:v>5.1594000000000007</c:v>
                </c:pt>
                <c:pt idx="723">
                  <c:v>5.1229333333333331</c:v>
                </c:pt>
                <c:pt idx="724">
                  <c:v>5.1229333333333331</c:v>
                </c:pt>
                <c:pt idx="725">
                  <c:v>5.1958333333333329</c:v>
                </c:pt>
                <c:pt idx="726">
                  <c:v>5.262666666666667</c:v>
                </c:pt>
                <c:pt idx="727">
                  <c:v>5.262666666666667</c:v>
                </c:pt>
                <c:pt idx="728">
                  <c:v>5.2292666666666667</c:v>
                </c:pt>
                <c:pt idx="729">
                  <c:v>5.2140666666666666</c:v>
                </c:pt>
                <c:pt idx="730">
                  <c:v>5.1745666666666672</c:v>
                </c:pt>
                <c:pt idx="731">
                  <c:v>5.1441666666666661</c:v>
                </c:pt>
                <c:pt idx="732">
                  <c:v>5.0955666666666666</c:v>
                </c:pt>
                <c:pt idx="733">
                  <c:v>5.0986000000000002</c:v>
                </c:pt>
                <c:pt idx="734">
                  <c:v>5.1350666666666669</c:v>
                </c:pt>
                <c:pt idx="735">
                  <c:v>5.1532999999999998</c:v>
                </c:pt>
                <c:pt idx="736">
                  <c:v>5.1928000000000001</c:v>
                </c:pt>
                <c:pt idx="737">
                  <c:v>5.2414333333333332</c:v>
                </c:pt>
                <c:pt idx="738">
                  <c:v>5.3022</c:v>
                </c:pt>
                <c:pt idx="739">
                  <c:v>5.3933666666666662</c:v>
                </c:pt>
                <c:pt idx="740">
                  <c:v>5.4298000000000002</c:v>
                </c:pt>
                <c:pt idx="741">
                  <c:v>5.4662666666666668</c:v>
                </c:pt>
                <c:pt idx="742">
                  <c:v>5.4571333333333341</c:v>
                </c:pt>
                <c:pt idx="743">
                  <c:v>5.4905666666666662</c:v>
                </c:pt>
                <c:pt idx="744">
                  <c:v>5.5148666666666664</c:v>
                </c:pt>
                <c:pt idx="745">
                  <c:v>5.5300666666666665</c:v>
                </c:pt>
                <c:pt idx="746">
                  <c:v>5.4632333333333323</c:v>
                </c:pt>
                <c:pt idx="747">
                  <c:v>5.4359000000000002</c:v>
                </c:pt>
                <c:pt idx="748">
                  <c:v>5.4754000000000005</c:v>
                </c:pt>
                <c:pt idx="749">
                  <c:v>5.5604666666666667</c:v>
                </c:pt>
                <c:pt idx="750">
                  <c:v>5.6728666666666667</c:v>
                </c:pt>
                <c:pt idx="751">
                  <c:v>5.7214999999999998</c:v>
                </c:pt>
                <c:pt idx="752">
                  <c:v>5.7519</c:v>
                </c:pt>
                <c:pt idx="753">
                  <c:v>5.7275999999999998</c:v>
                </c:pt>
                <c:pt idx="754">
                  <c:v>5.7032666666666669</c:v>
                </c:pt>
                <c:pt idx="755">
                  <c:v>5.7032666666666669</c:v>
                </c:pt>
                <c:pt idx="756">
                  <c:v>5.7002333333333333</c:v>
                </c:pt>
                <c:pt idx="757">
                  <c:v>5.6759333333333331</c:v>
                </c:pt>
                <c:pt idx="758">
                  <c:v>5.6242666666666672</c:v>
                </c:pt>
                <c:pt idx="759">
                  <c:v>5.5787000000000004</c:v>
                </c:pt>
                <c:pt idx="760">
                  <c:v>5.5878333333333332</c:v>
                </c:pt>
                <c:pt idx="761">
                  <c:v>5.6243000000000007</c:v>
                </c:pt>
                <c:pt idx="762">
                  <c:v>5.6212333333333335</c:v>
                </c:pt>
                <c:pt idx="763">
                  <c:v>5.5361333333333329</c:v>
                </c:pt>
                <c:pt idx="764">
                  <c:v>5.441933333333334</c:v>
                </c:pt>
                <c:pt idx="765">
                  <c:v>5.3386333333333331</c:v>
                </c:pt>
                <c:pt idx="766">
                  <c:v>5.2930666666666664</c:v>
                </c:pt>
                <c:pt idx="767">
                  <c:v>5.2019000000000002</c:v>
                </c:pt>
                <c:pt idx="768">
                  <c:v>5.1289666666666669</c:v>
                </c:pt>
                <c:pt idx="769">
                  <c:v>5.0529999999999999</c:v>
                </c:pt>
                <c:pt idx="770">
                  <c:v>5.0347666666666671</c:v>
                </c:pt>
                <c:pt idx="771">
                  <c:v>5.0560666666666672</c:v>
                </c:pt>
                <c:pt idx="772">
                  <c:v>5.0864666666666665</c:v>
                </c:pt>
                <c:pt idx="773">
                  <c:v>5.1320666666666668</c:v>
                </c:pt>
                <c:pt idx="774">
                  <c:v>5.2292999999999994</c:v>
                </c:pt>
                <c:pt idx="775">
                  <c:v>5.3356333333333339</c:v>
                </c:pt>
                <c:pt idx="776">
                  <c:v>5.4116</c:v>
                </c:pt>
                <c:pt idx="777">
                  <c:v>5.3569000000000004</c:v>
                </c:pt>
                <c:pt idx="778">
                  <c:v>5.2870333333333335</c:v>
                </c:pt>
                <c:pt idx="779">
                  <c:v>5.2141000000000002</c:v>
                </c:pt>
                <c:pt idx="780">
                  <c:v>5.2049666666666665</c:v>
                </c:pt>
                <c:pt idx="781">
                  <c:v>5.2231999999999994</c:v>
                </c:pt>
                <c:pt idx="782">
                  <c:v>5.1989000000000001</c:v>
                </c:pt>
                <c:pt idx="783">
                  <c:v>5.1533333333333333</c:v>
                </c:pt>
                <c:pt idx="784">
                  <c:v>5.05</c:v>
                </c:pt>
                <c:pt idx="785">
                  <c:v>5.0348000000000006</c:v>
                </c:pt>
                <c:pt idx="786">
                  <c:v>5.1259666666666668</c:v>
                </c:pt>
                <c:pt idx="787">
                  <c:v>5.1928333333333336</c:v>
                </c:pt>
                <c:pt idx="788">
                  <c:v>5.2110666666666665</c:v>
                </c:pt>
                <c:pt idx="789">
                  <c:v>5.1107666666666667</c:v>
                </c:pt>
                <c:pt idx="790">
                  <c:v>5.0286999999999997</c:v>
                </c:pt>
                <c:pt idx="791">
                  <c:v>4.9466666666666663</c:v>
                </c:pt>
                <c:pt idx="792">
                  <c:v>4.9253999999999998</c:v>
                </c:pt>
                <c:pt idx="793">
                  <c:v>4.9162999999999997</c:v>
                </c:pt>
                <c:pt idx="794">
                  <c:v>4.8524666666666665</c:v>
                </c:pt>
                <c:pt idx="795">
                  <c:v>4.8190666666666671</c:v>
                </c:pt>
                <c:pt idx="796">
                  <c:v>4.700566666666667</c:v>
                </c:pt>
                <c:pt idx="797">
                  <c:v>4.5850999999999997</c:v>
                </c:pt>
                <c:pt idx="798">
                  <c:v>4.3419999999999996</c:v>
                </c:pt>
                <c:pt idx="799">
                  <c:v>4.2660333333333336</c:v>
                </c:pt>
                <c:pt idx="800">
                  <c:v>4.2994666666666665</c:v>
                </c:pt>
                <c:pt idx="801">
                  <c:v>4.3967000000000001</c:v>
                </c:pt>
                <c:pt idx="802">
                  <c:v>4.4270999999999994</c:v>
                </c:pt>
                <c:pt idx="803">
                  <c:v>4.4605333333333332</c:v>
                </c:pt>
                <c:pt idx="804">
                  <c:v>4.5365000000000002</c:v>
                </c:pt>
                <c:pt idx="805">
                  <c:v>4.6732333333333331</c:v>
                </c:pt>
                <c:pt idx="806">
                  <c:v>4.7643999999999993</c:v>
                </c:pt>
                <c:pt idx="807">
                  <c:v>4.8342999999999998</c:v>
                </c:pt>
                <c:pt idx="808">
                  <c:v>4.8464333333333336</c:v>
                </c:pt>
                <c:pt idx="809">
                  <c:v>4.8616000000000001</c:v>
                </c:pt>
                <c:pt idx="810">
                  <c:v>4.8463999999999992</c:v>
                </c:pt>
                <c:pt idx="811">
                  <c:v>4.8585666666666656</c:v>
                </c:pt>
                <c:pt idx="812">
                  <c:v>4.8585666666666665</c:v>
                </c:pt>
                <c:pt idx="813">
                  <c:v>4.8919999999999995</c:v>
                </c:pt>
                <c:pt idx="814">
                  <c:v>4.9497333333333335</c:v>
                </c:pt>
                <c:pt idx="815">
                  <c:v>4.9983666666666666</c:v>
                </c:pt>
                <c:pt idx="816">
                  <c:v>5.0196333333333332</c:v>
                </c:pt>
                <c:pt idx="817">
                  <c:v>5.0257000000000005</c:v>
                </c:pt>
                <c:pt idx="818">
                  <c:v>5.0439333333333343</c:v>
                </c:pt>
                <c:pt idx="819">
                  <c:v>5.0621666666666663</c:v>
                </c:pt>
                <c:pt idx="820">
                  <c:v>5.0196333333333332</c:v>
                </c:pt>
                <c:pt idx="821">
                  <c:v>4.9740333333333338</c:v>
                </c:pt>
                <c:pt idx="822">
                  <c:v>4.9284333333333334</c:v>
                </c:pt>
                <c:pt idx="823">
                  <c:v>4.8919666666666659</c:v>
                </c:pt>
                <c:pt idx="824">
                  <c:v>4.8129666666666662</c:v>
                </c:pt>
                <c:pt idx="825">
                  <c:v>4.7764999999999995</c:v>
                </c:pt>
                <c:pt idx="826">
                  <c:v>4.7218000000000009</c:v>
                </c:pt>
                <c:pt idx="827">
                  <c:v>4.6975000000000007</c:v>
                </c:pt>
                <c:pt idx="828">
                  <c:v>4.6823333333333332</c:v>
                </c:pt>
                <c:pt idx="829">
                  <c:v>4.7491999999999992</c:v>
                </c:pt>
                <c:pt idx="830">
                  <c:v>4.8008666666666668</c:v>
                </c:pt>
                <c:pt idx="831">
                  <c:v>4.7826333333333331</c:v>
                </c:pt>
                <c:pt idx="832">
                  <c:v>4.7461666666666664</c:v>
                </c:pt>
                <c:pt idx="833">
                  <c:v>4.6914666666666669</c:v>
                </c:pt>
                <c:pt idx="834">
                  <c:v>4.6610666666666667</c:v>
                </c:pt>
                <c:pt idx="835">
                  <c:v>4.5668666666666669</c:v>
                </c:pt>
                <c:pt idx="836">
                  <c:v>4.5516666666666667</c:v>
                </c:pt>
                <c:pt idx="837">
                  <c:v>4.5855333333333332</c:v>
                </c:pt>
                <c:pt idx="838">
                  <c:v>4.6924666666666663</c:v>
                </c:pt>
                <c:pt idx="839">
                  <c:v>4.7873666666666663</c:v>
                </c:pt>
                <c:pt idx="840">
                  <c:v>4.7812666666666663</c:v>
                </c:pt>
                <c:pt idx="841">
                  <c:v>4.6988666666666665</c:v>
                </c:pt>
                <c:pt idx="842">
                  <c:v>4.5310333333333332</c:v>
                </c:pt>
                <c:pt idx="843">
                  <c:v>4.4394999999999998</c:v>
                </c:pt>
                <c:pt idx="844">
                  <c:v>4.3571333333333335</c:v>
                </c:pt>
                <c:pt idx="845">
                  <c:v>4.3235999999999999</c:v>
                </c:pt>
                <c:pt idx="846">
                  <c:v>4.3449666666666671</c:v>
                </c:pt>
                <c:pt idx="847">
                  <c:v>4.4029333333333334</c:v>
                </c:pt>
                <c:pt idx="848">
                  <c:v>4.5157999999999996</c:v>
                </c:pt>
                <c:pt idx="849">
                  <c:v>4.5096999999999996</c:v>
                </c:pt>
                <c:pt idx="850">
                  <c:v>4.4852999999999996</c:v>
                </c:pt>
                <c:pt idx="851">
                  <c:v>4.4212333333333333</c:v>
                </c:pt>
                <c:pt idx="852">
                  <c:v>4.4425999999999997</c:v>
                </c:pt>
                <c:pt idx="853">
                  <c:v>4.4730999999999996</c:v>
                </c:pt>
                <c:pt idx="854">
                  <c:v>4.503633333333334</c:v>
                </c:pt>
                <c:pt idx="855">
                  <c:v>4.552433333333334</c:v>
                </c:pt>
                <c:pt idx="856">
                  <c:v>4.6256666666666666</c:v>
                </c:pt>
                <c:pt idx="857">
                  <c:v>4.6500666666666666</c:v>
                </c:pt>
                <c:pt idx="858">
                  <c:v>4.6134666666666666</c:v>
                </c:pt>
                <c:pt idx="859">
                  <c:v>4.5982000000000003</c:v>
                </c:pt>
                <c:pt idx="860">
                  <c:v>4.6073333333333339</c:v>
                </c:pt>
                <c:pt idx="861">
                  <c:v>4.6164666666666667</c:v>
                </c:pt>
                <c:pt idx="862">
                  <c:v>4.6103666666666667</c:v>
                </c:pt>
                <c:pt idx="863">
                  <c:v>4.601233333333334</c:v>
                </c:pt>
                <c:pt idx="864">
                  <c:v>4.5554666666666668</c:v>
                </c:pt>
                <c:pt idx="865">
                  <c:v>4.442566666666667</c:v>
                </c:pt>
                <c:pt idx="866">
                  <c:v>4.3083</c:v>
                </c:pt>
                <c:pt idx="867">
                  <c:v>4.2534000000000001</c:v>
                </c:pt>
                <c:pt idx="868">
                  <c:v>4.2717000000000001</c:v>
                </c:pt>
                <c:pt idx="869">
                  <c:v>4.2747666666666673</c:v>
                </c:pt>
                <c:pt idx="870">
                  <c:v>4.2503333333333337</c:v>
                </c:pt>
                <c:pt idx="871">
                  <c:v>4.2351000000000001</c:v>
                </c:pt>
                <c:pt idx="872">
                  <c:v>4.2656000000000001</c:v>
                </c:pt>
                <c:pt idx="873">
                  <c:v>4.2900333333333336</c:v>
                </c:pt>
                <c:pt idx="874">
                  <c:v>4.3205333333333336</c:v>
                </c:pt>
                <c:pt idx="875">
                  <c:v>4.3632666666666671</c:v>
                </c:pt>
                <c:pt idx="876">
                  <c:v>4.387666666666667</c:v>
                </c:pt>
                <c:pt idx="877">
                  <c:v>4.3571666666666671</c:v>
                </c:pt>
                <c:pt idx="878">
                  <c:v>4.2930666666666673</c:v>
                </c:pt>
                <c:pt idx="879">
                  <c:v>4.2656000000000001</c:v>
                </c:pt>
                <c:pt idx="880">
                  <c:v>4.2167666666666674</c:v>
                </c:pt>
                <c:pt idx="881">
                  <c:v>4.2015333333333338</c:v>
                </c:pt>
                <c:pt idx="882">
                  <c:v>4.1923666666666675</c:v>
                </c:pt>
                <c:pt idx="883">
                  <c:v>4.2228666666666674</c:v>
                </c:pt>
                <c:pt idx="884">
                  <c:v>4.2381000000000002</c:v>
                </c:pt>
                <c:pt idx="885">
                  <c:v>4.2198000000000002</c:v>
                </c:pt>
                <c:pt idx="886">
                  <c:v>4.2045666666666675</c:v>
                </c:pt>
                <c:pt idx="887">
                  <c:v>4.1588000000000003</c:v>
                </c:pt>
                <c:pt idx="888">
                  <c:v>4.1709999999999994</c:v>
                </c:pt>
                <c:pt idx="889">
                  <c:v>4.1618333333333331</c:v>
                </c:pt>
                <c:pt idx="890">
                  <c:v>4.2289666666666674</c:v>
                </c:pt>
                <c:pt idx="891">
                  <c:v>4.2564333333333337</c:v>
                </c:pt>
                <c:pt idx="892">
                  <c:v>4.424266666666667</c:v>
                </c:pt>
                <c:pt idx="893">
                  <c:v>4.552433333333334</c:v>
                </c:pt>
                <c:pt idx="894">
                  <c:v>4.6775333333333338</c:v>
                </c:pt>
                <c:pt idx="895">
                  <c:v>4.6531000000000002</c:v>
                </c:pt>
                <c:pt idx="896">
                  <c:v>4.6744333333333339</c:v>
                </c:pt>
                <c:pt idx="897">
                  <c:v>4.7019000000000002</c:v>
                </c:pt>
                <c:pt idx="898">
                  <c:v>4.7446333333333337</c:v>
                </c:pt>
                <c:pt idx="899">
                  <c:v>4.7629666666666663</c:v>
                </c:pt>
                <c:pt idx="900">
                  <c:v>4.7477</c:v>
                </c:pt>
                <c:pt idx="901">
                  <c:v>4.7599</c:v>
                </c:pt>
                <c:pt idx="902">
                  <c:v>4.7599</c:v>
                </c:pt>
                <c:pt idx="903">
                  <c:v>4.7934666666666663</c:v>
                </c:pt>
                <c:pt idx="904">
                  <c:v>4.7873666666666663</c:v>
                </c:pt>
                <c:pt idx="905">
                  <c:v>4.7416</c:v>
                </c:pt>
                <c:pt idx="906">
                  <c:v>4.7263666666666664</c:v>
                </c:pt>
                <c:pt idx="907">
                  <c:v>4.7294333333333336</c:v>
                </c:pt>
                <c:pt idx="908">
                  <c:v>4.7690999999999999</c:v>
                </c:pt>
                <c:pt idx="909">
                  <c:v>4.7385666666666664</c:v>
                </c:pt>
                <c:pt idx="910">
                  <c:v>4.7263333333333337</c:v>
                </c:pt>
                <c:pt idx="911">
                  <c:v>4.6805333333333339</c:v>
                </c:pt>
                <c:pt idx="912">
                  <c:v>4.6866333333333339</c:v>
                </c:pt>
                <c:pt idx="913">
                  <c:v>4.6469666666666667</c:v>
                </c:pt>
                <c:pt idx="914">
                  <c:v>4.6134333333333339</c:v>
                </c:pt>
                <c:pt idx="915">
                  <c:v>4.5554666666666668</c:v>
                </c:pt>
                <c:pt idx="916">
                  <c:v>4.528033333333334</c:v>
                </c:pt>
                <c:pt idx="917">
                  <c:v>4.564633333333334</c:v>
                </c:pt>
                <c:pt idx="918">
                  <c:v>4.5432666666666668</c:v>
                </c:pt>
                <c:pt idx="919">
                  <c:v>4.5005333333333333</c:v>
                </c:pt>
                <c:pt idx="920">
                  <c:v>4.424266666666667</c:v>
                </c:pt>
                <c:pt idx="921">
                  <c:v>4.4791999999999996</c:v>
                </c:pt>
                <c:pt idx="922">
                  <c:v>4.5310666666666668</c:v>
                </c:pt>
                <c:pt idx="923">
                  <c:v>4.564633333333334</c:v>
                </c:pt>
                <c:pt idx="924">
                  <c:v>4.5249666666666668</c:v>
                </c:pt>
                <c:pt idx="925">
                  <c:v>4.5310666666666668</c:v>
                </c:pt>
                <c:pt idx="926">
                  <c:v>4.5524000000000004</c:v>
                </c:pt>
                <c:pt idx="927">
                  <c:v>4.5981666666666667</c:v>
                </c:pt>
                <c:pt idx="928">
                  <c:v>4.6378333333333339</c:v>
                </c:pt>
                <c:pt idx="929">
                  <c:v>4.625633333333333</c:v>
                </c:pt>
                <c:pt idx="930">
                  <c:v>4.5859666666666667</c:v>
                </c:pt>
                <c:pt idx="931">
                  <c:v>4.5066333333333333</c:v>
                </c:pt>
                <c:pt idx="932">
                  <c:v>4.4059333333333335</c:v>
                </c:pt>
                <c:pt idx="933">
                  <c:v>4.3266</c:v>
                </c:pt>
                <c:pt idx="934">
                  <c:v>4.2411666666666674</c:v>
                </c:pt>
                <c:pt idx="935">
                  <c:v>4.2015000000000002</c:v>
                </c:pt>
                <c:pt idx="936">
                  <c:v>4.1282666666666668</c:v>
                </c:pt>
                <c:pt idx="937">
                  <c:v>4.0275999999999996</c:v>
                </c:pt>
                <c:pt idx="938">
                  <c:v>3.9482666666666666</c:v>
                </c:pt>
                <c:pt idx="939">
                  <c:v>3.8811333333333331</c:v>
                </c:pt>
                <c:pt idx="940">
                  <c:v>3.9116333333333331</c:v>
                </c:pt>
                <c:pt idx="941">
                  <c:v>3.9238666666666666</c:v>
                </c:pt>
                <c:pt idx="942">
                  <c:v>3.9391333333333329</c:v>
                </c:pt>
                <c:pt idx="943">
                  <c:v>3.9482999999999997</c:v>
                </c:pt>
                <c:pt idx="944">
                  <c:v>4.0489666666666668</c:v>
                </c:pt>
                <c:pt idx="945">
                  <c:v>4.1374666666666675</c:v>
                </c:pt>
                <c:pt idx="946">
                  <c:v>4.1740666666666675</c:v>
                </c:pt>
                <c:pt idx="947">
                  <c:v>4.1161000000000003</c:v>
                </c:pt>
                <c:pt idx="948">
                  <c:v>4.0519999999999996</c:v>
                </c:pt>
                <c:pt idx="949">
                  <c:v>3.9909666666666666</c:v>
                </c:pt>
                <c:pt idx="950">
                  <c:v>3.9695999999999998</c:v>
                </c:pt>
                <c:pt idx="951">
                  <c:v>4.0214999999999996</c:v>
                </c:pt>
                <c:pt idx="952">
                  <c:v>4.0642333333333331</c:v>
                </c:pt>
                <c:pt idx="953">
                  <c:v>4.1344333333333338</c:v>
                </c:pt>
                <c:pt idx="954">
                  <c:v>4.1740666666666675</c:v>
                </c:pt>
                <c:pt idx="955">
                  <c:v>4.2076333333333338</c:v>
                </c:pt>
                <c:pt idx="956">
                  <c:v>4.0794666666666668</c:v>
                </c:pt>
                <c:pt idx="957">
                  <c:v>3.9574333333333329</c:v>
                </c:pt>
                <c:pt idx="958">
                  <c:v>3.8812333333333329</c:v>
                </c:pt>
                <c:pt idx="959">
                  <c:v>3.9638666666666666</c:v>
                </c:pt>
                <c:pt idx="960">
                  <c:v>4.0251666666666672</c:v>
                </c:pt>
                <c:pt idx="961">
                  <c:v>4.0466333333333333</c:v>
                </c:pt>
                <c:pt idx="962">
                  <c:v>4.0558333333333332</c:v>
                </c:pt>
                <c:pt idx="963">
                  <c:v>4.0466333333333333</c:v>
                </c:pt>
                <c:pt idx="964">
                  <c:v>4.0650000000000004</c:v>
                </c:pt>
                <c:pt idx="965">
                  <c:v>4.0343666666666662</c:v>
                </c:pt>
                <c:pt idx="966">
                  <c:v>3.9792000000000001</c:v>
                </c:pt>
                <c:pt idx="967">
                  <c:v>3.9639000000000002</c:v>
                </c:pt>
                <c:pt idx="968">
                  <c:v>3.9853333333333332</c:v>
                </c:pt>
                <c:pt idx="969">
                  <c:v>4.0589000000000004</c:v>
                </c:pt>
                <c:pt idx="970">
                  <c:v>4.0619666666666658</c:v>
                </c:pt>
                <c:pt idx="971">
                  <c:v>4.1324999999999994</c:v>
                </c:pt>
                <c:pt idx="972">
                  <c:v>4.2214</c:v>
                </c:pt>
                <c:pt idx="973">
                  <c:v>4.3317333333333332</c:v>
                </c:pt>
                <c:pt idx="974">
                  <c:v>4.3807666666666671</c:v>
                </c:pt>
                <c:pt idx="975">
                  <c:v>4.3685333333333345</c:v>
                </c:pt>
                <c:pt idx="976">
                  <c:v>4.3654666666666673</c:v>
                </c:pt>
                <c:pt idx="977">
                  <c:v>4.3624000000000001</c:v>
                </c:pt>
                <c:pt idx="978">
                  <c:v>4.3624000000000009</c:v>
                </c:pt>
                <c:pt idx="979">
                  <c:v>4.3777333333333344</c:v>
                </c:pt>
                <c:pt idx="980">
                  <c:v>4.3777333333333335</c:v>
                </c:pt>
                <c:pt idx="981">
                  <c:v>4.411433333333334</c:v>
                </c:pt>
                <c:pt idx="982">
                  <c:v>4.3869333333333342</c:v>
                </c:pt>
                <c:pt idx="983">
                  <c:v>4.3716000000000008</c:v>
                </c:pt>
                <c:pt idx="984">
                  <c:v>4.405333333333334</c:v>
                </c:pt>
                <c:pt idx="985">
                  <c:v>4.4973000000000001</c:v>
                </c:pt>
                <c:pt idx="986">
                  <c:v>4.5923666666666669</c:v>
                </c:pt>
                <c:pt idx="987">
                  <c:v>4.5954333333333333</c:v>
                </c:pt>
                <c:pt idx="988">
                  <c:v>4.5555666666666665</c:v>
                </c:pt>
                <c:pt idx="989">
                  <c:v>4.4850333333333339</c:v>
                </c:pt>
                <c:pt idx="990">
                  <c:v>4.4727666666666659</c:v>
                </c:pt>
                <c:pt idx="991">
                  <c:v>4.4788999999999994</c:v>
                </c:pt>
                <c:pt idx="992">
                  <c:v>4.5126333333333335</c:v>
                </c:pt>
                <c:pt idx="993">
                  <c:v>4.5402333333333331</c:v>
                </c:pt>
                <c:pt idx="994">
                  <c:v>4.5709</c:v>
                </c:pt>
                <c:pt idx="995">
                  <c:v>4.5279666666666669</c:v>
                </c:pt>
                <c:pt idx="996">
                  <c:v>4.4176000000000002</c:v>
                </c:pt>
                <c:pt idx="997">
                  <c:v>4.2980333333333336</c:v>
                </c:pt>
                <c:pt idx="998">
                  <c:v>4.2336666666666671</c:v>
                </c:pt>
                <c:pt idx="999">
                  <c:v>4.2367333333333335</c:v>
                </c:pt>
                <c:pt idx="1000">
                  <c:v>4.2397999999999998</c:v>
                </c:pt>
                <c:pt idx="1001">
                  <c:v>4.2582000000000004</c:v>
                </c:pt>
                <c:pt idx="1002">
                  <c:v>4.2520666666666669</c:v>
                </c:pt>
                <c:pt idx="1003">
                  <c:v>4.2367333333333335</c:v>
                </c:pt>
                <c:pt idx="1004">
                  <c:v>4.2489999999999997</c:v>
                </c:pt>
                <c:pt idx="1005">
                  <c:v>4.2551333333333341</c:v>
                </c:pt>
                <c:pt idx="1006">
                  <c:v>4.2949999999999999</c:v>
                </c:pt>
                <c:pt idx="1007">
                  <c:v>4.3103000000000007</c:v>
                </c:pt>
                <c:pt idx="1008">
                  <c:v>4.3256333333333332</c:v>
                </c:pt>
                <c:pt idx="1009">
                  <c:v>4.3685333333333327</c:v>
                </c:pt>
                <c:pt idx="1010">
                  <c:v>4.4022666666666668</c:v>
                </c:pt>
                <c:pt idx="1011">
                  <c:v>4.4574333333333334</c:v>
                </c:pt>
                <c:pt idx="1012">
                  <c:v>4.4911666666666665</c:v>
                </c:pt>
                <c:pt idx="1013">
                  <c:v>4.5463666666666676</c:v>
                </c:pt>
                <c:pt idx="1014">
                  <c:v>4.5954333333333333</c:v>
                </c:pt>
                <c:pt idx="1015">
                  <c:v>4.5586333333333338</c:v>
                </c:pt>
                <c:pt idx="1016">
                  <c:v>4.4850333333333339</c:v>
                </c:pt>
                <c:pt idx="1017">
                  <c:v>4.3777333333333335</c:v>
                </c:pt>
                <c:pt idx="1018">
                  <c:v>4.3133666666666661</c:v>
                </c:pt>
                <c:pt idx="1019">
                  <c:v>4.2674000000000003</c:v>
                </c:pt>
                <c:pt idx="1020">
                  <c:v>4.2275333333333336</c:v>
                </c:pt>
                <c:pt idx="1021">
                  <c:v>4.2336666666666671</c:v>
                </c:pt>
                <c:pt idx="1022">
                  <c:v>4.2888333333333337</c:v>
                </c:pt>
                <c:pt idx="1023">
                  <c:v>4.3440000000000003</c:v>
                </c:pt>
                <c:pt idx="1024">
                  <c:v>4.3845000000000001</c:v>
                </c:pt>
                <c:pt idx="1025">
                  <c:v>4.3760000000000003</c:v>
                </c:pt>
                <c:pt idx="1026">
                  <c:v>4.4228333333333332</c:v>
                </c:pt>
                <c:pt idx="1027">
                  <c:v>4.4782666666666664</c:v>
                </c:pt>
                <c:pt idx="1028">
                  <c:v>4.4874999999999998</c:v>
                </c:pt>
                <c:pt idx="1029">
                  <c:v>4.4289666666666676</c:v>
                </c:pt>
                <c:pt idx="1030">
                  <c:v>4.3612333333333337</c:v>
                </c:pt>
                <c:pt idx="1031">
                  <c:v>4.3273666666666672</c:v>
                </c:pt>
                <c:pt idx="1032">
                  <c:v>4.3273666666666672</c:v>
                </c:pt>
                <c:pt idx="1033">
                  <c:v>4.3150333333333331</c:v>
                </c:pt>
                <c:pt idx="1034">
                  <c:v>4.3150333333333331</c:v>
                </c:pt>
                <c:pt idx="1035">
                  <c:v>4.3150333333333331</c:v>
                </c:pt>
                <c:pt idx="1036">
                  <c:v>4.3365999999999998</c:v>
                </c:pt>
                <c:pt idx="1037">
                  <c:v>4.3520000000000003</c:v>
                </c:pt>
                <c:pt idx="1038">
                  <c:v>4.3827999999999996</c:v>
                </c:pt>
                <c:pt idx="1039">
                  <c:v>4.3643000000000001</c:v>
                </c:pt>
                <c:pt idx="1040">
                  <c:v>4.339666666666667</c:v>
                </c:pt>
                <c:pt idx="1041">
                  <c:v>4.3027333333333333</c:v>
                </c:pt>
                <c:pt idx="1042">
                  <c:v>4.275033333333333</c:v>
                </c:pt>
                <c:pt idx="1043">
                  <c:v>4.2811666666666675</c:v>
                </c:pt>
                <c:pt idx="1044">
                  <c:v>4.2657666666666669</c:v>
                </c:pt>
                <c:pt idx="1045">
                  <c:v>4.2719333333333331</c:v>
                </c:pt>
                <c:pt idx="1046">
                  <c:v>4.275033333333333</c:v>
                </c:pt>
                <c:pt idx="1047">
                  <c:v>4.3427666666666669</c:v>
                </c:pt>
                <c:pt idx="1048">
                  <c:v>4.4012666666666664</c:v>
                </c:pt>
                <c:pt idx="1049">
                  <c:v>4.4197333333333333</c:v>
                </c:pt>
                <c:pt idx="1050">
                  <c:v>4.4012666666666673</c:v>
                </c:pt>
                <c:pt idx="1051">
                  <c:v>4.3858666666666659</c:v>
                </c:pt>
                <c:pt idx="1052">
                  <c:v>4.3704666666666663</c:v>
                </c:pt>
                <c:pt idx="1053">
                  <c:v>4.339666666666667</c:v>
                </c:pt>
                <c:pt idx="1054">
                  <c:v>4.3212000000000002</c:v>
                </c:pt>
                <c:pt idx="1055">
                  <c:v>4.2595999999999998</c:v>
                </c:pt>
                <c:pt idx="1056">
                  <c:v>4.231866666666666</c:v>
                </c:pt>
                <c:pt idx="1057">
                  <c:v>4.1825666666666663</c:v>
                </c:pt>
                <c:pt idx="1058">
                  <c:v>4.2072000000000003</c:v>
                </c:pt>
                <c:pt idx="1059">
                  <c:v>4.2318666666666669</c:v>
                </c:pt>
                <c:pt idx="1060">
                  <c:v>4.2534333333333336</c:v>
                </c:pt>
                <c:pt idx="1061">
                  <c:v>4.2626999999999997</c:v>
                </c:pt>
                <c:pt idx="1062">
                  <c:v>4.2565333333333335</c:v>
                </c:pt>
                <c:pt idx="1063">
                  <c:v>4.2811666666666675</c:v>
                </c:pt>
                <c:pt idx="1064">
                  <c:v>4.3058000000000005</c:v>
                </c:pt>
                <c:pt idx="1065">
                  <c:v>4.339666666666667</c:v>
                </c:pt>
                <c:pt idx="1066">
                  <c:v>4.3920333333333339</c:v>
                </c:pt>
                <c:pt idx="1067">
                  <c:v>4.4628666666666668</c:v>
                </c:pt>
                <c:pt idx="1068">
                  <c:v>4.5060000000000002</c:v>
                </c:pt>
                <c:pt idx="1069">
                  <c:v>4.5275666666666661</c:v>
                </c:pt>
                <c:pt idx="1070">
                  <c:v>4.5244999999999997</c:v>
                </c:pt>
                <c:pt idx="1071">
                  <c:v>4.5213999999999999</c:v>
                </c:pt>
                <c:pt idx="1072">
                  <c:v>4.4936666666666669</c:v>
                </c:pt>
                <c:pt idx="1073">
                  <c:v>4.4905666666666662</c:v>
                </c:pt>
                <c:pt idx="1074">
                  <c:v>4.4905666666666662</c:v>
                </c:pt>
                <c:pt idx="1075">
                  <c:v>4.5275333333333334</c:v>
                </c:pt>
                <c:pt idx="1076">
                  <c:v>4.5306333333333333</c:v>
                </c:pt>
                <c:pt idx="1077">
                  <c:v>4.5244999999999997</c:v>
                </c:pt>
                <c:pt idx="1078">
                  <c:v>4.4382666666666664</c:v>
                </c:pt>
                <c:pt idx="1079">
                  <c:v>4.3519999999999994</c:v>
                </c:pt>
                <c:pt idx="1080">
                  <c:v>4.1518000000000006</c:v>
                </c:pt>
                <c:pt idx="1081">
                  <c:v>4.0162666666666667</c:v>
                </c:pt>
                <c:pt idx="1082">
                  <c:v>3.9179999999999997</c:v>
                </c:pt>
                <c:pt idx="1083">
                  <c:v>3.9175333333333335</c:v>
                </c:pt>
                <c:pt idx="1084">
                  <c:v>3.9267000000000003</c:v>
                </c:pt>
                <c:pt idx="1085">
                  <c:v>3.9203999999999994</c:v>
                </c:pt>
                <c:pt idx="1086">
                  <c:v>3.9487666666666663</c:v>
                </c:pt>
                <c:pt idx="1087">
                  <c:v>3.9519000000000002</c:v>
                </c:pt>
                <c:pt idx="1088">
                  <c:v>3.9266666666666672</c:v>
                </c:pt>
                <c:pt idx="1089">
                  <c:v>3.8856666666666668</c:v>
                </c:pt>
                <c:pt idx="1090">
                  <c:v>3.841533333333333</c:v>
                </c:pt>
                <c:pt idx="1091">
                  <c:v>3.8446666666666665</c:v>
                </c:pt>
                <c:pt idx="1092">
                  <c:v>3.8635999999999999</c:v>
                </c:pt>
                <c:pt idx="1093">
                  <c:v>3.8793666666666664</c:v>
                </c:pt>
                <c:pt idx="1094">
                  <c:v>3.8698999999999999</c:v>
                </c:pt>
                <c:pt idx="1095">
                  <c:v>3.8320666666666665</c:v>
                </c:pt>
                <c:pt idx="1096">
                  <c:v>3.819433333333333</c:v>
                </c:pt>
                <c:pt idx="1097">
                  <c:v>3.813133333333333</c:v>
                </c:pt>
                <c:pt idx="1098">
                  <c:v>3.797333333333333</c:v>
                </c:pt>
                <c:pt idx="1099">
                  <c:v>3.7942</c:v>
                </c:pt>
                <c:pt idx="1100">
                  <c:v>3.7784333333333335</c:v>
                </c:pt>
                <c:pt idx="1101">
                  <c:v>3.81</c:v>
                </c:pt>
                <c:pt idx="1102">
                  <c:v>3.8289000000000004</c:v>
                </c:pt>
                <c:pt idx="1103">
                  <c:v>3.8351999999999999</c:v>
                </c:pt>
                <c:pt idx="1104">
                  <c:v>3.8005</c:v>
                </c:pt>
                <c:pt idx="1105">
                  <c:v>3.7626666666666666</c:v>
                </c:pt>
                <c:pt idx="1106">
                  <c:v>3.7595333333333336</c:v>
                </c:pt>
                <c:pt idx="1107">
                  <c:v>3.7847666666666666</c:v>
                </c:pt>
                <c:pt idx="1108">
                  <c:v>3.8005333333333335</c:v>
                </c:pt>
                <c:pt idx="1109">
                  <c:v>3.81</c:v>
                </c:pt>
                <c:pt idx="1110">
                  <c:v>3.8226</c:v>
                </c:pt>
                <c:pt idx="1111">
                  <c:v>3.8320666666666665</c:v>
                </c:pt>
                <c:pt idx="1112">
                  <c:v>3.813133333333333</c:v>
                </c:pt>
                <c:pt idx="1113">
                  <c:v>3.8005333333333335</c:v>
                </c:pt>
                <c:pt idx="1114">
                  <c:v>3.7847666666666666</c:v>
                </c:pt>
                <c:pt idx="1115">
                  <c:v>3.7879333333333336</c:v>
                </c:pt>
                <c:pt idx="1116">
                  <c:v>3.8068333333333335</c:v>
                </c:pt>
                <c:pt idx="1117">
                  <c:v>3.8351999999999999</c:v>
                </c:pt>
                <c:pt idx="1118">
                  <c:v>3.8824999999999998</c:v>
                </c:pt>
                <c:pt idx="1119">
                  <c:v>3.9329666666666667</c:v>
                </c:pt>
                <c:pt idx="1120">
                  <c:v>3.9960666666666662</c:v>
                </c:pt>
                <c:pt idx="1121">
                  <c:v>4.0118333333333327</c:v>
                </c:pt>
                <c:pt idx="1122">
                  <c:v>3.9740000000000002</c:v>
                </c:pt>
                <c:pt idx="1123">
                  <c:v>3.9077666666666668</c:v>
                </c:pt>
                <c:pt idx="1124">
                  <c:v>3.8383666666666669</c:v>
                </c:pt>
                <c:pt idx="1125">
                  <c:v>3.8068333333333335</c:v>
                </c:pt>
                <c:pt idx="1126">
                  <c:v>3.8226</c:v>
                </c:pt>
                <c:pt idx="1127">
                  <c:v>3.8730666666666664</c:v>
                </c:pt>
                <c:pt idx="1128">
                  <c:v>3.9140666666666668</c:v>
                </c:pt>
                <c:pt idx="1129">
                  <c:v>3.9266666666666663</c:v>
                </c:pt>
                <c:pt idx="1130">
                  <c:v>3.9582000000000002</c:v>
                </c:pt>
                <c:pt idx="1131">
                  <c:v>3.9676666666666667</c:v>
                </c:pt>
                <c:pt idx="1132">
                  <c:v>3.9613666666666667</c:v>
                </c:pt>
                <c:pt idx="1133">
                  <c:v>3.9329999999999998</c:v>
                </c:pt>
                <c:pt idx="1134">
                  <c:v>3.9298333333333333</c:v>
                </c:pt>
                <c:pt idx="1135">
                  <c:v>3.9487666666666663</c:v>
                </c:pt>
                <c:pt idx="1136">
                  <c:v>3.9897666666666667</c:v>
                </c:pt>
                <c:pt idx="1137">
                  <c:v>4.0465333333333335</c:v>
                </c:pt>
                <c:pt idx="1138">
                  <c:v>3.9771333333333332</c:v>
                </c:pt>
                <c:pt idx="1139">
                  <c:v>3.8414999999999999</c:v>
                </c:pt>
                <c:pt idx="1140">
                  <c:v>3.6932666666666663</c:v>
                </c:pt>
                <c:pt idx="1141">
                  <c:v>3.6806666666666668</c:v>
                </c:pt>
                <c:pt idx="1142">
                  <c:v>3.7059000000000002</c:v>
                </c:pt>
                <c:pt idx="1143">
                  <c:v>3.7248333333333332</c:v>
                </c:pt>
                <c:pt idx="1144">
                  <c:v>3.7420000000000004</c:v>
                </c:pt>
                <c:pt idx="1145">
                  <c:v>3.7655333333333334</c:v>
                </c:pt>
                <c:pt idx="1146">
                  <c:v>3.7827000000000002</c:v>
                </c:pt>
                <c:pt idx="1147">
                  <c:v>3.7636333333333334</c:v>
                </c:pt>
                <c:pt idx="1148">
                  <c:v>3.7509000000000001</c:v>
                </c:pt>
                <c:pt idx="1149">
                  <c:v>3.7445333333333335</c:v>
                </c:pt>
                <c:pt idx="1150">
                  <c:v>3.7604333333333333</c:v>
                </c:pt>
                <c:pt idx="1151">
                  <c:v>3.7636000000000003</c:v>
                </c:pt>
                <c:pt idx="1152">
                  <c:v>3.7477</c:v>
                </c:pt>
                <c:pt idx="1153">
                  <c:v>3.7349666666666668</c:v>
                </c:pt>
                <c:pt idx="1154">
                  <c:v>3.7222666666666666</c:v>
                </c:pt>
                <c:pt idx="1155">
                  <c:v>3.7254666666666671</c:v>
                </c:pt>
                <c:pt idx="1156">
                  <c:v>3.7223000000000002</c:v>
                </c:pt>
                <c:pt idx="1157">
                  <c:v>3.7382000000000004</c:v>
                </c:pt>
                <c:pt idx="1158">
                  <c:v>3.7349999999999999</c:v>
                </c:pt>
                <c:pt idx="1159">
                  <c:v>3.7254333333333332</c:v>
                </c:pt>
                <c:pt idx="1160">
                  <c:v>3.6776999999999997</c:v>
                </c:pt>
                <c:pt idx="1161">
                  <c:v>3.636333333333333</c:v>
                </c:pt>
                <c:pt idx="1162">
                  <c:v>3.6045333333333329</c:v>
                </c:pt>
                <c:pt idx="1163">
                  <c:v>3.6077333333333335</c:v>
                </c:pt>
                <c:pt idx="1164">
                  <c:v>3.6236666666666668</c:v>
                </c:pt>
                <c:pt idx="1165">
                  <c:v>3.6332</c:v>
                </c:pt>
                <c:pt idx="1166">
                  <c:v>3.6395333333333331</c:v>
                </c:pt>
                <c:pt idx="1167">
                  <c:v>3.6267999999999998</c:v>
                </c:pt>
                <c:pt idx="1168">
                  <c:v>3.6267999999999998</c:v>
                </c:pt>
                <c:pt idx="1169">
                  <c:v>3.6331666666666664</c:v>
                </c:pt>
                <c:pt idx="1170">
                  <c:v>3.690433333333333</c:v>
                </c:pt>
                <c:pt idx="1171">
                  <c:v>3.7477</c:v>
                </c:pt>
                <c:pt idx="1172">
                  <c:v>3.7922666666666665</c:v>
                </c:pt>
                <c:pt idx="1173">
                  <c:v>3.8049999999999997</c:v>
                </c:pt>
                <c:pt idx="1174">
                  <c:v>3.8113666666666663</c:v>
                </c:pt>
                <c:pt idx="1175">
                  <c:v>3.8304333333333331</c:v>
                </c:pt>
                <c:pt idx="1176">
                  <c:v>3.8558666666666661</c:v>
                </c:pt>
                <c:pt idx="1177">
                  <c:v>3.8686000000000003</c:v>
                </c:pt>
                <c:pt idx="1178">
                  <c:v>3.8749666666666669</c:v>
                </c:pt>
                <c:pt idx="1179">
                  <c:v>3.8686000000000003</c:v>
                </c:pt>
                <c:pt idx="1180">
                  <c:v>3.8590333333333331</c:v>
                </c:pt>
                <c:pt idx="1181">
                  <c:v>3.8431333333333337</c:v>
                </c:pt>
                <c:pt idx="1182">
                  <c:v>3.8049666666666666</c:v>
                </c:pt>
                <c:pt idx="1183">
                  <c:v>3.7858999999999998</c:v>
                </c:pt>
                <c:pt idx="1184">
                  <c:v>3.7795333333333332</c:v>
                </c:pt>
                <c:pt idx="1185">
                  <c:v>3.7890666666666668</c:v>
                </c:pt>
                <c:pt idx="1186">
                  <c:v>3.7636000000000003</c:v>
                </c:pt>
                <c:pt idx="1187">
                  <c:v>3.7286000000000001</c:v>
                </c:pt>
                <c:pt idx="1188">
                  <c:v>3.6872333333333334</c:v>
                </c:pt>
                <c:pt idx="1189">
                  <c:v>3.6427</c:v>
                </c:pt>
                <c:pt idx="1190">
                  <c:v>3.5822666666666669</c:v>
                </c:pt>
                <c:pt idx="1191">
                  <c:v>3.5472999999999999</c:v>
                </c:pt>
                <c:pt idx="1192">
                  <c:v>3.5504666666666669</c:v>
                </c:pt>
                <c:pt idx="1193">
                  <c:v>3.5568333333333335</c:v>
                </c:pt>
                <c:pt idx="1194">
                  <c:v>3.5409000000000002</c:v>
                </c:pt>
                <c:pt idx="1195">
                  <c:v>3.5027333333333335</c:v>
                </c:pt>
                <c:pt idx="1196">
                  <c:v>3.4454666666666665</c:v>
                </c:pt>
                <c:pt idx="1197">
                  <c:v>3.4105000000000003</c:v>
                </c:pt>
                <c:pt idx="1198">
                  <c:v>3.3914333333333335</c:v>
                </c:pt>
                <c:pt idx="1199">
                  <c:v>3.4105000000000003</c:v>
                </c:pt>
                <c:pt idx="1200">
                  <c:v>3.4136666666666664</c:v>
                </c:pt>
                <c:pt idx="1201">
                  <c:v>3.4168333333333334</c:v>
                </c:pt>
                <c:pt idx="1202">
                  <c:v>3.3881999999999999</c:v>
                </c:pt>
                <c:pt idx="1203">
                  <c:v>3.3977333333333335</c:v>
                </c:pt>
                <c:pt idx="1204">
                  <c:v>3.3722666666666665</c:v>
                </c:pt>
                <c:pt idx="1205">
                  <c:v>3.3340999999999998</c:v>
                </c:pt>
                <c:pt idx="1206">
                  <c:v>3.2100333333333331</c:v>
                </c:pt>
                <c:pt idx="1207">
                  <c:v>3.1114333333333328</c:v>
                </c:pt>
                <c:pt idx="1208">
                  <c:v>3.0484666666666667</c:v>
                </c:pt>
                <c:pt idx="1209">
                  <c:v>3.0620666666666665</c:v>
                </c:pt>
                <c:pt idx="1210">
                  <c:v>3.0819666666666663</c:v>
                </c:pt>
                <c:pt idx="1211">
                  <c:v>3.1076999999999999</c:v>
                </c:pt>
                <c:pt idx="1212">
                  <c:v>3.1173333333333333</c:v>
                </c:pt>
                <c:pt idx="1213">
                  <c:v>3.1430666666666665</c:v>
                </c:pt>
                <c:pt idx="1214">
                  <c:v>3.1655666666666669</c:v>
                </c:pt>
                <c:pt idx="1215">
                  <c:v>3.1623666666666672</c:v>
                </c:pt>
                <c:pt idx="1216">
                  <c:v>3.1816333333333335</c:v>
                </c:pt>
                <c:pt idx="1217">
                  <c:v>3.2298333333333336</c:v>
                </c:pt>
                <c:pt idx="1218">
                  <c:v>3.2909000000000002</c:v>
                </c:pt>
                <c:pt idx="1219">
                  <c:v>3.3166333333333333</c:v>
                </c:pt>
                <c:pt idx="1220">
                  <c:v>3.3230666666666671</c:v>
                </c:pt>
                <c:pt idx="1221">
                  <c:v>3.3294666666666668</c:v>
                </c:pt>
                <c:pt idx="1222">
                  <c:v>3.3487333333333331</c:v>
                </c:pt>
                <c:pt idx="1223">
                  <c:v>3.3487333333333331</c:v>
                </c:pt>
                <c:pt idx="1224">
                  <c:v>3.3872999999999998</c:v>
                </c:pt>
                <c:pt idx="1225">
                  <c:v>3.4194333333333335</c:v>
                </c:pt>
                <c:pt idx="1226">
                  <c:v>3.4387000000000003</c:v>
                </c:pt>
                <c:pt idx="1227">
                  <c:v>3.4354999999999998</c:v>
                </c:pt>
                <c:pt idx="1228">
                  <c:v>3.4354999999999998</c:v>
                </c:pt>
                <c:pt idx="1229">
                  <c:v>3.4322999999999997</c:v>
                </c:pt>
                <c:pt idx="1230">
                  <c:v>3.4226666666666663</c:v>
                </c:pt>
                <c:pt idx="1231">
                  <c:v>3.4098000000000002</c:v>
                </c:pt>
                <c:pt idx="1232">
                  <c:v>3.4130000000000003</c:v>
                </c:pt>
                <c:pt idx="1233">
                  <c:v>3.4097666666666662</c:v>
                </c:pt>
                <c:pt idx="1234">
                  <c:v>3.4129999999999998</c:v>
                </c:pt>
                <c:pt idx="1235">
                  <c:v>3.3937333333333335</c:v>
                </c:pt>
                <c:pt idx="1236">
                  <c:v>3.3841000000000001</c:v>
                </c:pt>
                <c:pt idx="1237">
                  <c:v>3.2555333333333336</c:v>
                </c:pt>
                <c:pt idx="1238">
                  <c:v>3.1012666666666671</c:v>
                </c:pt>
                <c:pt idx="1239">
                  <c:v>2.9470000000000005</c:v>
                </c:pt>
                <c:pt idx="1240">
                  <c:v>2.9277333333333329</c:v>
                </c:pt>
                <c:pt idx="1241">
                  <c:v>2.9855666666666671</c:v>
                </c:pt>
                <c:pt idx="1242">
                  <c:v>3.0209333333333337</c:v>
                </c:pt>
                <c:pt idx="1243">
                  <c:v>3.0594999999999999</c:v>
                </c:pt>
                <c:pt idx="1244">
                  <c:v>3.0820000000000003</c:v>
                </c:pt>
                <c:pt idx="1245">
                  <c:v>3.1623333333333332</c:v>
                </c:pt>
                <c:pt idx="1246">
                  <c:v>3.1752000000000002</c:v>
                </c:pt>
                <c:pt idx="1247">
                  <c:v>3.1687666666666665</c:v>
                </c:pt>
                <c:pt idx="1248">
                  <c:v>3.1494999999999997</c:v>
                </c:pt>
                <c:pt idx="1249">
                  <c:v>3.146266666666667</c:v>
                </c:pt>
                <c:pt idx="1250">
                  <c:v>3.1623333333333332</c:v>
                </c:pt>
                <c:pt idx="1251">
                  <c:v>3.1783999999999999</c:v>
                </c:pt>
                <c:pt idx="1252">
                  <c:v>3.2105333333333328</c:v>
                </c:pt>
                <c:pt idx="1253">
                  <c:v>3.242666666666667</c:v>
                </c:pt>
                <c:pt idx="1254">
                  <c:v>3.2458666666666667</c:v>
                </c:pt>
                <c:pt idx="1255">
                  <c:v>3.2683666666666666</c:v>
                </c:pt>
                <c:pt idx="1256">
                  <c:v>3.2780333333333331</c:v>
                </c:pt>
                <c:pt idx="1257">
                  <c:v>3.2844666666666669</c:v>
                </c:pt>
                <c:pt idx="1258">
                  <c:v>3.2941000000000003</c:v>
                </c:pt>
                <c:pt idx="1259">
                  <c:v>3.3037333333333336</c:v>
                </c:pt>
                <c:pt idx="1260">
                  <c:v>3.3519333333333332</c:v>
                </c:pt>
                <c:pt idx="1261">
                  <c:v>3.3615999999999997</c:v>
                </c:pt>
                <c:pt idx="1262">
                  <c:v>3.3776666666666664</c:v>
                </c:pt>
                <c:pt idx="1263">
                  <c:v>3.3648000000000002</c:v>
                </c:pt>
                <c:pt idx="1264">
                  <c:v>3.3776333333333333</c:v>
                </c:pt>
                <c:pt idx="1265">
                  <c:v>3.384066666666667</c:v>
                </c:pt>
                <c:pt idx="1266">
                  <c:v>3.3679999999999999</c:v>
                </c:pt>
                <c:pt idx="1267">
                  <c:v>3.3519333333333332</c:v>
                </c:pt>
                <c:pt idx="1268">
                  <c:v>3.3262333333333332</c:v>
                </c:pt>
                <c:pt idx="1269">
                  <c:v>3.2941000000000003</c:v>
                </c:pt>
                <c:pt idx="1270">
                  <c:v>3.2587666666666664</c:v>
                </c:pt>
                <c:pt idx="1271">
                  <c:v>3.252333333333334</c:v>
                </c:pt>
                <c:pt idx="1272">
                  <c:v>3.3969666666666671</c:v>
                </c:pt>
                <c:pt idx="1273">
                  <c:v>3.5448</c:v>
                </c:pt>
                <c:pt idx="1274">
                  <c:v>3.696966666666667</c:v>
                </c:pt>
                <c:pt idx="1275">
                  <c:v>3.6686999999999999</c:v>
                </c:pt>
                <c:pt idx="1276">
                  <c:v>3.6080666666666672</c:v>
                </c:pt>
                <c:pt idx="1277">
                  <c:v>3.5238</c:v>
                </c:pt>
                <c:pt idx="1278">
                  <c:v>3.4816666666666669</c:v>
                </c:pt>
                <c:pt idx="1279">
                  <c:v>3.4687000000000001</c:v>
                </c:pt>
                <c:pt idx="1280">
                  <c:v>3.4589666666666665</c:v>
                </c:pt>
                <c:pt idx="1281">
                  <c:v>3.458966666666667</c:v>
                </c:pt>
                <c:pt idx="1282">
                  <c:v>3.4978666666666669</c:v>
                </c:pt>
                <c:pt idx="1283">
                  <c:v>3.5076000000000001</c:v>
                </c:pt>
                <c:pt idx="1284">
                  <c:v>3.5302666666666664</c:v>
                </c:pt>
                <c:pt idx="1285">
                  <c:v>3.468666666666667</c:v>
                </c:pt>
                <c:pt idx="1286">
                  <c:v>3.4459666666666666</c:v>
                </c:pt>
                <c:pt idx="1287">
                  <c:v>3.4103333333333334</c:v>
                </c:pt>
                <c:pt idx="1288">
                  <c:v>3.4298000000000002</c:v>
                </c:pt>
                <c:pt idx="1289">
                  <c:v>3.420066666666667</c:v>
                </c:pt>
                <c:pt idx="1290">
                  <c:v>3.4265333333333334</c:v>
                </c:pt>
                <c:pt idx="1291">
                  <c:v>3.4362333333333335</c:v>
                </c:pt>
                <c:pt idx="1292">
                  <c:v>3.4524333333333335</c:v>
                </c:pt>
                <c:pt idx="1293">
                  <c:v>3.452433333333333</c:v>
                </c:pt>
                <c:pt idx="1294">
                  <c:v>3.4491999999999998</c:v>
                </c:pt>
                <c:pt idx="1295">
                  <c:v>3.4557000000000002</c:v>
                </c:pt>
                <c:pt idx="1296">
                  <c:v>3.4557000000000002</c:v>
                </c:pt>
                <c:pt idx="1297">
                  <c:v>3.4524666666666666</c:v>
                </c:pt>
                <c:pt idx="1298">
                  <c:v>3.468666666666667</c:v>
                </c:pt>
                <c:pt idx="1299">
                  <c:v>3.4654333333333334</c:v>
                </c:pt>
                <c:pt idx="1300">
                  <c:v>3.5010999999999997</c:v>
                </c:pt>
                <c:pt idx="1301">
                  <c:v>3.5303</c:v>
                </c:pt>
                <c:pt idx="1302">
                  <c:v>3.5627</c:v>
                </c:pt>
                <c:pt idx="1303">
                  <c:v>3.5497333333333336</c:v>
                </c:pt>
                <c:pt idx="1304">
                  <c:v>3.5367666666666668</c:v>
                </c:pt>
                <c:pt idx="1305">
                  <c:v>3.5530000000000004</c:v>
                </c:pt>
                <c:pt idx="1306">
                  <c:v>3.5627333333333335</c:v>
                </c:pt>
                <c:pt idx="1307">
                  <c:v>3.5724333333333331</c:v>
                </c:pt>
                <c:pt idx="1308">
                  <c:v>3.5108333333333328</c:v>
                </c:pt>
                <c:pt idx="1309">
                  <c:v>3.4654333333333334</c:v>
                </c:pt>
                <c:pt idx="1310">
                  <c:v>3.4330333333333329</c:v>
                </c:pt>
                <c:pt idx="1311">
                  <c:v>3.4654333333333334</c:v>
                </c:pt>
                <c:pt idx="1312">
                  <c:v>3.4848666666666666</c:v>
                </c:pt>
                <c:pt idx="1313">
                  <c:v>3.4621666666666666</c:v>
                </c:pt>
                <c:pt idx="1314">
                  <c:v>3.4491999999999998</c:v>
                </c:pt>
                <c:pt idx="1315">
                  <c:v>3.4557000000000002</c:v>
                </c:pt>
                <c:pt idx="1316">
                  <c:v>3.4621666666666666</c:v>
                </c:pt>
                <c:pt idx="1317">
                  <c:v>3.4491999999999998</c:v>
                </c:pt>
                <c:pt idx="1318">
                  <c:v>3.4167666666666663</c:v>
                </c:pt>
                <c:pt idx="1319">
                  <c:v>3.4297333333333331</c:v>
                </c:pt>
                <c:pt idx="1320">
                  <c:v>3.4394666666666667</c:v>
                </c:pt>
                <c:pt idx="1321">
                  <c:v>3.4362333333333335</c:v>
                </c:pt>
                <c:pt idx="1322">
                  <c:v>3.403833333333333</c:v>
                </c:pt>
                <c:pt idx="1323">
                  <c:v>3.3940999999999999</c:v>
                </c:pt>
                <c:pt idx="1324">
                  <c:v>3.3714</c:v>
                </c:pt>
                <c:pt idx="1325">
                  <c:v>3.3519333333333332</c:v>
                </c:pt>
                <c:pt idx="1326">
                  <c:v>3.2968333333333333</c:v>
                </c:pt>
                <c:pt idx="1327">
                  <c:v>3.2579333333333338</c:v>
                </c:pt>
                <c:pt idx="1328">
                  <c:v>3.2287666666666666</c:v>
                </c:pt>
                <c:pt idx="1329">
                  <c:v>3.2287666666666666</c:v>
                </c:pt>
                <c:pt idx="1330">
                  <c:v>3.2774000000000001</c:v>
                </c:pt>
                <c:pt idx="1331">
                  <c:v>3.339</c:v>
                </c:pt>
                <c:pt idx="1332">
                  <c:v>3.4704999999999999</c:v>
                </c:pt>
                <c:pt idx="1333">
                  <c:v>3.5598333333333336</c:v>
                </c:pt>
                <c:pt idx="1334">
                  <c:v>3.6166</c:v>
                </c:pt>
                <c:pt idx="1335">
                  <c:v>3.6001999999999996</c:v>
                </c:pt>
                <c:pt idx="1336">
                  <c:v>3.5903333333333336</c:v>
                </c:pt>
                <c:pt idx="1337">
                  <c:v>3.6002000000000005</c:v>
                </c:pt>
                <c:pt idx="1338">
                  <c:v>3.6034666666666664</c:v>
                </c:pt>
                <c:pt idx="1339">
                  <c:v>3.6034666666666664</c:v>
                </c:pt>
                <c:pt idx="1340">
                  <c:v>3.6001666666666665</c:v>
                </c:pt>
                <c:pt idx="1341">
                  <c:v>3.6133000000000002</c:v>
                </c:pt>
                <c:pt idx="1342">
                  <c:v>3.6362666666666663</c:v>
                </c:pt>
                <c:pt idx="1343">
                  <c:v>3.6592333333333333</c:v>
                </c:pt>
                <c:pt idx="1344">
                  <c:v>3.6723666666666666</c:v>
                </c:pt>
                <c:pt idx="1345">
                  <c:v>3.6723666666666666</c:v>
                </c:pt>
                <c:pt idx="1346">
                  <c:v>3.6658000000000004</c:v>
                </c:pt>
                <c:pt idx="1347">
                  <c:v>3.6854999999999998</c:v>
                </c:pt>
                <c:pt idx="1348">
                  <c:v>3.7544333333333335</c:v>
                </c:pt>
                <c:pt idx="1349">
                  <c:v>3.8036666666666665</c:v>
                </c:pt>
                <c:pt idx="1350">
                  <c:v>3.8332000000000002</c:v>
                </c:pt>
                <c:pt idx="1351">
                  <c:v>3.8266333333333336</c:v>
                </c:pt>
                <c:pt idx="1352">
                  <c:v>3.8069666666666664</c:v>
                </c:pt>
                <c:pt idx="1353">
                  <c:v>3.7938333333333332</c:v>
                </c:pt>
                <c:pt idx="1354">
                  <c:v>3.8069666666666664</c:v>
                </c:pt>
                <c:pt idx="1355">
                  <c:v>3.8200666666666669</c:v>
                </c:pt>
                <c:pt idx="1356">
                  <c:v>3.8233333333333337</c:v>
                </c:pt>
                <c:pt idx="1357">
                  <c:v>3.7970666666666673</c:v>
                </c:pt>
                <c:pt idx="1358">
                  <c:v>3.7675333333333332</c:v>
                </c:pt>
                <c:pt idx="1359">
                  <c:v>3.7675333333333332</c:v>
                </c:pt>
                <c:pt idx="1360">
                  <c:v>3.7774000000000001</c:v>
                </c:pt>
                <c:pt idx="1361">
                  <c:v>3.8397666666666663</c:v>
                </c:pt>
                <c:pt idx="1362">
                  <c:v>3.8693000000000004</c:v>
                </c:pt>
                <c:pt idx="1363">
                  <c:v>3.8955333333333333</c:v>
                </c:pt>
                <c:pt idx="1364">
                  <c:v>3.8955333333333333</c:v>
                </c:pt>
                <c:pt idx="1365">
                  <c:v>3.8856999999999999</c:v>
                </c:pt>
                <c:pt idx="1366">
                  <c:v>3.8397666666666663</c:v>
                </c:pt>
                <c:pt idx="1367">
                  <c:v>3.7905333333333338</c:v>
                </c:pt>
                <c:pt idx="1368">
                  <c:v>3.7577333333333329</c:v>
                </c:pt>
                <c:pt idx="1369">
                  <c:v>3.7150666666666665</c:v>
                </c:pt>
                <c:pt idx="1370">
                  <c:v>3.6560000000000001</c:v>
                </c:pt>
                <c:pt idx="1371">
                  <c:v>3.6165999999999996</c:v>
                </c:pt>
                <c:pt idx="1372">
                  <c:v>3.6067666666666667</c:v>
                </c:pt>
                <c:pt idx="1373">
                  <c:v>3.6198999999999999</c:v>
                </c:pt>
                <c:pt idx="1374">
                  <c:v>3.6166333333333331</c:v>
                </c:pt>
                <c:pt idx="1375">
                  <c:v>3.6330333333333336</c:v>
                </c:pt>
                <c:pt idx="1376">
                  <c:v>3.6560000000000001</c:v>
                </c:pt>
                <c:pt idx="1377">
                  <c:v>3.6526999999999998</c:v>
                </c:pt>
                <c:pt idx="1378">
                  <c:v>3.6526999999999998</c:v>
                </c:pt>
                <c:pt idx="1379">
                  <c:v>3.6691000000000003</c:v>
                </c:pt>
                <c:pt idx="1380">
                  <c:v>3.7413000000000003</c:v>
                </c:pt>
                <c:pt idx="1381">
                  <c:v>3.7937999999999996</c:v>
                </c:pt>
                <c:pt idx="1382">
                  <c:v>3.8167666666666666</c:v>
                </c:pt>
                <c:pt idx="1383">
                  <c:v>3.8200666666666669</c:v>
                </c:pt>
                <c:pt idx="1384">
                  <c:v>3.8200666666666669</c:v>
                </c:pt>
                <c:pt idx="1385">
                  <c:v>3.8233666666666664</c:v>
                </c:pt>
                <c:pt idx="1386">
                  <c:v>3.8430333333333331</c:v>
                </c:pt>
                <c:pt idx="1387">
                  <c:v>3.859433333333333</c:v>
                </c:pt>
                <c:pt idx="1388">
                  <c:v>3.9021000000000003</c:v>
                </c:pt>
                <c:pt idx="1389">
                  <c:v>3.8889999999999998</c:v>
                </c:pt>
                <c:pt idx="1390">
                  <c:v>3.8693333333333335</c:v>
                </c:pt>
                <c:pt idx="1391">
                  <c:v>3.8398000000000003</c:v>
                </c:pt>
                <c:pt idx="1392">
                  <c:v>3.7413333333333334</c:v>
                </c:pt>
                <c:pt idx="1393">
                  <c:v>3.6658333333333335</c:v>
                </c:pt>
                <c:pt idx="1394">
                  <c:v>3.6133000000000002</c:v>
                </c:pt>
                <c:pt idx="1395">
                  <c:v>3.6536666666666666</c:v>
                </c:pt>
                <c:pt idx="1396">
                  <c:v>3.6709666666666667</c:v>
                </c:pt>
                <c:pt idx="1397">
                  <c:v>3.7117</c:v>
                </c:pt>
                <c:pt idx="1398">
                  <c:v>3.7547333333333328</c:v>
                </c:pt>
                <c:pt idx="1399">
                  <c:v>3.8109999999999999</c:v>
                </c:pt>
                <c:pt idx="1400">
                  <c:v>3.8407999999999998</c:v>
                </c:pt>
                <c:pt idx="1401">
                  <c:v>3.8673000000000002</c:v>
                </c:pt>
                <c:pt idx="1402">
                  <c:v>3.9037333333333333</c:v>
                </c:pt>
                <c:pt idx="1403">
                  <c:v>3.8805666666666667</c:v>
                </c:pt>
                <c:pt idx="1404">
                  <c:v>3.8176666666666663</c:v>
                </c:pt>
                <c:pt idx="1405">
                  <c:v>3.7382000000000004</c:v>
                </c:pt>
                <c:pt idx="1406">
                  <c:v>3.6984666666666666</c:v>
                </c:pt>
                <c:pt idx="1407">
                  <c:v>3.7183333333333333</c:v>
                </c:pt>
                <c:pt idx="1408">
                  <c:v>3.751433333333333</c:v>
                </c:pt>
                <c:pt idx="1409">
                  <c:v>3.7845333333333335</c:v>
                </c:pt>
                <c:pt idx="1410">
                  <c:v>3.8341999999999996</c:v>
                </c:pt>
                <c:pt idx="1411">
                  <c:v>3.8904999999999998</c:v>
                </c:pt>
                <c:pt idx="1412">
                  <c:v>3.9699666666666666</c:v>
                </c:pt>
                <c:pt idx="1413">
                  <c:v>4.0030666666666663</c:v>
                </c:pt>
                <c:pt idx="1414">
                  <c:v>4.062666666666666</c:v>
                </c:pt>
                <c:pt idx="1415">
                  <c:v>4.0891666666666664</c:v>
                </c:pt>
                <c:pt idx="1416">
                  <c:v>4.1289000000000007</c:v>
                </c:pt>
                <c:pt idx="1417">
                  <c:v>4.112333333333333</c:v>
                </c:pt>
                <c:pt idx="1418">
                  <c:v>4.1189333333333336</c:v>
                </c:pt>
                <c:pt idx="1419">
                  <c:v>4.1255666666666668</c:v>
                </c:pt>
                <c:pt idx="1420">
                  <c:v>4.1619999999999999</c:v>
                </c:pt>
                <c:pt idx="1421">
                  <c:v>4.1686333333333332</c:v>
                </c:pt>
                <c:pt idx="1422">
                  <c:v>4.2679666666666662</c:v>
                </c:pt>
                <c:pt idx="1423">
                  <c:v>4.3474333333333339</c:v>
                </c:pt>
                <c:pt idx="1424">
                  <c:v>4.410333333333333</c:v>
                </c:pt>
                <c:pt idx="1425">
                  <c:v>4.3771999999999993</c:v>
                </c:pt>
                <c:pt idx="1426">
                  <c:v>4.3341666666666665</c:v>
                </c:pt>
                <c:pt idx="1427">
                  <c:v>4.2878333333333334</c:v>
                </c:pt>
                <c:pt idx="1428">
                  <c:v>4.2481</c:v>
                </c:pt>
                <c:pt idx="1429">
                  <c:v>4.2017333333333333</c:v>
                </c:pt>
                <c:pt idx="1430">
                  <c:v>4.1851666666666665</c:v>
                </c:pt>
                <c:pt idx="1431">
                  <c:v>4.1652999999999993</c:v>
                </c:pt>
                <c:pt idx="1432">
                  <c:v>4.1686000000000005</c:v>
                </c:pt>
                <c:pt idx="1433">
                  <c:v>4.1752333333333338</c:v>
                </c:pt>
                <c:pt idx="1434">
                  <c:v>4.1719333333333326</c:v>
                </c:pt>
                <c:pt idx="1435">
                  <c:v>4.1686333333333332</c:v>
                </c:pt>
                <c:pt idx="1436">
                  <c:v>4.1818666666666671</c:v>
                </c:pt>
                <c:pt idx="1437">
                  <c:v>4.2116666666666669</c:v>
                </c:pt>
                <c:pt idx="1438">
                  <c:v>4.2513999999999994</c:v>
                </c:pt>
                <c:pt idx="1439">
                  <c:v>4.3010666666666664</c:v>
                </c:pt>
                <c:pt idx="1440">
                  <c:v>4.3275666666666668</c:v>
                </c:pt>
                <c:pt idx="1441">
                  <c:v>4.3441333333333327</c:v>
                </c:pt>
                <c:pt idx="1442">
                  <c:v>4.3342000000000001</c:v>
                </c:pt>
                <c:pt idx="1443">
                  <c:v>4.3374999999999995</c:v>
                </c:pt>
                <c:pt idx="1444">
                  <c:v>4.3341666666666665</c:v>
                </c:pt>
                <c:pt idx="1445">
                  <c:v>4.3407999999999998</c:v>
                </c:pt>
                <c:pt idx="1446">
                  <c:v>4.3341666666666665</c:v>
                </c:pt>
                <c:pt idx="1447">
                  <c:v>4.3341666666666665</c:v>
                </c:pt>
                <c:pt idx="1448">
                  <c:v>4.3143000000000002</c:v>
                </c:pt>
                <c:pt idx="1449">
                  <c:v>4.3308666666666662</c:v>
                </c:pt>
                <c:pt idx="1450">
                  <c:v>4.3705999999999996</c:v>
                </c:pt>
                <c:pt idx="1451">
                  <c:v>4.3970666666666665</c:v>
                </c:pt>
                <c:pt idx="1452">
                  <c:v>4.3838333333333326</c:v>
                </c:pt>
                <c:pt idx="1453">
                  <c:v>4.360666666666666</c:v>
                </c:pt>
                <c:pt idx="1454">
                  <c:v>4.360666666666666</c:v>
                </c:pt>
                <c:pt idx="1455">
                  <c:v>4.393766666666667</c:v>
                </c:pt>
                <c:pt idx="1456">
                  <c:v>4.3738999999999999</c:v>
                </c:pt>
                <c:pt idx="1457">
                  <c:v>4.4864999999999995</c:v>
                </c:pt>
                <c:pt idx="1458">
                  <c:v>4.5957666666666661</c:v>
                </c:pt>
                <c:pt idx="1459">
                  <c:v>4.7287666666666661</c:v>
                </c:pt>
                <c:pt idx="1460">
                  <c:v>4.7160000000000002</c:v>
                </c:pt>
                <c:pt idx="1461">
                  <c:v>4.7300000000000004</c:v>
                </c:pt>
                <c:pt idx="1462">
                  <c:v>4.75</c:v>
                </c:pt>
                <c:pt idx="1463">
                  <c:v>4.84</c:v>
                </c:pt>
                <c:pt idx="1464">
                  <c:v>4.8566666666666665</c:v>
                </c:pt>
                <c:pt idx="1465">
                  <c:v>4.8600000000000003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7E-4DAB-9A7A-D2EF2EE7BC99}"/>
            </c:ext>
          </c:extLst>
        </c:ser>
        <c:ser>
          <c:idx val="3"/>
          <c:order val="3"/>
          <c:tx>
            <c:strRef>
              <c:f>'Simple Moving Average '!$M$1</c:f>
              <c:strCache>
                <c:ptCount val="1"/>
                <c:pt idx="0">
                  <c:v>6-MA</c:v>
                </c:pt>
              </c:strCache>
            </c:strRef>
          </c:tx>
          <c:spPr>
            <a:ln w="34925" cap="rnd">
              <a:solidFill>
                <a:schemeClr val="accent6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'!$M$8:$M$1470</c:f>
              <c:numCache>
                <c:formatCode>_("$"* #,##0.00_);_("$"* \(#,##0.00\);_("$"* "-"??_);_(@_)</c:formatCode>
                <c:ptCount val="1463"/>
                <c:pt idx="0">
                  <c:v>5.2997500000000004</c:v>
                </c:pt>
                <c:pt idx="1">
                  <c:v>5.3592666666666666</c:v>
                </c:pt>
                <c:pt idx="2">
                  <c:v>5.4351500000000001</c:v>
                </c:pt>
                <c:pt idx="3">
                  <c:v>5.4485333333333337</c:v>
                </c:pt>
                <c:pt idx="4">
                  <c:v>5.4529999999999994</c:v>
                </c:pt>
                <c:pt idx="5">
                  <c:v>5.4232500000000003</c:v>
                </c:pt>
                <c:pt idx="6">
                  <c:v>5.3890166666666666</c:v>
                </c:pt>
                <c:pt idx="7">
                  <c:v>5.3845500000000008</c:v>
                </c:pt>
                <c:pt idx="8">
                  <c:v>5.3681833333333335</c:v>
                </c:pt>
                <c:pt idx="9">
                  <c:v>5.3726500000000001</c:v>
                </c:pt>
                <c:pt idx="10">
                  <c:v>5.3890166666666666</c:v>
                </c:pt>
                <c:pt idx="11">
                  <c:v>5.4857166666666659</c:v>
                </c:pt>
                <c:pt idx="12">
                  <c:v>5.5615999999999994</c:v>
                </c:pt>
                <c:pt idx="13">
                  <c:v>5.6270666666666669</c:v>
                </c:pt>
                <c:pt idx="14">
                  <c:v>5.7163333333333339</c:v>
                </c:pt>
                <c:pt idx="15">
                  <c:v>5.7609666666666675</c:v>
                </c:pt>
                <c:pt idx="16">
                  <c:v>5.7565</c:v>
                </c:pt>
                <c:pt idx="17">
                  <c:v>5.676166666666667</c:v>
                </c:pt>
                <c:pt idx="18">
                  <c:v>5.6092166666666676</c:v>
                </c:pt>
                <c:pt idx="19">
                  <c:v>5.5348166666666669</c:v>
                </c:pt>
                <c:pt idx="20">
                  <c:v>5.4440666666666671</c:v>
                </c:pt>
                <c:pt idx="21">
                  <c:v>5.4157999999999999</c:v>
                </c:pt>
                <c:pt idx="22">
                  <c:v>5.4277166666666661</c:v>
                </c:pt>
                <c:pt idx="23">
                  <c:v>5.4544833333333331</c:v>
                </c:pt>
                <c:pt idx="24">
                  <c:v>5.4961500000000001</c:v>
                </c:pt>
                <c:pt idx="25">
                  <c:v>5.5333499999999995</c:v>
                </c:pt>
                <c:pt idx="26">
                  <c:v>5.5869166666666672</c:v>
                </c:pt>
                <c:pt idx="27">
                  <c:v>5.5884166666666673</c:v>
                </c:pt>
                <c:pt idx="28">
                  <c:v>5.5720499999999999</c:v>
                </c:pt>
                <c:pt idx="29">
                  <c:v>5.5586666666666664</c:v>
                </c:pt>
                <c:pt idx="30">
                  <c:v>5.5467500000000003</c:v>
                </c:pt>
                <c:pt idx="31">
                  <c:v>5.5244333333333335</c:v>
                </c:pt>
                <c:pt idx="32">
                  <c:v>5.4946666666666664</c:v>
                </c:pt>
                <c:pt idx="33">
                  <c:v>5.487216666666666</c:v>
                </c:pt>
                <c:pt idx="34">
                  <c:v>5.4857166666666659</c:v>
                </c:pt>
                <c:pt idx="35">
                  <c:v>5.4797666666666673</c:v>
                </c:pt>
                <c:pt idx="36">
                  <c:v>5.455966666666666</c:v>
                </c:pt>
                <c:pt idx="37">
                  <c:v>5.4574499999999988</c:v>
                </c:pt>
                <c:pt idx="38">
                  <c:v>5.4544833333333331</c:v>
                </c:pt>
                <c:pt idx="39">
                  <c:v>5.4410999999999996</c:v>
                </c:pt>
                <c:pt idx="40">
                  <c:v>5.438133333333333</c:v>
                </c:pt>
                <c:pt idx="41">
                  <c:v>5.4425999999999997</c:v>
                </c:pt>
                <c:pt idx="42">
                  <c:v>5.4604500000000007</c:v>
                </c:pt>
                <c:pt idx="43">
                  <c:v>5.4574833333333332</c:v>
                </c:pt>
                <c:pt idx="44">
                  <c:v>5.4753333333333343</c:v>
                </c:pt>
                <c:pt idx="45">
                  <c:v>5.5289000000000001</c:v>
                </c:pt>
                <c:pt idx="46">
                  <c:v>5.5675833333333342</c:v>
                </c:pt>
                <c:pt idx="47">
                  <c:v>5.598816666666667</c:v>
                </c:pt>
                <c:pt idx="48">
                  <c:v>5.612216666666666</c:v>
                </c:pt>
                <c:pt idx="49">
                  <c:v>5.630066666666667</c:v>
                </c:pt>
                <c:pt idx="50">
                  <c:v>5.5794833333333331</c:v>
                </c:pt>
                <c:pt idx="51">
                  <c:v>5.5021000000000013</c:v>
                </c:pt>
                <c:pt idx="52">
                  <c:v>5.426216666666666</c:v>
                </c:pt>
                <c:pt idx="53">
                  <c:v>5.3473666666666659</c:v>
                </c:pt>
                <c:pt idx="54">
                  <c:v>5.2580999999999998</c:v>
                </c:pt>
                <c:pt idx="55">
                  <c:v>5.1777499999999996</c:v>
                </c:pt>
                <c:pt idx="56">
                  <c:v>5.1613833333333332</c:v>
                </c:pt>
                <c:pt idx="57">
                  <c:v>5.1524666666666663</c:v>
                </c:pt>
                <c:pt idx="58">
                  <c:v>5.164366666666667</c:v>
                </c:pt>
                <c:pt idx="59">
                  <c:v>5.1762666666666668</c:v>
                </c:pt>
                <c:pt idx="60">
                  <c:v>5.2104833333333334</c:v>
                </c:pt>
                <c:pt idx="61">
                  <c:v>5.2462</c:v>
                </c:pt>
                <c:pt idx="62">
                  <c:v>5.2595833333333335</c:v>
                </c:pt>
                <c:pt idx="63">
                  <c:v>5.2655333333333338</c:v>
                </c:pt>
                <c:pt idx="64">
                  <c:v>5.2610666666666672</c:v>
                </c:pt>
                <c:pt idx="65">
                  <c:v>5.2670166666666667</c:v>
                </c:pt>
                <c:pt idx="66">
                  <c:v>5.2253499999999997</c:v>
                </c:pt>
                <c:pt idx="67">
                  <c:v>5.1836833333333336</c:v>
                </c:pt>
                <c:pt idx="68">
                  <c:v>5.1777333333333333</c:v>
                </c:pt>
                <c:pt idx="69">
                  <c:v>5.171783333333333</c:v>
                </c:pt>
                <c:pt idx="70">
                  <c:v>5.1628666666666669</c:v>
                </c:pt>
                <c:pt idx="71">
                  <c:v>5.1420500000000002</c:v>
                </c:pt>
                <c:pt idx="72">
                  <c:v>5.164366666666667</c:v>
                </c:pt>
                <c:pt idx="73">
                  <c:v>5.1078333333333337</c:v>
                </c:pt>
                <c:pt idx="74">
                  <c:v>5.0394000000000005</c:v>
                </c:pt>
                <c:pt idx="75">
                  <c:v>4.9664833333333336</c:v>
                </c:pt>
                <c:pt idx="76">
                  <c:v>4.8876166666666672</c:v>
                </c:pt>
                <c:pt idx="77">
                  <c:v>4.8013166666666667</c:v>
                </c:pt>
                <c:pt idx="78">
                  <c:v>4.7120500000000005</c:v>
                </c:pt>
                <c:pt idx="79">
                  <c:v>4.6941999999999995</c:v>
                </c:pt>
                <c:pt idx="80">
                  <c:v>4.6614666666666666</c:v>
                </c:pt>
                <c:pt idx="81">
                  <c:v>4.619816666666666</c:v>
                </c:pt>
                <c:pt idx="82">
                  <c:v>4.5751833333333343</c:v>
                </c:pt>
                <c:pt idx="83">
                  <c:v>4.5350000000000001</c:v>
                </c:pt>
                <c:pt idx="84">
                  <c:v>4.4963166666666661</c:v>
                </c:pt>
                <c:pt idx="85">
                  <c:v>4.4427500000000002</c:v>
                </c:pt>
                <c:pt idx="86">
                  <c:v>4.3876999999999997</c:v>
                </c:pt>
                <c:pt idx="87">
                  <c:v>4.3475333333333337</c:v>
                </c:pt>
                <c:pt idx="88">
                  <c:v>4.3445666666666662</c:v>
                </c:pt>
                <c:pt idx="89">
                  <c:v>4.3430833333333334</c:v>
                </c:pt>
                <c:pt idx="90">
                  <c:v>4.3654000000000002</c:v>
                </c:pt>
                <c:pt idx="91">
                  <c:v>4.4070500000000008</c:v>
                </c:pt>
                <c:pt idx="92">
                  <c:v>4.4690833333333337</c:v>
                </c:pt>
                <c:pt idx="93">
                  <c:v>4.5070500000000004</c:v>
                </c:pt>
                <c:pt idx="94">
                  <c:v>4.5393000000000008</c:v>
                </c:pt>
                <c:pt idx="95">
                  <c:v>4.5579999999999998</c:v>
                </c:pt>
                <c:pt idx="96">
                  <c:v>4.5603666666666669</c:v>
                </c:pt>
                <c:pt idx="97">
                  <c:v>4.5672999999999995</c:v>
                </c:pt>
                <c:pt idx="98">
                  <c:v>4.5552666666666672</c:v>
                </c:pt>
                <c:pt idx="99">
                  <c:v>4.5582666666666665</c:v>
                </c:pt>
                <c:pt idx="100">
                  <c:v>4.5447333333333333</c:v>
                </c:pt>
                <c:pt idx="101">
                  <c:v>4.5507499999999999</c:v>
                </c:pt>
                <c:pt idx="102">
                  <c:v>4.5477499999999997</c:v>
                </c:pt>
                <c:pt idx="103">
                  <c:v>4.5462333333333325</c:v>
                </c:pt>
                <c:pt idx="104">
                  <c:v>4.5357000000000003</c:v>
                </c:pt>
                <c:pt idx="105">
                  <c:v>4.5612833333333329</c:v>
                </c:pt>
                <c:pt idx="106">
                  <c:v>4.5718166666666669</c:v>
                </c:pt>
                <c:pt idx="107">
                  <c:v>4.5763166666666661</c:v>
                </c:pt>
                <c:pt idx="108">
                  <c:v>4.5657833333333331</c:v>
                </c:pt>
                <c:pt idx="109">
                  <c:v>4.5492499999999998</c:v>
                </c:pt>
                <c:pt idx="110">
                  <c:v>4.5537666666666672</c:v>
                </c:pt>
                <c:pt idx="111">
                  <c:v>4.5356999999999994</c:v>
                </c:pt>
                <c:pt idx="112">
                  <c:v>4.5462333333333325</c:v>
                </c:pt>
                <c:pt idx="113">
                  <c:v>4.5582833333333328</c:v>
                </c:pt>
                <c:pt idx="114">
                  <c:v>4.5718166666666669</c:v>
                </c:pt>
                <c:pt idx="115">
                  <c:v>4.574816666666667</c:v>
                </c:pt>
                <c:pt idx="116">
                  <c:v>4.576316666666667</c:v>
                </c:pt>
                <c:pt idx="117">
                  <c:v>4.5658000000000003</c:v>
                </c:pt>
                <c:pt idx="118">
                  <c:v>4.5417333333333332</c:v>
                </c:pt>
                <c:pt idx="119">
                  <c:v>4.5221666666666662</c:v>
                </c:pt>
                <c:pt idx="120">
                  <c:v>4.5251833333333327</c:v>
                </c:pt>
                <c:pt idx="121">
                  <c:v>4.5447333333333333</c:v>
                </c:pt>
                <c:pt idx="122">
                  <c:v>4.5507499999999999</c:v>
                </c:pt>
                <c:pt idx="123">
                  <c:v>4.5612666666666666</c:v>
                </c:pt>
                <c:pt idx="124">
                  <c:v>4.5642666666666658</c:v>
                </c:pt>
                <c:pt idx="125">
                  <c:v>4.5687833333333332</c:v>
                </c:pt>
                <c:pt idx="126">
                  <c:v>4.5687833333333332</c:v>
                </c:pt>
                <c:pt idx="127">
                  <c:v>4.5657833333333331</c:v>
                </c:pt>
                <c:pt idx="128">
                  <c:v>4.5718000000000005</c:v>
                </c:pt>
                <c:pt idx="129">
                  <c:v>4.5838333333333336</c:v>
                </c:pt>
                <c:pt idx="130">
                  <c:v>4.6034000000000006</c:v>
                </c:pt>
                <c:pt idx="131">
                  <c:v>4.6154333333333328</c:v>
                </c:pt>
                <c:pt idx="132">
                  <c:v>4.627466666666666</c:v>
                </c:pt>
                <c:pt idx="133">
                  <c:v>4.630466666666667</c:v>
                </c:pt>
                <c:pt idx="134">
                  <c:v>4.641</c:v>
                </c:pt>
                <c:pt idx="135">
                  <c:v>4.650033333333333</c:v>
                </c:pt>
                <c:pt idx="136">
                  <c:v>4.7312666666666665</c:v>
                </c:pt>
                <c:pt idx="137">
                  <c:v>4.8185166666666666</c:v>
                </c:pt>
                <c:pt idx="138">
                  <c:v>4.9036499999999998</c:v>
                </c:pt>
                <c:pt idx="139">
                  <c:v>4.9644500000000003</c:v>
                </c:pt>
                <c:pt idx="140">
                  <c:v>5.0085999999999995</c:v>
                </c:pt>
                <c:pt idx="141">
                  <c:v>5.0451666666666659</c:v>
                </c:pt>
                <c:pt idx="142">
                  <c:v>5.0080666666666671</c:v>
                </c:pt>
                <c:pt idx="143">
                  <c:v>4.9512499999999999</c:v>
                </c:pt>
                <c:pt idx="144">
                  <c:v>4.905666666666666</c:v>
                </c:pt>
                <c:pt idx="145">
                  <c:v>4.882883333333333</c:v>
                </c:pt>
                <c:pt idx="146">
                  <c:v>4.8813666666666657</c:v>
                </c:pt>
                <c:pt idx="147">
                  <c:v>4.8874499999999994</c:v>
                </c:pt>
                <c:pt idx="148">
                  <c:v>4.8737666666666666</c:v>
                </c:pt>
                <c:pt idx="149">
                  <c:v>4.8798499999999994</c:v>
                </c:pt>
                <c:pt idx="150">
                  <c:v>4.8448999999999991</c:v>
                </c:pt>
                <c:pt idx="151">
                  <c:v>4.8053833333333325</c:v>
                </c:pt>
                <c:pt idx="152">
                  <c:v>4.7704333333333331</c:v>
                </c:pt>
                <c:pt idx="153">
                  <c:v>4.7430833333333338</c:v>
                </c:pt>
                <c:pt idx="154">
                  <c:v>4.7187833333333336</c:v>
                </c:pt>
                <c:pt idx="155">
                  <c:v>4.6944666666666661</c:v>
                </c:pt>
                <c:pt idx="156">
                  <c:v>4.6868833333333333</c:v>
                </c:pt>
                <c:pt idx="157">
                  <c:v>4.6793000000000005</c:v>
                </c:pt>
                <c:pt idx="158">
                  <c:v>4.653483333333333</c:v>
                </c:pt>
                <c:pt idx="159">
                  <c:v>4.6094333333333335</c:v>
                </c:pt>
                <c:pt idx="160">
                  <c:v>4.5699333333333332</c:v>
                </c:pt>
                <c:pt idx="161">
                  <c:v>4.5319500000000001</c:v>
                </c:pt>
                <c:pt idx="162">
                  <c:v>4.5152333333333337</c:v>
                </c:pt>
                <c:pt idx="163">
                  <c:v>4.4939666666666662</c:v>
                </c:pt>
                <c:pt idx="164">
                  <c:v>4.4802833333333334</c:v>
                </c:pt>
                <c:pt idx="165">
                  <c:v>4.4848333333333334</c:v>
                </c:pt>
                <c:pt idx="166">
                  <c:v>4.5030666666666663</c:v>
                </c:pt>
                <c:pt idx="167">
                  <c:v>4.5182666666666664</c:v>
                </c:pt>
                <c:pt idx="168">
                  <c:v>4.5395333333333339</c:v>
                </c:pt>
                <c:pt idx="169">
                  <c:v>4.5744666666666669</c:v>
                </c:pt>
                <c:pt idx="170">
                  <c:v>4.6246000000000009</c:v>
                </c:pt>
                <c:pt idx="171">
                  <c:v>4.6565000000000012</c:v>
                </c:pt>
                <c:pt idx="172">
                  <c:v>4.6732000000000005</c:v>
                </c:pt>
                <c:pt idx="173">
                  <c:v>4.6929499999999997</c:v>
                </c:pt>
                <c:pt idx="174">
                  <c:v>4.6990333333333334</c:v>
                </c:pt>
                <c:pt idx="175">
                  <c:v>4.7066333333333326</c:v>
                </c:pt>
                <c:pt idx="176">
                  <c:v>4.7142333333333326</c:v>
                </c:pt>
                <c:pt idx="177">
                  <c:v>4.7142333333333326</c:v>
                </c:pt>
                <c:pt idx="178">
                  <c:v>4.7111999999999998</c:v>
                </c:pt>
                <c:pt idx="179">
                  <c:v>4.6990500000000006</c:v>
                </c:pt>
                <c:pt idx="180">
                  <c:v>4.6762500000000005</c:v>
                </c:pt>
                <c:pt idx="181">
                  <c:v>4.659533333333334</c:v>
                </c:pt>
                <c:pt idx="182">
                  <c:v>4.6245833333333337</c:v>
                </c:pt>
                <c:pt idx="183">
                  <c:v>4.583566666666667</c:v>
                </c:pt>
                <c:pt idx="184">
                  <c:v>4.5410333333333339</c:v>
                </c:pt>
                <c:pt idx="185">
                  <c:v>4.5060833333333337</c:v>
                </c:pt>
                <c:pt idx="186">
                  <c:v>4.4908999999999999</c:v>
                </c:pt>
                <c:pt idx="187">
                  <c:v>4.4711499999999997</c:v>
                </c:pt>
                <c:pt idx="188">
                  <c:v>4.4468499999999995</c:v>
                </c:pt>
                <c:pt idx="189">
                  <c:v>4.4468499999999995</c:v>
                </c:pt>
                <c:pt idx="190">
                  <c:v>4.4650833333333333</c:v>
                </c:pt>
                <c:pt idx="191">
                  <c:v>4.4924333333333335</c:v>
                </c:pt>
                <c:pt idx="192">
                  <c:v>4.5015499999999999</c:v>
                </c:pt>
                <c:pt idx="193">
                  <c:v>4.51675</c:v>
                </c:pt>
                <c:pt idx="194">
                  <c:v>4.5456166666666666</c:v>
                </c:pt>
                <c:pt idx="195">
                  <c:v>4.5942333333333343</c:v>
                </c:pt>
                <c:pt idx="196">
                  <c:v>4.6337333333333328</c:v>
                </c:pt>
                <c:pt idx="197">
                  <c:v>4.661083333333333</c:v>
                </c:pt>
                <c:pt idx="198">
                  <c:v>4.6960166666666678</c:v>
                </c:pt>
                <c:pt idx="199">
                  <c:v>4.7112000000000007</c:v>
                </c:pt>
                <c:pt idx="200">
                  <c:v>4.5304000000000002</c:v>
                </c:pt>
                <c:pt idx="201">
                  <c:v>4.3101166666666666</c:v>
                </c:pt>
                <c:pt idx="202">
                  <c:v>4.0655166666666664</c:v>
                </c:pt>
                <c:pt idx="203">
                  <c:v>3.8148333333333331</c:v>
                </c:pt>
                <c:pt idx="204">
                  <c:v>3.5824000000000003</c:v>
                </c:pt>
                <c:pt idx="205">
                  <c:v>3.3606000000000003</c:v>
                </c:pt>
                <c:pt idx="206">
                  <c:v>3.3241499999999999</c:v>
                </c:pt>
                <c:pt idx="207">
                  <c:v>3.2983166666666666</c:v>
                </c:pt>
                <c:pt idx="208">
                  <c:v>3.2907166666666665</c:v>
                </c:pt>
                <c:pt idx="209">
                  <c:v>3.2968000000000006</c:v>
                </c:pt>
                <c:pt idx="210">
                  <c:v>3.2846333333333337</c:v>
                </c:pt>
                <c:pt idx="211">
                  <c:v>3.2724666666666669</c:v>
                </c:pt>
                <c:pt idx="212">
                  <c:v>3.2527166666666667</c:v>
                </c:pt>
                <c:pt idx="213">
                  <c:v>3.2375166666666666</c:v>
                </c:pt>
                <c:pt idx="214">
                  <c:v>3.2268833333333333</c:v>
                </c:pt>
                <c:pt idx="215">
                  <c:v>3.1934499999999999</c:v>
                </c:pt>
                <c:pt idx="216">
                  <c:v>3.1752333333333334</c:v>
                </c:pt>
                <c:pt idx="217">
                  <c:v>3.1570166666666668</c:v>
                </c:pt>
                <c:pt idx="218">
                  <c:v>3.1418166666666667</c:v>
                </c:pt>
                <c:pt idx="219">
                  <c:v>3.1175166666666665</c:v>
                </c:pt>
                <c:pt idx="220">
                  <c:v>3.1038333333333328</c:v>
                </c:pt>
                <c:pt idx="221">
                  <c:v>3.1129499999999997</c:v>
                </c:pt>
                <c:pt idx="222">
                  <c:v>3.1159833333333329</c:v>
                </c:pt>
                <c:pt idx="223">
                  <c:v>3.1129333333333329</c:v>
                </c:pt>
                <c:pt idx="224">
                  <c:v>3.1174999999999997</c:v>
                </c:pt>
                <c:pt idx="225">
                  <c:v>3.1402833333333331</c:v>
                </c:pt>
                <c:pt idx="226">
                  <c:v>3.15245</c:v>
                </c:pt>
                <c:pt idx="227">
                  <c:v>3.1585333333333332</c:v>
                </c:pt>
                <c:pt idx="228">
                  <c:v>3.1555</c:v>
                </c:pt>
                <c:pt idx="229">
                  <c:v>3.1631</c:v>
                </c:pt>
                <c:pt idx="230">
                  <c:v>3.1661333333333332</c:v>
                </c:pt>
                <c:pt idx="231">
                  <c:v>3.1539833333333331</c:v>
                </c:pt>
                <c:pt idx="232">
                  <c:v>3.1478999999999999</c:v>
                </c:pt>
                <c:pt idx="233">
                  <c:v>3.1478999999999999</c:v>
                </c:pt>
                <c:pt idx="234">
                  <c:v>3.1661166666666669</c:v>
                </c:pt>
                <c:pt idx="235">
                  <c:v>3.1722000000000001</c:v>
                </c:pt>
                <c:pt idx="236">
                  <c:v>3.1889166666666671</c:v>
                </c:pt>
                <c:pt idx="237">
                  <c:v>3.2162666666666673</c:v>
                </c:pt>
                <c:pt idx="238">
                  <c:v>3.2436166666666666</c:v>
                </c:pt>
                <c:pt idx="239">
                  <c:v>3.2618500000000004</c:v>
                </c:pt>
                <c:pt idx="240">
                  <c:v>3.2679333333333336</c:v>
                </c:pt>
                <c:pt idx="241">
                  <c:v>3.2861500000000006</c:v>
                </c:pt>
                <c:pt idx="242">
                  <c:v>3.292216666666667</c:v>
                </c:pt>
                <c:pt idx="243">
                  <c:v>3.2952499999999998</c:v>
                </c:pt>
                <c:pt idx="244">
                  <c:v>3.2997999999999998</c:v>
                </c:pt>
                <c:pt idx="245">
                  <c:v>3.3149833333333327</c:v>
                </c:pt>
                <c:pt idx="246">
                  <c:v>3.3301833333333328</c:v>
                </c:pt>
                <c:pt idx="247">
                  <c:v>3.3651333333333331</c:v>
                </c:pt>
                <c:pt idx="248">
                  <c:v>3.3924833333333333</c:v>
                </c:pt>
                <c:pt idx="249">
                  <c:v>3.4411</c:v>
                </c:pt>
                <c:pt idx="250">
                  <c:v>3.4897166666666664</c:v>
                </c:pt>
                <c:pt idx="251">
                  <c:v>3.5398499999999999</c:v>
                </c:pt>
                <c:pt idx="252">
                  <c:v>3.5854166666666667</c:v>
                </c:pt>
                <c:pt idx="253">
                  <c:v>3.6082000000000001</c:v>
                </c:pt>
                <c:pt idx="254">
                  <c:v>3.6461833333333336</c:v>
                </c:pt>
                <c:pt idx="255">
                  <c:v>3.6568166666666673</c:v>
                </c:pt>
                <c:pt idx="256">
                  <c:v>3.6735333333333333</c:v>
                </c:pt>
                <c:pt idx="257">
                  <c:v>3.7008833333333335</c:v>
                </c:pt>
                <c:pt idx="258">
                  <c:v>3.7206333333333332</c:v>
                </c:pt>
                <c:pt idx="259">
                  <c:v>3.7373499999999997</c:v>
                </c:pt>
                <c:pt idx="260">
                  <c:v>3.7418999999999998</c:v>
                </c:pt>
                <c:pt idx="261">
                  <c:v>3.7494999999999998</c:v>
                </c:pt>
                <c:pt idx="262">
                  <c:v>3.7479833333333334</c:v>
                </c:pt>
                <c:pt idx="263">
                  <c:v>3.7084833333333336</c:v>
                </c:pt>
                <c:pt idx="264">
                  <c:v>3.6902500000000003</c:v>
                </c:pt>
                <c:pt idx="265">
                  <c:v>3.6568333333333332</c:v>
                </c:pt>
                <c:pt idx="266">
                  <c:v>3.6370833333333334</c:v>
                </c:pt>
                <c:pt idx="267">
                  <c:v>3.6097333333333332</c:v>
                </c:pt>
                <c:pt idx="268">
                  <c:v>3.5838999999999999</c:v>
                </c:pt>
                <c:pt idx="269">
                  <c:v>3.5869333333333331</c:v>
                </c:pt>
                <c:pt idx="270">
                  <c:v>3.5884666666666667</c:v>
                </c:pt>
                <c:pt idx="271">
                  <c:v>3.6325166666666662</c:v>
                </c:pt>
                <c:pt idx="272">
                  <c:v>3.6948166666666666</c:v>
                </c:pt>
                <c:pt idx="273">
                  <c:v>3.7525499999999998</c:v>
                </c:pt>
                <c:pt idx="274">
                  <c:v>3.8330666666666668</c:v>
                </c:pt>
                <c:pt idx="275">
                  <c:v>3.9014333333333333</c:v>
                </c:pt>
                <c:pt idx="276">
                  <c:v>3.9485166666666665</c:v>
                </c:pt>
                <c:pt idx="277">
                  <c:v>3.9682666666666666</c:v>
                </c:pt>
                <c:pt idx="278">
                  <c:v>3.9500333333333333</c:v>
                </c:pt>
                <c:pt idx="279">
                  <c:v>3.9409166666666664</c:v>
                </c:pt>
                <c:pt idx="280">
                  <c:v>3.9029500000000001</c:v>
                </c:pt>
                <c:pt idx="281">
                  <c:v>3.8649833333333334</c:v>
                </c:pt>
                <c:pt idx="282">
                  <c:v>3.8163666666666667</c:v>
                </c:pt>
                <c:pt idx="283">
                  <c:v>3.7525666666666666</c:v>
                </c:pt>
                <c:pt idx="284">
                  <c:v>3.7373666666666669</c:v>
                </c:pt>
                <c:pt idx="285">
                  <c:v>3.7009000000000003</c:v>
                </c:pt>
                <c:pt idx="286">
                  <c:v>3.6568333333333332</c:v>
                </c:pt>
                <c:pt idx="287">
                  <c:v>3.6218833333333333</c:v>
                </c:pt>
                <c:pt idx="288">
                  <c:v>3.5869499999999999</c:v>
                </c:pt>
                <c:pt idx="289">
                  <c:v>3.5793499999999998</c:v>
                </c:pt>
                <c:pt idx="290">
                  <c:v>3.5049166666666669</c:v>
                </c:pt>
                <c:pt idx="291">
                  <c:v>3.4456666666666673</c:v>
                </c:pt>
                <c:pt idx="292">
                  <c:v>3.360583333333333</c:v>
                </c:pt>
                <c:pt idx="293">
                  <c:v>3.2678999999999996</c:v>
                </c:pt>
                <c:pt idx="294">
                  <c:v>3.1676333333333333</c:v>
                </c:pt>
                <c:pt idx="295">
                  <c:v>2.9777166666666672</c:v>
                </c:pt>
                <c:pt idx="296">
                  <c:v>2.8379500000000006</c:v>
                </c:pt>
                <c:pt idx="297">
                  <c:v>2.6632500000000001</c:v>
                </c:pt>
                <c:pt idx="298">
                  <c:v>2.5447500000000001</c:v>
                </c:pt>
                <c:pt idx="299">
                  <c:v>2.4095499999999999</c:v>
                </c:pt>
                <c:pt idx="300">
                  <c:v>2.3229500000000001</c:v>
                </c:pt>
                <c:pt idx="301">
                  <c:v>2.3305500000000001</c:v>
                </c:pt>
                <c:pt idx="302">
                  <c:v>2.3168666666666664</c:v>
                </c:pt>
                <c:pt idx="303">
                  <c:v>2.3958666666666666</c:v>
                </c:pt>
                <c:pt idx="304">
                  <c:v>2.4779166666666668</c:v>
                </c:pt>
                <c:pt idx="305">
                  <c:v>2.5872999999999999</c:v>
                </c:pt>
                <c:pt idx="306">
                  <c:v>2.6556666666666668</c:v>
                </c:pt>
                <c:pt idx="307">
                  <c:v>2.7149166666666669</c:v>
                </c:pt>
                <c:pt idx="308">
                  <c:v>2.7832833333333333</c:v>
                </c:pt>
                <c:pt idx="309">
                  <c:v>2.7878333333333334</c:v>
                </c:pt>
                <c:pt idx="310">
                  <c:v>2.7832666666666666</c:v>
                </c:pt>
                <c:pt idx="311">
                  <c:v>2.7559166666666663</c:v>
                </c:pt>
                <c:pt idx="312">
                  <c:v>2.7787000000000002</c:v>
                </c:pt>
                <c:pt idx="313">
                  <c:v>2.7954166666666667</c:v>
                </c:pt>
                <c:pt idx="314">
                  <c:v>2.8166833333333332</c:v>
                </c:pt>
                <c:pt idx="315">
                  <c:v>2.8622666666666667</c:v>
                </c:pt>
                <c:pt idx="316">
                  <c:v>2.8941666666666666</c:v>
                </c:pt>
                <c:pt idx="317">
                  <c:v>2.9549333333333334</c:v>
                </c:pt>
                <c:pt idx="318">
                  <c:v>2.9655666666666662</c:v>
                </c:pt>
                <c:pt idx="319">
                  <c:v>3.0111499999999993</c:v>
                </c:pt>
                <c:pt idx="320">
                  <c:v>3.0476166666666664</c:v>
                </c:pt>
                <c:pt idx="321">
                  <c:v>3.0734333333333335</c:v>
                </c:pt>
                <c:pt idx="322">
                  <c:v>3.09015</c:v>
                </c:pt>
                <c:pt idx="323">
                  <c:v>3.0916666666666668</c:v>
                </c:pt>
                <c:pt idx="324">
                  <c:v>3.1159833333333329</c:v>
                </c:pt>
                <c:pt idx="325">
                  <c:v>3.1053499999999996</c:v>
                </c:pt>
                <c:pt idx="326">
                  <c:v>3.1023166666666668</c:v>
                </c:pt>
                <c:pt idx="327">
                  <c:v>3.0977666666666668</c:v>
                </c:pt>
                <c:pt idx="328">
                  <c:v>3.1205499999999997</c:v>
                </c:pt>
                <c:pt idx="329">
                  <c:v>3.1509499999999999</c:v>
                </c:pt>
                <c:pt idx="330">
                  <c:v>3.1828500000000002</c:v>
                </c:pt>
                <c:pt idx="331">
                  <c:v>3.2071500000000004</c:v>
                </c:pt>
                <c:pt idx="332">
                  <c:v>3.2071500000000004</c:v>
                </c:pt>
                <c:pt idx="333">
                  <c:v>3.21475</c:v>
                </c:pt>
                <c:pt idx="334">
                  <c:v>3.2208333333333332</c:v>
                </c:pt>
                <c:pt idx="335">
                  <c:v>3.2208333333333332</c:v>
                </c:pt>
                <c:pt idx="336">
                  <c:v>3.2162666666666673</c:v>
                </c:pt>
                <c:pt idx="337">
                  <c:v>3.2193000000000005</c:v>
                </c:pt>
                <c:pt idx="338">
                  <c:v>3.2162500000000005</c:v>
                </c:pt>
                <c:pt idx="339">
                  <c:v>3.2101666666666664</c:v>
                </c:pt>
                <c:pt idx="340">
                  <c:v>3.1949833333333331</c:v>
                </c:pt>
                <c:pt idx="341">
                  <c:v>3.2056166666666663</c:v>
                </c:pt>
                <c:pt idx="342">
                  <c:v>3.2238500000000001</c:v>
                </c:pt>
                <c:pt idx="343">
                  <c:v>3.2618333333333331</c:v>
                </c:pt>
                <c:pt idx="344">
                  <c:v>3.3119666666666663</c:v>
                </c:pt>
                <c:pt idx="345">
                  <c:v>3.3772999999999995</c:v>
                </c:pt>
                <c:pt idx="346">
                  <c:v>3.4380666666666664</c:v>
                </c:pt>
                <c:pt idx="347">
                  <c:v>3.4775666666666663</c:v>
                </c:pt>
                <c:pt idx="348">
                  <c:v>3.5125166666666665</c:v>
                </c:pt>
                <c:pt idx="349">
                  <c:v>3.5322666666666667</c:v>
                </c:pt>
                <c:pt idx="350">
                  <c:v>3.5975999999999999</c:v>
                </c:pt>
                <c:pt idx="351">
                  <c:v>3.6674833333333332</c:v>
                </c:pt>
                <c:pt idx="352">
                  <c:v>3.7464833333333334</c:v>
                </c:pt>
                <c:pt idx="353">
                  <c:v>3.802683333333333</c:v>
                </c:pt>
                <c:pt idx="354">
                  <c:v>3.8847166666666664</c:v>
                </c:pt>
                <c:pt idx="355">
                  <c:v>3.9713166666666671</c:v>
                </c:pt>
                <c:pt idx="356">
                  <c:v>4.0047500000000005</c:v>
                </c:pt>
                <c:pt idx="357">
                  <c:v>4.0260166666666661</c:v>
                </c:pt>
                <c:pt idx="358">
                  <c:v>3.9865166666666667</c:v>
                </c:pt>
                <c:pt idx="359">
                  <c:v>3.974366666666667</c:v>
                </c:pt>
                <c:pt idx="360">
                  <c:v>3.9470166666666668</c:v>
                </c:pt>
                <c:pt idx="361">
                  <c:v>3.9196666666666666</c:v>
                </c:pt>
                <c:pt idx="362">
                  <c:v>3.9181333333333335</c:v>
                </c:pt>
                <c:pt idx="363">
                  <c:v>3.9059833333333334</c:v>
                </c:pt>
                <c:pt idx="364">
                  <c:v>3.9393999999999996</c:v>
                </c:pt>
                <c:pt idx="365">
                  <c:v>3.9591499999999997</c:v>
                </c:pt>
                <c:pt idx="366">
                  <c:v>3.9667499999999998</c:v>
                </c:pt>
                <c:pt idx="367">
                  <c:v>3.9454833333333332</c:v>
                </c:pt>
                <c:pt idx="368">
                  <c:v>3.9515666666666664</c:v>
                </c:pt>
                <c:pt idx="369">
                  <c:v>3.9470000000000005</c:v>
                </c:pt>
                <c:pt idx="370">
                  <c:v>3.9500333333333333</c:v>
                </c:pt>
                <c:pt idx="371">
                  <c:v>3.9606666666666666</c:v>
                </c:pt>
                <c:pt idx="372">
                  <c:v>3.9636999999999998</c:v>
                </c:pt>
                <c:pt idx="373">
                  <c:v>4.000166666666666</c:v>
                </c:pt>
                <c:pt idx="374">
                  <c:v>4.0229500000000007</c:v>
                </c:pt>
                <c:pt idx="375">
                  <c:v>4.0183999999999997</c:v>
                </c:pt>
                <c:pt idx="376">
                  <c:v>3.9880166666666668</c:v>
                </c:pt>
                <c:pt idx="377">
                  <c:v>3.9530833333333337</c:v>
                </c:pt>
                <c:pt idx="378">
                  <c:v>3.9181500000000002</c:v>
                </c:pt>
                <c:pt idx="379">
                  <c:v>3.8786500000000004</c:v>
                </c:pt>
                <c:pt idx="380">
                  <c:v>3.8361166666666668</c:v>
                </c:pt>
                <c:pt idx="381">
                  <c:v>3.8391500000000001</c:v>
                </c:pt>
                <c:pt idx="382">
                  <c:v>3.8528333333333329</c:v>
                </c:pt>
                <c:pt idx="383">
                  <c:v>3.8862499999999991</c:v>
                </c:pt>
                <c:pt idx="384">
                  <c:v>3.9363833333333336</c:v>
                </c:pt>
                <c:pt idx="385">
                  <c:v>3.9743666666666666</c:v>
                </c:pt>
                <c:pt idx="386">
                  <c:v>4.0017166666666668</c:v>
                </c:pt>
                <c:pt idx="387">
                  <c:v>4.0077999999999996</c:v>
                </c:pt>
                <c:pt idx="388">
                  <c:v>4.016916666666666</c:v>
                </c:pt>
                <c:pt idx="389">
                  <c:v>4.009316666666666</c:v>
                </c:pt>
                <c:pt idx="390">
                  <c:v>3.9834833333333326</c:v>
                </c:pt>
                <c:pt idx="391">
                  <c:v>3.9697999999999998</c:v>
                </c:pt>
                <c:pt idx="392">
                  <c:v>3.9622000000000006</c:v>
                </c:pt>
                <c:pt idx="393">
                  <c:v>4.0244833333333334</c:v>
                </c:pt>
                <c:pt idx="394">
                  <c:v>4.1399333333333335</c:v>
                </c:pt>
                <c:pt idx="395">
                  <c:v>4.2554000000000007</c:v>
                </c:pt>
                <c:pt idx="396">
                  <c:v>4.3647999999999998</c:v>
                </c:pt>
                <c:pt idx="397">
                  <c:v>4.4650833333333333</c:v>
                </c:pt>
                <c:pt idx="398">
                  <c:v>4.5456000000000003</c:v>
                </c:pt>
                <c:pt idx="399">
                  <c:v>4.5653499999999996</c:v>
                </c:pt>
                <c:pt idx="400">
                  <c:v>4.5501666666666667</c:v>
                </c:pt>
                <c:pt idx="401">
                  <c:v>4.5425666666666666</c:v>
                </c:pt>
                <c:pt idx="402">
                  <c:v>4.5516666666666667</c:v>
                </c:pt>
                <c:pt idx="403">
                  <c:v>4.5516666666666667</c:v>
                </c:pt>
                <c:pt idx="404">
                  <c:v>4.5653500000000005</c:v>
                </c:pt>
                <c:pt idx="405">
                  <c:v>4.5927000000000007</c:v>
                </c:pt>
                <c:pt idx="406">
                  <c:v>4.6048499999999999</c:v>
                </c:pt>
                <c:pt idx="407">
                  <c:v>4.6048500000000008</c:v>
                </c:pt>
                <c:pt idx="408">
                  <c:v>4.5911833333333343</c:v>
                </c:pt>
                <c:pt idx="409">
                  <c:v>4.5957333333333334</c:v>
                </c:pt>
                <c:pt idx="410">
                  <c:v>4.5911666666666671</c:v>
                </c:pt>
                <c:pt idx="411">
                  <c:v>4.5850833333333334</c:v>
                </c:pt>
                <c:pt idx="412">
                  <c:v>4.5805333333333342</c:v>
                </c:pt>
                <c:pt idx="413">
                  <c:v>4.5683833333333341</c:v>
                </c:pt>
                <c:pt idx="414">
                  <c:v>4.5577499999999995</c:v>
                </c:pt>
                <c:pt idx="415">
                  <c:v>4.5121666666666664</c:v>
                </c:pt>
                <c:pt idx="416">
                  <c:v>4.4726666666666661</c:v>
                </c:pt>
                <c:pt idx="417">
                  <c:v>4.3936666666666673</c:v>
                </c:pt>
                <c:pt idx="418">
                  <c:v>4.3131333333333339</c:v>
                </c:pt>
                <c:pt idx="419">
                  <c:v>4.1809666666666674</c:v>
                </c:pt>
                <c:pt idx="420">
                  <c:v>4.065500000000001</c:v>
                </c:pt>
                <c:pt idx="421">
                  <c:v>3.9698000000000007</c:v>
                </c:pt>
                <c:pt idx="422">
                  <c:v>3.8665000000000003</c:v>
                </c:pt>
                <c:pt idx="423">
                  <c:v>3.7996500000000002</c:v>
                </c:pt>
                <c:pt idx="424">
                  <c:v>3.7510500000000007</c:v>
                </c:pt>
                <c:pt idx="425">
                  <c:v>3.7556000000000007</c:v>
                </c:pt>
                <c:pt idx="426">
                  <c:v>3.7555999999999998</c:v>
                </c:pt>
                <c:pt idx="427">
                  <c:v>3.7540666666666667</c:v>
                </c:pt>
                <c:pt idx="428">
                  <c:v>3.7327833333333333</c:v>
                </c:pt>
                <c:pt idx="429">
                  <c:v>3.7160833333333336</c:v>
                </c:pt>
                <c:pt idx="430">
                  <c:v>3.6735333333333333</c:v>
                </c:pt>
                <c:pt idx="431">
                  <c:v>3.6294833333333334</c:v>
                </c:pt>
                <c:pt idx="432">
                  <c:v>3.5747999999999998</c:v>
                </c:pt>
                <c:pt idx="433">
                  <c:v>3.5459333333333327</c:v>
                </c:pt>
                <c:pt idx="434">
                  <c:v>3.5444166666666668</c:v>
                </c:pt>
                <c:pt idx="435">
                  <c:v>3.5337833333333335</c:v>
                </c:pt>
                <c:pt idx="436">
                  <c:v>3.5322666666666667</c:v>
                </c:pt>
                <c:pt idx="437">
                  <c:v>3.5292166666666667</c:v>
                </c:pt>
                <c:pt idx="438">
                  <c:v>3.5519999999999996</c:v>
                </c:pt>
                <c:pt idx="439">
                  <c:v>3.5535333333333328</c:v>
                </c:pt>
                <c:pt idx="440">
                  <c:v>3.5459333333333336</c:v>
                </c:pt>
                <c:pt idx="441">
                  <c:v>3.552</c:v>
                </c:pt>
                <c:pt idx="442">
                  <c:v>3.576316666666667</c:v>
                </c:pt>
                <c:pt idx="443">
                  <c:v>3.6082333333333332</c:v>
                </c:pt>
                <c:pt idx="444">
                  <c:v>3.6249500000000001</c:v>
                </c:pt>
                <c:pt idx="445">
                  <c:v>3.6507666666666672</c:v>
                </c:pt>
                <c:pt idx="446">
                  <c:v>3.6720500000000005</c:v>
                </c:pt>
                <c:pt idx="447">
                  <c:v>3.6842166666666665</c:v>
                </c:pt>
                <c:pt idx="448">
                  <c:v>3.7069999999999994</c:v>
                </c:pt>
                <c:pt idx="449">
                  <c:v>3.7328166666666669</c:v>
                </c:pt>
                <c:pt idx="450">
                  <c:v>3.7692666666666663</c:v>
                </c:pt>
                <c:pt idx="451">
                  <c:v>3.7981333333333329</c:v>
                </c:pt>
                <c:pt idx="452">
                  <c:v>3.8376333333333332</c:v>
                </c:pt>
                <c:pt idx="453">
                  <c:v>3.8680166666666671</c:v>
                </c:pt>
                <c:pt idx="454">
                  <c:v>3.8771333333333344</c:v>
                </c:pt>
                <c:pt idx="455">
                  <c:v>3.8543500000000002</c:v>
                </c:pt>
                <c:pt idx="456">
                  <c:v>3.7130666666666663</c:v>
                </c:pt>
                <c:pt idx="457">
                  <c:v>3.5763333333333338</c:v>
                </c:pt>
                <c:pt idx="458">
                  <c:v>3.4198499999999998</c:v>
                </c:pt>
                <c:pt idx="459">
                  <c:v>3.2922333333333333</c:v>
                </c:pt>
                <c:pt idx="460">
                  <c:v>3.1646166666666669</c:v>
                </c:pt>
                <c:pt idx="461">
                  <c:v>3.0871333333333335</c:v>
                </c:pt>
                <c:pt idx="462">
                  <c:v>3.1129666666666664</c:v>
                </c:pt>
                <c:pt idx="463">
                  <c:v>3.1555166666666667</c:v>
                </c:pt>
                <c:pt idx="464">
                  <c:v>3.2162833333333332</c:v>
                </c:pt>
                <c:pt idx="465">
                  <c:v>3.2709666666666664</c:v>
                </c:pt>
                <c:pt idx="466">
                  <c:v>3.3241333333333327</c:v>
                </c:pt>
                <c:pt idx="467">
                  <c:v>3.3651499999999999</c:v>
                </c:pt>
                <c:pt idx="468">
                  <c:v>3.4228666666666663</c:v>
                </c:pt>
                <c:pt idx="469">
                  <c:v>3.4654000000000003</c:v>
                </c:pt>
                <c:pt idx="470">
                  <c:v>3.5064166666666665</c:v>
                </c:pt>
                <c:pt idx="471">
                  <c:v>3.5276833333333326</c:v>
                </c:pt>
                <c:pt idx="472">
                  <c:v>3.5580666666666669</c:v>
                </c:pt>
                <c:pt idx="473">
                  <c:v>3.582383333333333</c:v>
                </c:pt>
                <c:pt idx="474">
                  <c:v>3.6082166666666668</c:v>
                </c:pt>
                <c:pt idx="475">
                  <c:v>3.6386000000000003</c:v>
                </c:pt>
                <c:pt idx="476">
                  <c:v>3.6674666666666673</c:v>
                </c:pt>
                <c:pt idx="477">
                  <c:v>3.6887500000000002</c:v>
                </c:pt>
                <c:pt idx="478">
                  <c:v>3.7054666666666667</c:v>
                </c:pt>
                <c:pt idx="479">
                  <c:v>3.7191333333333336</c:v>
                </c:pt>
                <c:pt idx="480">
                  <c:v>3.7115333333333336</c:v>
                </c:pt>
                <c:pt idx="481">
                  <c:v>3.6963500000000002</c:v>
                </c:pt>
                <c:pt idx="482">
                  <c:v>3.6857166666666665</c:v>
                </c:pt>
                <c:pt idx="483">
                  <c:v>3.7145666666666664</c:v>
                </c:pt>
                <c:pt idx="484">
                  <c:v>3.7343166666666661</c:v>
                </c:pt>
                <c:pt idx="485">
                  <c:v>3.7555833333333326</c:v>
                </c:pt>
                <c:pt idx="486">
                  <c:v>3.7616666666666667</c:v>
                </c:pt>
                <c:pt idx="487">
                  <c:v>3.7570999999999999</c:v>
                </c:pt>
                <c:pt idx="488">
                  <c:v>3.7631833333333335</c:v>
                </c:pt>
                <c:pt idx="489">
                  <c:v>3.7282500000000005</c:v>
                </c:pt>
                <c:pt idx="490">
                  <c:v>3.7085000000000004</c:v>
                </c:pt>
                <c:pt idx="491">
                  <c:v>3.6781166666666665</c:v>
                </c:pt>
                <c:pt idx="492">
                  <c:v>3.6537999999999999</c:v>
                </c:pt>
                <c:pt idx="493">
                  <c:v>3.6355666666666671</c:v>
                </c:pt>
                <c:pt idx="494">
                  <c:v>3.6021333333333332</c:v>
                </c:pt>
                <c:pt idx="495">
                  <c:v>3.5869333333333331</c:v>
                </c:pt>
                <c:pt idx="496">
                  <c:v>3.5626166666666665</c:v>
                </c:pt>
                <c:pt idx="497">
                  <c:v>3.5519833333333337</c:v>
                </c:pt>
                <c:pt idx="498">
                  <c:v>3.5504666666666669</c:v>
                </c:pt>
                <c:pt idx="499">
                  <c:v>3.5550333333333337</c:v>
                </c:pt>
                <c:pt idx="500">
                  <c:v>3.5565499999999997</c:v>
                </c:pt>
                <c:pt idx="501">
                  <c:v>3.5793499999999998</c:v>
                </c:pt>
                <c:pt idx="502">
                  <c:v>3.6006333333333331</c:v>
                </c:pt>
                <c:pt idx="503">
                  <c:v>3.60975</c:v>
                </c:pt>
                <c:pt idx="504">
                  <c:v>3.6158333333333332</c:v>
                </c:pt>
                <c:pt idx="505">
                  <c:v>3.60975</c:v>
                </c:pt>
                <c:pt idx="506">
                  <c:v>3.6279833333333333</c:v>
                </c:pt>
                <c:pt idx="507">
                  <c:v>3.6188666666666669</c:v>
                </c:pt>
                <c:pt idx="508">
                  <c:v>3.6264500000000002</c:v>
                </c:pt>
                <c:pt idx="509">
                  <c:v>3.6401166666666671</c:v>
                </c:pt>
                <c:pt idx="510">
                  <c:v>3.6705000000000005</c:v>
                </c:pt>
                <c:pt idx="511">
                  <c:v>3.7206333333333341</c:v>
                </c:pt>
                <c:pt idx="512">
                  <c:v>3.7525333333333335</c:v>
                </c:pt>
                <c:pt idx="513">
                  <c:v>3.7859499999999997</c:v>
                </c:pt>
                <c:pt idx="514">
                  <c:v>3.9014166666666665</c:v>
                </c:pt>
                <c:pt idx="515">
                  <c:v>4.000166666666666</c:v>
                </c:pt>
                <c:pt idx="516">
                  <c:v>4.3678333333333335</c:v>
                </c:pt>
                <c:pt idx="517">
                  <c:v>4.4422833333333331</c:v>
                </c:pt>
                <c:pt idx="518">
                  <c:v>4.4939500000000008</c:v>
                </c:pt>
                <c:pt idx="519">
                  <c:v>4.5987833333333343</c:v>
                </c:pt>
                <c:pt idx="520">
                  <c:v>4.5501666666666667</c:v>
                </c:pt>
                <c:pt idx="521">
                  <c:v>4.5456166666666666</c:v>
                </c:pt>
                <c:pt idx="522">
                  <c:v>4.2144166666666658</c:v>
                </c:pt>
                <c:pt idx="523">
                  <c:v>4.1429999999999998</c:v>
                </c:pt>
                <c:pt idx="524">
                  <c:v>4.0974166666666667</c:v>
                </c:pt>
                <c:pt idx="525">
                  <c:v>3.9910666666666663</c:v>
                </c:pt>
                <c:pt idx="526">
                  <c:v>3.9363833333333336</c:v>
                </c:pt>
                <c:pt idx="527">
                  <c:v>3.8452333333333333</c:v>
                </c:pt>
                <c:pt idx="528">
                  <c:v>3.8148499999999999</c:v>
                </c:pt>
                <c:pt idx="529">
                  <c:v>3.8011833333333338</c:v>
                </c:pt>
                <c:pt idx="530">
                  <c:v>3.7784</c:v>
                </c:pt>
                <c:pt idx="531">
                  <c:v>3.7677666666666667</c:v>
                </c:pt>
                <c:pt idx="532">
                  <c:v>3.7525666666666671</c:v>
                </c:pt>
                <c:pt idx="533">
                  <c:v>3.7312833333333333</c:v>
                </c:pt>
                <c:pt idx="534">
                  <c:v>3.6978500000000003</c:v>
                </c:pt>
                <c:pt idx="535">
                  <c:v>3.6841833333333334</c:v>
                </c:pt>
                <c:pt idx="536">
                  <c:v>3.6750666666666665</c:v>
                </c:pt>
                <c:pt idx="537">
                  <c:v>3.6446833333333335</c:v>
                </c:pt>
                <c:pt idx="538">
                  <c:v>3.6401333333333334</c:v>
                </c:pt>
                <c:pt idx="539">
                  <c:v>3.6523000000000003</c:v>
                </c:pt>
                <c:pt idx="540">
                  <c:v>3.6568666666666672</c:v>
                </c:pt>
                <c:pt idx="541">
                  <c:v>3.6234333333333333</c:v>
                </c:pt>
                <c:pt idx="542">
                  <c:v>3.5975999999999999</c:v>
                </c:pt>
                <c:pt idx="543">
                  <c:v>3.59</c:v>
                </c:pt>
                <c:pt idx="544">
                  <c:v>3.577833333333333</c:v>
                </c:pt>
                <c:pt idx="545">
                  <c:v>3.565666666666667</c:v>
                </c:pt>
                <c:pt idx="546">
                  <c:v>3.5838999999999999</c:v>
                </c:pt>
                <c:pt idx="547">
                  <c:v>3.6446666666666663</c:v>
                </c:pt>
                <c:pt idx="548">
                  <c:v>3.7084833333333331</c:v>
                </c:pt>
                <c:pt idx="549">
                  <c:v>3.7646999999999999</c:v>
                </c:pt>
                <c:pt idx="550">
                  <c:v>3.8133166666666667</c:v>
                </c:pt>
                <c:pt idx="551">
                  <c:v>3.805733333333333</c:v>
                </c:pt>
                <c:pt idx="552">
                  <c:v>3.793566666666667</c:v>
                </c:pt>
                <c:pt idx="553">
                  <c:v>3.7692666666666668</c:v>
                </c:pt>
                <c:pt idx="554">
                  <c:v>3.7206500000000005</c:v>
                </c:pt>
                <c:pt idx="555">
                  <c:v>3.6720333333333333</c:v>
                </c:pt>
                <c:pt idx="556">
                  <c:v>3.6249500000000001</c:v>
                </c:pt>
                <c:pt idx="557">
                  <c:v>3.6477333333333331</c:v>
                </c:pt>
                <c:pt idx="558">
                  <c:v>3.6477333333333335</c:v>
                </c:pt>
                <c:pt idx="559">
                  <c:v>3.6371000000000002</c:v>
                </c:pt>
                <c:pt idx="560">
                  <c:v>3.6340500000000002</c:v>
                </c:pt>
                <c:pt idx="561">
                  <c:v>3.6462000000000003</c:v>
                </c:pt>
                <c:pt idx="562">
                  <c:v>3.65835</c:v>
                </c:pt>
                <c:pt idx="563">
                  <c:v>3.6492333333333336</c:v>
                </c:pt>
                <c:pt idx="564">
                  <c:v>3.6538000000000004</c:v>
                </c:pt>
                <c:pt idx="565">
                  <c:v>3.6644333333333337</c:v>
                </c:pt>
                <c:pt idx="566">
                  <c:v>3.6902666666666666</c:v>
                </c:pt>
                <c:pt idx="567">
                  <c:v>3.7009000000000003</c:v>
                </c:pt>
                <c:pt idx="568">
                  <c:v>3.7130500000000004</c:v>
                </c:pt>
                <c:pt idx="569">
                  <c:v>3.7328000000000006</c:v>
                </c:pt>
                <c:pt idx="570">
                  <c:v>3.7449499999999998</c:v>
                </c:pt>
                <c:pt idx="571">
                  <c:v>3.7631833333333327</c:v>
                </c:pt>
                <c:pt idx="572">
                  <c:v>3.7692666666666668</c:v>
                </c:pt>
                <c:pt idx="573">
                  <c:v>3.7814166666666669</c:v>
                </c:pt>
                <c:pt idx="574">
                  <c:v>3.793566666666667</c:v>
                </c:pt>
                <c:pt idx="575">
                  <c:v>3.7981333333333329</c:v>
                </c:pt>
                <c:pt idx="576">
                  <c:v>3.8087666666666671</c:v>
                </c:pt>
                <c:pt idx="577">
                  <c:v>3.8118000000000003</c:v>
                </c:pt>
                <c:pt idx="578">
                  <c:v>3.8193833333333331</c:v>
                </c:pt>
                <c:pt idx="579">
                  <c:v>3.8269833333333332</c:v>
                </c:pt>
                <c:pt idx="580">
                  <c:v>3.8968666666666665</c:v>
                </c:pt>
                <c:pt idx="581">
                  <c:v>3.9758666666666671</c:v>
                </c:pt>
                <c:pt idx="582">
                  <c:v>4.083733333333333</c:v>
                </c:pt>
                <c:pt idx="583">
                  <c:v>4.1597</c:v>
                </c:pt>
                <c:pt idx="584">
                  <c:v>4.2478166666666661</c:v>
                </c:pt>
                <c:pt idx="585">
                  <c:v>4.3496166666666669</c:v>
                </c:pt>
                <c:pt idx="586">
                  <c:v>4.4149500000000002</c:v>
                </c:pt>
                <c:pt idx="587">
                  <c:v>4.4605166666666669</c:v>
                </c:pt>
                <c:pt idx="588">
                  <c:v>4.4635500000000006</c:v>
                </c:pt>
                <c:pt idx="589">
                  <c:v>4.4650666666666661</c:v>
                </c:pt>
                <c:pt idx="590">
                  <c:v>4.4574833333333332</c:v>
                </c:pt>
                <c:pt idx="591">
                  <c:v>4.4620333333333342</c:v>
                </c:pt>
                <c:pt idx="592">
                  <c:v>4.4331666666666667</c:v>
                </c:pt>
                <c:pt idx="593">
                  <c:v>4.4331666666666667</c:v>
                </c:pt>
                <c:pt idx="594">
                  <c:v>4.4347000000000003</c:v>
                </c:pt>
                <c:pt idx="595">
                  <c:v>4.5015500000000008</c:v>
                </c:pt>
                <c:pt idx="596">
                  <c:v>4.5471166666666667</c:v>
                </c:pt>
                <c:pt idx="597">
                  <c:v>4.5653500000000005</c:v>
                </c:pt>
                <c:pt idx="598">
                  <c:v>4.5790333333333333</c:v>
                </c:pt>
                <c:pt idx="599">
                  <c:v>4.5744833333333332</c:v>
                </c:pt>
                <c:pt idx="600">
                  <c:v>4.5942333333333334</c:v>
                </c:pt>
                <c:pt idx="601">
                  <c:v>4.5957499999999998</c:v>
                </c:pt>
                <c:pt idx="602">
                  <c:v>4.6170166666666672</c:v>
                </c:pt>
                <c:pt idx="603">
                  <c:v>4.6823500000000005</c:v>
                </c:pt>
                <c:pt idx="604">
                  <c:v>4.7552666666666665</c:v>
                </c:pt>
                <c:pt idx="605">
                  <c:v>4.8357833333333327</c:v>
                </c:pt>
                <c:pt idx="606">
                  <c:v>4.9178166666666669</c:v>
                </c:pt>
                <c:pt idx="607">
                  <c:v>4.9816333333333338</c:v>
                </c:pt>
                <c:pt idx="608">
                  <c:v>5.0272166666666669</c:v>
                </c:pt>
                <c:pt idx="609">
                  <c:v>5.0256833333333342</c:v>
                </c:pt>
                <c:pt idx="610">
                  <c:v>5.0180833333333341</c:v>
                </c:pt>
                <c:pt idx="611">
                  <c:v>5.0135333333333332</c:v>
                </c:pt>
                <c:pt idx="612">
                  <c:v>4.9649166666666664</c:v>
                </c:pt>
                <c:pt idx="613">
                  <c:v>4.9102166666666669</c:v>
                </c:pt>
                <c:pt idx="614">
                  <c:v>4.8600833333333329</c:v>
                </c:pt>
                <c:pt idx="615">
                  <c:v>4.8084333333333342</c:v>
                </c:pt>
                <c:pt idx="616">
                  <c:v>4.7583000000000002</c:v>
                </c:pt>
                <c:pt idx="617">
                  <c:v>4.7066333333333334</c:v>
                </c:pt>
                <c:pt idx="618">
                  <c:v>4.6701666666666677</c:v>
                </c:pt>
                <c:pt idx="619">
                  <c:v>4.6580166666666676</c:v>
                </c:pt>
                <c:pt idx="620">
                  <c:v>4.7020833333333334</c:v>
                </c:pt>
                <c:pt idx="621">
                  <c:v>4.7476666666666665</c:v>
                </c:pt>
                <c:pt idx="622">
                  <c:v>4.7871666666666668</c:v>
                </c:pt>
                <c:pt idx="623">
                  <c:v>4.8190833333333325</c:v>
                </c:pt>
                <c:pt idx="624">
                  <c:v>4.8677000000000001</c:v>
                </c:pt>
                <c:pt idx="625">
                  <c:v>4.9056833333333332</c:v>
                </c:pt>
                <c:pt idx="626">
                  <c:v>4.9011166666666659</c:v>
                </c:pt>
                <c:pt idx="627">
                  <c:v>4.8996000000000004</c:v>
                </c:pt>
                <c:pt idx="628">
                  <c:v>4.9071999999999996</c:v>
                </c:pt>
                <c:pt idx="629">
                  <c:v>4.9299833333333334</c:v>
                </c:pt>
                <c:pt idx="630">
                  <c:v>4.9299833333333334</c:v>
                </c:pt>
                <c:pt idx="631">
                  <c:v>5.0044166666666667</c:v>
                </c:pt>
                <c:pt idx="632">
                  <c:v>5.0682333333333327</c:v>
                </c:pt>
                <c:pt idx="633">
                  <c:v>5.1229166666666659</c:v>
                </c:pt>
                <c:pt idx="634">
                  <c:v>5.1639333333333326</c:v>
                </c:pt>
                <c:pt idx="635">
                  <c:v>5.1836833333333336</c:v>
                </c:pt>
                <c:pt idx="636">
                  <c:v>5.2505333333333324</c:v>
                </c:pt>
                <c:pt idx="637">
                  <c:v>5.2383833333333332</c:v>
                </c:pt>
                <c:pt idx="638">
                  <c:v>5.2246999999999995</c:v>
                </c:pt>
                <c:pt idx="639">
                  <c:v>5.2246999999999995</c:v>
                </c:pt>
                <c:pt idx="640">
                  <c:v>5.249016666666666</c:v>
                </c:pt>
                <c:pt idx="641">
                  <c:v>5.2717999999999998</c:v>
                </c:pt>
                <c:pt idx="642">
                  <c:v>5.2717999999999998</c:v>
                </c:pt>
                <c:pt idx="643">
                  <c:v>5.3097833333333329</c:v>
                </c:pt>
                <c:pt idx="644">
                  <c:v>5.3599166666666669</c:v>
                </c:pt>
                <c:pt idx="645">
                  <c:v>5.417650000000001</c:v>
                </c:pt>
                <c:pt idx="646">
                  <c:v>5.486016666666667</c:v>
                </c:pt>
                <c:pt idx="647">
                  <c:v>5.5589500000000003</c:v>
                </c:pt>
                <c:pt idx="648">
                  <c:v>5.6166833333333335</c:v>
                </c:pt>
                <c:pt idx="649">
                  <c:v>5.6242833333333317</c:v>
                </c:pt>
                <c:pt idx="650">
                  <c:v>5.6273333333333335</c:v>
                </c:pt>
                <c:pt idx="651">
                  <c:v>5.6106166666666661</c:v>
                </c:pt>
                <c:pt idx="652">
                  <c:v>5.569583333333334</c:v>
                </c:pt>
                <c:pt idx="653">
                  <c:v>5.5376666666666665</c:v>
                </c:pt>
                <c:pt idx="654">
                  <c:v>5.5270333333333328</c:v>
                </c:pt>
                <c:pt idx="655">
                  <c:v>5.5224666666666664</c:v>
                </c:pt>
                <c:pt idx="656">
                  <c:v>5.4981499999999999</c:v>
                </c:pt>
                <c:pt idx="657">
                  <c:v>5.487516666666667</c:v>
                </c:pt>
                <c:pt idx="658">
                  <c:v>5.4677666666666669</c:v>
                </c:pt>
                <c:pt idx="659">
                  <c:v>5.4495499999999995</c:v>
                </c:pt>
                <c:pt idx="660">
                  <c:v>5.4343499999999993</c:v>
                </c:pt>
                <c:pt idx="661">
                  <c:v>5.4313166666666666</c:v>
                </c:pt>
                <c:pt idx="662">
                  <c:v>5.4450000000000003</c:v>
                </c:pt>
                <c:pt idx="663">
                  <c:v>5.4510833333333339</c:v>
                </c:pt>
                <c:pt idx="664">
                  <c:v>5.4723666666666668</c:v>
                </c:pt>
                <c:pt idx="665">
                  <c:v>5.4936333333333325</c:v>
                </c:pt>
                <c:pt idx="666">
                  <c:v>5.4845166666666669</c:v>
                </c:pt>
                <c:pt idx="667">
                  <c:v>5.4693166666666668</c:v>
                </c:pt>
                <c:pt idx="668">
                  <c:v>5.4738666666666669</c:v>
                </c:pt>
                <c:pt idx="669">
                  <c:v>5.481466666666666</c:v>
                </c:pt>
                <c:pt idx="670">
                  <c:v>5.4738666666666669</c:v>
                </c:pt>
                <c:pt idx="671">
                  <c:v>5.4510666666666667</c:v>
                </c:pt>
                <c:pt idx="672">
                  <c:v>5.443483333333333</c:v>
                </c:pt>
                <c:pt idx="673">
                  <c:v>5.4252499999999992</c:v>
                </c:pt>
                <c:pt idx="674">
                  <c:v>5.3796666666666662</c:v>
                </c:pt>
                <c:pt idx="675">
                  <c:v>5.3371166666666667</c:v>
                </c:pt>
                <c:pt idx="676">
                  <c:v>5.2808999999999999</c:v>
                </c:pt>
                <c:pt idx="677">
                  <c:v>5.2398833333333323</c:v>
                </c:pt>
                <c:pt idx="678">
                  <c:v>5.1775833333333336</c:v>
                </c:pt>
                <c:pt idx="679">
                  <c:v>5.1046666666666658</c:v>
                </c:pt>
                <c:pt idx="680">
                  <c:v>5.0484666666666662</c:v>
                </c:pt>
                <c:pt idx="681">
                  <c:v>5.0180833333333332</c:v>
                </c:pt>
                <c:pt idx="682">
                  <c:v>5.0135333333333332</c:v>
                </c:pt>
                <c:pt idx="683">
                  <c:v>5.0074666666666667</c:v>
                </c:pt>
                <c:pt idx="684">
                  <c:v>5.0272166666666669</c:v>
                </c:pt>
                <c:pt idx="685">
                  <c:v>5.039366666666667</c:v>
                </c:pt>
                <c:pt idx="686">
                  <c:v>5.0454333333333325</c:v>
                </c:pt>
                <c:pt idx="687">
                  <c:v>5.0287333333333333</c:v>
                </c:pt>
                <c:pt idx="688">
                  <c:v>5.0104999999999995</c:v>
                </c:pt>
                <c:pt idx="689">
                  <c:v>4.9937833333333339</c:v>
                </c:pt>
                <c:pt idx="690">
                  <c:v>4.9983499999999994</c:v>
                </c:pt>
                <c:pt idx="691">
                  <c:v>5.0317833333333333</c:v>
                </c:pt>
                <c:pt idx="692">
                  <c:v>5.08345</c:v>
                </c:pt>
                <c:pt idx="693">
                  <c:v>5.1366166666666659</c:v>
                </c:pt>
                <c:pt idx="694">
                  <c:v>5.1882666666666664</c:v>
                </c:pt>
                <c:pt idx="695">
                  <c:v>5.2383999999999995</c:v>
                </c:pt>
                <c:pt idx="696">
                  <c:v>5.2657499999999997</c:v>
                </c:pt>
                <c:pt idx="697">
                  <c:v>5.3113166666666665</c:v>
                </c:pt>
                <c:pt idx="698">
                  <c:v>5.3310666666666666</c:v>
                </c:pt>
                <c:pt idx="699">
                  <c:v>5.3477833333333331</c:v>
                </c:pt>
                <c:pt idx="700">
                  <c:v>5.3553833333333332</c:v>
                </c:pt>
                <c:pt idx="701">
                  <c:v>5.373616666666666</c:v>
                </c:pt>
                <c:pt idx="702">
                  <c:v>5.3903166666666662</c:v>
                </c:pt>
                <c:pt idx="703">
                  <c:v>5.3796833333333325</c:v>
                </c:pt>
                <c:pt idx="704">
                  <c:v>5.3432166666666667</c:v>
                </c:pt>
                <c:pt idx="705">
                  <c:v>5.3112999999999992</c:v>
                </c:pt>
                <c:pt idx="706">
                  <c:v>5.2976166666666655</c:v>
                </c:pt>
                <c:pt idx="707">
                  <c:v>5.2824166666666663</c:v>
                </c:pt>
                <c:pt idx="708">
                  <c:v>5.2413999999999996</c:v>
                </c:pt>
                <c:pt idx="709">
                  <c:v>5.212533333333333</c:v>
                </c:pt>
                <c:pt idx="710">
                  <c:v>5.1973333333333338</c:v>
                </c:pt>
                <c:pt idx="711">
                  <c:v>5.2079833333333339</c:v>
                </c:pt>
                <c:pt idx="712">
                  <c:v>5.2003999999999992</c:v>
                </c:pt>
                <c:pt idx="713">
                  <c:v>5.1928166666666664</c:v>
                </c:pt>
                <c:pt idx="714">
                  <c:v>5.2201666666666666</c:v>
                </c:pt>
                <c:pt idx="715">
                  <c:v>5.2353666666666667</c:v>
                </c:pt>
                <c:pt idx="716">
                  <c:v>5.2566333333333333</c:v>
                </c:pt>
                <c:pt idx="717">
                  <c:v>5.2475166666666659</c:v>
                </c:pt>
                <c:pt idx="718">
                  <c:v>5.2429499999999996</c:v>
                </c:pt>
                <c:pt idx="719">
                  <c:v>5.2156000000000002</c:v>
                </c:pt>
                <c:pt idx="720">
                  <c:v>5.1745833333333335</c:v>
                </c:pt>
                <c:pt idx="721">
                  <c:v>5.157866666666667</c:v>
                </c:pt>
                <c:pt idx="722">
                  <c:v>5.1776166666666672</c:v>
                </c:pt>
                <c:pt idx="723">
                  <c:v>5.1927999999999992</c:v>
                </c:pt>
                <c:pt idx="724">
                  <c:v>5.1927999999999992</c:v>
                </c:pt>
                <c:pt idx="725">
                  <c:v>5.2125500000000002</c:v>
                </c:pt>
                <c:pt idx="726">
                  <c:v>5.2383666666666668</c:v>
                </c:pt>
                <c:pt idx="727">
                  <c:v>5.2186166666666667</c:v>
                </c:pt>
                <c:pt idx="728">
                  <c:v>5.1867166666666664</c:v>
                </c:pt>
                <c:pt idx="729">
                  <c:v>5.1548166666666662</c:v>
                </c:pt>
                <c:pt idx="730">
                  <c:v>5.1365833333333333</c:v>
                </c:pt>
                <c:pt idx="731">
                  <c:v>5.1396166666666661</c:v>
                </c:pt>
                <c:pt idx="732">
                  <c:v>5.1244333333333332</c:v>
                </c:pt>
                <c:pt idx="733">
                  <c:v>5.1457000000000006</c:v>
                </c:pt>
                <c:pt idx="734">
                  <c:v>5.18825</c:v>
                </c:pt>
                <c:pt idx="735">
                  <c:v>5.2277499999999995</c:v>
                </c:pt>
                <c:pt idx="736">
                  <c:v>5.2930833333333336</c:v>
                </c:pt>
                <c:pt idx="737">
                  <c:v>5.3356166666666667</c:v>
                </c:pt>
                <c:pt idx="738">
                  <c:v>5.3842333333333343</c:v>
                </c:pt>
                <c:pt idx="739">
                  <c:v>5.425250000000001</c:v>
                </c:pt>
                <c:pt idx="740">
                  <c:v>5.4601833333333332</c:v>
                </c:pt>
                <c:pt idx="741">
                  <c:v>5.490566666666667</c:v>
                </c:pt>
                <c:pt idx="742">
                  <c:v>5.4936000000000007</c:v>
                </c:pt>
                <c:pt idx="743">
                  <c:v>5.4769000000000005</c:v>
                </c:pt>
                <c:pt idx="744">
                  <c:v>5.4753833333333333</c:v>
                </c:pt>
                <c:pt idx="745">
                  <c:v>5.5027333333333326</c:v>
                </c:pt>
                <c:pt idx="746">
                  <c:v>5.511849999999999</c:v>
                </c:pt>
                <c:pt idx="747">
                  <c:v>5.5543833333333339</c:v>
                </c:pt>
                <c:pt idx="748">
                  <c:v>5.5984499999999997</c:v>
                </c:pt>
                <c:pt idx="749">
                  <c:v>5.6561833333333338</c:v>
                </c:pt>
                <c:pt idx="750">
                  <c:v>5.7002333333333333</c:v>
                </c:pt>
                <c:pt idx="751">
                  <c:v>5.7123833333333325</c:v>
                </c:pt>
                <c:pt idx="752">
                  <c:v>5.7275833333333326</c:v>
                </c:pt>
                <c:pt idx="753">
                  <c:v>5.713916666666667</c:v>
                </c:pt>
                <c:pt idx="754">
                  <c:v>5.6895999999999995</c:v>
                </c:pt>
                <c:pt idx="755">
                  <c:v>5.6637666666666666</c:v>
                </c:pt>
                <c:pt idx="756">
                  <c:v>5.6394666666666673</c:v>
                </c:pt>
                <c:pt idx="757">
                  <c:v>5.6318833333333336</c:v>
                </c:pt>
                <c:pt idx="758">
                  <c:v>5.6242833333333335</c:v>
                </c:pt>
                <c:pt idx="759">
                  <c:v>5.5999666666666661</c:v>
                </c:pt>
                <c:pt idx="760">
                  <c:v>5.5619833333333331</c:v>
                </c:pt>
                <c:pt idx="761">
                  <c:v>5.5331166666666673</c:v>
                </c:pt>
                <c:pt idx="762">
                  <c:v>5.4799333333333342</c:v>
                </c:pt>
                <c:pt idx="763">
                  <c:v>5.4146000000000001</c:v>
                </c:pt>
                <c:pt idx="764">
                  <c:v>5.3219166666666666</c:v>
                </c:pt>
                <c:pt idx="765">
                  <c:v>5.2337999999999996</c:v>
                </c:pt>
                <c:pt idx="766">
                  <c:v>5.1730333333333336</c:v>
                </c:pt>
                <c:pt idx="767">
                  <c:v>5.1183333333333332</c:v>
                </c:pt>
                <c:pt idx="768">
                  <c:v>5.0925166666666675</c:v>
                </c:pt>
                <c:pt idx="769">
                  <c:v>5.0697333333333336</c:v>
                </c:pt>
                <c:pt idx="770">
                  <c:v>5.0834166666666674</c:v>
                </c:pt>
                <c:pt idx="771">
                  <c:v>5.1426833333333342</c:v>
                </c:pt>
                <c:pt idx="772">
                  <c:v>5.2110500000000002</c:v>
                </c:pt>
                <c:pt idx="773">
                  <c:v>5.2718333333333334</c:v>
                </c:pt>
                <c:pt idx="774">
                  <c:v>5.2930999999999999</c:v>
                </c:pt>
                <c:pt idx="775">
                  <c:v>5.3113333333333337</c:v>
                </c:pt>
                <c:pt idx="776">
                  <c:v>5.3128500000000001</c:v>
                </c:pt>
                <c:pt idx="777">
                  <c:v>5.2809333333333335</c:v>
                </c:pt>
                <c:pt idx="778">
                  <c:v>5.2551166666666669</c:v>
                </c:pt>
                <c:pt idx="779">
                  <c:v>5.2064999999999992</c:v>
                </c:pt>
                <c:pt idx="780">
                  <c:v>5.1791500000000008</c:v>
                </c:pt>
                <c:pt idx="781">
                  <c:v>5.1365999999999996</c:v>
                </c:pt>
                <c:pt idx="782">
                  <c:v>5.1168500000000003</c:v>
                </c:pt>
                <c:pt idx="783">
                  <c:v>5.1396500000000005</c:v>
                </c:pt>
                <c:pt idx="784">
                  <c:v>5.1214166666666658</c:v>
                </c:pt>
                <c:pt idx="785">
                  <c:v>5.1229333333333331</c:v>
                </c:pt>
                <c:pt idx="786">
                  <c:v>5.1183666666666658</c:v>
                </c:pt>
                <c:pt idx="787">
                  <c:v>5.1107666666666667</c:v>
                </c:pt>
                <c:pt idx="788">
                  <c:v>5.0788666666666664</c:v>
                </c:pt>
                <c:pt idx="789">
                  <c:v>5.0180833333333332</c:v>
                </c:pt>
                <c:pt idx="790">
                  <c:v>4.9724999999999993</c:v>
                </c:pt>
                <c:pt idx="791">
                  <c:v>4.899566666666666</c:v>
                </c:pt>
                <c:pt idx="792">
                  <c:v>4.872233333333333</c:v>
                </c:pt>
                <c:pt idx="793">
                  <c:v>4.8084333333333333</c:v>
                </c:pt>
                <c:pt idx="794">
                  <c:v>4.7187833333333336</c:v>
                </c:pt>
                <c:pt idx="795">
                  <c:v>4.5805333333333333</c:v>
                </c:pt>
                <c:pt idx="796">
                  <c:v>4.4832999999999998</c:v>
                </c:pt>
                <c:pt idx="797">
                  <c:v>4.4422833333333331</c:v>
                </c:pt>
                <c:pt idx="798">
                  <c:v>4.3693499999999998</c:v>
                </c:pt>
                <c:pt idx="799">
                  <c:v>4.3465666666666669</c:v>
                </c:pt>
                <c:pt idx="800">
                  <c:v>4.38</c:v>
                </c:pt>
                <c:pt idx="801">
                  <c:v>4.4666000000000006</c:v>
                </c:pt>
                <c:pt idx="802">
                  <c:v>4.5501666666666667</c:v>
                </c:pt>
                <c:pt idx="803">
                  <c:v>4.6124666666666663</c:v>
                </c:pt>
                <c:pt idx="804">
                  <c:v>4.6853999999999996</c:v>
                </c:pt>
                <c:pt idx="805">
                  <c:v>4.7598333333333329</c:v>
                </c:pt>
                <c:pt idx="806">
                  <c:v>4.8129999999999997</c:v>
                </c:pt>
                <c:pt idx="807">
                  <c:v>4.8403499999999999</c:v>
                </c:pt>
                <c:pt idx="808">
                  <c:v>4.8525</c:v>
                </c:pt>
                <c:pt idx="809">
                  <c:v>4.8600833333333329</c:v>
                </c:pt>
                <c:pt idx="810">
                  <c:v>4.8691999999999993</c:v>
                </c:pt>
                <c:pt idx="811">
                  <c:v>4.9041499999999996</c:v>
                </c:pt>
                <c:pt idx="812">
                  <c:v>4.9284666666666661</c:v>
                </c:pt>
                <c:pt idx="813">
                  <c:v>4.9558166666666663</c:v>
                </c:pt>
                <c:pt idx="814">
                  <c:v>4.9877166666666666</c:v>
                </c:pt>
                <c:pt idx="815">
                  <c:v>5.0211500000000004</c:v>
                </c:pt>
                <c:pt idx="816">
                  <c:v>5.0408999999999997</c:v>
                </c:pt>
                <c:pt idx="817">
                  <c:v>5.0226666666666668</c:v>
                </c:pt>
                <c:pt idx="818">
                  <c:v>5.008983333333334</c:v>
                </c:pt>
                <c:pt idx="819">
                  <c:v>4.9952999999999994</c:v>
                </c:pt>
                <c:pt idx="820">
                  <c:v>4.9557999999999991</c:v>
                </c:pt>
                <c:pt idx="821">
                  <c:v>4.8934999999999995</c:v>
                </c:pt>
                <c:pt idx="822">
                  <c:v>4.8524666666666665</c:v>
                </c:pt>
                <c:pt idx="823">
                  <c:v>4.8068833333333334</c:v>
                </c:pt>
                <c:pt idx="824">
                  <c:v>4.7552333333333339</c:v>
                </c:pt>
                <c:pt idx="825">
                  <c:v>4.7294166666666664</c:v>
                </c:pt>
                <c:pt idx="826">
                  <c:v>4.7355</c:v>
                </c:pt>
                <c:pt idx="827">
                  <c:v>4.7491833333333329</c:v>
                </c:pt>
                <c:pt idx="828">
                  <c:v>4.7324833333333336</c:v>
                </c:pt>
                <c:pt idx="829">
                  <c:v>4.7476833333333337</c:v>
                </c:pt>
                <c:pt idx="830">
                  <c:v>4.7461666666666673</c:v>
                </c:pt>
                <c:pt idx="831">
                  <c:v>4.7218499999999999</c:v>
                </c:pt>
                <c:pt idx="832">
                  <c:v>4.6565166666666666</c:v>
                </c:pt>
                <c:pt idx="833">
                  <c:v>4.6215666666666673</c:v>
                </c:pt>
                <c:pt idx="834">
                  <c:v>4.6233000000000004</c:v>
                </c:pt>
                <c:pt idx="835">
                  <c:v>4.6296666666666662</c:v>
                </c:pt>
                <c:pt idx="836">
                  <c:v>4.6695166666666665</c:v>
                </c:pt>
                <c:pt idx="837">
                  <c:v>4.6833999999999998</c:v>
                </c:pt>
                <c:pt idx="838">
                  <c:v>4.6956666666666669</c:v>
                </c:pt>
                <c:pt idx="839">
                  <c:v>4.6591999999999993</c:v>
                </c:pt>
                <c:pt idx="840">
                  <c:v>4.6103833333333331</c:v>
                </c:pt>
                <c:pt idx="841">
                  <c:v>4.5279999999999996</c:v>
                </c:pt>
                <c:pt idx="842">
                  <c:v>4.4273166666666661</c:v>
                </c:pt>
                <c:pt idx="843">
                  <c:v>4.3922333333333325</c:v>
                </c:pt>
                <c:pt idx="844">
                  <c:v>4.3800333333333326</c:v>
                </c:pt>
                <c:pt idx="845">
                  <c:v>4.4196999999999997</c:v>
                </c:pt>
                <c:pt idx="846">
                  <c:v>4.4273333333333325</c:v>
                </c:pt>
                <c:pt idx="847">
                  <c:v>4.4441166666666669</c:v>
                </c:pt>
                <c:pt idx="848">
                  <c:v>4.468516666666666</c:v>
                </c:pt>
                <c:pt idx="849">
                  <c:v>4.4761499999999996</c:v>
                </c:pt>
                <c:pt idx="850">
                  <c:v>4.4791999999999996</c:v>
                </c:pt>
                <c:pt idx="851">
                  <c:v>4.4624333333333333</c:v>
                </c:pt>
                <c:pt idx="852">
                  <c:v>4.4975166666666659</c:v>
                </c:pt>
                <c:pt idx="853">
                  <c:v>4.5493833333333322</c:v>
                </c:pt>
                <c:pt idx="854">
                  <c:v>4.5768500000000003</c:v>
                </c:pt>
                <c:pt idx="855">
                  <c:v>4.5829500000000003</c:v>
                </c:pt>
                <c:pt idx="856">
                  <c:v>4.611933333333333</c:v>
                </c:pt>
                <c:pt idx="857">
                  <c:v>4.6286999999999994</c:v>
                </c:pt>
                <c:pt idx="858">
                  <c:v>4.6149666666666667</c:v>
                </c:pt>
                <c:pt idx="859">
                  <c:v>4.6042833333333339</c:v>
                </c:pt>
                <c:pt idx="860">
                  <c:v>4.6042833333333339</c:v>
                </c:pt>
                <c:pt idx="861">
                  <c:v>4.5859666666666667</c:v>
                </c:pt>
                <c:pt idx="862">
                  <c:v>4.5264666666666669</c:v>
                </c:pt>
                <c:pt idx="863">
                  <c:v>4.454766666666667</c:v>
                </c:pt>
                <c:pt idx="864">
                  <c:v>4.4044333333333325</c:v>
                </c:pt>
                <c:pt idx="865">
                  <c:v>4.3571333333333326</c:v>
                </c:pt>
                <c:pt idx="866">
                  <c:v>4.2915333333333328</c:v>
                </c:pt>
                <c:pt idx="867">
                  <c:v>4.2518666666666665</c:v>
                </c:pt>
                <c:pt idx="868">
                  <c:v>4.2534000000000001</c:v>
                </c:pt>
                <c:pt idx="869">
                  <c:v>4.2701833333333328</c:v>
                </c:pt>
                <c:pt idx="870">
                  <c:v>4.2701833333333328</c:v>
                </c:pt>
                <c:pt idx="871">
                  <c:v>4.2778166666666664</c:v>
                </c:pt>
                <c:pt idx="872">
                  <c:v>4.3144333333333327</c:v>
                </c:pt>
                <c:pt idx="873">
                  <c:v>4.3388499999999999</c:v>
                </c:pt>
                <c:pt idx="874">
                  <c:v>4.3388499999999999</c:v>
                </c:pt>
                <c:pt idx="875">
                  <c:v>4.3281666666666663</c:v>
                </c:pt>
                <c:pt idx="876">
                  <c:v>4.3266333333333327</c:v>
                </c:pt>
                <c:pt idx="877">
                  <c:v>4.2869666666666664</c:v>
                </c:pt>
                <c:pt idx="878">
                  <c:v>4.2473000000000001</c:v>
                </c:pt>
                <c:pt idx="879">
                  <c:v>4.2289833333333329</c:v>
                </c:pt>
                <c:pt idx="880">
                  <c:v>4.2198166666666665</c:v>
                </c:pt>
                <c:pt idx="881">
                  <c:v>4.2198166666666665</c:v>
                </c:pt>
                <c:pt idx="882">
                  <c:v>4.206083333333333</c:v>
                </c:pt>
                <c:pt idx="883">
                  <c:v>4.2137166666666666</c:v>
                </c:pt>
                <c:pt idx="884">
                  <c:v>4.1984500000000002</c:v>
                </c:pt>
                <c:pt idx="885">
                  <c:v>4.1954000000000002</c:v>
                </c:pt>
                <c:pt idx="886">
                  <c:v>4.1832000000000003</c:v>
                </c:pt>
                <c:pt idx="887">
                  <c:v>4.193883333333333</c:v>
                </c:pt>
                <c:pt idx="888">
                  <c:v>4.2137166666666657</c:v>
                </c:pt>
                <c:pt idx="889">
                  <c:v>4.29305</c:v>
                </c:pt>
                <c:pt idx="890">
                  <c:v>4.3906999999999998</c:v>
                </c:pt>
                <c:pt idx="891">
                  <c:v>4.4669833333333342</c:v>
                </c:pt>
                <c:pt idx="892">
                  <c:v>4.5386833333333341</c:v>
                </c:pt>
                <c:pt idx="893">
                  <c:v>4.6134333333333331</c:v>
                </c:pt>
                <c:pt idx="894">
                  <c:v>4.6897166666666665</c:v>
                </c:pt>
                <c:pt idx="895">
                  <c:v>4.6988666666666665</c:v>
                </c:pt>
                <c:pt idx="896">
                  <c:v>4.7186999999999992</c:v>
                </c:pt>
                <c:pt idx="897">
                  <c:v>4.724800000000001</c:v>
                </c:pt>
                <c:pt idx="898">
                  <c:v>4.7522666666666664</c:v>
                </c:pt>
                <c:pt idx="899">
                  <c:v>4.7614333333333327</c:v>
                </c:pt>
                <c:pt idx="900">
                  <c:v>4.7705833333333336</c:v>
                </c:pt>
                <c:pt idx="901">
                  <c:v>4.7736333333333336</c:v>
                </c:pt>
                <c:pt idx="902">
                  <c:v>4.75075</c:v>
                </c:pt>
                <c:pt idx="903">
                  <c:v>4.7599166666666664</c:v>
                </c:pt>
                <c:pt idx="904">
                  <c:v>4.7584000000000009</c:v>
                </c:pt>
                <c:pt idx="905">
                  <c:v>4.75535</c:v>
                </c:pt>
                <c:pt idx="906">
                  <c:v>4.7324666666666673</c:v>
                </c:pt>
                <c:pt idx="907">
                  <c:v>4.7278833333333337</c:v>
                </c:pt>
                <c:pt idx="908">
                  <c:v>4.7248166666666664</c:v>
                </c:pt>
                <c:pt idx="909">
                  <c:v>4.7125999999999992</c:v>
                </c:pt>
                <c:pt idx="910">
                  <c:v>4.6866500000000002</c:v>
                </c:pt>
                <c:pt idx="911">
                  <c:v>4.6469833333333339</c:v>
                </c:pt>
                <c:pt idx="912">
                  <c:v>4.6210499999999994</c:v>
                </c:pt>
                <c:pt idx="913">
                  <c:v>4.5874999999999995</c:v>
                </c:pt>
                <c:pt idx="914">
                  <c:v>4.589033333333334</c:v>
                </c:pt>
                <c:pt idx="915">
                  <c:v>4.5493666666666668</c:v>
                </c:pt>
                <c:pt idx="916">
                  <c:v>4.5142833333333332</c:v>
                </c:pt>
                <c:pt idx="917">
                  <c:v>4.4944499999999996</c:v>
                </c:pt>
                <c:pt idx="918">
                  <c:v>4.5112333333333332</c:v>
                </c:pt>
                <c:pt idx="919">
                  <c:v>4.5157999999999996</c:v>
                </c:pt>
                <c:pt idx="920">
                  <c:v>4.4944500000000005</c:v>
                </c:pt>
                <c:pt idx="921">
                  <c:v>4.5020833333333323</c:v>
                </c:pt>
                <c:pt idx="922">
                  <c:v>4.5310666666666668</c:v>
                </c:pt>
                <c:pt idx="923">
                  <c:v>4.5585166666666668</c:v>
                </c:pt>
                <c:pt idx="924">
                  <c:v>4.5615666666666668</c:v>
                </c:pt>
                <c:pt idx="925">
                  <c:v>4.5844500000000004</c:v>
                </c:pt>
                <c:pt idx="926">
                  <c:v>4.5890166666666667</c:v>
                </c:pt>
                <c:pt idx="927">
                  <c:v>4.5920666666666667</c:v>
                </c:pt>
                <c:pt idx="928">
                  <c:v>4.5722333333333331</c:v>
                </c:pt>
                <c:pt idx="929">
                  <c:v>4.5157833333333324</c:v>
                </c:pt>
                <c:pt idx="930">
                  <c:v>4.4562833333333325</c:v>
                </c:pt>
                <c:pt idx="931">
                  <c:v>4.3738999999999999</c:v>
                </c:pt>
                <c:pt idx="932">
                  <c:v>4.3037166666666664</c:v>
                </c:pt>
                <c:pt idx="933">
                  <c:v>4.2274333333333329</c:v>
                </c:pt>
                <c:pt idx="934">
                  <c:v>4.1343833333333331</c:v>
                </c:pt>
                <c:pt idx="935">
                  <c:v>4.0748833333333332</c:v>
                </c:pt>
                <c:pt idx="936">
                  <c:v>4.0047000000000006</c:v>
                </c:pt>
                <c:pt idx="937">
                  <c:v>3.9696166666666666</c:v>
                </c:pt>
                <c:pt idx="938">
                  <c:v>3.9360666666666666</c:v>
                </c:pt>
                <c:pt idx="939">
                  <c:v>3.910133333333333</c:v>
                </c:pt>
                <c:pt idx="940">
                  <c:v>3.9299666666666666</c:v>
                </c:pt>
                <c:pt idx="941">
                  <c:v>3.9864166666666665</c:v>
                </c:pt>
                <c:pt idx="942">
                  <c:v>4.0382999999999996</c:v>
                </c:pt>
                <c:pt idx="943">
                  <c:v>4.0611833333333331</c:v>
                </c:pt>
                <c:pt idx="944">
                  <c:v>4.0825333333333331</c:v>
                </c:pt>
                <c:pt idx="945">
                  <c:v>4.0947333333333331</c:v>
                </c:pt>
                <c:pt idx="946">
                  <c:v>4.0825166666666668</c:v>
                </c:pt>
                <c:pt idx="947">
                  <c:v>4.0428500000000005</c:v>
                </c:pt>
                <c:pt idx="948">
                  <c:v>4.0367499999999996</c:v>
                </c:pt>
                <c:pt idx="949">
                  <c:v>4.0275999999999996</c:v>
                </c:pt>
                <c:pt idx="950">
                  <c:v>4.0520166666666659</c:v>
                </c:pt>
                <c:pt idx="951">
                  <c:v>4.0977833333333331</c:v>
                </c:pt>
                <c:pt idx="952">
                  <c:v>4.135933333333333</c:v>
                </c:pt>
                <c:pt idx="953">
                  <c:v>4.1069500000000003</c:v>
                </c:pt>
                <c:pt idx="954">
                  <c:v>4.0657500000000004</c:v>
                </c:pt>
                <c:pt idx="955">
                  <c:v>4.0444333333333331</c:v>
                </c:pt>
                <c:pt idx="956">
                  <c:v>4.0216666666666674</c:v>
                </c:pt>
                <c:pt idx="957">
                  <c:v>3.9912999999999994</c:v>
                </c:pt>
                <c:pt idx="958">
                  <c:v>3.9639333333333333</c:v>
                </c:pt>
                <c:pt idx="959">
                  <c:v>4.009850000000001</c:v>
                </c:pt>
                <c:pt idx="960">
                  <c:v>4.0359000000000007</c:v>
                </c:pt>
                <c:pt idx="961">
                  <c:v>4.0558166666666668</c:v>
                </c:pt>
                <c:pt idx="962">
                  <c:v>4.0451000000000006</c:v>
                </c:pt>
                <c:pt idx="963">
                  <c:v>4.0129166666666665</c:v>
                </c:pt>
                <c:pt idx="964">
                  <c:v>4.0144500000000001</c:v>
                </c:pt>
                <c:pt idx="965">
                  <c:v>4.0098500000000001</c:v>
                </c:pt>
                <c:pt idx="966">
                  <c:v>4.01905</c:v>
                </c:pt>
                <c:pt idx="967">
                  <c:v>4.0129333333333328</c:v>
                </c:pt>
                <c:pt idx="968">
                  <c:v>4.0589166666666676</c:v>
                </c:pt>
                <c:pt idx="969">
                  <c:v>4.1401500000000002</c:v>
                </c:pt>
                <c:pt idx="970">
                  <c:v>4.1968500000000004</c:v>
                </c:pt>
                <c:pt idx="971">
                  <c:v>4.2566333333333333</c:v>
                </c:pt>
                <c:pt idx="972">
                  <c:v>4.2949666666666673</c:v>
                </c:pt>
                <c:pt idx="973">
                  <c:v>4.3486000000000002</c:v>
                </c:pt>
                <c:pt idx="974">
                  <c:v>4.3715833333333336</c:v>
                </c:pt>
                <c:pt idx="975">
                  <c:v>4.3654666666666673</c:v>
                </c:pt>
                <c:pt idx="976">
                  <c:v>4.3716000000000008</c:v>
                </c:pt>
                <c:pt idx="977">
                  <c:v>4.3700666666666672</c:v>
                </c:pt>
                <c:pt idx="978">
                  <c:v>4.386916666666667</c:v>
                </c:pt>
                <c:pt idx="979">
                  <c:v>4.3823333333333343</c:v>
                </c:pt>
                <c:pt idx="980">
                  <c:v>4.3746666666666671</c:v>
                </c:pt>
                <c:pt idx="981">
                  <c:v>4.408383333333334</c:v>
                </c:pt>
                <c:pt idx="982">
                  <c:v>4.4421166666666672</c:v>
                </c:pt>
                <c:pt idx="983">
                  <c:v>4.481983333333333</c:v>
                </c:pt>
                <c:pt idx="984">
                  <c:v>4.5003833333333345</c:v>
                </c:pt>
                <c:pt idx="985">
                  <c:v>4.5264333333333324</c:v>
                </c:pt>
                <c:pt idx="986">
                  <c:v>4.5386999999999995</c:v>
                </c:pt>
                <c:pt idx="987">
                  <c:v>4.5340999999999996</c:v>
                </c:pt>
                <c:pt idx="988">
                  <c:v>4.5172333333333325</c:v>
                </c:pt>
                <c:pt idx="989">
                  <c:v>4.4988333333333328</c:v>
                </c:pt>
                <c:pt idx="990">
                  <c:v>4.5064999999999991</c:v>
                </c:pt>
                <c:pt idx="991">
                  <c:v>4.5248999999999997</c:v>
                </c:pt>
                <c:pt idx="992">
                  <c:v>4.5203000000000007</c:v>
                </c:pt>
                <c:pt idx="993">
                  <c:v>4.4789166666666667</c:v>
                </c:pt>
                <c:pt idx="994">
                  <c:v>4.4344666666666672</c:v>
                </c:pt>
                <c:pt idx="995">
                  <c:v>4.380816666666667</c:v>
                </c:pt>
                <c:pt idx="996">
                  <c:v>4.3271666666666668</c:v>
                </c:pt>
                <c:pt idx="997">
                  <c:v>4.2689166666666667</c:v>
                </c:pt>
                <c:pt idx="998">
                  <c:v>4.2459333333333333</c:v>
                </c:pt>
                <c:pt idx="999">
                  <c:v>4.2443999999999997</c:v>
                </c:pt>
                <c:pt idx="1000">
                  <c:v>4.2382666666666671</c:v>
                </c:pt>
                <c:pt idx="1001">
                  <c:v>4.2535999999999996</c:v>
                </c:pt>
                <c:pt idx="1002">
                  <c:v>4.2535999999999996</c:v>
                </c:pt>
                <c:pt idx="1003">
                  <c:v>4.2658666666666676</c:v>
                </c:pt>
                <c:pt idx="1004">
                  <c:v>4.2796500000000011</c:v>
                </c:pt>
                <c:pt idx="1005">
                  <c:v>4.2903833333333337</c:v>
                </c:pt>
                <c:pt idx="1006">
                  <c:v>4.3317666666666659</c:v>
                </c:pt>
                <c:pt idx="1007">
                  <c:v>4.3562833333333337</c:v>
                </c:pt>
                <c:pt idx="1008">
                  <c:v>4.3915333333333324</c:v>
                </c:pt>
                <c:pt idx="1009">
                  <c:v>4.4298499999999992</c:v>
                </c:pt>
                <c:pt idx="1010">
                  <c:v>4.4743166666666667</c:v>
                </c:pt>
                <c:pt idx="1011">
                  <c:v>4.5264333333333333</c:v>
                </c:pt>
                <c:pt idx="1012">
                  <c:v>4.5248999999999997</c:v>
                </c:pt>
                <c:pt idx="1013">
                  <c:v>4.5157000000000007</c:v>
                </c:pt>
                <c:pt idx="1014">
                  <c:v>4.4865833333333329</c:v>
                </c:pt>
                <c:pt idx="1015">
                  <c:v>4.4359999999999991</c:v>
                </c:pt>
                <c:pt idx="1016">
                  <c:v>4.3762166666666671</c:v>
                </c:pt>
                <c:pt idx="1017">
                  <c:v>4.3026333333333335</c:v>
                </c:pt>
                <c:pt idx="1018">
                  <c:v>4.2735166666666657</c:v>
                </c:pt>
                <c:pt idx="1019">
                  <c:v>4.2781166666666675</c:v>
                </c:pt>
                <c:pt idx="1020">
                  <c:v>4.2857666666666674</c:v>
                </c:pt>
                <c:pt idx="1021">
                  <c:v>4.3090833333333336</c:v>
                </c:pt>
                <c:pt idx="1022">
                  <c:v>4.3324166666666661</c:v>
                </c:pt>
                <c:pt idx="1023">
                  <c:v>4.3834166666666663</c:v>
                </c:pt>
                <c:pt idx="1024">
                  <c:v>4.4313833333333337</c:v>
                </c:pt>
                <c:pt idx="1025">
                  <c:v>4.4317500000000001</c:v>
                </c:pt>
                <c:pt idx="1026">
                  <c:v>4.4259000000000004</c:v>
                </c:pt>
                <c:pt idx="1027">
                  <c:v>4.4197500000000005</c:v>
                </c:pt>
                <c:pt idx="1028">
                  <c:v>4.4074333333333335</c:v>
                </c:pt>
                <c:pt idx="1029">
                  <c:v>4.3781666666666679</c:v>
                </c:pt>
                <c:pt idx="1030">
                  <c:v>4.3381333333333343</c:v>
                </c:pt>
                <c:pt idx="1031">
                  <c:v>4.321200000000001</c:v>
                </c:pt>
                <c:pt idx="1032">
                  <c:v>4.3212000000000002</c:v>
                </c:pt>
                <c:pt idx="1033">
                  <c:v>4.3258166666666673</c:v>
                </c:pt>
                <c:pt idx="1034">
                  <c:v>4.3335166666666671</c:v>
                </c:pt>
                <c:pt idx="1035">
                  <c:v>4.3489166666666668</c:v>
                </c:pt>
                <c:pt idx="1036">
                  <c:v>4.3504499999999995</c:v>
                </c:pt>
                <c:pt idx="1037">
                  <c:v>4.3458333333333341</c:v>
                </c:pt>
                <c:pt idx="1038">
                  <c:v>4.342766666666666</c:v>
                </c:pt>
                <c:pt idx="1039">
                  <c:v>4.3196666666666657</c:v>
                </c:pt>
                <c:pt idx="1040">
                  <c:v>4.3104166666666668</c:v>
                </c:pt>
                <c:pt idx="1041">
                  <c:v>4.2842500000000001</c:v>
                </c:pt>
                <c:pt idx="1042">
                  <c:v>4.2734833333333331</c:v>
                </c:pt>
                <c:pt idx="1043">
                  <c:v>4.2781000000000002</c:v>
                </c:pt>
                <c:pt idx="1044">
                  <c:v>4.3042666666666669</c:v>
                </c:pt>
                <c:pt idx="1045">
                  <c:v>4.3365999999999998</c:v>
                </c:pt>
                <c:pt idx="1046">
                  <c:v>4.3473833333333332</c:v>
                </c:pt>
                <c:pt idx="1047">
                  <c:v>4.3720166666666662</c:v>
                </c:pt>
                <c:pt idx="1048">
                  <c:v>4.3935666666666666</c:v>
                </c:pt>
                <c:pt idx="1049">
                  <c:v>4.3951000000000002</c:v>
                </c:pt>
                <c:pt idx="1050">
                  <c:v>4.3704666666666663</c:v>
                </c:pt>
                <c:pt idx="1051">
                  <c:v>4.3535333333333339</c:v>
                </c:pt>
                <c:pt idx="1052">
                  <c:v>4.3150333333333331</c:v>
                </c:pt>
                <c:pt idx="1053">
                  <c:v>4.2857666666666665</c:v>
                </c:pt>
                <c:pt idx="1054">
                  <c:v>4.2518833333333328</c:v>
                </c:pt>
                <c:pt idx="1055">
                  <c:v>4.2333999999999996</c:v>
                </c:pt>
                <c:pt idx="1056">
                  <c:v>4.231866666666666</c:v>
                </c:pt>
                <c:pt idx="1057">
                  <c:v>4.2179999999999991</c:v>
                </c:pt>
                <c:pt idx="1058">
                  <c:v>4.2349499999999995</c:v>
                </c:pt>
                <c:pt idx="1059">
                  <c:v>4.2442000000000002</c:v>
                </c:pt>
                <c:pt idx="1060">
                  <c:v>4.2673000000000005</c:v>
                </c:pt>
                <c:pt idx="1061">
                  <c:v>4.284250000000001</c:v>
                </c:pt>
                <c:pt idx="1062">
                  <c:v>4.2981000000000007</c:v>
                </c:pt>
                <c:pt idx="1063">
                  <c:v>4.3366000000000007</c:v>
                </c:pt>
                <c:pt idx="1064">
                  <c:v>4.3843333333333332</c:v>
                </c:pt>
                <c:pt idx="1065">
                  <c:v>4.4228333333333332</c:v>
                </c:pt>
                <c:pt idx="1066">
                  <c:v>4.4598000000000004</c:v>
                </c:pt>
                <c:pt idx="1067">
                  <c:v>4.4936833333333333</c:v>
                </c:pt>
                <c:pt idx="1068">
                  <c:v>4.5137</c:v>
                </c:pt>
                <c:pt idx="1069">
                  <c:v>4.5106166666666665</c:v>
                </c:pt>
                <c:pt idx="1070">
                  <c:v>4.5075333333333329</c:v>
                </c:pt>
                <c:pt idx="1071">
                  <c:v>4.5059833333333339</c:v>
                </c:pt>
                <c:pt idx="1072">
                  <c:v>4.5105999999999993</c:v>
                </c:pt>
                <c:pt idx="1073">
                  <c:v>4.5105999999999993</c:v>
                </c:pt>
                <c:pt idx="1074">
                  <c:v>4.5075333333333329</c:v>
                </c:pt>
                <c:pt idx="1075">
                  <c:v>4.4828999999999999</c:v>
                </c:pt>
                <c:pt idx="1076">
                  <c:v>4.4413166666666664</c:v>
                </c:pt>
                <c:pt idx="1077">
                  <c:v>4.3381499999999997</c:v>
                </c:pt>
                <c:pt idx="1078">
                  <c:v>4.2272666666666669</c:v>
                </c:pt>
                <c:pt idx="1079">
                  <c:v>4.1349999999999998</c:v>
                </c:pt>
                <c:pt idx="1080">
                  <c:v>4.0346666666666673</c:v>
                </c:pt>
                <c:pt idx="1081">
                  <c:v>3.9714833333333335</c:v>
                </c:pt>
                <c:pt idx="1082">
                  <c:v>3.9192</c:v>
                </c:pt>
                <c:pt idx="1083">
                  <c:v>3.9331499999999999</c:v>
                </c:pt>
                <c:pt idx="1084">
                  <c:v>3.9392999999999998</c:v>
                </c:pt>
                <c:pt idx="1085">
                  <c:v>3.9235333333333333</c:v>
                </c:pt>
                <c:pt idx="1086">
                  <c:v>3.9172166666666666</c:v>
                </c:pt>
                <c:pt idx="1087">
                  <c:v>3.8967166666666664</c:v>
                </c:pt>
                <c:pt idx="1088">
                  <c:v>3.8856666666666668</c:v>
                </c:pt>
                <c:pt idx="1089">
                  <c:v>3.8746333333333332</c:v>
                </c:pt>
                <c:pt idx="1090">
                  <c:v>3.8604499999999997</c:v>
                </c:pt>
                <c:pt idx="1091">
                  <c:v>3.8572833333333327</c:v>
                </c:pt>
                <c:pt idx="1092">
                  <c:v>3.8478333333333334</c:v>
                </c:pt>
                <c:pt idx="1093">
                  <c:v>3.8493999999999997</c:v>
                </c:pt>
                <c:pt idx="1094">
                  <c:v>3.8415166666666667</c:v>
                </c:pt>
                <c:pt idx="1095">
                  <c:v>3.8147000000000002</c:v>
                </c:pt>
                <c:pt idx="1096">
                  <c:v>3.8068166666666663</c:v>
                </c:pt>
                <c:pt idx="1097">
                  <c:v>3.7957833333333331</c:v>
                </c:pt>
                <c:pt idx="1098">
                  <c:v>3.8036666666666665</c:v>
                </c:pt>
                <c:pt idx="1099">
                  <c:v>3.81155</c:v>
                </c:pt>
                <c:pt idx="1100">
                  <c:v>3.8068166666666663</c:v>
                </c:pt>
                <c:pt idx="1101">
                  <c:v>3.8052500000000005</c:v>
                </c:pt>
                <c:pt idx="1102">
                  <c:v>3.795783333333334</c:v>
                </c:pt>
                <c:pt idx="1103">
                  <c:v>3.7973666666666666</c:v>
                </c:pt>
                <c:pt idx="1104">
                  <c:v>3.7926333333333333</c:v>
                </c:pt>
                <c:pt idx="1105">
                  <c:v>3.7815999999999996</c:v>
                </c:pt>
                <c:pt idx="1106">
                  <c:v>3.7847666666666666</c:v>
                </c:pt>
                <c:pt idx="1107">
                  <c:v>3.8036833333333333</c:v>
                </c:pt>
                <c:pt idx="1108">
                  <c:v>3.8163000000000005</c:v>
                </c:pt>
                <c:pt idx="1109">
                  <c:v>3.8115666666666672</c:v>
                </c:pt>
                <c:pt idx="1110">
                  <c:v>3.8115666666666663</c:v>
                </c:pt>
                <c:pt idx="1111">
                  <c:v>3.8084166666666666</c:v>
                </c:pt>
                <c:pt idx="1112">
                  <c:v>3.8005333333333335</c:v>
                </c:pt>
                <c:pt idx="1113">
                  <c:v>3.8036833333333333</c:v>
                </c:pt>
                <c:pt idx="1114">
                  <c:v>3.8099833333333333</c:v>
                </c:pt>
                <c:pt idx="1115">
                  <c:v>3.8352166666666672</c:v>
                </c:pt>
                <c:pt idx="1116">
                  <c:v>3.8698999999999999</c:v>
                </c:pt>
                <c:pt idx="1117">
                  <c:v>3.9156333333333335</c:v>
                </c:pt>
                <c:pt idx="1118">
                  <c:v>3.947166666666666</c:v>
                </c:pt>
                <c:pt idx="1119">
                  <c:v>3.9534833333333332</c:v>
                </c:pt>
                <c:pt idx="1120">
                  <c:v>3.9519166666666661</c:v>
                </c:pt>
                <c:pt idx="1121">
                  <c:v>3.9250999999999991</c:v>
                </c:pt>
                <c:pt idx="1122">
                  <c:v>3.8904166666666664</c:v>
                </c:pt>
                <c:pt idx="1123">
                  <c:v>3.865183333333333</c:v>
                </c:pt>
                <c:pt idx="1124">
                  <c:v>3.8557166666666665</c:v>
                </c:pt>
                <c:pt idx="1125">
                  <c:v>3.8604500000000002</c:v>
                </c:pt>
                <c:pt idx="1126">
                  <c:v>3.8746333333333332</c:v>
                </c:pt>
                <c:pt idx="1127">
                  <c:v>3.9156333333333335</c:v>
                </c:pt>
                <c:pt idx="1128">
                  <c:v>3.940866666666667</c:v>
                </c:pt>
                <c:pt idx="1129">
                  <c:v>3.9440166666666663</c:v>
                </c:pt>
                <c:pt idx="1130">
                  <c:v>3.9456000000000002</c:v>
                </c:pt>
                <c:pt idx="1131">
                  <c:v>3.94875</c:v>
                </c:pt>
                <c:pt idx="1132">
                  <c:v>3.9550666666666667</c:v>
                </c:pt>
                <c:pt idx="1133">
                  <c:v>3.9613833333333339</c:v>
                </c:pt>
                <c:pt idx="1134">
                  <c:v>3.9881833333333336</c:v>
                </c:pt>
                <c:pt idx="1135">
                  <c:v>3.9629499999999993</c:v>
                </c:pt>
                <c:pt idx="1136">
                  <c:v>3.9156333333333335</c:v>
                </c:pt>
                <c:pt idx="1137">
                  <c:v>3.8698999999999999</c:v>
                </c:pt>
                <c:pt idx="1138">
                  <c:v>3.8289000000000004</c:v>
                </c:pt>
                <c:pt idx="1139">
                  <c:v>3.7736999999999998</c:v>
                </c:pt>
                <c:pt idx="1140">
                  <c:v>3.70905</c:v>
                </c:pt>
                <c:pt idx="1141">
                  <c:v>3.7113333333333336</c:v>
                </c:pt>
                <c:pt idx="1142">
                  <c:v>3.7357166666666668</c:v>
                </c:pt>
                <c:pt idx="1143">
                  <c:v>3.7537666666666669</c:v>
                </c:pt>
                <c:pt idx="1144">
                  <c:v>3.7528166666666665</c:v>
                </c:pt>
                <c:pt idx="1145">
                  <c:v>3.7582166666666672</c:v>
                </c:pt>
                <c:pt idx="1146">
                  <c:v>3.7636166666666671</c:v>
                </c:pt>
                <c:pt idx="1147">
                  <c:v>3.7620333333333331</c:v>
                </c:pt>
                <c:pt idx="1148">
                  <c:v>3.7572500000000004</c:v>
                </c:pt>
                <c:pt idx="1149">
                  <c:v>3.746116666666667</c:v>
                </c:pt>
                <c:pt idx="1150">
                  <c:v>3.7477</c:v>
                </c:pt>
                <c:pt idx="1151">
                  <c:v>3.7429333333333337</c:v>
                </c:pt>
                <c:pt idx="1152">
                  <c:v>3.7365833333333334</c:v>
                </c:pt>
                <c:pt idx="1153">
                  <c:v>3.7286333333333332</c:v>
                </c:pt>
                <c:pt idx="1154">
                  <c:v>3.7302333333333331</c:v>
                </c:pt>
                <c:pt idx="1155">
                  <c:v>3.7302333333333331</c:v>
                </c:pt>
                <c:pt idx="1156">
                  <c:v>3.7238666666666664</c:v>
                </c:pt>
                <c:pt idx="1157">
                  <c:v>3.7079499999999999</c:v>
                </c:pt>
                <c:pt idx="1158">
                  <c:v>3.6856666666666666</c:v>
                </c:pt>
                <c:pt idx="1159">
                  <c:v>3.6649833333333333</c:v>
                </c:pt>
                <c:pt idx="1160">
                  <c:v>3.6427166666666664</c:v>
                </c:pt>
                <c:pt idx="1161">
                  <c:v>3.6300000000000003</c:v>
                </c:pt>
                <c:pt idx="1162">
                  <c:v>3.618866666666666</c:v>
                </c:pt>
                <c:pt idx="1163">
                  <c:v>3.6236333333333337</c:v>
                </c:pt>
                <c:pt idx="1164">
                  <c:v>3.6252333333333326</c:v>
                </c:pt>
                <c:pt idx="1165">
                  <c:v>3.6299999999999994</c:v>
                </c:pt>
                <c:pt idx="1166">
                  <c:v>3.6363500000000002</c:v>
                </c:pt>
                <c:pt idx="1167">
                  <c:v>3.6586166666666666</c:v>
                </c:pt>
                <c:pt idx="1168">
                  <c:v>3.6872500000000001</c:v>
                </c:pt>
                <c:pt idx="1169">
                  <c:v>3.7127166666666667</c:v>
                </c:pt>
                <c:pt idx="1170">
                  <c:v>3.7477166666666668</c:v>
                </c:pt>
                <c:pt idx="1171">
                  <c:v>3.7795333333333332</c:v>
                </c:pt>
                <c:pt idx="1172">
                  <c:v>3.8113499999999996</c:v>
                </c:pt>
                <c:pt idx="1173">
                  <c:v>3.8304333333333331</c:v>
                </c:pt>
                <c:pt idx="1174">
                  <c:v>3.8399833333333326</c:v>
                </c:pt>
                <c:pt idx="1175">
                  <c:v>3.8526999999999991</c:v>
                </c:pt>
                <c:pt idx="1176">
                  <c:v>3.8622333333333336</c:v>
                </c:pt>
                <c:pt idx="1177">
                  <c:v>3.8638166666666671</c:v>
                </c:pt>
                <c:pt idx="1178">
                  <c:v>3.8590500000000003</c:v>
                </c:pt>
                <c:pt idx="1179">
                  <c:v>3.8367833333333334</c:v>
                </c:pt>
                <c:pt idx="1180">
                  <c:v>3.8224666666666667</c:v>
                </c:pt>
                <c:pt idx="1181">
                  <c:v>3.8113333333333332</c:v>
                </c:pt>
                <c:pt idx="1182">
                  <c:v>3.797016666666666</c:v>
                </c:pt>
                <c:pt idx="1183">
                  <c:v>3.7747499999999996</c:v>
                </c:pt>
                <c:pt idx="1184">
                  <c:v>3.7540666666666667</c:v>
                </c:pt>
                <c:pt idx="1185">
                  <c:v>3.7381499999999996</c:v>
                </c:pt>
                <c:pt idx="1186">
                  <c:v>3.7031500000000004</c:v>
                </c:pt>
                <c:pt idx="1187">
                  <c:v>3.6554333333333333</c:v>
                </c:pt>
                <c:pt idx="1188">
                  <c:v>3.6172666666666671</c:v>
                </c:pt>
                <c:pt idx="1189">
                  <c:v>3.5965833333333337</c:v>
                </c:pt>
                <c:pt idx="1190">
                  <c:v>3.56955</c:v>
                </c:pt>
                <c:pt idx="1191">
                  <c:v>3.5441000000000003</c:v>
                </c:pt>
                <c:pt idx="1192">
                  <c:v>3.5265999999999997</c:v>
                </c:pt>
                <c:pt idx="1193">
                  <c:v>3.5011499999999995</c:v>
                </c:pt>
                <c:pt idx="1194">
                  <c:v>3.4756999999999998</c:v>
                </c:pt>
                <c:pt idx="1195">
                  <c:v>3.4470833333333335</c:v>
                </c:pt>
                <c:pt idx="1196">
                  <c:v>3.4279833333333332</c:v>
                </c:pt>
                <c:pt idx="1197">
                  <c:v>3.4120833333333334</c:v>
                </c:pt>
                <c:pt idx="1198">
                  <c:v>3.4041333333333337</c:v>
                </c:pt>
                <c:pt idx="1199">
                  <c:v>3.3993500000000001</c:v>
                </c:pt>
                <c:pt idx="1200">
                  <c:v>3.4056999999999999</c:v>
                </c:pt>
                <c:pt idx="1201">
                  <c:v>3.3945500000000002</c:v>
                </c:pt>
                <c:pt idx="1202">
                  <c:v>3.3611499999999999</c:v>
                </c:pt>
                <c:pt idx="1203">
                  <c:v>3.3038833333333333</c:v>
                </c:pt>
                <c:pt idx="1204">
                  <c:v>3.2418499999999999</c:v>
                </c:pt>
                <c:pt idx="1205">
                  <c:v>3.1912833333333332</c:v>
                </c:pt>
                <c:pt idx="1206">
                  <c:v>3.1360499999999996</c:v>
                </c:pt>
                <c:pt idx="1207">
                  <c:v>3.0966999999999998</c:v>
                </c:pt>
                <c:pt idx="1208">
                  <c:v>3.0780833333333333</c:v>
                </c:pt>
                <c:pt idx="1209">
                  <c:v>3.0896999999999992</c:v>
                </c:pt>
                <c:pt idx="1210">
                  <c:v>3.1125166666666662</c:v>
                </c:pt>
                <c:pt idx="1211">
                  <c:v>3.1366333333333336</c:v>
                </c:pt>
                <c:pt idx="1212">
                  <c:v>3.1398500000000005</c:v>
                </c:pt>
                <c:pt idx="1213">
                  <c:v>3.16235</c:v>
                </c:pt>
                <c:pt idx="1214">
                  <c:v>3.1976999999999998</c:v>
                </c:pt>
                <c:pt idx="1215">
                  <c:v>3.2266333333333335</c:v>
                </c:pt>
                <c:pt idx="1216">
                  <c:v>3.249133333333333</c:v>
                </c:pt>
                <c:pt idx="1217">
                  <c:v>3.2764500000000001</c:v>
                </c:pt>
                <c:pt idx="1218">
                  <c:v>3.3101833333333333</c:v>
                </c:pt>
                <c:pt idx="1219">
                  <c:v>3.3326833333333332</c:v>
                </c:pt>
                <c:pt idx="1220">
                  <c:v>3.3359000000000001</c:v>
                </c:pt>
                <c:pt idx="1221">
                  <c:v>3.3583833333333337</c:v>
                </c:pt>
                <c:pt idx="1222">
                  <c:v>3.3840833333333329</c:v>
                </c:pt>
                <c:pt idx="1223">
                  <c:v>3.3937166666666667</c:v>
                </c:pt>
                <c:pt idx="1224">
                  <c:v>3.4114</c:v>
                </c:pt>
                <c:pt idx="1225">
                  <c:v>3.4274666666666662</c:v>
                </c:pt>
                <c:pt idx="1226">
                  <c:v>3.4355000000000007</c:v>
                </c:pt>
                <c:pt idx="1227">
                  <c:v>3.4290833333333333</c:v>
                </c:pt>
                <c:pt idx="1228">
                  <c:v>3.4226499999999995</c:v>
                </c:pt>
                <c:pt idx="1229">
                  <c:v>3.4226499999999995</c:v>
                </c:pt>
                <c:pt idx="1230">
                  <c:v>3.4162166666666667</c:v>
                </c:pt>
                <c:pt idx="1231">
                  <c:v>3.4114000000000004</c:v>
                </c:pt>
                <c:pt idx="1232">
                  <c:v>3.4033666666666669</c:v>
                </c:pt>
                <c:pt idx="1233">
                  <c:v>3.3969333333333327</c:v>
                </c:pt>
                <c:pt idx="1234">
                  <c:v>3.3342666666666667</c:v>
                </c:pt>
                <c:pt idx="1235">
                  <c:v>3.2475000000000001</c:v>
                </c:pt>
                <c:pt idx="1236">
                  <c:v>3.1655500000000001</c:v>
                </c:pt>
                <c:pt idx="1237">
                  <c:v>3.0916333333333337</c:v>
                </c:pt>
                <c:pt idx="1238">
                  <c:v>3.0434166666666669</c:v>
                </c:pt>
                <c:pt idx="1239">
                  <c:v>2.9839666666666669</c:v>
                </c:pt>
                <c:pt idx="1240">
                  <c:v>2.9936166666666666</c:v>
                </c:pt>
                <c:pt idx="1241">
                  <c:v>3.0337833333333335</c:v>
                </c:pt>
                <c:pt idx="1242">
                  <c:v>3.0916333333333337</c:v>
                </c:pt>
                <c:pt idx="1243">
                  <c:v>3.1173500000000001</c:v>
                </c:pt>
                <c:pt idx="1244">
                  <c:v>3.1253833333333336</c:v>
                </c:pt>
                <c:pt idx="1245">
                  <c:v>3.1559166666666667</c:v>
                </c:pt>
                <c:pt idx="1246">
                  <c:v>3.1607333333333334</c:v>
                </c:pt>
                <c:pt idx="1247">
                  <c:v>3.1655499999999996</c:v>
                </c:pt>
                <c:pt idx="1248">
                  <c:v>3.1639499999999998</c:v>
                </c:pt>
                <c:pt idx="1249">
                  <c:v>3.1783999999999999</c:v>
                </c:pt>
                <c:pt idx="1250">
                  <c:v>3.2025000000000001</c:v>
                </c:pt>
                <c:pt idx="1251">
                  <c:v>3.2121333333333335</c:v>
                </c:pt>
                <c:pt idx="1252">
                  <c:v>3.2394499999999997</c:v>
                </c:pt>
                <c:pt idx="1253">
                  <c:v>3.2603500000000003</c:v>
                </c:pt>
                <c:pt idx="1254">
                  <c:v>3.265166666666667</c:v>
                </c:pt>
                <c:pt idx="1255">
                  <c:v>3.2812333333333332</c:v>
                </c:pt>
                <c:pt idx="1256">
                  <c:v>3.2908833333333334</c:v>
                </c:pt>
                <c:pt idx="1257">
                  <c:v>3.3182000000000005</c:v>
                </c:pt>
                <c:pt idx="1258">
                  <c:v>3.3278500000000002</c:v>
                </c:pt>
                <c:pt idx="1259">
                  <c:v>3.3407</c:v>
                </c:pt>
                <c:pt idx="1260">
                  <c:v>3.3583666666666669</c:v>
                </c:pt>
                <c:pt idx="1261">
                  <c:v>3.3696166666666669</c:v>
                </c:pt>
                <c:pt idx="1262">
                  <c:v>3.3808666666666665</c:v>
                </c:pt>
                <c:pt idx="1263">
                  <c:v>3.3664000000000001</c:v>
                </c:pt>
                <c:pt idx="1264">
                  <c:v>3.3647833333333335</c:v>
                </c:pt>
                <c:pt idx="1265">
                  <c:v>3.3551500000000001</c:v>
                </c:pt>
                <c:pt idx="1266">
                  <c:v>3.3310499999999998</c:v>
                </c:pt>
                <c:pt idx="1267">
                  <c:v>3.3053500000000002</c:v>
                </c:pt>
                <c:pt idx="1268">
                  <c:v>3.2892833333333336</c:v>
                </c:pt>
                <c:pt idx="1269">
                  <c:v>3.3455333333333335</c:v>
                </c:pt>
                <c:pt idx="1270">
                  <c:v>3.4017833333333329</c:v>
                </c:pt>
                <c:pt idx="1271">
                  <c:v>3.4746500000000005</c:v>
                </c:pt>
                <c:pt idx="1272">
                  <c:v>3.5328333333333339</c:v>
                </c:pt>
                <c:pt idx="1273">
                  <c:v>3.5764333333333336</c:v>
                </c:pt>
                <c:pt idx="1274">
                  <c:v>3.6103833333333335</c:v>
                </c:pt>
                <c:pt idx="1275">
                  <c:v>3.5751833333333334</c:v>
                </c:pt>
                <c:pt idx="1276">
                  <c:v>3.5383833333333334</c:v>
                </c:pt>
                <c:pt idx="1277">
                  <c:v>3.4913833333333333</c:v>
                </c:pt>
                <c:pt idx="1278">
                  <c:v>3.4703166666666667</c:v>
                </c:pt>
                <c:pt idx="1279">
                  <c:v>3.483283333333334</c:v>
                </c:pt>
                <c:pt idx="1280">
                  <c:v>3.4832833333333331</c:v>
                </c:pt>
                <c:pt idx="1281">
                  <c:v>3.4946166666666669</c:v>
                </c:pt>
                <c:pt idx="1282">
                  <c:v>3.4832666666666667</c:v>
                </c:pt>
                <c:pt idx="1283">
                  <c:v>3.4767833333333336</c:v>
                </c:pt>
                <c:pt idx="1284">
                  <c:v>3.4702999999999999</c:v>
                </c:pt>
                <c:pt idx="1285">
                  <c:v>3.4492333333333334</c:v>
                </c:pt>
                <c:pt idx="1286">
                  <c:v>3.433016666666667</c:v>
                </c:pt>
                <c:pt idx="1287">
                  <c:v>3.4184333333333332</c:v>
                </c:pt>
                <c:pt idx="1288">
                  <c:v>3.433016666666667</c:v>
                </c:pt>
                <c:pt idx="1289">
                  <c:v>3.4362499999999998</c:v>
                </c:pt>
                <c:pt idx="1290">
                  <c:v>3.4394833333333334</c:v>
                </c:pt>
                <c:pt idx="1291">
                  <c:v>3.4427166666666671</c:v>
                </c:pt>
                <c:pt idx="1292">
                  <c:v>3.4540666666666664</c:v>
                </c:pt>
                <c:pt idx="1293">
                  <c:v>3.4540666666666664</c:v>
                </c:pt>
                <c:pt idx="1294">
                  <c:v>3.4508333333333332</c:v>
                </c:pt>
                <c:pt idx="1295">
                  <c:v>3.4621833333333334</c:v>
                </c:pt>
                <c:pt idx="1296">
                  <c:v>3.4605666666666668</c:v>
                </c:pt>
                <c:pt idx="1297">
                  <c:v>3.4767833333333331</c:v>
                </c:pt>
                <c:pt idx="1298">
                  <c:v>3.4994833333333326</c:v>
                </c:pt>
                <c:pt idx="1299">
                  <c:v>3.5140666666666669</c:v>
                </c:pt>
                <c:pt idx="1300">
                  <c:v>3.5254166666666666</c:v>
                </c:pt>
                <c:pt idx="1301">
                  <c:v>3.5335333333333332</c:v>
                </c:pt>
                <c:pt idx="1302">
                  <c:v>3.5578500000000002</c:v>
                </c:pt>
                <c:pt idx="1303">
                  <c:v>3.5562333333333331</c:v>
                </c:pt>
                <c:pt idx="1304">
                  <c:v>3.5546000000000002</c:v>
                </c:pt>
                <c:pt idx="1305">
                  <c:v>3.531916666666667</c:v>
                </c:pt>
                <c:pt idx="1306">
                  <c:v>3.5140833333333337</c:v>
                </c:pt>
                <c:pt idx="1307">
                  <c:v>3.502733333333333</c:v>
                </c:pt>
                <c:pt idx="1308">
                  <c:v>3.4881333333333333</c:v>
                </c:pt>
                <c:pt idx="1309">
                  <c:v>3.4751499999999997</c:v>
                </c:pt>
                <c:pt idx="1310">
                  <c:v>3.4476</c:v>
                </c:pt>
                <c:pt idx="1311">
                  <c:v>3.4573166666666668</c:v>
                </c:pt>
                <c:pt idx="1312">
                  <c:v>3.4702833333333332</c:v>
                </c:pt>
                <c:pt idx="1313">
                  <c:v>3.4621666666666666</c:v>
                </c:pt>
                <c:pt idx="1314">
                  <c:v>3.4491999999999998</c:v>
                </c:pt>
                <c:pt idx="1315">
                  <c:v>3.4362333333333335</c:v>
                </c:pt>
                <c:pt idx="1316">
                  <c:v>3.4459499999999998</c:v>
                </c:pt>
                <c:pt idx="1317">
                  <c:v>3.4443333333333332</c:v>
                </c:pt>
                <c:pt idx="1318">
                  <c:v>3.4264999999999994</c:v>
                </c:pt>
                <c:pt idx="1319">
                  <c:v>3.4167833333333331</c:v>
                </c:pt>
                <c:pt idx="1320">
                  <c:v>3.4167833333333335</c:v>
                </c:pt>
                <c:pt idx="1321">
                  <c:v>3.4038166666666663</c:v>
                </c:pt>
                <c:pt idx="1322">
                  <c:v>3.3778833333333331</c:v>
                </c:pt>
                <c:pt idx="1323">
                  <c:v>3.3454666666666668</c:v>
                </c:pt>
                <c:pt idx="1324">
                  <c:v>3.3146666666666662</c:v>
                </c:pt>
                <c:pt idx="1325">
                  <c:v>3.2903500000000001</c:v>
                </c:pt>
                <c:pt idx="1326">
                  <c:v>3.2627999999999999</c:v>
                </c:pt>
                <c:pt idx="1327">
                  <c:v>3.2676666666666669</c:v>
                </c:pt>
                <c:pt idx="1328">
                  <c:v>3.2838833333333337</c:v>
                </c:pt>
                <c:pt idx="1329">
                  <c:v>3.3496333333333332</c:v>
                </c:pt>
                <c:pt idx="1330">
                  <c:v>3.4186166666666669</c:v>
                </c:pt>
                <c:pt idx="1331">
                  <c:v>3.4777999999999998</c:v>
                </c:pt>
                <c:pt idx="1332">
                  <c:v>3.5353499999999998</c:v>
                </c:pt>
                <c:pt idx="1333">
                  <c:v>3.5750833333333336</c:v>
                </c:pt>
                <c:pt idx="1334">
                  <c:v>3.6084000000000001</c:v>
                </c:pt>
                <c:pt idx="1335">
                  <c:v>3.601833333333333</c:v>
                </c:pt>
                <c:pt idx="1336">
                  <c:v>3.5968999999999998</c:v>
                </c:pt>
                <c:pt idx="1337">
                  <c:v>3.6001833333333333</c:v>
                </c:pt>
                <c:pt idx="1338">
                  <c:v>3.6083833333333328</c:v>
                </c:pt>
                <c:pt idx="1339">
                  <c:v>3.6198666666666668</c:v>
                </c:pt>
                <c:pt idx="1340">
                  <c:v>3.6296999999999997</c:v>
                </c:pt>
                <c:pt idx="1341">
                  <c:v>3.6428333333333334</c:v>
                </c:pt>
                <c:pt idx="1342">
                  <c:v>3.6543166666666669</c:v>
                </c:pt>
                <c:pt idx="1343">
                  <c:v>3.6625166666666669</c:v>
                </c:pt>
                <c:pt idx="1344">
                  <c:v>3.6789333333333332</c:v>
                </c:pt>
                <c:pt idx="1345">
                  <c:v>3.7133999999999996</c:v>
                </c:pt>
                <c:pt idx="1346">
                  <c:v>3.7347333333333332</c:v>
                </c:pt>
                <c:pt idx="1347">
                  <c:v>3.7593499999999995</c:v>
                </c:pt>
                <c:pt idx="1348">
                  <c:v>3.7905333333333329</c:v>
                </c:pt>
                <c:pt idx="1349">
                  <c:v>3.8053166666666667</c:v>
                </c:pt>
                <c:pt idx="1350">
                  <c:v>3.8135166666666667</c:v>
                </c:pt>
                <c:pt idx="1351">
                  <c:v>3.8168000000000002</c:v>
                </c:pt>
                <c:pt idx="1352">
                  <c:v>3.8135166666666667</c:v>
                </c:pt>
                <c:pt idx="1353">
                  <c:v>3.8085833333333334</c:v>
                </c:pt>
                <c:pt idx="1354">
                  <c:v>3.8020166666666668</c:v>
                </c:pt>
                <c:pt idx="1355">
                  <c:v>3.7937999999999996</c:v>
                </c:pt>
                <c:pt idx="1356">
                  <c:v>3.7954333333333339</c:v>
                </c:pt>
                <c:pt idx="1357">
                  <c:v>3.7872333333333335</c:v>
                </c:pt>
                <c:pt idx="1358">
                  <c:v>3.8036499999999998</c:v>
                </c:pt>
                <c:pt idx="1359">
                  <c:v>3.8184166666666672</c:v>
                </c:pt>
                <c:pt idx="1360">
                  <c:v>3.8364666666666665</c:v>
                </c:pt>
                <c:pt idx="1361">
                  <c:v>3.8676499999999994</c:v>
                </c:pt>
                <c:pt idx="1362">
                  <c:v>3.8774999999999999</c:v>
                </c:pt>
                <c:pt idx="1363">
                  <c:v>3.8676499999999998</c:v>
                </c:pt>
                <c:pt idx="1364">
                  <c:v>3.8430333333333331</c:v>
                </c:pt>
                <c:pt idx="1365">
                  <c:v>3.8217166666666667</c:v>
                </c:pt>
                <c:pt idx="1366">
                  <c:v>3.7774166666666669</c:v>
                </c:pt>
                <c:pt idx="1367">
                  <c:v>3.7232666666666669</c:v>
                </c:pt>
                <c:pt idx="1368">
                  <c:v>3.6871666666666663</c:v>
                </c:pt>
                <c:pt idx="1369">
                  <c:v>3.6609166666666666</c:v>
                </c:pt>
                <c:pt idx="1370">
                  <c:v>3.63795</c:v>
                </c:pt>
                <c:pt idx="1371">
                  <c:v>3.6166166666666668</c:v>
                </c:pt>
                <c:pt idx="1372">
                  <c:v>3.6198999999999999</c:v>
                </c:pt>
                <c:pt idx="1373">
                  <c:v>3.63795</c:v>
                </c:pt>
                <c:pt idx="1374">
                  <c:v>3.6346666666666665</c:v>
                </c:pt>
                <c:pt idx="1375">
                  <c:v>3.6428666666666665</c:v>
                </c:pt>
                <c:pt idx="1376">
                  <c:v>3.66255</c:v>
                </c:pt>
                <c:pt idx="1377">
                  <c:v>3.6969999999999996</c:v>
                </c:pt>
                <c:pt idx="1378">
                  <c:v>3.7232499999999997</c:v>
                </c:pt>
                <c:pt idx="1379">
                  <c:v>3.7429333333333337</c:v>
                </c:pt>
                <c:pt idx="1380">
                  <c:v>3.7806833333333336</c:v>
                </c:pt>
                <c:pt idx="1381">
                  <c:v>3.8069333333333328</c:v>
                </c:pt>
                <c:pt idx="1382">
                  <c:v>3.8200666666666669</c:v>
                </c:pt>
                <c:pt idx="1383">
                  <c:v>3.83155</c:v>
                </c:pt>
                <c:pt idx="1384">
                  <c:v>3.8397500000000004</c:v>
                </c:pt>
                <c:pt idx="1385">
                  <c:v>3.8627333333333329</c:v>
                </c:pt>
                <c:pt idx="1386">
                  <c:v>3.8660166666666669</c:v>
                </c:pt>
                <c:pt idx="1387">
                  <c:v>3.8643833333333331</c:v>
                </c:pt>
                <c:pt idx="1388">
                  <c:v>3.8709500000000001</c:v>
                </c:pt>
                <c:pt idx="1389">
                  <c:v>3.8151666666666664</c:v>
                </c:pt>
                <c:pt idx="1390">
                  <c:v>3.7675833333333331</c:v>
                </c:pt>
                <c:pt idx="1391">
                  <c:v>3.7265499999999996</c:v>
                </c:pt>
                <c:pt idx="1392">
                  <c:v>3.6975000000000002</c:v>
                </c:pt>
                <c:pt idx="1393">
                  <c:v>3.6683999999999997</c:v>
                </c:pt>
                <c:pt idx="1394">
                  <c:v>3.6625000000000001</c:v>
                </c:pt>
                <c:pt idx="1395">
                  <c:v>3.7042000000000002</c:v>
                </c:pt>
                <c:pt idx="1396">
                  <c:v>3.7409833333333329</c:v>
                </c:pt>
                <c:pt idx="1397">
                  <c:v>3.7762499999999997</c:v>
                </c:pt>
                <c:pt idx="1398">
                  <c:v>3.8110166666666658</c:v>
                </c:pt>
                <c:pt idx="1399">
                  <c:v>3.8573666666666671</c:v>
                </c:pt>
                <c:pt idx="1400">
                  <c:v>3.8606833333333337</c:v>
                </c:pt>
                <c:pt idx="1401">
                  <c:v>3.8424833333333339</c:v>
                </c:pt>
                <c:pt idx="1402">
                  <c:v>3.8209666666666671</c:v>
                </c:pt>
                <c:pt idx="1403">
                  <c:v>3.7895166666666662</c:v>
                </c:pt>
                <c:pt idx="1404">
                  <c:v>3.7680000000000002</c:v>
                </c:pt>
                <c:pt idx="1405">
                  <c:v>3.7448166666666669</c:v>
                </c:pt>
                <c:pt idx="1406">
                  <c:v>3.7415000000000003</c:v>
                </c:pt>
                <c:pt idx="1407">
                  <c:v>3.7762666666666664</c:v>
                </c:pt>
                <c:pt idx="1408">
                  <c:v>3.8209666666666657</c:v>
                </c:pt>
                <c:pt idx="1409">
                  <c:v>3.8772500000000001</c:v>
                </c:pt>
                <c:pt idx="1410">
                  <c:v>3.9186333333333336</c:v>
                </c:pt>
                <c:pt idx="1411">
                  <c:v>3.9765833333333336</c:v>
                </c:pt>
                <c:pt idx="1412">
                  <c:v>4.0295666666666667</c:v>
                </c:pt>
                <c:pt idx="1413">
                  <c:v>4.0659833333333335</c:v>
                </c:pt>
                <c:pt idx="1414">
                  <c:v>4.0874999999999995</c:v>
                </c:pt>
                <c:pt idx="1415">
                  <c:v>4.10405</c:v>
                </c:pt>
                <c:pt idx="1416">
                  <c:v>4.1272333333333338</c:v>
                </c:pt>
                <c:pt idx="1417">
                  <c:v>4.1371666666666664</c:v>
                </c:pt>
                <c:pt idx="1418">
                  <c:v>4.1437833333333334</c:v>
                </c:pt>
                <c:pt idx="1419">
                  <c:v>4.1967666666666661</c:v>
                </c:pt>
                <c:pt idx="1420">
                  <c:v>4.254716666666666</c:v>
                </c:pt>
                <c:pt idx="1421">
                  <c:v>4.2894833333333331</c:v>
                </c:pt>
                <c:pt idx="1422">
                  <c:v>4.3225833333333332</c:v>
                </c:pt>
                <c:pt idx="1423">
                  <c:v>4.3408000000000007</c:v>
                </c:pt>
                <c:pt idx="1424">
                  <c:v>4.3490833333333327</c:v>
                </c:pt>
                <c:pt idx="1425">
                  <c:v>4.3126499999999997</c:v>
                </c:pt>
                <c:pt idx="1426">
                  <c:v>4.2679499999999999</c:v>
                </c:pt>
                <c:pt idx="1427">
                  <c:v>4.2364999999999995</c:v>
                </c:pt>
                <c:pt idx="1428">
                  <c:v>4.2066999999999997</c:v>
                </c:pt>
                <c:pt idx="1429">
                  <c:v>4.1851666666666665</c:v>
                </c:pt>
                <c:pt idx="1430">
                  <c:v>4.1802000000000001</c:v>
                </c:pt>
                <c:pt idx="1431">
                  <c:v>4.168616666666666</c:v>
                </c:pt>
                <c:pt idx="1432">
                  <c:v>4.168616666666666</c:v>
                </c:pt>
                <c:pt idx="1433">
                  <c:v>4.1785499999999995</c:v>
                </c:pt>
                <c:pt idx="1434">
                  <c:v>4.1917999999999997</c:v>
                </c:pt>
                <c:pt idx="1435">
                  <c:v>4.2100166666666672</c:v>
                </c:pt>
                <c:pt idx="1436">
                  <c:v>4.2414666666666667</c:v>
                </c:pt>
                <c:pt idx="1437">
                  <c:v>4.2696166666666668</c:v>
                </c:pt>
                <c:pt idx="1438">
                  <c:v>4.297766666666667</c:v>
                </c:pt>
                <c:pt idx="1439">
                  <c:v>4.3176333333333332</c:v>
                </c:pt>
                <c:pt idx="1440">
                  <c:v>4.332533333333334</c:v>
                </c:pt>
                <c:pt idx="1441">
                  <c:v>4.3391500000000001</c:v>
                </c:pt>
                <c:pt idx="1442">
                  <c:v>4.3374999999999995</c:v>
                </c:pt>
                <c:pt idx="1443">
                  <c:v>4.3358333333333334</c:v>
                </c:pt>
                <c:pt idx="1444">
                  <c:v>4.3341666666666674</c:v>
                </c:pt>
                <c:pt idx="1445">
                  <c:v>4.3275499999999996</c:v>
                </c:pt>
                <c:pt idx="1446">
                  <c:v>4.3325166666666659</c:v>
                </c:pt>
                <c:pt idx="1447">
                  <c:v>4.352383333333333</c:v>
                </c:pt>
                <c:pt idx="1448">
                  <c:v>4.3556833333333325</c:v>
                </c:pt>
                <c:pt idx="1449">
                  <c:v>4.3573500000000003</c:v>
                </c:pt>
                <c:pt idx="1450">
                  <c:v>4.3656333333333333</c:v>
                </c:pt>
                <c:pt idx="1451">
                  <c:v>4.3788666666666671</c:v>
                </c:pt>
                <c:pt idx="1452">
                  <c:v>4.3887999999999998</c:v>
                </c:pt>
                <c:pt idx="1453">
                  <c:v>4.367283333333333</c:v>
                </c:pt>
                <c:pt idx="1454">
                  <c:v>4.4235833333333332</c:v>
                </c:pt>
                <c:pt idx="1455">
                  <c:v>4.4947666666666661</c:v>
                </c:pt>
                <c:pt idx="1456">
                  <c:v>4.551333333333333</c:v>
                </c:pt>
                <c:pt idx="1457">
                  <c:v>4.6012499999999994</c:v>
                </c:pt>
                <c:pt idx="1458">
                  <c:v>4.6628833333333333</c:v>
                </c:pt>
                <c:pt idx="1459">
                  <c:v>4.7393833333333335</c:v>
                </c:pt>
                <c:pt idx="1460">
                  <c:v>4.7779999999999996</c:v>
                </c:pt>
                <c:pt idx="1461">
                  <c:v>4.793333333333333</c:v>
                </c:pt>
                <c:pt idx="1462">
                  <c:v>4.8049999999999997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7E-4DAB-9A7A-D2EF2EE7B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28320"/>
        <c:axId val="1246525920"/>
      </c:lineChart>
      <c:catAx>
        <c:axId val="12465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5920"/>
        <c:crosses val="autoZero"/>
        <c:auto val="1"/>
        <c:lblAlgn val="ctr"/>
        <c:lblOffset val="100"/>
        <c:noMultiLvlLbl val="1"/>
      </c:catAx>
      <c:valAx>
        <c:axId val="1246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Autocorrelations</a:t>
            </a:r>
            <a:r>
              <a:rPr lang="en-US" baseline="0"/>
              <a:t> of NOKIA's Erorrs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'Simple Moving Average Span'!$B$13</c:f>
              <c:strCache>
                <c:ptCount val="1"/>
                <c:pt idx="0">
                  <c:v>Autocorr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'Simple Moving Average Span'!$A$14:$A$25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'Simple Moving Average Span'!$B$14:$B$25</c:f>
              <c:numCache>
                <c:formatCode>0.000</c:formatCode>
                <c:ptCount val="12"/>
                <c:pt idx="0">
                  <c:v>0.49487305490623573</c:v>
                </c:pt>
                <c:pt idx="1">
                  <c:v>0.21533896526227478</c:v>
                </c:pt>
                <c:pt idx="2">
                  <c:v>-2.9247817500950197E-2</c:v>
                </c:pt>
                <c:pt idx="3">
                  <c:v>-3.7274252299359961E-2</c:v>
                </c:pt>
                <c:pt idx="4">
                  <c:v>-4.3986382854601443E-2</c:v>
                </c:pt>
                <c:pt idx="5">
                  <c:v>-7.8409785044402436E-2</c:v>
                </c:pt>
                <c:pt idx="6">
                  <c:v>-5.9902096757296089E-2</c:v>
                </c:pt>
                <c:pt idx="7">
                  <c:v>-3.3091253543004545E-2</c:v>
                </c:pt>
                <c:pt idx="8">
                  <c:v>6.510853686996275E-4</c:v>
                </c:pt>
                <c:pt idx="9">
                  <c:v>2.6732456948831526E-3</c:v>
                </c:pt>
                <c:pt idx="10">
                  <c:v>-1.2023575538477391E-2</c:v>
                </c:pt>
                <c:pt idx="11">
                  <c:v>-6.1163714701216523E-3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0-494C-BA62-6EC3AB34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381251552"/>
        <c:axId val="381259232"/>
      </c:barChart>
      <c:catAx>
        <c:axId val="3812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9232"/>
        <c:crosses val="autoZero"/>
        <c:auto val="1"/>
        <c:lblAlgn val="ctr"/>
        <c:lblOffset val="100"/>
        <c:noMultiLvlLbl val="0"/>
      </c:catAx>
      <c:valAx>
        <c:axId val="3812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glow rad="101600">
            <a:schemeClr val="accent4">
              <a:satMod val="175000"/>
              <a:alpha val="40000"/>
            </a:schemeClr>
          </a:glow>
          <a:outerShdw blurRad="63500" dist="50800" dir="6000000" sx="93000" sy="93000" algn="ctr" rotWithShape="0">
            <a:srgbClr val="000000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>
        <a:schemeClr val="accent1">
          <a:alpha val="26000"/>
        </a:schemeClr>
      </a:glow>
      <a:softEdge rad="0"/>
    </a:effectLst>
    <a:scene3d>
      <a:camera prst="orthographicFront"/>
      <a:lightRig rig="threePt" dir="t"/>
    </a:scene3d>
    <a:sp3d prstMaterial="matte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Naive and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Span'!$G$1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Span'!$G$2:$G$1470</c:f>
              <c:numCache>
                <c:formatCode>_("$"* #,##0.00_);_("$"* \(#,##0.00\);_("$"* "-"??_);_(@_)</c:formatCode>
                <c:ptCount val="1469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5.3741000000000003</c:v>
                </c:pt>
                <c:pt idx="4">
                  <c:v>5.4901999999999997</c:v>
                </c:pt>
                <c:pt idx="5">
                  <c:v>5.5438000000000001</c:v>
                </c:pt>
                <c:pt idx="6">
                  <c:v>5.4813000000000001</c:v>
                </c:pt>
                <c:pt idx="7">
                  <c:v>5.4276999999999997</c:v>
                </c:pt>
                <c:pt idx="8">
                  <c:v>5.3741000000000003</c:v>
                </c:pt>
                <c:pt idx="9">
                  <c:v>5.4009</c:v>
                </c:pt>
                <c:pt idx="10">
                  <c:v>5.3117000000000001</c:v>
                </c:pt>
                <c:pt idx="11">
                  <c:v>5.3384</c:v>
                </c:pt>
                <c:pt idx="12">
                  <c:v>5.4545000000000003</c:v>
                </c:pt>
                <c:pt idx="13">
                  <c:v>5.3295000000000003</c:v>
                </c:pt>
                <c:pt idx="14">
                  <c:v>5.4009</c:v>
                </c:pt>
                <c:pt idx="15">
                  <c:v>5.4991000000000003</c:v>
                </c:pt>
                <c:pt idx="16">
                  <c:v>5.8918999999999997</c:v>
                </c:pt>
                <c:pt idx="17">
                  <c:v>5.7937000000000003</c:v>
                </c:pt>
                <c:pt idx="18">
                  <c:v>5.8472999999999997</c:v>
                </c:pt>
                <c:pt idx="19">
                  <c:v>5.8651</c:v>
                </c:pt>
                <c:pt idx="20">
                  <c:v>5.6687000000000003</c:v>
                </c:pt>
                <c:pt idx="21">
                  <c:v>5.4722999999999997</c:v>
                </c:pt>
                <c:pt idx="22">
                  <c:v>5.4099000000000004</c:v>
                </c:pt>
                <c:pt idx="23">
                  <c:v>5.3920000000000003</c:v>
                </c:pt>
                <c:pt idx="24">
                  <c:v>5.4009</c:v>
                </c:pt>
                <c:pt idx="25">
                  <c:v>5.3205999999999998</c:v>
                </c:pt>
                <c:pt idx="26">
                  <c:v>5.4991000000000003</c:v>
                </c:pt>
                <c:pt idx="27">
                  <c:v>5.5438000000000001</c:v>
                </c:pt>
                <c:pt idx="28">
                  <c:v>5.5705</c:v>
                </c:pt>
                <c:pt idx="29">
                  <c:v>5.6420000000000003</c:v>
                </c:pt>
                <c:pt idx="30">
                  <c:v>5.6241000000000003</c:v>
                </c:pt>
                <c:pt idx="31">
                  <c:v>5.6420000000000003</c:v>
                </c:pt>
                <c:pt idx="32">
                  <c:v>5.5080999999999998</c:v>
                </c:pt>
                <c:pt idx="33">
                  <c:v>5.4455999999999998</c:v>
                </c:pt>
                <c:pt idx="34">
                  <c:v>5.4901999999999997</c:v>
                </c:pt>
                <c:pt idx="35">
                  <c:v>5.5705</c:v>
                </c:pt>
                <c:pt idx="36">
                  <c:v>5.4901999999999997</c:v>
                </c:pt>
                <c:pt idx="37">
                  <c:v>5.4634</c:v>
                </c:pt>
                <c:pt idx="38">
                  <c:v>5.4634</c:v>
                </c:pt>
                <c:pt idx="39">
                  <c:v>5.4366000000000003</c:v>
                </c:pt>
                <c:pt idx="40">
                  <c:v>5.4545000000000003</c:v>
                </c:pt>
                <c:pt idx="41">
                  <c:v>5.4276999999999997</c:v>
                </c:pt>
                <c:pt idx="42">
                  <c:v>5.4991000000000003</c:v>
                </c:pt>
                <c:pt idx="43">
                  <c:v>5.4455999999999998</c:v>
                </c:pt>
                <c:pt idx="44">
                  <c:v>5.3830999999999998</c:v>
                </c:pt>
                <c:pt idx="45">
                  <c:v>5.4188000000000001</c:v>
                </c:pt>
                <c:pt idx="46">
                  <c:v>5.4813000000000001</c:v>
                </c:pt>
                <c:pt idx="47">
                  <c:v>5.5347999999999997</c:v>
                </c:pt>
                <c:pt idx="48">
                  <c:v>5.4813000000000001</c:v>
                </c:pt>
                <c:pt idx="49">
                  <c:v>5.5526999999999997</c:v>
                </c:pt>
                <c:pt idx="50">
                  <c:v>5.7045000000000003</c:v>
                </c:pt>
                <c:pt idx="51">
                  <c:v>5.6509</c:v>
                </c:pt>
                <c:pt idx="52">
                  <c:v>5.6687000000000003</c:v>
                </c:pt>
                <c:pt idx="53">
                  <c:v>5.6151999999999997</c:v>
                </c:pt>
                <c:pt idx="54">
                  <c:v>5.5884</c:v>
                </c:pt>
                <c:pt idx="55">
                  <c:v>5.2492000000000001</c:v>
                </c:pt>
                <c:pt idx="56">
                  <c:v>5.2401999999999997</c:v>
                </c:pt>
                <c:pt idx="57">
                  <c:v>5.1955999999999998</c:v>
                </c:pt>
                <c:pt idx="58">
                  <c:v>5.1955999999999998</c:v>
                </c:pt>
                <c:pt idx="59">
                  <c:v>5.0796000000000001</c:v>
                </c:pt>
                <c:pt idx="60">
                  <c:v>5.1063000000000001</c:v>
                </c:pt>
                <c:pt idx="61">
                  <c:v>5.1509999999999998</c:v>
                </c:pt>
                <c:pt idx="62">
                  <c:v>5.1867000000000001</c:v>
                </c:pt>
                <c:pt idx="63">
                  <c:v>5.2670000000000003</c:v>
                </c:pt>
                <c:pt idx="64">
                  <c:v>5.2670000000000003</c:v>
                </c:pt>
                <c:pt idx="65">
                  <c:v>5.2849000000000004</c:v>
                </c:pt>
                <c:pt idx="66">
                  <c:v>5.3205999999999998</c:v>
                </c:pt>
                <c:pt idx="67">
                  <c:v>5.2313000000000001</c:v>
                </c:pt>
                <c:pt idx="68">
                  <c:v>5.2224000000000004</c:v>
                </c:pt>
                <c:pt idx="69">
                  <c:v>5.2401999999999997</c:v>
                </c:pt>
                <c:pt idx="70">
                  <c:v>5.3026999999999997</c:v>
                </c:pt>
                <c:pt idx="71">
                  <c:v>5.0349000000000004</c:v>
                </c:pt>
                <c:pt idx="72">
                  <c:v>5.0705999999999998</c:v>
                </c:pt>
                <c:pt idx="73">
                  <c:v>5.1955999999999998</c:v>
                </c:pt>
                <c:pt idx="74">
                  <c:v>5.1867000000000001</c:v>
                </c:pt>
                <c:pt idx="75">
                  <c:v>5.1867000000000001</c:v>
                </c:pt>
                <c:pt idx="76">
                  <c:v>5.1778000000000004</c:v>
                </c:pt>
                <c:pt idx="77">
                  <c:v>5.1688000000000001</c:v>
                </c:pt>
                <c:pt idx="78">
                  <c:v>4.7313999999999998</c:v>
                </c:pt>
                <c:pt idx="79">
                  <c:v>4.7850000000000001</c:v>
                </c:pt>
                <c:pt idx="80">
                  <c:v>4.7492000000000001</c:v>
                </c:pt>
                <c:pt idx="81">
                  <c:v>4.7134999999999998</c:v>
                </c:pt>
                <c:pt idx="82">
                  <c:v>4.66</c:v>
                </c:pt>
                <c:pt idx="83">
                  <c:v>4.6332000000000004</c:v>
                </c:pt>
                <c:pt idx="84">
                  <c:v>4.6242999999999999</c:v>
                </c:pt>
                <c:pt idx="85">
                  <c:v>4.5885999999999996</c:v>
                </c:pt>
                <c:pt idx="86">
                  <c:v>4.4992999999999999</c:v>
                </c:pt>
                <c:pt idx="87">
                  <c:v>4.4457000000000004</c:v>
                </c:pt>
                <c:pt idx="88">
                  <c:v>4.4188999999999998</c:v>
                </c:pt>
                <c:pt idx="89">
                  <c:v>4.4010999999999996</c:v>
                </c:pt>
                <c:pt idx="90">
                  <c:v>4.3029000000000002</c:v>
                </c:pt>
                <c:pt idx="91">
                  <c:v>4.2583000000000002</c:v>
                </c:pt>
                <c:pt idx="92">
                  <c:v>4.2583000000000002</c:v>
                </c:pt>
                <c:pt idx="93">
                  <c:v>4.4279000000000002</c:v>
                </c:pt>
                <c:pt idx="94">
                  <c:v>4.41</c:v>
                </c:pt>
                <c:pt idx="95">
                  <c:v>4.5350000000000001</c:v>
                </c:pt>
                <c:pt idx="96">
                  <c:v>4.5528000000000004</c:v>
                </c:pt>
                <c:pt idx="97">
                  <c:v>4.6304999999999996</c:v>
                </c:pt>
                <c:pt idx="98">
                  <c:v>4.4861000000000004</c:v>
                </c:pt>
                <c:pt idx="99">
                  <c:v>4.6214000000000004</c:v>
                </c:pt>
                <c:pt idx="100">
                  <c:v>4.5221999999999998</c:v>
                </c:pt>
                <c:pt idx="101">
                  <c:v>4.5491999999999999</c:v>
                </c:pt>
                <c:pt idx="102">
                  <c:v>4.5944000000000003</c:v>
                </c:pt>
                <c:pt idx="103">
                  <c:v>4.5583</c:v>
                </c:pt>
                <c:pt idx="104">
                  <c:v>4.5041000000000002</c:v>
                </c:pt>
                <c:pt idx="105">
                  <c:v>4.5401999999999996</c:v>
                </c:pt>
                <c:pt idx="106">
                  <c:v>4.5583</c:v>
                </c:pt>
                <c:pt idx="107">
                  <c:v>4.5312000000000001</c:v>
                </c:pt>
                <c:pt idx="108">
                  <c:v>4.5853000000000002</c:v>
                </c:pt>
                <c:pt idx="109">
                  <c:v>4.4950999999999999</c:v>
                </c:pt>
                <c:pt idx="110">
                  <c:v>4.6576000000000004</c:v>
                </c:pt>
                <c:pt idx="111">
                  <c:v>4.6033999999999997</c:v>
                </c:pt>
                <c:pt idx="112">
                  <c:v>4.5853000000000002</c:v>
                </c:pt>
                <c:pt idx="113">
                  <c:v>4.468</c:v>
                </c:pt>
                <c:pt idx="114">
                  <c:v>4.4861000000000004</c:v>
                </c:pt>
                <c:pt idx="115">
                  <c:v>4.5221999999999998</c:v>
                </c:pt>
                <c:pt idx="116">
                  <c:v>4.5491999999999999</c:v>
                </c:pt>
                <c:pt idx="117">
                  <c:v>4.6665999999999999</c:v>
                </c:pt>
                <c:pt idx="118">
                  <c:v>4.6576000000000004</c:v>
                </c:pt>
                <c:pt idx="119">
                  <c:v>4.5491999999999999</c:v>
                </c:pt>
                <c:pt idx="120">
                  <c:v>4.5041000000000002</c:v>
                </c:pt>
                <c:pt idx="121">
                  <c:v>4.5312000000000001</c:v>
                </c:pt>
                <c:pt idx="122">
                  <c:v>4.4861000000000004</c:v>
                </c:pt>
                <c:pt idx="123">
                  <c:v>4.5221999999999998</c:v>
                </c:pt>
                <c:pt idx="124">
                  <c:v>4.5401999999999996</c:v>
                </c:pt>
                <c:pt idx="125">
                  <c:v>4.5673000000000004</c:v>
                </c:pt>
                <c:pt idx="126">
                  <c:v>4.6214000000000004</c:v>
                </c:pt>
                <c:pt idx="127">
                  <c:v>4.5673000000000004</c:v>
                </c:pt>
                <c:pt idx="128">
                  <c:v>4.5491999999999999</c:v>
                </c:pt>
                <c:pt idx="129">
                  <c:v>4.5401999999999996</c:v>
                </c:pt>
                <c:pt idx="130">
                  <c:v>4.5673000000000004</c:v>
                </c:pt>
                <c:pt idx="131">
                  <c:v>4.5673000000000004</c:v>
                </c:pt>
                <c:pt idx="132">
                  <c:v>4.6033999999999997</c:v>
                </c:pt>
                <c:pt idx="133">
                  <c:v>4.6033999999999997</c:v>
                </c:pt>
                <c:pt idx="134">
                  <c:v>4.6214000000000004</c:v>
                </c:pt>
                <c:pt idx="135">
                  <c:v>4.6576000000000004</c:v>
                </c:pt>
                <c:pt idx="136">
                  <c:v>4.6395</c:v>
                </c:pt>
                <c:pt idx="137">
                  <c:v>4.6395</c:v>
                </c:pt>
                <c:pt idx="138">
                  <c:v>4.6214000000000004</c:v>
                </c:pt>
                <c:pt idx="139">
                  <c:v>4.6665999999999999</c:v>
                </c:pt>
                <c:pt idx="140">
                  <c:v>4.6756000000000002</c:v>
                </c:pt>
                <c:pt idx="141">
                  <c:v>5.1449999999999996</c:v>
                </c:pt>
                <c:pt idx="142">
                  <c:v>5.1630000000000003</c:v>
                </c:pt>
                <c:pt idx="143">
                  <c:v>5.1502999999999997</c:v>
                </c:pt>
                <c:pt idx="144">
                  <c:v>4.9862000000000002</c:v>
                </c:pt>
                <c:pt idx="145">
                  <c:v>4.9314999999999998</c:v>
                </c:pt>
                <c:pt idx="146">
                  <c:v>4.8949999999999996</c:v>
                </c:pt>
                <c:pt idx="147">
                  <c:v>4.9223999999999997</c:v>
                </c:pt>
                <c:pt idx="148">
                  <c:v>4.8220999999999998</c:v>
                </c:pt>
                <c:pt idx="149">
                  <c:v>4.8768000000000002</c:v>
                </c:pt>
                <c:pt idx="150">
                  <c:v>4.8494999999999999</c:v>
                </c:pt>
                <c:pt idx="151">
                  <c:v>4.9223999999999997</c:v>
                </c:pt>
                <c:pt idx="152">
                  <c:v>4.9314999999999998</c:v>
                </c:pt>
                <c:pt idx="153">
                  <c:v>4.8403</c:v>
                </c:pt>
                <c:pt idx="154">
                  <c:v>4.8586</c:v>
                </c:pt>
                <c:pt idx="155">
                  <c:v>4.6670999999999996</c:v>
                </c:pt>
                <c:pt idx="156">
                  <c:v>4.6124000000000001</c:v>
                </c:pt>
                <c:pt idx="157">
                  <c:v>4.7126999999999999</c:v>
                </c:pt>
                <c:pt idx="158">
                  <c:v>4.7674000000000003</c:v>
                </c:pt>
                <c:pt idx="159">
                  <c:v>4.6944999999999997</c:v>
                </c:pt>
                <c:pt idx="160">
                  <c:v>4.7126999999999999</c:v>
                </c:pt>
                <c:pt idx="161">
                  <c:v>4.6215999999999999</c:v>
                </c:pt>
                <c:pt idx="162">
                  <c:v>4.5669000000000004</c:v>
                </c:pt>
                <c:pt idx="163">
                  <c:v>4.5578000000000003</c:v>
                </c:pt>
                <c:pt idx="164">
                  <c:v>4.5030999999999999</c:v>
                </c:pt>
                <c:pt idx="165">
                  <c:v>4.4574999999999996</c:v>
                </c:pt>
                <c:pt idx="166">
                  <c:v>4.4847999999999999</c:v>
                </c:pt>
                <c:pt idx="167">
                  <c:v>4.5213000000000001</c:v>
                </c:pt>
                <c:pt idx="168">
                  <c:v>4.4393000000000002</c:v>
                </c:pt>
                <c:pt idx="169">
                  <c:v>4.4756999999999998</c:v>
                </c:pt>
                <c:pt idx="170">
                  <c:v>4.5304000000000002</c:v>
                </c:pt>
                <c:pt idx="171">
                  <c:v>4.5669000000000004</c:v>
                </c:pt>
                <c:pt idx="172">
                  <c:v>4.5759999999999996</c:v>
                </c:pt>
                <c:pt idx="173">
                  <c:v>4.6489000000000003</c:v>
                </c:pt>
                <c:pt idx="174">
                  <c:v>4.6489000000000003</c:v>
                </c:pt>
                <c:pt idx="175">
                  <c:v>4.7765000000000004</c:v>
                </c:pt>
                <c:pt idx="176">
                  <c:v>4.7218</c:v>
                </c:pt>
                <c:pt idx="177">
                  <c:v>4.6670999999999996</c:v>
                </c:pt>
                <c:pt idx="178">
                  <c:v>4.6944999999999997</c:v>
                </c:pt>
                <c:pt idx="179">
                  <c:v>4.6853999999999996</c:v>
                </c:pt>
                <c:pt idx="180">
                  <c:v>4.6944999999999997</c:v>
                </c:pt>
                <c:pt idx="181">
                  <c:v>4.8220999999999998</c:v>
                </c:pt>
                <c:pt idx="182">
                  <c:v>4.7218</c:v>
                </c:pt>
                <c:pt idx="183">
                  <c:v>4.6489000000000003</c:v>
                </c:pt>
                <c:pt idx="184">
                  <c:v>4.6215999999999999</c:v>
                </c:pt>
                <c:pt idx="185">
                  <c:v>4.5486000000000004</c:v>
                </c:pt>
                <c:pt idx="186">
                  <c:v>4.5941999999999998</c:v>
                </c:pt>
                <c:pt idx="187">
                  <c:v>4.6124000000000001</c:v>
                </c:pt>
                <c:pt idx="188">
                  <c:v>4.4756999999999998</c:v>
                </c:pt>
                <c:pt idx="189">
                  <c:v>4.3936999999999999</c:v>
                </c:pt>
                <c:pt idx="190">
                  <c:v>4.4119000000000002</c:v>
                </c:pt>
                <c:pt idx="191">
                  <c:v>4.4574999999999996</c:v>
                </c:pt>
                <c:pt idx="192">
                  <c:v>4.4756999999999998</c:v>
                </c:pt>
                <c:pt idx="193">
                  <c:v>4.4665999999999997</c:v>
                </c:pt>
                <c:pt idx="194">
                  <c:v>4.4756999999999998</c:v>
                </c:pt>
                <c:pt idx="195">
                  <c:v>4.5030999999999999</c:v>
                </c:pt>
                <c:pt idx="196">
                  <c:v>4.5759999999999996</c:v>
                </c:pt>
                <c:pt idx="197">
                  <c:v>4.5122</c:v>
                </c:pt>
                <c:pt idx="198">
                  <c:v>4.5669000000000004</c:v>
                </c:pt>
                <c:pt idx="199">
                  <c:v>4.6398000000000001</c:v>
                </c:pt>
                <c:pt idx="200">
                  <c:v>4.7674000000000003</c:v>
                </c:pt>
                <c:pt idx="201">
                  <c:v>4.7401</c:v>
                </c:pt>
                <c:pt idx="202">
                  <c:v>4.7401</c:v>
                </c:pt>
                <c:pt idx="203">
                  <c:v>4.7218</c:v>
                </c:pt>
                <c:pt idx="204">
                  <c:v>4.6580000000000004</c:v>
                </c:pt>
                <c:pt idx="205">
                  <c:v>3.5550000000000002</c:v>
                </c:pt>
                <c:pt idx="206">
                  <c:v>3.4457</c:v>
                </c:pt>
                <c:pt idx="207">
                  <c:v>3.2725</c:v>
                </c:pt>
                <c:pt idx="208">
                  <c:v>3.2360000000000002</c:v>
                </c:pt>
                <c:pt idx="209">
                  <c:v>3.3271999999999999</c:v>
                </c:pt>
                <c:pt idx="210">
                  <c:v>3.3271999999999999</c:v>
                </c:pt>
                <c:pt idx="211">
                  <c:v>3.3363</c:v>
                </c:pt>
                <c:pt idx="212">
                  <c:v>3.2907000000000002</c:v>
                </c:pt>
                <c:pt idx="213">
                  <c:v>3.2269000000000001</c:v>
                </c:pt>
                <c:pt idx="214">
                  <c:v>3.2725</c:v>
                </c:pt>
                <c:pt idx="215">
                  <c:v>3.2542</c:v>
                </c:pt>
                <c:pt idx="216">
                  <c:v>3.2542</c:v>
                </c:pt>
                <c:pt idx="217">
                  <c:v>3.2178</c:v>
                </c:pt>
                <c:pt idx="218">
                  <c:v>3.1995</c:v>
                </c:pt>
                <c:pt idx="219">
                  <c:v>3.1631</c:v>
                </c:pt>
                <c:pt idx="220">
                  <c:v>3.0718999999999999</c:v>
                </c:pt>
                <c:pt idx="221">
                  <c:v>3.1448999999999998</c:v>
                </c:pt>
                <c:pt idx="222">
                  <c:v>3.1448999999999998</c:v>
                </c:pt>
                <c:pt idx="223">
                  <c:v>3.1265999999999998</c:v>
                </c:pt>
                <c:pt idx="224">
                  <c:v>3.0537000000000001</c:v>
                </c:pt>
                <c:pt idx="225">
                  <c:v>3.081</c:v>
                </c:pt>
                <c:pt idx="226">
                  <c:v>3.1265999999999998</c:v>
                </c:pt>
                <c:pt idx="227">
                  <c:v>3.1631</c:v>
                </c:pt>
                <c:pt idx="228">
                  <c:v>3.1265999999999998</c:v>
                </c:pt>
                <c:pt idx="229">
                  <c:v>3.1539999999999999</c:v>
                </c:pt>
                <c:pt idx="230">
                  <c:v>3.1903999999999999</c:v>
                </c:pt>
                <c:pt idx="231">
                  <c:v>3.1539999999999999</c:v>
                </c:pt>
                <c:pt idx="232">
                  <c:v>3.1631</c:v>
                </c:pt>
                <c:pt idx="233">
                  <c:v>3.1448999999999998</c:v>
                </c:pt>
                <c:pt idx="234">
                  <c:v>3.1722000000000001</c:v>
                </c:pt>
                <c:pt idx="235">
                  <c:v>3.1722000000000001</c:v>
                </c:pt>
                <c:pt idx="236">
                  <c:v>3.1175000000000002</c:v>
                </c:pt>
                <c:pt idx="237">
                  <c:v>3.1175000000000002</c:v>
                </c:pt>
                <c:pt idx="238">
                  <c:v>3.1631</c:v>
                </c:pt>
                <c:pt idx="239">
                  <c:v>3.2542</c:v>
                </c:pt>
                <c:pt idx="240">
                  <c:v>3.2086999999999999</c:v>
                </c:pt>
                <c:pt idx="241">
                  <c:v>3.2725</c:v>
                </c:pt>
                <c:pt idx="242">
                  <c:v>3.2816000000000001</c:v>
                </c:pt>
                <c:pt idx="243">
                  <c:v>3.2816000000000001</c:v>
                </c:pt>
                <c:pt idx="244">
                  <c:v>3.2725</c:v>
                </c:pt>
                <c:pt idx="245">
                  <c:v>3.2907000000000002</c:v>
                </c:pt>
                <c:pt idx="246">
                  <c:v>3.3180000000000001</c:v>
                </c:pt>
                <c:pt idx="247">
                  <c:v>3.3089</c:v>
                </c:pt>
                <c:pt idx="248">
                  <c:v>3.2997999999999998</c:v>
                </c:pt>
                <c:pt idx="249">
                  <c:v>3.3089</c:v>
                </c:pt>
                <c:pt idx="250">
                  <c:v>3.3635999999999999</c:v>
                </c:pt>
                <c:pt idx="251">
                  <c:v>3.3818999999999999</c:v>
                </c:pt>
                <c:pt idx="252">
                  <c:v>3.5276999999999998</c:v>
                </c:pt>
                <c:pt idx="253">
                  <c:v>3.4729999999999999</c:v>
                </c:pt>
                <c:pt idx="254">
                  <c:v>3.5914999999999999</c:v>
                </c:pt>
                <c:pt idx="255">
                  <c:v>3.6006</c:v>
                </c:pt>
                <c:pt idx="256">
                  <c:v>3.6644000000000001</c:v>
                </c:pt>
                <c:pt idx="257">
                  <c:v>3.6553</c:v>
                </c:pt>
                <c:pt idx="258">
                  <c:v>3.6644000000000001</c:v>
                </c:pt>
                <c:pt idx="259">
                  <c:v>3.7008999999999999</c:v>
                </c:pt>
                <c:pt idx="260">
                  <c:v>3.6553</c:v>
                </c:pt>
                <c:pt idx="261">
                  <c:v>3.7008999999999999</c:v>
                </c:pt>
                <c:pt idx="262">
                  <c:v>3.8285</c:v>
                </c:pt>
                <c:pt idx="263">
                  <c:v>3.7738</c:v>
                </c:pt>
                <c:pt idx="264">
                  <c:v>3.7646999999999999</c:v>
                </c:pt>
                <c:pt idx="265">
                  <c:v>3.7282000000000002</c:v>
                </c:pt>
                <c:pt idx="266">
                  <c:v>3.7008999999999999</c:v>
                </c:pt>
                <c:pt idx="267">
                  <c:v>3.6918000000000002</c:v>
                </c:pt>
                <c:pt idx="268">
                  <c:v>3.5914999999999999</c:v>
                </c:pt>
                <c:pt idx="269">
                  <c:v>3.6644000000000001</c:v>
                </c:pt>
                <c:pt idx="270">
                  <c:v>3.5642</c:v>
                </c:pt>
                <c:pt idx="271">
                  <c:v>3.6097000000000001</c:v>
                </c:pt>
                <c:pt idx="272">
                  <c:v>3.5367999999999999</c:v>
                </c:pt>
                <c:pt idx="273">
                  <c:v>3.5367999999999999</c:v>
                </c:pt>
                <c:pt idx="274">
                  <c:v>3.6097000000000001</c:v>
                </c:pt>
                <c:pt idx="275">
                  <c:v>3.6736</c:v>
                </c:pt>
                <c:pt idx="276">
                  <c:v>3.8285</c:v>
                </c:pt>
                <c:pt idx="277">
                  <c:v>3.9834999999999998</c:v>
                </c:pt>
                <c:pt idx="278">
                  <c:v>3.8832</c:v>
                </c:pt>
                <c:pt idx="279">
                  <c:v>4.0198999999999998</c:v>
                </c:pt>
                <c:pt idx="280">
                  <c:v>4.0198999999999998</c:v>
                </c:pt>
                <c:pt idx="281">
                  <c:v>3.9561000000000002</c:v>
                </c:pt>
                <c:pt idx="282">
                  <c:v>3.9470000000000001</c:v>
                </c:pt>
                <c:pt idx="283">
                  <c:v>3.8740999999999999</c:v>
                </c:pt>
                <c:pt idx="284">
                  <c:v>3.8285</c:v>
                </c:pt>
                <c:pt idx="285">
                  <c:v>3.7921</c:v>
                </c:pt>
                <c:pt idx="286">
                  <c:v>3.7921</c:v>
                </c:pt>
                <c:pt idx="287">
                  <c:v>3.6644000000000001</c:v>
                </c:pt>
                <c:pt idx="288">
                  <c:v>3.5642</c:v>
                </c:pt>
                <c:pt idx="289">
                  <c:v>3.7829000000000002</c:v>
                </c:pt>
                <c:pt idx="290">
                  <c:v>3.6097000000000001</c:v>
                </c:pt>
                <c:pt idx="291">
                  <c:v>3.5276999999999998</c:v>
                </c:pt>
                <c:pt idx="292">
                  <c:v>3.5823999999999998</c:v>
                </c:pt>
                <c:pt idx="293">
                  <c:v>3.4548000000000001</c:v>
                </c:pt>
                <c:pt idx="294">
                  <c:v>3.5186000000000002</c:v>
                </c:pt>
                <c:pt idx="295">
                  <c:v>3.3363</c:v>
                </c:pt>
                <c:pt idx="296">
                  <c:v>3.2542</c:v>
                </c:pt>
                <c:pt idx="297">
                  <c:v>3.0171999999999999</c:v>
                </c:pt>
                <c:pt idx="298">
                  <c:v>3.0263</c:v>
                </c:pt>
                <c:pt idx="299">
                  <c:v>2.8532000000000002</c:v>
                </c:pt>
                <c:pt idx="300">
                  <c:v>2.3791000000000002</c:v>
                </c:pt>
                <c:pt idx="301">
                  <c:v>2.4977</c:v>
                </c:pt>
                <c:pt idx="302">
                  <c:v>2.206</c:v>
                </c:pt>
                <c:pt idx="303">
                  <c:v>2.3062</c:v>
                </c:pt>
                <c:pt idx="304">
                  <c:v>2.2151000000000001</c:v>
                </c:pt>
                <c:pt idx="305">
                  <c:v>2.3336000000000001</c:v>
                </c:pt>
                <c:pt idx="306">
                  <c:v>2.4247000000000001</c:v>
                </c:pt>
                <c:pt idx="307">
                  <c:v>2.4156</c:v>
                </c:pt>
                <c:pt idx="308">
                  <c:v>2.68</c:v>
                </c:pt>
                <c:pt idx="309">
                  <c:v>2.7985000000000002</c:v>
                </c:pt>
                <c:pt idx="310">
                  <c:v>2.8714</c:v>
                </c:pt>
                <c:pt idx="311">
                  <c:v>2.7437999999999998</c:v>
                </c:pt>
                <c:pt idx="312">
                  <c:v>2.7801999999999998</c:v>
                </c:pt>
                <c:pt idx="313">
                  <c:v>2.8258000000000001</c:v>
                </c:pt>
                <c:pt idx="314">
                  <c:v>2.7073</c:v>
                </c:pt>
                <c:pt idx="315">
                  <c:v>2.7711000000000001</c:v>
                </c:pt>
                <c:pt idx="316">
                  <c:v>2.7073</c:v>
                </c:pt>
                <c:pt idx="317">
                  <c:v>2.8805000000000001</c:v>
                </c:pt>
                <c:pt idx="318">
                  <c:v>2.8805000000000001</c:v>
                </c:pt>
                <c:pt idx="319">
                  <c:v>2.9533999999999998</c:v>
                </c:pt>
                <c:pt idx="320">
                  <c:v>2.9807999999999999</c:v>
                </c:pt>
                <c:pt idx="321">
                  <c:v>2.9624999999999999</c:v>
                </c:pt>
                <c:pt idx="322">
                  <c:v>3.0718999999999999</c:v>
                </c:pt>
                <c:pt idx="323">
                  <c:v>2.9443000000000001</c:v>
                </c:pt>
                <c:pt idx="324">
                  <c:v>3.1539999999999999</c:v>
                </c:pt>
                <c:pt idx="325">
                  <c:v>3.1722000000000001</c:v>
                </c:pt>
                <c:pt idx="326">
                  <c:v>3.1356999999999999</c:v>
                </c:pt>
                <c:pt idx="327">
                  <c:v>3.0628000000000002</c:v>
                </c:pt>
                <c:pt idx="328">
                  <c:v>3.081</c:v>
                </c:pt>
                <c:pt idx="329">
                  <c:v>3.0901999999999998</c:v>
                </c:pt>
                <c:pt idx="330">
                  <c:v>3.0901999999999998</c:v>
                </c:pt>
                <c:pt idx="331">
                  <c:v>3.1539999999999999</c:v>
                </c:pt>
                <c:pt idx="332">
                  <c:v>3.1084000000000001</c:v>
                </c:pt>
                <c:pt idx="333">
                  <c:v>3.1995</c:v>
                </c:pt>
                <c:pt idx="334">
                  <c:v>3.2633999999999999</c:v>
                </c:pt>
                <c:pt idx="335">
                  <c:v>3.2816000000000001</c:v>
                </c:pt>
                <c:pt idx="336">
                  <c:v>3.2360000000000002</c:v>
                </c:pt>
                <c:pt idx="337">
                  <c:v>3.1539999999999999</c:v>
                </c:pt>
                <c:pt idx="338">
                  <c:v>3.1539999999999999</c:v>
                </c:pt>
                <c:pt idx="339">
                  <c:v>3.2360000000000002</c:v>
                </c:pt>
                <c:pt idx="340">
                  <c:v>3.2633999999999999</c:v>
                </c:pt>
                <c:pt idx="341">
                  <c:v>3.2542</c:v>
                </c:pt>
                <c:pt idx="342">
                  <c:v>3.2542</c:v>
                </c:pt>
                <c:pt idx="343">
                  <c:v>3.1356999999999999</c:v>
                </c:pt>
                <c:pt idx="344">
                  <c:v>3.1175000000000002</c:v>
                </c:pt>
                <c:pt idx="345">
                  <c:v>3.1448999999999998</c:v>
                </c:pt>
                <c:pt idx="346">
                  <c:v>3.3271999999999999</c:v>
                </c:pt>
                <c:pt idx="347">
                  <c:v>3.3635999999999999</c:v>
                </c:pt>
                <c:pt idx="348">
                  <c:v>3.4821</c:v>
                </c:pt>
                <c:pt idx="349">
                  <c:v>3.4365000000000001</c:v>
                </c:pt>
                <c:pt idx="350">
                  <c:v>3.5095000000000001</c:v>
                </c:pt>
                <c:pt idx="351">
                  <c:v>3.5095000000000001</c:v>
                </c:pt>
                <c:pt idx="352">
                  <c:v>3.5642</c:v>
                </c:pt>
                <c:pt idx="353">
                  <c:v>3.5733000000000001</c:v>
                </c:pt>
                <c:pt idx="354">
                  <c:v>3.6006</c:v>
                </c:pt>
                <c:pt idx="355">
                  <c:v>3.8285</c:v>
                </c:pt>
                <c:pt idx="356">
                  <c:v>3.9287999999999998</c:v>
                </c:pt>
                <c:pt idx="357">
                  <c:v>3.9834999999999998</c:v>
                </c:pt>
                <c:pt idx="358">
                  <c:v>3.9014000000000002</c:v>
                </c:pt>
                <c:pt idx="359">
                  <c:v>4.0655000000000001</c:v>
                </c:pt>
                <c:pt idx="360">
                  <c:v>4.1201999999999996</c:v>
                </c:pt>
                <c:pt idx="361">
                  <c:v>4.0290999999999997</c:v>
                </c:pt>
                <c:pt idx="362">
                  <c:v>4.0564</c:v>
                </c:pt>
                <c:pt idx="363">
                  <c:v>3.7465000000000002</c:v>
                </c:pt>
                <c:pt idx="364">
                  <c:v>3.8285</c:v>
                </c:pt>
                <c:pt idx="365">
                  <c:v>3.9014000000000002</c:v>
                </c:pt>
                <c:pt idx="366">
                  <c:v>3.9561000000000002</c:v>
                </c:pt>
                <c:pt idx="367">
                  <c:v>4.0198999999999998</c:v>
                </c:pt>
                <c:pt idx="368">
                  <c:v>3.9834999999999998</c:v>
                </c:pt>
                <c:pt idx="369">
                  <c:v>3.9470000000000001</c:v>
                </c:pt>
                <c:pt idx="370">
                  <c:v>3.9470000000000001</c:v>
                </c:pt>
                <c:pt idx="371">
                  <c:v>3.9470000000000001</c:v>
                </c:pt>
                <c:pt idx="372">
                  <c:v>3.8285</c:v>
                </c:pt>
                <c:pt idx="373">
                  <c:v>4.0564</c:v>
                </c:pt>
                <c:pt idx="374">
                  <c:v>3.9561000000000002</c:v>
                </c:pt>
                <c:pt idx="375">
                  <c:v>3.9651999999999998</c:v>
                </c:pt>
                <c:pt idx="376">
                  <c:v>4.0107999999999997</c:v>
                </c:pt>
                <c:pt idx="377">
                  <c:v>3.9651999999999998</c:v>
                </c:pt>
                <c:pt idx="378">
                  <c:v>4.0472999999999999</c:v>
                </c:pt>
                <c:pt idx="379">
                  <c:v>4.1931000000000003</c:v>
                </c:pt>
                <c:pt idx="380">
                  <c:v>3.9287999999999998</c:v>
                </c:pt>
                <c:pt idx="381">
                  <c:v>3.7829000000000002</c:v>
                </c:pt>
                <c:pt idx="382">
                  <c:v>3.8012000000000001</c:v>
                </c:pt>
                <c:pt idx="383">
                  <c:v>3.7555999999999998</c:v>
                </c:pt>
                <c:pt idx="384">
                  <c:v>3.8102999999999998</c:v>
                </c:pt>
                <c:pt idx="385">
                  <c:v>3.9379</c:v>
                </c:pt>
                <c:pt idx="386">
                  <c:v>3.9470000000000001</c:v>
                </c:pt>
                <c:pt idx="387">
                  <c:v>3.8650000000000002</c:v>
                </c:pt>
                <c:pt idx="388">
                  <c:v>4.0016999999999996</c:v>
                </c:pt>
                <c:pt idx="389">
                  <c:v>4.0564</c:v>
                </c:pt>
                <c:pt idx="390">
                  <c:v>4.0381999999999998</c:v>
                </c:pt>
                <c:pt idx="391">
                  <c:v>4.1020000000000003</c:v>
                </c:pt>
                <c:pt idx="392">
                  <c:v>3.9834999999999998</c:v>
                </c:pt>
                <c:pt idx="393">
                  <c:v>3.9197000000000002</c:v>
                </c:pt>
                <c:pt idx="394">
                  <c:v>3.9561000000000002</c:v>
                </c:pt>
                <c:pt idx="395">
                  <c:v>3.9014000000000002</c:v>
                </c:pt>
                <c:pt idx="396">
                  <c:v>3.9561000000000002</c:v>
                </c:pt>
                <c:pt idx="397">
                  <c:v>4.0564</c:v>
                </c:pt>
                <c:pt idx="398">
                  <c:v>4.3571999999999997</c:v>
                </c:pt>
                <c:pt idx="399">
                  <c:v>4.6124000000000001</c:v>
                </c:pt>
                <c:pt idx="400">
                  <c:v>4.6489000000000003</c:v>
                </c:pt>
                <c:pt idx="401">
                  <c:v>4.5578000000000003</c:v>
                </c:pt>
                <c:pt idx="402">
                  <c:v>4.5578000000000003</c:v>
                </c:pt>
                <c:pt idx="403">
                  <c:v>4.5395000000000003</c:v>
                </c:pt>
                <c:pt idx="404">
                  <c:v>4.4756999999999998</c:v>
                </c:pt>
                <c:pt idx="405">
                  <c:v>4.5213000000000001</c:v>
                </c:pt>
                <c:pt idx="406">
                  <c:v>4.6032999999999999</c:v>
                </c:pt>
                <c:pt idx="407">
                  <c:v>4.6124000000000001</c:v>
                </c:pt>
                <c:pt idx="408">
                  <c:v>4.5578000000000003</c:v>
                </c:pt>
                <c:pt idx="409">
                  <c:v>4.6215999999999999</c:v>
                </c:pt>
                <c:pt idx="410">
                  <c:v>4.6398000000000001</c:v>
                </c:pt>
                <c:pt idx="411">
                  <c:v>4.5941999999999998</c:v>
                </c:pt>
                <c:pt idx="412">
                  <c:v>4.6032999999999999</c:v>
                </c:pt>
                <c:pt idx="413">
                  <c:v>4.5304000000000002</c:v>
                </c:pt>
                <c:pt idx="414">
                  <c:v>4.5850999999999997</c:v>
                </c:pt>
                <c:pt idx="415">
                  <c:v>4.5941999999999998</c:v>
                </c:pt>
                <c:pt idx="416">
                  <c:v>4.6032999999999999</c:v>
                </c:pt>
                <c:pt idx="417">
                  <c:v>4.5669000000000004</c:v>
                </c:pt>
                <c:pt idx="418">
                  <c:v>4.5304000000000002</c:v>
                </c:pt>
                <c:pt idx="419">
                  <c:v>4.4665999999999997</c:v>
                </c:pt>
                <c:pt idx="420">
                  <c:v>4.3116000000000003</c:v>
                </c:pt>
                <c:pt idx="421">
                  <c:v>4.3571999999999997</c:v>
                </c:pt>
                <c:pt idx="422">
                  <c:v>4.1292999999999997</c:v>
                </c:pt>
                <c:pt idx="423">
                  <c:v>4.0837000000000003</c:v>
                </c:pt>
                <c:pt idx="424">
                  <c:v>3.7374000000000001</c:v>
                </c:pt>
                <c:pt idx="425">
                  <c:v>3.7738</c:v>
                </c:pt>
                <c:pt idx="426">
                  <c:v>3.7374000000000001</c:v>
                </c:pt>
                <c:pt idx="427">
                  <c:v>3.7374000000000001</c:v>
                </c:pt>
                <c:pt idx="428">
                  <c:v>3.7282000000000002</c:v>
                </c:pt>
                <c:pt idx="429">
                  <c:v>3.7921</c:v>
                </c:pt>
                <c:pt idx="430">
                  <c:v>3.7646999999999999</c:v>
                </c:pt>
                <c:pt idx="431">
                  <c:v>3.7738</c:v>
                </c:pt>
                <c:pt idx="432">
                  <c:v>3.7282000000000002</c:v>
                </c:pt>
                <c:pt idx="433">
                  <c:v>3.6097000000000001</c:v>
                </c:pt>
                <c:pt idx="434">
                  <c:v>3.6280000000000001</c:v>
                </c:pt>
                <c:pt idx="435">
                  <c:v>3.5367999999999999</c:v>
                </c:pt>
                <c:pt idx="436">
                  <c:v>3.5004</c:v>
                </c:pt>
                <c:pt idx="437">
                  <c:v>3.4457</c:v>
                </c:pt>
                <c:pt idx="438">
                  <c:v>3.5550000000000002</c:v>
                </c:pt>
                <c:pt idx="439">
                  <c:v>3.6006</c:v>
                </c:pt>
                <c:pt idx="440">
                  <c:v>3.5642</c:v>
                </c:pt>
                <c:pt idx="441">
                  <c:v>3.5276999999999998</c:v>
                </c:pt>
                <c:pt idx="442">
                  <c:v>3.4821</c:v>
                </c:pt>
                <c:pt idx="443">
                  <c:v>3.5823999999999998</c:v>
                </c:pt>
                <c:pt idx="444">
                  <c:v>3.5642</c:v>
                </c:pt>
                <c:pt idx="445">
                  <c:v>3.5550000000000002</c:v>
                </c:pt>
                <c:pt idx="446">
                  <c:v>3.6006</c:v>
                </c:pt>
                <c:pt idx="447">
                  <c:v>3.6736</c:v>
                </c:pt>
                <c:pt idx="448">
                  <c:v>3.6736</c:v>
                </c:pt>
                <c:pt idx="449">
                  <c:v>3.6827000000000001</c:v>
                </c:pt>
                <c:pt idx="450">
                  <c:v>3.7191000000000001</c:v>
                </c:pt>
                <c:pt idx="451">
                  <c:v>3.6827000000000001</c:v>
                </c:pt>
                <c:pt idx="452">
                  <c:v>3.6736</c:v>
                </c:pt>
                <c:pt idx="453">
                  <c:v>3.8102999999999998</c:v>
                </c:pt>
                <c:pt idx="454">
                  <c:v>3.8285</c:v>
                </c:pt>
                <c:pt idx="455">
                  <c:v>3.9014000000000002</c:v>
                </c:pt>
                <c:pt idx="456">
                  <c:v>3.8923000000000001</c:v>
                </c:pt>
                <c:pt idx="457">
                  <c:v>3.9197000000000002</c:v>
                </c:pt>
                <c:pt idx="458">
                  <c:v>3.8559000000000001</c:v>
                </c:pt>
                <c:pt idx="459">
                  <c:v>3.8650000000000002</c:v>
                </c:pt>
                <c:pt idx="460">
                  <c:v>3.6918000000000002</c:v>
                </c:pt>
                <c:pt idx="461">
                  <c:v>3.0537000000000001</c:v>
                </c:pt>
                <c:pt idx="462">
                  <c:v>3.0718999999999999</c:v>
                </c:pt>
                <c:pt idx="463">
                  <c:v>2.9807999999999999</c:v>
                </c:pt>
                <c:pt idx="464">
                  <c:v>3.0901999999999998</c:v>
                </c:pt>
                <c:pt idx="465">
                  <c:v>3.0992999999999999</c:v>
                </c:pt>
                <c:pt idx="466">
                  <c:v>3.2269000000000001</c:v>
                </c:pt>
                <c:pt idx="467">
                  <c:v>3.2086999999999999</c:v>
                </c:pt>
                <c:pt idx="468">
                  <c:v>3.3271999999999999</c:v>
                </c:pt>
                <c:pt idx="469">
                  <c:v>3.3454000000000002</c:v>
                </c:pt>
                <c:pt idx="470">
                  <c:v>3.4182999999999999</c:v>
                </c:pt>
                <c:pt idx="471">
                  <c:v>3.4182999999999999</c:v>
                </c:pt>
                <c:pt idx="472">
                  <c:v>3.4729999999999999</c:v>
                </c:pt>
                <c:pt idx="473">
                  <c:v>3.5550000000000002</c:v>
                </c:pt>
                <c:pt idx="474">
                  <c:v>3.5823999999999998</c:v>
                </c:pt>
                <c:pt idx="475">
                  <c:v>3.5914999999999999</c:v>
                </c:pt>
                <c:pt idx="476">
                  <c:v>3.5459000000000001</c:v>
                </c:pt>
                <c:pt idx="477">
                  <c:v>3.6006</c:v>
                </c:pt>
                <c:pt idx="478">
                  <c:v>3.6189</c:v>
                </c:pt>
                <c:pt idx="479">
                  <c:v>3.71</c:v>
                </c:pt>
                <c:pt idx="480">
                  <c:v>3.7646999999999999</c:v>
                </c:pt>
                <c:pt idx="481">
                  <c:v>3.7646999999999999</c:v>
                </c:pt>
                <c:pt idx="482">
                  <c:v>3.6736</c:v>
                </c:pt>
                <c:pt idx="483">
                  <c:v>3.7008999999999999</c:v>
                </c:pt>
                <c:pt idx="484">
                  <c:v>3.7008999999999999</c:v>
                </c:pt>
                <c:pt idx="485">
                  <c:v>3.6644000000000001</c:v>
                </c:pt>
                <c:pt idx="486">
                  <c:v>3.6736</c:v>
                </c:pt>
                <c:pt idx="487">
                  <c:v>3.7008999999999999</c:v>
                </c:pt>
                <c:pt idx="488">
                  <c:v>3.8466999999999998</c:v>
                </c:pt>
                <c:pt idx="489">
                  <c:v>3.8193999999999999</c:v>
                </c:pt>
                <c:pt idx="490">
                  <c:v>3.8285</c:v>
                </c:pt>
                <c:pt idx="491">
                  <c:v>3.7008999999999999</c:v>
                </c:pt>
                <c:pt idx="492">
                  <c:v>3.6461999999999999</c:v>
                </c:pt>
                <c:pt idx="493">
                  <c:v>3.7374000000000001</c:v>
                </c:pt>
                <c:pt idx="494">
                  <c:v>3.6371000000000002</c:v>
                </c:pt>
                <c:pt idx="495">
                  <c:v>3.7008999999999999</c:v>
                </c:pt>
                <c:pt idx="496">
                  <c:v>3.6461999999999999</c:v>
                </c:pt>
                <c:pt idx="497">
                  <c:v>3.5550000000000002</c:v>
                </c:pt>
                <c:pt idx="498">
                  <c:v>3.5367999999999999</c:v>
                </c:pt>
                <c:pt idx="499">
                  <c:v>3.5367999999999999</c:v>
                </c:pt>
                <c:pt idx="500">
                  <c:v>3.5459000000000001</c:v>
                </c:pt>
                <c:pt idx="501">
                  <c:v>3.5550000000000002</c:v>
                </c:pt>
                <c:pt idx="502">
                  <c:v>3.5823999999999998</c:v>
                </c:pt>
                <c:pt idx="503">
                  <c:v>3.5459000000000001</c:v>
                </c:pt>
                <c:pt idx="504">
                  <c:v>3.5642</c:v>
                </c:pt>
                <c:pt idx="505">
                  <c:v>3.5459000000000001</c:v>
                </c:pt>
                <c:pt idx="506">
                  <c:v>3.6827000000000001</c:v>
                </c:pt>
                <c:pt idx="507">
                  <c:v>3.6827000000000001</c:v>
                </c:pt>
                <c:pt idx="508">
                  <c:v>3.6371000000000002</c:v>
                </c:pt>
                <c:pt idx="509">
                  <c:v>3.5823999999999998</c:v>
                </c:pt>
                <c:pt idx="510">
                  <c:v>3.5276999999999998</c:v>
                </c:pt>
                <c:pt idx="511">
                  <c:v>3.6553</c:v>
                </c:pt>
                <c:pt idx="512">
                  <c:v>3.6280000000000001</c:v>
                </c:pt>
                <c:pt idx="513">
                  <c:v>3.7282000000000002</c:v>
                </c:pt>
                <c:pt idx="514">
                  <c:v>3.7191000000000001</c:v>
                </c:pt>
                <c:pt idx="515">
                  <c:v>3.7646999999999999</c:v>
                </c:pt>
                <c:pt idx="516">
                  <c:v>3.8285</c:v>
                </c:pt>
                <c:pt idx="517">
                  <c:v>3.8466999999999998</c:v>
                </c:pt>
                <c:pt idx="518">
                  <c:v>3.8285</c:v>
                </c:pt>
                <c:pt idx="519">
                  <c:v>4.4210000000000003</c:v>
                </c:pt>
                <c:pt idx="520">
                  <c:v>4.3116000000000003</c:v>
                </c:pt>
                <c:pt idx="521">
                  <c:v>5.9706999999999999</c:v>
                </c:pt>
                <c:pt idx="522">
                  <c:v>4.2751999999999999</c:v>
                </c:pt>
                <c:pt idx="523">
                  <c:v>4.1566999999999998</c:v>
                </c:pt>
                <c:pt idx="524">
                  <c:v>4.4574999999999996</c:v>
                </c:pt>
                <c:pt idx="525">
                  <c:v>4.1292999999999997</c:v>
                </c:pt>
                <c:pt idx="526">
                  <c:v>4.2843</c:v>
                </c:pt>
                <c:pt idx="527">
                  <c:v>3.9834999999999998</c:v>
                </c:pt>
                <c:pt idx="528">
                  <c:v>3.8466999999999998</c:v>
                </c:pt>
                <c:pt idx="529">
                  <c:v>3.8832</c:v>
                </c:pt>
                <c:pt idx="530">
                  <c:v>3.8193999999999999</c:v>
                </c:pt>
                <c:pt idx="531">
                  <c:v>3.8012000000000001</c:v>
                </c:pt>
                <c:pt idx="532">
                  <c:v>3.7374000000000001</c:v>
                </c:pt>
                <c:pt idx="533">
                  <c:v>3.8012000000000001</c:v>
                </c:pt>
                <c:pt idx="534">
                  <c:v>3.7646999999999999</c:v>
                </c:pt>
                <c:pt idx="535">
                  <c:v>3.7465000000000002</c:v>
                </c:pt>
                <c:pt idx="536">
                  <c:v>3.7555999999999998</c:v>
                </c:pt>
                <c:pt idx="537">
                  <c:v>3.71</c:v>
                </c:pt>
                <c:pt idx="538">
                  <c:v>3.6097000000000001</c:v>
                </c:pt>
                <c:pt idx="539">
                  <c:v>3.6006</c:v>
                </c:pt>
                <c:pt idx="540">
                  <c:v>3.6827000000000001</c:v>
                </c:pt>
                <c:pt idx="541">
                  <c:v>3.6918000000000002</c:v>
                </c:pt>
                <c:pt idx="542">
                  <c:v>3.5733000000000001</c:v>
                </c:pt>
                <c:pt idx="543">
                  <c:v>3.6827000000000001</c:v>
                </c:pt>
                <c:pt idx="544">
                  <c:v>3.6827000000000001</c:v>
                </c:pt>
                <c:pt idx="545">
                  <c:v>3.6280000000000001</c:v>
                </c:pt>
                <c:pt idx="546">
                  <c:v>3.4821</c:v>
                </c:pt>
                <c:pt idx="547">
                  <c:v>3.5367999999999999</c:v>
                </c:pt>
                <c:pt idx="548">
                  <c:v>3.5276999999999998</c:v>
                </c:pt>
                <c:pt idx="549">
                  <c:v>3.6097000000000001</c:v>
                </c:pt>
                <c:pt idx="550">
                  <c:v>3.6097000000000001</c:v>
                </c:pt>
                <c:pt idx="551">
                  <c:v>3.7374000000000001</c:v>
                </c:pt>
                <c:pt idx="552">
                  <c:v>3.8466999999999998</c:v>
                </c:pt>
                <c:pt idx="553">
                  <c:v>3.9197000000000002</c:v>
                </c:pt>
                <c:pt idx="554">
                  <c:v>3.8650000000000002</c:v>
                </c:pt>
                <c:pt idx="555">
                  <c:v>3.9014000000000002</c:v>
                </c:pt>
                <c:pt idx="556">
                  <c:v>3.5642</c:v>
                </c:pt>
                <c:pt idx="557">
                  <c:v>3.6644000000000001</c:v>
                </c:pt>
                <c:pt idx="558">
                  <c:v>3.7008999999999999</c:v>
                </c:pt>
                <c:pt idx="559">
                  <c:v>3.6280000000000001</c:v>
                </c:pt>
                <c:pt idx="560">
                  <c:v>3.5733000000000001</c:v>
                </c:pt>
                <c:pt idx="561">
                  <c:v>3.6189</c:v>
                </c:pt>
                <c:pt idx="562">
                  <c:v>3.7008999999999999</c:v>
                </c:pt>
                <c:pt idx="563">
                  <c:v>3.6644000000000001</c:v>
                </c:pt>
                <c:pt idx="564">
                  <c:v>3.6371000000000002</c:v>
                </c:pt>
                <c:pt idx="565">
                  <c:v>3.6097000000000001</c:v>
                </c:pt>
                <c:pt idx="566">
                  <c:v>3.6461999999999999</c:v>
                </c:pt>
                <c:pt idx="567">
                  <c:v>3.6918000000000002</c:v>
                </c:pt>
                <c:pt idx="568">
                  <c:v>3.6461999999999999</c:v>
                </c:pt>
                <c:pt idx="569">
                  <c:v>3.6918000000000002</c:v>
                </c:pt>
                <c:pt idx="570">
                  <c:v>3.7008999999999999</c:v>
                </c:pt>
                <c:pt idx="571">
                  <c:v>3.7646999999999999</c:v>
                </c:pt>
                <c:pt idx="572">
                  <c:v>3.71</c:v>
                </c:pt>
                <c:pt idx="573">
                  <c:v>3.7646999999999999</c:v>
                </c:pt>
                <c:pt idx="574">
                  <c:v>3.7646999999999999</c:v>
                </c:pt>
                <c:pt idx="575">
                  <c:v>3.7646999999999999</c:v>
                </c:pt>
                <c:pt idx="576">
                  <c:v>3.8102999999999998</c:v>
                </c:pt>
                <c:pt idx="577">
                  <c:v>3.8012000000000001</c:v>
                </c:pt>
                <c:pt idx="578">
                  <c:v>3.7829000000000002</c:v>
                </c:pt>
                <c:pt idx="579">
                  <c:v>3.8376000000000001</c:v>
                </c:pt>
                <c:pt idx="580">
                  <c:v>3.7921</c:v>
                </c:pt>
                <c:pt idx="581">
                  <c:v>3.8285</c:v>
                </c:pt>
                <c:pt idx="582">
                  <c:v>3.8285</c:v>
                </c:pt>
                <c:pt idx="583">
                  <c:v>3.8466999999999998</c:v>
                </c:pt>
                <c:pt idx="584">
                  <c:v>3.8285</c:v>
                </c:pt>
                <c:pt idx="585">
                  <c:v>4.2568999999999999</c:v>
                </c:pt>
                <c:pt idx="586">
                  <c:v>4.2660999999999998</c:v>
                </c:pt>
                <c:pt idx="587">
                  <c:v>4.4756999999999998</c:v>
                </c:pt>
                <c:pt idx="588">
                  <c:v>4.2843</c:v>
                </c:pt>
                <c:pt idx="589">
                  <c:v>4.3754</c:v>
                </c:pt>
                <c:pt idx="590">
                  <c:v>4.4393000000000002</c:v>
                </c:pt>
                <c:pt idx="591">
                  <c:v>4.6489000000000003</c:v>
                </c:pt>
                <c:pt idx="592">
                  <c:v>4.5395000000000003</c:v>
                </c:pt>
                <c:pt idx="593">
                  <c:v>4.4939</c:v>
                </c:pt>
                <c:pt idx="594">
                  <c:v>4.2934000000000001</c:v>
                </c:pt>
                <c:pt idx="595">
                  <c:v>4.3299000000000003</c:v>
                </c:pt>
                <c:pt idx="596">
                  <c:v>4.4665999999999997</c:v>
                </c:pt>
                <c:pt idx="597">
                  <c:v>4.4756999999999998</c:v>
                </c:pt>
                <c:pt idx="598">
                  <c:v>4.5395000000000003</c:v>
                </c:pt>
                <c:pt idx="599">
                  <c:v>4.5030999999999999</c:v>
                </c:pt>
                <c:pt idx="600">
                  <c:v>4.6944999999999997</c:v>
                </c:pt>
                <c:pt idx="601">
                  <c:v>4.6032999999999999</c:v>
                </c:pt>
                <c:pt idx="602">
                  <c:v>4.5759999999999996</c:v>
                </c:pt>
                <c:pt idx="603">
                  <c:v>4.5578000000000003</c:v>
                </c:pt>
                <c:pt idx="604">
                  <c:v>4.5122</c:v>
                </c:pt>
                <c:pt idx="605">
                  <c:v>4.6215999999999999</c:v>
                </c:pt>
                <c:pt idx="606">
                  <c:v>4.7035999999999998</c:v>
                </c:pt>
                <c:pt idx="607">
                  <c:v>4.7309000000000001</c:v>
                </c:pt>
                <c:pt idx="608">
                  <c:v>4.968</c:v>
                </c:pt>
                <c:pt idx="609">
                  <c:v>4.9953000000000003</c:v>
                </c:pt>
                <c:pt idx="610">
                  <c:v>4.9953000000000003</c:v>
                </c:pt>
                <c:pt idx="611">
                  <c:v>5.1138000000000003</c:v>
                </c:pt>
                <c:pt idx="612">
                  <c:v>5.0865</c:v>
                </c:pt>
                <c:pt idx="613">
                  <c:v>5.0044000000000004</c:v>
                </c:pt>
                <c:pt idx="614">
                  <c:v>4.9588000000000001</c:v>
                </c:pt>
                <c:pt idx="615">
                  <c:v>4.9497</c:v>
                </c:pt>
                <c:pt idx="616">
                  <c:v>4.968</c:v>
                </c:pt>
                <c:pt idx="617">
                  <c:v>4.8220999999999998</c:v>
                </c:pt>
                <c:pt idx="618">
                  <c:v>4.7583000000000002</c:v>
                </c:pt>
                <c:pt idx="619">
                  <c:v>4.7035999999999998</c:v>
                </c:pt>
                <c:pt idx="620">
                  <c:v>4.6489000000000003</c:v>
                </c:pt>
                <c:pt idx="621">
                  <c:v>4.6489000000000003</c:v>
                </c:pt>
                <c:pt idx="622">
                  <c:v>4.6580000000000004</c:v>
                </c:pt>
                <c:pt idx="623">
                  <c:v>4.6032999999999999</c:v>
                </c:pt>
                <c:pt idx="624">
                  <c:v>4.6853999999999996</c:v>
                </c:pt>
                <c:pt idx="625">
                  <c:v>4.968</c:v>
                </c:pt>
                <c:pt idx="626">
                  <c:v>4.9223999999999997</c:v>
                </c:pt>
                <c:pt idx="627">
                  <c:v>4.8859000000000004</c:v>
                </c:pt>
                <c:pt idx="628">
                  <c:v>4.8494999999999999</c:v>
                </c:pt>
                <c:pt idx="629">
                  <c:v>4.8949999999999996</c:v>
                </c:pt>
                <c:pt idx="630">
                  <c:v>4.9132999999999996</c:v>
                </c:pt>
                <c:pt idx="631">
                  <c:v>4.9405999999999999</c:v>
                </c:pt>
                <c:pt idx="632">
                  <c:v>4.9132999999999996</c:v>
                </c:pt>
                <c:pt idx="633">
                  <c:v>4.9314999999999998</c:v>
                </c:pt>
                <c:pt idx="634">
                  <c:v>4.9862000000000002</c:v>
                </c:pt>
                <c:pt idx="635">
                  <c:v>4.8949999999999996</c:v>
                </c:pt>
                <c:pt idx="636">
                  <c:v>5.3598999999999997</c:v>
                </c:pt>
                <c:pt idx="637">
                  <c:v>5.3235000000000001</c:v>
                </c:pt>
                <c:pt idx="638">
                  <c:v>5.2413999999999996</c:v>
                </c:pt>
                <c:pt idx="639">
                  <c:v>5.1776</c:v>
                </c:pt>
                <c:pt idx="640">
                  <c:v>5.1047000000000002</c:v>
                </c:pt>
                <c:pt idx="641">
                  <c:v>5.2961</c:v>
                </c:pt>
                <c:pt idx="642">
                  <c:v>5.2869999999999999</c:v>
                </c:pt>
                <c:pt idx="643">
                  <c:v>5.2413999999999996</c:v>
                </c:pt>
                <c:pt idx="644">
                  <c:v>5.2413999999999996</c:v>
                </c:pt>
                <c:pt idx="645">
                  <c:v>5.3235000000000001</c:v>
                </c:pt>
                <c:pt idx="646">
                  <c:v>5.2413999999999996</c:v>
                </c:pt>
                <c:pt idx="647">
                  <c:v>5.2961</c:v>
                </c:pt>
                <c:pt idx="648">
                  <c:v>5.5148999999999999</c:v>
                </c:pt>
                <c:pt idx="649">
                  <c:v>5.5422000000000002</c:v>
                </c:pt>
                <c:pt idx="650">
                  <c:v>5.5877999999999997</c:v>
                </c:pt>
                <c:pt idx="651">
                  <c:v>5.7336999999999998</c:v>
                </c:pt>
                <c:pt idx="652">
                  <c:v>5.6790000000000003</c:v>
                </c:pt>
                <c:pt idx="653">
                  <c:v>5.6425000000000001</c:v>
                </c:pt>
                <c:pt idx="654">
                  <c:v>5.5605000000000002</c:v>
                </c:pt>
                <c:pt idx="655">
                  <c:v>5.5605000000000002</c:v>
                </c:pt>
                <c:pt idx="656">
                  <c:v>5.4874999999999998</c:v>
                </c:pt>
                <c:pt idx="657">
                  <c:v>5.4874999999999998</c:v>
                </c:pt>
                <c:pt idx="658">
                  <c:v>5.4874999999999998</c:v>
                </c:pt>
                <c:pt idx="659">
                  <c:v>5.5787000000000004</c:v>
                </c:pt>
                <c:pt idx="660">
                  <c:v>5.5331000000000001</c:v>
                </c:pt>
                <c:pt idx="661">
                  <c:v>5.4146000000000001</c:v>
                </c:pt>
                <c:pt idx="662">
                  <c:v>5.4237000000000002</c:v>
                </c:pt>
                <c:pt idx="663">
                  <c:v>5.3689999999999998</c:v>
                </c:pt>
                <c:pt idx="664">
                  <c:v>5.3781999999999996</c:v>
                </c:pt>
                <c:pt idx="665">
                  <c:v>5.4874999999999998</c:v>
                </c:pt>
                <c:pt idx="666">
                  <c:v>5.5148999999999999</c:v>
                </c:pt>
                <c:pt idx="667">
                  <c:v>5.4966999999999997</c:v>
                </c:pt>
                <c:pt idx="668">
                  <c:v>5.4602000000000004</c:v>
                </c:pt>
                <c:pt idx="669">
                  <c:v>5.4966999999999997</c:v>
                </c:pt>
                <c:pt idx="670">
                  <c:v>5.5057999999999998</c:v>
                </c:pt>
                <c:pt idx="671">
                  <c:v>5.4328000000000003</c:v>
                </c:pt>
                <c:pt idx="672">
                  <c:v>5.4237000000000002</c:v>
                </c:pt>
                <c:pt idx="673">
                  <c:v>5.524</c:v>
                </c:pt>
                <c:pt idx="674">
                  <c:v>5.5057999999999998</c:v>
                </c:pt>
                <c:pt idx="675">
                  <c:v>5.4511000000000003</c:v>
                </c:pt>
                <c:pt idx="676">
                  <c:v>5.3689999999999998</c:v>
                </c:pt>
                <c:pt idx="677">
                  <c:v>5.3872999999999998</c:v>
                </c:pt>
                <c:pt idx="678">
                  <c:v>5.3143000000000002</c:v>
                </c:pt>
                <c:pt idx="679">
                  <c:v>5.2504999999999997</c:v>
                </c:pt>
                <c:pt idx="680">
                  <c:v>5.2504999999999997</c:v>
                </c:pt>
                <c:pt idx="681">
                  <c:v>5.1138000000000003</c:v>
                </c:pt>
                <c:pt idx="682">
                  <c:v>5.1228999999999996</c:v>
                </c:pt>
                <c:pt idx="683">
                  <c:v>5.0134999999999996</c:v>
                </c:pt>
                <c:pt idx="684">
                  <c:v>4.8768000000000002</c:v>
                </c:pt>
                <c:pt idx="685">
                  <c:v>4.9132999999999996</c:v>
                </c:pt>
                <c:pt idx="686">
                  <c:v>5.0682</c:v>
                </c:pt>
                <c:pt idx="687">
                  <c:v>5.0865</c:v>
                </c:pt>
                <c:pt idx="688">
                  <c:v>5.0865</c:v>
                </c:pt>
                <c:pt idx="689">
                  <c:v>5.1319999999999997</c:v>
                </c:pt>
                <c:pt idx="690">
                  <c:v>4.9497</c:v>
                </c:pt>
                <c:pt idx="691">
                  <c:v>4.9497</c:v>
                </c:pt>
                <c:pt idx="692">
                  <c:v>4.968</c:v>
                </c:pt>
                <c:pt idx="693">
                  <c:v>4.9771000000000001</c:v>
                </c:pt>
                <c:pt idx="694">
                  <c:v>4.9862000000000002</c:v>
                </c:pt>
                <c:pt idx="695">
                  <c:v>5.1593999999999998</c:v>
                </c:pt>
                <c:pt idx="696">
                  <c:v>5.1502999999999997</c:v>
                </c:pt>
                <c:pt idx="697">
                  <c:v>5.2596999999999996</c:v>
                </c:pt>
                <c:pt idx="698">
                  <c:v>5.2869999999999999</c:v>
                </c:pt>
                <c:pt idx="699">
                  <c:v>5.2869999999999999</c:v>
                </c:pt>
                <c:pt idx="700">
                  <c:v>5.2869999999999999</c:v>
                </c:pt>
                <c:pt idx="701">
                  <c:v>5.3235000000000001</c:v>
                </c:pt>
                <c:pt idx="702">
                  <c:v>5.4237000000000002</c:v>
                </c:pt>
                <c:pt idx="703">
                  <c:v>5.3781999999999996</c:v>
                </c:pt>
                <c:pt idx="704">
                  <c:v>5.3872999999999998</c:v>
                </c:pt>
                <c:pt idx="705">
                  <c:v>5.3326000000000002</c:v>
                </c:pt>
                <c:pt idx="706">
                  <c:v>5.3963999999999999</c:v>
                </c:pt>
                <c:pt idx="707">
                  <c:v>5.4237000000000002</c:v>
                </c:pt>
                <c:pt idx="708">
                  <c:v>5.3598999999999997</c:v>
                </c:pt>
                <c:pt idx="709">
                  <c:v>5.1593999999999998</c:v>
                </c:pt>
                <c:pt idx="710">
                  <c:v>5.1958000000000002</c:v>
                </c:pt>
                <c:pt idx="711">
                  <c:v>5.2504999999999997</c:v>
                </c:pt>
                <c:pt idx="712">
                  <c:v>5.3052000000000001</c:v>
                </c:pt>
                <c:pt idx="713">
                  <c:v>5.1776</c:v>
                </c:pt>
                <c:pt idx="714">
                  <c:v>5.1867000000000001</c:v>
                </c:pt>
                <c:pt idx="715">
                  <c:v>5.0682</c:v>
                </c:pt>
                <c:pt idx="716">
                  <c:v>5.2596999999999996</c:v>
                </c:pt>
                <c:pt idx="717">
                  <c:v>5.2050000000000001</c:v>
                </c:pt>
                <c:pt idx="718">
                  <c:v>5.2596999999999996</c:v>
                </c:pt>
                <c:pt idx="719">
                  <c:v>5.3417000000000003</c:v>
                </c:pt>
                <c:pt idx="720">
                  <c:v>5.2778999999999998</c:v>
                </c:pt>
                <c:pt idx="721">
                  <c:v>5.1958000000000002</c:v>
                </c:pt>
                <c:pt idx="722">
                  <c:v>5.2050000000000001</c:v>
                </c:pt>
                <c:pt idx="723">
                  <c:v>5.1776</c:v>
                </c:pt>
                <c:pt idx="724">
                  <c:v>5.0956000000000001</c:v>
                </c:pt>
                <c:pt idx="725">
                  <c:v>5.0956000000000001</c:v>
                </c:pt>
                <c:pt idx="726">
                  <c:v>5.1776</c:v>
                </c:pt>
                <c:pt idx="727">
                  <c:v>5.3143000000000002</c:v>
                </c:pt>
                <c:pt idx="728">
                  <c:v>5.2961</c:v>
                </c:pt>
                <c:pt idx="729">
                  <c:v>5.1776</c:v>
                </c:pt>
                <c:pt idx="730">
                  <c:v>5.2141000000000002</c:v>
                </c:pt>
                <c:pt idx="731">
                  <c:v>5.2504999999999997</c:v>
                </c:pt>
                <c:pt idx="732">
                  <c:v>5.0590999999999999</c:v>
                </c:pt>
                <c:pt idx="733">
                  <c:v>5.1228999999999996</c:v>
                </c:pt>
                <c:pt idx="734">
                  <c:v>5.1047000000000002</c:v>
                </c:pt>
                <c:pt idx="735">
                  <c:v>5.0682</c:v>
                </c:pt>
                <c:pt idx="736">
                  <c:v>5.2323000000000004</c:v>
                </c:pt>
                <c:pt idx="737">
                  <c:v>5.1593999999999998</c:v>
                </c:pt>
                <c:pt idx="738">
                  <c:v>5.1867000000000001</c:v>
                </c:pt>
                <c:pt idx="739">
                  <c:v>5.3781999999999996</c:v>
                </c:pt>
                <c:pt idx="740">
                  <c:v>5.3417000000000003</c:v>
                </c:pt>
                <c:pt idx="741">
                  <c:v>5.4602000000000004</c:v>
                </c:pt>
                <c:pt idx="742">
                  <c:v>5.4874999999999998</c:v>
                </c:pt>
                <c:pt idx="743">
                  <c:v>5.4511000000000003</c:v>
                </c:pt>
                <c:pt idx="744">
                  <c:v>5.4328000000000003</c:v>
                </c:pt>
                <c:pt idx="745">
                  <c:v>5.5877999999999997</c:v>
                </c:pt>
                <c:pt idx="746">
                  <c:v>5.524</c:v>
                </c:pt>
                <c:pt idx="747">
                  <c:v>5.4783999999999997</c:v>
                </c:pt>
                <c:pt idx="748">
                  <c:v>5.3872999999999998</c:v>
                </c:pt>
                <c:pt idx="749">
                  <c:v>5.4420000000000002</c:v>
                </c:pt>
                <c:pt idx="750">
                  <c:v>5.5968999999999998</c:v>
                </c:pt>
                <c:pt idx="751">
                  <c:v>5.6425000000000001</c:v>
                </c:pt>
                <c:pt idx="752">
                  <c:v>5.7792000000000003</c:v>
                </c:pt>
                <c:pt idx="753">
                  <c:v>5.7427999999999999</c:v>
                </c:pt>
                <c:pt idx="754">
                  <c:v>5.7336999999999998</c:v>
                </c:pt>
                <c:pt idx="755">
                  <c:v>5.7062999999999997</c:v>
                </c:pt>
                <c:pt idx="756">
                  <c:v>5.6698000000000004</c:v>
                </c:pt>
                <c:pt idx="757">
                  <c:v>5.7336999999999998</c:v>
                </c:pt>
                <c:pt idx="758">
                  <c:v>5.6971999999999996</c:v>
                </c:pt>
                <c:pt idx="759">
                  <c:v>5.5968999999999998</c:v>
                </c:pt>
                <c:pt idx="760">
                  <c:v>5.5787000000000004</c:v>
                </c:pt>
                <c:pt idx="761">
                  <c:v>5.5605000000000002</c:v>
                </c:pt>
                <c:pt idx="762">
                  <c:v>5.6242999999999999</c:v>
                </c:pt>
                <c:pt idx="763">
                  <c:v>5.6881000000000004</c:v>
                </c:pt>
                <c:pt idx="764">
                  <c:v>5.5513000000000003</c:v>
                </c:pt>
                <c:pt idx="765">
                  <c:v>5.3689999999999998</c:v>
                </c:pt>
                <c:pt idx="766">
                  <c:v>5.4055</c:v>
                </c:pt>
                <c:pt idx="767">
                  <c:v>5.2413999999999996</c:v>
                </c:pt>
                <c:pt idx="768">
                  <c:v>5.2323000000000004</c:v>
                </c:pt>
                <c:pt idx="769">
                  <c:v>5.1319999999999997</c:v>
                </c:pt>
                <c:pt idx="770">
                  <c:v>5.0225999999999997</c:v>
                </c:pt>
                <c:pt idx="771">
                  <c:v>5.0044000000000004</c:v>
                </c:pt>
                <c:pt idx="772">
                  <c:v>5.0773000000000001</c:v>
                </c:pt>
                <c:pt idx="773">
                  <c:v>5.0865</c:v>
                </c:pt>
                <c:pt idx="774">
                  <c:v>5.0956000000000001</c:v>
                </c:pt>
                <c:pt idx="775">
                  <c:v>5.2141000000000002</c:v>
                </c:pt>
                <c:pt idx="776">
                  <c:v>5.3781999999999996</c:v>
                </c:pt>
                <c:pt idx="777">
                  <c:v>5.4146000000000001</c:v>
                </c:pt>
                <c:pt idx="778">
                  <c:v>5.4420000000000002</c:v>
                </c:pt>
                <c:pt idx="779">
                  <c:v>5.2141000000000002</c:v>
                </c:pt>
                <c:pt idx="780">
                  <c:v>5.2050000000000001</c:v>
                </c:pt>
                <c:pt idx="781">
                  <c:v>5.2232000000000003</c:v>
                </c:pt>
                <c:pt idx="782">
                  <c:v>5.1867000000000001</c:v>
                </c:pt>
                <c:pt idx="783">
                  <c:v>5.2596999999999996</c:v>
                </c:pt>
                <c:pt idx="784">
                  <c:v>5.1502999999999997</c:v>
                </c:pt>
                <c:pt idx="785">
                  <c:v>5.05</c:v>
                </c:pt>
                <c:pt idx="786">
                  <c:v>4.9497</c:v>
                </c:pt>
                <c:pt idx="787">
                  <c:v>5.1047000000000002</c:v>
                </c:pt>
                <c:pt idx="788">
                  <c:v>5.3235000000000001</c:v>
                </c:pt>
                <c:pt idx="789">
                  <c:v>5.1502999999999997</c:v>
                </c:pt>
                <c:pt idx="790">
                  <c:v>5.1593999999999998</c:v>
                </c:pt>
                <c:pt idx="791">
                  <c:v>5.0225999999999997</c:v>
                </c:pt>
                <c:pt idx="792">
                  <c:v>4.9040999999999997</c:v>
                </c:pt>
                <c:pt idx="793">
                  <c:v>4.9132999999999996</c:v>
                </c:pt>
                <c:pt idx="794">
                  <c:v>4.9588000000000001</c:v>
                </c:pt>
                <c:pt idx="795">
                  <c:v>4.8768000000000002</c:v>
                </c:pt>
                <c:pt idx="796">
                  <c:v>4.7218</c:v>
                </c:pt>
                <c:pt idx="797">
                  <c:v>4.8586</c:v>
                </c:pt>
                <c:pt idx="798">
                  <c:v>4.5213000000000001</c:v>
                </c:pt>
                <c:pt idx="799">
                  <c:v>4.3754</c:v>
                </c:pt>
                <c:pt idx="800">
                  <c:v>4.1292999999999997</c:v>
                </c:pt>
                <c:pt idx="801">
                  <c:v>4.2934000000000001</c:v>
                </c:pt>
                <c:pt idx="802">
                  <c:v>4.4756999999999998</c:v>
                </c:pt>
                <c:pt idx="803">
                  <c:v>4.4210000000000003</c:v>
                </c:pt>
                <c:pt idx="804">
                  <c:v>4.3845999999999998</c:v>
                </c:pt>
                <c:pt idx="805">
                  <c:v>4.5759999999999996</c:v>
                </c:pt>
                <c:pt idx="806">
                  <c:v>4.6489000000000003</c:v>
                </c:pt>
                <c:pt idx="807">
                  <c:v>4.7948000000000004</c:v>
                </c:pt>
                <c:pt idx="808">
                  <c:v>4.8494999999999999</c:v>
                </c:pt>
                <c:pt idx="809">
                  <c:v>4.8586</c:v>
                </c:pt>
                <c:pt idx="810">
                  <c:v>4.8311999999999999</c:v>
                </c:pt>
                <c:pt idx="811">
                  <c:v>4.8949999999999996</c:v>
                </c:pt>
                <c:pt idx="812">
                  <c:v>4.8129999999999997</c:v>
                </c:pt>
                <c:pt idx="813">
                  <c:v>4.8677000000000001</c:v>
                </c:pt>
                <c:pt idx="814">
                  <c:v>4.8949999999999996</c:v>
                </c:pt>
                <c:pt idx="815">
                  <c:v>4.9132999999999996</c:v>
                </c:pt>
                <c:pt idx="816">
                  <c:v>5.0408999999999997</c:v>
                </c:pt>
                <c:pt idx="817">
                  <c:v>5.0408999999999997</c:v>
                </c:pt>
                <c:pt idx="818">
                  <c:v>4.9771000000000001</c:v>
                </c:pt>
                <c:pt idx="819">
                  <c:v>5.0590999999999999</c:v>
                </c:pt>
                <c:pt idx="820">
                  <c:v>5.0956000000000001</c:v>
                </c:pt>
                <c:pt idx="821">
                  <c:v>5.0317999999999996</c:v>
                </c:pt>
                <c:pt idx="822">
                  <c:v>4.9314999999999998</c:v>
                </c:pt>
                <c:pt idx="823">
                  <c:v>4.9588000000000001</c:v>
                </c:pt>
                <c:pt idx="824">
                  <c:v>4.8949999999999996</c:v>
                </c:pt>
                <c:pt idx="825">
                  <c:v>4.8220999999999998</c:v>
                </c:pt>
                <c:pt idx="826">
                  <c:v>4.7218</c:v>
                </c:pt>
                <c:pt idx="827">
                  <c:v>4.7855999999999996</c:v>
                </c:pt>
                <c:pt idx="828">
                  <c:v>4.6580000000000004</c:v>
                </c:pt>
                <c:pt idx="829">
                  <c:v>4.6489000000000003</c:v>
                </c:pt>
                <c:pt idx="830">
                  <c:v>4.7401</c:v>
                </c:pt>
                <c:pt idx="831">
                  <c:v>4.8586</c:v>
                </c:pt>
                <c:pt idx="832">
                  <c:v>4.8038999999999996</c:v>
                </c:pt>
                <c:pt idx="833">
                  <c:v>4.6853999999999996</c:v>
                </c:pt>
                <c:pt idx="834">
                  <c:v>4.7492000000000001</c:v>
                </c:pt>
                <c:pt idx="835">
                  <c:v>4.6398000000000001</c:v>
                </c:pt>
                <c:pt idx="836">
                  <c:v>4.5941999999999998</c:v>
                </c:pt>
                <c:pt idx="837">
                  <c:v>4.4665999999999997</c:v>
                </c:pt>
                <c:pt idx="838">
                  <c:v>4.5941999999999998</c:v>
                </c:pt>
                <c:pt idx="839">
                  <c:v>4.6958000000000002</c:v>
                </c:pt>
                <c:pt idx="840">
                  <c:v>4.7873999999999999</c:v>
                </c:pt>
                <c:pt idx="841">
                  <c:v>4.8788999999999998</c:v>
                </c:pt>
                <c:pt idx="842">
                  <c:v>4.6775000000000002</c:v>
                </c:pt>
                <c:pt idx="843">
                  <c:v>4.5401999999999996</c:v>
                </c:pt>
                <c:pt idx="844">
                  <c:v>4.3754</c:v>
                </c:pt>
                <c:pt idx="845">
                  <c:v>4.4028999999999998</c:v>
                </c:pt>
                <c:pt idx="846">
                  <c:v>4.2930999999999999</c:v>
                </c:pt>
                <c:pt idx="847">
                  <c:v>4.2747999999999999</c:v>
                </c:pt>
                <c:pt idx="848">
                  <c:v>4.4669999999999996</c:v>
                </c:pt>
                <c:pt idx="849">
                  <c:v>4.4669999999999996</c:v>
                </c:pt>
                <c:pt idx="850">
                  <c:v>4.6134000000000004</c:v>
                </c:pt>
                <c:pt idx="851">
                  <c:v>4.4486999999999997</c:v>
                </c:pt>
                <c:pt idx="852">
                  <c:v>4.3937999999999997</c:v>
                </c:pt>
                <c:pt idx="853">
                  <c:v>4.4211999999999998</c:v>
                </c:pt>
                <c:pt idx="854">
                  <c:v>4.5128000000000004</c:v>
                </c:pt>
                <c:pt idx="855">
                  <c:v>4.4852999999999996</c:v>
                </c:pt>
                <c:pt idx="856">
                  <c:v>4.5128000000000004</c:v>
                </c:pt>
                <c:pt idx="857">
                  <c:v>4.6592000000000002</c:v>
                </c:pt>
                <c:pt idx="858">
                  <c:v>4.7050000000000001</c:v>
                </c:pt>
                <c:pt idx="859">
                  <c:v>4.5860000000000003</c:v>
                </c:pt>
                <c:pt idx="860">
                  <c:v>4.5494000000000003</c:v>
                </c:pt>
                <c:pt idx="861">
                  <c:v>4.6592000000000002</c:v>
                </c:pt>
                <c:pt idx="862">
                  <c:v>4.6134000000000004</c:v>
                </c:pt>
                <c:pt idx="863">
                  <c:v>4.5768000000000004</c:v>
                </c:pt>
                <c:pt idx="864">
                  <c:v>4.6409000000000002</c:v>
                </c:pt>
                <c:pt idx="865">
                  <c:v>4.5860000000000003</c:v>
                </c:pt>
                <c:pt idx="866">
                  <c:v>4.4394999999999998</c:v>
                </c:pt>
                <c:pt idx="867">
                  <c:v>4.3022</c:v>
                </c:pt>
                <c:pt idx="868">
                  <c:v>4.1832000000000003</c:v>
                </c:pt>
                <c:pt idx="869">
                  <c:v>4.2747999999999999</c:v>
                </c:pt>
                <c:pt idx="870">
                  <c:v>4.3571</c:v>
                </c:pt>
                <c:pt idx="871">
                  <c:v>4.1924000000000001</c:v>
                </c:pt>
                <c:pt idx="872">
                  <c:v>4.2015000000000002</c:v>
                </c:pt>
                <c:pt idx="873">
                  <c:v>4.3113999999999999</c:v>
                </c:pt>
                <c:pt idx="874">
                  <c:v>4.2839</c:v>
                </c:pt>
                <c:pt idx="875">
                  <c:v>4.2747999999999999</c:v>
                </c:pt>
                <c:pt idx="876">
                  <c:v>4.4028999999999998</c:v>
                </c:pt>
                <c:pt idx="877">
                  <c:v>4.4120999999999997</c:v>
                </c:pt>
                <c:pt idx="878">
                  <c:v>4.3479999999999999</c:v>
                </c:pt>
                <c:pt idx="879">
                  <c:v>4.3113999999999999</c:v>
                </c:pt>
                <c:pt idx="880">
                  <c:v>4.2198000000000002</c:v>
                </c:pt>
                <c:pt idx="881">
                  <c:v>4.2656000000000001</c:v>
                </c:pt>
                <c:pt idx="882">
                  <c:v>4.1649000000000003</c:v>
                </c:pt>
                <c:pt idx="883">
                  <c:v>4.1741000000000001</c:v>
                </c:pt>
                <c:pt idx="884">
                  <c:v>4.2381000000000002</c:v>
                </c:pt>
                <c:pt idx="885">
                  <c:v>4.2564000000000002</c:v>
                </c:pt>
                <c:pt idx="886">
                  <c:v>4.2198000000000002</c:v>
                </c:pt>
                <c:pt idx="887">
                  <c:v>4.1832000000000003</c:v>
                </c:pt>
                <c:pt idx="888">
                  <c:v>4.2107000000000001</c:v>
                </c:pt>
                <c:pt idx="889">
                  <c:v>4.0824999999999996</c:v>
                </c:pt>
                <c:pt idx="890">
                  <c:v>4.2198000000000002</c:v>
                </c:pt>
                <c:pt idx="891">
                  <c:v>4.1832000000000003</c:v>
                </c:pt>
                <c:pt idx="892">
                  <c:v>4.2839</c:v>
                </c:pt>
                <c:pt idx="893">
                  <c:v>4.3022</c:v>
                </c:pt>
                <c:pt idx="894">
                  <c:v>4.6867000000000001</c:v>
                </c:pt>
                <c:pt idx="895">
                  <c:v>4.6684000000000001</c:v>
                </c:pt>
                <c:pt idx="896">
                  <c:v>4.6775000000000002</c:v>
                </c:pt>
                <c:pt idx="897">
                  <c:v>4.6134000000000004</c:v>
                </c:pt>
                <c:pt idx="898">
                  <c:v>4.7324000000000002</c:v>
                </c:pt>
                <c:pt idx="899">
                  <c:v>4.7599</c:v>
                </c:pt>
                <c:pt idx="900">
                  <c:v>4.7416</c:v>
                </c:pt>
                <c:pt idx="901">
                  <c:v>4.7873999999999999</c:v>
                </c:pt>
                <c:pt idx="902">
                  <c:v>4.7141000000000002</c:v>
                </c:pt>
                <c:pt idx="903">
                  <c:v>4.7782</c:v>
                </c:pt>
                <c:pt idx="904">
                  <c:v>4.7873999999999999</c:v>
                </c:pt>
                <c:pt idx="905">
                  <c:v>4.8148</c:v>
                </c:pt>
                <c:pt idx="906">
                  <c:v>4.7599</c:v>
                </c:pt>
                <c:pt idx="907">
                  <c:v>4.6501000000000001</c:v>
                </c:pt>
                <c:pt idx="908">
                  <c:v>4.7690999999999999</c:v>
                </c:pt>
                <c:pt idx="909">
                  <c:v>4.7690999999999999</c:v>
                </c:pt>
                <c:pt idx="910">
                  <c:v>4.7690999999999999</c:v>
                </c:pt>
                <c:pt idx="911">
                  <c:v>4.6775000000000002</c:v>
                </c:pt>
                <c:pt idx="912">
                  <c:v>4.7324000000000002</c:v>
                </c:pt>
                <c:pt idx="913">
                  <c:v>4.6317000000000004</c:v>
                </c:pt>
                <c:pt idx="914">
                  <c:v>4.6958000000000002</c:v>
                </c:pt>
                <c:pt idx="915">
                  <c:v>4.6134000000000004</c:v>
                </c:pt>
                <c:pt idx="916">
                  <c:v>4.5311000000000003</c:v>
                </c:pt>
                <c:pt idx="917">
                  <c:v>4.5218999999999996</c:v>
                </c:pt>
                <c:pt idx="918">
                  <c:v>4.5311000000000003</c:v>
                </c:pt>
                <c:pt idx="919">
                  <c:v>4.6409000000000002</c:v>
                </c:pt>
                <c:pt idx="920">
                  <c:v>4.4577999999999998</c:v>
                </c:pt>
                <c:pt idx="921">
                  <c:v>4.4028999999999998</c:v>
                </c:pt>
                <c:pt idx="922">
                  <c:v>4.4120999999999997</c:v>
                </c:pt>
                <c:pt idx="923">
                  <c:v>4.6226000000000003</c:v>
                </c:pt>
                <c:pt idx="924">
                  <c:v>4.5585000000000004</c:v>
                </c:pt>
                <c:pt idx="925">
                  <c:v>4.5128000000000004</c:v>
                </c:pt>
                <c:pt idx="926">
                  <c:v>4.5035999999999996</c:v>
                </c:pt>
                <c:pt idx="927">
                  <c:v>4.5768000000000004</c:v>
                </c:pt>
                <c:pt idx="928">
                  <c:v>4.5768000000000004</c:v>
                </c:pt>
                <c:pt idx="929">
                  <c:v>4.6409000000000002</c:v>
                </c:pt>
                <c:pt idx="930">
                  <c:v>4.6958000000000002</c:v>
                </c:pt>
                <c:pt idx="931">
                  <c:v>4.5401999999999996</c:v>
                </c:pt>
                <c:pt idx="932">
                  <c:v>4.5218999999999996</c:v>
                </c:pt>
                <c:pt idx="933">
                  <c:v>4.4577999999999998</c:v>
                </c:pt>
                <c:pt idx="934">
                  <c:v>4.2381000000000002</c:v>
                </c:pt>
                <c:pt idx="935">
                  <c:v>4.2839</c:v>
                </c:pt>
                <c:pt idx="936">
                  <c:v>4.2015000000000002</c:v>
                </c:pt>
                <c:pt idx="937">
                  <c:v>4.1191000000000004</c:v>
                </c:pt>
                <c:pt idx="938">
                  <c:v>4.0641999999999996</c:v>
                </c:pt>
                <c:pt idx="939">
                  <c:v>3.8995000000000002</c:v>
                </c:pt>
                <c:pt idx="940">
                  <c:v>3.8811</c:v>
                </c:pt>
                <c:pt idx="941">
                  <c:v>3.8628</c:v>
                </c:pt>
                <c:pt idx="942">
                  <c:v>3.9910000000000001</c:v>
                </c:pt>
                <c:pt idx="943">
                  <c:v>3.9178000000000002</c:v>
                </c:pt>
                <c:pt idx="944">
                  <c:v>3.9085999999999999</c:v>
                </c:pt>
                <c:pt idx="945">
                  <c:v>4.0185000000000004</c:v>
                </c:pt>
                <c:pt idx="946">
                  <c:v>4.2198000000000002</c:v>
                </c:pt>
                <c:pt idx="947">
                  <c:v>4.1741000000000001</c:v>
                </c:pt>
                <c:pt idx="948">
                  <c:v>4.1283000000000003</c:v>
                </c:pt>
                <c:pt idx="949">
                  <c:v>4.0458999999999996</c:v>
                </c:pt>
                <c:pt idx="950">
                  <c:v>3.9817999999999998</c:v>
                </c:pt>
                <c:pt idx="951">
                  <c:v>3.9451999999999998</c:v>
                </c:pt>
                <c:pt idx="952">
                  <c:v>3.9817999999999998</c:v>
                </c:pt>
                <c:pt idx="953">
                  <c:v>4.1375000000000002</c:v>
                </c:pt>
                <c:pt idx="954">
                  <c:v>4.0734000000000004</c:v>
                </c:pt>
                <c:pt idx="955">
                  <c:v>4.1924000000000001</c:v>
                </c:pt>
                <c:pt idx="956">
                  <c:v>4.2564000000000002</c:v>
                </c:pt>
                <c:pt idx="957">
                  <c:v>4.1741000000000001</c:v>
                </c:pt>
                <c:pt idx="958">
                  <c:v>3.8079000000000001</c:v>
                </c:pt>
                <c:pt idx="959">
                  <c:v>3.8902999999999999</c:v>
                </c:pt>
                <c:pt idx="960">
                  <c:v>3.9455</c:v>
                </c:pt>
                <c:pt idx="961">
                  <c:v>4.0557999999999996</c:v>
                </c:pt>
                <c:pt idx="962">
                  <c:v>4.0742000000000003</c:v>
                </c:pt>
                <c:pt idx="963">
                  <c:v>4.0099</c:v>
                </c:pt>
                <c:pt idx="964">
                  <c:v>4.0834000000000001</c:v>
                </c:pt>
                <c:pt idx="965">
                  <c:v>4.0465999999999998</c:v>
                </c:pt>
                <c:pt idx="966">
                  <c:v>4.0650000000000004</c:v>
                </c:pt>
                <c:pt idx="967">
                  <c:v>3.9914999999999998</c:v>
                </c:pt>
                <c:pt idx="968">
                  <c:v>3.8811</c:v>
                </c:pt>
                <c:pt idx="969">
                  <c:v>4.0190999999999999</c:v>
                </c:pt>
                <c:pt idx="970">
                  <c:v>4.0557999999999996</c:v>
                </c:pt>
                <c:pt idx="971">
                  <c:v>4.1017999999999999</c:v>
                </c:pt>
                <c:pt idx="972">
                  <c:v>4.0282999999999998</c:v>
                </c:pt>
                <c:pt idx="973">
                  <c:v>4.2674000000000003</c:v>
                </c:pt>
                <c:pt idx="974">
                  <c:v>4.3685</c:v>
                </c:pt>
                <c:pt idx="975">
                  <c:v>4.3593000000000002</c:v>
                </c:pt>
                <c:pt idx="976">
                  <c:v>4.4145000000000003</c:v>
                </c:pt>
                <c:pt idx="977">
                  <c:v>4.3318000000000003</c:v>
                </c:pt>
                <c:pt idx="978">
                  <c:v>4.3501000000000003</c:v>
                </c:pt>
                <c:pt idx="979">
                  <c:v>4.4053000000000004</c:v>
                </c:pt>
                <c:pt idx="980">
                  <c:v>4.3318000000000003</c:v>
                </c:pt>
                <c:pt idx="981">
                  <c:v>4.3960999999999997</c:v>
                </c:pt>
                <c:pt idx="982">
                  <c:v>4.4053000000000004</c:v>
                </c:pt>
                <c:pt idx="983">
                  <c:v>4.4329000000000001</c:v>
                </c:pt>
                <c:pt idx="984">
                  <c:v>4.3226000000000004</c:v>
                </c:pt>
                <c:pt idx="985">
                  <c:v>4.3593000000000002</c:v>
                </c:pt>
                <c:pt idx="986">
                  <c:v>4.5340999999999996</c:v>
                </c:pt>
                <c:pt idx="987">
                  <c:v>4.5984999999999996</c:v>
                </c:pt>
                <c:pt idx="988">
                  <c:v>4.6444999999999999</c:v>
                </c:pt>
                <c:pt idx="989">
                  <c:v>4.5433000000000003</c:v>
                </c:pt>
                <c:pt idx="990">
                  <c:v>4.4789000000000003</c:v>
                </c:pt>
                <c:pt idx="991">
                  <c:v>4.4329000000000001</c:v>
                </c:pt>
                <c:pt idx="992">
                  <c:v>4.5065</c:v>
                </c:pt>
                <c:pt idx="993">
                  <c:v>4.4973000000000001</c:v>
                </c:pt>
                <c:pt idx="994">
                  <c:v>4.5340999999999996</c:v>
                </c:pt>
                <c:pt idx="995">
                  <c:v>4.5892999999999997</c:v>
                </c:pt>
                <c:pt idx="996">
                  <c:v>4.5892999999999997</c:v>
                </c:pt>
                <c:pt idx="997">
                  <c:v>4.4053000000000004</c:v>
                </c:pt>
                <c:pt idx="998">
                  <c:v>4.2582000000000004</c:v>
                </c:pt>
                <c:pt idx="999">
                  <c:v>4.2305999999999999</c:v>
                </c:pt>
                <c:pt idx="1000">
                  <c:v>4.2122000000000002</c:v>
                </c:pt>
                <c:pt idx="1001">
                  <c:v>4.2674000000000003</c:v>
                </c:pt>
                <c:pt idx="1002">
                  <c:v>4.2397999999999998</c:v>
                </c:pt>
                <c:pt idx="1003">
                  <c:v>4.2674000000000003</c:v>
                </c:pt>
                <c:pt idx="1004">
                  <c:v>4.2489999999999997</c:v>
                </c:pt>
                <c:pt idx="1005">
                  <c:v>4.1938000000000004</c:v>
                </c:pt>
                <c:pt idx="1006">
                  <c:v>4.3041999999999998</c:v>
                </c:pt>
                <c:pt idx="1007">
                  <c:v>4.2674000000000003</c:v>
                </c:pt>
                <c:pt idx="1008">
                  <c:v>4.3133999999999997</c:v>
                </c:pt>
                <c:pt idx="1009">
                  <c:v>4.3501000000000003</c:v>
                </c:pt>
                <c:pt idx="1010">
                  <c:v>4.3133999999999997</c:v>
                </c:pt>
                <c:pt idx="1011">
                  <c:v>4.4420999999999999</c:v>
                </c:pt>
                <c:pt idx="1012">
                  <c:v>4.4512999999999998</c:v>
                </c:pt>
                <c:pt idx="1013">
                  <c:v>4.4789000000000003</c:v>
                </c:pt>
                <c:pt idx="1014">
                  <c:v>4.5433000000000003</c:v>
                </c:pt>
                <c:pt idx="1015">
                  <c:v>4.6169000000000002</c:v>
                </c:pt>
                <c:pt idx="1016">
                  <c:v>4.6261000000000001</c:v>
                </c:pt>
                <c:pt idx="1017">
                  <c:v>4.4329000000000001</c:v>
                </c:pt>
                <c:pt idx="1018">
                  <c:v>4.3960999999999997</c:v>
                </c:pt>
                <c:pt idx="1019">
                  <c:v>4.3041999999999998</c:v>
                </c:pt>
                <c:pt idx="1020">
                  <c:v>4.2397999999999998</c:v>
                </c:pt>
                <c:pt idx="1021">
                  <c:v>4.2582000000000004</c:v>
                </c:pt>
                <c:pt idx="1022">
                  <c:v>4.1845999999999997</c:v>
                </c:pt>
                <c:pt idx="1023">
                  <c:v>4.2582000000000004</c:v>
                </c:pt>
                <c:pt idx="1024">
                  <c:v>4.4237000000000002</c:v>
                </c:pt>
                <c:pt idx="1025">
                  <c:v>4.3501000000000003</c:v>
                </c:pt>
                <c:pt idx="1026">
                  <c:v>4.3796999999999997</c:v>
                </c:pt>
                <c:pt idx="1027">
                  <c:v>4.3982000000000001</c:v>
                </c:pt>
                <c:pt idx="1028">
                  <c:v>4.4905999999999997</c:v>
                </c:pt>
                <c:pt idx="1029">
                  <c:v>4.5460000000000003</c:v>
                </c:pt>
                <c:pt idx="1030">
                  <c:v>4.4259000000000004</c:v>
                </c:pt>
                <c:pt idx="1031">
                  <c:v>4.3150000000000004</c:v>
                </c:pt>
                <c:pt idx="1032">
                  <c:v>4.3428000000000004</c:v>
                </c:pt>
                <c:pt idx="1033">
                  <c:v>4.3243</c:v>
                </c:pt>
                <c:pt idx="1034">
                  <c:v>4.3150000000000004</c:v>
                </c:pt>
                <c:pt idx="1035">
                  <c:v>4.3057999999999996</c:v>
                </c:pt>
                <c:pt idx="1036">
                  <c:v>4.3243</c:v>
                </c:pt>
                <c:pt idx="1037">
                  <c:v>4.3150000000000004</c:v>
                </c:pt>
                <c:pt idx="1038">
                  <c:v>4.3704999999999998</c:v>
                </c:pt>
                <c:pt idx="1039">
                  <c:v>4.3704999999999998</c:v>
                </c:pt>
                <c:pt idx="1040">
                  <c:v>4.4074</c:v>
                </c:pt>
                <c:pt idx="1041">
                  <c:v>4.3150000000000004</c:v>
                </c:pt>
                <c:pt idx="1042">
                  <c:v>4.2965999999999998</c:v>
                </c:pt>
                <c:pt idx="1043">
                  <c:v>4.2965999999999998</c:v>
                </c:pt>
                <c:pt idx="1044">
                  <c:v>4.2319000000000004</c:v>
                </c:pt>
                <c:pt idx="1045">
                  <c:v>4.3150000000000004</c:v>
                </c:pt>
                <c:pt idx="1046">
                  <c:v>4.2504</c:v>
                </c:pt>
                <c:pt idx="1047">
                  <c:v>4.2504</c:v>
                </c:pt>
                <c:pt idx="1048">
                  <c:v>4.3243</c:v>
                </c:pt>
                <c:pt idx="1049">
                  <c:v>4.4535999999999998</c:v>
                </c:pt>
                <c:pt idx="1050">
                  <c:v>4.4259000000000004</c:v>
                </c:pt>
                <c:pt idx="1051">
                  <c:v>4.3796999999999997</c:v>
                </c:pt>
                <c:pt idx="1052">
                  <c:v>4.3982000000000001</c:v>
                </c:pt>
                <c:pt idx="1053">
                  <c:v>4.3796999999999997</c:v>
                </c:pt>
                <c:pt idx="1054">
                  <c:v>4.3334999999999999</c:v>
                </c:pt>
                <c:pt idx="1055">
                  <c:v>4.3057999999999996</c:v>
                </c:pt>
                <c:pt idx="1056">
                  <c:v>4.3243</c:v>
                </c:pt>
                <c:pt idx="1057">
                  <c:v>4.1486999999999998</c:v>
                </c:pt>
                <c:pt idx="1058">
                  <c:v>4.2225999999999999</c:v>
                </c:pt>
                <c:pt idx="1059">
                  <c:v>4.1764000000000001</c:v>
                </c:pt>
                <c:pt idx="1060">
                  <c:v>4.2225999999999999</c:v>
                </c:pt>
                <c:pt idx="1061">
                  <c:v>4.2965999999999998</c:v>
                </c:pt>
                <c:pt idx="1062">
                  <c:v>4.2411000000000003</c:v>
                </c:pt>
                <c:pt idx="1063">
                  <c:v>4.2504</c:v>
                </c:pt>
                <c:pt idx="1064">
                  <c:v>4.2781000000000002</c:v>
                </c:pt>
                <c:pt idx="1065">
                  <c:v>4.3150000000000004</c:v>
                </c:pt>
                <c:pt idx="1066">
                  <c:v>4.3243</c:v>
                </c:pt>
                <c:pt idx="1067">
                  <c:v>4.3796999999999997</c:v>
                </c:pt>
                <c:pt idx="1068">
                  <c:v>4.4721000000000002</c:v>
                </c:pt>
                <c:pt idx="1069">
                  <c:v>4.5368000000000004</c:v>
                </c:pt>
                <c:pt idx="1070">
                  <c:v>4.5091000000000001</c:v>
                </c:pt>
                <c:pt idx="1071">
                  <c:v>4.5368000000000004</c:v>
                </c:pt>
                <c:pt idx="1072">
                  <c:v>4.5275999999999996</c:v>
                </c:pt>
                <c:pt idx="1073">
                  <c:v>4.4997999999999996</c:v>
                </c:pt>
                <c:pt idx="1074">
                  <c:v>4.4535999999999998</c:v>
                </c:pt>
                <c:pt idx="1075">
                  <c:v>4.5183</c:v>
                </c:pt>
                <c:pt idx="1076">
                  <c:v>4.4997999999999996</c:v>
                </c:pt>
                <c:pt idx="1077">
                  <c:v>4.5644999999999998</c:v>
                </c:pt>
                <c:pt idx="1078">
                  <c:v>4.5275999999999996</c:v>
                </c:pt>
                <c:pt idx="1079">
                  <c:v>4.4813999999999998</c:v>
                </c:pt>
                <c:pt idx="1080">
                  <c:v>4.3057999999999996</c:v>
                </c:pt>
                <c:pt idx="1081">
                  <c:v>4.2687999999999997</c:v>
                </c:pt>
                <c:pt idx="1082">
                  <c:v>3.8807999999999998</c:v>
                </c:pt>
                <c:pt idx="1083">
                  <c:v>3.8992</c:v>
                </c:pt>
                <c:pt idx="1084">
                  <c:v>3.9740000000000002</c:v>
                </c:pt>
                <c:pt idx="1085">
                  <c:v>3.8794</c:v>
                </c:pt>
                <c:pt idx="1086">
                  <c:v>3.9266999999999999</c:v>
                </c:pt>
                <c:pt idx="1087">
                  <c:v>3.9550999999999998</c:v>
                </c:pt>
                <c:pt idx="1088">
                  <c:v>3.9645000000000001</c:v>
                </c:pt>
                <c:pt idx="1089">
                  <c:v>3.9361000000000002</c:v>
                </c:pt>
                <c:pt idx="1090">
                  <c:v>3.8794</c:v>
                </c:pt>
                <c:pt idx="1091">
                  <c:v>3.8414999999999999</c:v>
                </c:pt>
                <c:pt idx="1092">
                  <c:v>3.8037000000000001</c:v>
                </c:pt>
                <c:pt idx="1093">
                  <c:v>3.8887999999999998</c:v>
                </c:pt>
                <c:pt idx="1094">
                  <c:v>3.8982999999999999</c:v>
                </c:pt>
                <c:pt idx="1095">
                  <c:v>3.851</c:v>
                </c:pt>
                <c:pt idx="1096">
                  <c:v>3.8603999999999998</c:v>
                </c:pt>
                <c:pt idx="1097">
                  <c:v>3.7848000000000002</c:v>
                </c:pt>
                <c:pt idx="1098">
                  <c:v>3.8130999999999999</c:v>
                </c:pt>
                <c:pt idx="1099">
                  <c:v>3.8414999999999999</c:v>
                </c:pt>
                <c:pt idx="1100">
                  <c:v>3.7374000000000001</c:v>
                </c:pt>
                <c:pt idx="1101">
                  <c:v>3.8037000000000001</c:v>
                </c:pt>
                <c:pt idx="1102">
                  <c:v>3.7942</c:v>
                </c:pt>
                <c:pt idx="1103">
                  <c:v>3.8321000000000001</c:v>
                </c:pt>
                <c:pt idx="1104">
                  <c:v>3.8603999999999998</c:v>
                </c:pt>
                <c:pt idx="1105">
                  <c:v>3.8130999999999999</c:v>
                </c:pt>
                <c:pt idx="1106">
                  <c:v>3.7280000000000002</c:v>
                </c:pt>
                <c:pt idx="1107">
                  <c:v>3.7469000000000001</c:v>
                </c:pt>
                <c:pt idx="1108">
                  <c:v>3.8037000000000001</c:v>
                </c:pt>
                <c:pt idx="1109">
                  <c:v>3.8037000000000001</c:v>
                </c:pt>
                <c:pt idx="1110">
                  <c:v>3.7942</c:v>
                </c:pt>
                <c:pt idx="1111">
                  <c:v>3.8321000000000001</c:v>
                </c:pt>
                <c:pt idx="1112">
                  <c:v>3.8414999999999999</c:v>
                </c:pt>
                <c:pt idx="1113">
                  <c:v>3.8226</c:v>
                </c:pt>
                <c:pt idx="1114">
                  <c:v>3.7753000000000001</c:v>
                </c:pt>
                <c:pt idx="1115">
                  <c:v>3.8037000000000001</c:v>
                </c:pt>
                <c:pt idx="1116">
                  <c:v>3.7753000000000001</c:v>
                </c:pt>
                <c:pt idx="1117">
                  <c:v>3.7848000000000002</c:v>
                </c:pt>
                <c:pt idx="1118">
                  <c:v>3.8603999999999998</c:v>
                </c:pt>
                <c:pt idx="1119">
                  <c:v>3.8603999999999998</c:v>
                </c:pt>
                <c:pt idx="1120">
                  <c:v>3.9266999999999999</c:v>
                </c:pt>
                <c:pt idx="1121">
                  <c:v>4.0118</c:v>
                </c:pt>
                <c:pt idx="1122">
                  <c:v>4.0496999999999996</c:v>
                </c:pt>
                <c:pt idx="1123">
                  <c:v>3.9740000000000002</c:v>
                </c:pt>
                <c:pt idx="1124">
                  <c:v>3.8982999999999999</c:v>
                </c:pt>
                <c:pt idx="1125">
                  <c:v>3.851</c:v>
                </c:pt>
                <c:pt idx="1126">
                  <c:v>3.7658</c:v>
                </c:pt>
                <c:pt idx="1127">
                  <c:v>3.8037000000000001</c:v>
                </c:pt>
                <c:pt idx="1128">
                  <c:v>3.8982999999999999</c:v>
                </c:pt>
                <c:pt idx="1129">
                  <c:v>3.9171999999999998</c:v>
                </c:pt>
                <c:pt idx="1130">
                  <c:v>3.9266999999999999</c:v>
                </c:pt>
                <c:pt idx="1131">
                  <c:v>3.9361000000000002</c:v>
                </c:pt>
                <c:pt idx="1132">
                  <c:v>4.0118</c:v>
                </c:pt>
                <c:pt idx="1133">
                  <c:v>3.9550999999999998</c:v>
                </c:pt>
                <c:pt idx="1134">
                  <c:v>3.9171999999999998</c:v>
                </c:pt>
                <c:pt idx="1135">
                  <c:v>3.9266999999999999</c:v>
                </c:pt>
                <c:pt idx="1136">
                  <c:v>3.9456000000000002</c:v>
                </c:pt>
                <c:pt idx="1137">
                  <c:v>3.9740000000000002</c:v>
                </c:pt>
                <c:pt idx="1138">
                  <c:v>4.0496999999999996</c:v>
                </c:pt>
                <c:pt idx="1139">
                  <c:v>4.1158999999999999</c:v>
                </c:pt>
                <c:pt idx="1140">
                  <c:v>3.7658</c:v>
                </c:pt>
                <c:pt idx="1141">
                  <c:v>3.6427999999999998</c:v>
                </c:pt>
                <c:pt idx="1142">
                  <c:v>3.6711999999999998</c:v>
                </c:pt>
                <c:pt idx="1143">
                  <c:v>3.7280000000000002</c:v>
                </c:pt>
                <c:pt idx="1144">
                  <c:v>3.7185000000000001</c:v>
                </c:pt>
                <c:pt idx="1145">
                  <c:v>3.7280000000000002</c:v>
                </c:pt>
                <c:pt idx="1146">
                  <c:v>3.7795000000000001</c:v>
                </c:pt>
                <c:pt idx="1147">
                  <c:v>3.7890999999999999</c:v>
                </c:pt>
                <c:pt idx="1148">
                  <c:v>3.7795000000000001</c:v>
                </c:pt>
                <c:pt idx="1149">
                  <c:v>3.7223000000000002</c:v>
                </c:pt>
                <c:pt idx="1150">
                  <c:v>3.7509000000000001</c:v>
                </c:pt>
                <c:pt idx="1151">
                  <c:v>3.7604000000000002</c:v>
                </c:pt>
                <c:pt idx="1152">
                  <c:v>3.77</c:v>
                </c:pt>
                <c:pt idx="1153">
                  <c:v>3.7604000000000002</c:v>
                </c:pt>
                <c:pt idx="1154">
                  <c:v>3.7126999999999999</c:v>
                </c:pt>
                <c:pt idx="1155">
                  <c:v>3.7317999999999998</c:v>
                </c:pt>
                <c:pt idx="1156">
                  <c:v>3.7223000000000002</c:v>
                </c:pt>
                <c:pt idx="1157">
                  <c:v>3.7223000000000002</c:v>
                </c:pt>
                <c:pt idx="1158">
                  <c:v>3.7223000000000002</c:v>
                </c:pt>
                <c:pt idx="1159">
                  <c:v>3.77</c:v>
                </c:pt>
                <c:pt idx="1160">
                  <c:v>3.7126999999999999</c:v>
                </c:pt>
                <c:pt idx="1161">
                  <c:v>3.6936</c:v>
                </c:pt>
                <c:pt idx="1162">
                  <c:v>3.6267999999999998</c:v>
                </c:pt>
                <c:pt idx="1163">
                  <c:v>3.5886</c:v>
                </c:pt>
                <c:pt idx="1164">
                  <c:v>3.5981999999999998</c:v>
                </c:pt>
                <c:pt idx="1165">
                  <c:v>3.6364000000000001</c:v>
                </c:pt>
                <c:pt idx="1166">
                  <c:v>3.6364000000000001</c:v>
                </c:pt>
                <c:pt idx="1167">
                  <c:v>3.6267999999999998</c:v>
                </c:pt>
                <c:pt idx="1168">
                  <c:v>3.6554000000000002</c:v>
                </c:pt>
                <c:pt idx="1169">
                  <c:v>3.5981999999999998</c:v>
                </c:pt>
                <c:pt idx="1170">
                  <c:v>3.6267999999999998</c:v>
                </c:pt>
                <c:pt idx="1171">
                  <c:v>3.6745000000000001</c:v>
                </c:pt>
                <c:pt idx="1172">
                  <c:v>3.77</c:v>
                </c:pt>
                <c:pt idx="1173">
                  <c:v>3.7986</c:v>
                </c:pt>
                <c:pt idx="1174">
                  <c:v>3.8081999999999998</c:v>
                </c:pt>
                <c:pt idx="1175">
                  <c:v>3.8081999999999998</c:v>
                </c:pt>
                <c:pt idx="1176">
                  <c:v>3.8176999999999999</c:v>
                </c:pt>
                <c:pt idx="1177">
                  <c:v>3.8654000000000002</c:v>
                </c:pt>
                <c:pt idx="1178">
                  <c:v>3.8845000000000001</c:v>
                </c:pt>
                <c:pt idx="1179">
                  <c:v>3.8559000000000001</c:v>
                </c:pt>
                <c:pt idx="1180">
                  <c:v>3.8845000000000001</c:v>
                </c:pt>
                <c:pt idx="1181">
                  <c:v>3.8654000000000002</c:v>
                </c:pt>
                <c:pt idx="1182">
                  <c:v>3.8271999999999999</c:v>
                </c:pt>
                <c:pt idx="1183">
                  <c:v>3.8368000000000002</c:v>
                </c:pt>
                <c:pt idx="1184">
                  <c:v>3.7509000000000001</c:v>
                </c:pt>
                <c:pt idx="1185">
                  <c:v>3.77</c:v>
                </c:pt>
                <c:pt idx="1186">
                  <c:v>3.8176999999999999</c:v>
                </c:pt>
                <c:pt idx="1187">
                  <c:v>3.7795000000000001</c:v>
                </c:pt>
                <c:pt idx="1188">
                  <c:v>3.6936</c:v>
                </c:pt>
                <c:pt idx="1189">
                  <c:v>3.7126999999999999</c:v>
                </c:pt>
                <c:pt idx="1190">
                  <c:v>3.6554000000000002</c:v>
                </c:pt>
                <c:pt idx="1191">
                  <c:v>3.56</c:v>
                </c:pt>
                <c:pt idx="1192">
                  <c:v>3.5314000000000001</c:v>
                </c:pt>
                <c:pt idx="1193">
                  <c:v>3.5505</c:v>
                </c:pt>
                <c:pt idx="1194">
                  <c:v>3.5695000000000001</c:v>
                </c:pt>
                <c:pt idx="1195">
                  <c:v>3.5505</c:v>
                </c:pt>
                <c:pt idx="1196">
                  <c:v>3.5026999999999999</c:v>
                </c:pt>
                <c:pt idx="1197">
                  <c:v>3.4550000000000001</c:v>
                </c:pt>
                <c:pt idx="1198">
                  <c:v>3.3786999999999998</c:v>
                </c:pt>
                <c:pt idx="1199">
                  <c:v>3.3978000000000002</c:v>
                </c:pt>
                <c:pt idx="1200">
                  <c:v>3.3978000000000002</c:v>
                </c:pt>
                <c:pt idx="1201">
                  <c:v>3.4359000000000002</c:v>
                </c:pt>
                <c:pt idx="1202">
                  <c:v>3.4073000000000002</c:v>
                </c:pt>
                <c:pt idx="1203">
                  <c:v>3.4073000000000002</c:v>
                </c:pt>
                <c:pt idx="1204">
                  <c:v>3.35</c:v>
                </c:pt>
                <c:pt idx="1205">
                  <c:v>3.4359000000000002</c:v>
                </c:pt>
                <c:pt idx="1206">
                  <c:v>3.3309000000000002</c:v>
                </c:pt>
                <c:pt idx="1207">
                  <c:v>3.2355</c:v>
                </c:pt>
                <c:pt idx="1208">
                  <c:v>3.0636999999999999</c:v>
                </c:pt>
                <c:pt idx="1209">
                  <c:v>3.0350999999999999</c:v>
                </c:pt>
                <c:pt idx="1210">
                  <c:v>3.0466000000000002</c:v>
                </c:pt>
                <c:pt idx="1211">
                  <c:v>3.1044999999999998</c:v>
                </c:pt>
                <c:pt idx="1212">
                  <c:v>3.0948000000000002</c:v>
                </c:pt>
                <c:pt idx="1213">
                  <c:v>3.1238000000000001</c:v>
                </c:pt>
                <c:pt idx="1214">
                  <c:v>3.1334</c:v>
                </c:pt>
                <c:pt idx="1215">
                  <c:v>3.1720000000000002</c:v>
                </c:pt>
                <c:pt idx="1216">
                  <c:v>3.1913</c:v>
                </c:pt>
                <c:pt idx="1217">
                  <c:v>3.1238000000000001</c:v>
                </c:pt>
                <c:pt idx="1218">
                  <c:v>3.2298</c:v>
                </c:pt>
                <c:pt idx="1219">
                  <c:v>3.3359000000000001</c:v>
                </c:pt>
                <c:pt idx="1220">
                  <c:v>3.3069999999999999</c:v>
                </c:pt>
                <c:pt idx="1221">
                  <c:v>3.3069999999999999</c:v>
                </c:pt>
                <c:pt idx="1222">
                  <c:v>3.3552</c:v>
                </c:pt>
                <c:pt idx="1223">
                  <c:v>3.3262</c:v>
                </c:pt>
                <c:pt idx="1224">
                  <c:v>3.3647999999999998</c:v>
                </c:pt>
                <c:pt idx="1225">
                  <c:v>3.3552</c:v>
                </c:pt>
                <c:pt idx="1226">
                  <c:v>3.4419</c:v>
                </c:pt>
                <c:pt idx="1227">
                  <c:v>3.4611999999999998</c:v>
                </c:pt>
                <c:pt idx="1228">
                  <c:v>3.4129999999999998</c:v>
                </c:pt>
                <c:pt idx="1229">
                  <c:v>3.4323000000000001</c:v>
                </c:pt>
                <c:pt idx="1230">
                  <c:v>3.4611999999999998</c:v>
                </c:pt>
                <c:pt idx="1231">
                  <c:v>3.4034</c:v>
                </c:pt>
                <c:pt idx="1232">
                  <c:v>3.4034</c:v>
                </c:pt>
                <c:pt idx="1233">
                  <c:v>3.4226000000000001</c:v>
                </c:pt>
                <c:pt idx="1234">
                  <c:v>3.4129999999999998</c:v>
                </c:pt>
                <c:pt idx="1235">
                  <c:v>3.3936999999999999</c:v>
                </c:pt>
                <c:pt idx="1236">
                  <c:v>3.4323000000000001</c:v>
                </c:pt>
                <c:pt idx="1237">
                  <c:v>3.3552</c:v>
                </c:pt>
                <c:pt idx="1238">
                  <c:v>3.3647999999999998</c:v>
                </c:pt>
                <c:pt idx="1239">
                  <c:v>3.0466000000000002</c:v>
                </c:pt>
                <c:pt idx="1240">
                  <c:v>2.8923999999999999</c:v>
                </c:pt>
                <c:pt idx="1241">
                  <c:v>2.9020000000000001</c:v>
                </c:pt>
                <c:pt idx="1242">
                  <c:v>2.9887999999999999</c:v>
                </c:pt>
                <c:pt idx="1243">
                  <c:v>3.0659000000000001</c:v>
                </c:pt>
                <c:pt idx="1244">
                  <c:v>3.0081000000000002</c:v>
                </c:pt>
                <c:pt idx="1245">
                  <c:v>3.1044999999999998</c:v>
                </c:pt>
                <c:pt idx="1246">
                  <c:v>3.1334</c:v>
                </c:pt>
                <c:pt idx="1247">
                  <c:v>3.2490999999999999</c:v>
                </c:pt>
                <c:pt idx="1248">
                  <c:v>3.1431</c:v>
                </c:pt>
                <c:pt idx="1249">
                  <c:v>3.1141000000000001</c:v>
                </c:pt>
                <c:pt idx="1250">
                  <c:v>3.1913</c:v>
                </c:pt>
                <c:pt idx="1251">
                  <c:v>3.1334</c:v>
                </c:pt>
                <c:pt idx="1252">
                  <c:v>3.1623000000000001</c:v>
                </c:pt>
                <c:pt idx="1253">
                  <c:v>3.2395</c:v>
                </c:pt>
                <c:pt idx="1254">
                  <c:v>3.2298</c:v>
                </c:pt>
                <c:pt idx="1255">
                  <c:v>3.2587000000000002</c:v>
                </c:pt>
                <c:pt idx="1256">
                  <c:v>3.2490999999999999</c:v>
                </c:pt>
                <c:pt idx="1257">
                  <c:v>3.2972999999999999</c:v>
                </c:pt>
                <c:pt idx="1258">
                  <c:v>3.2877000000000001</c:v>
                </c:pt>
                <c:pt idx="1259">
                  <c:v>3.2684000000000002</c:v>
                </c:pt>
                <c:pt idx="1260">
                  <c:v>3.3262</c:v>
                </c:pt>
                <c:pt idx="1261">
                  <c:v>3.3166000000000002</c:v>
                </c:pt>
                <c:pt idx="1262">
                  <c:v>3.4129999999999998</c:v>
                </c:pt>
                <c:pt idx="1263">
                  <c:v>3.3552</c:v>
                </c:pt>
                <c:pt idx="1264">
                  <c:v>3.3647999999999998</c:v>
                </c:pt>
                <c:pt idx="1265">
                  <c:v>3.3744000000000001</c:v>
                </c:pt>
                <c:pt idx="1266">
                  <c:v>3.3936999999999999</c:v>
                </c:pt>
                <c:pt idx="1267">
                  <c:v>3.3841000000000001</c:v>
                </c:pt>
                <c:pt idx="1268">
                  <c:v>3.3262</c:v>
                </c:pt>
                <c:pt idx="1269">
                  <c:v>3.3454999999999999</c:v>
                </c:pt>
                <c:pt idx="1270">
                  <c:v>3.3069999999999999</c:v>
                </c:pt>
                <c:pt idx="1271">
                  <c:v>3.2298</c:v>
                </c:pt>
                <c:pt idx="1272">
                  <c:v>3.2395</c:v>
                </c:pt>
                <c:pt idx="1273">
                  <c:v>3.2877000000000001</c:v>
                </c:pt>
                <c:pt idx="1274">
                  <c:v>3.6637</c:v>
                </c:pt>
                <c:pt idx="1275">
                  <c:v>3.6829999999999998</c:v>
                </c:pt>
                <c:pt idx="1276">
                  <c:v>3.7442000000000002</c:v>
                </c:pt>
                <c:pt idx="1277">
                  <c:v>3.5789</c:v>
                </c:pt>
                <c:pt idx="1278">
                  <c:v>3.5011000000000001</c:v>
                </c:pt>
                <c:pt idx="1279">
                  <c:v>3.4914000000000001</c:v>
                </c:pt>
                <c:pt idx="1280">
                  <c:v>3.4525000000000001</c:v>
                </c:pt>
                <c:pt idx="1281">
                  <c:v>3.4622000000000002</c:v>
                </c:pt>
                <c:pt idx="1282">
                  <c:v>3.4622000000000002</c:v>
                </c:pt>
                <c:pt idx="1283">
                  <c:v>3.4525000000000001</c:v>
                </c:pt>
                <c:pt idx="1284">
                  <c:v>3.5789</c:v>
                </c:pt>
                <c:pt idx="1285">
                  <c:v>3.4914000000000001</c:v>
                </c:pt>
                <c:pt idx="1286">
                  <c:v>3.5205000000000002</c:v>
                </c:pt>
                <c:pt idx="1287">
                  <c:v>3.3940999999999999</c:v>
                </c:pt>
                <c:pt idx="1288">
                  <c:v>3.4232999999999998</c:v>
                </c:pt>
                <c:pt idx="1289">
                  <c:v>3.4136000000000002</c:v>
                </c:pt>
                <c:pt idx="1290">
                  <c:v>3.4525000000000001</c:v>
                </c:pt>
                <c:pt idx="1291">
                  <c:v>3.3940999999999999</c:v>
                </c:pt>
                <c:pt idx="1292">
                  <c:v>3.4329999999999998</c:v>
                </c:pt>
                <c:pt idx="1293">
                  <c:v>3.4815999999999998</c:v>
                </c:pt>
                <c:pt idx="1294">
                  <c:v>3.4426999999999999</c:v>
                </c:pt>
                <c:pt idx="1295">
                  <c:v>3.4329999999999998</c:v>
                </c:pt>
                <c:pt idx="1296">
                  <c:v>3.4719000000000002</c:v>
                </c:pt>
                <c:pt idx="1297">
                  <c:v>3.4622000000000002</c:v>
                </c:pt>
                <c:pt idx="1298">
                  <c:v>3.4329999999999998</c:v>
                </c:pt>
                <c:pt idx="1299">
                  <c:v>3.4622000000000002</c:v>
                </c:pt>
                <c:pt idx="1300">
                  <c:v>3.5108000000000001</c:v>
                </c:pt>
                <c:pt idx="1301">
                  <c:v>3.4232999999999998</c:v>
                </c:pt>
                <c:pt idx="1302">
                  <c:v>3.5691999999999999</c:v>
                </c:pt>
                <c:pt idx="1303">
                  <c:v>3.5983999999999998</c:v>
                </c:pt>
                <c:pt idx="1304">
                  <c:v>3.5205000000000002</c:v>
                </c:pt>
                <c:pt idx="1305">
                  <c:v>3.5303</c:v>
                </c:pt>
                <c:pt idx="1306">
                  <c:v>3.5594999999999999</c:v>
                </c:pt>
                <c:pt idx="1307">
                  <c:v>3.5691999999999999</c:v>
                </c:pt>
                <c:pt idx="1308">
                  <c:v>3.5594999999999999</c:v>
                </c:pt>
                <c:pt idx="1309">
                  <c:v>3.5886</c:v>
                </c:pt>
                <c:pt idx="1310">
                  <c:v>3.3843999999999999</c:v>
                </c:pt>
                <c:pt idx="1311">
                  <c:v>3.4232999999999998</c:v>
                </c:pt>
                <c:pt idx="1312">
                  <c:v>3.4914000000000001</c:v>
                </c:pt>
                <c:pt idx="1313">
                  <c:v>3.4815999999999998</c:v>
                </c:pt>
                <c:pt idx="1314">
                  <c:v>3.4815999999999998</c:v>
                </c:pt>
                <c:pt idx="1315">
                  <c:v>3.4232999999999998</c:v>
                </c:pt>
                <c:pt idx="1316">
                  <c:v>3.4426999999999999</c:v>
                </c:pt>
                <c:pt idx="1317">
                  <c:v>3.5011000000000001</c:v>
                </c:pt>
                <c:pt idx="1318">
                  <c:v>3.4426999999999999</c:v>
                </c:pt>
                <c:pt idx="1319">
                  <c:v>3.4037999999999999</c:v>
                </c:pt>
                <c:pt idx="1320">
                  <c:v>3.4037999999999999</c:v>
                </c:pt>
                <c:pt idx="1321">
                  <c:v>3.4815999999999998</c:v>
                </c:pt>
                <c:pt idx="1322">
                  <c:v>3.4329999999999998</c:v>
                </c:pt>
                <c:pt idx="1323">
                  <c:v>3.3940999999999999</c:v>
                </c:pt>
                <c:pt idx="1324">
                  <c:v>3.3843999999999999</c:v>
                </c:pt>
                <c:pt idx="1325">
                  <c:v>3.4037999999999999</c:v>
                </c:pt>
                <c:pt idx="1326">
                  <c:v>3.3260000000000001</c:v>
                </c:pt>
                <c:pt idx="1327">
                  <c:v>3.3260000000000001</c:v>
                </c:pt>
                <c:pt idx="1328">
                  <c:v>3.2385000000000002</c:v>
                </c:pt>
                <c:pt idx="1329">
                  <c:v>3.2092999999999998</c:v>
                </c:pt>
                <c:pt idx="1330">
                  <c:v>3.2385000000000002</c:v>
                </c:pt>
                <c:pt idx="1331">
                  <c:v>3.2385000000000002</c:v>
                </c:pt>
                <c:pt idx="1332">
                  <c:v>3.3552</c:v>
                </c:pt>
                <c:pt idx="1333">
                  <c:v>3.4232999999999998</c:v>
                </c:pt>
                <c:pt idx="1334">
                  <c:v>3.633</c:v>
                </c:pt>
                <c:pt idx="1335">
                  <c:v>3.6232000000000002</c:v>
                </c:pt>
                <c:pt idx="1336">
                  <c:v>3.5935999999999999</c:v>
                </c:pt>
                <c:pt idx="1337">
                  <c:v>3.5838000000000001</c:v>
                </c:pt>
                <c:pt idx="1338">
                  <c:v>3.5935999999999999</c:v>
                </c:pt>
                <c:pt idx="1339">
                  <c:v>3.6232000000000002</c:v>
                </c:pt>
                <c:pt idx="1340">
                  <c:v>3.5935999999999999</c:v>
                </c:pt>
                <c:pt idx="1341">
                  <c:v>3.5935999999999999</c:v>
                </c:pt>
                <c:pt idx="1342">
                  <c:v>3.6133000000000002</c:v>
                </c:pt>
                <c:pt idx="1343">
                  <c:v>3.633</c:v>
                </c:pt>
                <c:pt idx="1344">
                  <c:v>3.6625000000000001</c:v>
                </c:pt>
                <c:pt idx="1345">
                  <c:v>3.6821999999999999</c:v>
                </c:pt>
                <c:pt idx="1346">
                  <c:v>3.6724000000000001</c:v>
                </c:pt>
                <c:pt idx="1347">
                  <c:v>3.6625000000000001</c:v>
                </c:pt>
                <c:pt idx="1348">
                  <c:v>3.6625000000000001</c:v>
                </c:pt>
                <c:pt idx="1349">
                  <c:v>3.7315</c:v>
                </c:pt>
                <c:pt idx="1350">
                  <c:v>3.8693</c:v>
                </c:pt>
                <c:pt idx="1351">
                  <c:v>3.8102</c:v>
                </c:pt>
                <c:pt idx="1352">
                  <c:v>3.8201000000000001</c:v>
                </c:pt>
                <c:pt idx="1353">
                  <c:v>3.8496000000000001</c:v>
                </c:pt>
                <c:pt idx="1354">
                  <c:v>3.7511999999999999</c:v>
                </c:pt>
                <c:pt idx="1355">
                  <c:v>3.7806999999999999</c:v>
                </c:pt>
                <c:pt idx="1356">
                  <c:v>3.8889999999999998</c:v>
                </c:pt>
                <c:pt idx="1357">
                  <c:v>3.7905000000000002</c:v>
                </c:pt>
                <c:pt idx="1358">
                  <c:v>3.7905000000000002</c:v>
                </c:pt>
                <c:pt idx="1359">
                  <c:v>3.8102</c:v>
                </c:pt>
                <c:pt idx="1360">
                  <c:v>3.7019000000000002</c:v>
                </c:pt>
                <c:pt idx="1361">
                  <c:v>3.7905000000000002</c:v>
                </c:pt>
                <c:pt idx="1362">
                  <c:v>3.8397999999999999</c:v>
                </c:pt>
                <c:pt idx="1363">
                  <c:v>3.8889999999999998</c:v>
                </c:pt>
                <c:pt idx="1364">
                  <c:v>3.8791000000000002</c:v>
                </c:pt>
                <c:pt idx="1365">
                  <c:v>3.9184999999999999</c:v>
                </c:pt>
                <c:pt idx="1366">
                  <c:v>3.8889999999999998</c:v>
                </c:pt>
                <c:pt idx="1367">
                  <c:v>3.8496000000000001</c:v>
                </c:pt>
                <c:pt idx="1368">
                  <c:v>3.7806999999999999</c:v>
                </c:pt>
                <c:pt idx="1369">
                  <c:v>3.7412999999999998</c:v>
                </c:pt>
                <c:pt idx="1370">
                  <c:v>3.7511999999999999</c:v>
                </c:pt>
                <c:pt idx="1371">
                  <c:v>3.6526999999999998</c:v>
                </c:pt>
                <c:pt idx="1372">
                  <c:v>3.5640999999999998</c:v>
                </c:pt>
                <c:pt idx="1373">
                  <c:v>3.633</c:v>
                </c:pt>
                <c:pt idx="1374">
                  <c:v>3.6232000000000002</c:v>
                </c:pt>
                <c:pt idx="1375">
                  <c:v>3.6034999999999999</c:v>
                </c:pt>
                <c:pt idx="1376">
                  <c:v>3.6232000000000002</c:v>
                </c:pt>
                <c:pt idx="1377">
                  <c:v>3.6724000000000001</c:v>
                </c:pt>
                <c:pt idx="1378">
                  <c:v>3.6724000000000001</c:v>
                </c:pt>
                <c:pt idx="1379">
                  <c:v>3.6133000000000002</c:v>
                </c:pt>
                <c:pt idx="1380">
                  <c:v>3.6724000000000001</c:v>
                </c:pt>
                <c:pt idx="1381">
                  <c:v>3.7216</c:v>
                </c:pt>
                <c:pt idx="1382">
                  <c:v>3.8298999999999999</c:v>
                </c:pt>
                <c:pt idx="1383">
                  <c:v>3.8298999999999999</c:v>
                </c:pt>
                <c:pt idx="1384">
                  <c:v>3.7905000000000002</c:v>
                </c:pt>
                <c:pt idx="1385">
                  <c:v>3.8397999999999999</c:v>
                </c:pt>
                <c:pt idx="1386">
                  <c:v>3.8298999999999999</c:v>
                </c:pt>
                <c:pt idx="1387">
                  <c:v>3.8003999999999998</c:v>
                </c:pt>
                <c:pt idx="1388">
                  <c:v>3.8988</c:v>
                </c:pt>
                <c:pt idx="1389">
                  <c:v>3.8791000000000002</c:v>
                </c:pt>
                <c:pt idx="1390">
                  <c:v>3.9283999999999999</c:v>
                </c:pt>
                <c:pt idx="1391">
                  <c:v>3.8595000000000002</c:v>
                </c:pt>
                <c:pt idx="1392">
                  <c:v>3.8201000000000001</c:v>
                </c:pt>
                <c:pt idx="1393">
                  <c:v>3.8397999999999999</c:v>
                </c:pt>
                <c:pt idx="1394">
                  <c:v>3.5640999999999998</c:v>
                </c:pt>
                <c:pt idx="1395">
                  <c:v>3.5935999999999999</c:v>
                </c:pt>
                <c:pt idx="1396">
                  <c:v>3.6821999999999999</c:v>
                </c:pt>
                <c:pt idx="1397">
                  <c:v>3.6852</c:v>
                </c:pt>
                <c:pt idx="1398">
                  <c:v>3.6455000000000002</c:v>
                </c:pt>
                <c:pt idx="1399">
                  <c:v>3.8043999999999998</c:v>
                </c:pt>
                <c:pt idx="1400">
                  <c:v>3.8142999999999998</c:v>
                </c:pt>
                <c:pt idx="1401">
                  <c:v>3.8142999999999998</c:v>
                </c:pt>
                <c:pt idx="1402">
                  <c:v>3.8938000000000001</c:v>
                </c:pt>
                <c:pt idx="1403">
                  <c:v>3.8938000000000001</c:v>
                </c:pt>
                <c:pt idx="1404">
                  <c:v>3.9236</c:v>
                </c:pt>
                <c:pt idx="1405">
                  <c:v>3.8243</c:v>
                </c:pt>
                <c:pt idx="1406">
                  <c:v>3.7050999999999998</c:v>
                </c:pt>
                <c:pt idx="1407">
                  <c:v>3.6852</c:v>
                </c:pt>
                <c:pt idx="1408">
                  <c:v>3.7050999999999998</c:v>
                </c:pt>
                <c:pt idx="1409">
                  <c:v>3.7646999999999999</c:v>
                </c:pt>
                <c:pt idx="1410">
                  <c:v>3.7845</c:v>
                </c:pt>
                <c:pt idx="1411">
                  <c:v>3.8043999999999998</c:v>
                </c:pt>
                <c:pt idx="1412">
                  <c:v>3.9137</c:v>
                </c:pt>
                <c:pt idx="1413">
                  <c:v>3.9533999999999998</c:v>
                </c:pt>
                <c:pt idx="1414">
                  <c:v>4.0427999999999997</c:v>
                </c:pt>
                <c:pt idx="1415">
                  <c:v>4.0129999999999999</c:v>
                </c:pt>
                <c:pt idx="1416">
                  <c:v>4.1322000000000001</c:v>
                </c:pt>
                <c:pt idx="1417">
                  <c:v>4.1223000000000001</c:v>
                </c:pt>
                <c:pt idx="1418">
                  <c:v>4.1322000000000001</c:v>
                </c:pt>
                <c:pt idx="1419">
                  <c:v>4.0824999999999996</c:v>
                </c:pt>
                <c:pt idx="1420">
                  <c:v>4.1421000000000001</c:v>
                </c:pt>
                <c:pt idx="1421">
                  <c:v>4.1520999999999999</c:v>
                </c:pt>
                <c:pt idx="1422">
                  <c:v>4.1917999999999997</c:v>
                </c:pt>
                <c:pt idx="1423">
                  <c:v>4.1619999999999999</c:v>
                </c:pt>
                <c:pt idx="1424">
                  <c:v>4.4500999999999999</c:v>
                </c:pt>
                <c:pt idx="1425">
                  <c:v>4.4302000000000001</c:v>
                </c:pt>
                <c:pt idx="1426">
                  <c:v>4.3506999999999998</c:v>
                </c:pt>
                <c:pt idx="1427">
                  <c:v>4.3506999999999998</c:v>
                </c:pt>
                <c:pt idx="1428">
                  <c:v>4.3010999999999999</c:v>
                </c:pt>
                <c:pt idx="1429">
                  <c:v>4.2117000000000004</c:v>
                </c:pt>
                <c:pt idx="1430">
                  <c:v>4.2314999999999996</c:v>
                </c:pt>
                <c:pt idx="1431">
                  <c:v>4.1619999999999999</c:v>
                </c:pt>
                <c:pt idx="1432">
                  <c:v>4.1619999999999999</c:v>
                </c:pt>
                <c:pt idx="1433">
                  <c:v>4.1718999999999999</c:v>
                </c:pt>
                <c:pt idx="1434">
                  <c:v>4.1718999999999999</c:v>
                </c:pt>
                <c:pt idx="1435">
                  <c:v>4.1818999999999997</c:v>
                </c:pt>
                <c:pt idx="1436">
                  <c:v>4.1619999999999999</c:v>
                </c:pt>
                <c:pt idx="1437">
                  <c:v>4.1619999999999999</c:v>
                </c:pt>
                <c:pt idx="1438">
                  <c:v>4.2215999999999996</c:v>
                </c:pt>
                <c:pt idx="1439">
                  <c:v>4.2514000000000003</c:v>
                </c:pt>
                <c:pt idx="1440">
                  <c:v>4.2812000000000001</c:v>
                </c:pt>
                <c:pt idx="1441">
                  <c:v>4.3705999999999996</c:v>
                </c:pt>
                <c:pt idx="1442">
                  <c:v>4.3308999999999997</c:v>
                </c:pt>
                <c:pt idx="1443">
                  <c:v>4.3308999999999997</c:v>
                </c:pt>
                <c:pt idx="1444">
                  <c:v>4.3407999999999998</c:v>
                </c:pt>
                <c:pt idx="1445">
                  <c:v>4.3407999999999998</c:v>
                </c:pt>
                <c:pt idx="1446">
                  <c:v>4.3209</c:v>
                </c:pt>
                <c:pt idx="1447">
                  <c:v>4.3606999999999996</c:v>
                </c:pt>
                <c:pt idx="1448">
                  <c:v>4.3209</c:v>
                </c:pt>
                <c:pt idx="1449">
                  <c:v>4.3209</c:v>
                </c:pt>
                <c:pt idx="1450">
                  <c:v>4.3010999999999999</c:v>
                </c:pt>
                <c:pt idx="1451">
                  <c:v>4.3705999999999996</c:v>
                </c:pt>
                <c:pt idx="1452">
                  <c:v>4.4401000000000002</c:v>
                </c:pt>
                <c:pt idx="1453">
                  <c:v>4.3804999999999996</c:v>
                </c:pt>
                <c:pt idx="1454">
                  <c:v>4.3308999999999997</c:v>
                </c:pt>
                <c:pt idx="1455">
                  <c:v>4.3705999999999996</c:v>
                </c:pt>
                <c:pt idx="1456">
                  <c:v>4.3804999999999996</c:v>
                </c:pt>
                <c:pt idx="1457">
                  <c:v>4.4302000000000001</c:v>
                </c:pt>
                <c:pt idx="1458">
                  <c:v>4.3109999999999999</c:v>
                </c:pt>
                <c:pt idx="1459">
                  <c:v>4.7183000000000002</c:v>
                </c:pt>
                <c:pt idx="1460">
                  <c:v>4.758</c:v>
                </c:pt>
                <c:pt idx="1461">
                  <c:v>4.71</c:v>
                </c:pt>
                <c:pt idx="1462">
                  <c:v>4.68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4.95</c:v>
                </c:pt>
                <c:pt idx="1466">
                  <c:v>4.8499999999999996</c:v>
                </c:pt>
                <c:pt idx="1467">
                  <c:v>4.78</c:v>
                </c:pt>
                <c:pt idx="1468">
                  <c:v>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E-4674-A25C-D82175D75694}"/>
            </c:ext>
          </c:extLst>
        </c:ser>
        <c:ser>
          <c:idx val="1"/>
          <c:order val="1"/>
          <c:tx>
            <c:strRef>
              <c:f>'Simple Moving Average Span'!$H$1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Span'!$H$3:$H$1470</c:f>
              <c:numCache>
                <c:formatCode>_("$"* #,##0.00_);_("$"* \(#,##0.00\);_("$"* "-"??_);_(@_)</c:formatCode>
                <c:ptCount val="1468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5.3741000000000003</c:v>
                </c:pt>
                <c:pt idx="4">
                  <c:v>5.4901999999999997</c:v>
                </c:pt>
                <c:pt idx="5">
                  <c:v>5.5438000000000001</c:v>
                </c:pt>
                <c:pt idx="6">
                  <c:v>5.4813000000000001</c:v>
                </c:pt>
                <c:pt idx="7">
                  <c:v>5.4276999999999997</c:v>
                </c:pt>
                <c:pt idx="8">
                  <c:v>5.3741000000000003</c:v>
                </c:pt>
                <c:pt idx="9">
                  <c:v>5.4009</c:v>
                </c:pt>
                <c:pt idx="10">
                  <c:v>5.3117000000000001</c:v>
                </c:pt>
                <c:pt idx="11">
                  <c:v>5.3384</c:v>
                </c:pt>
                <c:pt idx="12">
                  <c:v>5.4545000000000003</c:v>
                </c:pt>
                <c:pt idx="13">
                  <c:v>5.3295000000000003</c:v>
                </c:pt>
                <c:pt idx="14">
                  <c:v>5.4009</c:v>
                </c:pt>
                <c:pt idx="15">
                  <c:v>5.4991000000000003</c:v>
                </c:pt>
                <c:pt idx="16">
                  <c:v>5.8918999999999997</c:v>
                </c:pt>
                <c:pt idx="17">
                  <c:v>5.7937000000000003</c:v>
                </c:pt>
                <c:pt idx="18">
                  <c:v>5.8472999999999997</c:v>
                </c:pt>
                <c:pt idx="19">
                  <c:v>5.8651</c:v>
                </c:pt>
                <c:pt idx="20">
                  <c:v>5.6687000000000003</c:v>
                </c:pt>
                <c:pt idx="21">
                  <c:v>5.4722999999999997</c:v>
                </c:pt>
                <c:pt idx="22">
                  <c:v>5.4099000000000004</c:v>
                </c:pt>
                <c:pt idx="23">
                  <c:v>5.3920000000000003</c:v>
                </c:pt>
                <c:pt idx="24">
                  <c:v>5.4009</c:v>
                </c:pt>
                <c:pt idx="25">
                  <c:v>5.3205999999999998</c:v>
                </c:pt>
                <c:pt idx="26">
                  <c:v>5.4991000000000003</c:v>
                </c:pt>
                <c:pt idx="27">
                  <c:v>5.5438000000000001</c:v>
                </c:pt>
                <c:pt idx="28">
                  <c:v>5.5705</c:v>
                </c:pt>
                <c:pt idx="29">
                  <c:v>5.6420000000000003</c:v>
                </c:pt>
                <c:pt idx="30">
                  <c:v>5.6241000000000003</c:v>
                </c:pt>
                <c:pt idx="31">
                  <c:v>5.6420000000000003</c:v>
                </c:pt>
                <c:pt idx="32">
                  <c:v>5.5080999999999998</c:v>
                </c:pt>
                <c:pt idx="33">
                  <c:v>5.4455999999999998</c:v>
                </c:pt>
                <c:pt idx="34">
                  <c:v>5.4901999999999997</c:v>
                </c:pt>
                <c:pt idx="35">
                  <c:v>5.5705</c:v>
                </c:pt>
                <c:pt idx="36">
                  <c:v>5.4901999999999997</c:v>
                </c:pt>
                <c:pt idx="37">
                  <c:v>5.4634</c:v>
                </c:pt>
                <c:pt idx="38">
                  <c:v>5.4634</c:v>
                </c:pt>
                <c:pt idx="39">
                  <c:v>5.4366000000000003</c:v>
                </c:pt>
                <c:pt idx="40">
                  <c:v>5.4545000000000003</c:v>
                </c:pt>
                <c:pt idx="41">
                  <c:v>5.4276999999999997</c:v>
                </c:pt>
                <c:pt idx="42">
                  <c:v>5.4991000000000003</c:v>
                </c:pt>
                <c:pt idx="43">
                  <c:v>5.4455999999999998</c:v>
                </c:pt>
                <c:pt idx="44">
                  <c:v>5.3830999999999998</c:v>
                </c:pt>
                <c:pt idx="45">
                  <c:v>5.4188000000000001</c:v>
                </c:pt>
                <c:pt idx="46">
                  <c:v>5.4813000000000001</c:v>
                </c:pt>
                <c:pt idx="47">
                  <c:v>5.5347999999999997</c:v>
                </c:pt>
                <c:pt idx="48">
                  <c:v>5.4813000000000001</c:v>
                </c:pt>
                <c:pt idx="49">
                  <c:v>5.5526999999999997</c:v>
                </c:pt>
                <c:pt idx="50">
                  <c:v>5.7045000000000003</c:v>
                </c:pt>
                <c:pt idx="51">
                  <c:v>5.6509</c:v>
                </c:pt>
                <c:pt idx="52">
                  <c:v>5.6687000000000003</c:v>
                </c:pt>
                <c:pt idx="53">
                  <c:v>5.6151999999999997</c:v>
                </c:pt>
                <c:pt idx="54">
                  <c:v>5.5884</c:v>
                </c:pt>
                <c:pt idx="55">
                  <c:v>5.2492000000000001</c:v>
                </c:pt>
                <c:pt idx="56">
                  <c:v>5.2401999999999997</c:v>
                </c:pt>
                <c:pt idx="57">
                  <c:v>5.1955999999999998</c:v>
                </c:pt>
                <c:pt idx="58">
                  <c:v>5.1955999999999998</c:v>
                </c:pt>
                <c:pt idx="59">
                  <c:v>5.0796000000000001</c:v>
                </c:pt>
                <c:pt idx="60">
                  <c:v>5.1063000000000001</c:v>
                </c:pt>
                <c:pt idx="61">
                  <c:v>5.1509999999999998</c:v>
                </c:pt>
                <c:pt idx="62">
                  <c:v>5.1867000000000001</c:v>
                </c:pt>
                <c:pt idx="63">
                  <c:v>5.2670000000000003</c:v>
                </c:pt>
                <c:pt idx="64">
                  <c:v>5.2670000000000003</c:v>
                </c:pt>
                <c:pt idx="65">
                  <c:v>5.2849000000000004</c:v>
                </c:pt>
                <c:pt idx="66">
                  <c:v>5.3205999999999998</c:v>
                </c:pt>
                <c:pt idx="67">
                  <c:v>5.2313000000000001</c:v>
                </c:pt>
                <c:pt idx="68">
                  <c:v>5.2224000000000004</c:v>
                </c:pt>
                <c:pt idx="69">
                  <c:v>5.2401999999999997</c:v>
                </c:pt>
                <c:pt idx="70">
                  <c:v>5.3026999999999997</c:v>
                </c:pt>
                <c:pt idx="71">
                  <c:v>5.0349000000000004</c:v>
                </c:pt>
                <c:pt idx="72">
                  <c:v>5.0705999999999998</c:v>
                </c:pt>
                <c:pt idx="73">
                  <c:v>5.1955999999999998</c:v>
                </c:pt>
                <c:pt idx="74">
                  <c:v>5.1867000000000001</c:v>
                </c:pt>
                <c:pt idx="75">
                  <c:v>5.1867000000000001</c:v>
                </c:pt>
                <c:pt idx="76">
                  <c:v>5.1778000000000004</c:v>
                </c:pt>
                <c:pt idx="77">
                  <c:v>5.1688000000000001</c:v>
                </c:pt>
                <c:pt idx="78">
                  <c:v>4.7313999999999998</c:v>
                </c:pt>
                <c:pt idx="79">
                  <c:v>4.7850000000000001</c:v>
                </c:pt>
                <c:pt idx="80">
                  <c:v>4.7492000000000001</c:v>
                </c:pt>
                <c:pt idx="81">
                  <c:v>4.7134999999999998</c:v>
                </c:pt>
                <c:pt idx="82">
                  <c:v>4.66</c:v>
                </c:pt>
                <c:pt idx="83">
                  <c:v>4.6332000000000004</c:v>
                </c:pt>
                <c:pt idx="84">
                  <c:v>4.6242999999999999</c:v>
                </c:pt>
                <c:pt idx="85">
                  <c:v>4.5885999999999996</c:v>
                </c:pt>
                <c:pt idx="86">
                  <c:v>4.4992999999999999</c:v>
                </c:pt>
                <c:pt idx="87">
                  <c:v>4.4457000000000004</c:v>
                </c:pt>
                <c:pt idx="88">
                  <c:v>4.4188999999999998</c:v>
                </c:pt>
                <c:pt idx="89">
                  <c:v>4.4010999999999996</c:v>
                </c:pt>
                <c:pt idx="90">
                  <c:v>4.3029000000000002</c:v>
                </c:pt>
                <c:pt idx="91">
                  <c:v>4.2583000000000002</c:v>
                </c:pt>
                <c:pt idx="92">
                  <c:v>4.2583000000000002</c:v>
                </c:pt>
                <c:pt idx="93">
                  <c:v>4.4279000000000002</c:v>
                </c:pt>
                <c:pt idx="94">
                  <c:v>4.41</c:v>
                </c:pt>
                <c:pt idx="95">
                  <c:v>4.5350000000000001</c:v>
                </c:pt>
                <c:pt idx="96">
                  <c:v>4.5528000000000004</c:v>
                </c:pt>
                <c:pt idx="97">
                  <c:v>4.6304999999999996</c:v>
                </c:pt>
                <c:pt idx="98">
                  <c:v>4.4861000000000004</c:v>
                </c:pt>
                <c:pt idx="99">
                  <c:v>4.6214000000000004</c:v>
                </c:pt>
                <c:pt idx="100">
                  <c:v>4.5221999999999998</c:v>
                </c:pt>
                <c:pt idx="101">
                  <c:v>4.5491999999999999</c:v>
                </c:pt>
                <c:pt idx="102">
                  <c:v>4.5944000000000003</c:v>
                </c:pt>
                <c:pt idx="103">
                  <c:v>4.5583</c:v>
                </c:pt>
                <c:pt idx="104">
                  <c:v>4.5041000000000002</c:v>
                </c:pt>
                <c:pt idx="105">
                  <c:v>4.5401999999999996</c:v>
                </c:pt>
                <c:pt idx="106">
                  <c:v>4.5583</c:v>
                </c:pt>
                <c:pt idx="107">
                  <c:v>4.5312000000000001</c:v>
                </c:pt>
                <c:pt idx="108">
                  <c:v>4.5853000000000002</c:v>
                </c:pt>
                <c:pt idx="109">
                  <c:v>4.4950999999999999</c:v>
                </c:pt>
                <c:pt idx="110">
                  <c:v>4.6576000000000004</c:v>
                </c:pt>
                <c:pt idx="111">
                  <c:v>4.6033999999999997</c:v>
                </c:pt>
                <c:pt idx="112">
                  <c:v>4.5853000000000002</c:v>
                </c:pt>
                <c:pt idx="113">
                  <c:v>4.468</c:v>
                </c:pt>
                <c:pt idx="114">
                  <c:v>4.4861000000000004</c:v>
                </c:pt>
                <c:pt idx="115">
                  <c:v>4.5221999999999998</c:v>
                </c:pt>
                <c:pt idx="116">
                  <c:v>4.5491999999999999</c:v>
                </c:pt>
                <c:pt idx="117">
                  <c:v>4.6665999999999999</c:v>
                </c:pt>
                <c:pt idx="118">
                  <c:v>4.6576000000000004</c:v>
                </c:pt>
                <c:pt idx="119">
                  <c:v>4.5491999999999999</c:v>
                </c:pt>
                <c:pt idx="120">
                  <c:v>4.5041000000000002</c:v>
                </c:pt>
                <c:pt idx="121">
                  <c:v>4.5312000000000001</c:v>
                </c:pt>
                <c:pt idx="122">
                  <c:v>4.4861000000000004</c:v>
                </c:pt>
                <c:pt idx="123">
                  <c:v>4.5221999999999998</c:v>
                </c:pt>
                <c:pt idx="124">
                  <c:v>4.5401999999999996</c:v>
                </c:pt>
                <c:pt idx="125">
                  <c:v>4.5673000000000004</c:v>
                </c:pt>
                <c:pt idx="126">
                  <c:v>4.6214000000000004</c:v>
                </c:pt>
                <c:pt idx="127">
                  <c:v>4.5673000000000004</c:v>
                </c:pt>
                <c:pt idx="128">
                  <c:v>4.5491999999999999</c:v>
                </c:pt>
                <c:pt idx="129">
                  <c:v>4.5401999999999996</c:v>
                </c:pt>
                <c:pt idx="130">
                  <c:v>4.5673000000000004</c:v>
                </c:pt>
                <c:pt idx="131">
                  <c:v>4.5673000000000004</c:v>
                </c:pt>
                <c:pt idx="132">
                  <c:v>4.6033999999999997</c:v>
                </c:pt>
                <c:pt idx="133">
                  <c:v>4.6033999999999997</c:v>
                </c:pt>
                <c:pt idx="134">
                  <c:v>4.6214000000000004</c:v>
                </c:pt>
                <c:pt idx="135">
                  <c:v>4.6576000000000004</c:v>
                </c:pt>
                <c:pt idx="136">
                  <c:v>4.6395</c:v>
                </c:pt>
                <c:pt idx="137">
                  <c:v>4.6395</c:v>
                </c:pt>
                <c:pt idx="138">
                  <c:v>4.6214000000000004</c:v>
                </c:pt>
                <c:pt idx="139">
                  <c:v>4.6665999999999999</c:v>
                </c:pt>
                <c:pt idx="140">
                  <c:v>4.6756000000000002</c:v>
                </c:pt>
                <c:pt idx="141">
                  <c:v>5.1449999999999996</c:v>
                </c:pt>
                <c:pt idx="142">
                  <c:v>5.1630000000000003</c:v>
                </c:pt>
                <c:pt idx="143">
                  <c:v>5.1502999999999997</c:v>
                </c:pt>
                <c:pt idx="144">
                  <c:v>4.9862000000000002</c:v>
                </c:pt>
                <c:pt idx="145">
                  <c:v>4.9314999999999998</c:v>
                </c:pt>
                <c:pt idx="146">
                  <c:v>4.8949999999999996</c:v>
                </c:pt>
                <c:pt idx="147">
                  <c:v>4.9223999999999997</c:v>
                </c:pt>
                <c:pt idx="148">
                  <c:v>4.8220999999999998</c:v>
                </c:pt>
                <c:pt idx="149">
                  <c:v>4.8768000000000002</c:v>
                </c:pt>
                <c:pt idx="150">
                  <c:v>4.8494999999999999</c:v>
                </c:pt>
                <c:pt idx="151">
                  <c:v>4.9223999999999997</c:v>
                </c:pt>
                <c:pt idx="152">
                  <c:v>4.9314999999999998</c:v>
                </c:pt>
                <c:pt idx="153">
                  <c:v>4.8403</c:v>
                </c:pt>
                <c:pt idx="154">
                  <c:v>4.8586</c:v>
                </c:pt>
                <c:pt idx="155">
                  <c:v>4.6670999999999996</c:v>
                </c:pt>
                <c:pt idx="156">
                  <c:v>4.6124000000000001</c:v>
                </c:pt>
                <c:pt idx="157">
                  <c:v>4.7126999999999999</c:v>
                </c:pt>
                <c:pt idx="158">
                  <c:v>4.7674000000000003</c:v>
                </c:pt>
                <c:pt idx="159">
                  <c:v>4.6944999999999997</c:v>
                </c:pt>
                <c:pt idx="160">
                  <c:v>4.7126999999999999</c:v>
                </c:pt>
                <c:pt idx="161">
                  <c:v>4.6215999999999999</c:v>
                </c:pt>
                <c:pt idx="162">
                  <c:v>4.5669000000000004</c:v>
                </c:pt>
                <c:pt idx="163">
                  <c:v>4.5578000000000003</c:v>
                </c:pt>
                <c:pt idx="164">
                  <c:v>4.5030999999999999</c:v>
                </c:pt>
                <c:pt idx="165">
                  <c:v>4.4574999999999996</c:v>
                </c:pt>
                <c:pt idx="166">
                  <c:v>4.4847999999999999</c:v>
                </c:pt>
                <c:pt idx="167">
                  <c:v>4.5213000000000001</c:v>
                </c:pt>
                <c:pt idx="168">
                  <c:v>4.4393000000000002</c:v>
                </c:pt>
                <c:pt idx="169">
                  <c:v>4.4756999999999998</c:v>
                </c:pt>
                <c:pt idx="170">
                  <c:v>4.5304000000000002</c:v>
                </c:pt>
                <c:pt idx="171">
                  <c:v>4.5669000000000004</c:v>
                </c:pt>
                <c:pt idx="172">
                  <c:v>4.5759999999999996</c:v>
                </c:pt>
                <c:pt idx="173">
                  <c:v>4.6489000000000003</c:v>
                </c:pt>
                <c:pt idx="174">
                  <c:v>4.6489000000000003</c:v>
                </c:pt>
                <c:pt idx="175">
                  <c:v>4.7765000000000004</c:v>
                </c:pt>
                <c:pt idx="176">
                  <c:v>4.7218</c:v>
                </c:pt>
                <c:pt idx="177">
                  <c:v>4.6670999999999996</c:v>
                </c:pt>
                <c:pt idx="178">
                  <c:v>4.6944999999999997</c:v>
                </c:pt>
                <c:pt idx="179">
                  <c:v>4.6853999999999996</c:v>
                </c:pt>
                <c:pt idx="180">
                  <c:v>4.6944999999999997</c:v>
                </c:pt>
                <c:pt idx="181">
                  <c:v>4.8220999999999998</c:v>
                </c:pt>
                <c:pt idx="182">
                  <c:v>4.7218</c:v>
                </c:pt>
                <c:pt idx="183">
                  <c:v>4.6489000000000003</c:v>
                </c:pt>
                <c:pt idx="184">
                  <c:v>4.6215999999999999</c:v>
                </c:pt>
                <c:pt idx="185">
                  <c:v>4.5486000000000004</c:v>
                </c:pt>
                <c:pt idx="186">
                  <c:v>4.5941999999999998</c:v>
                </c:pt>
                <c:pt idx="187">
                  <c:v>4.6124000000000001</c:v>
                </c:pt>
                <c:pt idx="188">
                  <c:v>4.4756999999999998</c:v>
                </c:pt>
                <c:pt idx="189">
                  <c:v>4.3936999999999999</c:v>
                </c:pt>
                <c:pt idx="190">
                  <c:v>4.4119000000000002</c:v>
                </c:pt>
                <c:pt idx="191">
                  <c:v>4.4574999999999996</c:v>
                </c:pt>
                <c:pt idx="192">
                  <c:v>4.4756999999999998</c:v>
                </c:pt>
                <c:pt idx="193">
                  <c:v>4.4665999999999997</c:v>
                </c:pt>
                <c:pt idx="194">
                  <c:v>4.4756999999999998</c:v>
                </c:pt>
                <c:pt idx="195">
                  <c:v>4.5030999999999999</c:v>
                </c:pt>
                <c:pt idx="196">
                  <c:v>4.5759999999999996</c:v>
                </c:pt>
                <c:pt idx="197">
                  <c:v>4.5122</c:v>
                </c:pt>
                <c:pt idx="198">
                  <c:v>4.5669000000000004</c:v>
                </c:pt>
                <c:pt idx="199">
                  <c:v>4.6398000000000001</c:v>
                </c:pt>
                <c:pt idx="200">
                  <c:v>4.7674000000000003</c:v>
                </c:pt>
                <c:pt idx="201">
                  <c:v>4.7401</c:v>
                </c:pt>
                <c:pt idx="202">
                  <c:v>4.7401</c:v>
                </c:pt>
                <c:pt idx="203">
                  <c:v>4.7218</c:v>
                </c:pt>
                <c:pt idx="204">
                  <c:v>4.6580000000000004</c:v>
                </c:pt>
                <c:pt idx="205">
                  <c:v>3.5550000000000002</c:v>
                </c:pt>
                <c:pt idx="206">
                  <c:v>3.4457</c:v>
                </c:pt>
                <c:pt idx="207">
                  <c:v>3.2725</c:v>
                </c:pt>
                <c:pt idx="208">
                  <c:v>3.2360000000000002</c:v>
                </c:pt>
                <c:pt idx="209">
                  <c:v>3.3271999999999999</c:v>
                </c:pt>
                <c:pt idx="210">
                  <c:v>3.3271999999999999</c:v>
                </c:pt>
                <c:pt idx="211">
                  <c:v>3.3363</c:v>
                </c:pt>
                <c:pt idx="212">
                  <c:v>3.2907000000000002</c:v>
                </c:pt>
                <c:pt idx="213">
                  <c:v>3.2269000000000001</c:v>
                </c:pt>
                <c:pt idx="214">
                  <c:v>3.2725</c:v>
                </c:pt>
                <c:pt idx="215">
                  <c:v>3.2542</c:v>
                </c:pt>
                <c:pt idx="216">
                  <c:v>3.2542</c:v>
                </c:pt>
                <c:pt idx="217">
                  <c:v>3.2178</c:v>
                </c:pt>
                <c:pt idx="218">
                  <c:v>3.1995</c:v>
                </c:pt>
                <c:pt idx="219">
                  <c:v>3.1631</c:v>
                </c:pt>
                <c:pt idx="220">
                  <c:v>3.0718999999999999</c:v>
                </c:pt>
                <c:pt idx="221">
                  <c:v>3.1448999999999998</c:v>
                </c:pt>
                <c:pt idx="222">
                  <c:v>3.1448999999999998</c:v>
                </c:pt>
                <c:pt idx="223">
                  <c:v>3.1265999999999998</c:v>
                </c:pt>
                <c:pt idx="224">
                  <c:v>3.0537000000000001</c:v>
                </c:pt>
                <c:pt idx="225">
                  <c:v>3.081</c:v>
                </c:pt>
                <c:pt idx="226">
                  <c:v>3.1265999999999998</c:v>
                </c:pt>
                <c:pt idx="227">
                  <c:v>3.1631</c:v>
                </c:pt>
                <c:pt idx="228">
                  <c:v>3.1265999999999998</c:v>
                </c:pt>
                <c:pt idx="229">
                  <c:v>3.1539999999999999</c:v>
                </c:pt>
                <c:pt idx="230">
                  <c:v>3.1903999999999999</c:v>
                </c:pt>
                <c:pt idx="231">
                  <c:v>3.1539999999999999</c:v>
                </c:pt>
                <c:pt idx="232">
                  <c:v>3.1631</c:v>
                </c:pt>
                <c:pt idx="233">
                  <c:v>3.1448999999999998</c:v>
                </c:pt>
                <c:pt idx="234">
                  <c:v>3.1722000000000001</c:v>
                </c:pt>
                <c:pt idx="235">
                  <c:v>3.1722000000000001</c:v>
                </c:pt>
                <c:pt idx="236">
                  <c:v>3.1175000000000002</c:v>
                </c:pt>
                <c:pt idx="237">
                  <c:v>3.1175000000000002</c:v>
                </c:pt>
                <c:pt idx="238">
                  <c:v>3.1631</c:v>
                </c:pt>
                <c:pt idx="239">
                  <c:v>3.2542</c:v>
                </c:pt>
                <c:pt idx="240">
                  <c:v>3.2086999999999999</c:v>
                </c:pt>
                <c:pt idx="241">
                  <c:v>3.2725</c:v>
                </c:pt>
                <c:pt idx="242">
                  <c:v>3.2816000000000001</c:v>
                </c:pt>
                <c:pt idx="243">
                  <c:v>3.2816000000000001</c:v>
                </c:pt>
                <c:pt idx="244">
                  <c:v>3.2725</c:v>
                </c:pt>
                <c:pt idx="245">
                  <c:v>3.2907000000000002</c:v>
                </c:pt>
                <c:pt idx="246">
                  <c:v>3.3180000000000001</c:v>
                </c:pt>
                <c:pt idx="247">
                  <c:v>3.3089</c:v>
                </c:pt>
                <c:pt idx="248">
                  <c:v>3.2997999999999998</c:v>
                </c:pt>
                <c:pt idx="249">
                  <c:v>3.3089</c:v>
                </c:pt>
                <c:pt idx="250">
                  <c:v>3.3635999999999999</c:v>
                </c:pt>
                <c:pt idx="251">
                  <c:v>3.3818999999999999</c:v>
                </c:pt>
                <c:pt idx="252">
                  <c:v>3.5276999999999998</c:v>
                </c:pt>
                <c:pt idx="253">
                  <c:v>3.4729999999999999</c:v>
                </c:pt>
                <c:pt idx="254">
                  <c:v>3.5914999999999999</c:v>
                </c:pt>
                <c:pt idx="255">
                  <c:v>3.6006</c:v>
                </c:pt>
                <c:pt idx="256">
                  <c:v>3.6644000000000001</c:v>
                </c:pt>
                <c:pt idx="257">
                  <c:v>3.6553</c:v>
                </c:pt>
                <c:pt idx="258">
                  <c:v>3.6644000000000001</c:v>
                </c:pt>
                <c:pt idx="259">
                  <c:v>3.7008999999999999</c:v>
                </c:pt>
                <c:pt idx="260">
                  <c:v>3.6553</c:v>
                </c:pt>
                <c:pt idx="261">
                  <c:v>3.7008999999999999</c:v>
                </c:pt>
                <c:pt idx="262">
                  <c:v>3.8285</c:v>
                </c:pt>
                <c:pt idx="263">
                  <c:v>3.7738</c:v>
                </c:pt>
                <c:pt idx="264">
                  <c:v>3.7646999999999999</c:v>
                </c:pt>
                <c:pt idx="265">
                  <c:v>3.7282000000000002</c:v>
                </c:pt>
                <c:pt idx="266">
                  <c:v>3.7008999999999999</c:v>
                </c:pt>
                <c:pt idx="267">
                  <c:v>3.6918000000000002</c:v>
                </c:pt>
                <c:pt idx="268">
                  <c:v>3.5914999999999999</c:v>
                </c:pt>
                <c:pt idx="269">
                  <c:v>3.6644000000000001</c:v>
                </c:pt>
                <c:pt idx="270">
                  <c:v>3.5642</c:v>
                </c:pt>
                <c:pt idx="271">
                  <c:v>3.6097000000000001</c:v>
                </c:pt>
                <c:pt idx="272">
                  <c:v>3.5367999999999999</c:v>
                </c:pt>
                <c:pt idx="273">
                  <c:v>3.5367999999999999</c:v>
                </c:pt>
                <c:pt idx="274">
                  <c:v>3.6097000000000001</c:v>
                </c:pt>
                <c:pt idx="275">
                  <c:v>3.6736</c:v>
                </c:pt>
                <c:pt idx="276">
                  <c:v>3.8285</c:v>
                </c:pt>
                <c:pt idx="277">
                  <c:v>3.9834999999999998</c:v>
                </c:pt>
                <c:pt idx="278">
                  <c:v>3.8832</c:v>
                </c:pt>
                <c:pt idx="279">
                  <c:v>4.0198999999999998</c:v>
                </c:pt>
                <c:pt idx="280">
                  <c:v>4.0198999999999998</c:v>
                </c:pt>
                <c:pt idx="281">
                  <c:v>3.9561000000000002</c:v>
                </c:pt>
                <c:pt idx="282">
                  <c:v>3.9470000000000001</c:v>
                </c:pt>
                <c:pt idx="283">
                  <c:v>3.8740999999999999</c:v>
                </c:pt>
                <c:pt idx="284">
                  <c:v>3.8285</c:v>
                </c:pt>
                <c:pt idx="285">
                  <c:v>3.7921</c:v>
                </c:pt>
                <c:pt idx="286">
                  <c:v>3.7921</c:v>
                </c:pt>
                <c:pt idx="287">
                  <c:v>3.6644000000000001</c:v>
                </c:pt>
                <c:pt idx="288">
                  <c:v>3.5642</c:v>
                </c:pt>
                <c:pt idx="289">
                  <c:v>3.7829000000000002</c:v>
                </c:pt>
                <c:pt idx="290">
                  <c:v>3.6097000000000001</c:v>
                </c:pt>
                <c:pt idx="291">
                  <c:v>3.5276999999999998</c:v>
                </c:pt>
                <c:pt idx="292">
                  <c:v>3.5823999999999998</c:v>
                </c:pt>
                <c:pt idx="293">
                  <c:v>3.4548000000000001</c:v>
                </c:pt>
                <c:pt idx="294">
                  <c:v>3.5186000000000002</c:v>
                </c:pt>
                <c:pt idx="295">
                  <c:v>3.3363</c:v>
                </c:pt>
                <c:pt idx="296">
                  <c:v>3.2542</c:v>
                </c:pt>
                <c:pt idx="297">
                  <c:v>3.0171999999999999</c:v>
                </c:pt>
                <c:pt idx="298">
                  <c:v>3.0263</c:v>
                </c:pt>
                <c:pt idx="299">
                  <c:v>2.8532000000000002</c:v>
                </c:pt>
                <c:pt idx="300">
                  <c:v>2.3791000000000002</c:v>
                </c:pt>
                <c:pt idx="301">
                  <c:v>2.4977</c:v>
                </c:pt>
                <c:pt idx="302">
                  <c:v>2.206</c:v>
                </c:pt>
                <c:pt idx="303">
                  <c:v>2.3062</c:v>
                </c:pt>
                <c:pt idx="304">
                  <c:v>2.2151000000000001</c:v>
                </c:pt>
                <c:pt idx="305">
                  <c:v>2.3336000000000001</c:v>
                </c:pt>
                <c:pt idx="306">
                  <c:v>2.4247000000000001</c:v>
                </c:pt>
                <c:pt idx="307">
                  <c:v>2.4156</c:v>
                </c:pt>
                <c:pt idx="308">
                  <c:v>2.68</c:v>
                </c:pt>
                <c:pt idx="309">
                  <c:v>2.7985000000000002</c:v>
                </c:pt>
                <c:pt idx="310">
                  <c:v>2.8714</c:v>
                </c:pt>
                <c:pt idx="311">
                  <c:v>2.7437999999999998</c:v>
                </c:pt>
                <c:pt idx="312">
                  <c:v>2.7801999999999998</c:v>
                </c:pt>
                <c:pt idx="313">
                  <c:v>2.8258000000000001</c:v>
                </c:pt>
                <c:pt idx="314">
                  <c:v>2.7073</c:v>
                </c:pt>
                <c:pt idx="315">
                  <c:v>2.7711000000000001</c:v>
                </c:pt>
                <c:pt idx="316">
                  <c:v>2.7073</c:v>
                </c:pt>
                <c:pt idx="317">
                  <c:v>2.8805000000000001</c:v>
                </c:pt>
                <c:pt idx="318">
                  <c:v>2.8805000000000001</c:v>
                </c:pt>
                <c:pt idx="319">
                  <c:v>2.9533999999999998</c:v>
                </c:pt>
                <c:pt idx="320">
                  <c:v>2.9807999999999999</c:v>
                </c:pt>
                <c:pt idx="321">
                  <c:v>2.9624999999999999</c:v>
                </c:pt>
                <c:pt idx="322">
                  <c:v>3.0718999999999999</c:v>
                </c:pt>
                <c:pt idx="323">
                  <c:v>2.9443000000000001</c:v>
                </c:pt>
                <c:pt idx="324">
                  <c:v>3.1539999999999999</c:v>
                </c:pt>
                <c:pt idx="325">
                  <c:v>3.1722000000000001</c:v>
                </c:pt>
                <c:pt idx="326">
                  <c:v>3.1356999999999999</c:v>
                </c:pt>
                <c:pt idx="327">
                  <c:v>3.0628000000000002</c:v>
                </c:pt>
                <c:pt idx="328">
                  <c:v>3.081</c:v>
                </c:pt>
                <c:pt idx="329">
                  <c:v>3.0901999999999998</c:v>
                </c:pt>
                <c:pt idx="330">
                  <c:v>3.0901999999999998</c:v>
                </c:pt>
                <c:pt idx="331">
                  <c:v>3.1539999999999999</c:v>
                </c:pt>
                <c:pt idx="332">
                  <c:v>3.1084000000000001</c:v>
                </c:pt>
                <c:pt idx="333">
                  <c:v>3.1995</c:v>
                </c:pt>
                <c:pt idx="334">
                  <c:v>3.2633999999999999</c:v>
                </c:pt>
                <c:pt idx="335">
                  <c:v>3.2816000000000001</c:v>
                </c:pt>
                <c:pt idx="336">
                  <c:v>3.2360000000000002</c:v>
                </c:pt>
                <c:pt idx="337">
                  <c:v>3.1539999999999999</c:v>
                </c:pt>
                <c:pt idx="338">
                  <c:v>3.1539999999999999</c:v>
                </c:pt>
                <c:pt idx="339">
                  <c:v>3.2360000000000002</c:v>
                </c:pt>
                <c:pt idx="340">
                  <c:v>3.2633999999999999</c:v>
                </c:pt>
                <c:pt idx="341">
                  <c:v>3.2542</c:v>
                </c:pt>
                <c:pt idx="342">
                  <c:v>3.2542</c:v>
                </c:pt>
                <c:pt idx="343">
                  <c:v>3.1356999999999999</c:v>
                </c:pt>
                <c:pt idx="344">
                  <c:v>3.1175000000000002</c:v>
                </c:pt>
                <c:pt idx="345">
                  <c:v>3.1448999999999998</c:v>
                </c:pt>
                <c:pt idx="346">
                  <c:v>3.3271999999999999</c:v>
                </c:pt>
                <c:pt idx="347">
                  <c:v>3.3635999999999999</c:v>
                </c:pt>
                <c:pt idx="348">
                  <c:v>3.4821</c:v>
                </c:pt>
                <c:pt idx="349">
                  <c:v>3.4365000000000001</c:v>
                </c:pt>
                <c:pt idx="350">
                  <c:v>3.5095000000000001</c:v>
                </c:pt>
                <c:pt idx="351">
                  <c:v>3.5095000000000001</c:v>
                </c:pt>
                <c:pt idx="352">
                  <c:v>3.5642</c:v>
                </c:pt>
                <c:pt idx="353">
                  <c:v>3.5733000000000001</c:v>
                </c:pt>
                <c:pt idx="354">
                  <c:v>3.6006</c:v>
                </c:pt>
                <c:pt idx="355">
                  <c:v>3.8285</c:v>
                </c:pt>
                <c:pt idx="356">
                  <c:v>3.9287999999999998</c:v>
                </c:pt>
                <c:pt idx="357">
                  <c:v>3.9834999999999998</c:v>
                </c:pt>
                <c:pt idx="358">
                  <c:v>3.9014000000000002</c:v>
                </c:pt>
                <c:pt idx="359">
                  <c:v>4.0655000000000001</c:v>
                </c:pt>
                <c:pt idx="360">
                  <c:v>4.1201999999999996</c:v>
                </c:pt>
                <c:pt idx="361">
                  <c:v>4.0290999999999997</c:v>
                </c:pt>
                <c:pt idx="362">
                  <c:v>4.0564</c:v>
                </c:pt>
                <c:pt idx="363">
                  <c:v>3.7465000000000002</c:v>
                </c:pt>
                <c:pt idx="364">
                  <c:v>3.8285</c:v>
                </c:pt>
                <c:pt idx="365">
                  <c:v>3.9014000000000002</c:v>
                </c:pt>
                <c:pt idx="366">
                  <c:v>3.9561000000000002</c:v>
                </c:pt>
                <c:pt idx="367">
                  <c:v>4.0198999999999998</c:v>
                </c:pt>
                <c:pt idx="368">
                  <c:v>3.9834999999999998</c:v>
                </c:pt>
                <c:pt idx="369">
                  <c:v>3.9470000000000001</c:v>
                </c:pt>
                <c:pt idx="370">
                  <c:v>3.9470000000000001</c:v>
                </c:pt>
                <c:pt idx="371">
                  <c:v>3.9470000000000001</c:v>
                </c:pt>
                <c:pt idx="372">
                  <c:v>3.8285</c:v>
                </c:pt>
                <c:pt idx="373">
                  <c:v>4.0564</c:v>
                </c:pt>
                <c:pt idx="374">
                  <c:v>3.9561000000000002</c:v>
                </c:pt>
                <c:pt idx="375">
                  <c:v>3.9651999999999998</c:v>
                </c:pt>
                <c:pt idx="376">
                  <c:v>4.0107999999999997</c:v>
                </c:pt>
                <c:pt idx="377">
                  <c:v>3.9651999999999998</c:v>
                </c:pt>
                <c:pt idx="378">
                  <c:v>4.0472999999999999</c:v>
                </c:pt>
                <c:pt idx="379">
                  <c:v>4.1931000000000003</c:v>
                </c:pt>
                <c:pt idx="380">
                  <c:v>3.9287999999999998</c:v>
                </c:pt>
                <c:pt idx="381">
                  <c:v>3.7829000000000002</c:v>
                </c:pt>
                <c:pt idx="382">
                  <c:v>3.8012000000000001</c:v>
                </c:pt>
                <c:pt idx="383">
                  <c:v>3.7555999999999998</c:v>
                </c:pt>
                <c:pt idx="384">
                  <c:v>3.8102999999999998</c:v>
                </c:pt>
                <c:pt idx="385">
                  <c:v>3.9379</c:v>
                </c:pt>
                <c:pt idx="386">
                  <c:v>3.9470000000000001</c:v>
                </c:pt>
                <c:pt idx="387">
                  <c:v>3.8650000000000002</c:v>
                </c:pt>
                <c:pt idx="388">
                  <c:v>4.0016999999999996</c:v>
                </c:pt>
                <c:pt idx="389">
                  <c:v>4.0564</c:v>
                </c:pt>
                <c:pt idx="390">
                  <c:v>4.0381999999999998</c:v>
                </c:pt>
                <c:pt idx="391">
                  <c:v>4.1020000000000003</c:v>
                </c:pt>
                <c:pt idx="392">
                  <c:v>3.9834999999999998</c:v>
                </c:pt>
                <c:pt idx="393">
                  <c:v>3.9197000000000002</c:v>
                </c:pt>
                <c:pt idx="394">
                  <c:v>3.9561000000000002</c:v>
                </c:pt>
                <c:pt idx="395">
                  <c:v>3.9014000000000002</c:v>
                </c:pt>
                <c:pt idx="396">
                  <c:v>3.9561000000000002</c:v>
                </c:pt>
                <c:pt idx="397">
                  <c:v>4.0564</c:v>
                </c:pt>
                <c:pt idx="398">
                  <c:v>4.3571999999999997</c:v>
                </c:pt>
                <c:pt idx="399">
                  <c:v>4.6124000000000001</c:v>
                </c:pt>
                <c:pt idx="400">
                  <c:v>4.6489000000000003</c:v>
                </c:pt>
                <c:pt idx="401">
                  <c:v>4.5578000000000003</c:v>
                </c:pt>
                <c:pt idx="402">
                  <c:v>4.5578000000000003</c:v>
                </c:pt>
                <c:pt idx="403">
                  <c:v>4.5395000000000003</c:v>
                </c:pt>
                <c:pt idx="404">
                  <c:v>4.4756999999999998</c:v>
                </c:pt>
                <c:pt idx="405">
                  <c:v>4.5213000000000001</c:v>
                </c:pt>
                <c:pt idx="406">
                  <c:v>4.6032999999999999</c:v>
                </c:pt>
                <c:pt idx="407">
                  <c:v>4.6124000000000001</c:v>
                </c:pt>
                <c:pt idx="408">
                  <c:v>4.5578000000000003</c:v>
                </c:pt>
                <c:pt idx="409">
                  <c:v>4.6215999999999999</c:v>
                </c:pt>
                <c:pt idx="410">
                  <c:v>4.6398000000000001</c:v>
                </c:pt>
                <c:pt idx="411">
                  <c:v>4.5941999999999998</c:v>
                </c:pt>
                <c:pt idx="412">
                  <c:v>4.6032999999999999</c:v>
                </c:pt>
                <c:pt idx="413">
                  <c:v>4.5304000000000002</c:v>
                </c:pt>
                <c:pt idx="414">
                  <c:v>4.5850999999999997</c:v>
                </c:pt>
                <c:pt idx="415">
                  <c:v>4.5941999999999998</c:v>
                </c:pt>
                <c:pt idx="416">
                  <c:v>4.6032999999999999</c:v>
                </c:pt>
                <c:pt idx="417">
                  <c:v>4.5669000000000004</c:v>
                </c:pt>
                <c:pt idx="418">
                  <c:v>4.5304000000000002</c:v>
                </c:pt>
                <c:pt idx="419">
                  <c:v>4.4665999999999997</c:v>
                </c:pt>
                <c:pt idx="420">
                  <c:v>4.3116000000000003</c:v>
                </c:pt>
                <c:pt idx="421">
                  <c:v>4.3571999999999997</c:v>
                </c:pt>
                <c:pt idx="422">
                  <c:v>4.1292999999999997</c:v>
                </c:pt>
                <c:pt idx="423">
                  <c:v>4.0837000000000003</c:v>
                </c:pt>
                <c:pt idx="424">
                  <c:v>3.7374000000000001</c:v>
                </c:pt>
                <c:pt idx="425">
                  <c:v>3.7738</c:v>
                </c:pt>
                <c:pt idx="426">
                  <c:v>3.7374000000000001</c:v>
                </c:pt>
                <c:pt idx="427">
                  <c:v>3.7374000000000001</c:v>
                </c:pt>
                <c:pt idx="428">
                  <c:v>3.7282000000000002</c:v>
                </c:pt>
                <c:pt idx="429">
                  <c:v>3.7921</c:v>
                </c:pt>
                <c:pt idx="430">
                  <c:v>3.7646999999999999</c:v>
                </c:pt>
                <c:pt idx="431">
                  <c:v>3.7738</c:v>
                </c:pt>
                <c:pt idx="432">
                  <c:v>3.7282000000000002</c:v>
                </c:pt>
                <c:pt idx="433">
                  <c:v>3.6097000000000001</c:v>
                </c:pt>
                <c:pt idx="434">
                  <c:v>3.6280000000000001</c:v>
                </c:pt>
                <c:pt idx="435">
                  <c:v>3.5367999999999999</c:v>
                </c:pt>
                <c:pt idx="436">
                  <c:v>3.5004</c:v>
                </c:pt>
                <c:pt idx="437">
                  <c:v>3.4457</c:v>
                </c:pt>
                <c:pt idx="438">
                  <c:v>3.5550000000000002</c:v>
                </c:pt>
                <c:pt idx="439">
                  <c:v>3.6006</c:v>
                </c:pt>
                <c:pt idx="440">
                  <c:v>3.5642</c:v>
                </c:pt>
                <c:pt idx="441">
                  <c:v>3.5276999999999998</c:v>
                </c:pt>
                <c:pt idx="442">
                  <c:v>3.4821</c:v>
                </c:pt>
                <c:pt idx="443">
                  <c:v>3.5823999999999998</c:v>
                </c:pt>
                <c:pt idx="444">
                  <c:v>3.5642</c:v>
                </c:pt>
                <c:pt idx="445">
                  <c:v>3.5550000000000002</c:v>
                </c:pt>
                <c:pt idx="446">
                  <c:v>3.6006</c:v>
                </c:pt>
                <c:pt idx="447">
                  <c:v>3.6736</c:v>
                </c:pt>
                <c:pt idx="448">
                  <c:v>3.6736</c:v>
                </c:pt>
                <c:pt idx="449">
                  <c:v>3.6827000000000001</c:v>
                </c:pt>
                <c:pt idx="450">
                  <c:v>3.7191000000000001</c:v>
                </c:pt>
                <c:pt idx="451">
                  <c:v>3.6827000000000001</c:v>
                </c:pt>
                <c:pt idx="452">
                  <c:v>3.6736</c:v>
                </c:pt>
                <c:pt idx="453">
                  <c:v>3.8102999999999998</c:v>
                </c:pt>
                <c:pt idx="454">
                  <c:v>3.8285</c:v>
                </c:pt>
                <c:pt idx="455">
                  <c:v>3.9014000000000002</c:v>
                </c:pt>
                <c:pt idx="456">
                  <c:v>3.8923000000000001</c:v>
                </c:pt>
                <c:pt idx="457">
                  <c:v>3.9197000000000002</c:v>
                </c:pt>
                <c:pt idx="458">
                  <c:v>3.8559000000000001</c:v>
                </c:pt>
                <c:pt idx="459">
                  <c:v>3.8650000000000002</c:v>
                </c:pt>
                <c:pt idx="460">
                  <c:v>3.6918000000000002</c:v>
                </c:pt>
                <c:pt idx="461">
                  <c:v>3.0537000000000001</c:v>
                </c:pt>
                <c:pt idx="462">
                  <c:v>3.0718999999999999</c:v>
                </c:pt>
                <c:pt idx="463">
                  <c:v>2.9807999999999999</c:v>
                </c:pt>
                <c:pt idx="464">
                  <c:v>3.0901999999999998</c:v>
                </c:pt>
                <c:pt idx="465">
                  <c:v>3.0992999999999999</c:v>
                </c:pt>
                <c:pt idx="466">
                  <c:v>3.2269000000000001</c:v>
                </c:pt>
                <c:pt idx="467">
                  <c:v>3.2086999999999999</c:v>
                </c:pt>
                <c:pt idx="468">
                  <c:v>3.3271999999999999</c:v>
                </c:pt>
                <c:pt idx="469">
                  <c:v>3.3454000000000002</c:v>
                </c:pt>
                <c:pt idx="470">
                  <c:v>3.4182999999999999</c:v>
                </c:pt>
                <c:pt idx="471">
                  <c:v>3.4182999999999999</c:v>
                </c:pt>
                <c:pt idx="472">
                  <c:v>3.4729999999999999</c:v>
                </c:pt>
                <c:pt idx="473">
                  <c:v>3.5550000000000002</c:v>
                </c:pt>
                <c:pt idx="474">
                  <c:v>3.5823999999999998</c:v>
                </c:pt>
                <c:pt idx="475">
                  <c:v>3.5914999999999999</c:v>
                </c:pt>
                <c:pt idx="476">
                  <c:v>3.5459000000000001</c:v>
                </c:pt>
                <c:pt idx="477">
                  <c:v>3.6006</c:v>
                </c:pt>
                <c:pt idx="478">
                  <c:v>3.6189</c:v>
                </c:pt>
                <c:pt idx="479">
                  <c:v>3.71</c:v>
                </c:pt>
                <c:pt idx="480">
                  <c:v>3.7646999999999999</c:v>
                </c:pt>
                <c:pt idx="481">
                  <c:v>3.7646999999999999</c:v>
                </c:pt>
                <c:pt idx="482">
                  <c:v>3.6736</c:v>
                </c:pt>
                <c:pt idx="483">
                  <c:v>3.7008999999999999</c:v>
                </c:pt>
                <c:pt idx="484">
                  <c:v>3.7008999999999999</c:v>
                </c:pt>
                <c:pt idx="485">
                  <c:v>3.6644000000000001</c:v>
                </c:pt>
                <c:pt idx="486">
                  <c:v>3.6736</c:v>
                </c:pt>
                <c:pt idx="487">
                  <c:v>3.7008999999999999</c:v>
                </c:pt>
                <c:pt idx="488">
                  <c:v>3.8466999999999998</c:v>
                </c:pt>
                <c:pt idx="489">
                  <c:v>3.8193999999999999</c:v>
                </c:pt>
                <c:pt idx="490">
                  <c:v>3.8285</c:v>
                </c:pt>
                <c:pt idx="491">
                  <c:v>3.7008999999999999</c:v>
                </c:pt>
                <c:pt idx="492">
                  <c:v>3.6461999999999999</c:v>
                </c:pt>
                <c:pt idx="493">
                  <c:v>3.7374000000000001</c:v>
                </c:pt>
                <c:pt idx="494">
                  <c:v>3.6371000000000002</c:v>
                </c:pt>
                <c:pt idx="495">
                  <c:v>3.7008999999999999</c:v>
                </c:pt>
                <c:pt idx="496">
                  <c:v>3.6461999999999999</c:v>
                </c:pt>
                <c:pt idx="497">
                  <c:v>3.5550000000000002</c:v>
                </c:pt>
                <c:pt idx="498">
                  <c:v>3.5367999999999999</c:v>
                </c:pt>
                <c:pt idx="499">
                  <c:v>3.5367999999999999</c:v>
                </c:pt>
                <c:pt idx="500">
                  <c:v>3.5459000000000001</c:v>
                </c:pt>
                <c:pt idx="501">
                  <c:v>3.5550000000000002</c:v>
                </c:pt>
                <c:pt idx="502">
                  <c:v>3.5823999999999998</c:v>
                </c:pt>
                <c:pt idx="503">
                  <c:v>3.5459000000000001</c:v>
                </c:pt>
                <c:pt idx="504">
                  <c:v>3.5642</c:v>
                </c:pt>
                <c:pt idx="505">
                  <c:v>3.5459000000000001</c:v>
                </c:pt>
                <c:pt idx="506">
                  <c:v>3.6827000000000001</c:v>
                </c:pt>
                <c:pt idx="507">
                  <c:v>3.6827000000000001</c:v>
                </c:pt>
                <c:pt idx="508">
                  <c:v>3.6371000000000002</c:v>
                </c:pt>
                <c:pt idx="509">
                  <c:v>3.5823999999999998</c:v>
                </c:pt>
                <c:pt idx="510">
                  <c:v>3.5276999999999998</c:v>
                </c:pt>
                <c:pt idx="511">
                  <c:v>3.6553</c:v>
                </c:pt>
                <c:pt idx="512">
                  <c:v>3.6280000000000001</c:v>
                </c:pt>
                <c:pt idx="513">
                  <c:v>3.7282000000000002</c:v>
                </c:pt>
                <c:pt idx="514">
                  <c:v>3.7191000000000001</c:v>
                </c:pt>
                <c:pt idx="515">
                  <c:v>3.7646999999999999</c:v>
                </c:pt>
                <c:pt idx="516">
                  <c:v>3.8285</c:v>
                </c:pt>
                <c:pt idx="517">
                  <c:v>3.8466999999999998</c:v>
                </c:pt>
                <c:pt idx="518">
                  <c:v>3.8285</c:v>
                </c:pt>
                <c:pt idx="519">
                  <c:v>4.4210000000000003</c:v>
                </c:pt>
                <c:pt idx="520">
                  <c:v>4.3116000000000003</c:v>
                </c:pt>
                <c:pt idx="521">
                  <c:v>5.9706999999999999</c:v>
                </c:pt>
                <c:pt idx="522">
                  <c:v>4.2751999999999999</c:v>
                </c:pt>
                <c:pt idx="523">
                  <c:v>4.1566999999999998</c:v>
                </c:pt>
                <c:pt idx="524">
                  <c:v>4.4574999999999996</c:v>
                </c:pt>
                <c:pt idx="525">
                  <c:v>4.1292999999999997</c:v>
                </c:pt>
                <c:pt idx="526">
                  <c:v>4.2843</c:v>
                </c:pt>
                <c:pt idx="527">
                  <c:v>3.9834999999999998</c:v>
                </c:pt>
                <c:pt idx="528">
                  <c:v>3.8466999999999998</c:v>
                </c:pt>
                <c:pt idx="529">
                  <c:v>3.8832</c:v>
                </c:pt>
                <c:pt idx="530">
                  <c:v>3.8193999999999999</c:v>
                </c:pt>
                <c:pt idx="531">
                  <c:v>3.8012000000000001</c:v>
                </c:pt>
                <c:pt idx="532">
                  <c:v>3.7374000000000001</c:v>
                </c:pt>
                <c:pt idx="533">
                  <c:v>3.8012000000000001</c:v>
                </c:pt>
                <c:pt idx="534">
                  <c:v>3.7646999999999999</c:v>
                </c:pt>
                <c:pt idx="535">
                  <c:v>3.7465000000000002</c:v>
                </c:pt>
                <c:pt idx="536">
                  <c:v>3.7555999999999998</c:v>
                </c:pt>
                <c:pt idx="537">
                  <c:v>3.71</c:v>
                </c:pt>
                <c:pt idx="538">
                  <c:v>3.6097000000000001</c:v>
                </c:pt>
                <c:pt idx="539">
                  <c:v>3.6006</c:v>
                </c:pt>
                <c:pt idx="540">
                  <c:v>3.6827000000000001</c:v>
                </c:pt>
                <c:pt idx="541">
                  <c:v>3.6918000000000002</c:v>
                </c:pt>
                <c:pt idx="542">
                  <c:v>3.5733000000000001</c:v>
                </c:pt>
                <c:pt idx="543">
                  <c:v>3.6827000000000001</c:v>
                </c:pt>
                <c:pt idx="544">
                  <c:v>3.6827000000000001</c:v>
                </c:pt>
                <c:pt idx="545">
                  <c:v>3.6280000000000001</c:v>
                </c:pt>
                <c:pt idx="546">
                  <c:v>3.4821</c:v>
                </c:pt>
                <c:pt idx="547">
                  <c:v>3.5367999999999999</c:v>
                </c:pt>
                <c:pt idx="548">
                  <c:v>3.5276999999999998</c:v>
                </c:pt>
                <c:pt idx="549">
                  <c:v>3.6097000000000001</c:v>
                </c:pt>
                <c:pt idx="550">
                  <c:v>3.6097000000000001</c:v>
                </c:pt>
                <c:pt idx="551">
                  <c:v>3.7374000000000001</c:v>
                </c:pt>
                <c:pt idx="552">
                  <c:v>3.8466999999999998</c:v>
                </c:pt>
                <c:pt idx="553">
                  <c:v>3.9197000000000002</c:v>
                </c:pt>
                <c:pt idx="554">
                  <c:v>3.8650000000000002</c:v>
                </c:pt>
                <c:pt idx="555">
                  <c:v>3.9014000000000002</c:v>
                </c:pt>
                <c:pt idx="556">
                  <c:v>3.5642</c:v>
                </c:pt>
                <c:pt idx="557">
                  <c:v>3.6644000000000001</c:v>
                </c:pt>
                <c:pt idx="558">
                  <c:v>3.7008999999999999</c:v>
                </c:pt>
                <c:pt idx="559">
                  <c:v>3.6280000000000001</c:v>
                </c:pt>
                <c:pt idx="560">
                  <c:v>3.5733000000000001</c:v>
                </c:pt>
                <c:pt idx="561">
                  <c:v>3.6189</c:v>
                </c:pt>
                <c:pt idx="562">
                  <c:v>3.7008999999999999</c:v>
                </c:pt>
                <c:pt idx="563">
                  <c:v>3.6644000000000001</c:v>
                </c:pt>
                <c:pt idx="564">
                  <c:v>3.6371000000000002</c:v>
                </c:pt>
                <c:pt idx="565">
                  <c:v>3.6097000000000001</c:v>
                </c:pt>
                <c:pt idx="566">
                  <c:v>3.6461999999999999</c:v>
                </c:pt>
                <c:pt idx="567">
                  <c:v>3.6918000000000002</c:v>
                </c:pt>
                <c:pt idx="568">
                  <c:v>3.6461999999999999</c:v>
                </c:pt>
                <c:pt idx="569">
                  <c:v>3.6918000000000002</c:v>
                </c:pt>
                <c:pt idx="570">
                  <c:v>3.7008999999999999</c:v>
                </c:pt>
                <c:pt idx="571">
                  <c:v>3.7646999999999999</c:v>
                </c:pt>
                <c:pt idx="572">
                  <c:v>3.71</c:v>
                </c:pt>
                <c:pt idx="573">
                  <c:v>3.7646999999999999</c:v>
                </c:pt>
                <c:pt idx="574">
                  <c:v>3.7646999999999999</c:v>
                </c:pt>
                <c:pt idx="575">
                  <c:v>3.7646999999999999</c:v>
                </c:pt>
                <c:pt idx="576">
                  <c:v>3.8102999999999998</c:v>
                </c:pt>
                <c:pt idx="577">
                  <c:v>3.8012000000000001</c:v>
                </c:pt>
                <c:pt idx="578">
                  <c:v>3.7829000000000002</c:v>
                </c:pt>
                <c:pt idx="579">
                  <c:v>3.8376000000000001</c:v>
                </c:pt>
                <c:pt idx="580">
                  <c:v>3.7921</c:v>
                </c:pt>
                <c:pt idx="581">
                  <c:v>3.8285</c:v>
                </c:pt>
                <c:pt idx="582">
                  <c:v>3.8285</c:v>
                </c:pt>
                <c:pt idx="583">
                  <c:v>3.8466999999999998</c:v>
                </c:pt>
                <c:pt idx="584">
                  <c:v>3.8285</c:v>
                </c:pt>
                <c:pt idx="585">
                  <c:v>4.2568999999999999</c:v>
                </c:pt>
                <c:pt idx="586">
                  <c:v>4.2660999999999998</c:v>
                </c:pt>
                <c:pt idx="587">
                  <c:v>4.4756999999999998</c:v>
                </c:pt>
                <c:pt idx="588">
                  <c:v>4.2843</c:v>
                </c:pt>
                <c:pt idx="589">
                  <c:v>4.3754</c:v>
                </c:pt>
                <c:pt idx="590">
                  <c:v>4.4393000000000002</c:v>
                </c:pt>
                <c:pt idx="591">
                  <c:v>4.6489000000000003</c:v>
                </c:pt>
                <c:pt idx="592">
                  <c:v>4.5395000000000003</c:v>
                </c:pt>
                <c:pt idx="593">
                  <c:v>4.4939</c:v>
                </c:pt>
                <c:pt idx="594">
                  <c:v>4.2934000000000001</c:v>
                </c:pt>
                <c:pt idx="595">
                  <c:v>4.3299000000000003</c:v>
                </c:pt>
                <c:pt idx="596">
                  <c:v>4.4665999999999997</c:v>
                </c:pt>
                <c:pt idx="597">
                  <c:v>4.4756999999999998</c:v>
                </c:pt>
                <c:pt idx="598">
                  <c:v>4.5395000000000003</c:v>
                </c:pt>
                <c:pt idx="599">
                  <c:v>4.5030999999999999</c:v>
                </c:pt>
                <c:pt idx="600">
                  <c:v>4.6944999999999997</c:v>
                </c:pt>
                <c:pt idx="601">
                  <c:v>4.6032999999999999</c:v>
                </c:pt>
                <c:pt idx="602">
                  <c:v>4.5759999999999996</c:v>
                </c:pt>
                <c:pt idx="603">
                  <c:v>4.5578000000000003</c:v>
                </c:pt>
                <c:pt idx="604">
                  <c:v>4.5122</c:v>
                </c:pt>
                <c:pt idx="605">
                  <c:v>4.6215999999999999</c:v>
                </c:pt>
                <c:pt idx="606">
                  <c:v>4.7035999999999998</c:v>
                </c:pt>
                <c:pt idx="607">
                  <c:v>4.7309000000000001</c:v>
                </c:pt>
                <c:pt idx="608">
                  <c:v>4.968</c:v>
                </c:pt>
                <c:pt idx="609">
                  <c:v>4.9953000000000003</c:v>
                </c:pt>
                <c:pt idx="610">
                  <c:v>4.9953000000000003</c:v>
                </c:pt>
                <c:pt idx="611">
                  <c:v>5.1138000000000003</c:v>
                </c:pt>
                <c:pt idx="612">
                  <c:v>5.0865</c:v>
                </c:pt>
                <c:pt idx="613">
                  <c:v>5.0044000000000004</c:v>
                </c:pt>
                <c:pt idx="614">
                  <c:v>4.9588000000000001</c:v>
                </c:pt>
                <c:pt idx="615">
                  <c:v>4.9497</c:v>
                </c:pt>
                <c:pt idx="616">
                  <c:v>4.968</c:v>
                </c:pt>
                <c:pt idx="617">
                  <c:v>4.8220999999999998</c:v>
                </c:pt>
                <c:pt idx="618">
                  <c:v>4.7583000000000002</c:v>
                </c:pt>
                <c:pt idx="619">
                  <c:v>4.7035999999999998</c:v>
                </c:pt>
                <c:pt idx="620">
                  <c:v>4.6489000000000003</c:v>
                </c:pt>
                <c:pt idx="621">
                  <c:v>4.6489000000000003</c:v>
                </c:pt>
                <c:pt idx="622">
                  <c:v>4.6580000000000004</c:v>
                </c:pt>
                <c:pt idx="623">
                  <c:v>4.6032999999999999</c:v>
                </c:pt>
                <c:pt idx="624">
                  <c:v>4.6853999999999996</c:v>
                </c:pt>
                <c:pt idx="625">
                  <c:v>4.968</c:v>
                </c:pt>
                <c:pt idx="626">
                  <c:v>4.9223999999999997</c:v>
                </c:pt>
                <c:pt idx="627">
                  <c:v>4.8859000000000004</c:v>
                </c:pt>
                <c:pt idx="628">
                  <c:v>4.8494999999999999</c:v>
                </c:pt>
                <c:pt idx="629">
                  <c:v>4.8949999999999996</c:v>
                </c:pt>
                <c:pt idx="630">
                  <c:v>4.9132999999999996</c:v>
                </c:pt>
                <c:pt idx="631">
                  <c:v>4.9405999999999999</c:v>
                </c:pt>
                <c:pt idx="632">
                  <c:v>4.9132999999999996</c:v>
                </c:pt>
                <c:pt idx="633">
                  <c:v>4.9314999999999998</c:v>
                </c:pt>
                <c:pt idx="634">
                  <c:v>4.9862000000000002</c:v>
                </c:pt>
                <c:pt idx="635">
                  <c:v>4.8949999999999996</c:v>
                </c:pt>
                <c:pt idx="636">
                  <c:v>5.3598999999999997</c:v>
                </c:pt>
                <c:pt idx="637">
                  <c:v>5.3235000000000001</c:v>
                </c:pt>
                <c:pt idx="638">
                  <c:v>5.2413999999999996</c:v>
                </c:pt>
                <c:pt idx="639">
                  <c:v>5.1776</c:v>
                </c:pt>
                <c:pt idx="640">
                  <c:v>5.1047000000000002</c:v>
                </c:pt>
                <c:pt idx="641">
                  <c:v>5.2961</c:v>
                </c:pt>
                <c:pt idx="642">
                  <c:v>5.2869999999999999</c:v>
                </c:pt>
                <c:pt idx="643">
                  <c:v>5.2413999999999996</c:v>
                </c:pt>
                <c:pt idx="644">
                  <c:v>5.2413999999999996</c:v>
                </c:pt>
                <c:pt idx="645">
                  <c:v>5.3235000000000001</c:v>
                </c:pt>
                <c:pt idx="646">
                  <c:v>5.2413999999999996</c:v>
                </c:pt>
                <c:pt idx="647">
                  <c:v>5.2961</c:v>
                </c:pt>
                <c:pt idx="648">
                  <c:v>5.5148999999999999</c:v>
                </c:pt>
                <c:pt idx="649">
                  <c:v>5.5422000000000002</c:v>
                </c:pt>
                <c:pt idx="650">
                  <c:v>5.5877999999999997</c:v>
                </c:pt>
                <c:pt idx="651">
                  <c:v>5.7336999999999998</c:v>
                </c:pt>
                <c:pt idx="652">
                  <c:v>5.6790000000000003</c:v>
                </c:pt>
                <c:pt idx="653">
                  <c:v>5.6425000000000001</c:v>
                </c:pt>
                <c:pt idx="654">
                  <c:v>5.5605000000000002</c:v>
                </c:pt>
                <c:pt idx="655">
                  <c:v>5.5605000000000002</c:v>
                </c:pt>
                <c:pt idx="656">
                  <c:v>5.4874999999999998</c:v>
                </c:pt>
                <c:pt idx="657">
                  <c:v>5.4874999999999998</c:v>
                </c:pt>
                <c:pt idx="658">
                  <c:v>5.4874999999999998</c:v>
                </c:pt>
                <c:pt idx="659">
                  <c:v>5.5787000000000004</c:v>
                </c:pt>
                <c:pt idx="660">
                  <c:v>5.5331000000000001</c:v>
                </c:pt>
                <c:pt idx="661">
                  <c:v>5.4146000000000001</c:v>
                </c:pt>
                <c:pt idx="662">
                  <c:v>5.4237000000000002</c:v>
                </c:pt>
                <c:pt idx="663">
                  <c:v>5.3689999999999998</c:v>
                </c:pt>
                <c:pt idx="664">
                  <c:v>5.3781999999999996</c:v>
                </c:pt>
                <c:pt idx="665">
                  <c:v>5.4874999999999998</c:v>
                </c:pt>
                <c:pt idx="666">
                  <c:v>5.5148999999999999</c:v>
                </c:pt>
                <c:pt idx="667">
                  <c:v>5.4966999999999997</c:v>
                </c:pt>
                <c:pt idx="668">
                  <c:v>5.4602000000000004</c:v>
                </c:pt>
                <c:pt idx="669">
                  <c:v>5.4966999999999997</c:v>
                </c:pt>
                <c:pt idx="670">
                  <c:v>5.5057999999999998</c:v>
                </c:pt>
                <c:pt idx="671">
                  <c:v>5.4328000000000003</c:v>
                </c:pt>
                <c:pt idx="672">
                  <c:v>5.4237000000000002</c:v>
                </c:pt>
                <c:pt idx="673">
                  <c:v>5.524</c:v>
                </c:pt>
                <c:pt idx="674">
                  <c:v>5.5057999999999998</c:v>
                </c:pt>
                <c:pt idx="675">
                  <c:v>5.4511000000000003</c:v>
                </c:pt>
                <c:pt idx="676">
                  <c:v>5.3689999999999998</c:v>
                </c:pt>
                <c:pt idx="677">
                  <c:v>5.3872999999999998</c:v>
                </c:pt>
                <c:pt idx="678">
                  <c:v>5.3143000000000002</c:v>
                </c:pt>
                <c:pt idx="679">
                  <c:v>5.2504999999999997</c:v>
                </c:pt>
                <c:pt idx="680">
                  <c:v>5.2504999999999997</c:v>
                </c:pt>
                <c:pt idx="681">
                  <c:v>5.1138000000000003</c:v>
                </c:pt>
                <c:pt idx="682">
                  <c:v>5.1228999999999996</c:v>
                </c:pt>
                <c:pt idx="683">
                  <c:v>5.0134999999999996</c:v>
                </c:pt>
                <c:pt idx="684">
                  <c:v>4.8768000000000002</c:v>
                </c:pt>
                <c:pt idx="685">
                  <c:v>4.9132999999999996</c:v>
                </c:pt>
                <c:pt idx="686">
                  <c:v>5.0682</c:v>
                </c:pt>
                <c:pt idx="687">
                  <c:v>5.0865</c:v>
                </c:pt>
                <c:pt idx="688">
                  <c:v>5.0865</c:v>
                </c:pt>
                <c:pt idx="689">
                  <c:v>5.1319999999999997</c:v>
                </c:pt>
                <c:pt idx="690">
                  <c:v>4.9497</c:v>
                </c:pt>
                <c:pt idx="691">
                  <c:v>4.9497</c:v>
                </c:pt>
                <c:pt idx="692">
                  <c:v>4.968</c:v>
                </c:pt>
                <c:pt idx="693">
                  <c:v>4.9771000000000001</c:v>
                </c:pt>
                <c:pt idx="694">
                  <c:v>4.9862000000000002</c:v>
                </c:pt>
                <c:pt idx="695">
                  <c:v>5.1593999999999998</c:v>
                </c:pt>
                <c:pt idx="696">
                  <c:v>5.1502999999999997</c:v>
                </c:pt>
                <c:pt idx="697">
                  <c:v>5.2596999999999996</c:v>
                </c:pt>
                <c:pt idx="698">
                  <c:v>5.2869999999999999</c:v>
                </c:pt>
                <c:pt idx="699">
                  <c:v>5.2869999999999999</c:v>
                </c:pt>
                <c:pt idx="700">
                  <c:v>5.2869999999999999</c:v>
                </c:pt>
                <c:pt idx="701">
                  <c:v>5.3235000000000001</c:v>
                </c:pt>
                <c:pt idx="702">
                  <c:v>5.4237000000000002</c:v>
                </c:pt>
                <c:pt idx="703">
                  <c:v>5.3781999999999996</c:v>
                </c:pt>
                <c:pt idx="704">
                  <c:v>5.3872999999999998</c:v>
                </c:pt>
                <c:pt idx="705">
                  <c:v>5.3326000000000002</c:v>
                </c:pt>
                <c:pt idx="706">
                  <c:v>5.3963999999999999</c:v>
                </c:pt>
                <c:pt idx="707">
                  <c:v>5.4237000000000002</c:v>
                </c:pt>
                <c:pt idx="708">
                  <c:v>5.3598999999999997</c:v>
                </c:pt>
                <c:pt idx="709">
                  <c:v>5.1593999999999998</c:v>
                </c:pt>
                <c:pt idx="710">
                  <c:v>5.1958000000000002</c:v>
                </c:pt>
                <c:pt idx="711">
                  <c:v>5.2504999999999997</c:v>
                </c:pt>
                <c:pt idx="712">
                  <c:v>5.3052000000000001</c:v>
                </c:pt>
                <c:pt idx="713">
                  <c:v>5.1776</c:v>
                </c:pt>
                <c:pt idx="714">
                  <c:v>5.1867000000000001</c:v>
                </c:pt>
                <c:pt idx="715">
                  <c:v>5.0682</c:v>
                </c:pt>
                <c:pt idx="716">
                  <c:v>5.2596999999999996</c:v>
                </c:pt>
                <c:pt idx="717">
                  <c:v>5.2050000000000001</c:v>
                </c:pt>
                <c:pt idx="718">
                  <c:v>5.2596999999999996</c:v>
                </c:pt>
                <c:pt idx="719">
                  <c:v>5.3417000000000003</c:v>
                </c:pt>
                <c:pt idx="720">
                  <c:v>5.2778999999999998</c:v>
                </c:pt>
                <c:pt idx="721">
                  <c:v>5.1958000000000002</c:v>
                </c:pt>
                <c:pt idx="722">
                  <c:v>5.2050000000000001</c:v>
                </c:pt>
                <c:pt idx="723">
                  <c:v>5.1776</c:v>
                </c:pt>
                <c:pt idx="724">
                  <c:v>5.0956000000000001</c:v>
                </c:pt>
                <c:pt idx="725">
                  <c:v>5.0956000000000001</c:v>
                </c:pt>
                <c:pt idx="726">
                  <c:v>5.1776</c:v>
                </c:pt>
                <c:pt idx="727">
                  <c:v>5.3143000000000002</c:v>
                </c:pt>
                <c:pt idx="728">
                  <c:v>5.2961</c:v>
                </c:pt>
                <c:pt idx="729">
                  <c:v>5.1776</c:v>
                </c:pt>
                <c:pt idx="730">
                  <c:v>5.2141000000000002</c:v>
                </c:pt>
                <c:pt idx="731">
                  <c:v>5.2504999999999997</c:v>
                </c:pt>
                <c:pt idx="732">
                  <c:v>5.0590999999999999</c:v>
                </c:pt>
                <c:pt idx="733">
                  <c:v>5.1228999999999996</c:v>
                </c:pt>
                <c:pt idx="734">
                  <c:v>5.1047000000000002</c:v>
                </c:pt>
                <c:pt idx="735">
                  <c:v>5.0682</c:v>
                </c:pt>
                <c:pt idx="736">
                  <c:v>5.2323000000000004</c:v>
                </c:pt>
                <c:pt idx="737">
                  <c:v>5.1593999999999998</c:v>
                </c:pt>
                <c:pt idx="738">
                  <c:v>5.1867000000000001</c:v>
                </c:pt>
                <c:pt idx="739">
                  <c:v>5.3781999999999996</c:v>
                </c:pt>
                <c:pt idx="740">
                  <c:v>5.3417000000000003</c:v>
                </c:pt>
                <c:pt idx="741">
                  <c:v>5.4602000000000004</c:v>
                </c:pt>
                <c:pt idx="742">
                  <c:v>5.4874999999999998</c:v>
                </c:pt>
                <c:pt idx="743">
                  <c:v>5.4511000000000003</c:v>
                </c:pt>
                <c:pt idx="744">
                  <c:v>5.4328000000000003</c:v>
                </c:pt>
                <c:pt idx="745">
                  <c:v>5.5877999999999997</c:v>
                </c:pt>
                <c:pt idx="746">
                  <c:v>5.524</c:v>
                </c:pt>
                <c:pt idx="747">
                  <c:v>5.4783999999999997</c:v>
                </c:pt>
                <c:pt idx="748">
                  <c:v>5.3872999999999998</c:v>
                </c:pt>
                <c:pt idx="749">
                  <c:v>5.4420000000000002</c:v>
                </c:pt>
                <c:pt idx="750">
                  <c:v>5.5968999999999998</c:v>
                </c:pt>
                <c:pt idx="751">
                  <c:v>5.6425000000000001</c:v>
                </c:pt>
                <c:pt idx="752">
                  <c:v>5.7792000000000003</c:v>
                </c:pt>
                <c:pt idx="753">
                  <c:v>5.7427999999999999</c:v>
                </c:pt>
                <c:pt idx="754">
                  <c:v>5.7336999999999998</c:v>
                </c:pt>
                <c:pt idx="755">
                  <c:v>5.7062999999999997</c:v>
                </c:pt>
                <c:pt idx="756">
                  <c:v>5.6698000000000004</c:v>
                </c:pt>
                <c:pt idx="757">
                  <c:v>5.7336999999999998</c:v>
                </c:pt>
                <c:pt idx="758">
                  <c:v>5.6971999999999996</c:v>
                </c:pt>
                <c:pt idx="759">
                  <c:v>5.5968999999999998</c:v>
                </c:pt>
                <c:pt idx="760">
                  <c:v>5.5787000000000004</c:v>
                </c:pt>
                <c:pt idx="761">
                  <c:v>5.5605000000000002</c:v>
                </c:pt>
                <c:pt idx="762">
                  <c:v>5.6242999999999999</c:v>
                </c:pt>
                <c:pt idx="763">
                  <c:v>5.6881000000000004</c:v>
                </c:pt>
                <c:pt idx="764">
                  <c:v>5.5513000000000003</c:v>
                </c:pt>
                <c:pt idx="765">
                  <c:v>5.3689999999999998</c:v>
                </c:pt>
                <c:pt idx="766">
                  <c:v>5.4055</c:v>
                </c:pt>
                <c:pt idx="767">
                  <c:v>5.2413999999999996</c:v>
                </c:pt>
                <c:pt idx="768">
                  <c:v>5.2323000000000004</c:v>
                </c:pt>
                <c:pt idx="769">
                  <c:v>5.1319999999999997</c:v>
                </c:pt>
                <c:pt idx="770">
                  <c:v>5.0225999999999997</c:v>
                </c:pt>
                <c:pt idx="771">
                  <c:v>5.0044000000000004</c:v>
                </c:pt>
                <c:pt idx="772">
                  <c:v>5.0773000000000001</c:v>
                </c:pt>
                <c:pt idx="773">
                  <c:v>5.0865</c:v>
                </c:pt>
                <c:pt idx="774">
                  <c:v>5.0956000000000001</c:v>
                </c:pt>
                <c:pt idx="775">
                  <c:v>5.2141000000000002</c:v>
                </c:pt>
                <c:pt idx="776">
                  <c:v>5.3781999999999996</c:v>
                </c:pt>
                <c:pt idx="777">
                  <c:v>5.4146000000000001</c:v>
                </c:pt>
                <c:pt idx="778">
                  <c:v>5.4420000000000002</c:v>
                </c:pt>
                <c:pt idx="779">
                  <c:v>5.2141000000000002</c:v>
                </c:pt>
                <c:pt idx="780">
                  <c:v>5.2050000000000001</c:v>
                </c:pt>
                <c:pt idx="781">
                  <c:v>5.2232000000000003</c:v>
                </c:pt>
                <c:pt idx="782">
                  <c:v>5.1867000000000001</c:v>
                </c:pt>
                <c:pt idx="783">
                  <c:v>5.2596999999999996</c:v>
                </c:pt>
                <c:pt idx="784">
                  <c:v>5.1502999999999997</c:v>
                </c:pt>
                <c:pt idx="785">
                  <c:v>5.05</c:v>
                </c:pt>
                <c:pt idx="786">
                  <c:v>4.9497</c:v>
                </c:pt>
                <c:pt idx="787">
                  <c:v>5.1047000000000002</c:v>
                </c:pt>
                <c:pt idx="788">
                  <c:v>5.3235000000000001</c:v>
                </c:pt>
                <c:pt idx="789">
                  <c:v>5.1502999999999997</c:v>
                </c:pt>
                <c:pt idx="790">
                  <c:v>5.1593999999999998</c:v>
                </c:pt>
                <c:pt idx="791">
                  <c:v>5.0225999999999997</c:v>
                </c:pt>
                <c:pt idx="792">
                  <c:v>4.9040999999999997</c:v>
                </c:pt>
                <c:pt idx="793">
                  <c:v>4.9132999999999996</c:v>
                </c:pt>
                <c:pt idx="794">
                  <c:v>4.9588000000000001</c:v>
                </c:pt>
                <c:pt idx="795">
                  <c:v>4.8768000000000002</c:v>
                </c:pt>
                <c:pt idx="796">
                  <c:v>4.7218</c:v>
                </c:pt>
                <c:pt idx="797">
                  <c:v>4.8586</c:v>
                </c:pt>
                <c:pt idx="798">
                  <c:v>4.5213000000000001</c:v>
                </c:pt>
                <c:pt idx="799">
                  <c:v>4.3754</c:v>
                </c:pt>
                <c:pt idx="800">
                  <c:v>4.1292999999999997</c:v>
                </c:pt>
                <c:pt idx="801">
                  <c:v>4.2934000000000001</c:v>
                </c:pt>
                <c:pt idx="802">
                  <c:v>4.4756999999999998</c:v>
                </c:pt>
                <c:pt idx="803">
                  <c:v>4.4210000000000003</c:v>
                </c:pt>
                <c:pt idx="804">
                  <c:v>4.3845999999999998</c:v>
                </c:pt>
                <c:pt idx="805">
                  <c:v>4.5759999999999996</c:v>
                </c:pt>
                <c:pt idx="806">
                  <c:v>4.6489000000000003</c:v>
                </c:pt>
                <c:pt idx="807">
                  <c:v>4.7948000000000004</c:v>
                </c:pt>
                <c:pt idx="808">
                  <c:v>4.8494999999999999</c:v>
                </c:pt>
                <c:pt idx="809">
                  <c:v>4.8586</c:v>
                </c:pt>
                <c:pt idx="810">
                  <c:v>4.8311999999999999</c:v>
                </c:pt>
                <c:pt idx="811">
                  <c:v>4.8949999999999996</c:v>
                </c:pt>
                <c:pt idx="812">
                  <c:v>4.8129999999999997</c:v>
                </c:pt>
                <c:pt idx="813">
                  <c:v>4.8677000000000001</c:v>
                </c:pt>
                <c:pt idx="814">
                  <c:v>4.8949999999999996</c:v>
                </c:pt>
                <c:pt idx="815">
                  <c:v>4.9132999999999996</c:v>
                </c:pt>
                <c:pt idx="816">
                  <c:v>5.0408999999999997</c:v>
                </c:pt>
                <c:pt idx="817">
                  <c:v>5.0408999999999997</c:v>
                </c:pt>
                <c:pt idx="818">
                  <c:v>4.9771000000000001</c:v>
                </c:pt>
                <c:pt idx="819">
                  <c:v>5.0590999999999999</c:v>
                </c:pt>
                <c:pt idx="820">
                  <c:v>5.0956000000000001</c:v>
                </c:pt>
                <c:pt idx="821">
                  <c:v>5.0317999999999996</c:v>
                </c:pt>
                <c:pt idx="822">
                  <c:v>4.9314999999999998</c:v>
                </c:pt>
                <c:pt idx="823">
                  <c:v>4.9588000000000001</c:v>
                </c:pt>
                <c:pt idx="824">
                  <c:v>4.8949999999999996</c:v>
                </c:pt>
                <c:pt idx="825">
                  <c:v>4.8220999999999998</c:v>
                </c:pt>
                <c:pt idx="826">
                  <c:v>4.7218</c:v>
                </c:pt>
                <c:pt idx="827">
                  <c:v>4.7855999999999996</c:v>
                </c:pt>
                <c:pt idx="828">
                  <c:v>4.6580000000000004</c:v>
                </c:pt>
                <c:pt idx="829">
                  <c:v>4.6489000000000003</c:v>
                </c:pt>
                <c:pt idx="830">
                  <c:v>4.7401</c:v>
                </c:pt>
                <c:pt idx="831">
                  <c:v>4.8586</c:v>
                </c:pt>
                <c:pt idx="832">
                  <c:v>4.8038999999999996</c:v>
                </c:pt>
                <c:pt idx="833">
                  <c:v>4.6853999999999996</c:v>
                </c:pt>
                <c:pt idx="834">
                  <c:v>4.7492000000000001</c:v>
                </c:pt>
                <c:pt idx="835">
                  <c:v>4.6398000000000001</c:v>
                </c:pt>
                <c:pt idx="836">
                  <c:v>4.5941999999999998</c:v>
                </c:pt>
                <c:pt idx="837">
                  <c:v>4.4665999999999997</c:v>
                </c:pt>
                <c:pt idx="838">
                  <c:v>4.5941999999999998</c:v>
                </c:pt>
                <c:pt idx="839">
                  <c:v>4.6958000000000002</c:v>
                </c:pt>
                <c:pt idx="840">
                  <c:v>4.7873999999999999</c:v>
                </c:pt>
                <c:pt idx="841">
                  <c:v>4.8788999999999998</c:v>
                </c:pt>
                <c:pt idx="842">
                  <c:v>4.6775000000000002</c:v>
                </c:pt>
                <c:pt idx="843">
                  <c:v>4.5401999999999996</c:v>
                </c:pt>
                <c:pt idx="844">
                  <c:v>4.3754</c:v>
                </c:pt>
                <c:pt idx="845">
                  <c:v>4.4028999999999998</c:v>
                </c:pt>
                <c:pt idx="846">
                  <c:v>4.2930999999999999</c:v>
                </c:pt>
                <c:pt idx="847">
                  <c:v>4.2747999999999999</c:v>
                </c:pt>
                <c:pt idx="848">
                  <c:v>4.4669999999999996</c:v>
                </c:pt>
                <c:pt idx="849">
                  <c:v>4.4669999999999996</c:v>
                </c:pt>
                <c:pt idx="850">
                  <c:v>4.6134000000000004</c:v>
                </c:pt>
                <c:pt idx="851">
                  <c:v>4.4486999999999997</c:v>
                </c:pt>
                <c:pt idx="852">
                  <c:v>4.3937999999999997</c:v>
                </c:pt>
                <c:pt idx="853">
                  <c:v>4.4211999999999998</c:v>
                </c:pt>
                <c:pt idx="854">
                  <c:v>4.5128000000000004</c:v>
                </c:pt>
                <c:pt idx="855">
                  <c:v>4.4852999999999996</c:v>
                </c:pt>
                <c:pt idx="856">
                  <c:v>4.5128000000000004</c:v>
                </c:pt>
                <c:pt idx="857">
                  <c:v>4.6592000000000002</c:v>
                </c:pt>
                <c:pt idx="858">
                  <c:v>4.7050000000000001</c:v>
                </c:pt>
                <c:pt idx="859">
                  <c:v>4.5860000000000003</c:v>
                </c:pt>
                <c:pt idx="860">
                  <c:v>4.5494000000000003</c:v>
                </c:pt>
                <c:pt idx="861">
                  <c:v>4.6592000000000002</c:v>
                </c:pt>
                <c:pt idx="862">
                  <c:v>4.6134000000000004</c:v>
                </c:pt>
                <c:pt idx="863">
                  <c:v>4.5768000000000004</c:v>
                </c:pt>
                <c:pt idx="864">
                  <c:v>4.6409000000000002</c:v>
                </c:pt>
                <c:pt idx="865">
                  <c:v>4.5860000000000003</c:v>
                </c:pt>
                <c:pt idx="866">
                  <c:v>4.4394999999999998</c:v>
                </c:pt>
                <c:pt idx="867">
                  <c:v>4.3022</c:v>
                </c:pt>
                <c:pt idx="868">
                  <c:v>4.1832000000000003</c:v>
                </c:pt>
                <c:pt idx="869">
                  <c:v>4.2747999999999999</c:v>
                </c:pt>
                <c:pt idx="870">
                  <c:v>4.3571</c:v>
                </c:pt>
                <c:pt idx="871">
                  <c:v>4.1924000000000001</c:v>
                </c:pt>
                <c:pt idx="872">
                  <c:v>4.2015000000000002</c:v>
                </c:pt>
                <c:pt idx="873">
                  <c:v>4.3113999999999999</c:v>
                </c:pt>
                <c:pt idx="874">
                  <c:v>4.2839</c:v>
                </c:pt>
                <c:pt idx="875">
                  <c:v>4.2747999999999999</c:v>
                </c:pt>
                <c:pt idx="876">
                  <c:v>4.4028999999999998</c:v>
                </c:pt>
                <c:pt idx="877">
                  <c:v>4.4120999999999997</c:v>
                </c:pt>
                <c:pt idx="878">
                  <c:v>4.3479999999999999</c:v>
                </c:pt>
                <c:pt idx="879">
                  <c:v>4.3113999999999999</c:v>
                </c:pt>
                <c:pt idx="880">
                  <c:v>4.2198000000000002</c:v>
                </c:pt>
                <c:pt idx="881">
                  <c:v>4.2656000000000001</c:v>
                </c:pt>
                <c:pt idx="882">
                  <c:v>4.1649000000000003</c:v>
                </c:pt>
                <c:pt idx="883">
                  <c:v>4.1741000000000001</c:v>
                </c:pt>
                <c:pt idx="884">
                  <c:v>4.2381000000000002</c:v>
                </c:pt>
                <c:pt idx="885">
                  <c:v>4.2564000000000002</c:v>
                </c:pt>
                <c:pt idx="886">
                  <c:v>4.2198000000000002</c:v>
                </c:pt>
                <c:pt idx="887">
                  <c:v>4.1832000000000003</c:v>
                </c:pt>
                <c:pt idx="888">
                  <c:v>4.2107000000000001</c:v>
                </c:pt>
                <c:pt idx="889">
                  <c:v>4.0824999999999996</c:v>
                </c:pt>
                <c:pt idx="890">
                  <c:v>4.2198000000000002</c:v>
                </c:pt>
                <c:pt idx="891">
                  <c:v>4.1832000000000003</c:v>
                </c:pt>
                <c:pt idx="892">
                  <c:v>4.2839</c:v>
                </c:pt>
                <c:pt idx="893">
                  <c:v>4.3022</c:v>
                </c:pt>
                <c:pt idx="894">
                  <c:v>4.6867000000000001</c:v>
                </c:pt>
                <c:pt idx="895">
                  <c:v>4.6684000000000001</c:v>
                </c:pt>
                <c:pt idx="896">
                  <c:v>4.6775000000000002</c:v>
                </c:pt>
                <c:pt idx="897">
                  <c:v>4.6134000000000004</c:v>
                </c:pt>
                <c:pt idx="898">
                  <c:v>4.7324000000000002</c:v>
                </c:pt>
                <c:pt idx="899">
                  <c:v>4.7599</c:v>
                </c:pt>
                <c:pt idx="900">
                  <c:v>4.7416</c:v>
                </c:pt>
                <c:pt idx="901">
                  <c:v>4.7873999999999999</c:v>
                </c:pt>
                <c:pt idx="902">
                  <c:v>4.7141000000000002</c:v>
                </c:pt>
                <c:pt idx="903">
                  <c:v>4.7782</c:v>
                </c:pt>
                <c:pt idx="904">
                  <c:v>4.7873999999999999</c:v>
                </c:pt>
                <c:pt idx="905">
                  <c:v>4.8148</c:v>
                </c:pt>
                <c:pt idx="906">
                  <c:v>4.7599</c:v>
                </c:pt>
                <c:pt idx="907">
                  <c:v>4.6501000000000001</c:v>
                </c:pt>
                <c:pt idx="908">
                  <c:v>4.7690999999999999</c:v>
                </c:pt>
                <c:pt idx="909">
                  <c:v>4.7690999999999999</c:v>
                </c:pt>
                <c:pt idx="910">
                  <c:v>4.7690999999999999</c:v>
                </c:pt>
                <c:pt idx="911">
                  <c:v>4.6775000000000002</c:v>
                </c:pt>
                <c:pt idx="912">
                  <c:v>4.7324000000000002</c:v>
                </c:pt>
                <c:pt idx="913">
                  <c:v>4.6317000000000004</c:v>
                </c:pt>
                <c:pt idx="914">
                  <c:v>4.6958000000000002</c:v>
                </c:pt>
                <c:pt idx="915">
                  <c:v>4.6134000000000004</c:v>
                </c:pt>
                <c:pt idx="916">
                  <c:v>4.5311000000000003</c:v>
                </c:pt>
                <c:pt idx="917">
                  <c:v>4.5218999999999996</c:v>
                </c:pt>
                <c:pt idx="918">
                  <c:v>4.5311000000000003</c:v>
                </c:pt>
                <c:pt idx="919">
                  <c:v>4.6409000000000002</c:v>
                </c:pt>
                <c:pt idx="920">
                  <c:v>4.4577999999999998</c:v>
                </c:pt>
                <c:pt idx="921">
                  <c:v>4.4028999999999998</c:v>
                </c:pt>
                <c:pt idx="922">
                  <c:v>4.4120999999999997</c:v>
                </c:pt>
                <c:pt idx="923">
                  <c:v>4.6226000000000003</c:v>
                </c:pt>
                <c:pt idx="924">
                  <c:v>4.5585000000000004</c:v>
                </c:pt>
                <c:pt idx="925">
                  <c:v>4.5128000000000004</c:v>
                </c:pt>
                <c:pt idx="926">
                  <c:v>4.5035999999999996</c:v>
                </c:pt>
                <c:pt idx="927">
                  <c:v>4.5768000000000004</c:v>
                </c:pt>
                <c:pt idx="928">
                  <c:v>4.5768000000000004</c:v>
                </c:pt>
                <c:pt idx="929">
                  <c:v>4.6409000000000002</c:v>
                </c:pt>
                <c:pt idx="930">
                  <c:v>4.6958000000000002</c:v>
                </c:pt>
                <c:pt idx="931">
                  <c:v>4.5401999999999996</c:v>
                </c:pt>
                <c:pt idx="932">
                  <c:v>4.5218999999999996</c:v>
                </c:pt>
                <c:pt idx="933">
                  <c:v>4.4577999999999998</c:v>
                </c:pt>
                <c:pt idx="934">
                  <c:v>4.2381000000000002</c:v>
                </c:pt>
                <c:pt idx="935">
                  <c:v>4.2839</c:v>
                </c:pt>
                <c:pt idx="936">
                  <c:v>4.2015000000000002</c:v>
                </c:pt>
                <c:pt idx="937">
                  <c:v>4.1191000000000004</c:v>
                </c:pt>
                <c:pt idx="938">
                  <c:v>4.0641999999999996</c:v>
                </c:pt>
                <c:pt idx="939">
                  <c:v>3.8995000000000002</c:v>
                </c:pt>
                <c:pt idx="940">
                  <c:v>3.8811</c:v>
                </c:pt>
                <c:pt idx="941">
                  <c:v>3.8628</c:v>
                </c:pt>
                <c:pt idx="942">
                  <c:v>3.9910000000000001</c:v>
                </c:pt>
                <c:pt idx="943">
                  <c:v>3.9178000000000002</c:v>
                </c:pt>
                <c:pt idx="944">
                  <c:v>3.9085999999999999</c:v>
                </c:pt>
                <c:pt idx="945">
                  <c:v>4.0185000000000004</c:v>
                </c:pt>
                <c:pt idx="946">
                  <c:v>4.2198000000000002</c:v>
                </c:pt>
                <c:pt idx="947">
                  <c:v>4.1741000000000001</c:v>
                </c:pt>
                <c:pt idx="948">
                  <c:v>4.1283000000000003</c:v>
                </c:pt>
                <c:pt idx="949">
                  <c:v>4.0458999999999996</c:v>
                </c:pt>
                <c:pt idx="950">
                  <c:v>3.9817999999999998</c:v>
                </c:pt>
                <c:pt idx="951">
                  <c:v>3.9451999999999998</c:v>
                </c:pt>
                <c:pt idx="952">
                  <c:v>3.9817999999999998</c:v>
                </c:pt>
                <c:pt idx="953">
                  <c:v>4.1375000000000002</c:v>
                </c:pt>
                <c:pt idx="954">
                  <c:v>4.0734000000000004</c:v>
                </c:pt>
                <c:pt idx="955">
                  <c:v>4.1924000000000001</c:v>
                </c:pt>
                <c:pt idx="956">
                  <c:v>4.2564000000000002</c:v>
                </c:pt>
                <c:pt idx="957">
                  <c:v>4.1741000000000001</c:v>
                </c:pt>
                <c:pt idx="958">
                  <c:v>3.8079000000000001</c:v>
                </c:pt>
                <c:pt idx="959">
                  <c:v>3.8902999999999999</c:v>
                </c:pt>
                <c:pt idx="960">
                  <c:v>3.9455</c:v>
                </c:pt>
                <c:pt idx="961">
                  <c:v>4.0557999999999996</c:v>
                </c:pt>
                <c:pt idx="962">
                  <c:v>4.0742000000000003</c:v>
                </c:pt>
                <c:pt idx="963">
                  <c:v>4.0099</c:v>
                </c:pt>
                <c:pt idx="964">
                  <c:v>4.0834000000000001</c:v>
                </c:pt>
                <c:pt idx="965">
                  <c:v>4.0465999999999998</c:v>
                </c:pt>
                <c:pt idx="966">
                  <c:v>4.0650000000000004</c:v>
                </c:pt>
                <c:pt idx="967">
                  <c:v>3.9914999999999998</c:v>
                </c:pt>
                <c:pt idx="968">
                  <c:v>3.8811</c:v>
                </c:pt>
                <c:pt idx="969">
                  <c:v>4.0190999999999999</c:v>
                </c:pt>
                <c:pt idx="970">
                  <c:v>4.0557999999999996</c:v>
                </c:pt>
                <c:pt idx="971">
                  <c:v>4.1017999999999999</c:v>
                </c:pt>
                <c:pt idx="972">
                  <c:v>4.0282999999999998</c:v>
                </c:pt>
                <c:pt idx="973">
                  <c:v>4.2674000000000003</c:v>
                </c:pt>
                <c:pt idx="974">
                  <c:v>4.3685</c:v>
                </c:pt>
                <c:pt idx="975">
                  <c:v>4.3593000000000002</c:v>
                </c:pt>
                <c:pt idx="976">
                  <c:v>4.4145000000000003</c:v>
                </c:pt>
                <c:pt idx="977">
                  <c:v>4.3318000000000003</c:v>
                </c:pt>
                <c:pt idx="978">
                  <c:v>4.3501000000000003</c:v>
                </c:pt>
                <c:pt idx="979">
                  <c:v>4.4053000000000004</c:v>
                </c:pt>
                <c:pt idx="980">
                  <c:v>4.3318000000000003</c:v>
                </c:pt>
                <c:pt idx="981">
                  <c:v>4.3960999999999997</c:v>
                </c:pt>
                <c:pt idx="982">
                  <c:v>4.4053000000000004</c:v>
                </c:pt>
                <c:pt idx="983">
                  <c:v>4.4329000000000001</c:v>
                </c:pt>
                <c:pt idx="984">
                  <c:v>4.3226000000000004</c:v>
                </c:pt>
                <c:pt idx="985">
                  <c:v>4.3593000000000002</c:v>
                </c:pt>
                <c:pt idx="986">
                  <c:v>4.5340999999999996</c:v>
                </c:pt>
                <c:pt idx="987">
                  <c:v>4.5984999999999996</c:v>
                </c:pt>
                <c:pt idx="988">
                  <c:v>4.6444999999999999</c:v>
                </c:pt>
                <c:pt idx="989">
                  <c:v>4.5433000000000003</c:v>
                </c:pt>
                <c:pt idx="990">
                  <c:v>4.4789000000000003</c:v>
                </c:pt>
                <c:pt idx="991">
                  <c:v>4.4329000000000001</c:v>
                </c:pt>
                <c:pt idx="992">
                  <c:v>4.5065</c:v>
                </c:pt>
                <c:pt idx="993">
                  <c:v>4.4973000000000001</c:v>
                </c:pt>
                <c:pt idx="994">
                  <c:v>4.5340999999999996</c:v>
                </c:pt>
                <c:pt idx="995">
                  <c:v>4.5892999999999997</c:v>
                </c:pt>
                <c:pt idx="996">
                  <c:v>4.5892999999999997</c:v>
                </c:pt>
                <c:pt idx="997">
                  <c:v>4.4053000000000004</c:v>
                </c:pt>
                <c:pt idx="998">
                  <c:v>4.2582000000000004</c:v>
                </c:pt>
                <c:pt idx="999">
                  <c:v>4.2305999999999999</c:v>
                </c:pt>
                <c:pt idx="1000">
                  <c:v>4.2122000000000002</c:v>
                </c:pt>
                <c:pt idx="1001">
                  <c:v>4.2674000000000003</c:v>
                </c:pt>
                <c:pt idx="1002">
                  <c:v>4.2397999999999998</c:v>
                </c:pt>
                <c:pt idx="1003">
                  <c:v>4.2674000000000003</c:v>
                </c:pt>
                <c:pt idx="1004">
                  <c:v>4.2489999999999997</c:v>
                </c:pt>
                <c:pt idx="1005">
                  <c:v>4.1938000000000004</c:v>
                </c:pt>
                <c:pt idx="1006">
                  <c:v>4.3041999999999998</c:v>
                </c:pt>
                <c:pt idx="1007">
                  <c:v>4.2674000000000003</c:v>
                </c:pt>
                <c:pt idx="1008">
                  <c:v>4.3133999999999997</c:v>
                </c:pt>
                <c:pt idx="1009">
                  <c:v>4.3501000000000003</c:v>
                </c:pt>
                <c:pt idx="1010">
                  <c:v>4.3133999999999997</c:v>
                </c:pt>
                <c:pt idx="1011">
                  <c:v>4.4420999999999999</c:v>
                </c:pt>
                <c:pt idx="1012">
                  <c:v>4.4512999999999998</c:v>
                </c:pt>
                <c:pt idx="1013">
                  <c:v>4.4789000000000003</c:v>
                </c:pt>
                <c:pt idx="1014">
                  <c:v>4.5433000000000003</c:v>
                </c:pt>
                <c:pt idx="1015">
                  <c:v>4.6169000000000002</c:v>
                </c:pt>
                <c:pt idx="1016">
                  <c:v>4.6261000000000001</c:v>
                </c:pt>
                <c:pt idx="1017">
                  <c:v>4.4329000000000001</c:v>
                </c:pt>
                <c:pt idx="1018">
                  <c:v>4.3960999999999997</c:v>
                </c:pt>
                <c:pt idx="1019">
                  <c:v>4.3041999999999998</c:v>
                </c:pt>
                <c:pt idx="1020">
                  <c:v>4.2397999999999998</c:v>
                </c:pt>
                <c:pt idx="1021">
                  <c:v>4.2582000000000004</c:v>
                </c:pt>
                <c:pt idx="1022">
                  <c:v>4.1845999999999997</c:v>
                </c:pt>
                <c:pt idx="1023">
                  <c:v>4.2582000000000004</c:v>
                </c:pt>
                <c:pt idx="1024">
                  <c:v>4.4237000000000002</c:v>
                </c:pt>
                <c:pt idx="1025">
                  <c:v>4.3501000000000003</c:v>
                </c:pt>
                <c:pt idx="1026">
                  <c:v>4.3796999999999997</c:v>
                </c:pt>
                <c:pt idx="1027">
                  <c:v>4.3982000000000001</c:v>
                </c:pt>
                <c:pt idx="1028">
                  <c:v>4.4905999999999997</c:v>
                </c:pt>
                <c:pt idx="1029">
                  <c:v>4.5460000000000003</c:v>
                </c:pt>
                <c:pt idx="1030">
                  <c:v>4.4259000000000004</c:v>
                </c:pt>
                <c:pt idx="1031">
                  <c:v>4.3150000000000004</c:v>
                </c:pt>
                <c:pt idx="1032">
                  <c:v>4.3428000000000004</c:v>
                </c:pt>
                <c:pt idx="1033">
                  <c:v>4.3243</c:v>
                </c:pt>
                <c:pt idx="1034">
                  <c:v>4.3150000000000004</c:v>
                </c:pt>
                <c:pt idx="1035">
                  <c:v>4.3057999999999996</c:v>
                </c:pt>
                <c:pt idx="1036">
                  <c:v>4.3243</c:v>
                </c:pt>
                <c:pt idx="1037">
                  <c:v>4.3150000000000004</c:v>
                </c:pt>
                <c:pt idx="1038">
                  <c:v>4.3704999999999998</c:v>
                </c:pt>
                <c:pt idx="1039">
                  <c:v>4.3704999999999998</c:v>
                </c:pt>
                <c:pt idx="1040">
                  <c:v>4.4074</c:v>
                </c:pt>
                <c:pt idx="1041">
                  <c:v>4.3150000000000004</c:v>
                </c:pt>
                <c:pt idx="1042">
                  <c:v>4.2965999999999998</c:v>
                </c:pt>
                <c:pt idx="1043">
                  <c:v>4.2965999999999998</c:v>
                </c:pt>
                <c:pt idx="1044">
                  <c:v>4.2319000000000004</c:v>
                </c:pt>
                <c:pt idx="1045">
                  <c:v>4.3150000000000004</c:v>
                </c:pt>
                <c:pt idx="1046">
                  <c:v>4.2504</c:v>
                </c:pt>
                <c:pt idx="1047">
                  <c:v>4.2504</c:v>
                </c:pt>
                <c:pt idx="1048">
                  <c:v>4.3243</c:v>
                </c:pt>
                <c:pt idx="1049">
                  <c:v>4.4535999999999998</c:v>
                </c:pt>
                <c:pt idx="1050">
                  <c:v>4.4259000000000004</c:v>
                </c:pt>
                <c:pt idx="1051">
                  <c:v>4.3796999999999997</c:v>
                </c:pt>
                <c:pt idx="1052">
                  <c:v>4.3982000000000001</c:v>
                </c:pt>
                <c:pt idx="1053">
                  <c:v>4.3796999999999997</c:v>
                </c:pt>
                <c:pt idx="1054">
                  <c:v>4.3334999999999999</c:v>
                </c:pt>
                <c:pt idx="1055">
                  <c:v>4.3057999999999996</c:v>
                </c:pt>
                <c:pt idx="1056">
                  <c:v>4.3243</c:v>
                </c:pt>
                <c:pt idx="1057">
                  <c:v>4.1486999999999998</c:v>
                </c:pt>
                <c:pt idx="1058">
                  <c:v>4.2225999999999999</c:v>
                </c:pt>
                <c:pt idx="1059">
                  <c:v>4.1764000000000001</c:v>
                </c:pt>
                <c:pt idx="1060">
                  <c:v>4.2225999999999999</c:v>
                </c:pt>
                <c:pt idx="1061">
                  <c:v>4.2965999999999998</c:v>
                </c:pt>
                <c:pt idx="1062">
                  <c:v>4.2411000000000003</c:v>
                </c:pt>
                <c:pt idx="1063">
                  <c:v>4.2504</c:v>
                </c:pt>
                <c:pt idx="1064">
                  <c:v>4.2781000000000002</c:v>
                </c:pt>
                <c:pt idx="1065">
                  <c:v>4.3150000000000004</c:v>
                </c:pt>
                <c:pt idx="1066">
                  <c:v>4.3243</c:v>
                </c:pt>
                <c:pt idx="1067">
                  <c:v>4.3796999999999997</c:v>
                </c:pt>
                <c:pt idx="1068">
                  <c:v>4.4721000000000002</c:v>
                </c:pt>
                <c:pt idx="1069">
                  <c:v>4.5368000000000004</c:v>
                </c:pt>
                <c:pt idx="1070">
                  <c:v>4.5091000000000001</c:v>
                </c:pt>
                <c:pt idx="1071">
                  <c:v>4.5368000000000004</c:v>
                </c:pt>
                <c:pt idx="1072">
                  <c:v>4.5275999999999996</c:v>
                </c:pt>
                <c:pt idx="1073">
                  <c:v>4.4997999999999996</c:v>
                </c:pt>
                <c:pt idx="1074">
                  <c:v>4.4535999999999998</c:v>
                </c:pt>
                <c:pt idx="1075">
                  <c:v>4.5183</c:v>
                </c:pt>
                <c:pt idx="1076">
                  <c:v>4.4997999999999996</c:v>
                </c:pt>
                <c:pt idx="1077">
                  <c:v>4.5644999999999998</c:v>
                </c:pt>
                <c:pt idx="1078">
                  <c:v>4.5275999999999996</c:v>
                </c:pt>
                <c:pt idx="1079">
                  <c:v>4.4813999999999998</c:v>
                </c:pt>
                <c:pt idx="1080">
                  <c:v>4.3057999999999996</c:v>
                </c:pt>
                <c:pt idx="1081">
                  <c:v>4.2687999999999997</c:v>
                </c:pt>
                <c:pt idx="1082">
                  <c:v>3.8807999999999998</c:v>
                </c:pt>
                <c:pt idx="1083">
                  <c:v>3.8992</c:v>
                </c:pt>
                <c:pt idx="1084">
                  <c:v>3.9740000000000002</c:v>
                </c:pt>
                <c:pt idx="1085">
                  <c:v>3.8794</c:v>
                </c:pt>
                <c:pt idx="1086">
                  <c:v>3.9266999999999999</c:v>
                </c:pt>
                <c:pt idx="1087">
                  <c:v>3.9550999999999998</c:v>
                </c:pt>
                <c:pt idx="1088">
                  <c:v>3.9645000000000001</c:v>
                </c:pt>
                <c:pt idx="1089">
                  <c:v>3.9361000000000002</c:v>
                </c:pt>
                <c:pt idx="1090">
                  <c:v>3.8794</c:v>
                </c:pt>
                <c:pt idx="1091">
                  <c:v>3.8414999999999999</c:v>
                </c:pt>
                <c:pt idx="1092">
                  <c:v>3.8037000000000001</c:v>
                </c:pt>
                <c:pt idx="1093">
                  <c:v>3.8887999999999998</c:v>
                </c:pt>
                <c:pt idx="1094">
                  <c:v>3.8982999999999999</c:v>
                </c:pt>
                <c:pt idx="1095">
                  <c:v>3.851</c:v>
                </c:pt>
                <c:pt idx="1096">
                  <c:v>3.8603999999999998</c:v>
                </c:pt>
                <c:pt idx="1097">
                  <c:v>3.7848000000000002</c:v>
                </c:pt>
                <c:pt idx="1098">
                  <c:v>3.8130999999999999</c:v>
                </c:pt>
                <c:pt idx="1099">
                  <c:v>3.8414999999999999</c:v>
                </c:pt>
                <c:pt idx="1100">
                  <c:v>3.7374000000000001</c:v>
                </c:pt>
                <c:pt idx="1101">
                  <c:v>3.8037000000000001</c:v>
                </c:pt>
                <c:pt idx="1102">
                  <c:v>3.7942</c:v>
                </c:pt>
                <c:pt idx="1103">
                  <c:v>3.8321000000000001</c:v>
                </c:pt>
                <c:pt idx="1104">
                  <c:v>3.8603999999999998</c:v>
                </c:pt>
                <c:pt idx="1105">
                  <c:v>3.8130999999999999</c:v>
                </c:pt>
                <c:pt idx="1106">
                  <c:v>3.7280000000000002</c:v>
                </c:pt>
                <c:pt idx="1107">
                  <c:v>3.7469000000000001</c:v>
                </c:pt>
                <c:pt idx="1108">
                  <c:v>3.8037000000000001</c:v>
                </c:pt>
                <c:pt idx="1109">
                  <c:v>3.8037000000000001</c:v>
                </c:pt>
                <c:pt idx="1110">
                  <c:v>3.7942</c:v>
                </c:pt>
                <c:pt idx="1111">
                  <c:v>3.8321000000000001</c:v>
                </c:pt>
                <c:pt idx="1112">
                  <c:v>3.8414999999999999</c:v>
                </c:pt>
                <c:pt idx="1113">
                  <c:v>3.8226</c:v>
                </c:pt>
                <c:pt idx="1114">
                  <c:v>3.7753000000000001</c:v>
                </c:pt>
                <c:pt idx="1115">
                  <c:v>3.8037000000000001</c:v>
                </c:pt>
                <c:pt idx="1116">
                  <c:v>3.7753000000000001</c:v>
                </c:pt>
                <c:pt idx="1117">
                  <c:v>3.7848000000000002</c:v>
                </c:pt>
                <c:pt idx="1118">
                  <c:v>3.8603999999999998</c:v>
                </c:pt>
                <c:pt idx="1119">
                  <c:v>3.8603999999999998</c:v>
                </c:pt>
                <c:pt idx="1120">
                  <c:v>3.9266999999999999</c:v>
                </c:pt>
                <c:pt idx="1121">
                  <c:v>4.0118</c:v>
                </c:pt>
                <c:pt idx="1122">
                  <c:v>4.0496999999999996</c:v>
                </c:pt>
                <c:pt idx="1123">
                  <c:v>3.9740000000000002</c:v>
                </c:pt>
                <c:pt idx="1124">
                  <c:v>3.8982999999999999</c:v>
                </c:pt>
                <c:pt idx="1125">
                  <c:v>3.851</c:v>
                </c:pt>
                <c:pt idx="1126">
                  <c:v>3.7658</c:v>
                </c:pt>
                <c:pt idx="1127">
                  <c:v>3.8037000000000001</c:v>
                </c:pt>
                <c:pt idx="1128">
                  <c:v>3.8982999999999999</c:v>
                </c:pt>
                <c:pt idx="1129">
                  <c:v>3.9171999999999998</c:v>
                </c:pt>
                <c:pt idx="1130">
                  <c:v>3.9266999999999999</c:v>
                </c:pt>
                <c:pt idx="1131">
                  <c:v>3.9361000000000002</c:v>
                </c:pt>
                <c:pt idx="1132">
                  <c:v>4.0118</c:v>
                </c:pt>
                <c:pt idx="1133">
                  <c:v>3.9550999999999998</c:v>
                </c:pt>
                <c:pt idx="1134">
                  <c:v>3.9171999999999998</c:v>
                </c:pt>
                <c:pt idx="1135">
                  <c:v>3.9266999999999999</c:v>
                </c:pt>
                <c:pt idx="1136">
                  <c:v>3.9456000000000002</c:v>
                </c:pt>
                <c:pt idx="1137">
                  <c:v>3.9740000000000002</c:v>
                </c:pt>
                <c:pt idx="1138">
                  <c:v>4.0496999999999996</c:v>
                </c:pt>
                <c:pt idx="1139">
                  <c:v>4.1158999999999999</c:v>
                </c:pt>
                <c:pt idx="1140">
                  <c:v>3.7658</c:v>
                </c:pt>
                <c:pt idx="1141">
                  <c:v>3.6427999999999998</c:v>
                </c:pt>
                <c:pt idx="1142">
                  <c:v>3.6711999999999998</c:v>
                </c:pt>
                <c:pt idx="1143">
                  <c:v>3.7280000000000002</c:v>
                </c:pt>
                <c:pt idx="1144">
                  <c:v>3.7185000000000001</c:v>
                </c:pt>
                <c:pt idx="1145">
                  <c:v>3.7280000000000002</c:v>
                </c:pt>
                <c:pt idx="1146">
                  <c:v>3.7795000000000001</c:v>
                </c:pt>
                <c:pt idx="1147">
                  <c:v>3.7890999999999999</c:v>
                </c:pt>
                <c:pt idx="1148">
                  <c:v>3.7795000000000001</c:v>
                </c:pt>
                <c:pt idx="1149">
                  <c:v>3.7223000000000002</c:v>
                </c:pt>
                <c:pt idx="1150">
                  <c:v>3.7509000000000001</c:v>
                </c:pt>
                <c:pt idx="1151">
                  <c:v>3.7604000000000002</c:v>
                </c:pt>
                <c:pt idx="1152">
                  <c:v>3.77</c:v>
                </c:pt>
                <c:pt idx="1153">
                  <c:v>3.7604000000000002</c:v>
                </c:pt>
                <c:pt idx="1154">
                  <c:v>3.7126999999999999</c:v>
                </c:pt>
                <c:pt idx="1155">
                  <c:v>3.7317999999999998</c:v>
                </c:pt>
                <c:pt idx="1156">
                  <c:v>3.7223000000000002</c:v>
                </c:pt>
                <c:pt idx="1157">
                  <c:v>3.7223000000000002</c:v>
                </c:pt>
                <c:pt idx="1158">
                  <c:v>3.7223000000000002</c:v>
                </c:pt>
                <c:pt idx="1159">
                  <c:v>3.77</c:v>
                </c:pt>
                <c:pt idx="1160">
                  <c:v>3.7126999999999999</c:v>
                </c:pt>
                <c:pt idx="1161">
                  <c:v>3.6936</c:v>
                </c:pt>
                <c:pt idx="1162">
                  <c:v>3.6267999999999998</c:v>
                </c:pt>
                <c:pt idx="1163">
                  <c:v>3.5886</c:v>
                </c:pt>
                <c:pt idx="1164">
                  <c:v>3.5981999999999998</c:v>
                </c:pt>
                <c:pt idx="1165">
                  <c:v>3.6364000000000001</c:v>
                </c:pt>
                <c:pt idx="1166">
                  <c:v>3.6364000000000001</c:v>
                </c:pt>
                <c:pt idx="1167">
                  <c:v>3.6267999999999998</c:v>
                </c:pt>
                <c:pt idx="1168">
                  <c:v>3.6554000000000002</c:v>
                </c:pt>
                <c:pt idx="1169">
                  <c:v>3.5981999999999998</c:v>
                </c:pt>
                <c:pt idx="1170">
                  <c:v>3.6267999999999998</c:v>
                </c:pt>
                <c:pt idx="1171">
                  <c:v>3.6745000000000001</c:v>
                </c:pt>
                <c:pt idx="1172">
                  <c:v>3.77</c:v>
                </c:pt>
                <c:pt idx="1173">
                  <c:v>3.7986</c:v>
                </c:pt>
                <c:pt idx="1174">
                  <c:v>3.8081999999999998</c:v>
                </c:pt>
                <c:pt idx="1175">
                  <c:v>3.8081999999999998</c:v>
                </c:pt>
                <c:pt idx="1176">
                  <c:v>3.8176999999999999</c:v>
                </c:pt>
                <c:pt idx="1177">
                  <c:v>3.8654000000000002</c:v>
                </c:pt>
                <c:pt idx="1178">
                  <c:v>3.8845000000000001</c:v>
                </c:pt>
                <c:pt idx="1179">
                  <c:v>3.8559000000000001</c:v>
                </c:pt>
                <c:pt idx="1180">
                  <c:v>3.8845000000000001</c:v>
                </c:pt>
                <c:pt idx="1181">
                  <c:v>3.8654000000000002</c:v>
                </c:pt>
                <c:pt idx="1182">
                  <c:v>3.8271999999999999</c:v>
                </c:pt>
                <c:pt idx="1183">
                  <c:v>3.8368000000000002</c:v>
                </c:pt>
                <c:pt idx="1184">
                  <c:v>3.7509000000000001</c:v>
                </c:pt>
                <c:pt idx="1185">
                  <c:v>3.77</c:v>
                </c:pt>
                <c:pt idx="1186">
                  <c:v>3.8176999999999999</c:v>
                </c:pt>
                <c:pt idx="1187">
                  <c:v>3.7795000000000001</c:v>
                </c:pt>
                <c:pt idx="1188">
                  <c:v>3.6936</c:v>
                </c:pt>
                <c:pt idx="1189">
                  <c:v>3.7126999999999999</c:v>
                </c:pt>
                <c:pt idx="1190">
                  <c:v>3.6554000000000002</c:v>
                </c:pt>
                <c:pt idx="1191">
                  <c:v>3.56</c:v>
                </c:pt>
                <c:pt idx="1192">
                  <c:v>3.5314000000000001</c:v>
                </c:pt>
                <c:pt idx="1193">
                  <c:v>3.5505</c:v>
                </c:pt>
                <c:pt idx="1194">
                  <c:v>3.5695000000000001</c:v>
                </c:pt>
                <c:pt idx="1195">
                  <c:v>3.5505</c:v>
                </c:pt>
                <c:pt idx="1196">
                  <c:v>3.5026999999999999</c:v>
                </c:pt>
                <c:pt idx="1197">
                  <c:v>3.4550000000000001</c:v>
                </c:pt>
                <c:pt idx="1198">
                  <c:v>3.3786999999999998</c:v>
                </c:pt>
                <c:pt idx="1199">
                  <c:v>3.3978000000000002</c:v>
                </c:pt>
                <c:pt idx="1200">
                  <c:v>3.3978000000000002</c:v>
                </c:pt>
                <c:pt idx="1201">
                  <c:v>3.4359000000000002</c:v>
                </c:pt>
                <c:pt idx="1202">
                  <c:v>3.4073000000000002</c:v>
                </c:pt>
                <c:pt idx="1203">
                  <c:v>3.4073000000000002</c:v>
                </c:pt>
                <c:pt idx="1204">
                  <c:v>3.35</c:v>
                </c:pt>
                <c:pt idx="1205">
                  <c:v>3.4359000000000002</c:v>
                </c:pt>
                <c:pt idx="1206">
                  <c:v>3.3309000000000002</c:v>
                </c:pt>
                <c:pt idx="1207">
                  <c:v>3.2355</c:v>
                </c:pt>
                <c:pt idx="1208">
                  <c:v>3.0636999999999999</c:v>
                </c:pt>
                <c:pt idx="1209">
                  <c:v>3.0350999999999999</c:v>
                </c:pt>
                <c:pt idx="1210">
                  <c:v>3.0466000000000002</c:v>
                </c:pt>
                <c:pt idx="1211">
                  <c:v>3.1044999999999998</c:v>
                </c:pt>
                <c:pt idx="1212">
                  <c:v>3.0948000000000002</c:v>
                </c:pt>
                <c:pt idx="1213">
                  <c:v>3.1238000000000001</c:v>
                </c:pt>
                <c:pt idx="1214">
                  <c:v>3.1334</c:v>
                </c:pt>
                <c:pt idx="1215">
                  <c:v>3.1720000000000002</c:v>
                </c:pt>
                <c:pt idx="1216">
                  <c:v>3.1913</c:v>
                </c:pt>
                <c:pt idx="1217">
                  <c:v>3.1238000000000001</c:v>
                </c:pt>
                <c:pt idx="1218">
                  <c:v>3.2298</c:v>
                </c:pt>
                <c:pt idx="1219">
                  <c:v>3.3359000000000001</c:v>
                </c:pt>
                <c:pt idx="1220">
                  <c:v>3.3069999999999999</c:v>
                </c:pt>
                <c:pt idx="1221">
                  <c:v>3.3069999999999999</c:v>
                </c:pt>
                <c:pt idx="1222">
                  <c:v>3.3552</c:v>
                </c:pt>
                <c:pt idx="1223">
                  <c:v>3.3262</c:v>
                </c:pt>
                <c:pt idx="1224">
                  <c:v>3.3647999999999998</c:v>
                </c:pt>
                <c:pt idx="1225">
                  <c:v>3.3552</c:v>
                </c:pt>
                <c:pt idx="1226">
                  <c:v>3.4419</c:v>
                </c:pt>
                <c:pt idx="1227">
                  <c:v>3.4611999999999998</c:v>
                </c:pt>
                <c:pt idx="1228">
                  <c:v>3.4129999999999998</c:v>
                </c:pt>
                <c:pt idx="1229">
                  <c:v>3.4323000000000001</c:v>
                </c:pt>
                <c:pt idx="1230">
                  <c:v>3.4611999999999998</c:v>
                </c:pt>
                <c:pt idx="1231">
                  <c:v>3.4034</c:v>
                </c:pt>
                <c:pt idx="1232">
                  <c:v>3.4034</c:v>
                </c:pt>
                <c:pt idx="1233">
                  <c:v>3.4226000000000001</c:v>
                </c:pt>
                <c:pt idx="1234">
                  <c:v>3.4129999999999998</c:v>
                </c:pt>
                <c:pt idx="1235">
                  <c:v>3.3936999999999999</c:v>
                </c:pt>
                <c:pt idx="1236">
                  <c:v>3.4323000000000001</c:v>
                </c:pt>
                <c:pt idx="1237">
                  <c:v>3.3552</c:v>
                </c:pt>
                <c:pt idx="1238">
                  <c:v>3.3647999999999998</c:v>
                </c:pt>
                <c:pt idx="1239">
                  <c:v>3.0466000000000002</c:v>
                </c:pt>
                <c:pt idx="1240">
                  <c:v>2.8923999999999999</c:v>
                </c:pt>
                <c:pt idx="1241">
                  <c:v>2.9020000000000001</c:v>
                </c:pt>
                <c:pt idx="1242">
                  <c:v>2.9887999999999999</c:v>
                </c:pt>
                <c:pt idx="1243">
                  <c:v>3.0659000000000001</c:v>
                </c:pt>
                <c:pt idx="1244">
                  <c:v>3.0081000000000002</c:v>
                </c:pt>
                <c:pt idx="1245">
                  <c:v>3.1044999999999998</c:v>
                </c:pt>
                <c:pt idx="1246">
                  <c:v>3.1334</c:v>
                </c:pt>
                <c:pt idx="1247">
                  <c:v>3.2490999999999999</c:v>
                </c:pt>
                <c:pt idx="1248">
                  <c:v>3.1431</c:v>
                </c:pt>
                <c:pt idx="1249">
                  <c:v>3.1141000000000001</c:v>
                </c:pt>
                <c:pt idx="1250">
                  <c:v>3.1913</c:v>
                </c:pt>
                <c:pt idx="1251">
                  <c:v>3.1334</c:v>
                </c:pt>
                <c:pt idx="1252">
                  <c:v>3.1623000000000001</c:v>
                </c:pt>
                <c:pt idx="1253">
                  <c:v>3.2395</c:v>
                </c:pt>
                <c:pt idx="1254">
                  <c:v>3.2298</c:v>
                </c:pt>
                <c:pt idx="1255">
                  <c:v>3.2587000000000002</c:v>
                </c:pt>
                <c:pt idx="1256">
                  <c:v>3.2490999999999999</c:v>
                </c:pt>
                <c:pt idx="1257">
                  <c:v>3.2972999999999999</c:v>
                </c:pt>
                <c:pt idx="1258">
                  <c:v>3.2877000000000001</c:v>
                </c:pt>
                <c:pt idx="1259">
                  <c:v>3.2684000000000002</c:v>
                </c:pt>
                <c:pt idx="1260">
                  <c:v>3.3262</c:v>
                </c:pt>
                <c:pt idx="1261">
                  <c:v>3.3166000000000002</c:v>
                </c:pt>
                <c:pt idx="1262">
                  <c:v>3.4129999999999998</c:v>
                </c:pt>
                <c:pt idx="1263">
                  <c:v>3.3552</c:v>
                </c:pt>
                <c:pt idx="1264">
                  <c:v>3.3647999999999998</c:v>
                </c:pt>
                <c:pt idx="1265">
                  <c:v>3.3744000000000001</c:v>
                </c:pt>
                <c:pt idx="1266">
                  <c:v>3.3936999999999999</c:v>
                </c:pt>
                <c:pt idx="1267">
                  <c:v>3.3841000000000001</c:v>
                </c:pt>
                <c:pt idx="1268">
                  <c:v>3.3262</c:v>
                </c:pt>
                <c:pt idx="1269">
                  <c:v>3.3454999999999999</c:v>
                </c:pt>
                <c:pt idx="1270">
                  <c:v>3.3069999999999999</c:v>
                </c:pt>
                <c:pt idx="1271">
                  <c:v>3.2298</c:v>
                </c:pt>
                <c:pt idx="1272">
                  <c:v>3.2395</c:v>
                </c:pt>
                <c:pt idx="1273">
                  <c:v>3.2877000000000001</c:v>
                </c:pt>
                <c:pt idx="1274">
                  <c:v>3.6637</c:v>
                </c:pt>
                <c:pt idx="1275">
                  <c:v>3.6829999999999998</c:v>
                </c:pt>
                <c:pt idx="1276">
                  <c:v>3.7442000000000002</c:v>
                </c:pt>
                <c:pt idx="1277">
                  <c:v>3.5789</c:v>
                </c:pt>
                <c:pt idx="1278">
                  <c:v>3.5011000000000001</c:v>
                </c:pt>
                <c:pt idx="1279">
                  <c:v>3.4914000000000001</c:v>
                </c:pt>
                <c:pt idx="1280">
                  <c:v>3.4525000000000001</c:v>
                </c:pt>
                <c:pt idx="1281">
                  <c:v>3.4622000000000002</c:v>
                </c:pt>
                <c:pt idx="1282">
                  <c:v>3.4622000000000002</c:v>
                </c:pt>
                <c:pt idx="1283">
                  <c:v>3.4525000000000001</c:v>
                </c:pt>
                <c:pt idx="1284">
                  <c:v>3.5789</c:v>
                </c:pt>
                <c:pt idx="1285">
                  <c:v>3.4914000000000001</c:v>
                </c:pt>
                <c:pt idx="1286">
                  <c:v>3.5205000000000002</c:v>
                </c:pt>
                <c:pt idx="1287">
                  <c:v>3.3940999999999999</c:v>
                </c:pt>
                <c:pt idx="1288">
                  <c:v>3.4232999999999998</c:v>
                </c:pt>
                <c:pt idx="1289">
                  <c:v>3.4136000000000002</c:v>
                </c:pt>
                <c:pt idx="1290">
                  <c:v>3.4525000000000001</c:v>
                </c:pt>
                <c:pt idx="1291">
                  <c:v>3.3940999999999999</c:v>
                </c:pt>
                <c:pt idx="1292">
                  <c:v>3.4329999999999998</c:v>
                </c:pt>
                <c:pt idx="1293">
                  <c:v>3.4815999999999998</c:v>
                </c:pt>
                <c:pt idx="1294">
                  <c:v>3.4426999999999999</c:v>
                </c:pt>
                <c:pt idx="1295">
                  <c:v>3.4329999999999998</c:v>
                </c:pt>
                <c:pt idx="1296">
                  <c:v>3.4719000000000002</c:v>
                </c:pt>
                <c:pt idx="1297">
                  <c:v>3.4622000000000002</c:v>
                </c:pt>
                <c:pt idx="1298">
                  <c:v>3.4329999999999998</c:v>
                </c:pt>
                <c:pt idx="1299">
                  <c:v>3.4622000000000002</c:v>
                </c:pt>
                <c:pt idx="1300">
                  <c:v>3.5108000000000001</c:v>
                </c:pt>
                <c:pt idx="1301">
                  <c:v>3.4232999999999998</c:v>
                </c:pt>
                <c:pt idx="1302">
                  <c:v>3.5691999999999999</c:v>
                </c:pt>
                <c:pt idx="1303">
                  <c:v>3.5983999999999998</c:v>
                </c:pt>
                <c:pt idx="1304">
                  <c:v>3.5205000000000002</c:v>
                </c:pt>
                <c:pt idx="1305">
                  <c:v>3.5303</c:v>
                </c:pt>
                <c:pt idx="1306">
                  <c:v>3.5594999999999999</c:v>
                </c:pt>
                <c:pt idx="1307">
                  <c:v>3.5691999999999999</c:v>
                </c:pt>
                <c:pt idx="1308">
                  <c:v>3.5594999999999999</c:v>
                </c:pt>
                <c:pt idx="1309">
                  <c:v>3.5886</c:v>
                </c:pt>
                <c:pt idx="1310">
                  <c:v>3.3843999999999999</c:v>
                </c:pt>
                <c:pt idx="1311">
                  <c:v>3.4232999999999998</c:v>
                </c:pt>
                <c:pt idx="1312">
                  <c:v>3.4914000000000001</c:v>
                </c:pt>
                <c:pt idx="1313">
                  <c:v>3.4815999999999998</c:v>
                </c:pt>
                <c:pt idx="1314">
                  <c:v>3.4815999999999998</c:v>
                </c:pt>
                <c:pt idx="1315">
                  <c:v>3.4232999999999998</c:v>
                </c:pt>
                <c:pt idx="1316">
                  <c:v>3.4426999999999999</c:v>
                </c:pt>
                <c:pt idx="1317">
                  <c:v>3.5011000000000001</c:v>
                </c:pt>
                <c:pt idx="1318">
                  <c:v>3.4426999999999999</c:v>
                </c:pt>
                <c:pt idx="1319">
                  <c:v>3.4037999999999999</c:v>
                </c:pt>
                <c:pt idx="1320">
                  <c:v>3.4037999999999999</c:v>
                </c:pt>
                <c:pt idx="1321">
                  <c:v>3.4815999999999998</c:v>
                </c:pt>
                <c:pt idx="1322">
                  <c:v>3.4329999999999998</c:v>
                </c:pt>
                <c:pt idx="1323">
                  <c:v>3.3940999999999999</c:v>
                </c:pt>
                <c:pt idx="1324">
                  <c:v>3.3843999999999999</c:v>
                </c:pt>
                <c:pt idx="1325">
                  <c:v>3.4037999999999999</c:v>
                </c:pt>
                <c:pt idx="1326">
                  <c:v>3.3260000000000001</c:v>
                </c:pt>
                <c:pt idx="1327">
                  <c:v>3.3260000000000001</c:v>
                </c:pt>
                <c:pt idx="1328">
                  <c:v>3.2385000000000002</c:v>
                </c:pt>
                <c:pt idx="1329">
                  <c:v>3.2092999999999998</c:v>
                </c:pt>
                <c:pt idx="1330">
                  <c:v>3.2385000000000002</c:v>
                </c:pt>
                <c:pt idx="1331">
                  <c:v>3.2385000000000002</c:v>
                </c:pt>
                <c:pt idx="1332">
                  <c:v>3.3552</c:v>
                </c:pt>
                <c:pt idx="1333">
                  <c:v>3.4232999999999998</c:v>
                </c:pt>
                <c:pt idx="1334">
                  <c:v>3.633</c:v>
                </c:pt>
                <c:pt idx="1335">
                  <c:v>3.6232000000000002</c:v>
                </c:pt>
                <c:pt idx="1336">
                  <c:v>3.5935999999999999</c:v>
                </c:pt>
                <c:pt idx="1337">
                  <c:v>3.5838000000000001</c:v>
                </c:pt>
                <c:pt idx="1338">
                  <c:v>3.5935999999999999</c:v>
                </c:pt>
                <c:pt idx="1339">
                  <c:v>3.6232000000000002</c:v>
                </c:pt>
                <c:pt idx="1340">
                  <c:v>3.5935999999999999</c:v>
                </c:pt>
                <c:pt idx="1341">
                  <c:v>3.5935999999999999</c:v>
                </c:pt>
                <c:pt idx="1342">
                  <c:v>3.6133000000000002</c:v>
                </c:pt>
                <c:pt idx="1343">
                  <c:v>3.633</c:v>
                </c:pt>
                <c:pt idx="1344">
                  <c:v>3.6625000000000001</c:v>
                </c:pt>
                <c:pt idx="1345">
                  <c:v>3.6821999999999999</c:v>
                </c:pt>
                <c:pt idx="1346">
                  <c:v>3.6724000000000001</c:v>
                </c:pt>
                <c:pt idx="1347">
                  <c:v>3.6625000000000001</c:v>
                </c:pt>
                <c:pt idx="1348">
                  <c:v>3.6625000000000001</c:v>
                </c:pt>
                <c:pt idx="1349">
                  <c:v>3.7315</c:v>
                </c:pt>
                <c:pt idx="1350">
                  <c:v>3.8693</c:v>
                </c:pt>
                <c:pt idx="1351">
                  <c:v>3.8102</c:v>
                </c:pt>
                <c:pt idx="1352">
                  <c:v>3.8201000000000001</c:v>
                </c:pt>
                <c:pt idx="1353">
                  <c:v>3.8496000000000001</c:v>
                </c:pt>
                <c:pt idx="1354">
                  <c:v>3.7511999999999999</c:v>
                </c:pt>
                <c:pt idx="1355">
                  <c:v>3.7806999999999999</c:v>
                </c:pt>
                <c:pt idx="1356">
                  <c:v>3.8889999999999998</c:v>
                </c:pt>
                <c:pt idx="1357">
                  <c:v>3.7905000000000002</c:v>
                </c:pt>
                <c:pt idx="1358">
                  <c:v>3.7905000000000002</c:v>
                </c:pt>
                <c:pt idx="1359">
                  <c:v>3.8102</c:v>
                </c:pt>
                <c:pt idx="1360">
                  <c:v>3.7019000000000002</c:v>
                </c:pt>
                <c:pt idx="1361">
                  <c:v>3.7905000000000002</c:v>
                </c:pt>
                <c:pt idx="1362">
                  <c:v>3.8397999999999999</c:v>
                </c:pt>
                <c:pt idx="1363">
                  <c:v>3.8889999999999998</c:v>
                </c:pt>
                <c:pt idx="1364">
                  <c:v>3.8791000000000002</c:v>
                </c:pt>
                <c:pt idx="1365">
                  <c:v>3.9184999999999999</c:v>
                </c:pt>
                <c:pt idx="1366">
                  <c:v>3.8889999999999998</c:v>
                </c:pt>
                <c:pt idx="1367">
                  <c:v>3.8496000000000001</c:v>
                </c:pt>
                <c:pt idx="1368">
                  <c:v>3.7806999999999999</c:v>
                </c:pt>
                <c:pt idx="1369">
                  <c:v>3.7412999999999998</c:v>
                </c:pt>
                <c:pt idx="1370">
                  <c:v>3.7511999999999999</c:v>
                </c:pt>
                <c:pt idx="1371">
                  <c:v>3.6526999999999998</c:v>
                </c:pt>
                <c:pt idx="1372">
                  <c:v>3.5640999999999998</c:v>
                </c:pt>
                <c:pt idx="1373">
                  <c:v>3.633</c:v>
                </c:pt>
                <c:pt idx="1374">
                  <c:v>3.6232000000000002</c:v>
                </c:pt>
                <c:pt idx="1375">
                  <c:v>3.6034999999999999</c:v>
                </c:pt>
                <c:pt idx="1376">
                  <c:v>3.6232000000000002</c:v>
                </c:pt>
                <c:pt idx="1377">
                  <c:v>3.6724000000000001</c:v>
                </c:pt>
                <c:pt idx="1378">
                  <c:v>3.6724000000000001</c:v>
                </c:pt>
                <c:pt idx="1379">
                  <c:v>3.6133000000000002</c:v>
                </c:pt>
                <c:pt idx="1380">
                  <c:v>3.6724000000000001</c:v>
                </c:pt>
                <c:pt idx="1381">
                  <c:v>3.7216</c:v>
                </c:pt>
                <c:pt idx="1382">
                  <c:v>3.8298999999999999</c:v>
                </c:pt>
                <c:pt idx="1383">
                  <c:v>3.8298999999999999</c:v>
                </c:pt>
                <c:pt idx="1384">
                  <c:v>3.7905000000000002</c:v>
                </c:pt>
                <c:pt idx="1385">
                  <c:v>3.8397999999999999</c:v>
                </c:pt>
                <c:pt idx="1386">
                  <c:v>3.8298999999999999</c:v>
                </c:pt>
                <c:pt idx="1387">
                  <c:v>3.8003999999999998</c:v>
                </c:pt>
                <c:pt idx="1388">
                  <c:v>3.8988</c:v>
                </c:pt>
                <c:pt idx="1389">
                  <c:v>3.8791000000000002</c:v>
                </c:pt>
                <c:pt idx="1390">
                  <c:v>3.9283999999999999</c:v>
                </c:pt>
                <c:pt idx="1391">
                  <c:v>3.8595000000000002</c:v>
                </c:pt>
                <c:pt idx="1392">
                  <c:v>3.8201000000000001</c:v>
                </c:pt>
                <c:pt idx="1393">
                  <c:v>3.8397999999999999</c:v>
                </c:pt>
                <c:pt idx="1394">
                  <c:v>3.5640999999999998</c:v>
                </c:pt>
                <c:pt idx="1395">
                  <c:v>3.5935999999999999</c:v>
                </c:pt>
                <c:pt idx="1396">
                  <c:v>3.6821999999999999</c:v>
                </c:pt>
                <c:pt idx="1397">
                  <c:v>3.6852</c:v>
                </c:pt>
                <c:pt idx="1398">
                  <c:v>3.6455000000000002</c:v>
                </c:pt>
                <c:pt idx="1399">
                  <c:v>3.8043999999999998</c:v>
                </c:pt>
                <c:pt idx="1400">
                  <c:v>3.8142999999999998</c:v>
                </c:pt>
                <c:pt idx="1401">
                  <c:v>3.8142999999999998</c:v>
                </c:pt>
                <c:pt idx="1402">
                  <c:v>3.8938000000000001</c:v>
                </c:pt>
                <c:pt idx="1403">
                  <c:v>3.8938000000000001</c:v>
                </c:pt>
                <c:pt idx="1404">
                  <c:v>3.9236</c:v>
                </c:pt>
                <c:pt idx="1405">
                  <c:v>3.8243</c:v>
                </c:pt>
                <c:pt idx="1406">
                  <c:v>3.7050999999999998</c:v>
                </c:pt>
                <c:pt idx="1407">
                  <c:v>3.6852</c:v>
                </c:pt>
                <c:pt idx="1408">
                  <c:v>3.7050999999999998</c:v>
                </c:pt>
                <c:pt idx="1409">
                  <c:v>3.7646999999999999</c:v>
                </c:pt>
                <c:pt idx="1410">
                  <c:v>3.7845</c:v>
                </c:pt>
                <c:pt idx="1411">
                  <c:v>3.8043999999999998</c:v>
                </c:pt>
                <c:pt idx="1412">
                  <c:v>3.9137</c:v>
                </c:pt>
                <c:pt idx="1413">
                  <c:v>3.9533999999999998</c:v>
                </c:pt>
                <c:pt idx="1414">
                  <c:v>4.0427999999999997</c:v>
                </c:pt>
                <c:pt idx="1415">
                  <c:v>4.0129999999999999</c:v>
                </c:pt>
                <c:pt idx="1416">
                  <c:v>4.1322000000000001</c:v>
                </c:pt>
                <c:pt idx="1417">
                  <c:v>4.1223000000000001</c:v>
                </c:pt>
                <c:pt idx="1418">
                  <c:v>4.1322000000000001</c:v>
                </c:pt>
                <c:pt idx="1419">
                  <c:v>4.0824999999999996</c:v>
                </c:pt>
                <c:pt idx="1420">
                  <c:v>4.1421000000000001</c:v>
                </c:pt>
                <c:pt idx="1421">
                  <c:v>4.1520999999999999</c:v>
                </c:pt>
                <c:pt idx="1422">
                  <c:v>4.1917999999999997</c:v>
                </c:pt>
                <c:pt idx="1423">
                  <c:v>4.1619999999999999</c:v>
                </c:pt>
                <c:pt idx="1424">
                  <c:v>4.4500999999999999</c:v>
                </c:pt>
                <c:pt idx="1425">
                  <c:v>4.4302000000000001</c:v>
                </c:pt>
                <c:pt idx="1426">
                  <c:v>4.3506999999999998</c:v>
                </c:pt>
                <c:pt idx="1427">
                  <c:v>4.3506999999999998</c:v>
                </c:pt>
                <c:pt idx="1428">
                  <c:v>4.3010999999999999</c:v>
                </c:pt>
                <c:pt idx="1429">
                  <c:v>4.2117000000000004</c:v>
                </c:pt>
                <c:pt idx="1430">
                  <c:v>4.2314999999999996</c:v>
                </c:pt>
                <c:pt idx="1431">
                  <c:v>4.1619999999999999</c:v>
                </c:pt>
                <c:pt idx="1432">
                  <c:v>4.1619999999999999</c:v>
                </c:pt>
                <c:pt idx="1433">
                  <c:v>4.1718999999999999</c:v>
                </c:pt>
                <c:pt idx="1434">
                  <c:v>4.1718999999999999</c:v>
                </c:pt>
                <c:pt idx="1435">
                  <c:v>4.1818999999999997</c:v>
                </c:pt>
                <c:pt idx="1436">
                  <c:v>4.1619999999999999</c:v>
                </c:pt>
                <c:pt idx="1437">
                  <c:v>4.1619999999999999</c:v>
                </c:pt>
                <c:pt idx="1438">
                  <c:v>4.2215999999999996</c:v>
                </c:pt>
                <c:pt idx="1439">
                  <c:v>4.2514000000000003</c:v>
                </c:pt>
                <c:pt idx="1440">
                  <c:v>4.2812000000000001</c:v>
                </c:pt>
                <c:pt idx="1441">
                  <c:v>4.3705999999999996</c:v>
                </c:pt>
                <c:pt idx="1442">
                  <c:v>4.3308999999999997</c:v>
                </c:pt>
                <c:pt idx="1443">
                  <c:v>4.3308999999999997</c:v>
                </c:pt>
                <c:pt idx="1444">
                  <c:v>4.3407999999999998</c:v>
                </c:pt>
                <c:pt idx="1445">
                  <c:v>4.3407999999999998</c:v>
                </c:pt>
                <c:pt idx="1446">
                  <c:v>4.3209</c:v>
                </c:pt>
                <c:pt idx="1447">
                  <c:v>4.3606999999999996</c:v>
                </c:pt>
                <c:pt idx="1448">
                  <c:v>4.3209</c:v>
                </c:pt>
                <c:pt idx="1449">
                  <c:v>4.3209</c:v>
                </c:pt>
                <c:pt idx="1450">
                  <c:v>4.3010999999999999</c:v>
                </c:pt>
                <c:pt idx="1451">
                  <c:v>4.3705999999999996</c:v>
                </c:pt>
                <c:pt idx="1452">
                  <c:v>4.4401000000000002</c:v>
                </c:pt>
                <c:pt idx="1453">
                  <c:v>4.3804999999999996</c:v>
                </c:pt>
                <c:pt idx="1454">
                  <c:v>4.3308999999999997</c:v>
                </c:pt>
                <c:pt idx="1455">
                  <c:v>4.3705999999999996</c:v>
                </c:pt>
                <c:pt idx="1456">
                  <c:v>4.3804999999999996</c:v>
                </c:pt>
                <c:pt idx="1457">
                  <c:v>4.4302000000000001</c:v>
                </c:pt>
                <c:pt idx="1458">
                  <c:v>4.3109999999999999</c:v>
                </c:pt>
                <c:pt idx="1459">
                  <c:v>4.7183000000000002</c:v>
                </c:pt>
                <c:pt idx="1460">
                  <c:v>4.758</c:v>
                </c:pt>
                <c:pt idx="1461">
                  <c:v>4.71</c:v>
                </c:pt>
                <c:pt idx="1462">
                  <c:v>4.68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4.95</c:v>
                </c:pt>
                <c:pt idx="1466">
                  <c:v>4.8499999999999996</c:v>
                </c:pt>
                <c:pt idx="1467">
                  <c:v>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E-4674-A25C-D82175D75694}"/>
            </c:ext>
          </c:extLst>
        </c:ser>
        <c:ser>
          <c:idx val="2"/>
          <c:order val="2"/>
          <c:tx>
            <c:strRef>
              <c:f>'Simple Moving Average Span'!$M$1</c:f>
              <c:strCache>
                <c:ptCount val="1"/>
                <c:pt idx="0">
                  <c:v>Forecast 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Span'!$M$2:$M$1470</c:f>
              <c:numCache>
                <c:formatCode>General</c:formatCode>
                <c:ptCount val="1469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5.1301333333333332</c:v>
                </c:pt>
                <c:pt idx="4">
                  <c:v>5.2134333333333336</c:v>
                </c:pt>
                <c:pt idx="5">
                  <c:v>5.3860333333333328</c:v>
                </c:pt>
                <c:pt idx="6">
                  <c:v>5.4693666666666667</c:v>
                </c:pt>
                <c:pt idx="7">
                  <c:v>5.5050999999999997</c:v>
                </c:pt>
                <c:pt idx="8">
                  <c:v>5.4842666666666666</c:v>
                </c:pt>
                <c:pt idx="9">
                  <c:v>5.4276999999999989</c:v>
                </c:pt>
                <c:pt idx="10">
                  <c:v>5.4009</c:v>
                </c:pt>
                <c:pt idx="11">
                  <c:v>5.3622333333333332</c:v>
                </c:pt>
                <c:pt idx="12">
                  <c:v>5.3503333333333343</c:v>
                </c:pt>
                <c:pt idx="13">
                  <c:v>5.3682000000000007</c:v>
                </c:pt>
                <c:pt idx="14">
                  <c:v>5.374133333333333</c:v>
                </c:pt>
                <c:pt idx="15">
                  <c:v>5.394966666666666</c:v>
                </c:pt>
                <c:pt idx="16">
                  <c:v>5.4098333333333342</c:v>
                </c:pt>
                <c:pt idx="17">
                  <c:v>5.5972999999999997</c:v>
                </c:pt>
                <c:pt idx="18">
                  <c:v>5.7282333333333328</c:v>
                </c:pt>
                <c:pt idx="19">
                  <c:v>5.8443000000000005</c:v>
                </c:pt>
                <c:pt idx="20">
                  <c:v>5.8353666666666664</c:v>
                </c:pt>
                <c:pt idx="21">
                  <c:v>5.7937000000000003</c:v>
                </c:pt>
                <c:pt idx="22">
                  <c:v>5.6687000000000003</c:v>
                </c:pt>
                <c:pt idx="23">
                  <c:v>5.5169666666666659</c:v>
                </c:pt>
                <c:pt idx="24">
                  <c:v>5.4247333333333332</c:v>
                </c:pt>
                <c:pt idx="25">
                  <c:v>5.4009333333333336</c:v>
                </c:pt>
                <c:pt idx="26">
                  <c:v>5.3711666666666664</c:v>
                </c:pt>
                <c:pt idx="27">
                  <c:v>5.4068666666666658</c:v>
                </c:pt>
                <c:pt idx="28">
                  <c:v>5.4545000000000003</c:v>
                </c:pt>
                <c:pt idx="29">
                  <c:v>5.5377999999999998</c:v>
                </c:pt>
                <c:pt idx="30">
                  <c:v>5.5854333333333335</c:v>
                </c:pt>
                <c:pt idx="31">
                  <c:v>5.6122000000000005</c:v>
                </c:pt>
                <c:pt idx="32">
                  <c:v>5.6360333333333337</c:v>
                </c:pt>
                <c:pt idx="33">
                  <c:v>5.5914000000000001</c:v>
                </c:pt>
                <c:pt idx="34">
                  <c:v>5.5319000000000003</c:v>
                </c:pt>
                <c:pt idx="35">
                  <c:v>5.4813000000000001</c:v>
                </c:pt>
                <c:pt idx="36">
                  <c:v>5.5020999999999995</c:v>
                </c:pt>
                <c:pt idx="37">
                  <c:v>5.5169666666666659</c:v>
                </c:pt>
                <c:pt idx="38">
                  <c:v>5.5080333333333336</c:v>
                </c:pt>
                <c:pt idx="39">
                  <c:v>5.4723333333333342</c:v>
                </c:pt>
                <c:pt idx="40">
                  <c:v>5.4544666666666659</c:v>
                </c:pt>
                <c:pt idx="41">
                  <c:v>5.4515000000000002</c:v>
                </c:pt>
                <c:pt idx="42">
                  <c:v>5.4396000000000013</c:v>
                </c:pt>
                <c:pt idx="43">
                  <c:v>5.4604333333333344</c:v>
                </c:pt>
                <c:pt idx="44">
                  <c:v>5.457466666666666</c:v>
                </c:pt>
                <c:pt idx="45">
                  <c:v>5.4425999999999997</c:v>
                </c:pt>
                <c:pt idx="46">
                  <c:v>5.4158333333333326</c:v>
                </c:pt>
                <c:pt idx="47">
                  <c:v>5.4277333333333333</c:v>
                </c:pt>
                <c:pt idx="48">
                  <c:v>5.4782999999999999</c:v>
                </c:pt>
                <c:pt idx="49">
                  <c:v>5.499133333333333</c:v>
                </c:pt>
                <c:pt idx="50">
                  <c:v>5.5229333333333335</c:v>
                </c:pt>
                <c:pt idx="51">
                  <c:v>5.5794999999999995</c:v>
                </c:pt>
                <c:pt idx="52">
                  <c:v>5.6360333333333337</c:v>
                </c:pt>
                <c:pt idx="53">
                  <c:v>5.6747000000000005</c:v>
                </c:pt>
                <c:pt idx="54">
                  <c:v>5.6449333333333342</c:v>
                </c:pt>
                <c:pt idx="55">
                  <c:v>5.6240999999999994</c:v>
                </c:pt>
                <c:pt idx="56">
                  <c:v>5.4842666666666666</c:v>
                </c:pt>
                <c:pt idx="57">
                  <c:v>5.3592666666666666</c:v>
                </c:pt>
                <c:pt idx="58">
                  <c:v>5.2283333333333326</c:v>
                </c:pt>
                <c:pt idx="59">
                  <c:v>5.2104666666666661</c:v>
                </c:pt>
                <c:pt idx="60">
                  <c:v>5.1569333333333338</c:v>
                </c:pt>
                <c:pt idx="61">
                  <c:v>5.1271666666666667</c:v>
                </c:pt>
                <c:pt idx="62">
                  <c:v>5.1123000000000003</c:v>
                </c:pt>
                <c:pt idx="63">
                  <c:v>5.1480000000000006</c:v>
                </c:pt>
                <c:pt idx="64">
                  <c:v>5.2015666666666673</c:v>
                </c:pt>
                <c:pt idx="65">
                  <c:v>5.2402333333333333</c:v>
                </c:pt>
                <c:pt idx="66">
                  <c:v>5.272966666666667</c:v>
                </c:pt>
                <c:pt idx="67">
                  <c:v>5.2908333333333326</c:v>
                </c:pt>
                <c:pt idx="68">
                  <c:v>5.2789333333333337</c:v>
                </c:pt>
                <c:pt idx="69">
                  <c:v>5.2580999999999998</c:v>
                </c:pt>
                <c:pt idx="70">
                  <c:v>5.2313000000000001</c:v>
                </c:pt>
                <c:pt idx="71">
                  <c:v>5.2550999999999997</c:v>
                </c:pt>
                <c:pt idx="72">
                  <c:v>5.1925999999999997</c:v>
                </c:pt>
                <c:pt idx="73">
                  <c:v>5.1360666666666672</c:v>
                </c:pt>
                <c:pt idx="74">
                  <c:v>5.100366666666666</c:v>
                </c:pt>
                <c:pt idx="75">
                  <c:v>5.1509666666666662</c:v>
                </c:pt>
                <c:pt idx="76">
                  <c:v>5.1896666666666667</c:v>
                </c:pt>
                <c:pt idx="77">
                  <c:v>5.1837333333333335</c:v>
                </c:pt>
                <c:pt idx="78">
                  <c:v>5.1777666666666669</c:v>
                </c:pt>
                <c:pt idx="79">
                  <c:v>5.0259999999999998</c:v>
                </c:pt>
                <c:pt idx="80">
                  <c:v>4.8950666666666667</c:v>
                </c:pt>
                <c:pt idx="81">
                  <c:v>4.7552000000000003</c:v>
                </c:pt>
                <c:pt idx="82">
                  <c:v>4.7492333333333336</c:v>
                </c:pt>
                <c:pt idx="83">
                  <c:v>4.7075666666666667</c:v>
                </c:pt>
                <c:pt idx="84">
                  <c:v>4.6688999999999998</c:v>
                </c:pt>
                <c:pt idx="85">
                  <c:v>4.6391666666666671</c:v>
                </c:pt>
                <c:pt idx="86">
                  <c:v>4.6153666666666666</c:v>
                </c:pt>
                <c:pt idx="87">
                  <c:v>4.5707333333333331</c:v>
                </c:pt>
                <c:pt idx="88">
                  <c:v>4.5111999999999997</c:v>
                </c:pt>
                <c:pt idx="89">
                  <c:v>4.4546333333333337</c:v>
                </c:pt>
                <c:pt idx="90">
                  <c:v>4.4218999999999999</c:v>
                </c:pt>
                <c:pt idx="91">
                  <c:v>4.3743000000000007</c:v>
                </c:pt>
                <c:pt idx="92">
                  <c:v>4.3207666666666666</c:v>
                </c:pt>
                <c:pt idx="93">
                  <c:v>4.2731666666666666</c:v>
                </c:pt>
                <c:pt idx="94">
                  <c:v>4.3148333333333335</c:v>
                </c:pt>
                <c:pt idx="95">
                  <c:v>4.3654000000000002</c:v>
                </c:pt>
                <c:pt idx="96">
                  <c:v>4.4576333333333338</c:v>
                </c:pt>
                <c:pt idx="97">
                  <c:v>4.4992666666666672</c:v>
                </c:pt>
                <c:pt idx="98">
                  <c:v>4.5727666666666673</c:v>
                </c:pt>
                <c:pt idx="99">
                  <c:v>4.5564666666666662</c:v>
                </c:pt>
                <c:pt idx="100">
                  <c:v>4.5793333333333335</c:v>
                </c:pt>
                <c:pt idx="101">
                  <c:v>4.5432333333333341</c:v>
                </c:pt>
                <c:pt idx="102">
                  <c:v>4.5642666666666658</c:v>
                </c:pt>
                <c:pt idx="103">
                  <c:v>4.5552666666666672</c:v>
                </c:pt>
                <c:pt idx="104">
                  <c:v>4.5672999999999995</c:v>
                </c:pt>
                <c:pt idx="105">
                  <c:v>4.5522666666666671</c:v>
                </c:pt>
                <c:pt idx="106">
                  <c:v>4.5341999999999993</c:v>
                </c:pt>
                <c:pt idx="107">
                  <c:v>4.5341999999999993</c:v>
                </c:pt>
                <c:pt idx="108">
                  <c:v>4.5432333333333332</c:v>
                </c:pt>
                <c:pt idx="109">
                  <c:v>4.5582666666666674</c:v>
                </c:pt>
                <c:pt idx="110">
                  <c:v>4.5371999999999995</c:v>
                </c:pt>
                <c:pt idx="111">
                  <c:v>4.5793333333333335</c:v>
                </c:pt>
                <c:pt idx="112">
                  <c:v>4.5853666666666664</c:v>
                </c:pt>
                <c:pt idx="113">
                  <c:v>4.6154333333333328</c:v>
                </c:pt>
                <c:pt idx="114">
                  <c:v>4.5522333333333336</c:v>
                </c:pt>
                <c:pt idx="115">
                  <c:v>4.5131333333333332</c:v>
                </c:pt>
                <c:pt idx="116">
                  <c:v>4.4920999999999998</c:v>
                </c:pt>
                <c:pt idx="117">
                  <c:v>4.519166666666667</c:v>
                </c:pt>
                <c:pt idx="118">
                  <c:v>4.5793333333333335</c:v>
                </c:pt>
                <c:pt idx="119">
                  <c:v>4.6244666666666667</c:v>
                </c:pt>
                <c:pt idx="120">
                  <c:v>4.6244666666666667</c:v>
                </c:pt>
                <c:pt idx="121">
                  <c:v>4.5703000000000005</c:v>
                </c:pt>
                <c:pt idx="122">
                  <c:v>4.5281666666666665</c:v>
                </c:pt>
                <c:pt idx="123">
                  <c:v>4.507133333333333</c:v>
                </c:pt>
                <c:pt idx="124">
                  <c:v>4.5131666666666668</c:v>
                </c:pt>
                <c:pt idx="125">
                  <c:v>4.5161666666666669</c:v>
                </c:pt>
                <c:pt idx="126">
                  <c:v>4.5432333333333332</c:v>
                </c:pt>
                <c:pt idx="127">
                  <c:v>4.5762999999999998</c:v>
                </c:pt>
                <c:pt idx="128">
                  <c:v>4.5853333333333337</c:v>
                </c:pt>
                <c:pt idx="129">
                  <c:v>4.5792999999999999</c:v>
                </c:pt>
                <c:pt idx="130">
                  <c:v>4.5522333333333336</c:v>
                </c:pt>
                <c:pt idx="131">
                  <c:v>4.5522333333333336</c:v>
                </c:pt>
                <c:pt idx="132">
                  <c:v>4.5582666666666674</c:v>
                </c:pt>
                <c:pt idx="133">
                  <c:v>4.5793333333333335</c:v>
                </c:pt>
                <c:pt idx="134">
                  <c:v>4.5913666666666666</c:v>
                </c:pt>
                <c:pt idx="135">
                  <c:v>4.6093999999999999</c:v>
                </c:pt>
                <c:pt idx="136">
                  <c:v>4.6274666666666668</c:v>
                </c:pt>
                <c:pt idx="137">
                  <c:v>4.6395</c:v>
                </c:pt>
                <c:pt idx="138">
                  <c:v>4.6455333333333337</c:v>
                </c:pt>
                <c:pt idx="139">
                  <c:v>4.6334666666666671</c:v>
                </c:pt>
                <c:pt idx="140">
                  <c:v>4.6424999999999992</c:v>
                </c:pt>
                <c:pt idx="141">
                  <c:v>4.6545333333333332</c:v>
                </c:pt>
                <c:pt idx="142">
                  <c:v>4.8290666666666668</c:v>
                </c:pt>
                <c:pt idx="143">
                  <c:v>4.994533333333333</c:v>
                </c:pt>
                <c:pt idx="144">
                  <c:v>5.1527666666666665</c:v>
                </c:pt>
                <c:pt idx="145">
                  <c:v>5.0998333333333337</c:v>
                </c:pt>
                <c:pt idx="146">
                  <c:v>5.0226666666666668</c:v>
                </c:pt>
                <c:pt idx="147">
                  <c:v>4.9375666666666662</c:v>
                </c:pt>
                <c:pt idx="148">
                  <c:v>4.9162999999999997</c:v>
                </c:pt>
                <c:pt idx="149">
                  <c:v>4.879833333333333</c:v>
                </c:pt>
                <c:pt idx="150">
                  <c:v>4.8737666666666657</c:v>
                </c:pt>
                <c:pt idx="151">
                  <c:v>4.8494666666666673</c:v>
                </c:pt>
                <c:pt idx="152">
                  <c:v>4.8829000000000002</c:v>
                </c:pt>
                <c:pt idx="153">
                  <c:v>4.9011333333333331</c:v>
                </c:pt>
                <c:pt idx="154">
                  <c:v>4.8980666666666659</c:v>
                </c:pt>
                <c:pt idx="155">
                  <c:v>4.8767999999999994</c:v>
                </c:pt>
                <c:pt idx="156">
                  <c:v>4.7886666666666668</c:v>
                </c:pt>
                <c:pt idx="157">
                  <c:v>4.7127000000000008</c:v>
                </c:pt>
                <c:pt idx="158">
                  <c:v>4.6640666666666659</c:v>
                </c:pt>
                <c:pt idx="159">
                  <c:v>4.6974999999999998</c:v>
                </c:pt>
                <c:pt idx="160">
                  <c:v>4.7248666666666663</c:v>
                </c:pt>
                <c:pt idx="161">
                  <c:v>4.7248666666666663</c:v>
                </c:pt>
                <c:pt idx="162">
                  <c:v>4.6762666666666668</c:v>
                </c:pt>
                <c:pt idx="163">
                  <c:v>4.6337333333333328</c:v>
                </c:pt>
                <c:pt idx="164">
                  <c:v>4.5821000000000005</c:v>
                </c:pt>
                <c:pt idx="165">
                  <c:v>4.5426000000000002</c:v>
                </c:pt>
                <c:pt idx="166">
                  <c:v>4.5061333333333335</c:v>
                </c:pt>
                <c:pt idx="167">
                  <c:v>4.4817999999999998</c:v>
                </c:pt>
                <c:pt idx="168">
                  <c:v>4.4878666666666662</c:v>
                </c:pt>
                <c:pt idx="169">
                  <c:v>4.4817999999999998</c:v>
                </c:pt>
                <c:pt idx="170">
                  <c:v>4.4787666666666661</c:v>
                </c:pt>
                <c:pt idx="171">
                  <c:v>4.4817999999999998</c:v>
                </c:pt>
                <c:pt idx="172">
                  <c:v>4.5243333333333338</c:v>
                </c:pt>
                <c:pt idx="173">
                  <c:v>4.5577666666666667</c:v>
                </c:pt>
                <c:pt idx="174">
                  <c:v>4.5972666666666671</c:v>
                </c:pt>
                <c:pt idx="175">
                  <c:v>4.6246</c:v>
                </c:pt>
                <c:pt idx="176">
                  <c:v>4.6914333333333333</c:v>
                </c:pt>
                <c:pt idx="177">
                  <c:v>4.7157333333333336</c:v>
                </c:pt>
                <c:pt idx="178">
                  <c:v>4.7218</c:v>
                </c:pt>
                <c:pt idx="179">
                  <c:v>4.6944666666666661</c:v>
                </c:pt>
                <c:pt idx="180">
                  <c:v>4.6823333333333332</c:v>
                </c:pt>
                <c:pt idx="181">
                  <c:v>4.691466666666666</c:v>
                </c:pt>
                <c:pt idx="182">
                  <c:v>4.7339999999999991</c:v>
                </c:pt>
                <c:pt idx="183">
                  <c:v>4.7461333333333338</c:v>
                </c:pt>
                <c:pt idx="184">
                  <c:v>4.7309333333333337</c:v>
                </c:pt>
                <c:pt idx="185">
                  <c:v>4.6641000000000004</c:v>
                </c:pt>
                <c:pt idx="186">
                  <c:v>4.6063666666666672</c:v>
                </c:pt>
                <c:pt idx="187">
                  <c:v>4.5881333333333343</c:v>
                </c:pt>
                <c:pt idx="188">
                  <c:v>4.5850666666666671</c:v>
                </c:pt>
                <c:pt idx="189">
                  <c:v>4.5607666666666669</c:v>
                </c:pt>
                <c:pt idx="190">
                  <c:v>4.4939333333333336</c:v>
                </c:pt>
                <c:pt idx="191">
                  <c:v>4.4270999999999994</c:v>
                </c:pt>
                <c:pt idx="192">
                  <c:v>4.4210333333333329</c:v>
                </c:pt>
                <c:pt idx="193">
                  <c:v>4.4483666666666659</c:v>
                </c:pt>
                <c:pt idx="194">
                  <c:v>4.4665999999999997</c:v>
                </c:pt>
                <c:pt idx="195">
                  <c:v>4.4726666666666661</c:v>
                </c:pt>
                <c:pt idx="196">
                  <c:v>4.4817999999999998</c:v>
                </c:pt>
                <c:pt idx="197">
                  <c:v>4.5182666666666664</c:v>
                </c:pt>
                <c:pt idx="198">
                  <c:v>4.5304333333333338</c:v>
                </c:pt>
                <c:pt idx="199">
                  <c:v>4.5517000000000003</c:v>
                </c:pt>
                <c:pt idx="200">
                  <c:v>4.5729666666666668</c:v>
                </c:pt>
                <c:pt idx="201">
                  <c:v>4.6580333333333339</c:v>
                </c:pt>
                <c:pt idx="202">
                  <c:v>4.7157666666666662</c:v>
                </c:pt>
                <c:pt idx="203">
                  <c:v>4.7492000000000001</c:v>
                </c:pt>
                <c:pt idx="204">
                  <c:v>4.734</c:v>
                </c:pt>
                <c:pt idx="205">
                  <c:v>4.7066333333333334</c:v>
                </c:pt>
                <c:pt idx="206">
                  <c:v>4.3115999999999994</c:v>
                </c:pt>
                <c:pt idx="207">
                  <c:v>3.8862333333333337</c:v>
                </c:pt>
                <c:pt idx="208">
                  <c:v>3.4243999999999999</c:v>
                </c:pt>
                <c:pt idx="209">
                  <c:v>3.3180666666666667</c:v>
                </c:pt>
                <c:pt idx="210">
                  <c:v>3.2785666666666664</c:v>
                </c:pt>
                <c:pt idx="211">
                  <c:v>3.2967999999999997</c:v>
                </c:pt>
                <c:pt idx="212">
                  <c:v>3.3302333333333336</c:v>
                </c:pt>
                <c:pt idx="213">
                  <c:v>3.3180666666666667</c:v>
                </c:pt>
                <c:pt idx="214">
                  <c:v>3.2846333333333337</c:v>
                </c:pt>
                <c:pt idx="215">
                  <c:v>3.2633666666666663</c:v>
                </c:pt>
                <c:pt idx="216">
                  <c:v>3.2511999999999994</c:v>
                </c:pt>
                <c:pt idx="217">
                  <c:v>3.2602999999999995</c:v>
                </c:pt>
                <c:pt idx="218">
                  <c:v>3.2420666666666667</c:v>
                </c:pt>
                <c:pt idx="219">
                  <c:v>3.2238333333333333</c:v>
                </c:pt>
                <c:pt idx="220">
                  <c:v>3.1934666666666671</c:v>
                </c:pt>
                <c:pt idx="221">
                  <c:v>3.1448333333333331</c:v>
                </c:pt>
                <c:pt idx="222">
                  <c:v>3.1266333333333329</c:v>
                </c:pt>
                <c:pt idx="223">
                  <c:v>3.1205666666666665</c:v>
                </c:pt>
                <c:pt idx="224">
                  <c:v>3.1387999999999998</c:v>
                </c:pt>
                <c:pt idx="225">
                  <c:v>3.1083999999999996</c:v>
                </c:pt>
                <c:pt idx="226">
                  <c:v>3.0871</c:v>
                </c:pt>
                <c:pt idx="227">
                  <c:v>3.0871</c:v>
                </c:pt>
                <c:pt idx="228">
                  <c:v>3.1235666666666666</c:v>
                </c:pt>
                <c:pt idx="229">
                  <c:v>3.1387666666666667</c:v>
                </c:pt>
                <c:pt idx="230">
                  <c:v>3.1478999999999999</c:v>
                </c:pt>
                <c:pt idx="231">
                  <c:v>3.157</c:v>
                </c:pt>
                <c:pt idx="232">
                  <c:v>3.1661333333333332</c:v>
                </c:pt>
                <c:pt idx="233">
                  <c:v>3.1691666666666669</c:v>
                </c:pt>
                <c:pt idx="234">
                  <c:v>3.1539999999999999</c:v>
                </c:pt>
                <c:pt idx="235">
                  <c:v>3.1600666666666668</c:v>
                </c:pt>
                <c:pt idx="236">
                  <c:v>3.1631</c:v>
                </c:pt>
                <c:pt idx="237">
                  <c:v>3.1539666666666668</c:v>
                </c:pt>
                <c:pt idx="238">
                  <c:v>3.135733333333333</c:v>
                </c:pt>
                <c:pt idx="239">
                  <c:v>3.1326999999999998</c:v>
                </c:pt>
                <c:pt idx="240">
                  <c:v>3.178266666666667</c:v>
                </c:pt>
                <c:pt idx="241">
                  <c:v>3.2086666666666663</c:v>
                </c:pt>
                <c:pt idx="242">
                  <c:v>3.245133333333333</c:v>
                </c:pt>
                <c:pt idx="243">
                  <c:v>3.2542666666666662</c:v>
                </c:pt>
                <c:pt idx="244">
                  <c:v>3.2785666666666664</c:v>
                </c:pt>
                <c:pt idx="245">
                  <c:v>3.2785666666666664</c:v>
                </c:pt>
                <c:pt idx="246">
                  <c:v>3.2815999999999996</c:v>
                </c:pt>
                <c:pt idx="247">
                  <c:v>3.2937333333333334</c:v>
                </c:pt>
                <c:pt idx="248">
                  <c:v>3.3058666666666667</c:v>
                </c:pt>
                <c:pt idx="249">
                  <c:v>3.3089</c:v>
                </c:pt>
                <c:pt idx="250">
                  <c:v>3.3058666666666667</c:v>
                </c:pt>
                <c:pt idx="251">
                  <c:v>3.3241000000000001</c:v>
                </c:pt>
                <c:pt idx="252">
                  <c:v>3.3514666666666666</c:v>
                </c:pt>
                <c:pt idx="253">
                  <c:v>3.4243999999999999</c:v>
                </c:pt>
                <c:pt idx="254">
                  <c:v>3.4608666666666665</c:v>
                </c:pt>
                <c:pt idx="255">
                  <c:v>3.5307333333333335</c:v>
                </c:pt>
                <c:pt idx="256">
                  <c:v>3.5550333333333328</c:v>
                </c:pt>
                <c:pt idx="257">
                  <c:v>3.6188333333333333</c:v>
                </c:pt>
                <c:pt idx="258">
                  <c:v>3.6401000000000003</c:v>
                </c:pt>
                <c:pt idx="259">
                  <c:v>3.6613666666666664</c:v>
                </c:pt>
                <c:pt idx="260">
                  <c:v>3.6735333333333333</c:v>
                </c:pt>
                <c:pt idx="261">
                  <c:v>3.6735333333333333</c:v>
                </c:pt>
                <c:pt idx="262">
                  <c:v>3.6856999999999993</c:v>
                </c:pt>
                <c:pt idx="263">
                  <c:v>3.7282333333333333</c:v>
                </c:pt>
                <c:pt idx="264">
                  <c:v>3.7677333333333336</c:v>
                </c:pt>
                <c:pt idx="265">
                  <c:v>3.7889999999999997</c:v>
                </c:pt>
                <c:pt idx="266">
                  <c:v>3.7555666666666667</c:v>
                </c:pt>
                <c:pt idx="267">
                  <c:v>3.7312666666666665</c:v>
                </c:pt>
                <c:pt idx="268">
                  <c:v>3.7069666666666667</c:v>
                </c:pt>
                <c:pt idx="269">
                  <c:v>3.6614</c:v>
                </c:pt>
                <c:pt idx="270">
                  <c:v>3.6492333333333336</c:v>
                </c:pt>
                <c:pt idx="271">
                  <c:v>3.6067</c:v>
                </c:pt>
                <c:pt idx="272">
                  <c:v>3.6127666666666669</c:v>
                </c:pt>
                <c:pt idx="273">
                  <c:v>3.5702333333333329</c:v>
                </c:pt>
                <c:pt idx="274">
                  <c:v>3.5610999999999997</c:v>
                </c:pt>
                <c:pt idx="275">
                  <c:v>3.5610999999999997</c:v>
                </c:pt>
                <c:pt idx="276">
                  <c:v>3.6067</c:v>
                </c:pt>
                <c:pt idx="277">
                  <c:v>3.7039333333333335</c:v>
                </c:pt>
                <c:pt idx="278">
                  <c:v>3.8285333333333331</c:v>
                </c:pt>
                <c:pt idx="279">
                  <c:v>3.8984000000000001</c:v>
                </c:pt>
                <c:pt idx="280">
                  <c:v>3.9621999999999997</c:v>
                </c:pt>
                <c:pt idx="281">
                  <c:v>3.9743333333333335</c:v>
                </c:pt>
                <c:pt idx="282">
                  <c:v>3.9986333333333328</c:v>
                </c:pt>
                <c:pt idx="283">
                  <c:v>3.9743333333333335</c:v>
                </c:pt>
                <c:pt idx="284">
                  <c:v>3.9257333333333335</c:v>
                </c:pt>
                <c:pt idx="285">
                  <c:v>3.8832</c:v>
                </c:pt>
                <c:pt idx="286">
                  <c:v>3.8315666666666668</c:v>
                </c:pt>
                <c:pt idx="287">
                  <c:v>3.8042333333333329</c:v>
                </c:pt>
                <c:pt idx="288">
                  <c:v>3.7495333333333334</c:v>
                </c:pt>
                <c:pt idx="289">
                  <c:v>3.6735666666666664</c:v>
                </c:pt>
                <c:pt idx="290">
                  <c:v>3.6705000000000001</c:v>
                </c:pt>
                <c:pt idx="291">
                  <c:v>3.6522666666666672</c:v>
                </c:pt>
                <c:pt idx="292">
                  <c:v>3.6400999999999999</c:v>
                </c:pt>
                <c:pt idx="293">
                  <c:v>3.5732666666666666</c:v>
                </c:pt>
                <c:pt idx="294">
                  <c:v>3.5216333333333334</c:v>
                </c:pt>
                <c:pt idx="295">
                  <c:v>3.5186000000000006</c:v>
                </c:pt>
                <c:pt idx="296">
                  <c:v>3.4365666666666663</c:v>
                </c:pt>
                <c:pt idx="297">
                  <c:v>3.3697000000000004</c:v>
                </c:pt>
                <c:pt idx="298">
                  <c:v>3.2025666666666672</c:v>
                </c:pt>
                <c:pt idx="299">
                  <c:v>3.0992333333333328</c:v>
                </c:pt>
                <c:pt idx="300">
                  <c:v>2.9655666666666662</c:v>
                </c:pt>
                <c:pt idx="301">
                  <c:v>2.7528666666666672</c:v>
                </c:pt>
                <c:pt idx="302">
                  <c:v>2.5766666666666667</c:v>
                </c:pt>
                <c:pt idx="303">
                  <c:v>2.3609333333333336</c:v>
                </c:pt>
                <c:pt idx="304">
                  <c:v>2.3366333333333333</c:v>
                </c:pt>
                <c:pt idx="305">
                  <c:v>2.2424333333333331</c:v>
                </c:pt>
                <c:pt idx="306">
                  <c:v>2.284966666666667</c:v>
                </c:pt>
                <c:pt idx="307">
                  <c:v>2.3244666666666665</c:v>
                </c:pt>
                <c:pt idx="308">
                  <c:v>2.3912999999999998</c:v>
                </c:pt>
                <c:pt idx="309">
                  <c:v>2.506766666666667</c:v>
                </c:pt>
                <c:pt idx="310">
                  <c:v>2.6313666666666666</c:v>
                </c:pt>
                <c:pt idx="311">
                  <c:v>2.7833000000000001</c:v>
                </c:pt>
                <c:pt idx="312">
                  <c:v>2.8045666666666667</c:v>
                </c:pt>
                <c:pt idx="313">
                  <c:v>2.7984666666666662</c:v>
                </c:pt>
                <c:pt idx="314">
                  <c:v>2.7832666666666661</c:v>
                </c:pt>
                <c:pt idx="315">
                  <c:v>2.7711000000000001</c:v>
                </c:pt>
                <c:pt idx="316">
                  <c:v>2.7680666666666665</c:v>
                </c:pt>
                <c:pt idx="317">
                  <c:v>2.728566666666667</c:v>
                </c:pt>
                <c:pt idx="318">
                  <c:v>2.7863000000000002</c:v>
                </c:pt>
                <c:pt idx="319">
                  <c:v>2.8227666666666664</c:v>
                </c:pt>
                <c:pt idx="320">
                  <c:v>2.9047999999999998</c:v>
                </c:pt>
                <c:pt idx="321">
                  <c:v>2.9382333333333333</c:v>
                </c:pt>
                <c:pt idx="322">
                  <c:v>2.9655666666666662</c:v>
                </c:pt>
                <c:pt idx="323">
                  <c:v>3.0050666666666666</c:v>
                </c:pt>
                <c:pt idx="324">
                  <c:v>2.9929000000000001</c:v>
                </c:pt>
                <c:pt idx="325">
                  <c:v>3.0567333333333333</c:v>
                </c:pt>
                <c:pt idx="326">
                  <c:v>3.0901666666666667</c:v>
                </c:pt>
                <c:pt idx="327">
                  <c:v>3.1539666666666668</c:v>
                </c:pt>
                <c:pt idx="328">
                  <c:v>3.1235666666666666</c:v>
                </c:pt>
                <c:pt idx="329">
                  <c:v>3.0931666666666668</c:v>
                </c:pt>
                <c:pt idx="330">
                  <c:v>3.0779999999999998</c:v>
                </c:pt>
                <c:pt idx="331">
                  <c:v>3.0871333333333335</c:v>
                </c:pt>
                <c:pt idx="332">
                  <c:v>3.1114666666666664</c:v>
                </c:pt>
                <c:pt idx="333">
                  <c:v>3.1175333333333328</c:v>
                </c:pt>
                <c:pt idx="334">
                  <c:v>3.1539666666666668</c:v>
                </c:pt>
                <c:pt idx="335">
                  <c:v>3.1904333333333335</c:v>
                </c:pt>
                <c:pt idx="336">
                  <c:v>3.2481666666666662</c:v>
                </c:pt>
                <c:pt idx="337">
                  <c:v>3.2603333333333335</c:v>
                </c:pt>
                <c:pt idx="338">
                  <c:v>3.2238666666666664</c:v>
                </c:pt>
                <c:pt idx="339">
                  <c:v>3.1813333333333333</c:v>
                </c:pt>
                <c:pt idx="340">
                  <c:v>3.1813333333333333</c:v>
                </c:pt>
                <c:pt idx="341">
                  <c:v>3.2178000000000004</c:v>
                </c:pt>
                <c:pt idx="342">
                  <c:v>3.2511999999999994</c:v>
                </c:pt>
                <c:pt idx="343">
                  <c:v>3.2572666666666663</c:v>
                </c:pt>
                <c:pt idx="344">
                  <c:v>3.2147000000000001</c:v>
                </c:pt>
                <c:pt idx="345">
                  <c:v>3.1691333333333334</c:v>
                </c:pt>
                <c:pt idx="346">
                  <c:v>3.1326999999999998</c:v>
                </c:pt>
                <c:pt idx="347">
                  <c:v>3.196533333333333</c:v>
                </c:pt>
                <c:pt idx="348">
                  <c:v>3.2785666666666664</c:v>
                </c:pt>
                <c:pt idx="349">
                  <c:v>3.390966666666666</c:v>
                </c:pt>
                <c:pt idx="350">
                  <c:v>3.4274</c:v>
                </c:pt>
                <c:pt idx="351">
                  <c:v>3.4760333333333335</c:v>
                </c:pt>
                <c:pt idx="352">
                  <c:v>3.4851666666666667</c:v>
                </c:pt>
                <c:pt idx="353">
                  <c:v>3.5277333333333334</c:v>
                </c:pt>
                <c:pt idx="354">
                  <c:v>3.5489999999999999</c:v>
                </c:pt>
                <c:pt idx="355">
                  <c:v>3.5793666666666666</c:v>
                </c:pt>
                <c:pt idx="356">
                  <c:v>3.6674666666666664</c:v>
                </c:pt>
                <c:pt idx="357">
                  <c:v>3.7859666666666669</c:v>
                </c:pt>
                <c:pt idx="358">
                  <c:v>3.9136000000000002</c:v>
                </c:pt>
                <c:pt idx="359">
                  <c:v>3.9379000000000004</c:v>
                </c:pt>
                <c:pt idx="360">
                  <c:v>3.9834666666666667</c:v>
                </c:pt>
                <c:pt idx="361">
                  <c:v>4.0290333333333335</c:v>
                </c:pt>
                <c:pt idx="362">
                  <c:v>4.0716000000000001</c:v>
                </c:pt>
                <c:pt idx="363">
                  <c:v>4.0685666666666664</c:v>
                </c:pt>
                <c:pt idx="364">
                  <c:v>3.9440000000000004</c:v>
                </c:pt>
                <c:pt idx="365">
                  <c:v>3.8771333333333331</c:v>
                </c:pt>
                <c:pt idx="366">
                  <c:v>3.8254666666666668</c:v>
                </c:pt>
                <c:pt idx="367">
                  <c:v>3.8953333333333333</c:v>
                </c:pt>
                <c:pt idx="368">
                  <c:v>3.9591333333333334</c:v>
                </c:pt>
                <c:pt idx="369">
                  <c:v>3.9864999999999999</c:v>
                </c:pt>
                <c:pt idx="370">
                  <c:v>3.9834666666666663</c:v>
                </c:pt>
                <c:pt idx="371">
                  <c:v>3.9591666666666669</c:v>
                </c:pt>
                <c:pt idx="372">
                  <c:v>3.9470000000000005</c:v>
                </c:pt>
                <c:pt idx="373">
                  <c:v>3.9075000000000002</c:v>
                </c:pt>
                <c:pt idx="374">
                  <c:v>3.9439666666666668</c:v>
                </c:pt>
                <c:pt idx="375">
                  <c:v>3.9470000000000005</c:v>
                </c:pt>
                <c:pt idx="376">
                  <c:v>3.9925666666666664</c:v>
                </c:pt>
                <c:pt idx="377">
                  <c:v>3.9773666666666667</c:v>
                </c:pt>
                <c:pt idx="378">
                  <c:v>3.9803999999999995</c:v>
                </c:pt>
                <c:pt idx="379">
                  <c:v>4.007766666666666</c:v>
                </c:pt>
                <c:pt idx="380">
                  <c:v>4.0685333333333338</c:v>
                </c:pt>
                <c:pt idx="381">
                  <c:v>4.0564</c:v>
                </c:pt>
                <c:pt idx="382">
                  <c:v>3.9682666666666666</c:v>
                </c:pt>
                <c:pt idx="383">
                  <c:v>3.8376333333333332</c:v>
                </c:pt>
                <c:pt idx="384">
                  <c:v>3.7799</c:v>
                </c:pt>
                <c:pt idx="385">
                  <c:v>3.7890333333333337</c:v>
                </c:pt>
                <c:pt idx="386">
                  <c:v>3.8345999999999996</c:v>
                </c:pt>
                <c:pt idx="387">
                  <c:v>3.8984000000000001</c:v>
                </c:pt>
                <c:pt idx="388">
                  <c:v>3.9166333333333334</c:v>
                </c:pt>
                <c:pt idx="389">
                  <c:v>3.9379000000000004</c:v>
                </c:pt>
                <c:pt idx="390">
                  <c:v>3.9743666666666666</c:v>
                </c:pt>
                <c:pt idx="391">
                  <c:v>4.0320999999999998</c:v>
                </c:pt>
                <c:pt idx="392">
                  <c:v>4.0655333333333337</c:v>
                </c:pt>
                <c:pt idx="393">
                  <c:v>4.0412333333333335</c:v>
                </c:pt>
                <c:pt idx="394">
                  <c:v>4.0017333333333331</c:v>
                </c:pt>
                <c:pt idx="395">
                  <c:v>3.9531000000000005</c:v>
                </c:pt>
                <c:pt idx="396">
                  <c:v>3.9257333333333335</c:v>
                </c:pt>
                <c:pt idx="397">
                  <c:v>3.9378666666666668</c:v>
                </c:pt>
                <c:pt idx="398">
                  <c:v>3.9712999999999998</c:v>
                </c:pt>
                <c:pt idx="399">
                  <c:v>4.1232333333333324</c:v>
                </c:pt>
                <c:pt idx="400">
                  <c:v>4.3419999999999996</c:v>
                </c:pt>
                <c:pt idx="401">
                  <c:v>4.5395000000000003</c:v>
                </c:pt>
                <c:pt idx="402">
                  <c:v>4.6063666666666672</c:v>
                </c:pt>
                <c:pt idx="403">
                  <c:v>4.5881666666666669</c:v>
                </c:pt>
                <c:pt idx="404">
                  <c:v>4.5517000000000003</c:v>
                </c:pt>
                <c:pt idx="405">
                  <c:v>4.5243333333333338</c:v>
                </c:pt>
                <c:pt idx="406">
                  <c:v>4.5121666666666664</c:v>
                </c:pt>
                <c:pt idx="407">
                  <c:v>4.5334333333333339</c:v>
                </c:pt>
                <c:pt idx="408">
                  <c:v>4.5790000000000006</c:v>
                </c:pt>
                <c:pt idx="409">
                  <c:v>4.5911666666666671</c:v>
                </c:pt>
                <c:pt idx="410">
                  <c:v>4.5972666666666671</c:v>
                </c:pt>
                <c:pt idx="411">
                  <c:v>4.6064000000000007</c:v>
                </c:pt>
                <c:pt idx="412">
                  <c:v>4.6185333333333327</c:v>
                </c:pt>
                <c:pt idx="413">
                  <c:v>4.6124333333333327</c:v>
                </c:pt>
                <c:pt idx="414">
                  <c:v>4.575966666666667</c:v>
                </c:pt>
                <c:pt idx="415">
                  <c:v>4.5729333333333342</c:v>
                </c:pt>
                <c:pt idx="416">
                  <c:v>4.5699000000000005</c:v>
                </c:pt>
                <c:pt idx="417">
                  <c:v>4.5941999999999998</c:v>
                </c:pt>
                <c:pt idx="418">
                  <c:v>4.5881333333333334</c:v>
                </c:pt>
                <c:pt idx="419">
                  <c:v>4.5668666666666669</c:v>
                </c:pt>
                <c:pt idx="420">
                  <c:v>4.5213000000000001</c:v>
                </c:pt>
                <c:pt idx="421">
                  <c:v>4.4362000000000004</c:v>
                </c:pt>
                <c:pt idx="422">
                  <c:v>4.3784666666666672</c:v>
                </c:pt>
                <c:pt idx="423">
                  <c:v>4.2660333333333336</c:v>
                </c:pt>
                <c:pt idx="424">
                  <c:v>4.1900666666666666</c:v>
                </c:pt>
                <c:pt idx="425">
                  <c:v>3.9834666666666672</c:v>
                </c:pt>
                <c:pt idx="426">
                  <c:v>3.8649666666666671</c:v>
                </c:pt>
                <c:pt idx="427">
                  <c:v>3.7495333333333334</c:v>
                </c:pt>
                <c:pt idx="428">
                  <c:v>3.7495333333333334</c:v>
                </c:pt>
                <c:pt idx="429">
                  <c:v>3.7343333333333333</c:v>
                </c:pt>
                <c:pt idx="430">
                  <c:v>3.7525666666666666</c:v>
                </c:pt>
                <c:pt idx="431">
                  <c:v>3.7616666666666667</c:v>
                </c:pt>
                <c:pt idx="432">
                  <c:v>3.7768666666666668</c:v>
                </c:pt>
                <c:pt idx="433">
                  <c:v>3.7555666666666667</c:v>
                </c:pt>
                <c:pt idx="434">
                  <c:v>3.7039000000000004</c:v>
                </c:pt>
                <c:pt idx="435">
                  <c:v>3.6553000000000004</c:v>
                </c:pt>
                <c:pt idx="436">
                  <c:v>3.5914999999999999</c:v>
                </c:pt>
                <c:pt idx="437">
                  <c:v>3.5550666666666664</c:v>
                </c:pt>
                <c:pt idx="438">
                  <c:v>3.4943000000000004</c:v>
                </c:pt>
                <c:pt idx="439">
                  <c:v>3.5003666666666664</c:v>
                </c:pt>
                <c:pt idx="440">
                  <c:v>3.5337666666666667</c:v>
                </c:pt>
                <c:pt idx="441">
                  <c:v>3.5732666666666666</c:v>
                </c:pt>
                <c:pt idx="442">
                  <c:v>3.5641666666666665</c:v>
                </c:pt>
                <c:pt idx="443">
                  <c:v>3.5246666666666666</c:v>
                </c:pt>
                <c:pt idx="444">
                  <c:v>3.5307333333333335</c:v>
                </c:pt>
                <c:pt idx="445">
                  <c:v>3.5428999999999999</c:v>
                </c:pt>
                <c:pt idx="446">
                  <c:v>3.5671999999999997</c:v>
                </c:pt>
                <c:pt idx="447">
                  <c:v>3.5732666666666666</c:v>
                </c:pt>
                <c:pt idx="448">
                  <c:v>3.6097333333333332</c:v>
                </c:pt>
                <c:pt idx="449">
                  <c:v>3.6492666666666671</c:v>
                </c:pt>
                <c:pt idx="450">
                  <c:v>3.6766333333333332</c:v>
                </c:pt>
                <c:pt idx="451">
                  <c:v>3.6918000000000002</c:v>
                </c:pt>
                <c:pt idx="452">
                  <c:v>3.6948333333333334</c:v>
                </c:pt>
                <c:pt idx="453">
                  <c:v>3.6918000000000002</c:v>
                </c:pt>
                <c:pt idx="454">
                  <c:v>3.7221999999999995</c:v>
                </c:pt>
                <c:pt idx="455">
                  <c:v>3.7707999999999999</c:v>
                </c:pt>
                <c:pt idx="456">
                  <c:v>3.8467333333333333</c:v>
                </c:pt>
                <c:pt idx="457">
                  <c:v>3.8740666666666672</c:v>
                </c:pt>
                <c:pt idx="458">
                  <c:v>3.9044666666666665</c:v>
                </c:pt>
                <c:pt idx="459">
                  <c:v>3.8893</c:v>
                </c:pt>
                <c:pt idx="460">
                  <c:v>3.8802000000000003</c:v>
                </c:pt>
                <c:pt idx="461">
                  <c:v>3.8042333333333338</c:v>
                </c:pt>
                <c:pt idx="462">
                  <c:v>3.5368333333333339</c:v>
                </c:pt>
                <c:pt idx="463">
                  <c:v>3.2724666666666664</c:v>
                </c:pt>
                <c:pt idx="464">
                  <c:v>3.0354666666666668</c:v>
                </c:pt>
                <c:pt idx="465">
                  <c:v>3.0476333333333332</c:v>
                </c:pt>
                <c:pt idx="466">
                  <c:v>3.0567666666666664</c:v>
                </c:pt>
                <c:pt idx="467">
                  <c:v>3.1387999999999998</c:v>
                </c:pt>
                <c:pt idx="468">
                  <c:v>3.1783000000000001</c:v>
                </c:pt>
                <c:pt idx="469">
                  <c:v>3.2542666666666666</c:v>
                </c:pt>
                <c:pt idx="470">
                  <c:v>3.2937666666666665</c:v>
                </c:pt>
                <c:pt idx="471">
                  <c:v>3.363633333333333</c:v>
                </c:pt>
                <c:pt idx="472">
                  <c:v>3.3940000000000001</c:v>
                </c:pt>
                <c:pt idx="473">
                  <c:v>3.4365333333333332</c:v>
                </c:pt>
                <c:pt idx="474">
                  <c:v>3.4820999999999995</c:v>
                </c:pt>
                <c:pt idx="475">
                  <c:v>3.5367999999999999</c:v>
                </c:pt>
                <c:pt idx="476">
                  <c:v>3.5762999999999998</c:v>
                </c:pt>
                <c:pt idx="477">
                  <c:v>3.5732666666666666</c:v>
                </c:pt>
                <c:pt idx="478">
                  <c:v>3.579333333333333</c:v>
                </c:pt>
                <c:pt idx="479">
                  <c:v>3.5884666666666667</c:v>
                </c:pt>
                <c:pt idx="480">
                  <c:v>3.6431666666666671</c:v>
                </c:pt>
                <c:pt idx="481">
                  <c:v>3.6978666666666666</c:v>
                </c:pt>
                <c:pt idx="482">
                  <c:v>3.7464666666666666</c:v>
                </c:pt>
                <c:pt idx="483">
                  <c:v>3.7343333333333333</c:v>
                </c:pt>
                <c:pt idx="484">
                  <c:v>3.7130666666666663</c:v>
                </c:pt>
                <c:pt idx="485">
                  <c:v>3.6917999999999993</c:v>
                </c:pt>
                <c:pt idx="486">
                  <c:v>3.6887333333333334</c:v>
                </c:pt>
                <c:pt idx="487">
                  <c:v>3.6796333333333333</c:v>
                </c:pt>
                <c:pt idx="488">
                  <c:v>3.6796333333333333</c:v>
                </c:pt>
                <c:pt idx="489">
                  <c:v>3.7403999999999997</c:v>
                </c:pt>
                <c:pt idx="490">
                  <c:v>3.7889999999999997</c:v>
                </c:pt>
                <c:pt idx="491">
                  <c:v>3.8315333333333332</c:v>
                </c:pt>
                <c:pt idx="492">
                  <c:v>3.7829333333333337</c:v>
                </c:pt>
                <c:pt idx="493">
                  <c:v>3.7251999999999996</c:v>
                </c:pt>
                <c:pt idx="494">
                  <c:v>3.694833333333333</c:v>
                </c:pt>
                <c:pt idx="495">
                  <c:v>3.6735666666666664</c:v>
                </c:pt>
                <c:pt idx="496">
                  <c:v>3.6918000000000002</c:v>
                </c:pt>
                <c:pt idx="497">
                  <c:v>3.6614</c:v>
                </c:pt>
                <c:pt idx="498">
                  <c:v>3.634033333333333</c:v>
                </c:pt>
                <c:pt idx="499">
                  <c:v>3.579333333333333</c:v>
                </c:pt>
                <c:pt idx="500">
                  <c:v>3.5428666666666668</c:v>
                </c:pt>
                <c:pt idx="501">
                  <c:v>3.5398333333333336</c:v>
                </c:pt>
                <c:pt idx="502">
                  <c:v>3.5459000000000001</c:v>
                </c:pt>
                <c:pt idx="503">
                  <c:v>3.5610999999999997</c:v>
                </c:pt>
                <c:pt idx="504">
                  <c:v>3.5610999999999997</c:v>
                </c:pt>
                <c:pt idx="505">
                  <c:v>3.5641666666666665</c:v>
                </c:pt>
                <c:pt idx="506">
                  <c:v>3.552</c:v>
                </c:pt>
                <c:pt idx="507">
                  <c:v>3.5975999999999999</c:v>
                </c:pt>
                <c:pt idx="508">
                  <c:v>3.6371000000000002</c:v>
                </c:pt>
                <c:pt idx="509">
                  <c:v>3.6675000000000004</c:v>
                </c:pt>
                <c:pt idx="510">
                  <c:v>3.634066666666667</c:v>
                </c:pt>
                <c:pt idx="511">
                  <c:v>3.5823999999999998</c:v>
                </c:pt>
                <c:pt idx="512">
                  <c:v>3.5884666666666667</c:v>
                </c:pt>
                <c:pt idx="513">
                  <c:v>3.6036666666666668</c:v>
                </c:pt>
                <c:pt idx="514">
                  <c:v>3.6705000000000005</c:v>
                </c:pt>
                <c:pt idx="515">
                  <c:v>3.6917666666666666</c:v>
                </c:pt>
                <c:pt idx="516">
                  <c:v>3.7373333333333334</c:v>
                </c:pt>
                <c:pt idx="517">
                  <c:v>3.7707666666666668</c:v>
                </c:pt>
                <c:pt idx="518">
                  <c:v>3.8132999999999999</c:v>
                </c:pt>
                <c:pt idx="519">
                  <c:v>3.8345666666666669</c:v>
                </c:pt>
                <c:pt idx="520">
                  <c:v>4.0320666666666662</c:v>
                </c:pt>
                <c:pt idx="521">
                  <c:v>4.1870333333333338</c:v>
                </c:pt>
                <c:pt idx="522">
                  <c:v>4.9011000000000005</c:v>
                </c:pt>
                <c:pt idx="523">
                  <c:v>4.8525</c:v>
                </c:pt>
                <c:pt idx="524">
                  <c:v>4.8008666666666668</c:v>
                </c:pt>
                <c:pt idx="525">
                  <c:v>4.2964666666666664</c:v>
                </c:pt>
                <c:pt idx="526">
                  <c:v>4.2478333333333333</c:v>
                </c:pt>
                <c:pt idx="527">
                  <c:v>4.2903666666666664</c:v>
                </c:pt>
                <c:pt idx="528">
                  <c:v>4.1323666666666661</c:v>
                </c:pt>
                <c:pt idx="529">
                  <c:v>4.0381666666666662</c:v>
                </c:pt>
                <c:pt idx="530">
                  <c:v>3.9044666666666665</c:v>
                </c:pt>
                <c:pt idx="531">
                  <c:v>3.8497666666666661</c:v>
                </c:pt>
                <c:pt idx="532">
                  <c:v>3.8346</c:v>
                </c:pt>
                <c:pt idx="533">
                  <c:v>3.786</c:v>
                </c:pt>
                <c:pt idx="534">
                  <c:v>3.7799333333333336</c:v>
                </c:pt>
                <c:pt idx="535">
                  <c:v>3.7677666666666667</c:v>
                </c:pt>
                <c:pt idx="536">
                  <c:v>3.7707999999999999</c:v>
                </c:pt>
                <c:pt idx="537">
                  <c:v>3.7555999999999998</c:v>
                </c:pt>
                <c:pt idx="538">
                  <c:v>3.7373666666666665</c:v>
                </c:pt>
                <c:pt idx="539">
                  <c:v>3.6917666666666666</c:v>
                </c:pt>
                <c:pt idx="540">
                  <c:v>3.6401000000000003</c:v>
                </c:pt>
                <c:pt idx="541">
                  <c:v>3.6310000000000002</c:v>
                </c:pt>
                <c:pt idx="542">
                  <c:v>3.6583666666666672</c:v>
                </c:pt>
                <c:pt idx="543">
                  <c:v>3.6492666666666671</c:v>
                </c:pt>
                <c:pt idx="544">
                  <c:v>3.6492666666666671</c:v>
                </c:pt>
                <c:pt idx="545">
                  <c:v>3.6462333333333334</c:v>
                </c:pt>
                <c:pt idx="546">
                  <c:v>3.6644666666666672</c:v>
                </c:pt>
                <c:pt idx="547">
                  <c:v>3.5975999999999999</c:v>
                </c:pt>
                <c:pt idx="548">
                  <c:v>3.5489666666666668</c:v>
                </c:pt>
                <c:pt idx="549">
                  <c:v>3.5155333333333334</c:v>
                </c:pt>
                <c:pt idx="550">
                  <c:v>3.5580666666666665</c:v>
                </c:pt>
                <c:pt idx="551">
                  <c:v>3.5823666666666667</c:v>
                </c:pt>
                <c:pt idx="552">
                  <c:v>3.6522666666666672</c:v>
                </c:pt>
                <c:pt idx="553">
                  <c:v>3.7312666666666665</c:v>
                </c:pt>
                <c:pt idx="554">
                  <c:v>3.8346</c:v>
                </c:pt>
                <c:pt idx="555">
                  <c:v>3.8771333333333331</c:v>
                </c:pt>
                <c:pt idx="556">
                  <c:v>3.8953666666666673</c:v>
                </c:pt>
                <c:pt idx="557">
                  <c:v>3.7768666666666668</c:v>
                </c:pt>
                <c:pt idx="558">
                  <c:v>3.7100000000000004</c:v>
                </c:pt>
                <c:pt idx="559">
                  <c:v>3.6431666666666671</c:v>
                </c:pt>
                <c:pt idx="560">
                  <c:v>3.6644333333333332</c:v>
                </c:pt>
                <c:pt idx="561">
                  <c:v>3.634066666666667</c:v>
                </c:pt>
                <c:pt idx="562">
                  <c:v>3.6067333333333331</c:v>
                </c:pt>
                <c:pt idx="563">
                  <c:v>3.6310333333333333</c:v>
                </c:pt>
                <c:pt idx="564">
                  <c:v>3.6614</c:v>
                </c:pt>
                <c:pt idx="565">
                  <c:v>3.6674666666666664</c:v>
                </c:pt>
                <c:pt idx="566">
                  <c:v>3.6370666666666671</c:v>
                </c:pt>
                <c:pt idx="567">
                  <c:v>3.6310000000000002</c:v>
                </c:pt>
                <c:pt idx="568">
                  <c:v>3.6492333333333336</c:v>
                </c:pt>
                <c:pt idx="569">
                  <c:v>3.6614</c:v>
                </c:pt>
                <c:pt idx="570">
                  <c:v>3.6766000000000001</c:v>
                </c:pt>
                <c:pt idx="571">
                  <c:v>3.6796333333333333</c:v>
                </c:pt>
                <c:pt idx="572">
                  <c:v>3.7191333333333332</c:v>
                </c:pt>
                <c:pt idx="573">
                  <c:v>3.7251999999999996</c:v>
                </c:pt>
                <c:pt idx="574">
                  <c:v>3.7464666666666666</c:v>
                </c:pt>
                <c:pt idx="575">
                  <c:v>3.7464666666666666</c:v>
                </c:pt>
                <c:pt idx="576">
                  <c:v>3.7646999999999999</c:v>
                </c:pt>
                <c:pt idx="577">
                  <c:v>3.7799</c:v>
                </c:pt>
                <c:pt idx="578">
                  <c:v>3.7920666666666665</c:v>
                </c:pt>
                <c:pt idx="579">
                  <c:v>3.7981333333333329</c:v>
                </c:pt>
                <c:pt idx="580">
                  <c:v>3.8072333333333339</c:v>
                </c:pt>
                <c:pt idx="581">
                  <c:v>3.8041999999999998</c:v>
                </c:pt>
                <c:pt idx="582">
                  <c:v>3.8193999999999999</c:v>
                </c:pt>
                <c:pt idx="583">
                  <c:v>3.8163666666666667</c:v>
                </c:pt>
                <c:pt idx="584">
                  <c:v>3.8345666666666669</c:v>
                </c:pt>
                <c:pt idx="585">
                  <c:v>3.8345666666666669</c:v>
                </c:pt>
                <c:pt idx="586">
                  <c:v>3.9773666666666667</c:v>
                </c:pt>
                <c:pt idx="587">
                  <c:v>4.1171666666666669</c:v>
                </c:pt>
                <c:pt idx="588">
                  <c:v>4.3328999999999995</c:v>
                </c:pt>
                <c:pt idx="589">
                  <c:v>4.3420333333333332</c:v>
                </c:pt>
                <c:pt idx="590">
                  <c:v>4.3784666666666672</c:v>
                </c:pt>
                <c:pt idx="591">
                  <c:v>4.3663333333333334</c:v>
                </c:pt>
                <c:pt idx="592">
                  <c:v>4.4878666666666662</c:v>
                </c:pt>
                <c:pt idx="593">
                  <c:v>4.5425666666666666</c:v>
                </c:pt>
                <c:pt idx="594">
                  <c:v>4.5607666666666669</c:v>
                </c:pt>
                <c:pt idx="595">
                  <c:v>4.4422666666666668</c:v>
                </c:pt>
                <c:pt idx="596">
                  <c:v>4.3723999999999998</c:v>
                </c:pt>
                <c:pt idx="597">
                  <c:v>4.3632999999999997</c:v>
                </c:pt>
                <c:pt idx="598">
                  <c:v>4.4240666666666666</c:v>
                </c:pt>
                <c:pt idx="599">
                  <c:v>4.4939333333333336</c:v>
                </c:pt>
                <c:pt idx="600">
                  <c:v>4.5061</c:v>
                </c:pt>
                <c:pt idx="601">
                  <c:v>4.5790333333333333</c:v>
                </c:pt>
                <c:pt idx="602">
                  <c:v>4.6002999999999998</c:v>
                </c:pt>
                <c:pt idx="603">
                  <c:v>4.6246</c:v>
                </c:pt>
                <c:pt idx="604">
                  <c:v>4.5790333333333333</c:v>
                </c:pt>
                <c:pt idx="605">
                  <c:v>4.5486666666666666</c:v>
                </c:pt>
                <c:pt idx="606">
                  <c:v>4.5638666666666667</c:v>
                </c:pt>
                <c:pt idx="607">
                  <c:v>4.6124666666666672</c:v>
                </c:pt>
                <c:pt idx="608">
                  <c:v>4.685366666666666</c:v>
                </c:pt>
                <c:pt idx="609">
                  <c:v>4.8008333333333333</c:v>
                </c:pt>
                <c:pt idx="610">
                  <c:v>4.8980666666666668</c:v>
                </c:pt>
                <c:pt idx="611">
                  <c:v>4.9862000000000002</c:v>
                </c:pt>
                <c:pt idx="612">
                  <c:v>5.0348000000000006</c:v>
                </c:pt>
                <c:pt idx="613">
                  <c:v>5.0652000000000008</c:v>
                </c:pt>
                <c:pt idx="614">
                  <c:v>5.0682333333333336</c:v>
                </c:pt>
                <c:pt idx="615">
                  <c:v>5.0165666666666668</c:v>
                </c:pt>
                <c:pt idx="616">
                  <c:v>4.9709666666666665</c:v>
                </c:pt>
                <c:pt idx="617">
                  <c:v>4.9588333333333336</c:v>
                </c:pt>
                <c:pt idx="618">
                  <c:v>4.913266666666666</c:v>
                </c:pt>
                <c:pt idx="619">
                  <c:v>4.8494666666666664</c:v>
                </c:pt>
                <c:pt idx="620">
                  <c:v>4.7613333333333339</c:v>
                </c:pt>
                <c:pt idx="621">
                  <c:v>4.7036000000000007</c:v>
                </c:pt>
                <c:pt idx="622">
                  <c:v>4.6671333333333331</c:v>
                </c:pt>
                <c:pt idx="623">
                  <c:v>4.651933333333333</c:v>
                </c:pt>
                <c:pt idx="624">
                  <c:v>4.6367333333333329</c:v>
                </c:pt>
                <c:pt idx="625">
                  <c:v>4.6489000000000003</c:v>
                </c:pt>
                <c:pt idx="626">
                  <c:v>4.7522333333333329</c:v>
                </c:pt>
                <c:pt idx="627">
                  <c:v>4.8586</c:v>
                </c:pt>
                <c:pt idx="628">
                  <c:v>4.9254333333333333</c:v>
                </c:pt>
                <c:pt idx="629">
                  <c:v>4.885933333333333</c:v>
                </c:pt>
                <c:pt idx="630">
                  <c:v>4.8768000000000002</c:v>
                </c:pt>
                <c:pt idx="631">
                  <c:v>4.885933333333333</c:v>
                </c:pt>
                <c:pt idx="632">
                  <c:v>4.9162999999999997</c:v>
                </c:pt>
                <c:pt idx="633">
                  <c:v>4.9223999999999997</c:v>
                </c:pt>
                <c:pt idx="634">
                  <c:v>4.9284666666666661</c:v>
                </c:pt>
                <c:pt idx="635">
                  <c:v>4.9436666666666662</c:v>
                </c:pt>
                <c:pt idx="636">
                  <c:v>4.9375666666666662</c:v>
                </c:pt>
                <c:pt idx="637">
                  <c:v>5.0803666666666665</c:v>
                </c:pt>
                <c:pt idx="638">
                  <c:v>5.1927999999999992</c:v>
                </c:pt>
                <c:pt idx="639">
                  <c:v>5.3082666666666656</c:v>
                </c:pt>
                <c:pt idx="640">
                  <c:v>5.2474999999999996</c:v>
                </c:pt>
                <c:pt idx="641">
                  <c:v>5.1745666666666672</c:v>
                </c:pt>
                <c:pt idx="642">
                  <c:v>5.1927999999999992</c:v>
                </c:pt>
                <c:pt idx="643">
                  <c:v>5.2292666666666667</c:v>
                </c:pt>
                <c:pt idx="644">
                  <c:v>5.2748333333333335</c:v>
                </c:pt>
                <c:pt idx="645">
                  <c:v>5.2565999999999997</c:v>
                </c:pt>
                <c:pt idx="646">
                  <c:v>5.268766666666667</c:v>
                </c:pt>
                <c:pt idx="647">
                  <c:v>5.268766666666667</c:v>
                </c:pt>
                <c:pt idx="648">
                  <c:v>5.2869999999999999</c:v>
                </c:pt>
                <c:pt idx="649">
                  <c:v>5.3507999999999996</c:v>
                </c:pt>
                <c:pt idx="650">
                  <c:v>5.4510666666666667</c:v>
                </c:pt>
                <c:pt idx="651">
                  <c:v>5.5483000000000002</c:v>
                </c:pt>
                <c:pt idx="652">
                  <c:v>5.6212333333333326</c:v>
                </c:pt>
                <c:pt idx="653">
                  <c:v>5.6668333333333338</c:v>
                </c:pt>
                <c:pt idx="654">
                  <c:v>5.6850666666666667</c:v>
                </c:pt>
                <c:pt idx="655">
                  <c:v>5.6273333333333335</c:v>
                </c:pt>
                <c:pt idx="656">
                  <c:v>5.5878333333333332</c:v>
                </c:pt>
                <c:pt idx="657">
                  <c:v>5.5361666666666665</c:v>
                </c:pt>
                <c:pt idx="658">
                  <c:v>5.5118333333333327</c:v>
                </c:pt>
                <c:pt idx="659">
                  <c:v>5.4874999999999998</c:v>
                </c:pt>
                <c:pt idx="660">
                  <c:v>5.5179</c:v>
                </c:pt>
                <c:pt idx="661">
                  <c:v>5.5331000000000001</c:v>
                </c:pt>
                <c:pt idx="662">
                  <c:v>5.5088000000000008</c:v>
                </c:pt>
                <c:pt idx="663">
                  <c:v>5.4571333333333341</c:v>
                </c:pt>
                <c:pt idx="664">
                  <c:v>5.4024333333333336</c:v>
                </c:pt>
                <c:pt idx="665">
                  <c:v>5.3902999999999999</c:v>
                </c:pt>
                <c:pt idx="666">
                  <c:v>5.4115666666666664</c:v>
                </c:pt>
                <c:pt idx="667">
                  <c:v>5.4602000000000004</c:v>
                </c:pt>
                <c:pt idx="668">
                  <c:v>5.4996999999999998</c:v>
                </c:pt>
                <c:pt idx="669">
                  <c:v>5.4906000000000006</c:v>
                </c:pt>
                <c:pt idx="670">
                  <c:v>5.4845333333333341</c:v>
                </c:pt>
                <c:pt idx="671">
                  <c:v>5.4875666666666669</c:v>
                </c:pt>
                <c:pt idx="672">
                  <c:v>5.4784333333333324</c:v>
                </c:pt>
                <c:pt idx="673">
                  <c:v>5.4541000000000004</c:v>
                </c:pt>
                <c:pt idx="674">
                  <c:v>5.4601666666666668</c:v>
                </c:pt>
                <c:pt idx="675">
                  <c:v>5.4845000000000006</c:v>
                </c:pt>
                <c:pt idx="676">
                  <c:v>5.4936333333333325</c:v>
                </c:pt>
                <c:pt idx="677">
                  <c:v>5.4419666666666666</c:v>
                </c:pt>
                <c:pt idx="678">
                  <c:v>5.4024666666666663</c:v>
                </c:pt>
                <c:pt idx="679">
                  <c:v>5.356866666666666</c:v>
                </c:pt>
                <c:pt idx="680">
                  <c:v>5.3173666666666657</c:v>
                </c:pt>
                <c:pt idx="681">
                  <c:v>5.2717666666666672</c:v>
                </c:pt>
                <c:pt idx="682">
                  <c:v>5.204933333333333</c:v>
                </c:pt>
                <c:pt idx="683">
                  <c:v>5.1623999999999999</c:v>
                </c:pt>
                <c:pt idx="684">
                  <c:v>5.0834000000000001</c:v>
                </c:pt>
                <c:pt idx="685">
                  <c:v>5.0043999999999995</c:v>
                </c:pt>
                <c:pt idx="686">
                  <c:v>4.9345333333333334</c:v>
                </c:pt>
                <c:pt idx="687">
                  <c:v>4.9527666666666663</c:v>
                </c:pt>
                <c:pt idx="688">
                  <c:v>5.0226666666666668</c:v>
                </c:pt>
                <c:pt idx="689">
                  <c:v>5.0804</c:v>
                </c:pt>
                <c:pt idx="690">
                  <c:v>5.1016666666666666</c:v>
                </c:pt>
                <c:pt idx="691">
                  <c:v>5.0560666666666663</c:v>
                </c:pt>
                <c:pt idx="692">
                  <c:v>5.0104666666666668</c:v>
                </c:pt>
                <c:pt idx="693">
                  <c:v>4.9558</c:v>
                </c:pt>
                <c:pt idx="694">
                  <c:v>4.9649333333333336</c:v>
                </c:pt>
                <c:pt idx="695">
                  <c:v>4.9771000000000001</c:v>
                </c:pt>
                <c:pt idx="696">
                  <c:v>5.0408999999999997</c:v>
                </c:pt>
                <c:pt idx="697">
                  <c:v>5.0986333333333329</c:v>
                </c:pt>
                <c:pt idx="698">
                  <c:v>5.1897999999999991</c:v>
                </c:pt>
                <c:pt idx="699">
                  <c:v>5.2323333333333331</c:v>
                </c:pt>
                <c:pt idx="700">
                  <c:v>5.2778999999999998</c:v>
                </c:pt>
                <c:pt idx="701">
                  <c:v>5.2869999999999999</c:v>
                </c:pt>
                <c:pt idx="702">
                  <c:v>5.2991666666666672</c:v>
                </c:pt>
                <c:pt idx="703">
                  <c:v>5.3447333333333331</c:v>
                </c:pt>
                <c:pt idx="704">
                  <c:v>5.3751333333333333</c:v>
                </c:pt>
                <c:pt idx="705">
                  <c:v>5.3963999999999999</c:v>
                </c:pt>
                <c:pt idx="706">
                  <c:v>5.3660333333333332</c:v>
                </c:pt>
                <c:pt idx="707">
                  <c:v>5.3720999999999997</c:v>
                </c:pt>
                <c:pt idx="708">
                  <c:v>5.3842333333333334</c:v>
                </c:pt>
                <c:pt idx="709">
                  <c:v>5.3933333333333335</c:v>
                </c:pt>
                <c:pt idx="710">
                  <c:v>5.3143333333333329</c:v>
                </c:pt>
                <c:pt idx="711">
                  <c:v>5.2383666666666668</c:v>
                </c:pt>
                <c:pt idx="712">
                  <c:v>5.2018999999999993</c:v>
                </c:pt>
                <c:pt idx="713">
                  <c:v>5.2504999999999997</c:v>
                </c:pt>
                <c:pt idx="714">
                  <c:v>5.2444333333333333</c:v>
                </c:pt>
                <c:pt idx="715">
                  <c:v>5.2231666666666667</c:v>
                </c:pt>
                <c:pt idx="716">
                  <c:v>5.144166666666667</c:v>
                </c:pt>
                <c:pt idx="717">
                  <c:v>5.1715333333333326</c:v>
                </c:pt>
                <c:pt idx="718">
                  <c:v>5.1776333333333335</c:v>
                </c:pt>
                <c:pt idx="719">
                  <c:v>5.2414666666666667</c:v>
                </c:pt>
                <c:pt idx="720">
                  <c:v>5.2687999999999997</c:v>
                </c:pt>
                <c:pt idx="721">
                  <c:v>5.2930999999999999</c:v>
                </c:pt>
                <c:pt idx="722">
                  <c:v>5.2717999999999998</c:v>
                </c:pt>
                <c:pt idx="723">
                  <c:v>5.226233333333334</c:v>
                </c:pt>
                <c:pt idx="724">
                  <c:v>5.1928000000000001</c:v>
                </c:pt>
                <c:pt idx="725">
                  <c:v>5.1594000000000007</c:v>
                </c:pt>
                <c:pt idx="726">
                  <c:v>5.1229333333333331</c:v>
                </c:pt>
                <c:pt idx="727">
                  <c:v>5.1229333333333331</c:v>
                </c:pt>
                <c:pt idx="728">
                  <c:v>5.1958333333333329</c:v>
                </c:pt>
                <c:pt idx="729">
                  <c:v>5.262666666666667</c:v>
                </c:pt>
                <c:pt idx="730">
                  <c:v>5.262666666666667</c:v>
                </c:pt>
                <c:pt idx="731">
                  <c:v>5.2292666666666667</c:v>
                </c:pt>
                <c:pt idx="732">
                  <c:v>5.2140666666666666</c:v>
                </c:pt>
                <c:pt idx="733">
                  <c:v>5.1745666666666672</c:v>
                </c:pt>
                <c:pt idx="734">
                  <c:v>5.1441666666666661</c:v>
                </c:pt>
                <c:pt idx="735">
                  <c:v>5.0955666666666666</c:v>
                </c:pt>
                <c:pt idx="736">
                  <c:v>5.0986000000000002</c:v>
                </c:pt>
                <c:pt idx="737">
                  <c:v>5.1350666666666669</c:v>
                </c:pt>
                <c:pt idx="738">
                  <c:v>5.1532999999999998</c:v>
                </c:pt>
                <c:pt idx="739">
                  <c:v>5.1928000000000001</c:v>
                </c:pt>
                <c:pt idx="740">
                  <c:v>5.2414333333333332</c:v>
                </c:pt>
                <c:pt idx="741">
                  <c:v>5.3022</c:v>
                </c:pt>
                <c:pt idx="742">
                  <c:v>5.3933666666666662</c:v>
                </c:pt>
                <c:pt idx="743">
                  <c:v>5.4298000000000002</c:v>
                </c:pt>
                <c:pt idx="744">
                  <c:v>5.4662666666666668</c:v>
                </c:pt>
                <c:pt idx="745">
                  <c:v>5.4571333333333341</c:v>
                </c:pt>
                <c:pt idx="746">
                  <c:v>5.4905666666666662</c:v>
                </c:pt>
                <c:pt idx="747">
                  <c:v>5.5148666666666664</c:v>
                </c:pt>
                <c:pt idx="748">
                  <c:v>5.5300666666666665</c:v>
                </c:pt>
                <c:pt idx="749">
                  <c:v>5.4632333333333323</c:v>
                </c:pt>
                <c:pt idx="750">
                  <c:v>5.4359000000000002</c:v>
                </c:pt>
                <c:pt idx="751">
                  <c:v>5.4754000000000005</c:v>
                </c:pt>
                <c:pt idx="752">
                  <c:v>5.5604666666666667</c:v>
                </c:pt>
                <c:pt idx="753">
                  <c:v>5.6728666666666667</c:v>
                </c:pt>
                <c:pt idx="754">
                  <c:v>5.7214999999999998</c:v>
                </c:pt>
                <c:pt idx="755">
                  <c:v>5.7519</c:v>
                </c:pt>
                <c:pt idx="756">
                  <c:v>5.7275999999999998</c:v>
                </c:pt>
                <c:pt idx="757">
                  <c:v>5.7032666666666669</c:v>
                </c:pt>
                <c:pt idx="758">
                  <c:v>5.7032666666666669</c:v>
                </c:pt>
                <c:pt idx="759">
                  <c:v>5.7002333333333333</c:v>
                </c:pt>
                <c:pt idx="760">
                  <c:v>5.6759333333333331</c:v>
                </c:pt>
                <c:pt idx="761">
                  <c:v>5.6242666666666672</c:v>
                </c:pt>
                <c:pt idx="762">
                  <c:v>5.5787000000000004</c:v>
                </c:pt>
                <c:pt idx="763">
                  <c:v>5.5878333333333332</c:v>
                </c:pt>
                <c:pt idx="764">
                  <c:v>5.6243000000000007</c:v>
                </c:pt>
                <c:pt idx="765">
                  <c:v>5.6212333333333335</c:v>
                </c:pt>
                <c:pt idx="766">
                  <c:v>5.5361333333333329</c:v>
                </c:pt>
                <c:pt idx="767">
                  <c:v>5.441933333333334</c:v>
                </c:pt>
                <c:pt idx="768">
                  <c:v>5.3386333333333331</c:v>
                </c:pt>
                <c:pt idx="769">
                  <c:v>5.2930666666666664</c:v>
                </c:pt>
                <c:pt idx="770">
                  <c:v>5.2019000000000002</c:v>
                </c:pt>
                <c:pt idx="771">
                  <c:v>5.1289666666666669</c:v>
                </c:pt>
                <c:pt idx="772">
                  <c:v>5.0529999999999999</c:v>
                </c:pt>
                <c:pt idx="773">
                  <c:v>5.0347666666666671</c:v>
                </c:pt>
                <c:pt idx="774">
                  <c:v>5.0560666666666672</c:v>
                </c:pt>
                <c:pt idx="775">
                  <c:v>5.0864666666666665</c:v>
                </c:pt>
                <c:pt idx="776">
                  <c:v>5.1320666666666668</c:v>
                </c:pt>
                <c:pt idx="777">
                  <c:v>5.2292999999999994</c:v>
                </c:pt>
                <c:pt idx="778">
                  <c:v>5.3356333333333339</c:v>
                </c:pt>
                <c:pt idx="779">
                  <c:v>5.4116</c:v>
                </c:pt>
                <c:pt idx="780">
                  <c:v>5.3569000000000004</c:v>
                </c:pt>
                <c:pt idx="781">
                  <c:v>5.2870333333333335</c:v>
                </c:pt>
                <c:pt idx="782">
                  <c:v>5.2141000000000002</c:v>
                </c:pt>
                <c:pt idx="783">
                  <c:v>5.2049666666666665</c:v>
                </c:pt>
                <c:pt idx="784">
                  <c:v>5.2231999999999994</c:v>
                </c:pt>
                <c:pt idx="785">
                  <c:v>5.1989000000000001</c:v>
                </c:pt>
                <c:pt idx="786">
                  <c:v>5.1533333333333333</c:v>
                </c:pt>
                <c:pt idx="787">
                  <c:v>5.05</c:v>
                </c:pt>
                <c:pt idx="788">
                  <c:v>5.0348000000000006</c:v>
                </c:pt>
                <c:pt idx="789">
                  <c:v>5.1259666666666668</c:v>
                </c:pt>
                <c:pt idx="790">
                  <c:v>5.1928333333333336</c:v>
                </c:pt>
                <c:pt idx="791">
                  <c:v>5.2110666666666665</c:v>
                </c:pt>
                <c:pt idx="792">
                  <c:v>5.1107666666666667</c:v>
                </c:pt>
                <c:pt idx="793">
                  <c:v>5.0286999999999997</c:v>
                </c:pt>
                <c:pt idx="794">
                  <c:v>4.9466666666666663</c:v>
                </c:pt>
                <c:pt idx="795">
                  <c:v>4.9253999999999998</c:v>
                </c:pt>
                <c:pt idx="796">
                  <c:v>4.9162999999999997</c:v>
                </c:pt>
                <c:pt idx="797">
                  <c:v>4.8524666666666665</c:v>
                </c:pt>
                <c:pt idx="798">
                  <c:v>4.8190666666666671</c:v>
                </c:pt>
                <c:pt idx="799">
                  <c:v>4.700566666666667</c:v>
                </c:pt>
                <c:pt idx="800">
                  <c:v>4.5850999999999997</c:v>
                </c:pt>
                <c:pt idx="801">
                  <c:v>4.3419999999999996</c:v>
                </c:pt>
                <c:pt idx="802">
                  <c:v>4.2660333333333336</c:v>
                </c:pt>
                <c:pt idx="803">
                  <c:v>4.2994666666666665</c:v>
                </c:pt>
                <c:pt idx="804">
                  <c:v>4.3967000000000001</c:v>
                </c:pt>
                <c:pt idx="805">
                  <c:v>4.4270999999999994</c:v>
                </c:pt>
                <c:pt idx="806">
                  <c:v>4.4605333333333332</c:v>
                </c:pt>
                <c:pt idx="807">
                  <c:v>4.5365000000000002</c:v>
                </c:pt>
                <c:pt idx="808">
                  <c:v>4.6732333333333331</c:v>
                </c:pt>
                <c:pt idx="809">
                  <c:v>4.7643999999999993</c:v>
                </c:pt>
                <c:pt idx="810">
                  <c:v>4.8342999999999998</c:v>
                </c:pt>
                <c:pt idx="811">
                  <c:v>4.8464333333333336</c:v>
                </c:pt>
                <c:pt idx="812">
                  <c:v>4.8616000000000001</c:v>
                </c:pt>
                <c:pt idx="813">
                  <c:v>4.8463999999999992</c:v>
                </c:pt>
                <c:pt idx="814">
                  <c:v>4.8585666666666656</c:v>
                </c:pt>
                <c:pt idx="815">
                  <c:v>4.8585666666666665</c:v>
                </c:pt>
                <c:pt idx="816">
                  <c:v>4.8919999999999995</c:v>
                </c:pt>
                <c:pt idx="817">
                  <c:v>4.9497333333333335</c:v>
                </c:pt>
                <c:pt idx="818">
                  <c:v>4.9983666666666666</c:v>
                </c:pt>
                <c:pt idx="819">
                  <c:v>5.0196333333333332</c:v>
                </c:pt>
                <c:pt idx="820">
                  <c:v>5.0257000000000005</c:v>
                </c:pt>
                <c:pt idx="821">
                  <c:v>5.0439333333333343</c:v>
                </c:pt>
                <c:pt idx="822">
                  <c:v>5.0621666666666663</c:v>
                </c:pt>
                <c:pt idx="823">
                  <c:v>5.0196333333333332</c:v>
                </c:pt>
                <c:pt idx="824">
                  <c:v>4.9740333333333338</c:v>
                </c:pt>
                <c:pt idx="825">
                  <c:v>4.9284333333333334</c:v>
                </c:pt>
                <c:pt idx="826">
                  <c:v>4.8919666666666659</c:v>
                </c:pt>
                <c:pt idx="827">
                  <c:v>4.8129666666666662</c:v>
                </c:pt>
                <c:pt idx="828">
                  <c:v>4.7764999999999995</c:v>
                </c:pt>
                <c:pt idx="829">
                  <c:v>4.7218000000000009</c:v>
                </c:pt>
                <c:pt idx="830">
                  <c:v>4.6975000000000007</c:v>
                </c:pt>
                <c:pt idx="831">
                  <c:v>4.6823333333333332</c:v>
                </c:pt>
                <c:pt idx="832">
                  <c:v>4.7491999999999992</c:v>
                </c:pt>
                <c:pt idx="833">
                  <c:v>4.8008666666666668</c:v>
                </c:pt>
                <c:pt idx="834">
                  <c:v>4.7826333333333331</c:v>
                </c:pt>
                <c:pt idx="835">
                  <c:v>4.7461666666666664</c:v>
                </c:pt>
                <c:pt idx="836">
                  <c:v>4.6914666666666669</c:v>
                </c:pt>
                <c:pt idx="837">
                  <c:v>4.6610666666666667</c:v>
                </c:pt>
                <c:pt idx="838">
                  <c:v>4.5668666666666669</c:v>
                </c:pt>
                <c:pt idx="839">
                  <c:v>4.5516666666666667</c:v>
                </c:pt>
                <c:pt idx="840">
                  <c:v>4.5855333333333332</c:v>
                </c:pt>
                <c:pt idx="841">
                  <c:v>4.6924666666666663</c:v>
                </c:pt>
                <c:pt idx="842">
                  <c:v>4.7873666666666663</c:v>
                </c:pt>
                <c:pt idx="843">
                  <c:v>4.7812666666666663</c:v>
                </c:pt>
                <c:pt idx="844">
                  <c:v>4.6988666666666665</c:v>
                </c:pt>
                <c:pt idx="845">
                  <c:v>4.5310333333333332</c:v>
                </c:pt>
                <c:pt idx="846">
                  <c:v>4.4394999999999998</c:v>
                </c:pt>
                <c:pt idx="847">
                  <c:v>4.3571333333333335</c:v>
                </c:pt>
                <c:pt idx="848">
                  <c:v>4.3235999999999999</c:v>
                </c:pt>
                <c:pt idx="849">
                  <c:v>4.3449666666666671</c:v>
                </c:pt>
                <c:pt idx="850">
                  <c:v>4.4029333333333334</c:v>
                </c:pt>
                <c:pt idx="851">
                  <c:v>4.5157999999999996</c:v>
                </c:pt>
                <c:pt idx="852">
                  <c:v>4.5096999999999996</c:v>
                </c:pt>
                <c:pt idx="853">
                  <c:v>4.4852999999999996</c:v>
                </c:pt>
                <c:pt idx="854">
                  <c:v>4.4212333333333333</c:v>
                </c:pt>
                <c:pt idx="855">
                  <c:v>4.4425999999999997</c:v>
                </c:pt>
                <c:pt idx="856">
                  <c:v>4.4730999999999996</c:v>
                </c:pt>
                <c:pt idx="857">
                  <c:v>4.503633333333334</c:v>
                </c:pt>
                <c:pt idx="858">
                  <c:v>4.552433333333334</c:v>
                </c:pt>
                <c:pt idx="859">
                  <c:v>4.6256666666666666</c:v>
                </c:pt>
                <c:pt idx="860">
                  <c:v>4.6500666666666666</c:v>
                </c:pt>
                <c:pt idx="861">
                  <c:v>4.6134666666666666</c:v>
                </c:pt>
                <c:pt idx="862">
                  <c:v>4.5982000000000003</c:v>
                </c:pt>
                <c:pt idx="863">
                  <c:v>4.6073333333333339</c:v>
                </c:pt>
                <c:pt idx="864">
                  <c:v>4.6164666666666667</c:v>
                </c:pt>
                <c:pt idx="865">
                  <c:v>4.6103666666666667</c:v>
                </c:pt>
                <c:pt idx="866">
                  <c:v>4.601233333333334</c:v>
                </c:pt>
                <c:pt idx="867">
                  <c:v>4.5554666666666668</c:v>
                </c:pt>
                <c:pt idx="868">
                  <c:v>4.442566666666667</c:v>
                </c:pt>
                <c:pt idx="869">
                  <c:v>4.3083</c:v>
                </c:pt>
                <c:pt idx="870">
                  <c:v>4.2534000000000001</c:v>
                </c:pt>
                <c:pt idx="871">
                  <c:v>4.2717000000000001</c:v>
                </c:pt>
                <c:pt idx="872">
                  <c:v>4.2747666666666673</c:v>
                </c:pt>
                <c:pt idx="873">
                  <c:v>4.2503333333333337</c:v>
                </c:pt>
                <c:pt idx="874">
                  <c:v>4.2351000000000001</c:v>
                </c:pt>
                <c:pt idx="875">
                  <c:v>4.2656000000000001</c:v>
                </c:pt>
                <c:pt idx="876">
                  <c:v>4.2900333333333336</c:v>
                </c:pt>
                <c:pt idx="877">
                  <c:v>4.3205333333333336</c:v>
                </c:pt>
                <c:pt idx="878">
                  <c:v>4.3632666666666671</c:v>
                </c:pt>
                <c:pt idx="879">
                  <c:v>4.387666666666667</c:v>
                </c:pt>
                <c:pt idx="880">
                  <c:v>4.3571666666666671</c:v>
                </c:pt>
                <c:pt idx="881">
                  <c:v>4.2930666666666673</c:v>
                </c:pt>
                <c:pt idx="882">
                  <c:v>4.2656000000000001</c:v>
                </c:pt>
                <c:pt idx="883">
                  <c:v>4.2167666666666674</c:v>
                </c:pt>
                <c:pt idx="884">
                  <c:v>4.2015333333333338</c:v>
                </c:pt>
                <c:pt idx="885">
                  <c:v>4.1923666666666675</c:v>
                </c:pt>
                <c:pt idx="886">
                  <c:v>4.2228666666666674</c:v>
                </c:pt>
                <c:pt idx="887">
                  <c:v>4.2381000000000002</c:v>
                </c:pt>
                <c:pt idx="888">
                  <c:v>4.2198000000000002</c:v>
                </c:pt>
                <c:pt idx="889">
                  <c:v>4.2045666666666675</c:v>
                </c:pt>
                <c:pt idx="890">
                  <c:v>4.1588000000000003</c:v>
                </c:pt>
                <c:pt idx="891">
                  <c:v>4.1709999999999994</c:v>
                </c:pt>
                <c:pt idx="892">
                  <c:v>4.1618333333333331</c:v>
                </c:pt>
                <c:pt idx="893">
                  <c:v>4.2289666666666674</c:v>
                </c:pt>
                <c:pt idx="894">
                  <c:v>4.2564333333333337</c:v>
                </c:pt>
                <c:pt idx="895">
                  <c:v>4.424266666666667</c:v>
                </c:pt>
                <c:pt idx="896">
                  <c:v>4.552433333333334</c:v>
                </c:pt>
                <c:pt idx="897">
                  <c:v>4.6775333333333338</c:v>
                </c:pt>
                <c:pt idx="898">
                  <c:v>4.6531000000000002</c:v>
                </c:pt>
                <c:pt idx="899">
                  <c:v>4.6744333333333339</c:v>
                </c:pt>
                <c:pt idx="900">
                  <c:v>4.7019000000000002</c:v>
                </c:pt>
                <c:pt idx="901">
                  <c:v>4.7446333333333337</c:v>
                </c:pt>
                <c:pt idx="902">
                  <c:v>4.7629666666666663</c:v>
                </c:pt>
                <c:pt idx="903">
                  <c:v>4.7477</c:v>
                </c:pt>
                <c:pt idx="904">
                  <c:v>4.7599</c:v>
                </c:pt>
                <c:pt idx="905">
                  <c:v>4.7599</c:v>
                </c:pt>
                <c:pt idx="906">
                  <c:v>4.7934666666666663</c:v>
                </c:pt>
                <c:pt idx="907">
                  <c:v>4.7873666666666663</c:v>
                </c:pt>
                <c:pt idx="908">
                  <c:v>4.7416</c:v>
                </c:pt>
                <c:pt idx="909">
                  <c:v>4.7263666666666664</c:v>
                </c:pt>
                <c:pt idx="910">
                  <c:v>4.7294333333333336</c:v>
                </c:pt>
                <c:pt idx="911">
                  <c:v>4.7690999999999999</c:v>
                </c:pt>
                <c:pt idx="912">
                  <c:v>4.7385666666666664</c:v>
                </c:pt>
                <c:pt idx="913">
                  <c:v>4.7263333333333337</c:v>
                </c:pt>
                <c:pt idx="914">
                  <c:v>4.6805333333333339</c:v>
                </c:pt>
                <c:pt idx="915">
                  <c:v>4.6866333333333339</c:v>
                </c:pt>
                <c:pt idx="916">
                  <c:v>4.6469666666666667</c:v>
                </c:pt>
                <c:pt idx="917">
                  <c:v>4.6134333333333339</c:v>
                </c:pt>
                <c:pt idx="918">
                  <c:v>4.5554666666666668</c:v>
                </c:pt>
                <c:pt idx="919">
                  <c:v>4.528033333333334</c:v>
                </c:pt>
                <c:pt idx="920">
                  <c:v>4.564633333333334</c:v>
                </c:pt>
                <c:pt idx="921">
                  <c:v>4.5432666666666668</c:v>
                </c:pt>
                <c:pt idx="922">
                  <c:v>4.5005333333333333</c:v>
                </c:pt>
                <c:pt idx="923">
                  <c:v>4.424266666666667</c:v>
                </c:pt>
                <c:pt idx="924">
                  <c:v>4.4791999999999996</c:v>
                </c:pt>
                <c:pt idx="925">
                  <c:v>4.5310666666666668</c:v>
                </c:pt>
                <c:pt idx="926">
                  <c:v>4.564633333333334</c:v>
                </c:pt>
                <c:pt idx="927">
                  <c:v>4.5249666666666668</c:v>
                </c:pt>
                <c:pt idx="928">
                  <c:v>4.5310666666666668</c:v>
                </c:pt>
                <c:pt idx="929">
                  <c:v>4.5524000000000004</c:v>
                </c:pt>
                <c:pt idx="930">
                  <c:v>4.5981666666666667</c:v>
                </c:pt>
                <c:pt idx="931">
                  <c:v>4.6378333333333339</c:v>
                </c:pt>
                <c:pt idx="932">
                  <c:v>4.625633333333333</c:v>
                </c:pt>
                <c:pt idx="933">
                  <c:v>4.5859666666666667</c:v>
                </c:pt>
                <c:pt idx="934">
                  <c:v>4.5066333333333333</c:v>
                </c:pt>
                <c:pt idx="935">
                  <c:v>4.4059333333333335</c:v>
                </c:pt>
                <c:pt idx="936">
                  <c:v>4.3266</c:v>
                </c:pt>
                <c:pt idx="937">
                  <c:v>4.2411666666666674</c:v>
                </c:pt>
                <c:pt idx="938">
                  <c:v>4.2015000000000002</c:v>
                </c:pt>
                <c:pt idx="939">
                  <c:v>4.1282666666666668</c:v>
                </c:pt>
                <c:pt idx="940">
                  <c:v>4.0275999999999996</c:v>
                </c:pt>
                <c:pt idx="941">
                  <c:v>3.9482666666666666</c:v>
                </c:pt>
                <c:pt idx="942">
                  <c:v>3.8811333333333331</c:v>
                </c:pt>
                <c:pt idx="943">
                  <c:v>3.9116333333333331</c:v>
                </c:pt>
                <c:pt idx="944">
                  <c:v>3.9238666666666666</c:v>
                </c:pt>
                <c:pt idx="945">
                  <c:v>3.9391333333333329</c:v>
                </c:pt>
                <c:pt idx="946">
                  <c:v>3.9482999999999997</c:v>
                </c:pt>
                <c:pt idx="947">
                  <c:v>4.0489666666666668</c:v>
                </c:pt>
                <c:pt idx="948">
                  <c:v>4.1374666666666675</c:v>
                </c:pt>
                <c:pt idx="949">
                  <c:v>4.1740666666666675</c:v>
                </c:pt>
                <c:pt idx="950">
                  <c:v>4.1161000000000003</c:v>
                </c:pt>
                <c:pt idx="951">
                  <c:v>4.0519999999999996</c:v>
                </c:pt>
                <c:pt idx="952">
                  <c:v>3.9909666666666666</c:v>
                </c:pt>
                <c:pt idx="953">
                  <c:v>3.9695999999999998</c:v>
                </c:pt>
                <c:pt idx="954">
                  <c:v>4.0214999999999996</c:v>
                </c:pt>
                <c:pt idx="955">
                  <c:v>4.0642333333333331</c:v>
                </c:pt>
                <c:pt idx="956">
                  <c:v>4.1344333333333338</c:v>
                </c:pt>
                <c:pt idx="957">
                  <c:v>4.1740666666666675</c:v>
                </c:pt>
                <c:pt idx="958">
                  <c:v>4.2076333333333338</c:v>
                </c:pt>
                <c:pt idx="959">
                  <c:v>4.0794666666666668</c:v>
                </c:pt>
                <c:pt idx="960">
                  <c:v>3.9574333333333329</c:v>
                </c:pt>
                <c:pt idx="961">
                  <c:v>3.8812333333333329</c:v>
                </c:pt>
                <c:pt idx="962">
                  <c:v>3.9638666666666666</c:v>
                </c:pt>
                <c:pt idx="963">
                  <c:v>4.0251666666666672</c:v>
                </c:pt>
                <c:pt idx="964">
                  <c:v>4.0466333333333333</c:v>
                </c:pt>
                <c:pt idx="965">
                  <c:v>4.0558333333333332</c:v>
                </c:pt>
                <c:pt idx="966">
                  <c:v>4.0466333333333333</c:v>
                </c:pt>
                <c:pt idx="967">
                  <c:v>4.0650000000000004</c:v>
                </c:pt>
                <c:pt idx="968">
                  <c:v>4.0343666666666662</c:v>
                </c:pt>
                <c:pt idx="969">
                  <c:v>3.9792000000000001</c:v>
                </c:pt>
                <c:pt idx="970">
                  <c:v>3.9639000000000002</c:v>
                </c:pt>
                <c:pt idx="971">
                  <c:v>3.9853333333333332</c:v>
                </c:pt>
                <c:pt idx="972">
                  <c:v>4.0589000000000004</c:v>
                </c:pt>
                <c:pt idx="973">
                  <c:v>4.0619666666666658</c:v>
                </c:pt>
                <c:pt idx="974">
                  <c:v>4.1324999999999994</c:v>
                </c:pt>
                <c:pt idx="975">
                  <c:v>4.2214</c:v>
                </c:pt>
                <c:pt idx="976">
                  <c:v>4.3317333333333332</c:v>
                </c:pt>
                <c:pt idx="977">
                  <c:v>4.3807666666666671</c:v>
                </c:pt>
                <c:pt idx="978">
                  <c:v>4.3685333333333345</c:v>
                </c:pt>
                <c:pt idx="979">
                  <c:v>4.3654666666666673</c:v>
                </c:pt>
                <c:pt idx="980">
                  <c:v>4.3624000000000001</c:v>
                </c:pt>
                <c:pt idx="981">
                  <c:v>4.3624000000000009</c:v>
                </c:pt>
                <c:pt idx="982">
                  <c:v>4.3777333333333344</c:v>
                </c:pt>
                <c:pt idx="983">
                  <c:v>4.3777333333333335</c:v>
                </c:pt>
                <c:pt idx="984">
                  <c:v>4.411433333333334</c:v>
                </c:pt>
                <c:pt idx="985">
                  <c:v>4.3869333333333342</c:v>
                </c:pt>
                <c:pt idx="986">
                  <c:v>4.3716000000000008</c:v>
                </c:pt>
                <c:pt idx="987">
                  <c:v>4.405333333333334</c:v>
                </c:pt>
                <c:pt idx="988">
                  <c:v>4.4973000000000001</c:v>
                </c:pt>
                <c:pt idx="989">
                  <c:v>4.5923666666666669</c:v>
                </c:pt>
                <c:pt idx="990">
                  <c:v>4.5954333333333333</c:v>
                </c:pt>
                <c:pt idx="991">
                  <c:v>4.5555666666666665</c:v>
                </c:pt>
                <c:pt idx="992">
                  <c:v>4.4850333333333339</c:v>
                </c:pt>
                <c:pt idx="993">
                  <c:v>4.4727666666666659</c:v>
                </c:pt>
                <c:pt idx="994">
                  <c:v>4.4788999999999994</c:v>
                </c:pt>
                <c:pt idx="995">
                  <c:v>4.5126333333333335</c:v>
                </c:pt>
                <c:pt idx="996">
                  <c:v>4.5402333333333331</c:v>
                </c:pt>
                <c:pt idx="997">
                  <c:v>4.5709</c:v>
                </c:pt>
                <c:pt idx="998">
                  <c:v>4.5279666666666669</c:v>
                </c:pt>
                <c:pt idx="999">
                  <c:v>4.4176000000000002</c:v>
                </c:pt>
                <c:pt idx="1000">
                  <c:v>4.2980333333333336</c:v>
                </c:pt>
                <c:pt idx="1001">
                  <c:v>4.2336666666666671</c:v>
                </c:pt>
                <c:pt idx="1002">
                  <c:v>4.2367333333333335</c:v>
                </c:pt>
                <c:pt idx="1003">
                  <c:v>4.2397999999999998</c:v>
                </c:pt>
                <c:pt idx="1004">
                  <c:v>4.2582000000000004</c:v>
                </c:pt>
                <c:pt idx="1005">
                  <c:v>4.2520666666666669</c:v>
                </c:pt>
                <c:pt idx="1006">
                  <c:v>4.2367333333333335</c:v>
                </c:pt>
                <c:pt idx="1007">
                  <c:v>4.2489999999999997</c:v>
                </c:pt>
                <c:pt idx="1008">
                  <c:v>4.2551333333333341</c:v>
                </c:pt>
                <c:pt idx="1009">
                  <c:v>4.2949999999999999</c:v>
                </c:pt>
                <c:pt idx="1010">
                  <c:v>4.3103000000000007</c:v>
                </c:pt>
                <c:pt idx="1011">
                  <c:v>4.3256333333333332</c:v>
                </c:pt>
                <c:pt idx="1012">
                  <c:v>4.3685333333333327</c:v>
                </c:pt>
                <c:pt idx="1013">
                  <c:v>4.4022666666666668</c:v>
                </c:pt>
                <c:pt idx="1014">
                  <c:v>4.4574333333333334</c:v>
                </c:pt>
                <c:pt idx="1015">
                  <c:v>4.4911666666666665</c:v>
                </c:pt>
                <c:pt idx="1016">
                  <c:v>4.5463666666666676</c:v>
                </c:pt>
                <c:pt idx="1017">
                  <c:v>4.5954333333333333</c:v>
                </c:pt>
                <c:pt idx="1018">
                  <c:v>4.5586333333333338</c:v>
                </c:pt>
                <c:pt idx="1019">
                  <c:v>4.4850333333333339</c:v>
                </c:pt>
                <c:pt idx="1020">
                  <c:v>4.3777333333333335</c:v>
                </c:pt>
                <c:pt idx="1021">
                  <c:v>4.3133666666666661</c:v>
                </c:pt>
                <c:pt idx="1022">
                  <c:v>4.2674000000000003</c:v>
                </c:pt>
                <c:pt idx="1023">
                  <c:v>4.2275333333333336</c:v>
                </c:pt>
                <c:pt idx="1024">
                  <c:v>4.2336666666666671</c:v>
                </c:pt>
                <c:pt idx="1025">
                  <c:v>4.2888333333333337</c:v>
                </c:pt>
                <c:pt idx="1026">
                  <c:v>4.3440000000000003</c:v>
                </c:pt>
                <c:pt idx="1027">
                  <c:v>4.3845000000000001</c:v>
                </c:pt>
                <c:pt idx="1028">
                  <c:v>4.3760000000000003</c:v>
                </c:pt>
                <c:pt idx="1029">
                  <c:v>4.4228333333333332</c:v>
                </c:pt>
                <c:pt idx="1030">
                  <c:v>4.4782666666666664</c:v>
                </c:pt>
                <c:pt idx="1031">
                  <c:v>4.4874999999999998</c:v>
                </c:pt>
                <c:pt idx="1032">
                  <c:v>4.4289666666666676</c:v>
                </c:pt>
                <c:pt idx="1033">
                  <c:v>4.3612333333333337</c:v>
                </c:pt>
                <c:pt idx="1034">
                  <c:v>4.3273666666666672</c:v>
                </c:pt>
                <c:pt idx="1035">
                  <c:v>4.3273666666666672</c:v>
                </c:pt>
                <c:pt idx="1036">
                  <c:v>4.3150333333333331</c:v>
                </c:pt>
                <c:pt idx="1037">
                  <c:v>4.3150333333333331</c:v>
                </c:pt>
                <c:pt idx="1038">
                  <c:v>4.3150333333333331</c:v>
                </c:pt>
                <c:pt idx="1039">
                  <c:v>4.3365999999999998</c:v>
                </c:pt>
                <c:pt idx="1040">
                  <c:v>4.3520000000000003</c:v>
                </c:pt>
                <c:pt idx="1041">
                  <c:v>4.3827999999999996</c:v>
                </c:pt>
                <c:pt idx="1042">
                  <c:v>4.3643000000000001</c:v>
                </c:pt>
                <c:pt idx="1043">
                  <c:v>4.339666666666667</c:v>
                </c:pt>
                <c:pt idx="1044">
                  <c:v>4.3027333333333333</c:v>
                </c:pt>
                <c:pt idx="1045">
                  <c:v>4.275033333333333</c:v>
                </c:pt>
                <c:pt idx="1046">
                  <c:v>4.2811666666666675</c:v>
                </c:pt>
                <c:pt idx="1047">
                  <c:v>4.2657666666666669</c:v>
                </c:pt>
                <c:pt idx="1048">
                  <c:v>4.2719333333333331</c:v>
                </c:pt>
                <c:pt idx="1049">
                  <c:v>4.275033333333333</c:v>
                </c:pt>
                <c:pt idx="1050">
                  <c:v>4.3427666666666669</c:v>
                </c:pt>
                <c:pt idx="1051">
                  <c:v>4.4012666666666664</c:v>
                </c:pt>
                <c:pt idx="1052">
                  <c:v>4.4197333333333333</c:v>
                </c:pt>
                <c:pt idx="1053">
                  <c:v>4.4012666666666673</c:v>
                </c:pt>
                <c:pt idx="1054">
                  <c:v>4.3858666666666659</c:v>
                </c:pt>
                <c:pt idx="1055">
                  <c:v>4.3704666666666663</c:v>
                </c:pt>
                <c:pt idx="1056">
                  <c:v>4.339666666666667</c:v>
                </c:pt>
                <c:pt idx="1057">
                  <c:v>4.3212000000000002</c:v>
                </c:pt>
                <c:pt idx="1058">
                  <c:v>4.2595999999999998</c:v>
                </c:pt>
                <c:pt idx="1059">
                  <c:v>4.231866666666666</c:v>
                </c:pt>
                <c:pt idx="1060">
                  <c:v>4.1825666666666663</c:v>
                </c:pt>
                <c:pt idx="1061">
                  <c:v>4.2072000000000003</c:v>
                </c:pt>
                <c:pt idx="1062">
                  <c:v>4.2318666666666669</c:v>
                </c:pt>
                <c:pt idx="1063">
                  <c:v>4.2534333333333336</c:v>
                </c:pt>
                <c:pt idx="1064">
                  <c:v>4.2626999999999997</c:v>
                </c:pt>
                <c:pt idx="1065">
                  <c:v>4.2565333333333335</c:v>
                </c:pt>
                <c:pt idx="1066">
                  <c:v>4.2811666666666675</c:v>
                </c:pt>
                <c:pt idx="1067">
                  <c:v>4.3058000000000005</c:v>
                </c:pt>
                <c:pt idx="1068">
                  <c:v>4.339666666666667</c:v>
                </c:pt>
                <c:pt idx="1069">
                  <c:v>4.3920333333333339</c:v>
                </c:pt>
                <c:pt idx="1070">
                  <c:v>4.4628666666666668</c:v>
                </c:pt>
                <c:pt idx="1071">
                  <c:v>4.5060000000000002</c:v>
                </c:pt>
                <c:pt idx="1072">
                  <c:v>4.5275666666666661</c:v>
                </c:pt>
                <c:pt idx="1073">
                  <c:v>4.5244999999999997</c:v>
                </c:pt>
                <c:pt idx="1074">
                  <c:v>4.5213999999999999</c:v>
                </c:pt>
                <c:pt idx="1075">
                  <c:v>4.4936666666666669</c:v>
                </c:pt>
                <c:pt idx="1076">
                  <c:v>4.4905666666666662</c:v>
                </c:pt>
                <c:pt idx="1077">
                  <c:v>4.4905666666666662</c:v>
                </c:pt>
                <c:pt idx="1078">
                  <c:v>4.5275333333333334</c:v>
                </c:pt>
                <c:pt idx="1079">
                  <c:v>4.5306333333333333</c:v>
                </c:pt>
                <c:pt idx="1080">
                  <c:v>4.5244999999999997</c:v>
                </c:pt>
                <c:pt idx="1081">
                  <c:v>4.4382666666666664</c:v>
                </c:pt>
                <c:pt idx="1082">
                  <c:v>4.3519999999999994</c:v>
                </c:pt>
                <c:pt idx="1083">
                  <c:v>4.1518000000000006</c:v>
                </c:pt>
                <c:pt idx="1084">
                  <c:v>4.0162666666666667</c:v>
                </c:pt>
                <c:pt idx="1085">
                  <c:v>3.9179999999999997</c:v>
                </c:pt>
                <c:pt idx="1086">
                  <c:v>3.9175333333333335</c:v>
                </c:pt>
                <c:pt idx="1087">
                  <c:v>3.9267000000000003</c:v>
                </c:pt>
                <c:pt idx="1088">
                  <c:v>3.9203999999999994</c:v>
                </c:pt>
                <c:pt idx="1089">
                  <c:v>3.9487666666666663</c:v>
                </c:pt>
                <c:pt idx="1090">
                  <c:v>3.9519000000000002</c:v>
                </c:pt>
                <c:pt idx="1091">
                  <c:v>3.9266666666666672</c:v>
                </c:pt>
                <c:pt idx="1092">
                  <c:v>3.8856666666666668</c:v>
                </c:pt>
                <c:pt idx="1093">
                  <c:v>3.841533333333333</c:v>
                </c:pt>
                <c:pt idx="1094">
                  <c:v>3.8446666666666665</c:v>
                </c:pt>
                <c:pt idx="1095">
                  <c:v>3.8635999999999999</c:v>
                </c:pt>
                <c:pt idx="1096">
                  <c:v>3.8793666666666664</c:v>
                </c:pt>
                <c:pt idx="1097">
                  <c:v>3.8698999999999999</c:v>
                </c:pt>
                <c:pt idx="1098">
                  <c:v>3.8320666666666665</c:v>
                </c:pt>
                <c:pt idx="1099">
                  <c:v>3.819433333333333</c:v>
                </c:pt>
                <c:pt idx="1100">
                  <c:v>3.813133333333333</c:v>
                </c:pt>
                <c:pt idx="1101">
                  <c:v>3.797333333333333</c:v>
                </c:pt>
                <c:pt idx="1102">
                  <c:v>3.7942</c:v>
                </c:pt>
                <c:pt idx="1103">
                  <c:v>3.7784333333333335</c:v>
                </c:pt>
                <c:pt idx="1104">
                  <c:v>3.81</c:v>
                </c:pt>
                <c:pt idx="1105">
                  <c:v>3.8289000000000004</c:v>
                </c:pt>
                <c:pt idx="1106">
                  <c:v>3.8351999999999999</c:v>
                </c:pt>
                <c:pt idx="1107">
                  <c:v>3.8005</c:v>
                </c:pt>
                <c:pt idx="1108">
                  <c:v>3.7626666666666666</c:v>
                </c:pt>
                <c:pt idx="1109">
                  <c:v>3.7595333333333336</c:v>
                </c:pt>
                <c:pt idx="1110">
                  <c:v>3.7847666666666666</c:v>
                </c:pt>
                <c:pt idx="1111">
                  <c:v>3.8005333333333335</c:v>
                </c:pt>
                <c:pt idx="1112">
                  <c:v>3.81</c:v>
                </c:pt>
                <c:pt idx="1113">
                  <c:v>3.8226</c:v>
                </c:pt>
                <c:pt idx="1114">
                  <c:v>3.8320666666666665</c:v>
                </c:pt>
                <c:pt idx="1115">
                  <c:v>3.813133333333333</c:v>
                </c:pt>
                <c:pt idx="1116">
                  <c:v>3.8005333333333335</c:v>
                </c:pt>
                <c:pt idx="1117">
                  <c:v>3.7847666666666666</c:v>
                </c:pt>
                <c:pt idx="1118">
                  <c:v>3.7879333333333336</c:v>
                </c:pt>
                <c:pt idx="1119">
                  <c:v>3.8068333333333335</c:v>
                </c:pt>
                <c:pt idx="1120">
                  <c:v>3.8351999999999999</c:v>
                </c:pt>
                <c:pt idx="1121">
                  <c:v>3.8824999999999998</c:v>
                </c:pt>
                <c:pt idx="1122">
                  <c:v>3.9329666666666667</c:v>
                </c:pt>
                <c:pt idx="1123">
                  <c:v>3.9960666666666662</c:v>
                </c:pt>
                <c:pt idx="1124">
                  <c:v>4.0118333333333327</c:v>
                </c:pt>
                <c:pt idx="1125">
                  <c:v>3.9740000000000002</c:v>
                </c:pt>
                <c:pt idx="1126">
                  <c:v>3.9077666666666668</c:v>
                </c:pt>
                <c:pt idx="1127">
                  <c:v>3.8383666666666669</c:v>
                </c:pt>
                <c:pt idx="1128">
                  <c:v>3.8068333333333335</c:v>
                </c:pt>
                <c:pt idx="1129">
                  <c:v>3.8226</c:v>
                </c:pt>
                <c:pt idx="1130">
                  <c:v>3.8730666666666664</c:v>
                </c:pt>
                <c:pt idx="1131">
                  <c:v>3.9140666666666668</c:v>
                </c:pt>
                <c:pt idx="1132">
                  <c:v>3.9266666666666663</c:v>
                </c:pt>
                <c:pt idx="1133">
                  <c:v>3.9582000000000002</c:v>
                </c:pt>
                <c:pt idx="1134">
                  <c:v>3.9676666666666667</c:v>
                </c:pt>
                <c:pt idx="1135">
                  <c:v>3.9613666666666667</c:v>
                </c:pt>
                <c:pt idx="1136">
                  <c:v>3.9329999999999998</c:v>
                </c:pt>
                <c:pt idx="1137">
                  <c:v>3.9298333333333333</c:v>
                </c:pt>
                <c:pt idx="1138">
                  <c:v>3.9487666666666663</c:v>
                </c:pt>
                <c:pt idx="1139">
                  <c:v>3.9897666666666667</c:v>
                </c:pt>
                <c:pt idx="1140">
                  <c:v>4.0465333333333335</c:v>
                </c:pt>
                <c:pt idx="1141">
                  <c:v>3.9771333333333332</c:v>
                </c:pt>
                <c:pt idx="1142">
                  <c:v>3.8414999999999999</c:v>
                </c:pt>
                <c:pt idx="1143">
                  <c:v>3.6932666666666663</c:v>
                </c:pt>
                <c:pt idx="1144">
                  <c:v>3.6806666666666668</c:v>
                </c:pt>
                <c:pt idx="1145">
                  <c:v>3.7059000000000002</c:v>
                </c:pt>
                <c:pt idx="1146">
                  <c:v>3.7248333333333332</c:v>
                </c:pt>
                <c:pt idx="1147">
                  <c:v>3.7420000000000004</c:v>
                </c:pt>
                <c:pt idx="1148">
                  <c:v>3.7655333333333334</c:v>
                </c:pt>
                <c:pt idx="1149">
                  <c:v>3.7827000000000002</c:v>
                </c:pt>
                <c:pt idx="1150">
                  <c:v>3.7636333333333334</c:v>
                </c:pt>
                <c:pt idx="1151">
                  <c:v>3.7509000000000001</c:v>
                </c:pt>
                <c:pt idx="1152">
                  <c:v>3.7445333333333335</c:v>
                </c:pt>
                <c:pt idx="1153">
                  <c:v>3.7604333333333333</c:v>
                </c:pt>
                <c:pt idx="1154">
                  <c:v>3.7636000000000003</c:v>
                </c:pt>
                <c:pt idx="1155">
                  <c:v>3.7477</c:v>
                </c:pt>
                <c:pt idx="1156">
                  <c:v>3.7349666666666668</c:v>
                </c:pt>
                <c:pt idx="1157">
                  <c:v>3.7222666666666666</c:v>
                </c:pt>
                <c:pt idx="1158">
                  <c:v>3.7254666666666671</c:v>
                </c:pt>
                <c:pt idx="1159">
                  <c:v>3.7223000000000002</c:v>
                </c:pt>
                <c:pt idx="1160">
                  <c:v>3.7382000000000004</c:v>
                </c:pt>
                <c:pt idx="1161">
                  <c:v>3.7349999999999999</c:v>
                </c:pt>
                <c:pt idx="1162">
                  <c:v>3.7254333333333332</c:v>
                </c:pt>
                <c:pt idx="1163">
                  <c:v>3.6776999999999997</c:v>
                </c:pt>
                <c:pt idx="1164">
                  <c:v>3.636333333333333</c:v>
                </c:pt>
                <c:pt idx="1165">
                  <c:v>3.6045333333333329</c:v>
                </c:pt>
                <c:pt idx="1166">
                  <c:v>3.6077333333333335</c:v>
                </c:pt>
                <c:pt idx="1167">
                  <c:v>3.6236666666666668</c:v>
                </c:pt>
                <c:pt idx="1168">
                  <c:v>3.6332</c:v>
                </c:pt>
                <c:pt idx="1169">
                  <c:v>3.6395333333333331</c:v>
                </c:pt>
                <c:pt idx="1170">
                  <c:v>3.6267999999999998</c:v>
                </c:pt>
                <c:pt idx="1171">
                  <c:v>3.6267999999999998</c:v>
                </c:pt>
                <c:pt idx="1172">
                  <c:v>3.6331666666666664</c:v>
                </c:pt>
                <c:pt idx="1173">
                  <c:v>3.690433333333333</c:v>
                </c:pt>
                <c:pt idx="1174">
                  <c:v>3.7477</c:v>
                </c:pt>
                <c:pt idx="1175">
                  <c:v>3.7922666666666665</c:v>
                </c:pt>
                <c:pt idx="1176">
                  <c:v>3.8049999999999997</c:v>
                </c:pt>
                <c:pt idx="1177">
                  <c:v>3.8113666666666663</c:v>
                </c:pt>
                <c:pt idx="1178">
                  <c:v>3.8304333333333331</c:v>
                </c:pt>
                <c:pt idx="1179">
                  <c:v>3.8558666666666661</c:v>
                </c:pt>
                <c:pt idx="1180">
                  <c:v>3.8686000000000003</c:v>
                </c:pt>
                <c:pt idx="1181">
                  <c:v>3.8749666666666669</c:v>
                </c:pt>
                <c:pt idx="1182">
                  <c:v>3.8686000000000003</c:v>
                </c:pt>
                <c:pt idx="1183">
                  <c:v>3.8590333333333331</c:v>
                </c:pt>
                <c:pt idx="1184">
                  <c:v>3.8431333333333337</c:v>
                </c:pt>
                <c:pt idx="1185">
                  <c:v>3.8049666666666666</c:v>
                </c:pt>
                <c:pt idx="1186">
                  <c:v>3.7858999999999998</c:v>
                </c:pt>
                <c:pt idx="1187">
                  <c:v>3.7795333333333332</c:v>
                </c:pt>
                <c:pt idx="1188">
                  <c:v>3.7890666666666668</c:v>
                </c:pt>
                <c:pt idx="1189">
                  <c:v>3.7636000000000003</c:v>
                </c:pt>
                <c:pt idx="1190">
                  <c:v>3.7286000000000001</c:v>
                </c:pt>
                <c:pt idx="1191">
                  <c:v>3.6872333333333334</c:v>
                </c:pt>
                <c:pt idx="1192">
                  <c:v>3.6427</c:v>
                </c:pt>
                <c:pt idx="1193">
                  <c:v>3.5822666666666669</c:v>
                </c:pt>
                <c:pt idx="1194">
                  <c:v>3.5472999999999999</c:v>
                </c:pt>
                <c:pt idx="1195">
                  <c:v>3.5504666666666669</c:v>
                </c:pt>
                <c:pt idx="1196">
                  <c:v>3.5568333333333335</c:v>
                </c:pt>
                <c:pt idx="1197">
                  <c:v>3.5409000000000002</c:v>
                </c:pt>
                <c:pt idx="1198">
                  <c:v>3.5027333333333335</c:v>
                </c:pt>
                <c:pt idx="1199">
                  <c:v>3.4454666666666665</c:v>
                </c:pt>
                <c:pt idx="1200">
                  <c:v>3.4105000000000003</c:v>
                </c:pt>
                <c:pt idx="1201">
                  <c:v>3.3914333333333335</c:v>
                </c:pt>
                <c:pt idx="1202">
                  <c:v>3.4105000000000003</c:v>
                </c:pt>
                <c:pt idx="1203">
                  <c:v>3.4136666666666664</c:v>
                </c:pt>
                <c:pt idx="1204">
                  <c:v>3.4168333333333334</c:v>
                </c:pt>
                <c:pt idx="1205">
                  <c:v>3.3881999999999999</c:v>
                </c:pt>
                <c:pt idx="1206">
                  <c:v>3.3977333333333335</c:v>
                </c:pt>
                <c:pt idx="1207">
                  <c:v>3.3722666666666665</c:v>
                </c:pt>
                <c:pt idx="1208">
                  <c:v>3.3340999999999998</c:v>
                </c:pt>
                <c:pt idx="1209">
                  <c:v>3.2100333333333331</c:v>
                </c:pt>
                <c:pt idx="1210">
                  <c:v>3.1114333333333328</c:v>
                </c:pt>
                <c:pt idx="1211">
                  <c:v>3.0484666666666667</c:v>
                </c:pt>
                <c:pt idx="1212">
                  <c:v>3.0620666666666665</c:v>
                </c:pt>
                <c:pt idx="1213">
                  <c:v>3.0819666666666663</c:v>
                </c:pt>
                <c:pt idx="1214">
                  <c:v>3.1076999999999999</c:v>
                </c:pt>
                <c:pt idx="1215">
                  <c:v>3.1173333333333333</c:v>
                </c:pt>
                <c:pt idx="1216">
                  <c:v>3.1430666666666665</c:v>
                </c:pt>
                <c:pt idx="1217">
                  <c:v>3.1655666666666669</c:v>
                </c:pt>
                <c:pt idx="1218">
                  <c:v>3.1623666666666672</c:v>
                </c:pt>
                <c:pt idx="1219">
                  <c:v>3.1816333333333335</c:v>
                </c:pt>
                <c:pt idx="1220">
                  <c:v>3.2298333333333336</c:v>
                </c:pt>
                <c:pt idx="1221">
                  <c:v>3.2909000000000002</c:v>
                </c:pt>
                <c:pt idx="1222">
                  <c:v>3.3166333333333333</c:v>
                </c:pt>
                <c:pt idx="1223">
                  <c:v>3.3230666666666671</c:v>
                </c:pt>
                <c:pt idx="1224">
                  <c:v>3.3294666666666668</c:v>
                </c:pt>
                <c:pt idx="1225">
                  <c:v>3.3487333333333331</c:v>
                </c:pt>
                <c:pt idx="1226">
                  <c:v>3.3487333333333331</c:v>
                </c:pt>
                <c:pt idx="1227">
                  <c:v>3.3872999999999998</c:v>
                </c:pt>
                <c:pt idx="1228">
                  <c:v>3.4194333333333335</c:v>
                </c:pt>
                <c:pt idx="1229">
                  <c:v>3.4387000000000003</c:v>
                </c:pt>
                <c:pt idx="1230">
                  <c:v>3.4354999999999998</c:v>
                </c:pt>
                <c:pt idx="1231">
                  <c:v>3.4354999999999998</c:v>
                </c:pt>
                <c:pt idx="1232">
                  <c:v>3.4322999999999997</c:v>
                </c:pt>
                <c:pt idx="1233">
                  <c:v>3.4226666666666663</c:v>
                </c:pt>
                <c:pt idx="1234">
                  <c:v>3.4098000000000002</c:v>
                </c:pt>
                <c:pt idx="1235">
                  <c:v>3.4130000000000003</c:v>
                </c:pt>
                <c:pt idx="1236">
                  <c:v>3.4097666666666662</c:v>
                </c:pt>
                <c:pt idx="1237">
                  <c:v>3.4129999999999998</c:v>
                </c:pt>
                <c:pt idx="1238">
                  <c:v>3.3937333333333335</c:v>
                </c:pt>
                <c:pt idx="1239">
                  <c:v>3.3841000000000001</c:v>
                </c:pt>
                <c:pt idx="1240">
                  <c:v>3.2555333333333336</c:v>
                </c:pt>
                <c:pt idx="1241">
                  <c:v>3.1012666666666671</c:v>
                </c:pt>
                <c:pt idx="1242">
                  <c:v>2.9470000000000005</c:v>
                </c:pt>
                <c:pt idx="1243">
                  <c:v>2.9277333333333329</c:v>
                </c:pt>
                <c:pt idx="1244">
                  <c:v>2.9855666666666671</c:v>
                </c:pt>
                <c:pt idx="1245">
                  <c:v>3.0209333333333337</c:v>
                </c:pt>
                <c:pt idx="1246">
                  <c:v>3.0594999999999999</c:v>
                </c:pt>
                <c:pt idx="1247">
                  <c:v>3.0820000000000003</c:v>
                </c:pt>
                <c:pt idx="1248">
                  <c:v>3.1623333333333332</c:v>
                </c:pt>
                <c:pt idx="1249">
                  <c:v>3.1752000000000002</c:v>
                </c:pt>
                <c:pt idx="1250">
                  <c:v>3.1687666666666665</c:v>
                </c:pt>
                <c:pt idx="1251">
                  <c:v>3.1494999999999997</c:v>
                </c:pt>
                <c:pt idx="1252">
                  <c:v>3.146266666666667</c:v>
                </c:pt>
                <c:pt idx="1253">
                  <c:v>3.1623333333333332</c:v>
                </c:pt>
                <c:pt idx="1254">
                  <c:v>3.1783999999999999</c:v>
                </c:pt>
                <c:pt idx="1255">
                  <c:v>3.2105333333333328</c:v>
                </c:pt>
                <c:pt idx="1256">
                  <c:v>3.242666666666667</c:v>
                </c:pt>
                <c:pt idx="1257">
                  <c:v>3.2458666666666667</c:v>
                </c:pt>
                <c:pt idx="1258">
                  <c:v>3.2683666666666666</c:v>
                </c:pt>
                <c:pt idx="1259">
                  <c:v>3.2780333333333331</c:v>
                </c:pt>
                <c:pt idx="1260">
                  <c:v>3.2844666666666669</c:v>
                </c:pt>
                <c:pt idx="1261">
                  <c:v>3.2941000000000003</c:v>
                </c:pt>
                <c:pt idx="1262">
                  <c:v>3.3037333333333336</c:v>
                </c:pt>
                <c:pt idx="1263">
                  <c:v>3.3519333333333332</c:v>
                </c:pt>
                <c:pt idx="1264">
                  <c:v>3.3615999999999997</c:v>
                </c:pt>
                <c:pt idx="1265">
                  <c:v>3.3776666666666664</c:v>
                </c:pt>
                <c:pt idx="1266">
                  <c:v>3.3648000000000002</c:v>
                </c:pt>
                <c:pt idx="1267">
                  <c:v>3.3776333333333333</c:v>
                </c:pt>
                <c:pt idx="1268">
                  <c:v>3.384066666666667</c:v>
                </c:pt>
                <c:pt idx="1269">
                  <c:v>3.3679999999999999</c:v>
                </c:pt>
                <c:pt idx="1270">
                  <c:v>3.3519333333333332</c:v>
                </c:pt>
                <c:pt idx="1271">
                  <c:v>3.3262333333333332</c:v>
                </c:pt>
                <c:pt idx="1272">
                  <c:v>3.2941000000000003</c:v>
                </c:pt>
                <c:pt idx="1273">
                  <c:v>3.2587666666666664</c:v>
                </c:pt>
                <c:pt idx="1274">
                  <c:v>3.252333333333334</c:v>
                </c:pt>
                <c:pt idx="1275">
                  <c:v>3.3969666666666671</c:v>
                </c:pt>
                <c:pt idx="1276">
                  <c:v>3.5448</c:v>
                </c:pt>
                <c:pt idx="1277">
                  <c:v>3.696966666666667</c:v>
                </c:pt>
                <c:pt idx="1278">
                  <c:v>3.6686999999999999</c:v>
                </c:pt>
                <c:pt idx="1279">
                  <c:v>3.6080666666666672</c:v>
                </c:pt>
                <c:pt idx="1280">
                  <c:v>3.5238</c:v>
                </c:pt>
                <c:pt idx="1281">
                  <c:v>3.4816666666666669</c:v>
                </c:pt>
                <c:pt idx="1282">
                  <c:v>3.4687000000000001</c:v>
                </c:pt>
                <c:pt idx="1283">
                  <c:v>3.4589666666666665</c:v>
                </c:pt>
                <c:pt idx="1284">
                  <c:v>3.458966666666667</c:v>
                </c:pt>
                <c:pt idx="1285">
                  <c:v>3.4978666666666669</c:v>
                </c:pt>
                <c:pt idx="1286">
                  <c:v>3.5076000000000001</c:v>
                </c:pt>
                <c:pt idx="1287">
                  <c:v>3.5302666666666664</c:v>
                </c:pt>
                <c:pt idx="1288">
                  <c:v>3.468666666666667</c:v>
                </c:pt>
                <c:pt idx="1289">
                  <c:v>3.4459666666666666</c:v>
                </c:pt>
                <c:pt idx="1290">
                  <c:v>3.4103333333333334</c:v>
                </c:pt>
                <c:pt idx="1291">
                  <c:v>3.4298000000000002</c:v>
                </c:pt>
                <c:pt idx="1292">
                  <c:v>3.420066666666667</c:v>
                </c:pt>
                <c:pt idx="1293">
                  <c:v>3.4265333333333334</c:v>
                </c:pt>
                <c:pt idx="1294">
                  <c:v>3.4362333333333335</c:v>
                </c:pt>
                <c:pt idx="1295">
                  <c:v>3.4524333333333335</c:v>
                </c:pt>
                <c:pt idx="1296">
                  <c:v>3.452433333333333</c:v>
                </c:pt>
                <c:pt idx="1297">
                  <c:v>3.4491999999999998</c:v>
                </c:pt>
                <c:pt idx="1298">
                  <c:v>3.4557000000000002</c:v>
                </c:pt>
                <c:pt idx="1299">
                  <c:v>3.4557000000000002</c:v>
                </c:pt>
                <c:pt idx="1300">
                  <c:v>3.4524666666666666</c:v>
                </c:pt>
                <c:pt idx="1301">
                  <c:v>3.468666666666667</c:v>
                </c:pt>
                <c:pt idx="1302">
                  <c:v>3.4654333333333334</c:v>
                </c:pt>
                <c:pt idx="1303">
                  <c:v>3.5010999999999997</c:v>
                </c:pt>
                <c:pt idx="1304">
                  <c:v>3.5303</c:v>
                </c:pt>
                <c:pt idx="1305">
                  <c:v>3.5627</c:v>
                </c:pt>
                <c:pt idx="1306">
                  <c:v>3.5497333333333336</c:v>
                </c:pt>
                <c:pt idx="1307">
                  <c:v>3.5367666666666668</c:v>
                </c:pt>
                <c:pt idx="1308">
                  <c:v>3.5530000000000004</c:v>
                </c:pt>
                <c:pt idx="1309">
                  <c:v>3.5627333333333335</c:v>
                </c:pt>
                <c:pt idx="1310">
                  <c:v>3.5724333333333331</c:v>
                </c:pt>
                <c:pt idx="1311">
                  <c:v>3.5108333333333328</c:v>
                </c:pt>
                <c:pt idx="1312">
                  <c:v>3.4654333333333334</c:v>
                </c:pt>
                <c:pt idx="1313">
                  <c:v>3.4330333333333329</c:v>
                </c:pt>
                <c:pt idx="1314">
                  <c:v>3.4654333333333334</c:v>
                </c:pt>
                <c:pt idx="1315">
                  <c:v>3.4848666666666666</c:v>
                </c:pt>
                <c:pt idx="1316">
                  <c:v>3.4621666666666666</c:v>
                </c:pt>
                <c:pt idx="1317">
                  <c:v>3.4491999999999998</c:v>
                </c:pt>
                <c:pt idx="1318">
                  <c:v>3.4557000000000002</c:v>
                </c:pt>
                <c:pt idx="1319">
                  <c:v>3.4621666666666666</c:v>
                </c:pt>
                <c:pt idx="1320">
                  <c:v>3.4491999999999998</c:v>
                </c:pt>
                <c:pt idx="1321">
                  <c:v>3.4167666666666663</c:v>
                </c:pt>
                <c:pt idx="1322">
                  <c:v>3.4297333333333331</c:v>
                </c:pt>
                <c:pt idx="1323">
                  <c:v>3.4394666666666667</c:v>
                </c:pt>
                <c:pt idx="1324">
                  <c:v>3.4362333333333335</c:v>
                </c:pt>
                <c:pt idx="1325">
                  <c:v>3.403833333333333</c:v>
                </c:pt>
                <c:pt idx="1326">
                  <c:v>3.3940999999999999</c:v>
                </c:pt>
                <c:pt idx="1327">
                  <c:v>3.3714</c:v>
                </c:pt>
                <c:pt idx="1328">
                  <c:v>3.3519333333333332</c:v>
                </c:pt>
                <c:pt idx="1329">
                  <c:v>3.2968333333333333</c:v>
                </c:pt>
                <c:pt idx="1330">
                  <c:v>3.2579333333333338</c:v>
                </c:pt>
                <c:pt idx="1331">
                  <c:v>3.2287666666666666</c:v>
                </c:pt>
                <c:pt idx="1332">
                  <c:v>3.2287666666666666</c:v>
                </c:pt>
                <c:pt idx="1333">
                  <c:v>3.2774000000000001</c:v>
                </c:pt>
                <c:pt idx="1334">
                  <c:v>3.339</c:v>
                </c:pt>
                <c:pt idx="1335">
                  <c:v>3.4704999999999999</c:v>
                </c:pt>
                <c:pt idx="1336">
                  <c:v>3.5598333333333336</c:v>
                </c:pt>
                <c:pt idx="1337">
                  <c:v>3.6166</c:v>
                </c:pt>
                <c:pt idx="1338">
                  <c:v>3.6001999999999996</c:v>
                </c:pt>
                <c:pt idx="1339">
                  <c:v>3.5903333333333336</c:v>
                </c:pt>
                <c:pt idx="1340">
                  <c:v>3.6002000000000005</c:v>
                </c:pt>
                <c:pt idx="1341">
                  <c:v>3.6034666666666664</c:v>
                </c:pt>
                <c:pt idx="1342">
                  <c:v>3.6034666666666664</c:v>
                </c:pt>
                <c:pt idx="1343">
                  <c:v>3.6001666666666665</c:v>
                </c:pt>
                <c:pt idx="1344">
                  <c:v>3.6133000000000002</c:v>
                </c:pt>
                <c:pt idx="1345">
                  <c:v>3.6362666666666663</c:v>
                </c:pt>
                <c:pt idx="1346">
                  <c:v>3.6592333333333333</c:v>
                </c:pt>
                <c:pt idx="1347">
                  <c:v>3.6723666666666666</c:v>
                </c:pt>
                <c:pt idx="1348">
                  <c:v>3.6723666666666666</c:v>
                </c:pt>
                <c:pt idx="1349">
                  <c:v>3.6658000000000004</c:v>
                </c:pt>
                <c:pt idx="1350">
                  <c:v>3.6854999999999998</c:v>
                </c:pt>
                <c:pt idx="1351">
                  <c:v>3.7544333333333335</c:v>
                </c:pt>
                <c:pt idx="1352">
                  <c:v>3.8036666666666665</c:v>
                </c:pt>
                <c:pt idx="1353">
                  <c:v>3.8332000000000002</c:v>
                </c:pt>
                <c:pt idx="1354">
                  <c:v>3.8266333333333336</c:v>
                </c:pt>
                <c:pt idx="1355">
                  <c:v>3.8069666666666664</c:v>
                </c:pt>
                <c:pt idx="1356">
                  <c:v>3.7938333333333332</c:v>
                </c:pt>
                <c:pt idx="1357">
                  <c:v>3.8069666666666664</c:v>
                </c:pt>
                <c:pt idx="1358">
                  <c:v>3.8200666666666669</c:v>
                </c:pt>
                <c:pt idx="1359">
                  <c:v>3.8233333333333337</c:v>
                </c:pt>
                <c:pt idx="1360">
                  <c:v>3.7970666666666673</c:v>
                </c:pt>
                <c:pt idx="1361">
                  <c:v>3.7675333333333332</c:v>
                </c:pt>
                <c:pt idx="1362">
                  <c:v>3.7675333333333332</c:v>
                </c:pt>
                <c:pt idx="1363">
                  <c:v>3.7774000000000001</c:v>
                </c:pt>
                <c:pt idx="1364">
                  <c:v>3.8397666666666663</c:v>
                </c:pt>
                <c:pt idx="1365">
                  <c:v>3.8693000000000004</c:v>
                </c:pt>
                <c:pt idx="1366">
                  <c:v>3.8955333333333333</c:v>
                </c:pt>
                <c:pt idx="1367">
                  <c:v>3.8955333333333333</c:v>
                </c:pt>
                <c:pt idx="1368">
                  <c:v>3.8856999999999999</c:v>
                </c:pt>
                <c:pt idx="1369">
                  <c:v>3.8397666666666663</c:v>
                </c:pt>
                <c:pt idx="1370">
                  <c:v>3.7905333333333338</c:v>
                </c:pt>
                <c:pt idx="1371">
                  <c:v>3.7577333333333329</c:v>
                </c:pt>
                <c:pt idx="1372">
                  <c:v>3.7150666666666665</c:v>
                </c:pt>
                <c:pt idx="1373">
                  <c:v>3.6560000000000001</c:v>
                </c:pt>
                <c:pt idx="1374">
                  <c:v>3.6165999999999996</c:v>
                </c:pt>
                <c:pt idx="1375">
                  <c:v>3.6067666666666667</c:v>
                </c:pt>
                <c:pt idx="1376">
                  <c:v>3.6198999999999999</c:v>
                </c:pt>
                <c:pt idx="1377">
                  <c:v>3.6166333333333331</c:v>
                </c:pt>
                <c:pt idx="1378">
                  <c:v>3.6330333333333336</c:v>
                </c:pt>
                <c:pt idx="1379">
                  <c:v>3.6560000000000001</c:v>
                </c:pt>
                <c:pt idx="1380">
                  <c:v>3.6526999999999998</c:v>
                </c:pt>
                <c:pt idx="1381">
                  <c:v>3.6526999999999998</c:v>
                </c:pt>
                <c:pt idx="1382">
                  <c:v>3.6691000000000003</c:v>
                </c:pt>
                <c:pt idx="1383">
                  <c:v>3.7413000000000003</c:v>
                </c:pt>
                <c:pt idx="1384">
                  <c:v>3.7937999999999996</c:v>
                </c:pt>
                <c:pt idx="1385">
                  <c:v>3.8167666666666666</c:v>
                </c:pt>
                <c:pt idx="1386">
                  <c:v>3.8200666666666669</c:v>
                </c:pt>
                <c:pt idx="1387">
                  <c:v>3.8200666666666669</c:v>
                </c:pt>
                <c:pt idx="1388">
                  <c:v>3.8233666666666664</c:v>
                </c:pt>
                <c:pt idx="1389">
                  <c:v>3.8430333333333331</c:v>
                </c:pt>
                <c:pt idx="1390">
                  <c:v>3.859433333333333</c:v>
                </c:pt>
                <c:pt idx="1391">
                  <c:v>3.9021000000000003</c:v>
                </c:pt>
                <c:pt idx="1392">
                  <c:v>3.8889999999999998</c:v>
                </c:pt>
                <c:pt idx="1393">
                  <c:v>3.8693333333333335</c:v>
                </c:pt>
                <c:pt idx="1394">
                  <c:v>3.8398000000000003</c:v>
                </c:pt>
                <c:pt idx="1395">
                  <c:v>3.7413333333333334</c:v>
                </c:pt>
                <c:pt idx="1396">
                  <c:v>3.6658333333333335</c:v>
                </c:pt>
                <c:pt idx="1397">
                  <c:v>3.6133000000000002</c:v>
                </c:pt>
                <c:pt idx="1398">
                  <c:v>3.6536666666666666</c:v>
                </c:pt>
                <c:pt idx="1399">
                  <c:v>3.6709666666666667</c:v>
                </c:pt>
                <c:pt idx="1400">
                  <c:v>3.7117</c:v>
                </c:pt>
                <c:pt idx="1401">
                  <c:v>3.7547333333333328</c:v>
                </c:pt>
                <c:pt idx="1402">
                  <c:v>3.8109999999999999</c:v>
                </c:pt>
                <c:pt idx="1403">
                  <c:v>3.8407999999999998</c:v>
                </c:pt>
                <c:pt idx="1404">
                  <c:v>3.8673000000000002</c:v>
                </c:pt>
                <c:pt idx="1405">
                  <c:v>3.9037333333333333</c:v>
                </c:pt>
                <c:pt idx="1406">
                  <c:v>3.8805666666666667</c:v>
                </c:pt>
                <c:pt idx="1407">
                  <c:v>3.8176666666666663</c:v>
                </c:pt>
                <c:pt idx="1408">
                  <c:v>3.7382000000000004</c:v>
                </c:pt>
                <c:pt idx="1409">
                  <c:v>3.6984666666666666</c:v>
                </c:pt>
                <c:pt idx="1410">
                  <c:v>3.7183333333333333</c:v>
                </c:pt>
                <c:pt idx="1411">
                  <c:v>3.751433333333333</c:v>
                </c:pt>
                <c:pt idx="1412">
                  <c:v>3.7845333333333335</c:v>
                </c:pt>
                <c:pt idx="1413">
                  <c:v>3.8341999999999996</c:v>
                </c:pt>
                <c:pt idx="1414">
                  <c:v>3.8904999999999998</c:v>
                </c:pt>
                <c:pt idx="1415">
                  <c:v>3.9699666666666666</c:v>
                </c:pt>
                <c:pt idx="1416">
                  <c:v>4.0030666666666663</c:v>
                </c:pt>
                <c:pt idx="1417">
                  <c:v>4.062666666666666</c:v>
                </c:pt>
                <c:pt idx="1418">
                  <c:v>4.0891666666666664</c:v>
                </c:pt>
                <c:pt idx="1419">
                  <c:v>4.1289000000000007</c:v>
                </c:pt>
                <c:pt idx="1420">
                  <c:v>4.112333333333333</c:v>
                </c:pt>
                <c:pt idx="1421">
                  <c:v>4.1189333333333336</c:v>
                </c:pt>
                <c:pt idx="1422">
                  <c:v>4.1255666666666668</c:v>
                </c:pt>
                <c:pt idx="1423">
                  <c:v>4.1619999999999999</c:v>
                </c:pt>
                <c:pt idx="1424">
                  <c:v>4.1686333333333332</c:v>
                </c:pt>
                <c:pt idx="1425">
                  <c:v>4.2679666666666662</c:v>
                </c:pt>
                <c:pt idx="1426">
                  <c:v>4.3474333333333339</c:v>
                </c:pt>
                <c:pt idx="1427">
                  <c:v>4.410333333333333</c:v>
                </c:pt>
                <c:pt idx="1428">
                  <c:v>4.3771999999999993</c:v>
                </c:pt>
                <c:pt idx="1429">
                  <c:v>4.3341666666666665</c:v>
                </c:pt>
                <c:pt idx="1430">
                  <c:v>4.2878333333333334</c:v>
                </c:pt>
                <c:pt idx="1431">
                  <c:v>4.2481</c:v>
                </c:pt>
                <c:pt idx="1432">
                  <c:v>4.2017333333333333</c:v>
                </c:pt>
                <c:pt idx="1433">
                  <c:v>4.1851666666666665</c:v>
                </c:pt>
                <c:pt idx="1434">
                  <c:v>4.1652999999999993</c:v>
                </c:pt>
                <c:pt idx="1435">
                  <c:v>4.1686000000000005</c:v>
                </c:pt>
                <c:pt idx="1436">
                  <c:v>4.1752333333333338</c:v>
                </c:pt>
                <c:pt idx="1437">
                  <c:v>4.1719333333333326</c:v>
                </c:pt>
                <c:pt idx="1438">
                  <c:v>4.1686333333333332</c:v>
                </c:pt>
                <c:pt idx="1439">
                  <c:v>4.1818666666666671</c:v>
                </c:pt>
                <c:pt idx="1440">
                  <c:v>4.2116666666666669</c:v>
                </c:pt>
                <c:pt idx="1441">
                  <c:v>4.2513999999999994</c:v>
                </c:pt>
                <c:pt idx="1442">
                  <c:v>4.3010666666666664</c:v>
                </c:pt>
                <c:pt idx="1443">
                  <c:v>4.3275666666666668</c:v>
                </c:pt>
                <c:pt idx="1444">
                  <c:v>4.3441333333333327</c:v>
                </c:pt>
                <c:pt idx="1445">
                  <c:v>4.3342000000000001</c:v>
                </c:pt>
                <c:pt idx="1446">
                  <c:v>4.3374999999999995</c:v>
                </c:pt>
                <c:pt idx="1447">
                  <c:v>4.3341666666666665</c:v>
                </c:pt>
                <c:pt idx="1448">
                  <c:v>4.3407999999999998</c:v>
                </c:pt>
                <c:pt idx="1449">
                  <c:v>4.3341666666666665</c:v>
                </c:pt>
                <c:pt idx="1450">
                  <c:v>4.3341666666666665</c:v>
                </c:pt>
                <c:pt idx="1451">
                  <c:v>4.3143000000000002</c:v>
                </c:pt>
                <c:pt idx="1452">
                  <c:v>4.3308666666666662</c:v>
                </c:pt>
                <c:pt idx="1453">
                  <c:v>4.3705999999999996</c:v>
                </c:pt>
                <c:pt idx="1454">
                  <c:v>4.3970666666666665</c:v>
                </c:pt>
                <c:pt idx="1455">
                  <c:v>4.3838333333333326</c:v>
                </c:pt>
                <c:pt idx="1456">
                  <c:v>4.360666666666666</c:v>
                </c:pt>
                <c:pt idx="1457">
                  <c:v>4.360666666666666</c:v>
                </c:pt>
                <c:pt idx="1458">
                  <c:v>4.393766666666667</c:v>
                </c:pt>
                <c:pt idx="1459">
                  <c:v>4.3738999999999999</c:v>
                </c:pt>
                <c:pt idx="1460">
                  <c:v>4.4864999999999995</c:v>
                </c:pt>
                <c:pt idx="1461">
                  <c:v>4.5957666666666661</c:v>
                </c:pt>
                <c:pt idx="1462">
                  <c:v>4.7287666666666661</c:v>
                </c:pt>
                <c:pt idx="1463">
                  <c:v>4.7160000000000002</c:v>
                </c:pt>
                <c:pt idx="1464">
                  <c:v>4.7300000000000004</c:v>
                </c:pt>
                <c:pt idx="1465">
                  <c:v>4.75</c:v>
                </c:pt>
                <c:pt idx="1466">
                  <c:v>4.84</c:v>
                </c:pt>
                <c:pt idx="1467">
                  <c:v>4.8566666666666665</c:v>
                </c:pt>
                <c:pt idx="1468">
                  <c:v>4.8600000000000003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E-4674-A25C-D82175D7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209024"/>
        <c:axId val="384212384"/>
      </c:lineChart>
      <c:dateAx>
        <c:axId val="384209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12384"/>
        <c:crosses val="autoZero"/>
        <c:auto val="1"/>
        <c:lblOffset val="100"/>
        <c:baseTimeUnit val="days"/>
      </c:dateAx>
      <c:valAx>
        <c:axId val="3842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Span'!$I$1</c:f>
              <c:strCache>
                <c:ptCount val="1"/>
                <c:pt idx="0">
                  <c:v>Erorr</c:v>
                </c:pt>
              </c:strCache>
            </c:strRef>
          </c:tx>
          <c:spPr>
            <a:ln w="31750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Span'!$I$3:$I$1470</c:f>
              <c:numCache>
                <c:formatCode>General</c:formatCode>
                <c:ptCount val="1468"/>
                <c:pt idx="0">
                  <c:v>-0.15179999999999971</c:v>
                </c:pt>
                <c:pt idx="1">
                  <c:v>0.32139999999999969</c:v>
                </c:pt>
                <c:pt idx="2">
                  <c:v>8.030000000000026E-2</c:v>
                </c:pt>
                <c:pt idx="3">
                  <c:v>0.11609999999999943</c:v>
                </c:pt>
                <c:pt idx="4">
                  <c:v>5.3600000000000314E-2</c:v>
                </c:pt>
                <c:pt idx="5">
                  <c:v>-6.25E-2</c:v>
                </c:pt>
                <c:pt idx="6">
                  <c:v>-5.3600000000000314E-2</c:v>
                </c:pt>
                <c:pt idx="7">
                  <c:v>-5.3599999999999426E-2</c:v>
                </c:pt>
                <c:pt idx="8">
                  <c:v>2.6799999999999713E-2</c:v>
                </c:pt>
                <c:pt idx="9">
                  <c:v>-8.9199999999999946E-2</c:v>
                </c:pt>
                <c:pt idx="10">
                  <c:v>2.6699999999999946E-2</c:v>
                </c:pt>
                <c:pt idx="11">
                  <c:v>0.11610000000000031</c:v>
                </c:pt>
                <c:pt idx="12">
                  <c:v>-0.125</c:v>
                </c:pt>
                <c:pt idx="13">
                  <c:v>7.1399999999999686E-2</c:v>
                </c:pt>
                <c:pt idx="14">
                  <c:v>9.8200000000000287E-2</c:v>
                </c:pt>
                <c:pt idx="15">
                  <c:v>0.39279999999999937</c:v>
                </c:pt>
                <c:pt idx="16">
                  <c:v>-9.8199999999999399E-2</c:v>
                </c:pt>
                <c:pt idx="17">
                  <c:v>5.3599999999999426E-2</c:v>
                </c:pt>
                <c:pt idx="18">
                  <c:v>1.780000000000026E-2</c:v>
                </c:pt>
                <c:pt idx="19">
                  <c:v>-0.19639999999999969</c:v>
                </c:pt>
                <c:pt idx="20">
                  <c:v>-0.19640000000000057</c:v>
                </c:pt>
                <c:pt idx="21">
                  <c:v>-6.2399999999999345E-2</c:v>
                </c:pt>
                <c:pt idx="22">
                  <c:v>-1.7900000000000027E-2</c:v>
                </c:pt>
                <c:pt idx="23">
                  <c:v>8.8999999999996859E-3</c:v>
                </c:pt>
                <c:pt idx="24">
                  <c:v>-8.030000000000026E-2</c:v>
                </c:pt>
                <c:pt idx="25">
                  <c:v>0.17850000000000055</c:v>
                </c:pt>
                <c:pt idx="26">
                  <c:v>4.469999999999974E-2</c:v>
                </c:pt>
                <c:pt idx="27">
                  <c:v>2.6699999999999946E-2</c:v>
                </c:pt>
                <c:pt idx="28">
                  <c:v>7.1500000000000341E-2</c:v>
                </c:pt>
                <c:pt idx="29">
                  <c:v>-1.7900000000000027E-2</c:v>
                </c:pt>
                <c:pt idx="30">
                  <c:v>1.7900000000000027E-2</c:v>
                </c:pt>
                <c:pt idx="31">
                  <c:v>-0.13390000000000057</c:v>
                </c:pt>
                <c:pt idx="32">
                  <c:v>-6.25E-2</c:v>
                </c:pt>
                <c:pt idx="33">
                  <c:v>4.4599999999999973E-2</c:v>
                </c:pt>
                <c:pt idx="34">
                  <c:v>8.030000000000026E-2</c:v>
                </c:pt>
                <c:pt idx="35">
                  <c:v>-8.030000000000026E-2</c:v>
                </c:pt>
                <c:pt idx="36">
                  <c:v>-2.6799999999999713E-2</c:v>
                </c:pt>
                <c:pt idx="37">
                  <c:v>0</c:v>
                </c:pt>
                <c:pt idx="38">
                  <c:v>-2.6799999999999713E-2</c:v>
                </c:pt>
                <c:pt idx="39">
                  <c:v>1.7900000000000027E-2</c:v>
                </c:pt>
                <c:pt idx="40">
                  <c:v>-2.6800000000000601E-2</c:v>
                </c:pt>
                <c:pt idx="41">
                  <c:v>7.1400000000000574E-2</c:v>
                </c:pt>
                <c:pt idx="42">
                  <c:v>-5.3500000000000547E-2</c:v>
                </c:pt>
                <c:pt idx="43">
                  <c:v>-6.25E-2</c:v>
                </c:pt>
                <c:pt idx="44">
                  <c:v>3.5700000000000287E-2</c:v>
                </c:pt>
                <c:pt idx="45">
                  <c:v>6.25E-2</c:v>
                </c:pt>
                <c:pt idx="46">
                  <c:v>5.3499999999999659E-2</c:v>
                </c:pt>
                <c:pt idx="47">
                  <c:v>-5.3499999999999659E-2</c:v>
                </c:pt>
                <c:pt idx="48">
                  <c:v>7.1399999999999686E-2</c:v>
                </c:pt>
                <c:pt idx="49">
                  <c:v>0.1518000000000006</c:v>
                </c:pt>
                <c:pt idx="50">
                  <c:v>-5.3600000000000314E-2</c:v>
                </c:pt>
                <c:pt idx="51">
                  <c:v>1.780000000000026E-2</c:v>
                </c:pt>
                <c:pt idx="52">
                  <c:v>-5.3500000000000547E-2</c:v>
                </c:pt>
                <c:pt idx="53">
                  <c:v>-2.6799999999999713E-2</c:v>
                </c:pt>
                <c:pt idx="54">
                  <c:v>-0.33919999999999995</c:v>
                </c:pt>
                <c:pt idx="55">
                  <c:v>-9.0000000000003411E-3</c:v>
                </c:pt>
                <c:pt idx="56">
                  <c:v>-4.4599999999999973E-2</c:v>
                </c:pt>
                <c:pt idx="57">
                  <c:v>0</c:v>
                </c:pt>
                <c:pt idx="58">
                  <c:v>-0.11599999999999966</c:v>
                </c:pt>
                <c:pt idx="59">
                  <c:v>2.6699999999999946E-2</c:v>
                </c:pt>
                <c:pt idx="60">
                  <c:v>4.469999999999974E-2</c:v>
                </c:pt>
                <c:pt idx="61">
                  <c:v>3.5700000000000287E-2</c:v>
                </c:pt>
                <c:pt idx="62">
                  <c:v>8.030000000000026E-2</c:v>
                </c:pt>
                <c:pt idx="63">
                  <c:v>0</c:v>
                </c:pt>
                <c:pt idx="64">
                  <c:v>1.7900000000000027E-2</c:v>
                </c:pt>
                <c:pt idx="65">
                  <c:v>3.5699999999999399E-2</c:v>
                </c:pt>
                <c:pt idx="66">
                  <c:v>-8.9299999999999713E-2</c:v>
                </c:pt>
                <c:pt idx="67">
                  <c:v>-8.8999999999996859E-3</c:v>
                </c:pt>
                <c:pt idx="68">
                  <c:v>1.7799999999999372E-2</c:v>
                </c:pt>
                <c:pt idx="69">
                  <c:v>6.25E-2</c:v>
                </c:pt>
                <c:pt idx="70">
                  <c:v>-0.26779999999999937</c:v>
                </c:pt>
                <c:pt idx="71">
                  <c:v>3.5699999999999399E-2</c:v>
                </c:pt>
                <c:pt idx="72">
                  <c:v>0.125</c:v>
                </c:pt>
                <c:pt idx="73">
                  <c:v>-8.8999999999996859E-3</c:v>
                </c:pt>
                <c:pt idx="74">
                  <c:v>0</c:v>
                </c:pt>
                <c:pt idx="75">
                  <c:v>-8.8999999999996859E-3</c:v>
                </c:pt>
                <c:pt idx="76">
                  <c:v>-9.0000000000003411E-3</c:v>
                </c:pt>
                <c:pt idx="77">
                  <c:v>-0.43740000000000023</c:v>
                </c:pt>
                <c:pt idx="78">
                  <c:v>5.3600000000000314E-2</c:v>
                </c:pt>
                <c:pt idx="79">
                  <c:v>-3.5800000000000054E-2</c:v>
                </c:pt>
                <c:pt idx="80">
                  <c:v>-3.5700000000000287E-2</c:v>
                </c:pt>
                <c:pt idx="81">
                  <c:v>-5.3499999999999659E-2</c:v>
                </c:pt>
                <c:pt idx="82">
                  <c:v>-2.6799999999999713E-2</c:v>
                </c:pt>
                <c:pt idx="83">
                  <c:v>-8.9000000000005741E-3</c:v>
                </c:pt>
                <c:pt idx="84">
                  <c:v>-3.5700000000000287E-2</c:v>
                </c:pt>
                <c:pt idx="85">
                  <c:v>-8.9299999999999713E-2</c:v>
                </c:pt>
                <c:pt idx="86">
                  <c:v>-5.3599999999999426E-2</c:v>
                </c:pt>
                <c:pt idx="87">
                  <c:v>-2.6800000000000601E-2</c:v>
                </c:pt>
                <c:pt idx="88">
                  <c:v>-1.780000000000026E-2</c:v>
                </c:pt>
                <c:pt idx="89">
                  <c:v>-9.8199999999999399E-2</c:v>
                </c:pt>
                <c:pt idx="90">
                  <c:v>-4.4599999999999973E-2</c:v>
                </c:pt>
                <c:pt idx="91">
                  <c:v>0</c:v>
                </c:pt>
                <c:pt idx="92">
                  <c:v>0.16959999999999997</c:v>
                </c:pt>
                <c:pt idx="93">
                  <c:v>-1.7900000000000027E-2</c:v>
                </c:pt>
                <c:pt idx="94">
                  <c:v>0.125</c:v>
                </c:pt>
                <c:pt idx="95">
                  <c:v>1.780000000000026E-2</c:v>
                </c:pt>
                <c:pt idx="96">
                  <c:v>7.7699999999999214E-2</c:v>
                </c:pt>
                <c:pt idx="97">
                  <c:v>-0.1443999999999992</c:v>
                </c:pt>
                <c:pt idx="98">
                  <c:v>0.13529999999999998</c:v>
                </c:pt>
                <c:pt idx="99">
                  <c:v>-9.9200000000000621E-2</c:v>
                </c:pt>
                <c:pt idx="100">
                  <c:v>2.7000000000000135E-2</c:v>
                </c:pt>
                <c:pt idx="101">
                  <c:v>4.5200000000000351E-2</c:v>
                </c:pt>
                <c:pt idx="102">
                  <c:v>-3.6100000000000243E-2</c:v>
                </c:pt>
                <c:pt idx="103">
                  <c:v>-5.4199999999999804E-2</c:v>
                </c:pt>
                <c:pt idx="104">
                  <c:v>3.6099999999999355E-2</c:v>
                </c:pt>
                <c:pt idx="105">
                  <c:v>1.8100000000000449E-2</c:v>
                </c:pt>
                <c:pt idx="106">
                  <c:v>-2.7099999999999902E-2</c:v>
                </c:pt>
                <c:pt idx="107">
                  <c:v>5.4100000000000037E-2</c:v>
                </c:pt>
                <c:pt idx="108">
                  <c:v>-9.020000000000028E-2</c:v>
                </c:pt>
                <c:pt idx="109">
                  <c:v>0.16250000000000053</c:v>
                </c:pt>
                <c:pt idx="110">
                  <c:v>-5.4200000000000692E-2</c:v>
                </c:pt>
                <c:pt idx="111">
                  <c:v>-1.8099999999999561E-2</c:v>
                </c:pt>
                <c:pt idx="112">
                  <c:v>-0.11730000000000018</c:v>
                </c:pt>
                <c:pt idx="113">
                  <c:v>1.8100000000000449E-2</c:v>
                </c:pt>
                <c:pt idx="114">
                  <c:v>3.6099999999999355E-2</c:v>
                </c:pt>
                <c:pt idx="115">
                  <c:v>2.7000000000000135E-2</c:v>
                </c:pt>
                <c:pt idx="116">
                  <c:v>0.11739999999999995</c:v>
                </c:pt>
                <c:pt idx="117">
                  <c:v>-8.9999999999994529E-3</c:v>
                </c:pt>
                <c:pt idx="118">
                  <c:v>-0.1084000000000005</c:v>
                </c:pt>
                <c:pt idx="119">
                  <c:v>-4.5099999999999696E-2</c:v>
                </c:pt>
                <c:pt idx="120">
                  <c:v>2.7099999999999902E-2</c:v>
                </c:pt>
                <c:pt idx="121">
                  <c:v>-4.5099999999999696E-2</c:v>
                </c:pt>
                <c:pt idx="122">
                  <c:v>3.6099999999999355E-2</c:v>
                </c:pt>
                <c:pt idx="123">
                  <c:v>1.7999999999999794E-2</c:v>
                </c:pt>
                <c:pt idx="124">
                  <c:v>2.710000000000079E-2</c:v>
                </c:pt>
                <c:pt idx="125">
                  <c:v>5.4100000000000037E-2</c:v>
                </c:pt>
                <c:pt idx="126">
                  <c:v>-5.4100000000000037E-2</c:v>
                </c:pt>
                <c:pt idx="127">
                  <c:v>-1.8100000000000449E-2</c:v>
                </c:pt>
                <c:pt idx="128">
                  <c:v>-9.0000000000003411E-3</c:v>
                </c:pt>
                <c:pt idx="129">
                  <c:v>2.710000000000079E-2</c:v>
                </c:pt>
                <c:pt idx="130">
                  <c:v>0</c:v>
                </c:pt>
                <c:pt idx="131">
                  <c:v>3.6099999999999355E-2</c:v>
                </c:pt>
                <c:pt idx="132">
                  <c:v>0</c:v>
                </c:pt>
                <c:pt idx="133">
                  <c:v>1.8000000000000682E-2</c:v>
                </c:pt>
                <c:pt idx="134">
                  <c:v>3.620000000000001E-2</c:v>
                </c:pt>
                <c:pt idx="135">
                  <c:v>-1.8100000000000449E-2</c:v>
                </c:pt>
                <c:pt idx="136">
                  <c:v>0</c:v>
                </c:pt>
                <c:pt idx="137">
                  <c:v>-1.8099999999999561E-2</c:v>
                </c:pt>
                <c:pt idx="138">
                  <c:v>4.5199999999999463E-2</c:v>
                </c:pt>
                <c:pt idx="139">
                  <c:v>9.0000000000003411E-3</c:v>
                </c:pt>
                <c:pt idx="140">
                  <c:v>0.46939999999999937</c:v>
                </c:pt>
                <c:pt idx="141">
                  <c:v>1.8000000000000682E-2</c:v>
                </c:pt>
                <c:pt idx="142">
                  <c:v>-1.27000000000006E-2</c:v>
                </c:pt>
                <c:pt idx="143">
                  <c:v>-0.16409999999999947</c:v>
                </c:pt>
                <c:pt idx="144">
                  <c:v>-5.4700000000000415E-2</c:v>
                </c:pt>
                <c:pt idx="145">
                  <c:v>-3.6500000000000199E-2</c:v>
                </c:pt>
                <c:pt idx="146">
                  <c:v>2.7400000000000091E-2</c:v>
                </c:pt>
                <c:pt idx="147">
                  <c:v>-0.10029999999999983</c:v>
                </c:pt>
                <c:pt idx="148">
                  <c:v>5.4700000000000415E-2</c:v>
                </c:pt>
                <c:pt idx="149">
                  <c:v>-2.7300000000000324E-2</c:v>
                </c:pt>
                <c:pt idx="150">
                  <c:v>7.2899999999999743E-2</c:v>
                </c:pt>
                <c:pt idx="151">
                  <c:v>9.100000000000108E-3</c:v>
                </c:pt>
                <c:pt idx="152">
                  <c:v>-9.1199999999999726E-2</c:v>
                </c:pt>
                <c:pt idx="153">
                  <c:v>1.8299999999999983E-2</c:v>
                </c:pt>
                <c:pt idx="154">
                  <c:v>-0.19150000000000045</c:v>
                </c:pt>
                <c:pt idx="155">
                  <c:v>-5.4699999999999527E-2</c:v>
                </c:pt>
                <c:pt idx="156">
                  <c:v>0.10029999999999983</c:v>
                </c:pt>
                <c:pt idx="157">
                  <c:v>5.4700000000000415E-2</c:v>
                </c:pt>
                <c:pt idx="158">
                  <c:v>-7.2900000000000631E-2</c:v>
                </c:pt>
                <c:pt idx="159">
                  <c:v>1.8200000000000216E-2</c:v>
                </c:pt>
                <c:pt idx="160">
                  <c:v>-9.1099999999999959E-2</c:v>
                </c:pt>
                <c:pt idx="161">
                  <c:v>-5.4699999999999527E-2</c:v>
                </c:pt>
                <c:pt idx="162">
                  <c:v>-9.100000000000108E-3</c:v>
                </c:pt>
                <c:pt idx="163">
                  <c:v>-5.4700000000000415E-2</c:v>
                </c:pt>
                <c:pt idx="164">
                  <c:v>-4.5600000000000307E-2</c:v>
                </c:pt>
                <c:pt idx="165">
                  <c:v>2.7300000000000324E-2</c:v>
                </c:pt>
                <c:pt idx="166">
                  <c:v>3.6500000000000199E-2</c:v>
                </c:pt>
                <c:pt idx="167">
                  <c:v>-8.1999999999999851E-2</c:v>
                </c:pt>
                <c:pt idx="168">
                  <c:v>3.6399999999999544E-2</c:v>
                </c:pt>
                <c:pt idx="169">
                  <c:v>5.4700000000000415E-2</c:v>
                </c:pt>
                <c:pt idx="170">
                  <c:v>3.6500000000000199E-2</c:v>
                </c:pt>
                <c:pt idx="171">
                  <c:v>9.0999999999992198E-3</c:v>
                </c:pt>
                <c:pt idx="172">
                  <c:v>7.2900000000000631E-2</c:v>
                </c:pt>
                <c:pt idx="173">
                  <c:v>0</c:v>
                </c:pt>
                <c:pt idx="174">
                  <c:v>0.12760000000000016</c:v>
                </c:pt>
                <c:pt idx="175">
                  <c:v>-5.4700000000000415E-2</c:v>
                </c:pt>
                <c:pt idx="176">
                  <c:v>-5.4700000000000415E-2</c:v>
                </c:pt>
                <c:pt idx="177">
                  <c:v>2.7400000000000091E-2</c:v>
                </c:pt>
                <c:pt idx="178">
                  <c:v>-9.100000000000108E-3</c:v>
                </c:pt>
                <c:pt idx="179">
                  <c:v>9.100000000000108E-3</c:v>
                </c:pt>
                <c:pt idx="180">
                  <c:v>0.12760000000000016</c:v>
                </c:pt>
                <c:pt idx="181">
                  <c:v>-0.10029999999999983</c:v>
                </c:pt>
                <c:pt idx="182">
                  <c:v>-7.2899999999999743E-2</c:v>
                </c:pt>
                <c:pt idx="183">
                  <c:v>-2.7300000000000324E-2</c:v>
                </c:pt>
                <c:pt idx="184">
                  <c:v>-7.299999999999951E-2</c:v>
                </c:pt>
                <c:pt idx="185">
                  <c:v>4.5599999999999419E-2</c:v>
                </c:pt>
                <c:pt idx="186">
                  <c:v>1.8200000000000216E-2</c:v>
                </c:pt>
                <c:pt idx="187">
                  <c:v>-0.13670000000000027</c:v>
                </c:pt>
                <c:pt idx="188">
                  <c:v>-8.1999999999999851E-2</c:v>
                </c:pt>
                <c:pt idx="189">
                  <c:v>1.8200000000000216E-2</c:v>
                </c:pt>
                <c:pt idx="190">
                  <c:v>4.5599999999999419E-2</c:v>
                </c:pt>
                <c:pt idx="191">
                  <c:v>1.8200000000000216E-2</c:v>
                </c:pt>
                <c:pt idx="192">
                  <c:v>-9.100000000000108E-3</c:v>
                </c:pt>
                <c:pt idx="193">
                  <c:v>9.100000000000108E-3</c:v>
                </c:pt>
                <c:pt idx="194">
                  <c:v>2.7400000000000091E-2</c:v>
                </c:pt>
                <c:pt idx="195">
                  <c:v>7.2899999999999743E-2</c:v>
                </c:pt>
                <c:pt idx="196">
                  <c:v>-6.3799999999999635E-2</c:v>
                </c:pt>
                <c:pt idx="197">
                  <c:v>5.4700000000000415E-2</c:v>
                </c:pt>
                <c:pt idx="198">
                  <c:v>7.2899999999999743E-2</c:v>
                </c:pt>
                <c:pt idx="199">
                  <c:v>0.12760000000000016</c:v>
                </c:pt>
                <c:pt idx="200">
                  <c:v>-2.7300000000000324E-2</c:v>
                </c:pt>
                <c:pt idx="201">
                  <c:v>0</c:v>
                </c:pt>
                <c:pt idx="202">
                  <c:v>-1.8299999999999983E-2</c:v>
                </c:pt>
                <c:pt idx="203">
                  <c:v>-6.3799999999999635E-2</c:v>
                </c:pt>
                <c:pt idx="204">
                  <c:v>-1.1030000000000002</c:v>
                </c:pt>
                <c:pt idx="205">
                  <c:v>-0.10930000000000017</c:v>
                </c:pt>
                <c:pt idx="206">
                  <c:v>-0.17320000000000002</c:v>
                </c:pt>
                <c:pt idx="207">
                  <c:v>-3.6499999999999755E-2</c:v>
                </c:pt>
                <c:pt idx="208">
                  <c:v>9.1199999999999726E-2</c:v>
                </c:pt>
                <c:pt idx="209">
                  <c:v>0</c:v>
                </c:pt>
                <c:pt idx="210">
                  <c:v>9.100000000000108E-3</c:v>
                </c:pt>
                <c:pt idx="211">
                  <c:v>-4.5599999999999863E-2</c:v>
                </c:pt>
                <c:pt idx="212">
                  <c:v>-6.3800000000000079E-2</c:v>
                </c:pt>
                <c:pt idx="213">
                  <c:v>4.5599999999999863E-2</c:v>
                </c:pt>
                <c:pt idx="214">
                  <c:v>-1.8299999999999983E-2</c:v>
                </c:pt>
                <c:pt idx="215">
                  <c:v>0</c:v>
                </c:pt>
                <c:pt idx="216">
                  <c:v>-3.6399999999999988E-2</c:v>
                </c:pt>
                <c:pt idx="217">
                  <c:v>-1.8299999999999983E-2</c:v>
                </c:pt>
                <c:pt idx="218">
                  <c:v>-3.6399999999999988E-2</c:v>
                </c:pt>
                <c:pt idx="219">
                  <c:v>-9.120000000000017E-2</c:v>
                </c:pt>
                <c:pt idx="220">
                  <c:v>7.2999999999999954E-2</c:v>
                </c:pt>
                <c:pt idx="221">
                  <c:v>0</c:v>
                </c:pt>
                <c:pt idx="222">
                  <c:v>-1.8299999999999983E-2</c:v>
                </c:pt>
                <c:pt idx="223">
                  <c:v>-7.2899999999999743E-2</c:v>
                </c:pt>
                <c:pt idx="224">
                  <c:v>2.729999999999988E-2</c:v>
                </c:pt>
                <c:pt idx="225">
                  <c:v>4.5599999999999863E-2</c:v>
                </c:pt>
                <c:pt idx="226">
                  <c:v>3.6500000000000199E-2</c:v>
                </c:pt>
                <c:pt idx="227">
                  <c:v>-3.6500000000000199E-2</c:v>
                </c:pt>
                <c:pt idx="228">
                  <c:v>2.7400000000000091E-2</c:v>
                </c:pt>
                <c:pt idx="229">
                  <c:v>3.6399999999999988E-2</c:v>
                </c:pt>
                <c:pt idx="230">
                  <c:v>-3.6399999999999988E-2</c:v>
                </c:pt>
                <c:pt idx="231">
                  <c:v>9.100000000000108E-3</c:v>
                </c:pt>
                <c:pt idx="232">
                  <c:v>-1.8200000000000216E-2</c:v>
                </c:pt>
                <c:pt idx="233">
                  <c:v>2.7300000000000324E-2</c:v>
                </c:pt>
                <c:pt idx="234">
                  <c:v>0</c:v>
                </c:pt>
                <c:pt idx="235">
                  <c:v>-5.4699999999999971E-2</c:v>
                </c:pt>
                <c:pt idx="236">
                  <c:v>0</c:v>
                </c:pt>
                <c:pt idx="237">
                  <c:v>4.5599999999999863E-2</c:v>
                </c:pt>
                <c:pt idx="238">
                  <c:v>9.1099999999999959E-2</c:v>
                </c:pt>
                <c:pt idx="239">
                  <c:v>-4.5500000000000096E-2</c:v>
                </c:pt>
                <c:pt idx="240">
                  <c:v>6.3800000000000079E-2</c:v>
                </c:pt>
                <c:pt idx="241">
                  <c:v>9.100000000000108E-3</c:v>
                </c:pt>
                <c:pt idx="242">
                  <c:v>0</c:v>
                </c:pt>
                <c:pt idx="243">
                  <c:v>-9.100000000000108E-3</c:v>
                </c:pt>
                <c:pt idx="244">
                  <c:v>1.8200000000000216E-2</c:v>
                </c:pt>
                <c:pt idx="245">
                  <c:v>2.729999999999988E-2</c:v>
                </c:pt>
                <c:pt idx="246">
                  <c:v>-9.100000000000108E-3</c:v>
                </c:pt>
                <c:pt idx="247">
                  <c:v>-9.100000000000108E-3</c:v>
                </c:pt>
                <c:pt idx="248">
                  <c:v>9.100000000000108E-3</c:v>
                </c:pt>
                <c:pt idx="249">
                  <c:v>5.4699999999999971E-2</c:v>
                </c:pt>
                <c:pt idx="250">
                  <c:v>1.8299999999999983E-2</c:v>
                </c:pt>
                <c:pt idx="251">
                  <c:v>0.14579999999999993</c:v>
                </c:pt>
                <c:pt idx="252">
                  <c:v>-5.4699999999999971E-2</c:v>
                </c:pt>
                <c:pt idx="253">
                  <c:v>0.11850000000000005</c:v>
                </c:pt>
                <c:pt idx="254">
                  <c:v>9.100000000000108E-3</c:v>
                </c:pt>
                <c:pt idx="255">
                  <c:v>6.3800000000000079E-2</c:v>
                </c:pt>
                <c:pt idx="256">
                  <c:v>-9.100000000000108E-3</c:v>
                </c:pt>
                <c:pt idx="257">
                  <c:v>9.100000000000108E-3</c:v>
                </c:pt>
                <c:pt idx="258">
                  <c:v>3.6499999999999755E-2</c:v>
                </c:pt>
                <c:pt idx="259">
                  <c:v>-4.5599999999999863E-2</c:v>
                </c:pt>
                <c:pt idx="260">
                  <c:v>4.5599999999999863E-2</c:v>
                </c:pt>
                <c:pt idx="261">
                  <c:v>0.12760000000000016</c:v>
                </c:pt>
                <c:pt idx="262">
                  <c:v>-5.4699999999999971E-2</c:v>
                </c:pt>
                <c:pt idx="263">
                  <c:v>-9.100000000000108E-3</c:v>
                </c:pt>
                <c:pt idx="264">
                  <c:v>-3.6499999999999755E-2</c:v>
                </c:pt>
                <c:pt idx="265">
                  <c:v>-2.7300000000000324E-2</c:v>
                </c:pt>
                <c:pt idx="266">
                  <c:v>-9.0999999999996639E-3</c:v>
                </c:pt>
                <c:pt idx="267">
                  <c:v>-0.10030000000000028</c:v>
                </c:pt>
                <c:pt idx="268">
                  <c:v>7.2900000000000187E-2</c:v>
                </c:pt>
                <c:pt idx="269">
                  <c:v>-0.10020000000000007</c:v>
                </c:pt>
                <c:pt idx="270">
                  <c:v>4.5500000000000096E-2</c:v>
                </c:pt>
                <c:pt idx="271">
                  <c:v>-7.2900000000000187E-2</c:v>
                </c:pt>
                <c:pt idx="272">
                  <c:v>0</c:v>
                </c:pt>
                <c:pt idx="273">
                  <c:v>7.2900000000000187E-2</c:v>
                </c:pt>
                <c:pt idx="274">
                  <c:v>6.3899999999999846E-2</c:v>
                </c:pt>
                <c:pt idx="275">
                  <c:v>0.15490000000000004</c:v>
                </c:pt>
                <c:pt idx="276">
                  <c:v>0.1549999999999998</c:v>
                </c:pt>
                <c:pt idx="277">
                  <c:v>-0.10029999999999983</c:v>
                </c:pt>
                <c:pt idx="278">
                  <c:v>0.13669999999999982</c:v>
                </c:pt>
                <c:pt idx="279">
                  <c:v>0</c:v>
                </c:pt>
                <c:pt idx="280">
                  <c:v>-6.3799999999999635E-2</c:v>
                </c:pt>
                <c:pt idx="281">
                  <c:v>-9.100000000000108E-3</c:v>
                </c:pt>
                <c:pt idx="282">
                  <c:v>-7.2900000000000187E-2</c:v>
                </c:pt>
                <c:pt idx="283">
                  <c:v>-4.5599999999999863E-2</c:v>
                </c:pt>
                <c:pt idx="284">
                  <c:v>-3.6399999999999988E-2</c:v>
                </c:pt>
                <c:pt idx="285">
                  <c:v>0</c:v>
                </c:pt>
                <c:pt idx="286">
                  <c:v>-0.12769999999999992</c:v>
                </c:pt>
                <c:pt idx="287">
                  <c:v>-0.10020000000000007</c:v>
                </c:pt>
                <c:pt idx="288">
                  <c:v>0.21870000000000012</c:v>
                </c:pt>
                <c:pt idx="289">
                  <c:v>-0.17320000000000002</c:v>
                </c:pt>
                <c:pt idx="290">
                  <c:v>-8.2000000000000295E-2</c:v>
                </c:pt>
                <c:pt idx="291">
                  <c:v>5.4699999999999971E-2</c:v>
                </c:pt>
                <c:pt idx="292">
                  <c:v>-0.12759999999999971</c:v>
                </c:pt>
                <c:pt idx="293">
                  <c:v>6.3800000000000079E-2</c:v>
                </c:pt>
                <c:pt idx="294">
                  <c:v>-0.18230000000000013</c:v>
                </c:pt>
                <c:pt idx="295">
                  <c:v>-8.2100000000000062E-2</c:v>
                </c:pt>
                <c:pt idx="296">
                  <c:v>-0.2370000000000001</c:v>
                </c:pt>
                <c:pt idx="297">
                  <c:v>9.100000000000108E-3</c:v>
                </c:pt>
                <c:pt idx="298">
                  <c:v>-0.17309999999999981</c:v>
                </c:pt>
                <c:pt idx="299">
                  <c:v>-0.47409999999999997</c:v>
                </c:pt>
                <c:pt idx="300">
                  <c:v>0.11859999999999982</c:v>
                </c:pt>
                <c:pt idx="301">
                  <c:v>-0.29170000000000007</c:v>
                </c:pt>
                <c:pt idx="302">
                  <c:v>0.10020000000000007</c:v>
                </c:pt>
                <c:pt idx="303">
                  <c:v>-9.1099999999999959E-2</c:v>
                </c:pt>
                <c:pt idx="304">
                  <c:v>0.11850000000000005</c:v>
                </c:pt>
                <c:pt idx="305">
                  <c:v>9.1099999999999959E-2</c:v>
                </c:pt>
                <c:pt idx="306">
                  <c:v>-9.100000000000108E-3</c:v>
                </c:pt>
                <c:pt idx="307">
                  <c:v>0.26440000000000019</c:v>
                </c:pt>
                <c:pt idx="308">
                  <c:v>0.11850000000000005</c:v>
                </c:pt>
                <c:pt idx="309">
                  <c:v>7.2899999999999743E-2</c:v>
                </c:pt>
                <c:pt idx="310">
                  <c:v>-0.12760000000000016</c:v>
                </c:pt>
                <c:pt idx="311">
                  <c:v>3.6399999999999988E-2</c:v>
                </c:pt>
                <c:pt idx="312">
                  <c:v>4.5600000000000307E-2</c:v>
                </c:pt>
                <c:pt idx="313">
                  <c:v>-0.11850000000000005</c:v>
                </c:pt>
                <c:pt idx="314">
                  <c:v>6.3800000000000079E-2</c:v>
                </c:pt>
                <c:pt idx="315">
                  <c:v>-6.3800000000000079E-2</c:v>
                </c:pt>
                <c:pt idx="316">
                  <c:v>0.17320000000000002</c:v>
                </c:pt>
                <c:pt idx="317">
                  <c:v>0</c:v>
                </c:pt>
                <c:pt idx="318">
                  <c:v>7.2899999999999743E-2</c:v>
                </c:pt>
                <c:pt idx="319">
                  <c:v>2.7400000000000091E-2</c:v>
                </c:pt>
                <c:pt idx="320">
                  <c:v>-1.8299999999999983E-2</c:v>
                </c:pt>
                <c:pt idx="321">
                  <c:v>0.10939999999999994</c:v>
                </c:pt>
                <c:pt idx="322">
                  <c:v>-0.12759999999999971</c:v>
                </c:pt>
                <c:pt idx="323">
                  <c:v>0.20969999999999978</c:v>
                </c:pt>
                <c:pt idx="324">
                  <c:v>1.8200000000000216E-2</c:v>
                </c:pt>
                <c:pt idx="325">
                  <c:v>-3.6500000000000199E-2</c:v>
                </c:pt>
                <c:pt idx="326">
                  <c:v>-7.2899999999999743E-2</c:v>
                </c:pt>
                <c:pt idx="327">
                  <c:v>1.8199999999999772E-2</c:v>
                </c:pt>
                <c:pt idx="328">
                  <c:v>9.1999999999998749E-3</c:v>
                </c:pt>
                <c:pt idx="329">
                  <c:v>0</c:v>
                </c:pt>
                <c:pt idx="330">
                  <c:v>6.3800000000000079E-2</c:v>
                </c:pt>
                <c:pt idx="331">
                  <c:v>-4.5599999999999863E-2</c:v>
                </c:pt>
                <c:pt idx="332">
                  <c:v>9.1099999999999959E-2</c:v>
                </c:pt>
                <c:pt idx="333">
                  <c:v>6.3899999999999846E-2</c:v>
                </c:pt>
                <c:pt idx="334">
                  <c:v>1.8200000000000216E-2</c:v>
                </c:pt>
                <c:pt idx="335">
                  <c:v>-4.5599999999999863E-2</c:v>
                </c:pt>
                <c:pt idx="336">
                  <c:v>-8.2000000000000295E-2</c:v>
                </c:pt>
                <c:pt idx="337">
                  <c:v>0</c:v>
                </c:pt>
                <c:pt idx="338">
                  <c:v>8.2000000000000295E-2</c:v>
                </c:pt>
                <c:pt idx="339">
                  <c:v>2.7399999999999647E-2</c:v>
                </c:pt>
                <c:pt idx="340">
                  <c:v>-9.1999999999998749E-3</c:v>
                </c:pt>
                <c:pt idx="341">
                  <c:v>0</c:v>
                </c:pt>
                <c:pt idx="342">
                  <c:v>-0.11850000000000005</c:v>
                </c:pt>
                <c:pt idx="343">
                  <c:v>-1.8199999999999772E-2</c:v>
                </c:pt>
                <c:pt idx="344">
                  <c:v>2.7399999999999647E-2</c:v>
                </c:pt>
                <c:pt idx="345">
                  <c:v>0.18230000000000013</c:v>
                </c:pt>
                <c:pt idx="346">
                  <c:v>3.6399999999999988E-2</c:v>
                </c:pt>
                <c:pt idx="347">
                  <c:v>0.11850000000000005</c:v>
                </c:pt>
                <c:pt idx="348">
                  <c:v>-4.5599999999999863E-2</c:v>
                </c:pt>
                <c:pt idx="349">
                  <c:v>7.2999999999999954E-2</c:v>
                </c:pt>
                <c:pt idx="350">
                  <c:v>0</c:v>
                </c:pt>
                <c:pt idx="351">
                  <c:v>5.4699999999999971E-2</c:v>
                </c:pt>
                <c:pt idx="352">
                  <c:v>9.100000000000108E-3</c:v>
                </c:pt>
                <c:pt idx="353">
                  <c:v>2.729999999999988E-2</c:v>
                </c:pt>
                <c:pt idx="354">
                  <c:v>0.22789999999999999</c:v>
                </c:pt>
                <c:pt idx="355">
                  <c:v>0.10029999999999983</c:v>
                </c:pt>
                <c:pt idx="356">
                  <c:v>5.4699999999999971E-2</c:v>
                </c:pt>
                <c:pt idx="357">
                  <c:v>-8.2099999999999618E-2</c:v>
                </c:pt>
                <c:pt idx="358">
                  <c:v>0.16409999999999991</c:v>
                </c:pt>
                <c:pt idx="359">
                  <c:v>5.4699999999999527E-2</c:v>
                </c:pt>
                <c:pt idx="360">
                  <c:v>-9.1099999999999959E-2</c:v>
                </c:pt>
                <c:pt idx="361">
                  <c:v>2.7300000000000324E-2</c:v>
                </c:pt>
                <c:pt idx="362">
                  <c:v>-0.30989999999999984</c:v>
                </c:pt>
                <c:pt idx="363">
                  <c:v>8.1999999999999851E-2</c:v>
                </c:pt>
                <c:pt idx="364">
                  <c:v>7.2900000000000187E-2</c:v>
                </c:pt>
                <c:pt idx="365">
                  <c:v>5.4699999999999971E-2</c:v>
                </c:pt>
                <c:pt idx="366">
                  <c:v>6.3799999999999635E-2</c:v>
                </c:pt>
                <c:pt idx="367">
                  <c:v>-3.6399999999999988E-2</c:v>
                </c:pt>
                <c:pt idx="368">
                  <c:v>-3.6499999999999755E-2</c:v>
                </c:pt>
                <c:pt idx="369">
                  <c:v>0</c:v>
                </c:pt>
                <c:pt idx="370">
                  <c:v>0</c:v>
                </c:pt>
                <c:pt idx="371">
                  <c:v>-0.11850000000000005</c:v>
                </c:pt>
                <c:pt idx="372">
                  <c:v>0.22789999999999999</c:v>
                </c:pt>
                <c:pt idx="373">
                  <c:v>-0.10029999999999983</c:v>
                </c:pt>
                <c:pt idx="374">
                  <c:v>9.0999999999996639E-3</c:v>
                </c:pt>
                <c:pt idx="375">
                  <c:v>4.5599999999999863E-2</c:v>
                </c:pt>
                <c:pt idx="376">
                  <c:v>-4.5599999999999863E-2</c:v>
                </c:pt>
                <c:pt idx="377">
                  <c:v>8.2100000000000062E-2</c:v>
                </c:pt>
                <c:pt idx="378">
                  <c:v>0.14580000000000037</c:v>
                </c:pt>
                <c:pt idx="379">
                  <c:v>-0.26430000000000042</c:v>
                </c:pt>
                <c:pt idx="380">
                  <c:v>-0.1458999999999997</c:v>
                </c:pt>
                <c:pt idx="381">
                  <c:v>1.8299999999999983E-2</c:v>
                </c:pt>
                <c:pt idx="382">
                  <c:v>-4.5600000000000307E-2</c:v>
                </c:pt>
                <c:pt idx="383">
                  <c:v>5.4699999999999971E-2</c:v>
                </c:pt>
                <c:pt idx="384">
                  <c:v>0.12760000000000016</c:v>
                </c:pt>
                <c:pt idx="385">
                  <c:v>9.100000000000108E-3</c:v>
                </c:pt>
                <c:pt idx="386">
                  <c:v>-8.1999999999999851E-2</c:v>
                </c:pt>
                <c:pt idx="387">
                  <c:v>0.13669999999999938</c:v>
                </c:pt>
                <c:pt idx="388">
                  <c:v>5.4700000000000415E-2</c:v>
                </c:pt>
                <c:pt idx="389">
                  <c:v>-1.8200000000000216E-2</c:v>
                </c:pt>
                <c:pt idx="390">
                  <c:v>6.3800000000000523E-2</c:v>
                </c:pt>
                <c:pt idx="391">
                  <c:v>-0.11850000000000049</c:v>
                </c:pt>
                <c:pt idx="392">
                  <c:v>-6.3799999999999635E-2</c:v>
                </c:pt>
                <c:pt idx="393">
                  <c:v>3.6399999999999988E-2</c:v>
                </c:pt>
                <c:pt idx="394">
                  <c:v>-5.4699999999999971E-2</c:v>
                </c:pt>
                <c:pt idx="395">
                  <c:v>5.4699999999999971E-2</c:v>
                </c:pt>
                <c:pt idx="396">
                  <c:v>0.10029999999999983</c:v>
                </c:pt>
                <c:pt idx="397">
                  <c:v>0.30079999999999973</c:v>
                </c:pt>
                <c:pt idx="398">
                  <c:v>0.25520000000000032</c:v>
                </c:pt>
                <c:pt idx="399">
                  <c:v>3.6500000000000199E-2</c:v>
                </c:pt>
                <c:pt idx="400">
                  <c:v>-9.1099999999999959E-2</c:v>
                </c:pt>
                <c:pt idx="401">
                  <c:v>0</c:v>
                </c:pt>
                <c:pt idx="402">
                  <c:v>-1.8299999999999983E-2</c:v>
                </c:pt>
                <c:pt idx="403">
                  <c:v>-6.3800000000000523E-2</c:v>
                </c:pt>
                <c:pt idx="404">
                  <c:v>4.5600000000000307E-2</c:v>
                </c:pt>
                <c:pt idx="405">
                  <c:v>8.1999999999999851E-2</c:v>
                </c:pt>
                <c:pt idx="406">
                  <c:v>9.100000000000108E-3</c:v>
                </c:pt>
                <c:pt idx="407">
                  <c:v>-5.459999999999976E-2</c:v>
                </c:pt>
                <c:pt idx="408">
                  <c:v>6.3799999999999635E-2</c:v>
                </c:pt>
                <c:pt idx="409">
                  <c:v>1.8200000000000216E-2</c:v>
                </c:pt>
                <c:pt idx="410">
                  <c:v>-4.5600000000000307E-2</c:v>
                </c:pt>
                <c:pt idx="411">
                  <c:v>9.100000000000108E-3</c:v>
                </c:pt>
                <c:pt idx="412">
                  <c:v>-7.2899999999999743E-2</c:v>
                </c:pt>
                <c:pt idx="413">
                  <c:v>5.4699999999999527E-2</c:v>
                </c:pt>
                <c:pt idx="414">
                  <c:v>9.100000000000108E-3</c:v>
                </c:pt>
                <c:pt idx="415">
                  <c:v>9.100000000000108E-3</c:v>
                </c:pt>
                <c:pt idx="416">
                  <c:v>-3.6399999999999544E-2</c:v>
                </c:pt>
                <c:pt idx="417">
                  <c:v>-3.6500000000000199E-2</c:v>
                </c:pt>
                <c:pt idx="418">
                  <c:v>-6.3800000000000523E-2</c:v>
                </c:pt>
                <c:pt idx="419">
                  <c:v>-0.15499999999999936</c:v>
                </c:pt>
                <c:pt idx="420">
                  <c:v>4.5599999999999419E-2</c:v>
                </c:pt>
                <c:pt idx="421">
                  <c:v>-0.22789999999999999</c:v>
                </c:pt>
                <c:pt idx="422">
                  <c:v>-4.5599999999999419E-2</c:v>
                </c:pt>
                <c:pt idx="423">
                  <c:v>-0.34630000000000027</c:v>
                </c:pt>
                <c:pt idx="424">
                  <c:v>3.6399999999999988E-2</c:v>
                </c:pt>
                <c:pt idx="425">
                  <c:v>-3.6399999999999988E-2</c:v>
                </c:pt>
                <c:pt idx="426">
                  <c:v>0</c:v>
                </c:pt>
                <c:pt idx="427">
                  <c:v>-9.1999999999998749E-3</c:v>
                </c:pt>
                <c:pt idx="428">
                  <c:v>6.3899999999999846E-2</c:v>
                </c:pt>
                <c:pt idx="429">
                  <c:v>-2.7400000000000091E-2</c:v>
                </c:pt>
                <c:pt idx="430">
                  <c:v>9.100000000000108E-3</c:v>
                </c:pt>
                <c:pt idx="431">
                  <c:v>-4.5599999999999863E-2</c:v>
                </c:pt>
                <c:pt idx="432">
                  <c:v>-0.11850000000000005</c:v>
                </c:pt>
                <c:pt idx="433">
                  <c:v>1.8299999999999983E-2</c:v>
                </c:pt>
                <c:pt idx="434">
                  <c:v>-9.120000000000017E-2</c:v>
                </c:pt>
                <c:pt idx="435">
                  <c:v>-3.6399999999999988E-2</c:v>
                </c:pt>
                <c:pt idx="436">
                  <c:v>-5.4699999999999971E-2</c:v>
                </c:pt>
                <c:pt idx="437">
                  <c:v>0.10930000000000017</c:v>
                </c:pt>
                <c:pt idx="438">
                  <c:v>4.5599999999999863E-2</c:v>
                </c:pt>
                <c:pt idx="439">
                  <c:v>-3.6399999999999988E-2</c:v>
                </c:pt>
                <c:pt idx="440">
                  <c:v>-3.6500000000000199E-2</c:v>
                </c:pt>
                <c:pt idx="441">
                  <c:v>-4.5599999999999863E-2</c:v>
                </c:pt>
                <c:pt idx="442">
                  <c:v>0.10029999999999983</c:v>
                </c:pt>
                <c:pt idx="443">
                  <c:v>-1.8199999999999772E-2</c:v>
                </c:pt>
                <c:pt idx="444">
                  <c:v>-9.1999999999998749E-3</c:v>
                </c:pt>
                <c:pt idx="445">
                  <c:v>4.5599999999999863E-2</c:v>
                </c:pt>
                <c:pt idx="446">
                  <c:v>7.2999999999999954E-2</c:v>
                </c:pt>
                <c:pt idx="447">
                  <c:v>0</c:v>
                </c:pt>
                <c:pt idx="448">
                  <c:v>9.100000000000108E-3</c:v>
                </c:pt>
                <c:pt idx="449">
                  <c:v>3.6399999999999988E-2</c:v>
                </c:pt>
                <c:pt idx="450">
                  <c:v>-3.6399999999999988E-2</c:v>
                </c:pt>
                <c:pt idx="451">
                  <c:v>-9.100000000000108E-3</c:v>
                </c:pt>
                <c:pt idx="452">
                  <c:v>0.13669999999999982</c:v>
                </c:pt>
                <c:pt idx="453">
                  <c:v>1.8200000000000216E-2</c:v>
                </c:pt>
                <c:pt idx="454">
                  <c:v>7.2900000000000187E-2</c:v>
                </c:pt>
                <c:pt idx="455">
                  <c:v>-9.100000000000108E-3</c:v>
                </c:pt>
                <c:pt idx="456">
                  <c:v>2.7400000000000091E-2</c:v>
                </c:pt>
                <c:pt idx="457">
                  <c:v>-6.3800000000000079E-2</c:v>
                </c:pt>
                <c:pt idx="458">
                  <c:v>9.100000000000108E-3</c:v>
                </c:pt>
                <c:pt idx="459">
                  <c:v>-0.17320000000000002</c:v>
                </c:pt>
                <c:pt idx="460">
                  <c:v>-0.63810000000000011</c:v>
                </c:pt>
                <c:pt idx="461">
                  <c:v>1.8199999999999772E-2</c:v>
                </c:pt>
                <c:pt idx="462">
                  <c:v>-9.1099999999999959E-2</c:v>
                </c:pt>
                <c:pt idx="463">
                  <c:v>0.10939999999999994</c:v>
                </c:pt>
                <c:pt idx="464">
                  <c:v>9.100000000000108E-3</c:v>
                </c:pt>
                <c:pt idx="465">
                  <c:v>0.12760000000000016</c:v>
                </c:pt>
                <c:pt idx="466">
                  <c:v>-1.8200000000000216E-2</c:v>
                </c:pt>
                <c:pt idx="467">
                  <c:v>0.11850000000000005</c:v>
                </c:pt>
                <c:pt idx="468">
                  <c:v>1.8200000000000216E-2</c:v>
                </c:pt>
                <c:pt idx="469">
                  <c:v>7.2899999999999743E-2</c:v>
                </c:pt>
                <c:pt idx="470">
                  <c:v>0</c:v>
                </c:pt>
                <c:pt idx="471">
                  <c:v>5.4699999999999971E-2</c:v>
                </c:pt>
                <c:pt idx="472">
                  <c:v>8.2000000000000295E-2</c:v>
                </c:pt>
                <c:pt idx="473">
                  <c:v>2.7399999999999647E-2</c:v>
                </c:pt>
                <c:pt idx="474">
                  <c:v>9.100000000000108E-3</c:v>
                </c:pt>
                <c:pt idx="475">
                  <c:v>-4.5599999999999863E-2</c:v>
                </c:pt>
                <c:pt idx="476">
                  <c:v>5.4699999999999971E-2</c:v>
                </c:pt>
                <c:pt idx="477">
                  <c:v>1.8299999999999983E-2</c:v>
                </c:pt>
                <c:pt idx="478">
                  <c:v>9.1099999999999959E-2</c:v>
                </c:pt>
                <c:pt idx="479">
                  <c:v>5.4699999999999971E-2</c:v>
                </c:pt>
                <c:pt idx="480">
                  <c:v>0</c:v>
                </c:pt>
                <c:pt idx="481">
                  <c:v>-9.1099999999999959E-2</c:v>
                </c:pt>
                <c:pt idx="482">
                  <c:v>2.729999999999988E-2</c:v>
                </c:pt>
                <c:pt idx="483">
                  <c:v>0</c:v>
                </c:pt>
                <c:pt idx="484">
                  <c:v>-3.6499999999999755E-2</c:v>
                </c:pt>
                <c:pt idx="485">
                  <c:v>9.1999999999998749E-3</c:v>
                </c:pt>
                <c:pt idx="486">
                  <c:v>2.729999999999988E-2</c:v>
                </c:pt>
                <c:pt idx="487">
                  <c:v>0.14579999999999993</c:v>
                </c:pt>
                <c:pt idx="488">
                  <c:v>-2.729999999999988E-2</c:v>
                </c:pt>
                <c:pt idx="489">
                  <c:v>9.100000000000108E-3</c:v>
                </c:pt>
                <c:pt idx="490">
                  <c:v>-0.12760000000000016</c:v>
                </c:pt>
                <c:pt idx="491">
                  <c:v>-5.4699999999999971E-2</c:v>
                </c:pt>
                <c:pt idx="492">
                  <c:v>9.120000000000017E-2</c:v>
                </c:pt>
                <c:pt idx="493">
                  <c:v>-0.10029999999999983</c:v>
                </c:pt>
                <c:pt idx="494">
                  <c:v>6.3799999999999635E-2</c:v>
                </c:pt>
                <c:pt idx="495">
                  <c:v>-5.4699999999999971E-2</c:v>
                </c:pt>
                <c:pt idx="496">
                  <c:v>-9.1199999999999726E-2</c:v>
                </c:pt>
                <c:pt idx="497">
                  <c:v>-1.8200000000000216E-2</c:v>
                </c:pt>
                <c:pt idx="498">
                  <c:v>0</c:v>
                </c:pt>
                <c:pt idx="499">
                  <c:v>9.100000000000108E-3</c:v>
                </c:pt>
                <c:pt idx="500">
                  <c:v>9.100000000000108E-3</c:v>
                </c:pt>
                <c:pt idx="501">
                  <c:v>2.7399999999999647E-2</c:v>
                </c:pt>
                <c:pt idx="502">
                  <c:v>-3.6499999999999755E-2</c:v>
                </c:pt>
                <c:pt idx="503">
                  <c:v>1.8299999999999983E-2</c:v>
                </c:pt>
                <c:pt idx="504">
                  <c:v>-1.8299999999999983E-2</c:v>
                </c:pt>
                <c:pt idx="505">
                  <c:v>0.13680000000000003</c:v>
                </c:pt>
                <c:pt idx="506">
                  <c:v>0</c:v>
                </c:pt>
                <c:pt idx="507">
                  <c:v>-4.5599999999999863E-2</c:v>
                </c:pt>
                <c:pt idx="508">
                  <c:v>-5.4700000000000415E-2</c:v>
                </c:pt>
                <c:pt idx="509">
                  <c:v>-5.4699999999999971E-2</c:v>
                </c:pt>
                <c:pt idx="510">
                  <c:v>0.12760000000000016</c:v>
                </c:pt>
                <c:pt idx="511">
                  <c:v>-2.729999999999988E-2</c:v>
                </c:pt>
                <c:pt idx="512">
                  <c:v>0.10020000000000007</c:v>
                </c:pt>
                <c:pt idx="513">
                  <c:v>-9.100000000000108E-3</c:v>
                </c:pt>
                <c:pt idx="514">
                  <c:v>4.5599999999999863E-2</c:v>
                </c:pt>
                <c:pt idx="515">
                  <c:v>6.3800000000000079E-2</c:v>
                </c:pt>
                <c:pt idx="516">
                  <c:v>1.8199999999999772E-2</c:v>
                </c:pt>
                <c:pt idx="517">
                  <c:v>-1.8199999999999772E-2</c:v>
                </c:pt>
                <c:pt idx="518">
                  <c:v>0.59250000000000025</c:v>
                </c:pt>
                <c:pt idx="519">
                  <c:v>-0.10939999999999994</c:v>
                </c:pt>
                <c:pt idx="520">
                  <c:v>1.6590999999999996</c:v>
                </c:pt>
                <c:pt idx="521">
                  <c:v>-1.6955</c:v>
                </c:pt>
                <c:pt idx="522">
                  <c:v>-0.11850000000000005</c:v>
                </c:pt>
                <c:pt idx="523">
                  <c:v>0.30079999999999973</c:v>
                </c:pt>
                <c:pt idx="524">
                  <c:v>-0.32819999999999983</c:v>
                </c:pt>
                <c:pt idx="525">
                  <c:v>0.15500000000000025</c:v>
                </c:pt>
                <c:pt idx="526">
                  <c:v>-0.30080000000000018</c:v>
                </c:pt>
                <c:pt idx="527">
                  <c:v>-0.13680000000000003</c:v>
                </c:pt>
                <c:pt idx="528">
                  <c:v>3.6500000000000199E-2</c:v>
                </c:pt>
                <c:pt idx="529">
                  <c:v>-6.3800000000000079E-2</c:v>
                </c:pt>
                <c:pt idx="530">
                  <c:v>-1.8199999999999772E-2</c:v>
                </c:pt>
                <c:pt idx="531">
                  <c:v>-6.3800000000000079E-2</c:v>
                </c:pt>
                <c:pt idx="532">
                  <c:v>6.3800000000000079E-2</c:v>
                </c:pt>
                <c:pt idx="533">
                  <c:v>-3.6500000000000199E-2</c:v>
                </c:pt>
                <c:pt idx="534">
                  <c:v>-1.8199999999999772E-2</c:v>
                </c:pt>
                <c:pt idx="535">
                  <c:v>9.0999999999996639E-3</c:v>
                </c:pt>
                <c:pt idx="536">
                  <c:v>-4.5599999999999863E-2</c:v>
                </c:pt>
                <c:pt idx="537">
                  <c:v>-0.10029999999999983</c:v>
                </c:pt>
                <c:pt idx="538">
                  <c:v>-9.100000000000108E-3</c:v>
                </c:pt>
                <c:pt idx="539">
                  <c:v>8.2100000000000062E-2</c:v>
                </c:pt>
                <c:pt idx="540">
                  <c:v>9.100000000000108E-3</c:v>
                </c:pt>
                <c:pt idx="541">
                  <c:v>-0.11850000000000005</c:v>
                </c:pt>
                <c:pt idx="542">
                  <c:v>0.10939999999999994</c:v>
                </c:pt>
                <c:pt idx="543">
                  <c:v>0</c:v>
                </c:pt>
                <c:pt idx="544">
                  <c:v>-5.4699999999999971E-2</c:v>
                </c:pt>
                <c:pt idx="545">
                  <c:v>-0.14590000000000014</c:v>
                </c:pt>
                <c:pt idx="546">
                  <c:v>5.4699999999999971E-2</c:v>
                </c:pt>
                <c:pt idx="547">
                  <c:v>-9.100000000000108E-3</c:v>
                </c:pt>
                <c:pt idx="548">
                  <c:v>8.2000000000000295E-2</c:v>
                </c:pt>
                <c:pt idx="549">
                  <c:v>0</c:v>
                </c:pt>
                <c:pt idx="550">
                  <c:v>0.12769999999999992</c:v>
                </c:pt>
                <c:pt idx="551">
                  <c:v>0.10929999999999973</c:v>
                </c:pt>
                <c:pt idx="552">
                  <c:v>7.3000000000000398E-2</c:v>
                </c:pt>
                <c:pt idx="553">
                  <c:v>-5.4699999999999971E-2</c:v>
                </c:pt>
                <c:pt idx="554">
                  <c:v>3.6399999999999988E-2</c:v>
                </c:pt>
                <c:pt idx="555">
                  <c:v>-0.33720000000000017</c:v>
                </c:pt>
                <c:pt idx="556">
                  <c:v>0.10020000000000007</c:v>
                </c:pt>
                <c:pt idx="557">
                  <c:v>3.6499999999999755E-2</c:v>
                </c:pt>
                <c:pt idx="558">
                  <c:v>-7.2899999999999743E-2</c:v>
                </c:pt>
                <c:pt idx="559">
                  <c:v>-5.4699999999999971E-2</c:v>
                </c:pt>
                <c:pt idx="560">
                  <c:v>4.5599999999999863E-2</c:v>
                </c:pt>
                <c:pt idx="561">
                  <c:v>8.1999999999999851E-2</c:v>
                </c:pt>
                <c:pt idx="562">
                  <c:v>-3.6499999999999755E-2</c:v>
                </c:pt>
                <c:pt idx="563">
                  <c:v>-2.729999999999988E-2</c:v>
                </c:pt>
                <c:pt idx="564">
                  <c:v>-2.7400000000000091E-2</c:v>
                </c:pt>
                <c:pt idx="565">
                  <c:v>3.6499999999999755E-2</c:v>
                </c:pt>
                <c:pt idx="566">
                  <c:v>4.5600000000000307E-2</c:v>
                </c:pt>
                <c:pt idx="567">
                  <c:v>-4.5600000000000307E-2</c:v>
                </c:pt>
                <c:pt idx="568">
                  <c:v>4.5600000000000307E-2</c:v>
                </c:pt>
                <c:pt idx="569">
                  <c:v>9.0999999999996639E-3</c:v>
                </c:pt>
                <c:pt idx="570">
                  <c:v>6.3800000000000079E-2</c:v>
                </c:pt>
                <c:pt idx="571">
                  <c:v>-5.4699999999999971E-2</c:v>
                </c:pt>
                <c:pt idx="572">
                  <c:v>5.4699999999999971E-2</c:v>
                </c:pt>
                <c:pt idx="573">
                  <c:v>0</c:v>
                </c:pt>
                <c:pt idx="574">
                  <c:v>0</c:v>
                </c:pt>
                <c:pt idx="575">
                  <c:v>4.5599999999999863E-2</c:v>
                </c:pt>
                <c:pt idx="576">
                  <c:v>-9.0999999999996639E-3</c:v>
                </c:pt>
                <c:pt idx="577">
                  <c:v>-1.8299999999999983E-2</c:v>
                </c:pt>
                <c:pt idx="578">
                  <c:v>5.4699999999999971E-2</c:v>
                </c:pt>
                <c:pt idx="579">
                  <c:v>-4.5500000000000096E-2</c:v>
                </c:pt>
                <c:pt idx="580">
                  <c:v>3.6399999999999988E-2</c:v>
                </c:pt>
                <c:pt idx="581">
                  <c:v>0</c:v>
                </c:pt>
                <c:pt idx="582">
                  <c:v>1.8199999999999772E-2</c:v>
                </c:pt>
                <c:pt idx="583">
                  <c:v>-1.8199999999999772E-2</c:v>
                </c:pt>
                <c:pt idx="584">
                  <c:v>0.42839999999999989</c:v>
                </c:pt>
                <c:pt idx="585">
                  <c:v>9.1999999999998749E-3</c:v>
                </c:pt>
                <c:pt idx="586">
                  <c:v>0.20960000000000001</c:v>
                </c:pt>
                <c:pt idx="587">
                  <c:v>-0.19139999999999979</c:v>
                </c:pt>
                <c:pt idx="588">
                  <c:v>9.1099999999999959E-2</c:v>
                </c:pt>
                <c:pt idx="589">
                  <c:v>6.390000000000029E-2</c:v>
                </c:pt>
                <c:pt idx="590">
                  <c:v>0.20960000000000001</c:v>
                </c:pt>
                <c:pt idx="591">
                  <c:v>-0.10939999999999994</c:v>
                </c:pt>
                <c:pt idx="592">
                  <c:v>-4.5600000000000307E-2</c:v>
                </c:pt>
                <c:pt idx="593">
                  <c:v>-0.2004999999999999</c:v>
                </c:pt>
                <c:pt idx="594">
                  <c:v>3.6500000000000199E-2</c:v>
                </c:pt>
                <c:pt idx="595">
                  <c:v>0.13669999999999938</c:v>
                </c:pt>
                <c:pt idx="596">
                  <c:v>9.100000000000108E-3</c:v>
                </c:pt>
                <c:pt idx="597">
                  <c:v>6.3800000000000523E-2</c:v>
                </c:pt>
                <c:pt idx="598">
                  <c:v>-3.6400000000000432E-2</c:v>
                </c:pt>
                <c:pt idx="599">
                  <c:v>0.19139999999999979</c:v>
                </c:pt>
                <c:pt idx="600">
                  <c:v>-9.1199999999999726E-2</c:v>
                </c:pt>
                <c:pt idx="601">
                  <c:v>-2.7300000000000324E-2</c:v>
                </c:pt>
                <c:pt idx="602">
                  <c:v>-1.8199999999999328E-2</c:v>
                </c:pt>
                <c:pt idx="603">
                  <c:v>-4.5600000000000307E-2</c:v>
                </c:pt>
                <c:pt idx="604">
                  <c:v>0.10939999999999994</c:v>
                </c:pt>
                <c:pt idx="605">
                  <c:v>8.1999999999999851E-2</c:v>
                </c:pt>
                <c:pt idx="606">
                  <c:v>2.7300000000000324E-2</c:v>
                </c:pt>
                <c:pt idx="607">
                  <c:v>0.23709999999999987</c:v>
                </c:pt>
                <c:pt idx="608">
                  <c:v>2.7300000000000324E-2</c:v>
                </c:pt>
                <c:pt idx="609">
                  <c:v>0</c:v>
                </c:pt>
                <c:pt idx="610">
                  <c:v>0.11850000000000005</c:v>
                </c:pt>
                <c:pt idx="611">
                  <c:v>-2.7300000000000324E-2</c:v>
                </c:pt>
                <c:pt idx="612">
                  <c:v>-8.2099999999999618E-2</c:v>
                </c:pt>
                <c:pt idx="613">
                  <c:v>-4.5600000000000307E-2</c:v>
                </c:pt>
                <c:pt idx="614">
                  <c:v>-9.100000000000108E-3</c:v>
                </c:pt>
                <c:pt idx="615">
                  <c:v>1.8299999999999983E-2</c:v>
                </c:pt>
                <c:pt idx="616">
                  <c:v>-0.14590000000000014</c:v>
                </c:pt>
                <c:pt idx="617">
                  <c:v>-6.3799999999999635E-2</c:v>
                </c:pt>
                <c:pt idx="618">
                  <c:v>-5.4700000000000415E-2</c:v>
                </c:pt>
                <c:pt idx="619">
                  <c:v>-5.4699999999999527E-2</c:v>
                </c:pt>
                <c:pt idx="620">
                  <c:v>0</c:v>
                </c:pt>
                <c:pt idx="621">
                  <c:v>9.100000000000108E-3</c:v>
                </c:pt>
                <c:pt idx="622">
                  <c:v>-5.4700000000000415E-2</c:v>
                </c:pt>
                <c:pt idx="623">
                  <c:v>8.2099999999999618E-2</c:v>
                </c:pt>
                <c:pt idx="624">
                  <c:v>0.28260000000000041</c:v>
                </c:pt>
                <c:pt idx="625">
                  <c:v>-4.5600000000000307E-2</c:v>
                </c:pt>
                <c:pt idx="626">
                  <c:v>-3.6499999999999311E-2</c:v>
                </c:pt>
                <c:pt idx="627">
                  <c:v>-3.6400000000000432E-2</c:v>
                </c:pt>
                <c:pt idx="628">
                  <c:v>4.5499999999999652E-2</c:v>
                </c:pt>
                <c:pt idx="629">
                  <c:v>1.8299999999999983E-2</c:v>
                </c:pt>
                <c:pt idx="630">
                  <c:v>2.7300000000000324E-2</c:v>
                </c:pt>
                <c:pt idx="631">
                  <c:v>-2.7300000000000324E-2</c:v>
                </c:pt>
                <c:pt idx="632">
                  <c:v>1.8200000000000216E-2</c:v>
                </c:pt>
                <c:pt idx="633">
                  <c:v>5.4700000000000415E-2</c:v>
                </c:pt>
                <c:pt idx="634">
                  <c:v>-9.1200000000000614E-2</c:v>
                </c:pt>
                <c:pt idx="635">
                  <c:v>0.46490000000000009</c:v>
                </c:pt>
                <c:pt idx="636">
                  <c:v>-3.6399999999999544E-2</c:v>
                </c:pt>
                <c:pt idx="637">
                  <c:v>-8.2100000000000506E-2</c:v>
                </c:pt>
                <c:pt idx="638">
                  <c:v>-6.3799999999999635E-2</c:v>
                </c:pt>
                <c:pt idx="639">
                  <c:v>-7.2899999999999743E-2</c:v>
                </c:pt>
                <c:pt idx="640">
                  <c:v>0.19139999999999979</c:v>
                </c:pt>
                <c:pt idx="641">
                  <c:v>-9.100000000000108E-3</c:v>
                </c:pt>
                <c:pt idx="642">
                  <c:v>-4.5600000000000307E-2</c:v>
                </c:pt>
                <c:pt idx="643">
                  <c:v>0</c:v>
                </c:pt>
                <c:pt idx="644">
                  <c:v>8.2100000000000506E-2</c:v>
                </c:pt>
                <c:pt idx="645">
                  <c:v>-8.2100000000000506E-2</c:v>
                </c:pt>
                <c:pt idx="646">
                  <c:v>5.4700000000000415E-2</c:v>
                </c:pt>
                <c:pt idx="647">
                  <c:v>0.21879999999999988</c:v>
                </c:pt>
                <c:pt idx="648">
                  <c:v>2.7300000000000324E-2</c:v>
                </c:pt>
                <c:pt idx="649">
                  <c:v>4.5599999999999419E-2</c:v>
                </c:pt>
                <c:pt idx="650">
                  <c:v>0.14590000000000014</c:v>
                </c:pt>
                <c:pt idx="651">
                  <c:v>-5.4699999999999527E-2</c:v>
                </c:pt>
                <c:pt idx="652">
                  <c:v>-3.6500000000000199E-2</c:v>
                </c:pt>
                <c:pt idx="653">
                  <c:v>-8.1999999999999851E-2</c:v>
                </c:pt>
                <c:pt idx="654">
                  <c:v>0</c:v>
                </c:pt>
                <c:pt idx="655">
                  <c:v>-7.3000000000000398E-2</c:v>
                </c:pt>
                <c:pt idx="656">
                  <c:v>0</c:v>
                </c:pt>
                <c:pt idx="657">
                  <c:v>0</c:v>
                </c:pt>
                <c:pt idx="658">
                  <c:v>9.1200000000000614E-2</c:v>
                </c:pt>
                <c:pt idx="659">
                  <c:v>-4.5600000000000307E-2</c:v>
                </c:pt>
                <c:pt idx="660">
                  <c:v>-0.11850000000000005</c:v>
                </c:pt>
                <c:pt idx="661">
                  <c:v>9.100000000000108E-3</c:v>
                </c:pt>
                <c:pt idx="662">
                  <c:v>-5.4700000000000415E-2</c:v>
                </c:pt>
                <c:pt idx="663">
                  <c:v>9.1999999999998749E-3</c:v>
                </c:pt>
                <c:pt idx="664">
                  <c:v>0.10930000000000017</c:v>
                </c:pt>
                <c:pt idx="665">
                  <c:v>2.7400000000000091E-2</c:v>
                </c:pt>
                <c:pt idx="666">
                  <c:v>-1.8200000000000216E-2</c:v>
                </c:pt>
                <c:pt idx="667">
                  <c:v>-3.6499999999999311E-2</c:v>
                </c:pt>
                <c:pt idx="668">
                  <c:v>3.6499999999999311E-2</c:v>
                </c:pt>
                <c:pt idx="669">
                  <c:v>9.100000000000108E-3</c:v>
                </c:pt>
                <c:pt idx="670">
                  <c:v>-7.299999999999951E-2</c:v>
                </c:pt>
                <c:pt idx="671">
                  <c:v>-9.100000000000108E-3</c:v>
                </c:pt>
                <c:pt idx="672">
                  <c:v>0.10029999999999983</c:v>
                </c:pt>
                <c:pt idx="673">
                  <c:v>-1.8200000000000216E-2</c:v>
                </c:pt>
                <c:pt idx="674">
                  <c:v>-5.4699999999999527E-2</c:v>
                </c:pt>
                <c:pt idx="675">
                  <c:v>-8.2100000000000506E-2</c:v>
                </c:pt>
                <c:pt idx="676">
                  <c:v>1.8299999999999983E-2</c:v>
                </c:pt>
                <c:pt idx="677">
                  <c:v>-7.299999999999951E-2</c:v>
                </c:pt>
                <c:pt idx="678">
                  <c:v>-6.3800000000000523E-2</c:v>
                </c:pt>
                <c:pt idx="679">
                  <c:v>0</c:v>
                </c:pt>
                <c:pt idx="680">
                  <c:v>-0.13669999999999938</c:v>
                </c:pt>
                <c:pt idx="681">
                  <c:v>9.0999999999992198E-3</c:v>
                </c:pt>
                <c:pt idx="682">
                  <c:v>-0.10939999999999994</c:v>
                </c:pt>
                <c:pt idx="683">
                  <c:v>-0.13669999999999938</c:v>
                </c:pt>
                <c:pt idx="684">
                  <c:v>3.6499999999999311E-2</c:v>
                </c:pt>
                <c:pt idx="685">
                  <c:v>0.15490000000000048</c:v>
                </c:pt>
                <c:pt idx="686">
                  <c:v>1.8299999999999983E-2</c:v>
                </c:pt>
                <c:pt idx="687">
                  <c:v>0</c:v>
                </c:pt>
                <c:pt idx="688">
                  <c:v>4.5499999999999652E-2</c:v>
                </c:pt>
                <c:pt idx="689">
                  <c:v>-0.18229999999999968</c:v>
                </c:pt>
                <c:pt idx="690">
                  <c:v>0</c:v>
                </c:pt>
                <c:pt idx="691">
                  <c:v>1.8299999999999983E-2</c:v>
                </c:pt>
                <c:pt idx="692">
                  <c:v>9.100000000000108E-3</c:v>
                </c:pt>
                <c:pt idx="693">
                  <c:v>9.100000000000108E-3</c:v>
                </c:pt>
                <c:pt idx="694">
                  <c:v>0.17319999999999958</c:v>
                </c:pt>
                <c:pt idx="695">
                  <c:v>-9.100000000000108E-3</c:v>
                </c:pt>
                <c:pt idx="696">
                  <c:v>0.10939999999999994</c:v>
                </c:pt>
                <c:pt idx="697">
                  <c:v>2.7300000000000324E-2</c:v>
                </c:pt>
                <c:pt idx="698">
                  <c:v>0</c:v>
                </c:pt>
                <c:pt idx="699">
                  <c:v>0</c:v>
                </c:pt>
                <c:pt idx="700">
                  <c:v>3.6500000000000199E-2</c:v>
                </c:pt>
                <c:pt idx="701">
                  <c:v>0.10020000000000007</c:v>
                </c:pt>
                <c:pt idx="702">
                  <c:v>-4.550000000000054E-2</c:v>
                </c:pt>
                <c:pt idx="703">
                  <c:v>9.100000000000108E-3</c:v>
                </c:pt>
                <c:pt idx="704">
                  <c:v>-5.4699999999999527E-2</c:v>
                </c:pt>
                <c:pt idx="705">
                  <c:v>6.3799999999999635E-2</c:v>
                </c:pt>
                <c:pt idx="706">
                  <c:v>2.7300000000000324E-2</c:v>
                </c:pt>
                <c:pt idx="707">
                  <c:v>-6.3800000000000523E-2</c:v>
                </c:pt>
                <c:pt idx="708">
                  <c:v>-0.2004999999999999</c:v>
                </c:pt>
                <c:pt idx="709">
                  <c:v>3.6400000000000432E-2</c:v>
                </c:pt>
                <c:pt idx="710">
                  <c:v>5.4699999999999527E-2</c:v>
                </c:pt>
                <c:pt idx="711">
                  <c:v>5.4700000000000415E-2</c:v>
                </c:pt>
                <c:pt idx="712">
                  <c:v>-0.12760000000000016</c:v>
                </c:pt>
                <c:pt idx="713">
                  <c:v>9.100000000000108E-3</c:v>
                </c:pt>
                <c:pt idx="714">
                  <c:v>-0.11850000000000005</c:v>
                </c:pt>
                <c:pt idx="715">
                  <c:v>0.19149999999999956</c:v>
                </c:pt>
                <c:pt idx="716">
                  <c:v>-5.4699999999999527E-2</c:v>
                </c:pt>
                <c:pt idx="717">
                  <c:v>5.4699999999999527E-2</c:v>
                </c:pt>
                <c:pt idx="718">
                  <c:v>8.2000000000000739E-2</c:v>
                </c:pt>
                <c:pt idx="719">
                  <c:v>-6.3800000000000523E-2</c:v>
                </c:pt>
                <c:pt idx="720">
                  <c:v>-8.2099999999999618E-2</c:v>
                </c:pt>
                <c:pt idx="721">
                  <c:v>9.1999999999998749E-3</c:v>
                </c:pt>
                <c:pt idx="722">
                  <c:v>-2.7400000000000091E-2</c:v>
                </c:pt>
                <c:pt idx="723">
                  <c:v>-8.1999999999999851E-2</c:v>
                </c:pt>
                <c:pt idx="724">
                  <c:v>0</c:v>
                </c:pt>
                <c:pt idx="725">
                  <c:v>8.1999999999999851E-2</c:v>
                </c:pt>
                <c:pt idx="726">
                  <c:v>0.13670000000000027</c:v>
                </c:pt>
                <c:pt idx="727">
                  <c:v>-1.8200000000000216E-2</c:v>
                </c:pt>
                <c:pt idx="728">
                  <c:v>-0.11850000000000005</c:v>
                </c:pt>
                <c:pt idx="729">
                  <c:v>3.6500000000000199E-2</c:v>
                </c:pt>
                <c:pt idx="730">
                  <c:v>3.6399999999999544E-2</c:v>
                </c:pt>
                <c:pt idx="731">
                  <c:v>-0.19139999999999979</c:v>
                </c:pt>
                <c:pt idx="732">
                  <c:v>6.3799999999999635E-2</c:v>
                </c:pt>
                <c:pt idx="733">
                  <c:v>-1.8199999999999328E-2</c:v>
                </c:pt>
                <c:pt idx="734">
                  <c:v>-3.6500000000000199E-2</c:v>
                </c:pt>
                <c:pt idx="735">
                  <c:v>0.16410000000000036</c:v>
                </c:pt>
                <c:pt idx="736">
                  <c:v>-7.2900000000000631E-2</c:v>
                </c:pt>
                <c:pt idx="737">
                  <c:v>2.7300000000000324E-2</c:v>
                </c:pt>
                <c:pt idx="738">
                  <c:v>0.19149999999999956</c:v>
                </c:pt>
                <c:pt idx="739">
                  <c:v>-3.6499999999999311E-2</c:v>
                </c:pt>
                <c:pt idx="740">
                  <c:v>0.11850000000000005</c:v>
                </c:pt>
                <c:pt idx="741">
                  <c:v>2.7299999999999436E-2</c:v>
                </c:pt>
                <c:pt idx="742">
                  <c:v>-3.6399999999999544E-2</c:v>
                </c:pt>
                <c:pt idx="743">
                  <c:v>-1.8299999999999983E-2</c:v>
                </c:pt>
                <c:pt idx="744">
                  <c:v>0.15499999999999936</c:v>
                </c:pt>
                <c:pt idx="745">
                  <c:v>-6.3799999999999635E-2</c:v>
                </c:pt>
                <c:pt idx="746">
                  <c:v>-4.5600000000000307E-2</c:v>
                </c:pt>
                <c:pt idx="747">
                  <c:v>-9.1099999999999959E-2</c:v>
                </c:pt>
                <c:pt idx="748">
                  <c:v>5.4700000000000415E-2</c:v>
                </c:pt>
                <c:pt idx="749">
                  <c:v>0.15489999999999959</c:v>
                </c:pt>
                <c:pt idx="750">
                  <c:v>4.5600000000000307E-2</c:v>
                </c:pt>
                <c:pt idx="751">
                  <c:v>0.13670000000000027</c:v>
                </c:pt>
                <c:pt idx="752">
                  <c:v>-3.6400000000000432E-2</c:v>
                </c:pt>
                <c:pt idx="753">
                  <c:v>-9.100000000000108E-3</c:v>
                </c:pt>
                <c:pt idx="754">
                  <c:v>-2.7400000000000091E-2</c:v>
                </c:pt>
                <c:pt idx="755">
                  <c:v>-3.6499999999999311E-2</c:v>
                </c:pt>
                <c:pt idx="756">
                  <c:v>6.3899999999999402E-2</c:v>
                </c:pt>
                <c:pt idx="757">
                  <c:v>-3.6500000000000199E-2</c:v>
                </c:pt>
                <c:pt idx="758">
                  <c:v>-0.10029999999999983</c:v>
                </c:pt>
                <c:pt idx="759">
                  <c:v>-1.8199999999999328E-2</c:v>
                </c:pt>
                <c:pt idx="760">
                  <c:v>-1.8200000000000216E-2</c:v>
                </c:pt>
                <c:pt idx="761">
                  <c:v>6.3799999999999635E-2</c:v>
                </c:pt>
                <c:pt idx="762">
                  <c:v>6.3800000000000523E-2</c:v>
                </c:pt>
                <c:pt idx="763">
                  <c:v>-0.13680000000000003</c:v>
                </c:pt>
                <c:pt idx="764">
                  <c:v>-0.18230000000000057</c:v>
                </c:pt>
                <c:pt idx="765">
                  <c:v>3.6500000000000199E-2</c:v>
                </c:pt>
                <c:pt idx="766">
                  <c:v>-0.16410000000000036</c:v>
                </c:pt>
                <c:pt idx="767">
                  <c:v>-9.0999999999992198E-3</c:v>
                </c:pt>
                <c:pt idx="768">
                  <c:v>-0.10030000000000072</c:v>
                </c:pt>
                <c:pt idx="769">
                  <c:v>-0.10939999999999994</c:v>
                </c:pt>
                <c:pt idx="770">
                  <c:v>-1.8199999999999328E-2</c:v>
                </c:pt>
                <c:pt idx="771">
                  <c:v>7.2899999999999743E-2</c:v>
                </c:pt>
                <c:pt idx="772">
                  <c:v>9.1999999999998749E-3</c:v>
                </c:pt>
                <c:pt idx="773">
                  <c:v>9.100000000000108E-3</c:v>
                </c:pt>
                <c:pt idx="774">
                  <c:v>0.11850000000000005</c:v>
                </c:pt>
                <c:pt idx="775">
                  <c:v>0.16409999999999947</c:v>
                </c:pt>
                <c:pt idx="776">
                  <c:v>3.6400000000000432E-2</c:v>
                </c:pt>
                <c:pt idx="777">
                  <c:v>2.7400000000000091E-2</c:v>
                </c:pt>
                <c:pt idx="778">
                  <c:v>-0.22789999999999999</c:v>
                </c:pt>
                <c:pt idx="779">
                  <c:v>-9.100000000000108E-3</c:v>
                </c:pt>
                <c:pt idx="780">
                  <c:v>1.8200000000000216E-2</c:v>
                </c:pt>
                <c:pt idx="781">
                  <c:v>-3.6500000000000199E-2</c:v>
                </c:pt>
                <c:pt idx="782">
                  <c:v>7.299999999999951E-2</c:v>
                </c:pt>
                <c:pt idx="783">
                  <c:v>-0.10939999999999994</c:v>
                </c:pt>
                <c:pt idx="784">
                  <c:v>-0.10029999999999983</c:v>
                </c:pt>
                <c:pt idx="785">
                  <c:v>-0.10029999999999983</c:v>
                </c:pt>
                <c:pt idx="786">
                  <c:v>0.15500000000000025</c:v>
                </c:pt>
                <c:pt idx="787">
                  <c:v>0.21879999999999988</c:v>
                </c:pt>
                <c:pt idx="788">
                  <c:v>-0.17320000000000046</c:v>
                </c:pt>
                <c:pt idx="789">
                  <c:v>9.100000000000108E-3</c:v>
                </c:pt>
                <c:pt idx="790">
                  <c:v>-0.13680000000000003</c:v>
                </c:pt>
                <c:pt idx="791">
                  <c:v>-0.11850000000000005</c:v>
                </c:pt>
                <c:pt idx="792">
                  <c:v>9.1999999999998749E-3</c:v>
                </c:pt>
                <c:pt idx="793">
                  <c:v>4.550000000000054E-2</c:v>
                </c:pt>
                <c:pt idx="794">
                  <c:v>-8.1999999999999851E-2</c:v>
                </c:pt>
                <c:pt idx="795">
                  <c:v>-0.15500000000000025</c:v>
                </c:pt>
                <c:pt idx="796">
                  <c:v>0.13680000000000003</c:v>
                </c:pt>
                <c:pt idx="797">
                  <c:v>-0.33729999999999993</c:v>
                </c:pt>
                <c:pt idx="798">
                  <c:v>-0.14590000000000014</c:v>
                </c:pt>
                <c:pt idx="799">
                  <c:v>-0.24610000000000021</c:v>
                </c:pt>
                <c:pt idx="800">
                  <c:v>0.16410000000000036</c:v>
                </c:pt>
                <c:pt idx="801">
                  <c:v>0.18229999999999968</c:v>
                </c:pt>
                <c:pt idx="802">
                  <c:v>-5.4699999999999527E-2</c:v>
                </c:pt>
                <c:pt idx="803">
                  <c:v>-3.6400000000000432E-2</c:v>
                </c:pt>
                <c:pt idx="804">
                  <c:v>0.19139999999999979</c:v>
                </c:pt>
                <c:pt idx="805">
                  <c:v>7.2900000000000631E-2</c:v>
                </c:pt>
                <c:pt idx="806">
                  <c:v>0.14590000000000014</c:v>
                </c:pt>
                <c:pt idx="807">
                  <c:v>5.4699999999999527E-2</c:v>
                </c:pt>
                <c:pt idx="808">
                  <c:v>9.100000000000108E-3</c:v>
                </c:pt>
                <c:pt idx="809">
                  <c:v>-2.7400000000000091E-2</c:v>
                </c:pt>
                <c:pt idx="810">
                  <c:v>6.3799999999999635E-2</c:v>
                </c:pt>
                <c:pt idx="811">
                  <c:v>-8.1999999999999851E-2</c:v>
                </c:pt>
                <c:pt idx="812">
                  <c:v>5.4700000000000415E-2</c:v>
                </c:pt>
                <c:pt idx="813">
                  <c:v>2.7299999999999436E-2</c:v>
                </c:pt>
                <c:pt idx="814">
                  <c:v>1.8299999999999983E-2</c:v>
                </c:pt>
                <c:pt idx="815">
                  <c:v>0.12760000000000016</c:v>
                </c:pt>
                <c:pt idx="816">
                  <c:v>0</c:v>
                </c:pt>
                <c:pt idx="817">
                  <c:v>-6.3799999999999635E-2</c:v>
                </c:pt>
                <c:pt idx="818">
                  <c:v>8.1999999999999851E-2</c:v>
                </c:pt>
                <c:pt idx="819">
                  <c:v>3.6500000000000199E-2</c:v>
                </c:pt>
                <c:pt idx="820">
                  <c:v>-6.3800000000000523E-2</c:v>
                </c:pt>
                <c:pt idx="821">
                  <c:v>-0.10029999999999983</c:v>
                </c:pt>
                <c:pt idx="822">
                  <c:v>2.7300000000000324E-2</c:v>
                </c:pt>
                <c:pt idx="823">
                  <c:v>-6.3800000000000523E-2</c:v>
                </c:pt>
                <c:pt idx="824">
                  <c:v>-7.2899999999999743E-2</c:v>
                </c:pt>
                <c:pt idx="825">
                  <c:v>-0.10029999999999983</c:v>
                </c:pt>
                <c:pt idx="826">
                  <c:v>6.3799999999999635E-2</c:v>
                </c:pt>
                <c:pt idx="827">
                  <c:v>-0.12759999999999927</c:v>
                </c:pt>
                <c:pt idx="828">
                  <c:v>-9.100000000000108E-3</c:v>
                </c:pt>
                <c:pt idx="829">
                  <c:v>9.1199999999999726E-2</c:v>
                </c:pt>
                <c:pt idx="830">
                  <c:v>0.11850000000000005</c:v>
                </c:pt>
                <c:pt idx="831">
                  <c:v>-5.4700000000000415E-2</c:v>
                </c:pt>
                <c:pt idx="832">
                  <c:v>-0.11850000000000005</c:v>
                </c:pt>
                <c:pt idx="833">
                  <c:v>6.3800000000000523E-2</c:v>
                </c:pt>
                <c:pt idx="834">
                  <c:v>-0.10939999999999994</c:v>
                </c:pt>
                <c:pt idx="835">
                  <c:v>-4.5600000000000307E-2</c:v>
                </c:pt>
                <c:pt idx="836">
                  <c:v>-0.12760000000000016</c:v>
                </c:pt>
                <c:pt idx="837">
                  <c:v>0.12760000000000016</c:v>
                </c:pt>
                <c:pt idx="838">
                  <c:v>0.10160000000000036</c:v>
                </c:pt>
                <c:pt idx="839">
                  <c:v>9.1599999999999682E-2</c:v>
                </c:pt>
                <c:pt idx="840">
                  <c:v>9.1499999999999915E-2</c:v>
                </c:pt>
                <c:pt idx="841">
                  <c:v>-0.20139999999999958</c:v>
                </c:pt>
                <c:pt idx="842">
                  <c:v>-0.13730000000000064</c:v>
                </c:pt>
                <c:pt idx="843">
                  <c:v>-0.16479999999999961</c:v>
                </c:pt>
                <c:pt idx="844">
                  <c:v>2.7499999999999858E-2</c:v>
                </c:pt>
                <c:pt idx="845">
                  <c:v>-0.1097999999999999</c:v>
                </c:pt>
                <c:pt idx="846">
                  <c:v>-1.8299999999999983E-2</c:v>
                </c:pt>
                <c:pt idx="847">
                  <c:v>0.1921999999999997</c:v>
                </c:pt>
                <c:pt idx="848">
                  <c:v>0</c:v>
                </c:pt>
                <c:pt idx="849">
                  <c:v>0.14640000000000075</c:v>
                </c:pt>
                <c:pt idx="850">
                  <c:v>-0.16470000000000073</c:v>
                </c:pt>
                <c:pt idx="851">
                  <c:v>-5.4899999999999949E-2</c:v>
                </c:pt>
                <c:pt idx="852">
                  <c:v>2.7400000000000091E-2</c:v>
                </c:pt>
                <c:pt idx="853">
                  <c:v>9.160000000000057E-2</c:v>
                </c:pt>
                <c:pt idx="854">
                  <c:v>-2.7500000000000746E-2</c:v>
                </c:pt>
                <c:pt idx="855">
                  <c:v>2.7500000000000746E-2</c:v>
                </c:pt>
                <c:pt idx="856">
                  <c:v>0.14639999999999986</c:v>
                </c:pt>
                <c:pt idx="857">
                  <c:v>4.5799999999999841E-2</c:v>
                </c:pt>
                <c:pt idx="858">
                  <c:v>-0.11899999999999977</c:v>
                </c:pt>
                <c:pt idx="859">
                  <c:v>-3.6599999999999966E-2</c:v>
                </c:pt>
                <c:pt idx="860">
                  <c:v>0.1097999999999999</c:v>
                </c:pt>
                <c:pt idx="861">
                  <c:v>-4.5799999999999841E-2</c:v>
                </c:pt>
                <c:pt idx="862">
                  <c:v>-3.6599999999999966E-2</c:v>
                </c:pt>
                <c:pt idx="863">
                  <c:v>6.4099999999999824E-2</c:v>
                </c:pt>
                <c:pt idx="864">
                  <c:v>-5.4899999999999949E-2</c:v>
                </c:pt>
                <c:pt idx="865">
                  <c:v>-0.14650000000000052</c:v>
                </c:pt>
                <c:pt idx="866">
                  <c:v>-0.13729999999999976</c:v>
                </c:pt>
                <c:pt idx="867">
                  <c:v>-0.11899999999999977</c:v>
                </c:pt>
                <c:pt idx="868">
                  <c:v>9.1599999999999682E-2</c:v>
                </c:pt>
                <c:pt idx="869">
                  <c:v>8.230000000000004E-2</c:v>
                </c:pt>
                <c:pt idx="870">
                  <c:v>-0.16469999999999985</c:v>
                </c:pt>
                <c:pt idx="871">
                  <c:v>9.100000000000108E-3</c:v>
                </c:pt>
                <c:pt idx="872">
                  <c:v>0.10989999999999966</c:v>
                </c:pt>
                <c:pt idx="873">
                  <c:v>-2.7499999999999858E-2</c:v>
                </c:pt>
                <c:pt idx="874">
                  <c:v>-9.100000000000108E-3</c:v>
                </c:pt>
                <c:pt idx="875">
                  <c:v>0.12809999999999988</c:v>
                </c:pt>
                <c:pt idx="876">
                  <c:v>9.1999999999998749E-3</c:v>
                </c:pt>
                <c:pt idx="877">
                  <c:v>-6.4099999999999824E-2</c:v>
                </c:pt>
                <c:pt idx="878">
                  <c:v>-3.6599999999999966E-2</c:v>
                </c:pt>
                <c:pt idx="879">
                  <c:v>-9.1599999999999682E-2</c:v>
                </c:pt>
                <c:pt idx="880">
                  <c:v>4.5799999999999841E-2</c:v>
                </c:pt>
                <c:pt idx="881">
                  <c:v>-0.10069999999999979</c:v>
                </c:pt>
                <c:pt idx="882">
                  <c:v>9.1999999999998749E-3</c:v>
                </c:pt>
                <c:pt idx="883">
                  <c:v>6.4000000000000057E-2</c:v>
                </c:pt>
                <c:pt idx="884">
                  <c:v>1.8299999999999983E-2</c:v>
                </c:pt>
                <c:pt idx="885">
                  <c:v>-3.6599999999999966E-2</c:v>
                </c:pt>
                <c:pt idx="886">
                  <c:v>-3.6599999999999966E-2</c:v>
                </c:pt>
                <c:pt idx="887">
                  <c:v>2.7499999999999858E-2</c:v>
                </c:pt>
                <c:pt idx="888">
                  <c:v>-0.12820000000000054</c:v>
                </c:pt>
                <c:pt idx="889">
                  <c:v>0.13730000000000064</c:v>
                </c:pt>
                <c:pt idx="890">
                  <c:v>-3.6599999999999966E-2</c:v>
                </c:pt>
                <c:pt idx="891">
                  <c:v>0.10069999999999979</c:v>
                </c:pt>
                <c:pt idx="892">
                  <c:v>1.8299999999999983E-2</c:v>
                </c:pt>
                <c:pt idx="893">
                  <c:v>0.38450000000000006</c:v>
                </c:pt>
                <c:pt idx="894">
                  <c:v>-1.8299999999999983E-2</c:v>
                </c:pt>
                <c:pt idx="895">
                  <c:v>9.100000000000108E-3</c:v>
                </c:pt>
                <c:pt idx="896">
                  <c:v>-6.4099999999999824E-2</c:v>
                </c:pt>
                <c:pt idx="897">
                  <c:v>0.11899999999999977</c:v>
                </c:pt>
                <c:pt idx="898">
                  <c:v>2.7499999999999858E-2</c:v>
                </c:pt>
                <c:pt idx="899">
                  <c:v>-1.8299999999999983E-2</c:v>
                </c:pt>
                <c:pt idx="900">
                  <c:v>4.5799999999999841E-2</c:v>
                </c:pt>
                <c:pt idx="901">
                  <c:v>-7.3299999999999699E-2</c:v>
                </c:pt>
                <c:pt idx="902">
                  <c:v>6.4099999999999824E-2</c:v>
                </c:pt>
                <c:pt idx="903">
                  <c:v>9.1999999999998749E-3</c:v>
                </c:pt>
                <c:pt idx="904">
                  <c:v>2.7400000000000091E-2</c:v>
                </c:pt>
                <c:pt idx="905">
                  <c:v>-5.4899999999999949E-2</c:v>
                </c:pt>
                <c:pt idx="906">
                  <c:v>-0.1097999999999999</c:v>
                </c:pt>
                <c:pt idx="907">
                  <c:v>0.11899999999999977</c:v>
                </c:pt>
                <c:pt idx="908">
                  <c:v>0</c:v>
                </c:pt>
                <c:pt idx="909">
                  <c:v>0</c:v>
                </c:pt>
                <c:pt idx="910">
                  <c:v>-9.1599999999999682E-2</c:v>
                </c:pt>
                <c:pt idx="911">
                  <c:v>5.4899999999999949E-2</c:v>
                </c:pt>
                <c:pt idx="912">
                  <c:v>-0.10069999999999979</c:v>
                </c:pt>
                <c:pt idx="913">
                  <c:v>6.4099999999999824E-2</c:v>
                </c:pt>
                <c:pt idx="914">
                  <c:v>-8.2399999999999807E-2</c:v>
                </c:pt>
                <c:pt idx="915">
                  <c:v>-8.230000000000004E-2</c:v>
                </c:pt>
                <c:pt idx="916">
                  <c:v>-9.2000000000007631E-3</c:v>
                </c:pt>
                <c:pt idx="917">
                  <c:v>9.2000000000007631E-3</c:v>
                </c:pt>
                <c:pt idx="918">
                  <c:v>0.1097999999999999</c:v>
                </c:pt>
                <c:pt idx="919">
                  <c:v>-0.18310000000000048</c:v>
                </c:pt>
                <c:pt idx="920">
                  <c:v>-5.4899999999999949E-2</c:v>
                </c:pt>
                <c:pt idx="921">
                  <c:v>9.1999999999998749E-3</c:v>
                </c:pt>
                <c:pt idx="922">
                  <c:v>0.21050000000000058</c:v>
                </c:pt>
                <c:pt idx="923">
                  <c:v>-6.4099999999999824E-2</c:v>
                </c:pt>
                <c:pt idx="924">
                  <c:v>-4.5700000000000074E-2</c:v>
                </c:pt>
                <c:pt idx="925">
                  <c:v>-9.2000000000007631E-3</c:v>
                </c:pt>
                <c:pt idx="926">
                  <c:v>7.320000000000082E-2</c:v>
                </c:pt>
                <c:pt idx="927">
                  <c:v>0</c:v>
                </c:pt>
                <c:pt idx="928">
                  <c:v>6.4099999999999824E-2</c:v>
                </c:pt>
                <c:pt idx="929">
                  <c:v>5.4899999999999949E-2</c:v>
                </c:pt>
                <c:pt idx="930">
                  <c:v>-0.15560000000000063</c:v>
                </c:pt>
                <c:pt idx="931">
                  <c:v>-1.8299999999999983E-2</c:v>
                </c:pt>
                <c:pt idx="932">
                  <c:v>-6.4099999999999824E-2</c:v>
                </c:pt>
                <c:pt idx="933">
                  <c:v>-0.21969999999999956</c:v>
                </c:pt>
                <c:pt idx="934">
                  <c:v>4.5799999999999841E-2</c:v>
                </c:pt>
                <c:pt idx="935">
                  <c:v>-8.2399999999999807E-2</c:v>
                </c:pt>
                <c:pt idx="936">
                  <c:v>-8.2399999999999807E-2</c:v>
                </c:pt>
                <c:pt idx="937">
                  <c:v>-5.4900000000000837E-2</c:v>
                </c:pt>
                <c:pt idx="938">
                  <c:v>-0.1646999999999994</c:v>
                </c:pt>
                <c:pt idx="939">
                  <c:v>-1.8400000000000194E-2</c:v>
                </c:pt>
                <c:pt idx="940">
                  <c:v>-1.8299999999999983E-2</c:v>
                </c:pt>
                <c:pt idx="941">
                  <c:v>0.12820000000000009</c:v>
                </c:pt>
                <c:pt idx="942">
                  <c:v>-7.3199999999999932E-2</c:v>
                </c:pt>
                <c:pt idx="943">
                  <c:v>-9.200000000000319E-3</c:v>
                </c:pt>
                <c:pt idx="944">
                  <c:v>0.10990000000000055</c:v>
                </c:pt>
                <c:pt idx="945">
                  <c:v>0.20129999999999981</c:v>
                </c:pt>
                <c:pt idx="946">
                  <c:v>-4.5700000000000074E-2</c:v>
                </c:pt>
                <c:pt idx="947">
                  <c:v>-4.5799999999999841E-2</c:v>
                </c:pt>
                <c:pt idx="948">
                  <c:v>-8.2400000000000695E-2</c:v>
                </c:pt>
                <c:pt idx="949">
                  <c:v>-6.4099999999999824E-2</c:v>
                </c:pt>
                <c:pt idx="950">
                  <c:v>-3.6599999999999966E-2</c:v>
                </c:pt>
                <c:pt idx="951">
                  <c:v>3.6599999999999966E-2</c:v>
                </c:pt>
                <c:pt idx="952">
                  <c:v>0.15570000000000039</c:v>
                </c:pt>
                <c:pt idx="953">
                  <c:v>-6.4099999999999824E-2</c:v>
                </c:pt>
                <c:pt idx="954">
                  <c:v>0.11899999999999977</c:v>
                </c:pt>
                <c:pt idx="955">
                  <c:v>6.4000000000000057E-2</c:v>
                </c:pt>
                <c:pt idx="956">
                  <c:v>-8.230000000000004E-2</c:v>
                </c:pt>
                <c:pt idx="957">
                  <c:v>-0.36620000000000008</c:v>
                </c:pt>
                <c:pt idx="958">
                  <c:v>8.2399999999999807E-2</c:v>
                </c:pt>
                <c:pt idx="959">
                  <c:v>5.5200000000000138E-2</c:v>
                </c:pt>
                <c:pt idx="960">
                  <c:v>0.11029999999999962</c:v>
                </c:pt>
                <c:pt idx="961">
                  <c:v>1.8400000000000638E-2</c:v>
                </c:pt>
                <c:pt idx="962">
                  <c:v>-6.4300000000000246E-2</c:v>
                </c:pt>
                <c:pt idx="963">
                  <c:v>7.3500000000000121E-2</c:v>
                </c:pt>
                <c:pt idx="964">
                  <c:v>-3.6800000000000388E-2</c:v>
                </c:pt>
                <c:pt idx="965">
                  <c:v>1.8400000000000638E-2</c:v>
                </c:pt>
                <c:pt idx="966">
                  <c:v>-7.3500000000000565E-2</c:v>
                </c:pt>
                <c:pt idx="967">
                  <c:v>-0.11039999999999983</c:v>
                </c:pt>
                <c:pt idx="968">
                  <c:v>0.1379999999999999</c:v>
                </c:pt>
                <c:pt idx="969">
                  <c:v>3.6699999999999733E-2</c:v>
                </c:pt>
                <c:pt idx="970">
                  <c:v>4.6000000000000263E-2</c:v>
                </c:pt>
                <c:pt idx="971">
                  <c:v>-7.3500000000000121E-2</c:v>
                </c:pt>
                <c:pt idx="972">
                  <c:v>0.23910000000000053</c:v>
                </c:pt>
                <c:pt idx="973">
                  <c:v>0.10109999999999975</c:v>
                </c:pt>
                <c:pt idx="974">
                  <c:v>-9.1999999999998749E-3</c:v>
                </c:pt>
                <c:pt idx="975">
                  <c:v>5.5200000000000138E-2</c:v>
                </c:pt>
                <c:pt idx="976">
                  <c:v>-8.2699999999999996E-2</c:v>
                </c:pt>
                <c:pt idx="977">
                  <c:v>1.8299999999999983E-2</c:v>
                </c:pt>
                <c:pt idx="978">
                  <c:v>5.5200000000000138E-2</c:v>
                </c:pt>
                <c:pt idx="979">
                  <c:v>-7.3500000000000121E-2</c:v>
                </c:pt>
                <c:pt idx="980">
                  <c:v>6.4299999999999358E-2</c:v>
                </c:pt>
                <c:pt idx="981">
                  <c:v>9.2000000000007631E-3</c:v>
                </c:pt>
                <c:pt idx="982">
                  <c:v>2.7599999999999625E-2</c:v>
                </c:pt>
                <c:pt idx="983">
                  <c:v>-0.11029999999999962</c:v>
                </c:pt>
                <c:pt idx="984">
                  <c:v>3.6699999999999733E-2</c:v>
                </c:pt>
                <c:pt idx="985">
                  <c:v>0.1747999999999994</c:v>
                </c:pt>
                <c:pt idx="986">
                  <c:v>6.4400000000000013E-2</c:v>
                </c:pt>
                <c:pt idx="987">
                  <c:v>4.6000000000000263E-2</c:v>
                </c:pt>
                <c:pt idx="988">
                  <c:v>-0.10119999999999951</c:v>
                </c:pt>
                <c:pt idx="989">
                  <c:v>-6.4400000000000013E-2</c:v>
                </c:pt>
                <c:pt idx="990">
                  <c:v>-4.6000000000000263E-2</c:v>
                </c:pt>
                <c:pt idx="991">
                  <c:v>7.3599999999999888E-2</c:v>
                </c:pt>
                <c:pt idx="992">
                  <c:v>-9.1999999999998749E-3</c:v>
                </c:pt>
                <c:pt idx="993">
                  <c:v>3.67999999999995E-2</c:v>
                </c:pt>
                <c:pt idx="994">
                  <c:v>5.5200000000000138E-2</c:v>
                </c:pt>
                <c:pt idx="995">
                  <c:v>0</c:v>
                </c:pt>
                <c:pt idx="996">
                  <c:v>-0.18399999999999928</c:v>
                </c:pt>
                <c:pt idx="997">
                  <c:v>-0.14710000000000001</c:v>
                </c:pt>
                <c:pt idx="998">
                  <c:v>-2.7600000000000513E-2</c:v>
                </c:pt>
                <c:pt idx="999">
                  <c:v>-1.839999999999975E-2</c:v>
                </c:pt>
                <c:pt idx="1000">
                  <c:v>5.5200000000000138E-2</c:v>
                </c:pt>
                <c:pt idx="1001">
                  <c:v>-2.7600000000000513E-2</c:v>
                </c:pt>
                <c:pt idx="1002">
                  <c:v>2.7600000000000513E-2</c:v>
                </c:pt>
                <c:pt idx="1003">
                  <c:v>-1.8400000000000638E-2</c:v>
                </c:pt>
                <c:pt idx="1004">
                  <c:v>-5.519999999999925E-2</c:v>
                </c:pt>
                <c:pt idx="1005">
                  <c:v>0.11039999999999939</c:v>
                </c:pt>
                <c:pt idx="1006">
                  <c:v>-3.67999999999995E-2</c:v>
                </c:pt>
                <c:pt idx="1007">
                  <c:v>4.5999999999999375E-2</c:v>
                </c:pt>
                <c:pt idx="1008">
                  <c:v>3.6700000000000621E-2</c:v>
                </c:pt>
                <c:pt idx="1009">
                  <c:v>-3.6700000000000621E-2</c:v>
                </c:pt>
                <c:pt idx="1010">
                  <c:v>0.12870000000000026</c:v>
                </c:pt>
                <c:pt idx="1011">
                  <c:v>9.1999999999998749E-3</c:v>
                </c:pt>
                <c:pt idx="1012">
                  <c:v>2.7600000000000513E-2</c:v>
                </c:pt>
                <c:pt idx="1013">
                  <c:v>6.4400000000000013E-2</c:v>
                </c:pt>
                <c:pt idx="1014">
                  <c:v>7.3599999999999888E-2</c:v>
                </c:pt>
                <c:pt idx="1015">
                  <c:v>9.1999999999998749E-3</c:v>
                </c:pt>
                <c:pt idx="1016">
                  <c:v>-0.19320000000000004</c:v>
                </c:pt>
                <c:pt idx="1017">
                  <c:v>-3.6800000000000388E-2</c:v>
                </c:pt>
                <c:pt idx="1018">
                  <c:v>-9.1899999999999871E-2</c:v>
                </c:pt>
                <c:pt idx="1019">
                  <c:v>-6.4400000000000013E-2</c:v>
                </c:pt>
                <c:pt idx="1020">
                  <c:v>1.8400000000000638E-2</c:v>
                </c:pt>
                <c:pt idx="1021">
                  <c:v>-7.3600000000000776E-2</c:v>
                </c:pt>
                <c:pt idx="1022">
                  <c:v>7.3600000000000776E-2</c:v>
                </c:pt>
                <c:pt idx="1023">
                  <c:v>0.16549999999999976</c:v>
                </c:pt>
                <c:pt idx="1024">
                  <c:v>-7.3599999999999888E-2</c:v>
                </c:pt>
                <c:pt idx="1025">
                  <c:v>2.9599999999999405E-2</c:v>
                </c:pt>
                <c:pt idx="1026">
                  <c:v>1.8500000000000405E-2</c:v>
                </c:pt>
                <c:pt idx="1027">
                  <c:v>9.2399999999999594E-2</c:v>
                </c:pt>
                <c:pt idx="1028">
                  <c:v>5.540000000000056E-2</c:v>
                </c:pt>
                <c:pt idx="1029">
                  <c:v>-0.12009999999999987</c:v>
                </c:pt>
                <c:pt idx="1030">
                  <c:v>-0.1109</c:v>
                </c:pt>
                <c:pt idx="1031">
                  <c:v>2.7800000000000047E-2</c:v>
                </c:pt>
                <c:pt idx="1032">
                  <c:v>-1.8500000000000405E-2</c:v>
                </c:pt>
                <c:pt idx="1033">
                  <c:v>-9.2999999999996419E-3</c:v>
                </c:pt>
                <c:pt idx="1034">
                  <c:v>-9.2000000000007631E-3</c:v>
                </c:pt>
                <c:pt idx="1035">
                  <c:v>1.8500000000000405E-2</c:v>
                </c:pt>
                <c:pt idx="1036">
                  <c:v>-9.2999999999996419E-3</c:v>
                </c:pt>
                <c:pt idx="1037">
                  <c:v>5.5499999999999439E-2</c:v>
                </c:pt>
                <c:pt idx="1038">
                  <c:v>0</c:v>
                </c:pt>
                <c:pt idx="1039">
                  <c:v>3.6900000000000155E-2</c:v>
                </c:pt>
                <c:pt idx="1040">
                  <c:v>-9.2399999999999594E-2</c:v>
                </c:pt>
                <c:pt idx="1041">
                  <c:v>-1.8400000000000638E-2</c:v>
                </c:pt>
                <c:pt idx="1042">
                  <c:v>0</c:v>
                </c:pt>
                <c:pt idx="1043">
                  <c:v>-6.4699999999999314E-2</c:v>
                </c:pt>
                <c:pt idx="1044">
                  <c:v>8.3099999999999952E-2</c:v>
                </c:pt>
                <c:pt idx="1045">
                  <c:v>-6.4600000000000435E-2</c:v>
                </c:pt>
                <c:pt idx="1046">
                  <c:v>0</c:v>
                </c:pt>
                <c:pt idx="1047">
                  <c:v>7.3900000000000077E-2</c:v>
                </c:pt>
                <c:pt idx="1048">
                  <c:v>0.12929999999999975</c:v>
                </c:pt>
                <c:pt idx="1049">
                  <c:v>-2.7699999999999392E-2</c:v>
                </c:pt>
                <c:pt idx="1050">
                  <c:v>-4.6200000000000685E-2</c:v>
                </c:pt>
                <c:pt idx="1051">
                  <c:v>1.8500000000000405E-2</c:v>
                </c:pt>
                <c:pt idx="1052">
                  <c:v>-1.8500000000000405E-2</c:v>
                </c:pt>
                <c:pt idx="1053">
                  <c:v>-4.6199999999999797E-2</c:v>
                </c:pt>
                <c:pt idx="1054">
                  <c:v>-2.770000000000028E-2</c:v>
                </c:pt>
                <c:pt idx="1055">
                  <c:v>1.8500000000000405E-2</c:v>
                </c:pt>
                <c:pt idx="1056">
                  <c:v>-0.1756000000000002</c:v>
                </c:pt>
                <c:pt idx="1057">
                  <c:v>7.3900000000000077E-2</c:v>
                </c:pt>
                <c:pt idx="1058">
                  <c:v>-4.6199999999999797E-2</c:v>
                </c:pt>
                <c:pt idx="1059">
                  <c:v>4.6199999999999797E-2</c:v>
                </c:pt>
                <c:pt idx="1060">
                  <c:v>7.3999999999999844E-2</c:v>
                </c:pt>
                <c:pt idx="1061">
                  <c:v>-5.5499999999999439E-2</c:v>
                </c:pt>
                <c:pt idx="1062">
                  <c:v>9.2999999999996419E-3</c:v>
                </c:pt>
                <c:pt idx="1063">
                  <c:v>2.770000000000028E-2</c:v>
                </c:pt>
                <c:pt idx="1064">
                  <c:v>3.6900000000000155E-2</c:v>
                </c:pt>
                <c:pt idx="1065">
                  <c:v>9.2999999999996419E-3</c:v>
                </c:pt>
                <c:pt idx="1066">
                  <c:v>5.5399999999999672E-2</c:v>
                </c:pt>
                <c:pt idx="1067">
                  <c:v>9.2400000000000482E-2</c:v>
                </c:pt>
                <c:pt idx="1068">
                  <c:v>6.4700000000000202E-2</c:v>
                </c:pt>
                <c:pt idx="1069">
                  <c:v>-2.770000000000028E-2</c:v>
                </c:pt>
                <c:pt idx="1070">
                  <c:v>2.770000000000028E-2</c:v>
                </c:pt>
                <c:pt idx="1071">
                  <c:v>-9.2000000000007631E-3</c:v>
                </c:pt>
                <c:pt idx="1072">
                  <c:v>-2.7800000000000047E-2</c:v>
                </c:pt>
                <c:pt idx="1073">
                  <c:v>-4.6199999999999797E-2</c:v>
                </c:pt>
                <c:pt idx="1074">
                  <c:v>6.4700000000000202E-2</c:v>
                </c:pt>
                <c:pt idx="1075">
                  <c:v>-1.8500000000000405E-2</c:v>
                </c:pt>
                <c:pt idx="1076">
                  <c:v>6.4700000000000202E-2</c:v>
                </c:pt>
                <c:pt idx="1077">
                  <c:v>-3.6900000000000155E-2</c:v>
                </c:pt>
                <c:pt idx="1078">
                  <c:v>-4.6199999999999797E-2</c:v>
                </c:pt>
                <c:pt idx="1079">
                  <c:v>-0.1756000000000002</c:v>
                </c:pt>
                <c:pt idx="1080">
                  <c:v>-3.6999999999999922E-2</c:v>
                </c:pt>
                <c:pt idx="1081">
                  <c:v>-0.3879999999999999</c:v>
                </c:pt>
                <c:pt idx="1082">
                  <c:v>1.8400000000000194E-2</c:v>
                </c:pt>
                <c:pt idx="1083">
                  <c:v>7.48000000000002E-2</c:v>
                </c:pt>
                <c:pt idx="1084">
                  <c:v>-9.4600000000000239E-2</c:v>
                </c:pt>
                <c:pt idx="1085">
                  <c:v>4.7299999999999898E-2</c:v>
                </c:pt>
                <c:pt idx="1086">
                  <c:v>2.8399999999999981E-2</c:v>
                </c:pt>
                <c:pt idx="1087">
                  <c:v>9.400000000000297E-3</c:v>
                </c:pt>
                <c:pt idx="1088">
                  <c:v>-2.8399999999999981E-2</c:v>
                </c:pt>
                <c:pt idx="1089">
                  <c:v>-5.6700000000000195E-2</c:v>
                </c:pt>
                <c:pt idx="1090">
                  <c:v>-3.7900000000000045E-2</c:v>
                </c:pt>
                <c:pt idx="1091">
                  <c:v>-3.7799999999999834E-2</c:v>
                </c:pt>
                <c:pt idx="1092">
                  <c:v>8.5099999999999731E-2</c:v>
                </c:pt>
                <c:pt idx="1093">
                  <c:v>9.5000000000000639E-3</c:v>
                </c:pt>
                <c:pt idx="1094">
                  <c:v>-4.7299999999999898E-2</c:v>
                </c:pt>
                <c:pt idx="1095">
                  <c:v>9.3999999999998529E-3</c:v>
                </c:pt>
                <c:pt idx="1096">
                  <c:v>-7.5599999999999667E-2</c:v>
                </c:pt>
                <c:pt idx="1097">
                  <c:v>2.829999999999977E-2</c:v>
                </c:pt>
                <c:pt idx="1098">
                  <c:v>2.8399999999999981E-2</c:v>
                </c:pt>
                <c:pt idx="1099">
                  <c:v>-0.10409999999999986</c:v>
                </c:pt>
                <c:pt idx="1100">
                  <c:v>6.6300000000000026E-2</c:v>
                </c:pt>
                <c:pt idx="1101">
                  <c:v>-9.5000000000000639E-3</c:v>
                </c:pt>
                <c:pt idx="1102">
                  <c:v>3.7900000000000045E-2</c:v>
                </c:pt>
                <c:pt idx="1103">
                  <c:v>2.829999999999977E-2</c:v>
                </c:pt>
                <c:pt idx="1104">
                  <c:v>-4.7299999999999898E-2</c:v>
                </c:pt>
                <c:pt idx="1105">
                  <c:v>-8.5099999999999731E-2</c:v>
                </c:pt>
                <c:pt idx="1106">
                  <c:v>1.8899999999999917E-2</c:v>
                </c:pt>
                <c:pt idx="1107">
                  <c:v>5.6799999999999962E-2</c:v>
                </c:pt>
                <c:pt idx="1108">
                  <c:v>0</c:v>
                </c:pt>
                <c:pt idx="1109">
                  <c:v>-9.5000000000000639E-3</c:v>
                </c:pt>
                <c:pt idx="1110">
                  <c:v>3.7900000000000045E-2</c:v>
                </c:pt>
                <c:pt idx="1111">
                  <c:v>9.3999999999998529E-3</c:v>
                </c:pt>
                <c:pt idx="1112">
                  <c:v>-1.8899999999999917E-2</c:v>
                </c:pt>
                <c:pt idx="1113">
                  <c:v>-4.7299999999999898E-2</c:v>
                </c:pt>
                <c:pt idx="1114">
                  <c:v>2.8399999999999981E-2</c:v>
                </c:pt>
                <c:pt idx="1115">
                  <c:v>-2.8399999999999981E-2</c:v>
                </c:pt>
                <c:pt idx="1116">
                  <c:v>9.5000000000000639E-3</c:v>
                </c:pt>
                <c:pt idx="1117">
                  <c:v>7.5599999999999667E-2</c:v>
                </c:pt>
                <c:pt idx="1118">
                  <c:v>0</c:v>
                </c:pt>
                <c:pt idx="1119">
                  <c:v>6.6300000000000026E-2</c:v>
                </c:pt>
                <c:pt idx="1120">
                  <c:v>8.5100000000000176E-2</c:v>
                </c:pt>
                <c:pt idx="1121">
                  <c:v>3.7899999999999601E-2</c:v>
                </c:pt>
                <c:pt idx="1122">
                  <c:v>-7.5699999999999434E-2</c:v>
                </c:pt>
                <c:pt idx="1123">
                  <c:v>-7.5700000000000323E-2</c:v>
                </c:pt>
                <c:pt idx="1124">
                  <c:v>-4.7299999999999898E-2</c:v>
                </c:pt>
                <c:pt idx="1125">
                  <c:v>-8.5199999999999942E-2</c:v>
                </c:pt>
                <c:pt idx="1126">
                  <c:v>3.7900000000000045E-2</c:v>
                </c:pt>
                <c:pt idx="1127">
                  <c:v>9.4599999999999795E-2</c:v>
                </c:pt>
                <c:pt idx="1128">
                  <c:v>1.8899999999999917E-2</c:v>
                </c:pt>
                <c:pt idx="1129">
                  <c:v>9.5000000000000639E-3</c:v>
                </c:pt>
                <c:pt idx="1130">
                  <c:v>9.400000000000297E-3</c:v>
                </c:pt>
                <c:pt idx="1131">
                  <c:v>7.5699999999999878E-2</c:v>
                </c:pt>
                <c:pt idx="1132">
                  <c:v>-5.6700000000000195E-2</c:v>
                </c:pt>
                <c:pt idx="1133">
                  <c:v>-3.7900000000000045E-2</c:v>
                </c:pt>
                <c:pt idx="1134">
                  <c:v>9.5000000000000639E-3</c:v>
                </c:pt>
                <c:pt idx="1135">
                  <c:v>1.8900000000000361E-2</c:v>
                </c:pt>
                <c:pt idx="1136">
                  <c:v>2.8399999999999981E-2</c:v>
                </c:pt>
                <c:pt idx="1137">
                  <c:v>7.5699999999999434E-2</c:v>
                </c:pt>
                <c:pt idx="1138">
                  <c:v>6.6200000000000259E-2</c:v>
                </c:pt>
                <c:pt idx="1139">
                  <c:v>-0.35009999999999986</c:v>
                </c:pt>
                <c:pt idx="1140">
                  <c:v>-0.12300000000000022</c:v>
                </c:pt>
                <c:pt idx="1141">
                  <c:v>2.8399999999999981E-2</c:v>
                </c:pt>
                <c:pt idx="1142">
                  <c:v>5.6800000000000406E-2</c:v>
                </c:pt>
                <c:pt idx="1143">
                  <c:v>-9.5000000000000639E-3</c:v>
                </c:pt>
                <c:pt idx="1144">
                  <c:v>9.5000000000000639E-3</c:v>
                </c:pt>
                <c:pt idx="1145">
                  <c:v>5.1499999999999879E-2</c:v>
                </c:pt>
                <c:pt idx="1146">
                  <c:v>9.5999999999998309E-3</c:v>
                </c:pt>
                <c:pt idx="1147">
                  <c:v>-9.5999999999998309E-3</c:v>
                </c:pt>
                <c:pt idx="1148">
                  <c:v>-5.7199999999999918E-2</c:v>
                </c:pt>
                <c:pt idx="1149">
                  <c:v>2.8599999999999959E-2</c:v>
                </c:pt>
                <c:pt idx="1150">
                  <c:v>9.5000000000000639E-3</c:v>
                </c:pt>
                <c:pt idx="1151">
                  <c:v>9.5999999999998309E-3</c:v>
                </c:pt>
                <c:pt idx="1152">
                  <c:v>-9.5999999999998309E-3</c:v>
                </c:pt>
                <c:pt idx="1153">
                  <c:v>-4.7700000000000298E-2</c:v>
                </c:pt>
                <c:pt idx="1154">
                  <c:v>1.9099999999999895E-2</c:v>
                </c:pt>
                <c:pt idx="1155">
                  <c:v>-9.4999999999996199E-3</c:v>
                </c:pt>
                <c:pt idx="1156">
                  <c:v>0</c:v>
                </c:pt>
                <c:pt idx="1157">
                  <c:v>0</c:v>
                </c:pt>
                <c:pt idx="1158">
                  <c:v>4.7699999999999854E-2</c:v>
                </c:pt>
                <c:pt idx="1159">
                  <c:v>-5.7300000000000129E-2</c:v>
                </c:pt>
                <c:pt idx="1160">
                  <c:v>-1.9099999999999895E-2</c:v>
                </c:pt>
                <c:pt idx="1161">
                  <c:v>-6.6800000000000193E-2</c:v>
                </c:pt>
                <c:pt idx="1162">
                  <c:v>-3.819999999999979E-2</c:v>
                </c:pt>
                <c:pt idx="1163">
                  <c:v>9.5999999999998309E-3</c:v>
                </c:pt>
                <c:pt idx="1164">
                  <c:v>3.8200000000000234E-2</c:v>
                </c:pt>
                <c:pt idx="1165">
                  <c:v>0</c:v>
                </c:pt>
                <c:pt idx="1166">
                  <c:v>-9.600000000000275E-3</c:v>
                </c:pt>
                <c:pt idx="1167">
                  <c:v>2.8600000000000403E-2</c:v>
                </c:pt>
                <c:pt idx="1168">
                  <c:v>-5.7200000000000362E-2</c:v>
                </c:pt>
                <c:pt idx="1169">
                  <c:v>2.8599999999999959E-2</c:v>
                </c:pt>
                <c:pt idx="1170">
                  <c:v>4.7700000000000298E-2</c:v>
                </c:pt>
                <c:pt idx="1171">
                  <c:v>9.5499999999999918E-2</c:v>
                </c:pt>
                <c:pt idx="1172">
                  <c:v>2.8599999999999959E-2</c:v>
                </c:pt>
                <c:pt idx="1173">
                  <c:v>9.5999999999998309E-3</c:v>
                </c:pt>
                <c:pt idx="1174">
                  <c:v>0</c:v>
                </c:pt>
                <c:pt idx="1175">
                  <c:v>9.5000000000000639E-3</c:v>
                </c:pt>
                <c:pt idx="1176">
                  <c:v>4.7700000000000298E-2</c:v>
                </c:pt>
                <c:pt idx="1177">
                  <c:v>1.9099999999999895E-2</c:v>
                </c:pt>
                <c:pt idx="1178">
                  <c:v>-2.8599999999999959E-2</c:v>
                </c:pt>
                <c:pt idx="1179">
                  <c:v>2.8599999999999959E-2</c:v>
                </c:pt>
                <c:pt idx="1180">
                  <c:v>-1.9099999999999895E-2</c:v>
                </c:pt>
                <c:pt idx="1181">
                  <c:v>-3.8200000000000234E-2</c:v>
                </c:pt>
                <c:pt idx="1182">
                  <c:v>9.600000000000275E-3</c:v>
                </c:pt>
                <c:pt idx="1183">
                  <c:v>-8.5900000000000087E-2</c:v>
                </c:pt>
                <c:pt idx="1184">
                  <c:v>1.9099999999999895E-2</c:v>
                </c:pt>
                <c:pt idx="1185">
                  <c:v>4.7699999999999854E-2</c:v>
                </c:pt>
                <c:pt idx="1186">
                  <c:v>-3.819999999999979E-2</c:v>
                </c:pt>
                <c:pt idx="1187">
                  <c:v>-8.5900000000000087E-2</c:v>
                </c:pt>
                <c:pt idx="1188">
                  <c:v>1.9099999999999895E-2</c:v>
                </c:pt>
                <c:pt idx="1189">
                  <c:v>-5.7299999999999685E-2</c:v>
                </c:pt>
                <c:pt idx="1190">
                  <c:v>-9.5400000000000151E-2</c:v>
                </c:pt>
                <c:pt idx="1191">
                  <c:v>-2.8599999999999959E-2</c:v>
                </c:pt>
                <c:pt idx="1192">
                  <c:v>1.9099999999999895E-2</c:v>
                </c:pt>
                <c:pt idx="1193">
                  <c:v>1.9000000000000128E-2</c:v>
                </c:pt>
                <c:pt idx="1194">
                  <c:v>-1.9000000000000128E-2</c:v>
                </c:pt>
                <c:pt idx="1195">
                  <c:v>-4.7800000000000065E-2</c:v>
                </c:pt>
                <c:pt idx="1196">
                  <c:v>-4.7699999999999854E-2</c:v>
                </c:pt>
                <c:pt idx="1197">
                  <c:v>-7.6300000000000257E-2</c:v>
                </c:pt>
                <c:pt idx="1198">
                  <c:v>1.9100000000000339E-2</c:v>
                </c:pt>
                <c:pt idx="1199">
                  <c:v>0</c:v>
                </c:pt>
                <c:pt idx="1200">
                  <c:v>3.8100000000000023E-2</c:v>
                </c:pt>
                <c:pt idx="1201">
                  <c:v>-2.8599999999999959E-2</c:v>
                </c:pt>
                <c:pt idx="1202">
                  <c:v>0</c:v>
                </c:pt>
                <c:pt idx="1203">
                  <c:v>-5.7300000000000129E-2</c:v>
                </c:pt>
                <c:pt idx="1204">
                  <c:v>8.5900000000000087E-2</c:v>
                </c:pt>
                <c:pt idx="1205">
                  <c:v>-0.10499999999999998</c:v>
                </c:pt>
                <c:pt idx="1206">
                  <c:v>-9.5400000000000151E-2</c:v>
                </c:pt>
                <c:pt idx="1207">
                  <c:v>-0.17180000000000017</c:v>
                </c:pt>
                <c:pt idx="1208">
                  <c:v>-2.8599999999999959E-2</c:v>
                </c:pt>
                <c:pt idx="1209">
                  <c:v>1.1500000000000288E-2</c:v>
                </c:pt>
                <c:pt idx="1210">
                  <c:v>5.7899999999999618E-2</c:v>
                </c:pt>
                <c:pt idx="1211">
                  <c:v>-9.6999999999995978E-3</c:v>
                </c:pt>
                <c:pt idx="1212">
                  <c:v>2.8999999999999915E-2</c:v>
                </c:pt>
                <c:pt idx="1213">
                  <c:v>9.5999999999998309E-3</c:v>
                </c:pt>
                <c:pt idx="1214">
                  <c:v>3.860000000000019E-2</c:v>
                </c:pt>
                <c:pt idx="1215">
                  <c:v>1.9299999999999873E-2</c:v>
                </c:pt>
                <c:pt idx="1216">
                  <c:v>-6.7499999999999893E-2</c:v>
                </c:pt>
                <c:pt idx="1217">
                  <c:v>0.10599999999999987</c:v>
                </c:pt>
                <c:pt idx="1218">
                  <c:v>0.10610000000000008</c:v>
                </c:pt>
                <c:pt idx="1219">
                  <c:v>-2.8900000000000148E-2</c:v>
                </c:pt>
                <c:pt idx="1220">
                  <c:v>0</c:v>
                </c:pt>
                <c:pt idx="1221">
                  <c:v>4.8200000000000021E-2</c:v>
                </c:pt>
                <c:pt idx="1222">
                  <c:v>-2.8999999999999915E-2</c:v>
                </c:pt>
                <c:pt idx="1223">
                  <c:v>3.8599999999999746E-2</c:v>
                </c:pt>
                <c:pt idx="1224">
                  <c:v>-9.5999999999998309E-3</c:v>
                </c:pt>
                <c:pt idx="1225">
                  <c:v>8.6699999999999999E-2</c:v>
                </c:pt>
                <c:pt idx="1226">
                  <c:v>1.9299999999999873E-2</c:v>
                </c:pt>
                <c:pt idx="1227">
                  <c:v>-4.8200000000000021E-2</c:v>
                </c:pt>
                <c:pt idx="1228">
                  <c:v>1.9300000000000317E-2</c:v>
                </c:pt>
                <c:pt idx="1229">
                  <c:v>2.8899999999999704E-2</c:v>
                </c:pt>
                <c:pt idx="1230">
                  <c:v>-5.7799999999999851E-2</c:v>
                </c:pt>
                <c:pt idx="1231">
                  <c:v>0</c:v>
                </c:pt>
                <c:pt idx="1232">
                  <c:v>1.9200000000000106E-2</c:v>
                </c:pt>
                <c:pt idx="1233">
                  <c:v>-9.600000000000275E-3</c:v>
                </c:pt>
                <c:pt idx="1234">
                  <c:v>-1.9299999999999873E-2</c:v>
                </c:pt>
                <c:pt idx="1235">
                  <c:v>3.860000000000019E-2</c:v>
                </c:pt>
                <c:pt idx="1236">
                  <c:v>-7.7100000000000168E-2</c:v>
                </c:pt>
                <c:pt idx="1237">
                  <c:v>9.5999999999998309E-3</c:v>
                </c:pt>
                <c:pt idx="1238">
                  <c:v>-0.31819999999999959</c:v>
                </c:pt>
                <c:pt idx="1239">
                  <c:v>-0.15420000000000034</c:v>
                </c:pt>
                <c:pt idx="1240">
                  <c:v>9.600000000000275E-3</c:v>
                </c:pt>
                <c:pt idx="1241">
                  <c:v>8.6799999999999766E-2</c:v>
                </c:pt>
                <c:pt idx="1242">
                  <c:v>7.7100000000000168E-2</c:v>
                </c:pt>
                <c:pt idx="1243">
                  <c:v>-5.7799999999999851E-2</c:v>
                </c:pt>
                <c:pt idx="1244">
                  <c:v>9.6399999999999597E-2</c:v>
                </c:pt>
                <c:pt idx="1245">
                  <c:v>2.8900000000000148E-2</c:v>
                </c:pt>
                <c:pt idx="1246">
                  <c:v>0.11569999999999991</c:v>
                </c:pt>
                <c:pt idx="1247">
                  <c:v>-0.10599999999999987</c:v>
                </c:pt>
                <c:pt idx="1248">
                  <c:v>-2.8999999999999915E-2</c:v>
                </c:pt>
                <c:pt idx="1249">
                  <c:v>7.7199999999999935E-2</c:v>
                </c:pt>
                <c:pt idx="1250">
                  <c:v>-5.7900000000000063E-2</c:v>
                </c:pt>
                <c:pt idx="1251">
                  <c:v>2.8900000000000148E-2</c:v>
                </c:pt>
                <c:pt idx="1252">
                  <c:v>7.7199999999999935E-2</c:v>
                </c:pt>
                <c:pt idx="1253">
                  <c:v>-9.7000000000000419E-3</c:v>
                </c:pt>
                <c:pt idx="1254">
                  <c:v>2.8900000000000148E-2</c:v>
                </c:pt>
                <c:pt idx="1255">
                  <c:v>-9.600000000000275E-3</c:v>
                </c:pt>
                <c:pt idx="1256">
                  <c:v>4.8200000000000021E-2</c:v>
                </c:pt>
                <c:pt idx="1257">
                  <c:v>-9.5999999999998309E-3</c:v>
                </c:pt>
                <c:pt idx="1258">
                  <c:v>-1.9299999999999873E-2</c:v>
                </c:pt>
                <c:pt idx="1259">
                  <c:v>5.7799999999999851E-2</c:v>
                </c:pt>
                <c:pt idx="1260">
                  <c:v>-9.5999999999998309E-3</c:v>
                </c:pt>
                <c:pt idx="1261">
                  <c:v>9.6399999999999597E-2</c:v>
                </c:pt>
                <c:pt idx="1262">
                  <c:v>-5.7799999999999851E-2</c:v>
                </c:pt>
                <c:pt idx="1263">
                  <c:v>9.5999999999998309E-3</c:v>
                </c:pt>
                <c:pt idx="1264">
                  <c:v>9.600000000000275E-3</c:v>
                </c:pt>
                <c:pt idx="1265">
                  <c:v>1.9299999999999873E-2</c:v>
                </c:pt>
                <c:pt idx="1266">
                  <c:v>-9.5999999999998309E-3</c:v>
                </c:pt>
                <c:pt idx="1267">
                  <c:v>-5.7900000000000063E-2</c:v>
                </c:pt>
                <c:pt idx="1268">
                  <c:v>1.9299999999999873E-2</c:v>
                </c:pt>
                <c:pt idx="1269">
                  <c:v>-3.8499999999999979E-2</c:v>
                </c:pt>
                <c:pt idx="1270">
                  <c:v>-7.7199999999999935E-2</c:v>
                </c:pt>
                <c:pt idx="1271">
                  <c:v>9.7000000000000419E-3</c:v>
                </c:pt>
                <c:pt idx="1272">
                  <c:v>4.8200000000000021E-2</c:v>
                </c:pt>
                <c:pt idx="1273">
                  <c:v>0.37599999999999989</c:v>
                </c:pt>
                <c:pt idx="1274">
                  <c:v>1.9299999999999873E-2</c:v>
                </c:pt>
                <c:pt idx="1275">
                  <c:v>6.1200000000000365E-2</c:v>
                </c:pt>
                <c:pt idx="1276">
                  <c:v>-0.16530000000000022</c:v>
                </c:pt>
                <c:pt idx="1277">
                  <c:v>-7.7799999999999869E-2</c:v>
                </c:pt>
                <c:pt idx="1278">
                  <c:v>-9.7000000000000419E-3</c:v>
                </c:pt>
                <c:pt idx="1279">
                  <c:v>-3.8899999999999935E-2</c:v>
                </c:pt>
                <c:pt idx="1280">
                  <c:v>9.7000000000000419E-3</c:v>
                </c:pt>
                <c:pt idx="1281">
                  <c:v>0</c:v>
                </c:pt>
                <c:pt idx="1282">
                  <c:v>-9.7000000000000419E-3</c:v>
                </c:pt>
                <c:pt idx="1283">
                  <c:v>0.12639999999999985</c:v>
                </c:pt>
                <c:pt idx="1284">
                  <c:v>-8.7499999999999911E-2</c:v>
                </c:pt>
                <c:pt idx="1285">
                  <c:v>2.9100000000000126E-2</c:v>
                </c:pt>
                <c:pt idx="1286">
                  <c:v>-0.12640000000000029</c:v>
                </c:pt>
                <c:pt idx="1287">
                  <c:v>2.9199999999999893E-2</c:v>
                </c:pt>
                <c:pt idx="1288">
                  <c:v>-9.6999999999995978E-3</c:v>
                </c:pt>
                <c:pt idx="1289">
                  <c:v>3.8899999999999935E-2</c:v>
                </c:pt>
                <c:pt idx="1290">
                  <c:v>-5.840000000000023E-2</c:v>
                </c:pt>
                <c:pt idx="1291">
                  <c:v>3.8899999999999935E-2</c:v>
                </c:pt>
                <c:pt idx="1292">
                  <c:v>4.8599999999999977E-2</c:v>
                </c:pt>
                <c:pt idx="1293">
                  <c:v>-3.8899999999999935E-2</c:v>
                </c:pt>
                <c:pt idx="1294">
                  <c:v>-9.7000000000000419E-3</c:v>
                </c:pt>
                <c:pt idx="1295">
                  <c:v>3.8900000000000379E-2</c:v>
                </c:pt>
                <c:pt idx="1296">
                  <c:v>-9.7000000000000419E-3</c:v>
                </c:pt>
                <c:pt idx="1297">
                  <c:v>-2.9200000000000337E-2</c:v>
                </c:pt>
                <c:pt idx="1298">
                  <c:v>2.9200000000000337E-2</c:v>
                </c:pt>
                <c:pt idx="1299">
                  <c:v>4.8599999999999977E-2</c:v>
                </c:pt>
                <c:pt idx="1300">
                  <c:v>-8.7500000000000355E-2</c:v>
                </c:pt>
                <c:pt idx="1301">
                  <c:v>0.14590000000000014</c:v>
                </c:pt>
                <c:pt idx="1302">
                  <c:v>2.9199999999999893E-2</c:v>
                </c:pt>
                <c:pt idx="1303">
                  <c:v>-7.7899999999999636E-2</c:v>
                </c:pt>
                <c:pt idx="1304">
                  <c:v>9.7999999999998089E-3</c:v>
                </c:pt>
                <c:pt idx="1305">
                  <c:v>2.9199999999999893E-2</c:v>
                </c:pt>
                <c:pt idx="1306">
                  <c:v>9.7000000000000419E-3</c:v>
                </c:pt>
                <c:pt idx="1307">
                  <c:v>-9.7000000000000419E-3</c:v>
                </c:pt>
                <c:pt idx="1308">
                  <c:v>2.9100000000000126E-2</c:v>
                </c:pt>
                <c:pt idx="1309">
                  <c:v>-0.20420000000000016</c:v>
                </c:pt>
                <c:pt idx="1310">
                  <c:v>3.8899999999999935E-2</c:v>
                </c:pt>
                <c:pt idx="1311">
                  <c:v>6.8100000000000271E-2</c:v>
                </c:pt>
                <c:pt idx="1312">
                  <c:v>-9.800000000000253E-3</c:v>
                </c:pt>
                <c:pt idx="1313">
                  <c:v>0</c:v>
                </c:pt>
                <c:pt idx="1314">
                  <c:v>-5.8300000000000018E-2</c:v>
                </c:pt>
                <c:pt idx="1315">
                  <c:v>1.9400000000000084E-2</c:v>
                </c:pt>
                <c:pt idx="1316">
                  <c:v>5.840000000000023E-2</c:v>
                </c:pt>
                <c:pt idx="1317">
                  <c:v>-5.840000000000023E-2</c:v>
                </c:pt>
                <c:pt idx="1318">
                  <c:v>-3.8899999999999935E-2</c:v>
                </c:pt>
                <c:pt idx="1319">
                  <c:v>0</c:v>
                </c:pt>
                <c:pt idx="1320">
                  <c:v>7.7799999999999869E-2</c:v>
                </c:pt>
                <c:pt idx="1321">
                  <c:v>-4.8599999999999977E-2</c:v>
                </c:pt>
                <c:pt idx="1322">
                  <c:v>-3.8899999999999935E-2</c:v>
                </c:pt>
                <c:pt idx="1323">
                  <c:v>-9.7000000000000419E-3</c:v>
                </c:pt>
                <c:pt idx="1324">
                  <c:v>1.9400000000000084E-2</c:v>
                </c:pt>
                <c:pt idx="1325">
                  <c:v>-7.7799999999999869E-2</c:v>
                </c:pt>
                <c:pt idx="1326">
                  <c:v>0</c:v>
                </c:pt>
                <c:pt idx="1327">
                  <c:v>-8.7499999999999911E-2</c:v>
                </c:pt>
                <c:pt idx="1328">
                  <c:v>-2.9200000000000337E-2</c:v>
                </c:pt>
                <c:pt idx="1329">
                  <c:v>2.9200000000000337E-2</c:v>
                </c:pt>
                <c:pt idx="1330">
                  <c:v>0</c:v>
                </c:pt>
                <c:pt idx="1331">
                  <c:v>0.1166999999999998</c:v>
                </c:pt>
                <c:pt idx="1332">
                  <c:v>6.8099999999999827E-2</c:v>
                </c:pt>
                <c:pt idx="1333">
                  <c:v>0.20970000000000022</c:v>
                </c:pt>
                <c:pt idx="1334">
                  <c:v>-9.7999999999998089E-3</c:v>
                </c:pt>
                <c:pt idx="1335">
                  <c:v>-2.9600000000000293E-2</c:v>
                </c:pt>
                <c:pt idx="1336">
                  <c:v>-9.7999999999998089E-3</c:v>
                </c:pt>
                <c:pt idx="1337">
                  <c:v>9.7999999999998089E-3</c:v>
                </c:pt>
                <c:pt idx="1338">
                  <c:v>2.9600000000000293E-2</c:v>
                </c:pt>
                <c:pt idx="1339">
                  <c:v>-2.9600000000000293E-2</c:v>
                </c:pt>
                <c:pt idx="1340">
                  <c:v>0</c:v>
                </c:pt>
                <c:pt idx="1341">
                  <c:v>1.9700000000000273E-2</c:v>
                </c:pt>
                <c:pt idx="1342">
                  <c:v>1.9699999999999829E-2</c:v>
                </c:pt>
                <c:pt idx="1343">
                  <c:v>2.9500000000000082E-2</c:v>
                </c:pt>
                <c:pt idx="1344">
                  <c:v>1.9699999999999829E-2</c:v>
                </c:pt>
                <c:pt idx="1345">
                  <c:v>-9.7999999999998089E-3</c:v>
                </c:pt>
                <c:pt idx="1346">
                  <c:v>-9.9000000000000199E-3</c:v>
                </c:pt>
                <c:pt idx="1347">
                  <c:v>0</c:v>
                </c:pt>
                <c:pt idx="1348">
                  <c:v>6.899999999999995E-2</c:v>
                </c:pt>
                <c:pt idx="1349">
                  <c:v>0.13779999999999992</c:v>
                </c:pt>
                <c:pt idx="1350">
                  <c:v>-5.909999999999993E-2</c:v>
                </c:pt>
                <c:pt idx="1351">
                  <c:v>9.9000000000000199E-3</c:v>
                </c:pt>
                <c:pt idx="1352">
                  <c:v>2.9500000000000082E-2</c:v>
                </c:pt>
                <c:pt idx="1353">
                  <c:v>-9.8400000000000265E-2</c:v>
                </c:pt>
                <c:pt idx="1354">
                  <c:v>2.9500000000000082E-2</c:v>
                </c:pt>
                <c:pt idx="1355">
                  <c:v>0.10829999999999984</c:v>
                </c:pt>
                <c:pt idx="1356">
                  <c:v>-9.8499999999999588E-2</c:v>
                </c:pt>
                <c:pt idx="1357">
                  <c:v>0</c:v>
                </c:pt>
                <c:pt idx="1358">
                  <c:v>1.9699999999999829E-2</c:v>
                </c:pt>
                <c:pt idx="1359">
                  <c:v>-0.10829999999999984</c:v>
                </c:pt>
                <c:pt idx="1360">
                  <c:v>8.8600000000000012E-2</c:v>
                </c:pt>
                <c:pt idx="1361">
                  <c:v>4.9299999999999677E-2</c:v>
                </c:pt>
                <c:pt idx="1362">
                  <c:v>4.919999999999991E-2</c:v>
                </c:pt>
                <c:pt idx="1363">
                  <c:v>-9.8999999999995758E-3</c:v>
                </c:pt>
                <c:pt idx="1364">
                  <c:v>3.9399999999999658E-2</c:v>
                </c:pt>
                <c:pt idx="1365">
                  <c:v>-2.9500000000000082E-2</c:v>
                </c:pt>
                <c:pt idx="1366">
                  <c:v>-3.9399999999999658E-2</c:v>
                </c:pt>
                <c:pt idx="1367">
                  <c:v>-6.8900000000000183E-2</c:v>
                </c:pt>
                <c:pt idx="1368">
                  <c:v>-3.9400000000000102E-2</c:v>
                </c:pt>
                <c:pt idx="1369">
                  <c:v>9.9000000000000199E-3</c:v>
                </c:pt>
                <c:pt idx="1370">
                  <c:v>-9.8500000000000032E-2</c:v>
                </c:pt>
                <c:pt idx="1371">
                  <c:v>-8.8600000000000012E-2</c:v>
                </c:pt>
                <c:pt idx="1372">
                  <c:v>6.8900000000000183E-2</c:v>
                </c:pt>
                <c:pt idx="1373">
                  <c:v>-9.7999999999998089E-3</c:v>
                </c:pt>
                <c:pt idx="1374">
                  <c:v>-1.9700000000000273E-2</c:v>
                </c:pt>
                <c:pt idx="1375">
                  <c:v>1.9700000000000273E-2</c:v>
                </c:pt>
                <c:pt idx="1376">
                  <c:v>4.919999999999991E-2</c:v>
                </c:pt>
                <c:pt idx="1377">
                  <c:v>0</c:v>
                </c:pt>
                <c:pt idx="1378">
                  <c:v>-5.909999999999993E-2</c:v>
                </c:pt>
                <c:pt idx="1379">
                  <c:v>5.909999999999993E-2</c:v>
                </c:pt>
                <c:pt idx="1380">
                  <c:v>4.919999999999991E-2</c:v>
                </c:pt>
                <c:pt idx="1381">
                  <c:v>0.10829999999999984</c:v>
                </c:pt>
                <c:pt idx="1382">
                  <c:v>0</c:v>
                </c:pt>
                <c:pt idx="1383">
                  <c:v>-3.9399999999999658E-2</c:v>
                </c:pt>
                <c:pt idx="1384">
                  <c:v>4.9299999999999677E-2</c:v>
                </c:pt>
                <c:pt idx="1385">
                  <c:v>-9.9000000000000199E-3</c:v>
                </c:pt>
                <c:pt idx="1386">
                  <c:v>-2.9500000000000082E-2</c:v>
                </c:pt>
                <c:pt idx="1387">
                  <c:v>9.8400000000000265E-2</c:v>
                </c:pt>
                <c:pt idx="1388">
                  <c:v>-1.9699999999999829E-2</c:v>
                </c:pt>
                <c:pt idx="1389">
                  <c:v>4.9299999999999677E-2</c:v>
                </c:pt>
                <c:pt idx="1390">
                  <c:v>-6.8899999999999739E-2</c:v>
                </c:pt>
                <c:pt idx="1391">
                  <c:v>-3.9400000000000102E-2</c:v>
                </c:pt>
                <c:pt idx="1392">
                  <c:v>1.9699999999999829E-2</c:v>
                </c:pt>
                <c:pt idx="1393">
                  <c:v>-0.27570000000000006</c:v>
                </c:pt>
                <c:pt idx="1394">
                  <c:v>2.9500000000000082E-2</c:v>
                </c:pt>
                <c:pt idx="1395">
                  <c:v>8.8600000000000012E-2</c:v>
                </c:pt>
                <c:pt idx="1396">
                  <c:v>3.0000000000001137E-3</c:v>
                </c:pt>
                <c:pt idx="1397">
                  <c:v>-3.9699999999999847E-2</c:v>
                </c:pt>
                <c:pt idx="1398">
                  <c:v>0.1588999999999996</c:v>
                </c:pt>
                <c:pt idx="1399">
                  <c:v>9.9000000000000199E-3</c:v>
                </c:pt>
                <c:pt idx="1400">
                  <c:v>0</c:v>
                </c:pt>
                <c:pt idx="1401">
                  <c:v>7.9500000000000348E-2</c:v>
                </c:pt>
                <c:pt idx="1402">
                  <c:v>0</c:v>
                </c:pt>
                <c:pt idx="1403">
                  <c:v>2.9799999999999827E-2</c:v>
                </c:pt>
                <c:pt idx="1404">
                  <c:v>-9.9299999999999944E-2</c:v>
                </c:pt>
                <c:pt idx="1405">
                  <c:v>-0.11920000000000019</c:v>
                </c:pt>
                <c:pt idx="1406">
                  <c:v>-1.9899999999999807E-2</c:v>
                </c:pt>
                <c:pt idx="1407">
                  <c:v>1.9899999999999807E-2</c:v>
                </c:pt>
                <c:pt idx="1408">
                  <c:v>5.9600000000000097E-2</c:v>
                </c:pt>
                <c:pt idx="1409">
                  <c:v>1.980000000000004E-2</c:v>
                </c:pt>
                <c:pt idx="1410">
                  <c:v>1.9899999999999807E-2</c:v>
                </c:pt>
                <c:pt idx="1411">
                  <c:v>0.10930000000000017</c:v>
                </c:pt>
                <c:pt idx="1412">
                  <c:v>3.9699999999999847E-2</c:v>
                </c:pt>
                <c:pt idx="1413">
                  <c:v>8.9399999999999924E-2</c:v>
                </c:pt>
                <c:pt idx="1414">
                  <c:v>-2.9799999999999827E-2</c:v>
                </c:pt>
                <c:pt idx="1415">
                  <c:v>0.11920000000000019</c:v>
                </c:pt>
                <c:pt idx="1416">
                  <c:v>-9.9000000000000199E-3</c:v>
                </c:pt>
                <c:pt idx="1417">
                  <c:v>9.9000000000000199E-3</c:v>
                </c:pt>
                <c:pt idx="1418">
                  <c:v>-4.9700000000000522E-2</c:v>
                </c:pt>
                <c:pt idx="1419">
                  <c:v>5.9600000000000541E-2</c:v>
                </c:pt>
                <c:pt idx="1420">
                  <c:v>9.9999999999997868E-3</c:v>
                </c:pt>
                <c:pt idx="1421">
                  <c:v>3.9699999999999847E-2</c:v>
                </c:pt>
                <c:pt idx="1422">
                  <c:v>-2.9799999999999827E-2</c:v>
                </c:pt>
                <c:pt idx="1423">
                  <c:v>0.28810000000000002</c:v>
                </c:pt>
                <c:pt idx="1424">
                  <c:v>-1.9899999999999807E-2</c:v>
                </c:pt>
                <c:pt idx="1425">
                  <c:v>-7.9500000000000348E-2</c:v>
                </c:pt>
                <c:pt idx="1426">
                  <c:v>0</c:v>
                </c:pt>
                <c:pt idx="1427">
                  <c:v>-4.9599999999999866E-2</c:v>
                </c:pt>
                <c:pt idx="1428">
                  <c:v>-8.939999999999948E-2</c:v>
                </c:pt>
                <c:pt idx="1429">
                  <c:v>1.9799999999999152E-2</c:v>
                </c:pt>
                <c:pt idx="1430">
                  <c:v>-6.9499999999999673E-2</c:v>
                </c:pt>
                <c:pt idx="1431">
                  <c:v>0</c:v>
                </c:pt>
                <c:pt idx="1432">
                  <c:v>9.9000000000000199E-3</c:v>
                </c:pt>
                <c:pt idx="1433">
                  <c:v>0</c:v>
                </c:pt>
                <c:pt idx="1434">
                  <c:v>9.9999999999997868E-3</c:v>
                </c:pt>
                <c:pt idx="1435">
                  <c:v>-1.9899999999999807E-2</c:v>
                </c:pt>
                <c:pt idx="1436">
                  <c:v>0</c:v>
                </c:pt>
                <c:pt idx="1437">
                  <c:v>5.9599999999999653E-2</c:v>
                </c:pt>
                <c:pt idx="1438">
                  <c:v>2.9800000000000715E-2</c:v>
                </c:pt>
                <c:pt idx="1439">
                  <c:v>2.9799999999999827E-2</c:v>
                </c:pt>
                <c:pt idx="1440">
                  <c:v>8.939999999999948E-2</c:v>
                </c:pt>
                <c:pt idx="1441">
                  <c:v>-3.9699999999999847E-2</c:v>
                </c:pt>
                <c:pt idx="1442">
                  <c:v>0</c:v>
                </c:pt>
                <c:pt idx="1443">
                  <c:v>9.9000000000000199E-3</c:v>
                </c:pt>
                <c:pt idx="1444">
                  <c:v>0</c:v>
                </c:pt>
                <c:pt idx="1445">
                  <c:v>-1.9899999999999807E-2</c:v>
                </c:pt>
                <c:pt idx="1446">
                  <c:v>3.9799999999999613E-2</c:v>
                </c:pt>
                <c:pt idx="1447">
                  <c:v>-3.9799999999999613E-2</c:v>
                </c:pt>
                <c:pt idx="1448">
                  <c:v>0</c:v>
                </c:pt>
                <c:pt idx="1449">
                  <c:v>-1.980000000000004E-2</c:v>
                </c:pt>
                <c:pt idx="1450">
                  <c:v>6.9499999999999673E-2</c:v>
                </c:pt>
                <c:pt idx="1451">
                  <c:v>6.9500000000000561E-2</c:v>
                </c:pt>
                <c:pt idx="1452">
                  <c:v>-5.9600000000000541E-2</c:v>
                </c:pt>
                <c:pt idx="1453">
                  <c:v>-4.9599999999999866E-2</c:v>
                </c:pt>
                <c:pt idx="1454">
                  <c:v>3.9699999999999847E-2</c:v>
                </c:pt>
                <c:pt idx="1455">
                  <c:v>9.9000000000000199E-3</c:v>
                </c:pt>
                <c:pt idx="1456">
                  <c:v>4.9700000000000522E-2</c:v>
                </c:pt>
                <c:pt idx="1457">
                  <c:v>-0.11920000000000019</c:v>
                </c:pt>
                <c:pt idx="1458">
                  <c:v>0.40730000000000022</c:v>
                </c:pt>
                <c:pt idx="1459">
                  <c:v>3.9699999999999847E-2</c:v>
                </c:pt>
                <c:pt idx="1460">
                  <c:v>-4.8000000000000043E-2</c:v>
                </c:pt>
                <c:pt idx="1461">
                  <c:v>-3.0000000000000249E-2</c:v>
                </c:pt>
                <c:pt idx="1462">
                  <c:v>0.12000000000000011</c:v>
                </c:pt>
                <c:pt idx="1463">
                  <c:v>-3.0000000000000249E-2</c:v>
                </c:pt>
                <c:pt idx="1464">
                  <c:v>0.1800000000000006</c:v>
                </c:pt>
                <c:pt idx="1465">
                  <c:v>-0.10000000000000053</c:v>
                </c:pt>
                <c:pt idx="1466">
                  <c:v>-6.9999999999999396E-2</c:v>
                </c:pt>
                <c:pt idx="1467">
                  <c:v>-7.0000000000000284E-2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B-441B-ACD2-F2F91DB5EC41}"/>
            </c:ext>
          </c:extLst>
        </c:ser>
        <c:ser>
          <c:idx val="1"/>
          <c:order val="1"/>
          <c:tx>
            <c:strRef>
              <c:f>'Simple Moving Average Span'!$N$1</c:f>
              <c:strCache>
                <c:ptCount val="1"/>
                <c:pt idx="0">
                  <c:v>ErorrMA </c:v>
                </c:pt>
              </c:strCache>
            </c:strRef>
          </c:tx>
          <c:spPr>
            <a:ln w="31750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Span'!$N$5:$N$1470</c:f>
              <c:numCache>
                <c:formatCode>General</c:formatCode>
                <c:ptCount val="1466"/>
                <c:pt idx="0">
                  <c:v>0.24396666666666711</c:v>
                </c:pt>
                <c:pt idx="1">
                  <c:v>0.27676666666666616</c:v>
                </c:pt>
                <c:pt idx="2">
                  <c:v>0.15776666666666728</c:v>
                </c:pt>
                <c:pt idx="3">
                  <c:v>1.1933333333333351E-2</c:v>
                </c:pt>
                <c:pt idx="4">
                  <c:v>-7.7399999999999913E-2</c:v>
                </c:pt>
                <c:pt idx="5">
                  <c:v>-0.1101666666666663</c:v>
                </c:pt>
                <c:pt idx="6">
                  <c:v>-2.6799999999998825E-2</c:v>
                </c:pt>
                <c:pt idx="7">
                  <c:v>-8.9199999999999946E-2</c:v>
                </c:pt>
                <c:pt idx="8">
                  <c:v>-2.3833333333333151E-2</c:v>
                </c:pt>
                <c:pt idx="9">
                  <c:v>0.10416666666666607</c:v>
                </c:pt>
                <c:pt idx="10">
                  <c:v>-3.8700000000000401E-2</c:v>
                </c:pt>
                <c:pt idx="11">
                  <c:v>2.6766666666667049E-2</c:v>
                </c:pt>
                <c:pt idx="12">
                  <c:v>0.1041333333333343</c:v>
                </c:pt>
                <c:pt idx="13">
                  <c:v>0.48206666666666553</c:v>
                </c:pt>
                <c:pt idx="14">
                  <c:v>0.19640000000000057</c:v>
                </c:pt>
                <c:pt idx="15">
                  <c:v>0.11906666666666688</c:v>
                </c:pt>
                <c:pt idx="16">
                  <c:v>2.0799999999999486E-2</c:v>
                </c:pt>
                <c:pt idx="17">
                  <c:v>-0.16666666666666607</c:v>
                </c:pt>
                <c:pt idx="18">
                  <c:v>-0.32140000000000057</c:v>
                </c:pt>
                <c:pt idx="19">
                  <c:v>-0.25879999999999992</c:v>
                </c:pt>
                <c:pt idx="20">
                  <c:v>-0.12496666666666556</c:v>
                </c:pt>
                <c:pt idx="21">
                  <c:v>-2.3833333333333151E-2</c:v>
                </c:pt>
                <c:pt idx="22">
                  <c:v>-8.0333333333333812E-2</c:v>
                </c:pt>
                <c:pt idx="23">
                  <c:v>0.1279333333333339</c:v>
                </c:pt>
                <c:pt idx="24">
                  <c:v>0.13693333333333424</c:v>
                </c:pt>
                <c:pt idx="25">
                  <c:v>0.11599999999999966</c:v>
                </c:pt>
                <c:pt idx="26">
                  <c:v>0.10420000000000051</c:v>
                </c:pt>
                <c:pt idx="27">
                  <c:v>3.8666666666666849E-2</c:v>
                </c:pt>
                <c:pt idx="28">
                  <c:v>2.9799999999999827E-2</c:v>
                </c:pt>
                <c:pt idx="29">
                  <c:v>-0.1279333333333339</c:v>
                </c:pt>
                <c:pt idx="30">
                  <c:v>-0.14580000000000037</c:v>
                </c:pt>
                <c:pt idx="31">
                  <c:v>-4.1700000000000514E-2</c:v>
                </c:pt>
                <c:pt idx="32">
                  <c:v>8.9199999999999946E-2</c:v>
                </c:pt>
                <c:pt idx="33">
                  <c:v>-1.18999999999998E-2</c:v>
                </c:pt>
                <c:pt idx="34">
                  <c:v>-5.3566666666665874E-2</c:v>
                </c:pt>
                <c:pt idx="35">
                  <c:v>-4.4633333333333525E-2</c:v>
                </c:pt>
                <c:pt idx="36">
                  <c:v>-3.5733333333333839E-2</c:v>
                </c:pt>
                <c:pt idx="37">
                  <c:v>3.3333333334439885E-5</c:v>
                </c:pt>
                <c:pt idx="38">
                  <c:v>-2.3800000000000487E-2</c:v>
                </c:pt>
                <c:pt idx="39">
                  <c:v>5.9499999999998998E-2</c:v>
                </c:pt>
                <c:pt idx="40">
                  <c:v>-1.4833333333334586E-2</c:v>
                </c:pt>
                <c:pt idx="41">
                  <c:v>-7.4366666666666248E-2</c:v>
                </c:pt>
                <c:pt idx="42">
                  <c:v>-2.3799999999999599E-2</c:v>
                </c:pt>
                <c:pt idx="43">
                  <c:v>6.546666666666745E-2</c:v>
                </c:pt>
                <c:pt idx="44">
                  <c:v>0.10706666666666642</c:v>
                </c:pt>
                <c:pt idx="45">
                  <c:v>3.0000000000001137E-3</c:v>
                </c:pt>
                <c:pt idx="46">
                  <c:v>5.3566666666666762E-2</c:v>
                </c:pt>
                <c:pt idx="47">
                  <c:v>0.18156666666666688</c:v>
                </c:pt>
                <c:pt idx="48">
                  <c:v>7.1400000000000574E-2</c:v>
                </c:pt>
                <c:pt idx="49">
                  <c:v>3.2666666666666622E-2</c:v>
                </c:pt>
                <c:pt idx="50">
                  <c:v>-5.9500000000000774E-2</c:v>
                </c:pt>
                <c:pt idx="51">
                  <c:v>-5.6533333333334213E-2</c:v>
                </c:pt>
                <c:pt idx="52">
                  <c:v>-0.37489999999999934</c:v>
                </c:pt>
                <c:pt idx="53">
                  <c:v>-0.24406666666666688</c:v>
                </c:pt>
                <c:pt idx="54">
                  <c:v>-0.16366666666666685</c:v>
                </c:pt>
                <c:pt idx="55">
                  <c:v>-3.2733333333332837E-2</c:v>
                </c:pt>
                <c:pt idx="56">
                  <c:v>-0.13086666666666602</c:v>
                </c:pt>
                <c:pt idx="57">
                  <c:v>-5.0633333333333752E-2</c:v>
                </c:pt>
                <c:pt idx="58">
                  <c:v>2.3833333333333151E-2</c:v>
                </c:pt>
                <c:pt idx="59">
                  <c:v>7.43999999999998E-2</c:v>
                </c:pt>
                <c:pt idx="60">
                  <c:v>0.11899999999999977</c:v>
                </c:pt>
                <c:pt idx="61">
                  <c:v>6.543333333333301E-2</c:v>
                </c:pt>
                <c:pt idx="62">
                  <c:v>4.4666666666667076E-2</c:v>
                </c:pt>
                <c:pt idx="63">
                  <c:v>4.763333333333275E-2</c:v>
                </c:pt>
                <c:pt idx="64">
                  <c:v>-5.953333333333255E-2</c:v>
                </c:pt>
                <c:pt idx="65">
                  <c:v>-5.6533333333333324E-2</c:v>
                </c:pt>
                <c:pt idx="66">
                  <c:v>-1.7900000000000027E-2</c:v>
                </c:pt>
                <c:pt idx="67">
                  <c:v>7.1399999999999686E-2</c:v>
                </c:pt>
                <c:pt idx="68">
                  <c:v>-0.22019999999999929</c:v>
                </c:pt>
                <c:pt idx="69">
                  <c:v>-0.12199999999999989</c:v>
                </c:pt>
                <c:pt idx="70">
                  <c:v>5.953333333333255E-2</c:v>
                </c:pt>
                <c:pt idx="71">
                  <c:v>8.6333333333334039E-2</c:v>
                </c:pt>
                <c:pt idx="72">
                  <c:v>3.5733333333333839E-2</c:v>
                </c:pt>
                <c:pt idx="73">
                  <c:v>-1.1866666666666248E-2</c:v>
                </c:pt>
                <c:pt idx="74">
                  <c:v>-1.4933333333333465E-2</c:v>
                </c:pt>
                <c:pt idx="75">
                  <c:v>-0.44636666666666702</c:v>
                </c:pt>
                <c:pt idx="76">
                  <c:v>-0.24099999999999966</c:v>
                </c:pt>
                <c:pt idx="77">
                  <c:v>-0.14586666666666659</c:v>
                </c:pt>
                <c:pt idx="78">
                  <c:v>-4.1700000000000514E-2</c:v>
                </c:pt>
                <c:pt idx="79">
                  <c:v>-8.9233333333333498E-2</c:v>
                </c:pt>
                <c:pt idx="80">
                  <c:v>-7.4366666666666248E-2</c:v>
                </c:pt>
                <c:pt idx="81">
                  <c:v>-4.4599999999999973E-2</c:v>
                </c:pt>
                <c:pt idx="82">
                  <c:v>-5.0566666666667537E-2</c:v>
                </c:pt>
                <c:pt idx="83">
                  <c:v>-0.11606666666666676</c:v>
                </c:pt>
                <c:pt idx="84">
                  <c:v>-0.12503333333333266</c:v>
                </c:pt>
                <c:pt idx="85">
                  <c:v>-9.2299999999999827E-2</c:v>
                </c:pt>
                <c:pt idx="86">
                  <c:v>-5.3533333333334099E-2</c:v>
                </c:pt>
                <c:pt idx="87">
                  <c:v>-0.11899999999999977</c:v>
                </c:pt>
                <c:pt idx="88">
                  <c:v>-0.11600000000000055</c:v>
                </c:pt>
                <c:pt idx="89">
                  <c:v>-6.2466666666666448E-2</c:v>
                </c:pt>
                <c:pt idx="90">
                  <c:v>0.15473333333333361</c:v>
                </c:pt>
                <c:pt idx="91">
                  <c:v>9.5166666666666622E-2</c:v>
                </c:pt>
                <c:pt idx="92">
                  <c:v>0.16959999999999997</c:v>
                </c:pt>
                <c:pt idx="93">
                  <c:v>9.5166666666666622E-2</c:v>
                </c:pt>
                <c:pt idx="94">
                  <c:v>0.13123333333333242</c:v>
                </c:pt>
                <c:pt idx="95">
                  <c:v>-8.6666666666666892E-2</c:v>
                </c:pt>
                <c:pt idx="96">
                  <c:v>6.4933333333334176E-2</c:v>
                </c:pt>
                <c:pt idx="97">
                  <c:v>-5.7133333333333702E-2</c:v>
                </c:pt>
                <c:pt idx="98">
                  <c:v>5.9666666666657875E-3</c:v>
                </c:pt>
                <c:pt idx="99">
                  <c:v>3.0133333333334456E-2</c:v>
                </c:pt>
                <c:pt idx="100">
                  <c:v>3.0333333333327772E-3</c:v>
                </c:pt>
                <c:pt idx="101">
                  <c:v>-6.3199999999999257E-2</c:v>
                </c:pt>
                <c:pt idx="102">
                  <c:v>-1.2066666666667558E-2</c:v>
                </c:pt>
                <c:pt idx="103">
                  <c:v>2.4100000000000676E-2</c:v>
                </c:pt>
                <c:pt idx="104">
                  <c:v>-2.9999999999992255E-3</c:v>
                </c:pt>
                <c:pt idx="105">
                  <c:v>4.2066666666666919E-2</c:v>
                </c:pt>
                <c:pt idx="106">
                  <c:v>-6.3166666666667481E-2</c:v>
                </c:pt>
                <c:pt idx="107">
                  <c:v>0.12040000000000095</c:v>
                </c:pt>
                <c:pt idx="108">
                  <c:v>2.4066666666666237E-2</c:v>
                </c:pt>
                <c:pt idx="109">
                  <c:v>-6.6666666666215235E-5</c:v>
                </c:pt>
                <c:pt idx="110">
                  <c:v>-0.14743333333333286</c:v>
                </c:pt>
                <c:pt idx="111">
                  <c:v>-6.6133333333333155E-2</c:v>
                </c:pt>
                <c:pt idx="112">
                  <c:v>9.0666666666665563E-3</c:v>
                </c:pt>
                <c:pt idx="113">
                  <c:v>5.7100000000000151E-2</c:v>
                </c:pt>
                <c:pt idx="114">
                  <c:v>0.14743333333333286</c:v>
                </c:pt>
                <c:pt idx="115">
                  <c:v>7.8266666666666929E-2</c:v>
                </c:pt>
                <c:pt idx="116">
                  <c:v>-7.5266666666666815E-2</c:v>
                </c:pt>
                <c:pt idx="117">
                  <c:v>-0.12036666666666651</c:v>
                </c:pt>
                <c:pt idx="118">
                  <c:v>-3.9100000000000357E-2</c:v>
                </c:pt>
                <c:pt idx="119">
                  <c:v>-4.206666666666603E-2</c:v>
                </c:pt>
                <c:pt idx="120">
                  <c:v>1.5066666666666784E-2</c:v>
                </c:pt>
                <c:pt idx="121">
                  <c:v>2.7033333333332799E-2</c:v>
                </c:pt>
                <c:pt idx="122">
                  <c:v>5.1133333333333475E-2</c:v>
                </c:pt>
                <c:pt idx="123">
                  <c:v>7.8166666666667162E-2</c:v>
                </c:pt>
                <c:pt idx="124">
                  <c:v>-8.9999999999994529E-3</c:v>
                </c:pt>
                <c:pt idx="125">
                  <c:v>-3.6133333333333795E-2</c:v>
                </c:pt>
                <c:pt idx="126">
                  <c:v>-3.9100000000000357E-2</c:v>
                </c:pt>
                <c:pt idx="127">
                  <c:v>1.5066666666666784E-2</c:v>
                </c:pt>
                <c:pt idx="128">
                  <c:v>1.5066666666666784E-2</c:v>
                </c:pt>
                <c:pt idx="129">
                  <c:v>4.5133333333332359E-2</c:v>
                </c:pt>
                <c:pt idx="130">
                  <c:v>2.4066666666666237E-2</c:v>
                </c:pt>
                <c:pt idx="131">
                  <c:v>3.00333333333338E-2</c:v>
                </c:pt>
                <c:pt idx="132">
                  <c:v>4.8200000000000465E-2</c:v>
                </c:pt>
                <c:pt idx="133">
                  <c:v>1.2033333333333118E-2</c:v>
                </c:pt>
                <c:pt idx="134">
                  <c:v>0</c:v>
                </c:pt>
                <c:pt idx="135">
                  <c:v>-2.413333333333334E-2</c:v>
                </c:pt>
                <c:pt idx="136">
                  <c:v>3.3133333333332793E-2</c:v>
                </c:pt>
                <c:pt idx="137">
                  <c:v>3.3100000000001017E-2</c:v>
                </c:pt>
                <c:pt idx="138">
                  <c:v>0.49046666666666638</c:v>
                </c:pt>
                <c:pt idx="139">
                  <c:v>0.33393333333333342</c:v>
                </c:pt>
                <c:pt idx="140">
                  <c:v>0.15576666666666661</c:v>
                </c:pt>
                <c:pt idx="141">
                  <c:v>-0.16656666666666631</c:v>
                </c:pt>
                <c:pt idx="142">
                  <c:v>-0.16833333333333389</c:v>
                </c:pt>
                <c:pt idx="143">
                  <c:v>-0.12766666666666726</c:v>
                </c:pt>
                <c:pt idx="144">
                  <c:v>-1.5166666666666551E-2</c:v>
                </c:pt>
                <c:pt idx="145">
                  <c:v>-9.4199999999999839E-2</c:v>
                </c:pt>
                <c:pt idx="146">
                  <c:v>-3.0333333333327772E-3</c:v>
                </c:pt>
                <c:pt idx="147">
                  <c:v>-2.426666666666577E-2</c:v>
                </c:pt>
                <c:pt idx="148">
                  <c:v>7.2933333333332406E-2</c:v>
                </c:pt>
                <c:pt idx="149">
                  <c:v>4.8599999999999532E-2</c:v>
                </c:pt>
                <c:pt idx="150">
                  <c:v>-6.0833333333333073E-2</c:v>
                </c:pt>
                <c:pt idx="151">
                  <c:v>-3.9466666666665873E-2</c:v>
                </c:pt>
                <c:pt idx="152">
                  <c:v>-0.20969999999999978</c:v>
                </c:pt>
                <c:pt idx="153">
                  <c:v>-0.17626666666666679</c:v>
                </c:pt>
                <c:pt idx="154">
                  <c:v>0</c:v>
                </c:pt>
                <c:pt idx="155">
                  <c:v>0.10333333333333439</c:v>
                </c:pt>
                <c:pt idx="156">
                  <c:v>-3.0000000000001137E-3</c:v>
                </c:pt>
                <c:pt idx="157">
                  <c:v>-1.2166666666666437E-2</c:v>
                </c:pt>
                <c:pt idx="158">
                  <c:v>-0.1032666666666664</c:v>
                </c:pt>
                <c:pt idx="159">
                  <c:v>-0.10936666666666639</c:v>
                </c:pt>
                <c:pt idx="160">
                  <c:v>-7.593333333333252E-2</c:v>
                </c:pt>
                <c:pt idx="161">
                  <c:v>-7.9000000000000625E-2</c:v>
                </c:pt>
                <c:pt idx="162">
                  <c:v>-8.510000000000062E-2</c:v>
                </c:pt>
                <c:pt idx="163">
                  <c:v>-2.1333333333333648E-2</c:v>
                </c:pt>
                <c:pt idx="164">
                  <c:v>3.9500000000000313E-2</c:v>
                </c:pt>
                <c:pt idx="165">
                  <c:v>-4.8566666666665981E-2</c:v>
                </c:pt>
                <c:pt idx="166">
                  <c:v>-6.0999999999999943E-3</c:v>
                </c:pt>
                <c:pt idx="167">
                  <c:v>5.1633333333334086E-2</c:v>
                </c:pt>
                <c:pt idx="168">
                  <c:v>8.510000000000062E-2</c:v>
                </c:pt>
                <c:pt idx="169">
                  <c:v>5.1666666666665861E-2</c:v>
                </c:pt>
                <c:pt idx="170">
                  <c:v>9.113333333333351E-2</c:v>
                </c:pt>
                <c:pt idx="171">
                  <c:v>5.1633333333333198E-2</c:v>
                </c:pt>
                <c:pt idx="172">
                  <c:v>0.15190000000000037</c:v>
                </c:pt>
                <c:pt idx="173">
                  <c:v>3.0366666666666653E-2</c:v>
                </c:pt>
                <c:pt idx="174">
                  <c:v>-4.8633333333333972E-2</c:v>
                </c:pt>
                <c:pt idx="175">
                  <c:v>-2.7300000000000324E-2</c:v>
                </c:pt>
                <c:pt idx="176">
                  <c:v>-9.0666666666665563E-3</c:v>
                </c:pt>
                <c:pt idx="177">
                  <c:v>1.2166666666666437E-2</c:v>
                </c:pt>
                <c:pt idx="178">
                  <c:v>0.13063333333333382</c:v>
                </c:pt>
                <c:pt idx="179">
                  <c:v>-1.21999999999991E-2</c:v>
                </c:pt>
                <c:pt idx="180">
                  <c:v>-9.7233333333333505E-2</c:v>
                </c:pt>
                <c:pt idx="181">
                  <c:v>-0.10933333333333373</c:v>
                </c:pt>
                <c:pt idx="182">
                  <c:v>-0.11549999999999994</c:v>
                </c:pt>
                <c:pt idx="183">
                  <c:v>-1.2166666666667325E-2</c:v>
                </c:pt>
                <c:pt idx="184">
                  <c:v>2.426666666666577E-2</c:v>
                </c:pt>
                <c:pt idx="185">
                  <c:v>-0.10936666666666728</c:v>
                </c:pt>
                <c:pt idx="186">
                  <c:v>-0.16706666666666692</c:v>
                </c:pt>
                <c:pt idx="187">
                  <c:v>-8.2033333333333402E-2</c:v>
                </c:pt>
                <c:pt idx="188">
                  <c:v>3.0400000000000205E-2</c:v>
                </c:pt>
                <c:pt idx="189">
                  <c:v>5.4666666666666863E-2</c:v>
                </c:pt>
                <c:pt idx="190">
                  <c:v>1.8233333333333768E-2</c:v>
                </c:pt>
                <c:pt idx="191">
                  <c:v>9.100000000000108E-3</c:v>
                </c:pt>
                <c:pt idx="192">
                  <c:v>3.0433333333333756E-2</c:v>
                </c:pt>
                <c:pt idx="193">
                  <c:v>9.4199999999999839E-2</c:v>
                </c:pt>
                <c:pt idx="194">
                  <c:v>-6.0666666666664426E-3</c:v>
                </c:pt>
                <c:pt idx="195">
                  <c:v>3.6466666666666647E-2</c:v>
                </c:pt>
                <c:pt idx="196">
                  <c:v>8.8099999999999845E-2</c:v>
                </c:pt>
                <c:pt idx="197">
                  <c:v>0.19443333333333346</c:v>
                </c:pt>
                <c:pt idx="198">
                  <c:v>8.2066666666666066E-2</c:v>
                </c:pt>
                <c:pt idx="199">
                  <c:v>2.4333333333333762E-2</c:v>
                </c:pt>
                <c:pt idx="200">
                  <c:v>-2.7400000000000091E-2</c:v>
                </c:pt>
                <c:pt idx="201">
                  <c:v>-7.5999999999999623E-2</c:v>
                </c:pt>
                <c:pt idx="202">
                  <c:v>-1.1516333333333333</c:v>
                </c:pt>
                <c:pt idx="203">
                  <c:v>-0.86589999999999945</c:v>
                </c:pt>
                <c:pt idx="204">
                  <c:v>-0.61373333333333369</c:v>
                </c:pt>
                <c:pt idx="205">
                  <c:v>-0.18839999999999968</c:v>
                </c:pt>
                <c:pt idx="206">
                  <c:v>9.1333333333332156E-3</c:v>
                </c:pt>
                <c:pt idx="207">
                  <c:v>4.8633333333333528E-2</c:v>
                </c:pt>
                <c:pt idx="208">
                  <c:v>3.9500000000000313E-2</c:v>
                </c:pt>
                <c:pt idx="209">
                  <c:v>-3.953333333333342E-2</c:v>
                </c:pt>
                <c:pt idx="210">
                  <c:v>-9.1166666666666618E-2</c:v>
                </c:pt>
                <c:pt idx="211">
                  <c:v>-1.2133333333333773E-2</c:v>
                </c:pt>
                <c:pt idx="212">
                  <c:v>-9.1666666666663232E-3</c:v>
                </c:pt>
                <c:pt idx="213">
                  <c:v>3.0000000000005578E-3</c:v>
                </c:pt>
                <c:pt idx="214">
                  <c:v>-4.2499999999999538E-2</c:v>
                </c:pt>
                <c:pt idx="215">
                  <c:v>-4.2566666666666642E-2</c:v>
                </c:pt>
                <c:pt idx="216">
                  <c:v>-6.0733333333333306E-2</c:v>
                </c:pt>
                <c:pt idx="217">
                  <c:v>-0.12156666666666727</c:v>
                </c:pt>
                <c:pt idx="218">
                  <c:v>6.6666666666659324E-5</c:v>
                </c:pt>
                <c:pt idx="219">
                  <c:v>1.8266666666666875E-2</c:v>
                </c:pt>
                <c:pt idx="220">
                  <c:v>6.033333333333335E-3</c:v>
                </c:pt>
                <c:pt idx="221">
                  <c:v>-8.5099999999999731E-2</c:v>
                </c:pt>
                <c:pt idx="222">
                  <c:v>-2.7399999999999647E-2</c:v>
                </c:pt>
                <c:pt idx="223">
                  <c:v>3.9499999999999869E-2</c:v>
                </c:pt>
                <c:pt idx="224">
                  <c:v>7.6000000000000068E-2</c:v>
                </c:pt>
                <c:pt idx="225">
                  <c:v>3.0333333333332213E-3</c:v>
                </c:pt>
                <c:pt idx="226">
                  <c:v>1.523333333333321E-2</c:v>
                </c:pt>
                <c:pt idx="227">
                  <c:v>4.2499999999999982E-2</c:v>
                </c:pt>
                <c:pt idx="228">
                  <c:v>-3.0000000000001137E-3</c:v>
                </c:pt>
                <c:pt idx="229">
                  <c:v>-3.0333333333332213E-3</c:v>
                </c:pt>
                <c:pt idx="230">
                  <c:v>-2.4266666666667103E-2</c:v>
                </c:pt>
                <c:pt idx="231">
                  <c:v>1.8200000000000216E-2</c:v>
                </c:pt>
                <c:pt idx="232">
                  <c:v>1.2133333333333329E-2</c:v>
                </c:pt>
                <c:pt idx="233">
                  <c:v>-4.5599999999999863E-2</c:v>
                </c:pt>
                <c:pt idx="234">
                  <c:v>-3.6466666666666647E-2</c:v>
                </c:pt>
                <c:pt idx="235">
                  <c:v>2.7366666666666983E-2</c:v>
                </c:pt>
                <c:pt idx="236">
                  <c:v>0.12150000000000016</c:v>
                </c:pt>
                <c:pt idx="237">
                  <c:v>3.0433333333332868E-2</c:v>
                </c:pt>
                <c:pt idx="238">
                  <c:v>6.3833333333333631E-2</c:v>
                </c:pt>
                <c:pt idx="239">
                  <c:v>3.6466666666667091E-2</c:v>
                </c:pt>
                <c:pt idx="240">
                  <c:v>2.7333333333333876E-2</c:v>
                </c:pt>
                <c:pt idx="241">
                  <c:v>-6.0666666666664426E-3</c:v>
                </c:pt>
                <c:pt idx="242">
                  <c:v>1.2133333333333773E-2</c:v>
                </c:pt>
                <c:pt idx="243">
                  <c:v>3.6400000000000432E-2</c:v>
                </c:pt>
                <c:pt idx="244">
                  <c:v>1.5166666666666551E-2</c:v>
                </c:pt>
                <c:pt idx="245">
                  <c:v>-6.0666666666668867E-3</c:v>
                </c:pt>
                <c:pt idx="246">
                  <c:v>0</c:v>
                </c:pt>
                <c:pt idx="247">
                  <c:v>5.7733333333333192E-2</c:v>
                </c:pt>
                <c:pt idx="248">
                  <c:v>5.7799999999999851E-2</c:v>
                </c:pt>
                <c:pt idx="249">
                  <c:v>0.17623333333333324</c:v>
                </c:pt>
                <c:pt idx="250">
                  <c:v>4.8599999999999977E-2</c:v>
                </c:pt>
                <c:pt idx="251">
                  <c:v>0.13063333333333338</c:v>
                </c:pt>
                <c:pt idx="252">
                  <c:v>6.9866666666666521E-2</c:v>
                </c:pt>
                <c:pt idx="253">
                  <c:v>0.10936666666666728</c:v>
                </c:pt>
                <c:pt idx="254">
                  <c:v>3.6466666666666647E-2</c:v>
                </c:pt>
                <c:pt idx="255">
                  <c:v>2.4299999999999766E-2</c:v>
                </c:pt>
                <c:pt idx="256">
                  <c:v>3.953333333333342E-2</c:v>
                </c:pt>
                <c:pt idx="257">
                  <c:v>-1.8233333333333324E-2</c:v>
                </c:pt>
                <c:pt idx="258">
                  <c:v>2.7366666666666539E-2</c:v>
                </c:pt>
                <c:pt idx="259">
                  <c:v>0.1428000000000007</c:v>
                </c:pt>
                <c:pt idx="260">
                  <c:v>4.5566666666666755E-2</c:v>
                </c:pt>
                <c:pt idx="261">
                  <c:v>-3.0333333333336654E-3</c:v>
                </c:pt>
                <c:pt idx="262">
                  <c:v>-6.0799999999999521E-2</c:v>
                </c:pt>
                <c:pt idx="263">
                  <c:v>-5.4666666666666863E-2</c:v>
                </c:pt>
                <c:pt idx="264">
                  <c:v>-3.9466666666666317E-2</c:v>
                </c:pt>
                <c:pt idx="265">
                  <c:v>-0.11546666666666683</c:v>
                </c:pt>
                <c:pt idx="266">
                  <c:v>3.0000000000001137E-3</c:v>
                </c:pt>
                <c:pt idx="267">
                  <c:v>-8.5033333333333516E-2</c:v>
                </c:pt>
                <c:pt idx="268">
                  <c:v>3.0000000000001137E-3</c:v>
                </c:pt>
                <c:pt idx="269">
                  <c:v>-7.596666666666696E-2</c:v>
                </c:pt>
                <c:pt idx="270">
                  <c:v>-3.3433333333332982E-2</c:v>
                </c:pt>
                <c:pt idx="271">
                  <c:v>4.8600000000000421E-2</c:v>
                </c:pt>
                <c:pt idx="272">
                  <c:v>0.11250000000000027</c:v>
                </c:pt>
                <c:pt idx="273">
                  <c:v>0.2218</c:v>
                </c:pt>
                <c:pt idx="274">
                  <c:v>0.2795666666666663</c:v>
                </c:pt>
                <c:pt idx="275">
                  <c:v>5.4666666666666863E-2</c:v>
                </c:pt>
                <c:pt idx="276">
                  <c:v>0.12149999999999972</c:v>
                </c:pt>
                <c:pt idx="277">
                  <c:v>5.7700000000000085E-2</c:v>
                </c:pt>
                <c:pt idx="278">
                  <c:v>-1.8233333333333324E-2</c:v>
                </c:pt>
                <c:pt idx="279">
                  <c:v>-5.1633333333332754E-2</c:v>
                </c:pt>
                <c:pt idx="280">
                  <c:v>-0.10023333333333362</c:v>
                </c:pt>
                <c:pt idx="281">
                  <c:v>-9.7233333333333505E-2</c:v>
                </c:pt>
                <c:pt idx="282">
                  <c:v>-9.1099999999999959E-2</c:v>
                </c:pt>
                <c:pt idx="283">
                  <c:v>-3.9466666666666761E-2</c:v>
                </c:pt>
                <c:pt idx="284">
                  <c:v>-0.13983333333333281</c:v>
                </c:pt>
                <c:pt idx="285">
                  <c:v>-0.18533333333333335</c:v>
                </c:pt>
                <c:pt idx="286">
                  <c:v>0.10933333333333373</c:v>
                </c:pt>
                <c:pt idx="287">
                  <c:v>-6.0799999999999965E-2</c:v>
                </c:pt>
                <c:pt idx="288">
                  <c:v>-0.12456666666666738</c:v>
                </c:pt>
                <c:pt idx="289">
                  <c:v>-5.7700000000000085E-2</c:v>
                </c:pt>
                <c:pt idx="290">
                  <c:v>-0.1184666666666665</c:v>
                </c:pt>
                <c:pt idx="291">
                  <c:v>-3.0333333333332213E-3</c:v>
                </c:pt>
                <c:pt idx="292">
                  <c:v>-0.18230000000000057</c:v>
                </c:pt>
                <c:pt idx="293">
                  <c:v>-0.18236666666666634</c:v>
                </c:pt>
                <c:pt idx="294">
                  <c:v>-0.35250000000000048</c:v>
                </c:pt>
                <c:pt idx="295">
                  <c:v>-0.17626666666666724</c:v>
                </c:pt>
                <c:pt idx="296">
                  <c:v>-0.24603333333333266</c:v>
                </c:pt>
                <c:pt idx="297">
                  <c:v>-0.58646666666666603</c:v>
                </c:pt>
                <c:pt idx="298">
                  <c:v>-0.25516666666666721</c:v>
                </c:pt>
                <c:pt idx="299">
                  <c:v>-0.3706666666666667</c:v>
                </c:pt>
                <c:pt idx="300">
                  <c:v>-5.4733333333333523E-2</c:v>
                </c:pt>
                <c:pt idx="301">
                  <c:v>-0.12153333333333327</c:v>
                </c:pt>
                <c:pt idx="302">
                  <c:v>9.1166666666667062E-2</c:v>
                </c:pt>
                <c:pt idx="303">
                  <c:v>0.13973333333333304</c:v>
                </c:pt>
                <c:pt idx="304">
                  <c:v>9.113333333333351E-2</c:v>
                </c:pt>
                <c:pt idx="305">
                  <c:v>0.2887000000000004</c:v>
                </c:pt>
                <c:pt idx="306">
                  <c:v>0.29173333333333318</c:v>
                </c:pt>
                <c:pt idx="307">
                  <c:v>0.24003333333333332</c:v>
                </c:pt>
                <c:pt idx="308">
                  <c:v>-3.9500000000000313E-2</c:v>
                </c:pt>
                <c:pt idx="309">
                  <c:v>-2.436666666666687E-2</c:v>
                </c:pt>
                <c:pt idx="310">
                  <c:v>2.7333333333333876E-2</c:v>
                </c:pt>
                <c:pt idx="311">
                  <c:v>-7.5966666666666072E-2</c:v>
                </c:pt>
                <c:pt idx="312">
                  <c:v>0</c:v>
                </c:pt>
                <c:pt idx="313">
                  <c:v>-6.0766666666666413E-2</c:v>
                </c:pt>
                <c:pt idx="314">
                  <c:v>0.15193333333333303</c:v>
                </c:pt>
                <c:pt idx="315">
                  <c:v>9.4199999999999839E-2</c:v>
                </c:pt>
                <c:pt idx="316">
                  <c:v>0.13063333333333338</c:v>
                </c:pt>
                <c:pt idx="317">
                  <c:v>7.6000000000000068E-2</c:v>
                </c:pt>
                <c:pt idx="318">
                  <c:v>2.4266666666666659E-2</c:v>
                </c:pt>
                <c:pt idx="319">
                  <c:v>0.10633333333333361</c:v>
                </c:pt>
                <c:pt idx="320">
                  <c:v>-6.0766666666666413E-2</c:v>
                </c:pt>
                <c:pt idx="321">
                  <c:v>0.1610999999999998</c:v>
                </c:pt>
                <c:pt idx="322">
                  <c:v>0.11546666666666683</c:v>
                </c:pt>
                <c:pt idx="323">
                  <c:v>4.5533333333333204E-2</c:v>
                </c:pt>
                <c:pt idx="324">
                  <c:v>-9.1166666666666618E-2</c:v>
                </c:pt>
                <c:pt idx="325">
                  <c:v>-4.2566666666666642E-2</c:v>
                </c:pt>
                <c:pt idx="326">
                  <c:v>-2.9666666666670061E-3</c:v>
                </c:pt>
                <c:pt idx="327">
                  <c:v>1.2199999999999989E-2</c:v>
                </c:pt>
                <c:pt idx="328">
                  <c:v>6.6866666666666408E-2</c:v>
                </c:pt>
                <c:pt idx="329">
                  <c:v>-3.0666666666663289E-3</c:v>
                </c:pt>
                <c:pt idx="330">
                  <c:v>8.1966666666667187E-2</c:v>
                </c:pt>
                <c:pt idx="331">
                  <c:v>0.10943333333333305</c:v>
                </c:pt>
                <c:pt idx="332">
                  <c:v>9.1166666666666618E-2</c:v>
                </c:pt>
                <c:pt idx="333">
                  <c:v>-1.2166666666665993E-2</c:v>
                </c:pt>
                <c:pt idx="334">
                  <c:v>-0.10633333333333361</c:v>
                </c:pt>
                <c:pt idx="335">
                  <c:v>-6.9866666666666521E-2</c:v>
                </c:pt>
                <c:pt idx="336">
                  <c:v>5.4666666666666863E-2</c:v>
                </c:pt>
                <c:pt idx="337">
                  <c:v>8.206666666666651E-2</c:v>
                </c:pt>
                <c:pt idx="338">
                  <c:v>3.6399999999999544E-2</c:v>
                </c:pt>
                <c:pt idx="339">
                  <c:v>3.0000000000005578E-3</c:v>
                </c:pt>
                <c:pt idx="340">
                  <c:v>-0.12156666666666638</c:v>
                </c:pt>
                <c:pt idx="341">
                  <c:v>-9.7199999999999953E-2</c:v>
                </c:pt>
                <c:pt idx="342">
                  <c:v>-2.4233333333333551E-2</c:v>
                </c:pt>
                <c:pt idx="343">
                  <c:v>0.19450000000000012</c:v>
                </c:pt>
                <c:pt idx="344">
                  <c:v>0.16706666666666692</c:v>
                </c:pt>
                <c:pt idx="345">
                  <c:v>0.20353333333333357</c:v>
                </c:pt>
                <c:pt idx="346">
                  <c:v>4.5533333333334092E-2</c:v>
                </c:pt>
                <c:pt idx="347">
                  <c:v>8.2100000000000062E-2</c:v>
                </c:pt>
                <c:pt idx="348">
                  <c:v>3.3466666666666534E-2</c:v>
                </c:pt>
                <c:pt idx="349">
                  <c:v>7.9033333333333289E-2</c:v>
                </c:pt>
                <c:pt idx="350">
                  <c:v>4.5566666666666755E-2</c:v>
                </c:pt>
                <c:pt idx="351">
                  <c:v>5.160000000000009E-2</c:v>
                </c:pt>
                <c:pt idx="352">
                  <c:v>0.24913333333333343</c:v>
                </c:pt>
                <c:pt idx="353">
                  <c:v>0.26133333333333342</c:v>
                </c:pt>
                <c:pt idx="354">
                  <c:v>0.19753333333333289</c:v>
                </c:pt>
                <c:pt idx="355">
                  <c:v>-1.2199999999999989E-2</c:v>
                </c:pt>
                <c:pt idx="356">
                  <c:v>0.12759999999999971</c:v>
                </c:pt>
                <c:pt idx="357">
                  <c:v>0.13673333333333293</c:v>
                </c:pt>
                <c:pt idx="358">
                  <c:v>6.6666666666215235E-5</c:v>
                </c:pt>
                <c:pt idx="359">
                  <c:v>-1.5200000000000102E-2</c:v>
                </c:pt>
                <c:pt idx="360">
                  <c:v>-0.32206666666666628</c:v>
                </c:pt>
                <c:pt idx="361">
                  <c:v>-0.11550000000000038</c:v>
                </c:pt>
                <c:pt idx="362">
                  <c:v>2.4266666666667103E-2</c:v>
                </c:pt>
                <c:pt idx="363">
                  <c:v>0.13063333333333338</c:v>
                </c:pt>
                <c:pt idx="364">
                  <c:v>0.12456666666666649</c:v>
                </c:pt>
                <c:pt idx="365">
                  <c:v>2.4366666666666426E-2</c:v>
                </c:pt>
                <c:pt idx="366">
                  <c:v>-3.9499999999999869E-2</c:v>
                </c:pt>
                <c:pt idx="367">
                  <c:v>-3.6466666666666203E-2</c:v>
                </c:pt>
                <c:pt idx="368">
                  <c:v>-1.2166666666666881E-2</c:v>
                </c:pt>
                <c:pt idx="369">
                  <c:v>-0.11850000000000049</c:v>
                </c:pt>
                <c:pt idx="370">
                  <c:v>0.14889999999999981</c:v>
                </c:pt>
                <c:pt idx="371">
                  <c:v>1.2133333333333329E-2</c:v>
                </c:pt>
                <c:pt idx="372">
                  <c:v>1.8199999999999328E-2</c:v>
                </c:pt>
                <c:pt idx="373">
                  <c:v>1.8233333333333324E-2</c:v>
                </c:pt>
                <c:pt idx="374">
                  <c:v>-1.2166666666666881E-2</c:v>
                </c:pt>
                <c:pt idx="375">
                  <c:v>6.6900000000000404E-2</c:v>
                </c:pt>
                <c:pt idx="376">
                  <c:v>0.18533333333333424</c:v>
                </c:pt>
                <c:pt idx="377">
                  <c:v>-0.13973333333333393</c:v>
                </c:pt>
                <c:pt idx="378">
                  <c:v>-0.27349999999999985</c:v>
                </c:pt>
                <c:pt idx="379">
                  <c:v>-0.16706666666666647</c:v>
                </c:pt>
                <c:pt idx="380">
                  <c:v>-8.2033333333333402E-2</c:v>
                </c:pt>
                <c:pt idx="381">
                  <c:v>3.0399999999999761E-2</c:v>
                </c:pt>
                <c:pt idx="382">
                  <c:v>0.14886666666666626</c:v>
                </c:pt>
                <c:pt idx="383">
                  <c:v>0.1124000000000005</c:v>
                </c:pt>
                <c:pt idx="384">
                  <c:v>-3.3399999999999874E-2</c:v>
                </c:pt>
                <c:pt idx="385">
                  <c:v>8.506666666666618E-2</c:v>
                </c:pt>
                <c:pt idx="386">
                  <c:v>0.11849999999999961</c:v>
                </c:pt>
                <c:pt idx="387">
                  <c:v>6.3833333333333186E-2</c:v>
                </c:pt>
                <c:pt idx="388">
                  <c:v>6.9900000000000517E-2</c:v>
                </c:pt>
                <c:pt idx="389">
                  <c:v>-8.2033333333333847E-2</c:v>
                </c:pt>
                <c:pt idx="390">
                  <c:v>-0.12153333333333327</c:v>
                </c:pt>
                <c:pt idx="391">
                  <c:v>-4.563333333333297E-2</c:v>
                </c:pt>
                <c:pt idx="392">
                  <c:v>-5.1700000000000301E-2</c:v>
                </c:pt>
                <c:pt idx="393">
                  <c:v>3.0366666666666653E-2</c:v>
                </c:pt>
                <c:pt idx="394">
                  <c:v>0.11853333333333316</c:v>
                </c:pt>
                <c:pt idx="395">
                  <c:v>0.38589999999999991</c:v>
                </c:pt>
                <c:pt idx="396">
                  <c:v>0.48916666666666764</c:v>
                </c:pt>
                <c:pt idx="397">
                  <c:v>0.30690000000000062</c:v>
                </c:pt>
                <c:pt idx="398">
                  <c:v>1.8299999999999983E-2</c:v>
                </c:pt>
                <c:pt idx="399">
                  <c:v>-4.8566666666666869E-2</c:v>
                </c:pt>
                <c:pt idx="400">
                  <c:v>-4.8666666666666636E-2</c:v>
                </c:pt>
                <c:pt idx="401">
                  <c:v>-7.6000000000000512E-2</c:v>
                </c:pt>
                <c:pt idx="402">
                  <c:v>-3.0333333333336654E-3</c:v>
                </c:pt>
                <c:pt idx="403">
                  <c:v>9.113333333333351E-2</c:v>
                </c:pt>
                <c:pt idx="404">
                  <c:v>7.8966666666666185E-2</c:v>
                </c:pt>
                <c:pt idx="405">
                  <c:v>-2.120000000000033E-2</c:v>
                </c:pt>
                <c:pt idx="406">
                  <c:v>3.0433333333332868E-2</c:v>
                </c:pt>
                <c:pt idx="407">
                  <c:v>4.253333333333309E-2</c:v>
                </c:pt>
                <c:pt idx="408">
                  <c:v>-1.2200000000000877E-2</c:v>
                </c:pt>
                <c:pt idx="409">
                  <c:v>-1.5233333333332766E-2</c:v>
                </c:pt>
                <c:pt idx="410">
                  <c:v>-8.2033333333332514E-2</c:v>
                </c:pt>
                <c:pt idx="411">
                  <c:v>9.1333333333327715E-3</c:v>
                </c:pt>
                <c:pt idx="412">
                  <c:v>2.1266666666665657E-2</c:v>
                </c:pt>
                <c:pt idx="413">
                  <c:v>3.339999999999943E-2</c:v>
                </c:pt>
                <c:pt idx="414">
                  <c:v>-2.7299999999999436E-2</c:v>
                </c:pt>
                <c:pt idx="415">
                  <c:v>-5.7733333333333192E-2</c:v>
                </c:pt>
                <c:pt idx="416">
                  <c:v>-0.10026666666666717</c:v>
                </c:pt>
                <c:pt idx="417">
                  <c:v>-0.20969999999999978</c:v>
                </c:pt>
                <c:pt idx="418">
                  <c:v>-7.9000000000000625E-2</c:v>
                </c:pt>
                <c:pt idx="419">
                  <c:v>-0.24916666666666742</c:v>
                </c:pt>
                <c:pt idx="420">
                  <c:v>-0.18233333333333324</c:v>
                </c:pt>
                <c:pt idx="421">
                  <c:v>-0.45266666666666655</c:v>
                </c:pt>
                <c:pt idx="422">
                  <c:v>-0.20966666666666711</c:v>
                </c:pt>
                <c:pt idx="423">
                  <c:v>-0.12756666666666705</c:v>
                </c:pt>
                <c:pt idx="424">
                  <c:v>-1.2133333333333329E-2</c:v>
                </c:pt>
                <c:pt idx="425">
                  <c:v>-2.1333333333333204E-2</c:v>
                </c:pt>
                <c:pt idx="426">
                  <c:v>5.7766666666666744E-2</c:v>
                </c:pt>
                <c:pt idx="427">
                  <c:v>1.2133333333333329E-2</c:v>
                </c:pt>
                <c:pt idx="428">
                  <c:v>1.2133333333333329E-2</c:v>
                </c:pt>
                <c:pt idx="429">
                  <c:v>-4.8666666666666636E-2</c:v>
                </c:pt>
                <c:pt idx="430">
                  <c:v>-0.14586666666666659</c:v>
                </c:pt>
                <c:pt idx="431">
                  <c:v>-7.5900000000000301E-2</c:v>
                </c:pt>
                <c:pt idx="432">
                  <c:v>-0.11850000000000049</c:v>
                </c:pt>
                <c:pt idx="433">
                  <c:v>-9.1099999999999959E-2</c:v>
                </c:pt>
                <c:pt idx="434">
                  <c:v>-0.10936666666666639</c:v>
                </c:pt>
                <c:pt idx="435">
                  <c:v>6.0699999999999754E-2</c:v>
                </c:pt>
                <c:pt idx="436">
                  <c:v>0.10023333333333362</c:v>
                </c:pt>
                <c:pt idx="437">
                  <c:v>3.0433333333333312E-2</c:v>
                </c:pt>
                <c:pt idx="438">
                  <c:v>-4.5566666666666755E-2</c:v>
                </c:pt>
                <c:pt idx="439">
                  <c:v>-8.206666666666651E-2</c:v>
                </c:pt>
                <c:pt idx="440">
                  <c:v>5.7733333333333192E-2</c:v>
                </c:pt>
                <c:pt idx="441">
                  <c:v>3.3466666666666534E-2</c:v>
                </c:pt>
                <c:pt idx="442">
                  <c:v>1.2100000000000222E-2</c:v>
                </c:pt>
                <c:pt idx="443">
                  <c:v>3.3400000000000318E-2</c:v>
                </c:pt>
                <c:pt idx="444">
                  <c:v>0.10033333333333339</c:v>
                </c:pt>
                <c:pt idx="445">
                  <c:v>6.3866666666666738E-2</c:v>
                </c:pt>
                <c:pt idx="446">
                  <c:v>3.3433333333332982E-2</c:v>
                </c:pt>
                <c:pt idx="447">
                  <c:v>4.2466666666666875E-2</c:v>
                </c:pt>
                <c:pt idx="448">
                  <c:v>-9.100000000000108E-3</c:v>
                </c:pt>
                <c:pt idx="449">
                  <c:v>-2.1233333333333437E-2</c:v>
                </c:pt>
                <c:pt idx="450">
                  <c:v>0.11849999999999961</c:v>
                </c:pt>
                <c:pt idx="451">
                  <c:v>0.10630000000000051</c:v>
                </c:pt>
                <c:pt idx="452">
                  <c:v>0.13060000000000027</c:v>
                </c:pt>
                <c:pt idx="453">
                  <c:v>4.5566666666666755E-2</c:v>
                </c:pt>
                <c:pt idx="454">
                  <c:v>4.563333333333297E-2</c:v>
                </c:pt>
                <c:pt idx="455">
                  <c:v>-4.8566666666666425E-2</c:v>
                </c:pt>
                <c:pt idx="456">
                  <c:v>-2.4299999999999766E-2</c:v>
                </c:pt>
                <c:pt idx="457">
                  <c:v>-0.18840000000000012</c:v>
                </c:pt>
                <c:pt idx="458">
                  <c:v>-0.75053333333333372</c:v>
                </c:pt>
                <c:pt idx="459">
                  <c:v>-0.46493333333333409</c:v>
                </c:pt>
                <c:pt idx="460">
                  <c:v>-0.29166666666666652</c:v>
                </c:pt>
                <c:pt idx="461">
                  <c:v>5.4733333333333078E-2</c:v>
                </c:pt>
                <c:pt idx="462">
                  <c:v>5.166666666666675E-2</c:v>
                </c:pt>
                <c:pt idx="463">
                  <c:v>0.17013333333333369</c:v>
                </c:pt>
                <c:pt idx="464">
                  <c:v>6.9900000000000073E-2</c:v>
                </c:pt>
                <c:pt idx="465">
                  <c:v>0.14889999999999981</c:v>
                </c:pt>
                <c:pt idx="466">
                  <c:v>9.113333333333351E-2</c:v>
                </c:pt>
                <c:pt idx="467">
                  <c:v>0.12453333333333338</c:v>
                </c:pt>
                <c:pt idx="468">
                  <c:v>5.4666666666666863E-2</c:v>
                </c:pt>
                <c:pt idx="469">
                  <c:v>7.8999999999999737E-2</c:v>
                </c:pt>
                <c:pt idx="470">
                  <c:v>0.11846666666666694</c:v>
                </c:pt>
                <c:pt idx="471">
                  <c:v>0.10030000000000028</c:v>
                </c:pt>
                <c:pt idx="472">
                  <c:v>5.4699999999999971E-2</c:v>
                </c:pt>
                <c:pt idx="473">
                  <c:v>-3.0399999999999761E-2</c:v>
                </c:pt>
                <c:pt idx="474">
                  <c:v>2.7333333333333432E-2</c:v>
                </c:pt>
                <c:pt idx="475">
                  <c:v>3.9566666666666972E-2</c:v>
                </c:pt>
                <c:pt idx="476">
                  <c:v>0.12153333333333327</c:v>
                </c:pt>
                <c:pt idx="477">
                  <c:v>0.12153333333333283</c:v>
                </c:pt>
                <c:pt idx="478">
                  <c:v>6.68333333333333E-2</c:v>
                </c:pt>
                <c:pt idx="479">
                  <c:v>-7.2866666666666635E-2</c:v>
                </c:pt>
                <c:pt idx="480">
                  <c:v>-3.3433333333333426E-2</c:v>
                </c:pt>
                <c:pt idx="481">
                  <c:v>-1.2166666666666437E-2</c:v>
                </c:pt>
                <c:pt idx="482">
                  <c:v>-2.7399999999999203E-2</c:v>
                </c:pt>
                <c:pt idx="483">
                  <c:v>-1.5133333333333443E-2</c:v>
                </c:pt>
                <c:pt idx="484">
                  <c:v>2.1266666666666545E-2</c:v>
                </c:pt>
                <c:pt idx="485">
                  <c:v>0.16706666666666647</c:v>
                </c:pt>
                <c:pt idx="486">
                  <c:v>7.9000000000000181E-2</c:v>
                </c:pt>
                <c:pt idx="487">
                  <c:v>3.9500000000000313E-2</c:v>
                </c:pt>
                <c:pt idx="488">
                  <c:v>-0.13063333333333338</c:v>
                </c:pt>
                <c:pt idx="489">
                  <c:v>-0.13673333333333382</c:v>
                </c:pt>
                <c:pt idx="490">
                  <c:v>1.2200000000000433E-2</c:v>
                </c:pt>
                <c:pt idx="491">
                  <c:v>-5.7733333333332748E-2</c:v>
                </c:pt>
                <c:pt idx="492">
                  <c:v>2.7333333333333432E-2</c:v>
                </c:pt>
                <c:pt idx="493">
                  <c:v>-4.5600000000000307E-2</c:v>
                </c:pt>
                <c:pt idx="494">
                  <c:v>-0.10639999999999983</c:v>
                </c:pt>
                <c:pt idx="495">
                  <c:v>-9.7233333333333061E-2</c:v>
                </c:pt>
                <c:pt idx="496">
                  <c:v>-4.253333333333309E-2</c:v>
                </c:pt>
                <c:pt idx="497">
                  <c:v>3.0333333333332213E-3</c:v>
                </c:pt>
                <c:pt idx="498">
                  <c:v>1.5166666666666551E-2</c:v>
                </c:pt>
                <c:pt idx="499">
                  <c:v>3.6499999999999755E-2</c:v>
                </c:pt>
                <c:pt idx="500">
                  <c:v>-1.5199999999999658E-2</c:v>
                </c:pt>
                <c:pt idx="501">
                  <c:v>3.1000000000003247E-3</c:v>
                </c:pt>
                <c:pt idx="502">
                  <c:v>-1.8266666666666431E-2</c:v>
                </c:pt>
                <c:pt idx="503">
                  <c:v>0.13070000000000004</c:v>
                </c:pt>
                <c:pt idx="504">
                  <c:v>8.5100000000000176E-2</c:v>
                </c:pt>
                <c:pt idx="505">
                  <c:v>0</c:v>
                </c:pt>
                <c:pt idx="506">
                  <c:v>-8.510000000000062E-2</c:v>
                </c:pt>
                <c:pt idx="507">
                  <c:v>-0.10636666666666716</c:v>
                </c:pt>
                <c:pt idx="508">
                  <c:v>7.2900000000000187E-2</c:v>
                </c:pt>
                <c:pt idx="509">
                  <c:v>3.953333333333342E-2</c:v>
                </c:pt>
                <c:pt idx="510">
                  <c:v>0.12453333333333338</c:v>
                </c:pt>
                <c:pt idx="511">
                  <c:v>4.8599999999999532E-2</c:v>
                </c:pt>
                <c:pt idx="512">
                  <c:v>7.2933333333333294E-2</c:v>
                </c:pt>
                <c:pt idx="513">
                  <c:v>9.1166666666666618E-2</c:v>
                </c:pt>
                <c:pt idx="514">
                  <c:v>7.5933333333332964E-2</c:v>
                </c:pt>
                <c:pt idx="515">
                  <c:v>1.5200000000000102E-2</c:v>
                </c:pt>
                <c:pt idx="516">
                  <c:v>0.58643333333333336</c:v>
                </c:pt>
                <c:pt idx="517">
                  <c:v>0.27953333333333408</c:v>
                </c:pt>
                <c:pt idx="518">
                  <c:v>1.7836666666666661</c:v>
                </c:pt>
                <c:pt idx="519">
                  <c:v>-0.62590000000000057</c:v>
                </c:pt>
                <c:pt idx="520">
                  <c:v>-0.6958000000000002</c:v>
                </c:pt>
                <c:pt idx="521">
                  <c:v>-0.34336666666666726</c:v>
                </c:pt>
                <c:pt idx="522">
                  <c:v>-0.16716666666666669</c:v>
                </c:pt>
                <c:pt idx="523">
                  <c:v>3.6466666666666647E-2</c:v>
                </c:pt>
                <c:pt idx="524">
                  <c:v>-0.30686666666666662</c:v>
                </c:pt>
                <c:pt idx="525">
                  <c:v>-0.28566666666666629</c:v>
                </c:pt>
                <c:pt idx="526">
                  <c:v>-0.15496666666666625</c:v>
                </c:pt>
                <c:pt idx="527">
                  <c:v>-8.5066666666666624E-2</c:v>
                </c:pt>
                <c:pt idx="528">
                  <c:v>-4.8566666666665981E-2</c:v>
                </c:pt>
                <c:pt idx="529">
                  <c:v>-9.7199999999999953E-2</c:v>
                </c:pt>
                <c:pt idx="530">
                  <c:v>1.5200000000000102E-2</c:v>
                </c:pt>
                <c:pt idx="531">
                  <c:v>-1.5233333333333654E-2</c:v>
                </c:pt>
                <c:pt idx="532">
                  <c:v>-2.1266666666666545E-2</c:v>
                </c:pt>
                <c:pt idx="533">
                  <c:v>-1.5200000000000102E-2</c:v>
                </c:pt>
                <c:pt idx="534">
                  <c:v>-4.5599999999999863E-2</c:v>
                </c:pt>
                <c:pt idx="535">
                  <c:v>-0.12766666666666637</c:v>
                </c:pt>
                <c:pt idx="536">
                  <c:v>-9.1166666666666618E-2</c:v>
                </c:pt>
                <c:pt idx="537">
                  <c:v>4.2599999999999749E-2</c:v>
                </c:pt>
                <c:pt idx="538">
                  <c:v>6.0799999999999965E-2</c:v>
                </c:pt>
                <c:pt idx="539">
                  <c:v>-8.5066666666667068E-2</c:v>
                </c:pt>
                <c:pt idx="540">
                  <c:v>3.3433333333332982E-2</c:v>
                </c:pt>
                <c:pt idx="541">
                  <c:v>3.3433333333332982E-2</c:v>
                </c:pt>
                <c:pt idx="542">
                  <c:v>-1.8233333333333324E-2</c:v>
                </c:pt>
                <c:pt idx="543">
                  <c:v>-0.18236666666666723</c:v>
                </c:pt>
                <c:pt idx="544">
                  <c:v>-6.0799999999999965E-2</c:v>
                </c:pt>
                <c:pt idx="545">
                  <c:v>-2.1266666666666989E-2</c:v>
                </c:pt>
                <c:pt idx="546">
                  <c:v>9.4166666666666732E-2</c:v>
                </c:pt>
                <c:pt idx="547">
                  <c:v>5.1633333333333642E-2</c:v>
                </c:pt>
                <c:pt idx="548">
                  <c:v>0.15503333333333336</c:v>
                </c:pt>
                <c:pt idx="549">
                  <c:v>0.19443333333333257</c:v>
                </c:pt>
                <c:pt idx="550">
                  <c:v>0.18843333333333367</c:v>
                </c:pt>
                <c:pt idx="551">
                  <c:v>3.0400000000000205E-2</c:v>
                </c:pt>
                <c:pt idx="552">
                  <c:v>2.4266666666667103E-2</c:v>
                </c:pt>
                <c:pt idx="553">
                  <c:v>-0.33116666666666728</c:v>
                </c:pt>
                <c:pt idx="554">
                  <c:v>-0.11246666666666671</c:v>
                </c:pt>
                <c:pt idx="555">
                  <c:v>-9.1000000000005521E-3</c:v>
                </c:pt>
                <c:pt idx="556">
                  <c:v>-1.5166666666666995E-2</c:v>
                </c:pt>
                <c:pt idx="557">
                  <c:v>-9.1133333333333066E-2</c:v>
                </c:pt>
                <c:pt idx="558">
                  <c:v>-1.5166666666666995E-2</c:v>
                </c:pt>
                <c:pt idx="559">
                  <c:v>9.4166666666666732E-2</c:v>
                </c:pt>
                <c:pt idx="560">
                  <c:v>3.3366666666666767E-2</c:v>
                </c:pt>
                <c:pt idx="561">
                  <c:v>-2.4299999999999766E-2</c:v>
                </c:pt>
                <c:pt idx="562">
                  <c:v>-5.77666666666663E-2</c:v>
                </c:pt>
                <c:pt idx="563">
                  <c:v>9.1333333333327715E-3</c:v>
                </c:pt>
                <c:pt idx="564">
                  <c:v>6.0799999999999965E-2</c:v>
                </c:pt>
                <c:pt idx="565">
                  <c:v>-3.0333333333336654E-3</c:v>
                </c:pt>
                <c:pt idx="566">
                  <c:v>3.0400000000000205E-2</c:v>
                </c:pt>
                <c:pt idx="567">
                  <c:v>2.4299999999999766E-2</c:v>
                </c:pt>
                <c:pt idx="568">
                  <c:v>8.5066666666666624E-2</c:v>
                </c:pt>
                <c:pt idx="569">
                  <c:v>-9.1333333333332156E-3</c:v>
                </c:pt>
                <c:pt idx="570">
                  <c:v>3.9500000000000313E-2</c:v>
                </c:pt>
                <c:pt idx="571">
                  <c:v>1.8233333333333324E-2</c:v>
                </c:pt>
                <c:pt idx="572">
                  <c:v>1.8233333333333324E-2</c:v>
                </c:pt>
                <c:pt idx="573">
                  <c:v>4.5599999999999863E-2</c:v>
                </c:pt>
                <c:pt idx="574">
                  <c:v>2.1300000000000097E-2</c:v>
                </c:pt>
                <c:pt idx="575">
                  <c:v>-9.1666666666663232E-3</c:v>
                </c:pt>
                <c:pt idx="576">
                  <c:v>3.9466666666667205E-2</c:v>
                </c:pt>
                <c:pt idx="577">
                  <c:v>-1.5133333333333887E-2</c:v>
                </c:pt>
                <c:pt idx="578">
                  <c:v>2.430000000000021E-2</c:v>
                </c:pt>
                <c:pt idx="579">
                  <c:v>9.100000000000108E-3</c:v>
                </c:pt>
                <c:pt idx="580">
                  <c:v>3.0333333333333101E-2</c:v>
                </c:pt>
                <c:pt idx="581">
                  <c:v>-6.0666666666668867E-3</c:v>
                </c:pt>
                <c:pt idx="582">
                  <c:v>0.42233333333333301</c:v>
                </c:pt>
                <c:pt idx="583">
                  <c:v>0.28873333333333306</c:v>
                </c:pt>
                <c:pt idx="584">
                  <c:v>0.35853333333333293</c:v>
                </c:pt>
                <c:pt idx="585">
                  <c:v>-4.8599999999999532E-2</c:v>
                </c:pt>
                <c:pt idx="586">
                  <c:v>3.3366666666666767E-2</c:v>
                </c:pt>
                <c:pt idx="587">
                  <c:v>6.0833333333333073E-2</c:v>
                </c:pt>
                <c:pt idx="588">
                  <c:v>0.28256666666666685</c:v>
                </c:pt>
                <c:pt idx="589">
                  <c:v>5.1633333333334086E-2</c:v>
                </c:pt>
                <c:pt idx="590">
                  <c:v>-4.8666666666666636E-2</c:v>
                </c:pt>
                <c:pt idx="591">
                  <c:v>-0.26736666666666675</c:v>
                </c:pt>
                <c:pt idx="592">
                  <c:v>-0.1123666666666665</c:v>
                </c:pt>
                <c:pt idx="593">
                  <c:v>9.4199999999999839E-2</c:v>
                </c:pt>
                <c:pt idx="594">
                  <c:v>0.11240000000000006</c:v>
                </c:pt>
                <c:pt idx="595">
                  <c:v>0.11543333333333372</c:v>
                </c:pt>
                <c:pt idx="596">
                  <c:v>9.1666666666663232E-3</c:v>
                </c:pt>
                <c:pt idx="597">
                  <c:v>0.18839999999999968</c:v>
                </c:pt>
                <c:pt idx="598">
                  <c:v>2.4266666666666659E-2</c:v>
                </c:pt>
                <c:pt idx="599">
                  <c:v>-2.430000000000021E-2</c:v>
                </c:pt>
                <c:pt idx="600">
                  <c:v>-6.6799999999999748E-2</c:v>
                </c:pt>
                <c:pt idx="601">
                  <c:v>-6.68333333333333E-2</c:v>
                </c:pt>
                <c:pt idx="602">
                  <c:v>7.2933333333333294E-2</c:v>
                </c:pt>
                <c:pt idx="603">
                  <c:v>0.13973333333333304</c:v>
                </c:pt>
                <c:pt idx="604">
                  <c:v>0.11843333333333295</c:v>
                </c:pt>
                <c:pt idx="605">
                  <c:v>0.28263333333333396</c:v>
                </c:pt>
                <c:pt idx="606">
                  <c:v>0.19446666666666701</c:v>
                </c:pt>
                <c:pt idx="607">
                  <c:v>9.7233333333333505E-2</c:v>
                </c:pt>
                <c:pt idx="608">
                  <c:v>0.12760000000000016</c:v>
                </c:pt>
                <c:pt idx="609">
                  <c:v>5.1699999999999413E-2</c:v>
                </c:pt>
                <c:pt idx="610">
                  <c:v>-6.0800000000000409E-2</c:v>
                </c:pt>
                <c:pt idx="611">
                  <c:v>-0.10943333333333349</c:v>
                </c:pt>
                <c:pt idx="612">
                  <c:v>-6.6866666666666852E-2</c:v>
                </c:pt>
                <c:pt idx="613">
                  <c:v>-2.966666666666562E-3</c:v>
                </c:pt>
                <c:pt idx="614">
                  <c:v>-0.13673333333333382</c:v>
                </c:pt>
                <c:pt idx="615">
                  <c:v>-0.15496666666666581</c:v>
                </c:pt>
                <c:pt idx="616">
                  <c:v>-0.14586666666666659</c:v>
                </c:pt>
                <c:pt idx="617">
                  <c:v>-0.11243333333333361</c:v>
                </c:pt>
                <c:pt idx="618">
                  <c:v>-5.4700000000000415E-2</c:v>
                </c:pt>
                <c:pt idx="619">
                  <c:v>-9.1333333333327715E-3</c:v>
                </c:pt>
                <c:pt idx="620">
                  <c:v>-4.8633333333333084E-2</c:v>
                </c:pt>
                <c:pt idx="621">
                  <c:v>4.8666666666666636E-2</c:v>
                </c:pt>
                <c:pt idx="622">
                  <c:v>0.31909999999999972</c:v>
                </c:pt>
                <c:pt idx="623">
                  <c:v>0.1701666666666668</c:v>
                </c:pt>
                <c:pt idx="624">
                  <c:v>2.7300000000000324E-2</c:v>
                </c:pt>
                <c:pt idx="625">
                  <c:v>-7.5933333333333408E-2</c:v>
                </c:pt>
                <c:pt idx="626">
                  <c:v>9.0666666666665563E-3</c:v>
                </c:pt>
                <c:pt idx="627">
                  <c:v>3.6499999999999311E-2</c:v>
                </c:pt>
                <c:pt idx="628">
                  <c:v>5.4666666666666863E-2</c:v>
                </c:pt>
                <c:pt idx="629">
                  <c:v>-3.0000000000001137E-3</c:v>
                </c:pt>
                <c:pt idx="630">
                  <c:v>9.100000000000108E-3</c:v>
                </c:pt>
                <c:pt idx="631">
                  <c:v>5.773333333333408E-2</c:v>
                </c:pt>
                <c:pt idx="632">
                  <c:v>-4.8666666666666636E-2</c:v>
                </c:pt>
                <c:pt idx="633">
                  <c:v>0.42233333333333345</c:v>
                </c:pt>
                <c:pt idx="634">
                  <c:v>0.24313333333333365</c:v>
                </c:pt>
                <c:pt idx="635">
                  <c:v>4.8600000000000421E-2</c:v>
                </c:pt>
                <c:pt idx="636">
                  <c:v>-0.1306666666666656</c:v>
                </c:pt>
                <c:pt idx="637">
                  <c:v>-0.14279999999999937</c:v>
                </c:pt>
                <c:pt idx="638">
                  <c:v>0.12153333333333283</c:v>
                </c:pt>
                <c:pt idx="639">
                  <c:v>9.4200000000000728E-2</c:v>
                </c:pt>
                <c:pt idx="640">
                  <c:v>1.2133333333332885E-2</c:v>
                </c:pt>
                <c:pt idx="641">
                  <c:v>-3.343333333333387E-2</c:v>
                </c:pt>
                <c:pt idx="642">
                  <c:v>6.6900000000000404E-2</c:v>
                </c:pt>
                <c:pt idx="643">
                  <c:v>-2.7366666666667427E-2</c:v>
                </c:pt>
                <c:pt idx="644">
                  <c:v>2.7333333333332988E-2</c:v>
                </c:pt>
                <c:pt idx="645">
                  <c:v>0.22789999999999999</c:v>
                </c:pt>
                <c:pt idx="646">
                  <c:v>0.19140000000000068</c:v>
                </c:pt>
                <c:pt idx="647">
                  <c:v>0.13673333333333293</c:v>
                </c:pt>
                <c:pt idx="648">
                  <c:v>0.18539999999999957</c:v>
                </c:pt>
                <c:pt idx="649">
                  <c:v>5.7766666666667632E-2</c:v>
                </c:pt>
                <c:pt idx="650">
                  <c:v>-2.4333333333333762E-2</c:v>
                </c:pt>
                <c:pt idx="651">
                  <c:v>-0.12456666666666649</c:v>
                </c:pt>
                <c:pt idx="652">
                  <c:v>-6.68333333333333E-2</c:v>
                </c:pt>
                <c:pt idx="653">
                  <c:v>-0.10033333333333339</c:v>
                </c:pt>
                <c:pt idx="654">
                  <c:v>-4.8666666666666636E-2</c:v>
                </c:pt>
                <c:pt idx="655">
                  <c:v>-2.4333333333332874E-2</c:v>
                </c:pt>
                <c:pt idx="656">
                  <c:v>9.1200000000000614E-2</c:v>
                </c:pt>
                <c:pt idx="657">
                  <c:v>1.5200000000000102E-2</c:v>
                </c:pt>
                <c:pt idx="658">
                  <c:v>-0.11850000000000005</c:v>
                </c:pt>
                <c:pt idx="659">
                  <c:v>-8.510000000000062E-2</c:v>
                </c:pt>
                <c:pt idx="660">
                  <c:v>-8.8133333333334285E-2</c:v>
                </c:pt>
                <c:pt idx="661">
                  <c:v>-2.4233333333333995E-2</c:v>
                </c:pt>
                <c:pt idx="662">
                  <c:v>9.7199999999999953E-2</c:v>
                </c:pt>
                <c:pt idx="663">
                  <c:v>0.1033333333333335</c:v>
                </c:pt>
                <c:pt idx="664">
                  <c:v>3.6499999999999311E-2</c:v>
                </c:pt>
                <c:pt idx="665">
                  <c:v>-3.9499999999999424E-2</c:v>
                </c:pt>
                <c:pt idx="666">
                  <c:v>6.0999999999991061E-3</c:v>
                </c:pt>
                <c:pt idx="667">
                  <c:v>2.1266666666665657E-2</c:v>
                </c:pt>
                <c:pt idx="668">
                  <c:v>-5.476666666666663E-2</c:v>
                </c:pt>
                <c:pt idx="669">
                  <c:v>-5.473333333333219E-2</c:v>
                </c:pt>
                <c:pt idx="670">
                  <c:v>6.9899999999999629E-2</c:v>
                </c:pt>
                <c:pt idx="671">
                  <c:v>4.563333333333297E-2</c:v>
                </c:pt>
                <c:pt idx="672">
                  <c:v>-3.3400000000000318E-2</c:v>
                </c:pt>
                <c:pt idx="673">
                  <c:v>-0.12463333333333271</c:v>
                </c:pt>
                <c:pt idx="674">
                  <c:v>-5.4666666666666863E-2</c:v>
                </c:pt>
                <c:pt idx="675">
                  <c:v>-8.816666666666606E-2</c:v>
                </c:pt>
                <c:pt idx="676">
                  <c:v>-0.10636666666666628</c:v>
                </c:pt>
                <c:pt idx="677">
                  <c:v>-6.6866666666665964E-2</c:v>
                </c:pt>
                <c:pt idx="678">
                  <c:v>-0.15796666666666681</c:v>
                </c:pt>
                <c:pt idx="679">
                  <c:v>-8.2033333333333402E-2</c:v>
                </c:pt>
                <c:pt idx="680">
                  <c:v>-0.14890000000000025</c:v>
                </c:pt>
                <c:pt idx="681">
                  <c:v>-0.20659999999999989</c:v>
                </c:pt>
                <c:pt idx="682">
                  <c:v>-9.1099999999999959E-2</c:v>
                </c:pt>
                <c:pt idx="683">
                  <c:v>0.1336666666666666</c:v>
                </c:pt>
                <c:pt idx="684">
                  <c:v>0.1337333333333337</c:v>
                </c:pt>
                <c:pt idx="685">
                  <c:v>6.3833333333333186E-2</c:v>
                </c:pt>
                <c:pt idx="686">
                  <c:v>5.1599999999999646E-2</c:v>
                </c:pt>
                <c:pt idx="687">
                  <c:v>-0.15196666666666658</c:v>
                </c:pt>
                <c:pt idx="688">
                  <c:v>-0.10636666666666628</c:v>
                </c:pt>
                <c:pt idx="689">
                  <c:v>-4.2466666666666875E-2</c:v>
                </c:pt>
                <c:pt idx="690">
                  <c:v>2.1300000000000097E-2</c:v>
                </c:pt>
                <c:pt idx="691">
                  <c:v>2.1266666666666545E-2</c:v>
                </c:pt>
                <c:pt idx="692">
                  <c:v>0.18229999999999968</c:v>
                </c:pt>
                <c:pt idx="693">
                  <c:v>0.10939999999999994</c:v>
                </c:pt>
                <c:pt idx="694">
                  <c:v>0.16106666666666669</c:v>
                </c:pt>
                <c:pt idx="695">
                  <c:v>9.7200000000000841E-2</c:v>
                </c:pt>
                <c:pt idx="696">
                  <c:v>5.4666666666666863E-2</c:v>
                </c:pt>
                <c:pt idx="697">
                  <c:v>9.100000000000108E-3</c:v>
                </c:pt>
                <c:pt idx="698">
                  <c:v>3.6500000000000199E-2</c:v>
                </c:pt>
                <c:pt idx="699">
                  <c:v>0.12453333333333294</c:v>
                </c:pt>
                <c:pt idx="700">
                  <c:v>3.3466666666666534E-2</c:v>
                </c:pt>
                <c:pt idx="701">
                  <c:v>1.2166666666666437E-2</c:v>
                </c:pt>
                <c:pt idx="702">
                  <c:v>-6.3799999999999635E-2</c:v>
                </c:pt>
                <c:pt idx="703">
                  <c:v>3.0366666666666653E-2</c:v>
                </c:pt>
                <c:pt idx="704">
                  <c:v>5.1600000000000534E-2</c:v>
                </c:pt>
                <c:pt idx="705">
                  <c:v>-2.4333333333333762E-2</c:v>
                </c:pt>
                <c:pt idx="706">
                  <c:v>-0.23393333333333377</c:v>
                </c:pt>
                <c:pt idx="707">
                  <c:v>-0.11853333333333271</c:v>
                </c:pt>
                <c:pt idx="708">
                  <c:v>1.2133333333332885E-2</c:v>
                </c:pt>
                <c:pt idx="709">
                  <c:v>0.10330000000000084</c:v>
                </c:pt>
                <c:pt idx="710">
                  <c:v>-7.2899999999999743E-2</c:v>
                </c:pt>
                <c:pt idx="711">
                  <c:v>-5.7733333333333192E-2</c:v>
                </c:pt>
                <c:pt idx="712">
                  <c:v>-0.1549666666666667</c:v>
                </c:pt>
                <c:pt idx="713">
                  <c:v>0.1155333333333326</c:v>
                </c:pt>
                <c:pt idx="714">
                  <c:v>3.3466666666667422E-2</c:v>
                </c:pt>
                <c:pt idx="715">
                  <c:v>8.2066666666666066E-2</c:v>
                </c:pt>
                <c:pt idx="716">
                  <c:v>0.10023333333333362</c:v>
                </c:pt>
                <c:pt idx="717">
                  <c:v>9.100000000000108E-3</c:v>
                </c:pt>
                <c:pt idx="718">
                  <c:v>-9.729999999999972E-2</c:v>
                </c:pt>
                <c:pt idx="719">
                  <c:v>-6.6799999999999748E-2</c:v>
                </c:pt>
                <c:pt idx="720">
                  <c:v>-4.8633333333333972E-2</c:v>
                </c:pt>
                <c:pt idx="721">
                  <c:v>-9.7199999999999953E-2</c:v>
                </c:pt>
                <c:pt idx="722">
                  <c:v>-6.3800000000000523E-2</c:v>
                </c:pt>
                <c:pt idx="723">
                  <c:v>5.4666666666666863E-2</c:v>
                </c:pt>
                <c:pt idx="724">
                  <c:v>0.19136666666666713</c:v>
                </c:pt>
                <c:pt idx="725">
                  <c:v>0.10026666666666717</c:v>
                </c:pt>
                <c:pt idx="726">
                  <c:v>-8.5066666666667068E-2</c:v>
                </c:pt>
                <c:pt idx="727">
                  <c:v>-4.8566666666666869E-2</c:v>
                </c:pt>
                <c:pt idx="728">
                  <c:v>2.1233333333332993E-2</c:v>
                </c:pt>
                <c:pt idx="729">
                  <c:v>-0.1549666666666667</c:v>
                </c:pt>
                <c:pt idx="730">
                  <c:v>-5.1666666666667638E-2</c:v>
                </c:pt>
                <c:pt idx="731">
                  <c:v>-3.9466666666665873E-2</c:v>
                </c:pt>
                <c:pt idx="732">
                  <c:v>-2.7366666666666539E-2</c:v>
                </c:pt>
                <c:pt idx="733">
                  <c:v>0.13370000000000015</c:v>
                </c:pt>
                <c:pt idx="734">
                  <c:v>2.4333333333332874E-2</c:v>
                </c:pt>
                <c:pt idx="735">
                  <c:v>3.3400000000000318E-2</c:v>
                </c:pt>
                <c:pt idx="736">
                  <c:v>0.18539999999999957</c:v>
                </c:pt>
                <c:pt idx="737">
                  <c:v>0.10026666666666717</c:v>
                </c:pt>
                <c:pt idx="738">
                  <c:v>0.15800000000000036</c:v>
                </c:pt>
                <c:pt idx="739">
                  <c:v>9.4133333333333624E-2</c:v>
                </c:pt>
                <c:pt idx="740">
                  <c:v>2.1300000000000097E-2</c:v>
                </c:pt>
                <c:pt idx="741">
                  <c:v>-3.3466666666666534E-2</c:v>
                </c:pt>
                <c:pt idx="742">
                  <c:v>0.1306666666666656</c:v>
                </c:pt>
                <c:pt idx="743">
                  <c:v>3.343333333333387E-2</c:v>
                </c:pt>
                <c:pt idx="744">
                  <c:v>-3.6466666666666647E-2</c:v>
                </c:pt>
                <c:pt idx="745">
                  <c:v>-0.14276666666666671</c:v>
                </c:pt>
                <c:pt idx="746">
                  <c:v>-2.1233333333332105E-2</c:v>
                </c:pt>
                <c:pt idx="747">
                  <c:v>0.16099999999999959</c:v>
                </c:pt>
                <c:pt idx="748">
                  <c:v>0.16709999999999958</c:v>
                </c:pt>
                <c:pt idx="749">
                  <c:v>0.21873333333333367</c:v>
                </c:pt>
                <c:pt idx="750">
                  <c:v>6.9933333333333181E-2</c:v>
                </c:pt>
                <c:pt idx="751">
                  <c:v>1.2199999999999989E-2</c:v>
                </c:pt>
                <c:pt idx="752">
                  <c:v>-4.5600000000000307E-2</c:v>
                </c:pt>
                <c:pt idx="753">
                  <c:v>-5.7799999999999407E-2</c:v>
                </c:pt>
                <c:pt idx="754">
                  <c:v>3.0433333333332868E-2</c:v>
                </c:pt>
                <c:pt idx="755">
                  <c:v>-6.0666666666673308E-3</c:v>
                </c:pt>
                <c:pt idx="756">
                  <c:v>-0.1033333333333335</c:v>
                </c:pt>
                <c:pt idx="757">
                  <c:v>-9.7233333333332617E-2</c:v>
                </c:pt>
                <c:pt idx="758">
                  <c:v>-6.3766666666666971E-2</c:v>
                </c:pt>
                <c:pt idx="759">
                  <c:v>4.5599999999999419E-2</c:v>
                </c:pt>
                <c:pt idx="760">
                  <c:v>0.10026666666666717</c:v>
                </c:pt>
                <c:pt idx="761">
                  <c:v>-7.3000000000000398E-2</c:v>
                </c:pt>
                <c:pt idx="762">
                  <c:v>-0.25223333333333375</c:v>
                </c:pt>
                <c:pt idx="763">
                  <c:v>-0.13063333333333293</c:v>
                </c:pt>
                <c:pt idx="764">
                  <c:v>-0.20053333333333434</c:v>
                </c:pt>
                <c:pt idx="765">
                  <c:v>-0.10633333333333272</c:v>
                </c:pt>
                <c:pt idx="766">
                  <c:v>-0.16106666666666669</c:v>
                </c:pt>
                <c:pt idx="767">
                  <c:v>-0.17930000000000046</c:v>
                </c:pt>
                <c:pt idx="768">
                  <c:v>-0.12456666666666649</c:v>
                </c:pt>
                <c:pt idx="769">
                  <c:v>2.430000000000021E-2</c:v>
                </c:pt>
                <c:pt idx="770">
                  <c:v>5.1733333333332965E-2</c:v>
                </c:pt>
                <c:pt idx="771">
                  <c:v>3.9533333333332976E-2</c:v>
                </c:pt>
                <c:pt idx="772">
                  <c:v>0.12763333333333371</c:v>
                </c:pt>
                <c:pt idx="773">
                  <c:v>0.24613333333333287</c:v>
                </c:pt>
                <c:pt idx="774">
                  <c:v>0.18530000000000069</c:v>
                </c:pt>
                <c:pt idx="775">
                  <c:v>0.10636666666666628</c:v>
                </c:pt>
                <c:pt idx="776">
                  <c:v>-0.19749999999999979</c:v>
                </c:pt>
                <c:pt idx="777">
                  <c:v>-0.15190000000000037</c:v>
                </c:pt>
                <c:pt idx="778">
                  <c:v>-6.3833333333333186E-2</c:v>
                </c:pt>
                <c:pt idx="779">
                  <c:v>-2.7400000000000091E-2</c:v>
                </c:pt>
                <c:pt idx="780">
                  <c:v>5.4733333333333078E-2</c:v>
                </c:pt>
                <c:pt idx="781">
                  <c:v>-7.2899999999999743E-2</c:v>
                </c:pt>
                <c:pt idx="782">
                  <c:v>-0.14890000000000025</c:v>
                </c:pt>
                <c:pt idx="783">
                  <c:v>-0.20363333333333333</c:v>
                </c:pt>
                <c:pt idx="784">
                  <c:v>5.4700000000000415E-2</c:v>
                </c:pt>
                <c:pt idx="785">
                  <c:v>0.28869999999999951</c:v>
                </c:pt>
                <c:pt idx="786">
                  <c:v>2.4333333333332874E-2</c:v>
                </c:pt>
                <c:pt idx="787">
                  <c:v>-3.343333333333387E-2</c:v>
                </c:pt>
                <c:pt idx="788">
                  <c:v>-0.18846666666666678</c:v>
                </c:pt>
                <c:pt idx="789">
                  <c:v>-0.206666666666667</c:v>
                </c:pt>
                <c:pt idx="790">
                  <c:v>-0.11540000000000017</c:v>
                </c:pt>
                <c:pt idx="791">
                  <c:v>1.2133333333333773E-2</c:v>
                </c:pt>
                <c:pt idx="792">
                  <c:v>-4.8599999999999532E-2</c:v>
                </c:pt>
                <c:pt idx="793">
                  <c:v>-0.19449999999999967</c:v>
                </c:pt>
                <c:pt idx="794">
                  <c:v>6.133333333333546E-3</c:v>
                </c:pt>
                <c:pt idx="795">
                  <c:v>-0.29776666666666696</c:v>
                </c:pt>
                <c:pt idx="796">
                  <c:v>-0.32516666666666705</c:v>
                </c:pt>
                <c:pt idx="797">
                  <c:v>-0.45579999999999998</c:v>
                </c:pt>
                <c:pt idx="798">
                  <c:v>-4.8599999999999532E-2</c:v>
                </c:pt>
                <c:pt idx="799">
                  <c:v>0.20966666666666622</c:v>
                </c:pt>
                <c:pt idx="800">
                  <c:v>0.12153333333333372</c:v>
                </c:pt>
                <c:pt idx="801">
                  <c:v>-1.2100000000000222E-2</c:v>
                </c:pt>
                <c:pt idx="802">
                  <c:v>0.14890000000000025</c:v>
                </c:pt>
                <c:pt idx="803">
                  <c:v>0.18836666666666702</c:v>
                </c:pt>
                <c:pt idx="804">
                  <c:v>0.2583000000000002</c:v>
                </c:pt>
                <c:pt idx="805">
                  <c:v>0.17626666666666679</c:v>
                </c:pt>
                <c:pt idx="806">
                  <c:v>9.4200000000000728E-2</c:v>
                </c:pt>
                <c:pt idx="807">
                  <c:v>-3.0999999999998806E-3</c:v>
                </c:pt>
                <c:pt idx="808">
                  <c:v>4.8566666666665981E-2</c:v>
                </c:pt>
                <c:pt idx="809">
                  <c:v>-4.8600000000000421E-2</c:v>
                </c:pt>
                <c:pt idx="810">
                  <c:v>2.1300000000000985E-2</c:v>
                </c:pt>
                <c:pt idx="811">
                  <c:v>3.6433333333333984E-2</c:v>
                </c:pt>
                <c:pt idx="812">
                  <c:v>5.4733333333333078E-2</c:v>
                </c:pt>
                <c:pt idx="813">
                  <c:v>0.14890000000000025</c:v>
                </c:pt>
                <c:pt idx="814">
                  <c:v>9.1166666666666174E-2</c:v>
                </c:pt>
                <c:pt idx="815">
                  <c:v>-2.1266666666666545E-2</c:v>
                </c:pt>
                <c:pt idx="816">
                  <c:v>3.9466666666666761E-2</c:v>
                </c:pt>
                <c:pt idx="817">
                  <c:v>6.9899999999999629E-2</c:v>
                </c:pt>
                <c:pt idx="818">
                  <c:v>-1.2133333333334662E-2</c:v>
                </c:pt>
                <c:pt idx="819">
                  <c:v>-0.13066666666666649</c:v>
                </c:pt>
                <c:pt idx="820">
                  <c:v>-6.0833333333333073E-2</c:v>
                </c:pt>
                <c:pt idx="821">
                  <c:v>-7.9033333333334177E-2</c:v>
                </c:pt>
                <c:pt idx="822">
                  <c:v>-0.10633333333333361</c:v>
                </c:pt>
                <c:pt idx="823">
                  <c:v>-0.17016666666666591</c:v>
                </c:pt>
                <c:pt idx="824">
                  <c:v>-2.7366666666666539E-2</c:v>
                </c:pt>
                <c:pt idx="825">
                  <c:v>-0.11849999999999916</c:v>
                </c:pt>
                <c:pt idx="826">
                  <c:v>-7.2900000000000631E-2</c:v>
                </c:pt>
                <c:pt idx="827">
                  <c:v>4.2599999999999305E-2</c:v>
                </c:pt>
                <c:pt idx="828">
                  <c:v>0.17626666666666679</c:v>
                </c:pt>
                <c:pt idx="829">
                  <c:v>5.4700000000000415E-2</c:v>
                </c:pt>
                <c:pt idx="830">
                  <c:v>-0.11546666666666727</c:v>
                </c:pt>
                <c:pt idx="831">
                  <c:v>-3.3433333333332982E-2</c:v>
                </c:pt>
                <c:pt idx="832">
                  <c:v>-0.10636666666666628</c:v>
                </c:pt>
                <c:pt idx="833">
                  <c:v>-9.7266666666667057E-2</c:v>
                </c:pt>
                <c:pt idx="834">
                  <c:v>-0.19446666666666701</c:v>
                </c:pt>
                <c:pt idx="835">
                  <c:v>2.7333333333332988E-2</c:v>
                </c:pt>
                <c:pt idx="836">
                  <c:v>0.14413333333333345</c:v>
                </c:pt>
                <c:pt idx="837">
                  <c:v>0.20186666666666664</c:v>
                </c:pt>
                <c:pt idx="838">
                  <c:v>0.18643333333333345</c:v>
                </c:pt>
                <c:pt idx="839">
                  <c:v>-0.10986666666666611</c:v>
                </c:pt>
                <c:pt idx="840">
                  <c:v>-0.24106666666666676</c:v>
                </c:pt>
                <c:pt idx="841">
                  <c:v>-0.32346666666666657</c:v>
                </c:pt>
                <c:pt idx="842">
                  <c:v>-0.12813333333333343</c:v>
                </c:pt>
                <c:pt idx="843">
                  <c:v>-0.14639999999999986</c:v>
                </c:pt>
                <c:pt idx="844">
                  <c:v>-8.2333333333333591E-2</c:v>
                </c:pt>
                <c:pt idx="845">
                  <c:v>0.14339999999999975</c:v>
                </c:pt>
                <c:pt idx="846">
                  <c:v>0.12203333333333255</c:v>
                </c:pt>
                <c:pt idx="847">
                  <c:v>0.21046666666666702</c:v>
                </c:pt>
                <c:pt idx="848">
                  <c:v>-6.7099999999999937E-2</c:v>
                </c:pt>
                <c:pt idx="849">
                  <c:v>-0.11589999999999989</c:v>
                </c:pt>
                <c:pt idx="850">
                  <c:v>-6.4099999999999824E-2</c:v>
                </c:pt>
                <c:pt idx="851">
                  <c:v>9.1566666666667018E-2</c:v>
                </c:pt>
                <c:pt idx="852">
                  <c:v>4.269999999999996E-2</c:v>
                </c:pt>
                <c:pt idx="853">
                  <c:v>3.9700000000000735E-2</c:v>
                </c:pt>
                <c:pt idx="854">
                  <c:v>0.15556666666666619</c:v>
                </c:pt>
                <c:pt idx="855">
                  <c:v>0.15256666666666607</c:v>
                </c:pt>
                <c:pt idx="856">
                  <c:v>-3.9666666666666295E-2</c:v>
                </c:pt>
                <c:pt idx="857">
                  <c:v>-0.10066666666666624</c:v>
                </c:pt>
                <c:pt idx="858">
                  <c:v>4.5733333333333626E-2</c:v>
                </c:pt>
                <c:pt idx="859">
                  <c:v>1.5200000000000102E-2</c:v>
                </c:pt>
                <c:pt idx="860">
                  <c:v>-3.0533333333333523E-2</c:v>
                </c:pt>
                <c:pt idx="861">
                  <c:v>2.4433333333333529E-2</c:v>
                </c:pt>
                <c:pt idx="862">
                  <c:v>-2.4366666666666426E-2</c:v>
                </c:pt>
                <c:pt idx="863">
                  <c:v>-0.16173333333333417</c:v>
                </c:pt>
                <c:pt idx="864">
                  <c:v>-0.25326666666666675</c:v>
                </c:pt>
                <c:pt idx="865">
                  <c:v>-0.25936666666666675</c:v>
                </c:pt>
                <c:pt idx="866">
                  <c:v>-3.3500000000000085E-2</c:v>
                </c:pt>
                <c:pt idx="867">
                  <c:v>0.1036999999999999</c:v>
                </c:pt>
                <c:pt idx="868">
                  <c:v>-7.9299999999999926E-2</c:v>
                </c:pt>
                <c:pt idx="869">
                  <c:v>-7.3266666666667035E-2</c:v>
                </c:pt>
                <c:pt idx="870">
                  <c:v>6.1066666666666158E-2</c:v>
                </c:pt>
                <c:pt idx="871">
                  <c:v>4.8799999999999955E-2</c:v>
                </c:pt>
                <c:pt idx="872">
                  <c:v>9.1999999999998749E-3</c:v>
                </c:pt>
                <c:pt idx="873">
                  <c:v>0.11286666666666623</c:v>
                </c:pt>
                <c:pt idx="874">
                  <c:v>9.156666666666613E-2</c:v>
                </c:pt>
                <c:pt idx="875">
                  <c:v>-1.5266666666667206E-2</c:v>
                </c:pt>
                <c:pt idx="876">
                  <c:v>-7.6266666666667149E-2</c:v>
                </c:pt>
                <c:pt idx="877">
                  <c:v>-0.13736666666666686</c:v>
                </c:pt>
                <c:pt idx="878">
                  <c:v>-2.7466666666667194E-2</c:v>
                </c:pt>
                <c:pt idx="879">
                  <c:v>-0.10069999999999979</c:v>
                </c:pt>
                <c:pt idx="880">
                  <c:v>-4.2666666666667297E-2</c:v>
                </c:pt>
                <c:pt idx="881">
                  <c:v>3.6566666666666414E-2</c:v>
                </c:pt>
                <c:pt idx="882">
                  <c:v>6.403333333333272E-2</c:v>
                </c:pt>
                <c:pt idx="883">
                  <c:v>-3.0666666666672171E-3</c:v>
                </c:pt>
                <c:pt idx="884">
                  <c:v>-5.4899999999999949E-2</c:v>
                </c:pt>
                <c:pt idx="885">
                  <c:v>-9.100000000000108E-3</c:v>
                </c:pt>
                <c:pt idx="886">
                  <c:v>-0.12206666666666788</c:v>
                </c:pt>
                <c:pt idx="887">
                  <c:v>6.0999999999999943E-2</c:v>
                </c:pt>
                <c:pt idx="888">
                  <c:v>1.2200000000000877E-2</c:v>
                </c:pt>
                <c:pt idx="889">
                  <c:v>0.12206666666666699</c:v>
                </c:pt>
                <c:pt idx="890">
                  <c:v>7.3233333333332595E-2</c:v>
                </c:pt>
                <c:pt idx="891">
                  <c:v>0.43026666666666635</c:v>
                </c:pt>
                <c:pt idx="892">
                  <c:v>0.24413333333333309</c:v>
                </c:pt>
                <c:pt idx="893">
                  <c:v>0.12506666666666622</c:v>
                </c:pt>
                <c:pt idx="894">
                  <c:v>-6.4133333333333375E-2</c:v>
                </c:pt>
                <c:pt idx="895">
                  <c:v>7.9299999999999926E-2</c:v>
                </c:pt>
                <c:pt idx="896">
                  <c:v>8.5466666666666136E-2</c:v>
                </c:pt>
                <c:pt idx="897">
                  <c:v>3.9699999999999847E-2</c:v>
                </c:pt>
                <c:pt idx="898">
                  <c:v>4.2766666666666175E-2</c:v>
                </c:pt>
                <c:pt idx="899">
                  <c:v>-4.886666666666617E-2</c:v>
                </c:pt>
                <c:pt idx="900">
                  <c:v>3.0499999999999972E-2</c:v>
                </c:pt>
                <c:pt idx="901">
                  <c:v>2.7499999999999858E-2</c:v>
                </c:pt>
                <c:pt idx="902">
                  <c:v>5.4899999999999949E-2</c:v>
                </c:pt>
                <c:pt idx="903">
                  <c:v>-3.3566666666666301E-2</c:v>
                </c:pt>
                <c:pt idx="904">
                  <c:v>-0.1372666666666662</c:v>
                </c:pt>
                <c:pt idx="905">
                  <c:v>2.7499999999999858E-2</c:v>
                </c:pt>
                <c:pt idx="906">
                  <c:v>4.2733333333333512E-2</c:v>
                </c:pt>
                <c:pt idx="907">
                  <c:v>3.9666666666666295E-2</c:v>
                </c:pt>
                <c:pt idx="908">
                  <c:v>-9.1599999999999682E-2</c:v>
                </c:pt>
                <c:pt idx="909">
                  <c:v>-6.1666666666662096E-3</c:v>
                </c:pt>
                <c:pt idx="910">
                  <c:v>-9.4633333333333347E-2</c:v>
                </c:pt>
                <c:pt idx="911">
                  <c:v>1.5266666666666318E-2</c:v>
                </c:pt>
                <c:pt idx="912">
                  <c:v>-7.3233333333333483E-2</c:v>
                </c:pt>
                <c:pt idx="913">
                  <c:v>-0.11586666666666634</c:v>
                </c:pt>
                <c:pt idx="914">
                  <c:v>-9.1533333333334355E-2</c:v>
                </c:pt>
                <c:pt idx="915">
                  <c:v>-2.4366666666666426E-2</c:v>
                </c:pt>
                <c:pt idx="916">
                  <c:v>0.11286666666666623</c:v>
                </c:pt>
                <c:pt idx="917">
                  <c:v>-0.10683333333333422</c:v>
                </c:pt>
                <c:pt idx="918">
                  <c:v>-0.14036666666666697</c:v>
                </c:pt>
                <c:pt idx="919">
                  <c:v>-8.8433333333333586E-2</c:v>
                </c:pt>
                <c:pt idx="920">
                  <c:v>0.19833333333333325</c:v>
                </c:pt>
                <c:pt idx="921">
                  <c:v>7.9300000000000814E-2</c:v>
                </c:pt>
                <c:pt idx="922">
                  <c:v>-1.8266666666666431E-2</c:v>
                </c:pt>
                <c:pt idx="923">
                  <c:v>-6.1033333333334383E-2</c:v>
                </c:pt>
                <c:pt idx="924">
                  <c:v>5.183333333333362E-2</c:v>
                </c:pt>
                <c:pt idx="925">
                  <c:v>4.5733333333333626E-2</c:v>
                </c:pt>
                <c:pt idx="926">
                  <c:v>8.8499999999999801E-2</c:v>
                </c:pt>
                <c:pt idx="927">
                  <c:v>9.7633333333333461E-2</c:v>
                </c:pt>
                <c:pt idx="928">
                  <c:v>-9.7633333333334349E-2</c:v>
                </c:pt>
                <c:pt idx="929">
                  <c:v>-0.10373333333333346</c:v>
                </c:pt>
                <c:pt idx="930">
                  <c:v>-0.12816666666666698</c:v>
                </c:pt>
                <c:pt idx="931">
                  <c:v>-0.26853333333333307</c:v>
                </c:pt>
                <c:pt idx="932">
                  <c:v>-0.12203333333333344</c:v>
                </c:pt>
                <c:pt idx="933">
                  <c:v>-0.12509999999999977</c:v>
                </c:pt>
                <c:pt idx="934">
                  <c:v>-0.12206666666666699</c:v>
                </c:pt>
                <c:pt idx="935">
                  <c:v>-0.13730000000000064</c:v>
                </c:pt>
                <c:pt idx="936">
                  <c:v>-0.22876666666666656</c:v>
                </c:pt>
                <c:pt idx="937">
                  <c:v>-0.14649999999999963</c:v>
                </c:pt>
                <c:pt idx="938">
                  <c:v>-8.546666666666658E-2</c:v>
                </c:pt>
                <c:pt idx="939">
                  <c:v>0.109866666666667</c:v>
                </c:pt>
                <c:pt idx="940">
                  <c:v>6.1666666666670977E-3</c:v>
                </c:pt>
                <c:pt idx="941">
                  <c:v>-1.5266666666666762E-2</c:v>
                </c:pt>
                <c:pt idx="942">
                  <c:v>7.9366666666667474E-2</c:v>
                </c:pt>
                <c:pt idx="943">
                  <c:v>0.27150000000000052</c:v>
                </c:pt>
                <c:pt idx="944">
                  <c:v>0.12513333333333332</c:v>
                </c:pt>
                <c:pt idx="945">
                  <c:v>-9.1666666666672114E-3</c:v>
                </c:pt>
                <c:pt idx="946">
                  <c:v>-0.12816666666666787</c:v>
                </c:pt>
                <c:pt idx="947">
                  <c:v>-0.13430000000000053</c:v>
                </c:pt>
                <c:pt idx="948">
                  <c:v>-0.10679999999999978</c:v>
                </c:pt>
                <c:pt idx="949">
                  <c:v>-9.1666666666667673E-3</c:v>
                </c:pt>
                <c:pt idx="950">
                  <c:v>0.16790000000000038</c:v>
                </c:pt>
                <c:pt idx="951">
                  <c:v>5.1900000000000723E-2</c:v>
                </c:pt>
                <c:pt idx="952">
                  <c:v>0.12816666666666698</c:v>
                </c:pt>
                <c:pt idx="953">
                  <c:v>0.12196666666666633</c:v>
                </c:pt>
                <c:pt idx="954">
                  <c:v>3.3333333332663528E-5</c:v>
                </c:pt>
                <c:pt idx="955">
                  <c:v>-0.39973333333333372</c:v>
                </c:pt>
                <c:pt idx="956">
                  <c:v>-0.18916666666666693</c:v>
                </c:pt>
                <c:pt idx="957">
                  <c:v>-1.1933333333332907E-2</c:v>
                </c:pt>
                <c:pt idx="958">
                  <c:v>0.17456666666666676</c:v>
                </c:pt>
                <c:pt idx="959">
                  <c:v>0.11033333333333362</c:v>
                </c:pt>
                <c:pt idx="960">
                  <c:v>-1.5266666666667206E-2</c:v>
                </c:pt>
                <c:pt idx="961">
                  <c:v>3.6766666666666836E-2</c:v>
                </c:pt>
                <c:pt idx="962">
                  <c:v>-9.2333333333334267E-3</c:v>
                </c:pt>
                <c:pt idx="963">
                  <c:v>1.8366666666667086E-2</c:v>
                </c:pt>
                <c:pt idx="964">
                  <c:v>-7.3500000000000565E-2</c:v>
                </c:pt>
                <c:pt idx="965">
                  <c:v>-0.15326666666666622</c:v>
                </c:pt>
                <c:pt idx="966">
                  <c:v>3.9899999999999824E-2</c:v>
                </c:pt>
                <c:pt idx="967">
                  <c:v>9.1899999999999427E-2</c:v>
                </c:pt>
                <c:pt idx="968">
                  <c:v>0.11646666666666672</c:v>
                </c:pt>
                <c:pt idx="969">
                  <c:v>-3.0600000000000627E-2</c:v>
                </c:pt>
                <c:pt idx="970">
                  <c:v>0.20543333333333447</c:v>
                </c:pt>
                <c:pt idx="971">
                  <c:v>0.23600000000000065</c:v>
                </c:pt>
                <c:pt idx="972">
                  <c:v>0.13790000000000013</c:v>
                </c:pt>
                <c:pt idx="973">
                  <c:v>8.2766666666667099E-2</c:v>
                </c:pt>
                <c:pt idx="974">
                  <c:v>-4.8966666666666825E-2</c:v>
                </c:pt>
                <c:pt idx="975">
                  <c:v>-1.843333333333419E-2</c:v>
                </c:pt>
                <c:pt idx="976">
                  <c:v>3.9833333333333165E-2</c:v>
                </c:pt>
                <c:pt idx="977">
                  <c:v>-3.0599999999999739E-2</c:v>
                </c:pt>
                <c:pt idx="978">
                  <c:v>3.3699999999998731E-2</c:v>
                </c:pt>
                <c:pt idx="979">
                  <c:v>2.7566666666666073E-2</c:v>
                </c:pt>
                <c:pt idx="980">
                  <c:v>5.5166666666666586E-2</c:v>
                </c:pt>
                <c:pt idx="981">
                  <c:v>-8.8833333333333542E-2</c:v>
                </c:pt>
                <c:pt idx="982">
                  <c:v>-2.7633333333334065E-2</c:v>
                </c:pt>
                <c:pt idx="983">
                  <c:v>0.16249999999999876</c:v>
                </c:pt>
                <c:pt idx="984">
                  <c:v>0.1931666666666656</c:v>
                </c:pt>
                <c:pt idx="985">
                  <c:v>0.14719999999999978</c:v>
                </c:pt>
                <c:pt idx="986">
                  <c:v>-4.9066666666666592E-2</c:v>
                </c:pt>
                <c:pt idx="987">
                  <c:v>-0.11653333333333293</c:v>
                </c:pt>
                <c:pt idx="988">
                  <c:v>-0.12266666666666648</c:v>
                </c:pt>
                <c:pt idx="989">
                  <c:v>2.1466666666666079E-2</c:v>
                </c:pt>
                <c:pt idx="990">
                  <c:v>2.4533333333334184E-2</c:v>
                </c:pt>
                <c:pt idx="991">
                  <c:v>5.5200000000000138E-2</c:v>
                </c:pt>
                <c:pt idx="992">
                  <c:v>7.6666666666666217E-2</c:v>
                </c:pt>
                <c:pt idx="993">
                  <c:v>4.9066666666666592E-2</c:v>
                </c:pt>
                <c:pt idx="994">
                  <c:v>-0.16559999999999953</c:v>
                </c:pt>
                <c:pt idx="995">
                  <c:v>-0.26976666666666649</c:v>
                </c:pt>
                <c:pt idx="996">
                  <c:v>-0.18700000000000028</c:v>
                </c:pt>
                <c:pt idx="997">
                  <c:v>-8.5833333333333428E-2</c:v>
                </c:pt>
                <c:pt idx="998">
                  <c:v>3.3733333333333171E-2</c:v>
                </c:pt>
                <c:pt idx="999">
                  <c:v>3.0666666666663289E-3</c:v>
                </c:pt>
                <c:pt idx="1000">
                  <c:v>2.7600000000000513E-2</c:v>
                </c:pt>
                <c:pt idx="1001">
                  <c:v>-9.2000000000007631E-3</c:v>
                </c:pt>
                <c:pt idx="1002">
                  <c:v>-5.8266666666666467E-2</c:v>
                </c:pt>
                <c:pt idx="1003">
                  <c:v>6.7466666666666342E-2</c:v>
                </c:pt>
                <c:pt idx="1004">
                  <c:v>1.8400000000000638E-2</c:v>
                </c:pt>
                <c:pt idx="1005">
                  <c:v>5.8266666666665579E-2</c:v>
                </c:pt>
                <c:pt idx="1006">
                  <c:v>5.5100000000000371E-2</c:v>
                </c:pt>
                <c:pt idx="1007">
                  <c:v>3.0999999999989925E-3</c:v>
                </c:pt>
                <c:pt idx="1008">
                  <c:v>0.11646666666666672</c:v>
                </c:pt>
                <c:pt idx="1009">
                  <c:v>8.2766666666667099E-2</c:v>
                </c:pt>
                <c:pt idx="1010">
                  <c:v>7.6633333333333553E-2</c:v>
                </c:pt>
                <c:pt idx="1011">
                  <c:v>8.586666666666698E-2</c:v>
                </c:pt>
                <c:pt idx="1012">
                  <c:v>0.1257333333333337</c:v>
                </c:pt>
                <c:pt idx="1013">
                  <c:v>7.9733333333332546E-2</c:v>
                </c:pt>
                <c:pt idx="1014">
                  <c:v>-0.1625333333333332</c:v>
                </c:pt>
                <c:pt idx="1015">
                  <c:v>-0.16253333333333408</c:v>
                </c:pt>
                <c:pt idx="1016">
                  <c:v>-0.18083333333333407</c:v>
                </c:pt>
                <c:pt idx="1017">
                  <c:v>-0.13793333333333369</c:v>
                </c:pt>
                <c:pt idx="1018">
                  <c:v>-5.5166666666665698E-2</c:v>
                </c:pt>
                <c:pt idx="1019">
                  <c:v>-8.2800000000000651E-2</c:v>
                </c:pt>
                <c:pt idx="1020">
                  <c:v>3.0666666666666842E-2</c:v>
                </c:pt>
                <c:pt idx="1021">
                  <c:v>0.19003333333333305</c:v>
                </c:pt>
                <c:pt idx="1022">
                  <c:v>6.126666666666658E-2</c:v>
                </c:pt>
                <c:pt idx="1023">
                  <c:v>3.5699999999999399E-2</c:v>
                </c:pt>
                <c:pt idx="1024">
                  <c:v>1.3700000000000045E-2</c:v>
                </c:pt>
                <c:pt idx="1025">
                  <c:v>0.11459999999999937</c:v>
                </c:pt>
                <c:pt idx="1026">
                  <c:v>0.12316666666666709</c:v>
                </c:pt>
                <c:pt idx="1027">
                  <c:v>-5.2366666666666006E-2</c:v>
                </c:pt>
                <c:pt idx="1028">
                  <c:v>-0.17249999999999943</c:v>
                </c:pt>
                <c:pt idx="1029">
                  <c:v>-8.6166666666667169E-2</c:v>
                </c:pt>
                <c:pt idx="1030">
                  <c:v>-3.6933333333333707E-2</c:v>
                </c:pt>
                <c:pt idx="1031">
                  <c:v>-1.2366666666666859E-2</c:v>
                </c:pt>
                <c:pt idx="1032">
                  <c:v>-2.1566666666667622E-2</c:v>
                </c:pt>
                <c:pt idx="1033">
                  <c:v>9.2666666666669784E-3</c:v>
                </c:pt>
                <c:pt idx="1034">
                  <c:v>-3.3333333332663528E-5</c:v>
                </c:pt>
                <c:pt idx="1035">
                  <c:v>5.5466666666666775E-2</c:v>
                </c:pt>
                <c:pt idx="1036">
                  <c:v>3.3900000000000041E-2</c:v>
                </c:pt>
                <c:pt idx="1037">
                  <c:v>5.5399999999999672E-2</c:v>
                </c:pt>
                <c:pt idx="1038">
                  <c:v>-6.7799999999999194E-2</c:v>
                </c:pt>
                <c:pt idx="1039">
                  <c:v>-6.7700000000000315E-2</c:v>
                </c:pt>
                <c:pt idx="1040">
                  <c:v>-4.3066666666667253E-2</c:v>
                </c:pt>
                <c:pt idx="1041">
                  <c:v>-7.083333333333286E-2</c:v>
                </c:pt>
                <c:pt idx="1042">
                  <c:v>3.9966666666667372E-2</c:v>
                </c:pt>
                <c:pt idx="1043">
                  <c:v>-3.0766666666667497E-2</c:v>
                </c:pt>
                <c:pt idx="1044">
                  <c:v>-1.5366666666666973E-2</c:v>
                </c:pt>
                <c:pt idx="1045">
                  <c:v>5.2366666666666895E-2</c:v>
                </c:pt>
                <c:pt idx="1046">
                  <c:v>0.17856666666666676</c:v>
                </c:pt>
                <c:pt idx="1047">
                  <c:v>8.3133333333333503E-2</c:v>
                </c:pt>
                <c:pt idx="1048">
                  <c:v>-2.1566666666666734E-2</c:v>
                </c:pt>
                <c:pt idx="1049">
                  <c:v>-2.1533333333333182E-2</c:v>
                </c:pt>
                <c:pt idx="1050">
                  <c:v>-2.1566666666667622E-2</c:v>
                </c:pt>
                <c:pt idx="1051">
                  <c:v>-5.2366666666666006E-2</c:v>
                </c:pt>
                <c:pt idx="1052">
                  <c:v>-6.466666666666665E-2</c:v>
                </c:pt>
                <c:pt idx="1053">
                  <c:v>-1.5366666666666973E-2</c:v>
                </c:pt>
                <c:pt idx="1054">
                  <c:v>-0.17250000000000032</c:v>
                </c:pt>
                <c:pt idx="1055">
                  <c:v>-3.6999999999999922E-2</c:v>
                </c:pt>
                <c:pt idx="1056">
                  <c:v>-5.5466666666665887E-2</c:v>
                </c:pt>
                <c:pt idx="1057">
                  <c:v>4.0033333333333587E-2</c:v>
                </c:pt>
                <c:pt idx="1058">
                  <c:v>8.939999999999948E-2</c:v>
                </c:pt>
                <c:pt idx="1059">
                  <c:v>9.2333333333334267E-3</c:v>
                </c:pt>
                <c:pt idx="1060">
                  <c:v>-3.0333333333336654E-3</c:v>
                </c:pt>
                <c:pt idx="1061">
                  <c:v>1.5400000000000524E-2</c:v>
                </c:pt>
                <c:pt idx="1062">
                  <c:v>5.8466666666666889E-2</c:v>
                </c:pt>
                <c:pt idx="1063">
                  <c:v>4.313333333333258E-2</c:v>
                </c:pt>
                <c:pt idx="1064">
                  <c:v>7.3899999999999189E-2</c:v>
                </c:pt>
                <c:pt idx="1065">
                  <c:v>0.13243333333333318</c:v>
                </c:pt>
                <c:pt idx="1066">
                  <c:v>0.14476666666666649</c:v>
                </c:pt>
                <c:pt idx="1067">
                  <c:v>4.6233333333333348E-2</c:v>
                </c:pt>
                <c:pt idx="1068">
                  <c:v>3.0800000000000161E-2</c:v>
                </c:pt>
                <c:pt idx="1069">
                  <c:v>3.3333333333551707E-5</c:v>
                </c:pt>
                <c:pt idx="1070">
                  <c:v>-2.4700000000000166E-2</c:v>
                </c:pt>
                <c:pt idx="1071">
                  <c:v>-6.7800000000000082E-2</c:v>
                </c:pt>
                <c:pt idx="1072">
                  <c:v>2.4633333333333063E-2</c:v>
                </c:pt>
                <c:pt idx="1073">
                  <c:v>9.2333333333334267E-3</c:v>
                </c:pt>
                <c:pt idx="1074">
                  <c:v>7.3933333333333628E-2</c:v>
                </c:pt>
                <c:pt idx="1075">
                  <c:v>6.6666666666215235E-5</c:v>
                </c:pt>
                <c:pt idx="1076">
                  <c:v>-4.9233333333333462E-2</c:v>
                </c:pt>
                <c:pt idx="1077">
                  <c:v>-0.21870000000000012</c:v>
                </c:pt>
                <c:pt idx="1078">
                  <c:v>-0.16946666666666665</c:v>
                </c:pt>
                <c:pt idx="1079">
                  <c:v>-0.47119999999999962</c:v>
                </c:pt>
                <c:pt idx="1080">
                  <c:v>-0.2526000000000006</c:v>
                </c:pt>
                <c:pt idx="1081">
                  <c:v>-4.2266666666666453E-2</c:v>
                </c:pt>
                <c:pt idx="1082">
                  <c:v>-3.8599999999999746E-2</c:v>
                </c:pt>
                <c:pt idx="1083">
                  <c:v>9.1666666666663232E-3</c:v>
                </c:pt>
                <c:pt idx="1084">
                  <c:v>2.8399999999999537E-2</c:v>
                </c:pt>
                <c:pt idx="1085">
                  <c:v>4.4100000000000694E-2</c:v>
                </c:pt>
                <c:pt idx="1086">
                  <c:v>-1.266666666666616E-2</c:v>
                </c:pt>
                <c:pt idx="1087">
                  <c:v>-7.2500000000000231E-2</c:v>
                </c:pt>
                <c:pt idx="1088">
                  <c:v>-8.5166666666667279E-2</c:v>
                </c:pt>
                <c:pt idx="1089">
                  <c:v>-8.1966666666666743E-2</c:v>
                </c:pt>
                <c:pt idx="1090">
                  <c:v>4.726666666666679E-2</c:v>
                </c:pt>
                <c:pt idx="1091">
                  <c:v>5.3633333333333422E-2</c:v>
                </c:pt>
                <c:pt idx="1092">
                  <c:v>-1.2599999999999945E-2</c:v>
                </c:pt>
                <c:pt idx="1093">
                  <c:v>-1.8966666666666576E-2</c:v>
                </c:pt>
                <c:pt idx="1094">
                  <c:v>-8.5099999999999731E-2</c:v>
                </c:pt>
                <c:pt idx="1095">
                  <c:v>-1.8966666666666576E-2</c:v>
                </c:pt>
                <c:pt idx="1096">
                  <c:v>2.2066666666666901E-2</c:v>
                </c:pt>
                <c:pt idx="1097">
                  <c:v>-7.5733333333332986E-2</c:v>
                </c:pt>
                <c:pt idx="1098">
                  <c:v>6.3666666666670757E-3</c:v>
                </c:pt>
                <c:pt idx="1099">
                  <c:v>0</c:v>
                </c:pt>
                <c:pt idx="1100">
                  <c:v>5.3666666666666529E-2</c:v>
                </c:pt>
                <c:pt idx="1101">
                  <c:v>5.0399999999999778E-2</c:v>
                </c:pt>
                <c:pt idx="1102">
                  <c:v>-1.580000000000048E-2</c:v>
                </c:pt>
                <c:pt idx="1103">
                  <c:v>-0.10719999999999974</c:v>
                </c:pt>
                <c:pt idx="1104">
                  <c:v>-5.359999999999987E-2</c:v>
                </c:pt>
                <c:pt idx="1105">
                  <c:v>4.1033333333333477E-2</c:v>
                </c:pt>
                <c:pt idx="1106">
                  <c:v>4.4166666666666465E-2</c:v>
                </c:pt>
                <c:pt idx="1107">
                  <c:v>9.4333333333334046E-3</c:v>
                </c:pt>
                <c:pt idx="1108">
                  <c:v>3.1566666666666521E-2</c:v>
                </c:pt>
                <c:pt idx="1109">
                  <c:v>3.1499999999999861E-2</c:v>
                </c:pt>
                <c:pt idx="1110">
                  <c:v>0</c:v>
                </c:pt>
                <c:pt idx="1111">
                  <c:v>-5.676666666666641E-2</c:v>
                </c:pt>
                <c:pt idx="1112">
                  <c:v>-9.4333333333329605E-3</c:v>
                </c:pt>
                <c:pt idx="1113">
                  <c:v>-2.5233333333333441E-2</c:v>
                </c:pt>
                <c:pt idx="1114">
                  <c:v>3.3333333333551707E-5</c:v>
                </c:pt>
                <c:pt idx="1115">
                  <c:v>7.2466666666666235E-2</c:v>
                </c:pt>
                <c:pt idx="1116">
                  <c:v>5.3566666666666318E-2</c:v>
                </c:pt>
                <c:pt idx="1117">
                  <c:v>9.1499999999999915E-2</c:v>
                </c:pt>
                <c:pt idx="1118">
                  <c:v>0.12930000000000019</c:v>
                </c:pt>
                <c:pt idx="1119">
                  <c:v>0.11673333333333291</c:v>
                </c:pt>
                <c:pt idx="1120">
                  <c:v>-2.2066666666666013E-2</c:v>
                </c:pt>
                <c:pt idx="1121">
                  <c:v>-0.11353333333333282</c:v>
                </c:pt>
                <c:pt idx="1122">
                  <c:v>-0.12300000000000022</c:v>
                </c:pt>
                <c:pt idx="1123">
                  <c:v>-0.1419666666666668</c:v>
                </c:pt>
                <c:pt idx="1124">
                  <c:v>-3.4666666666666845E-2</c:v>
                </c:pt>
                <c:pt idx="1125">
                  <c:v>9.1466666666666363E-2</c:v>
                </c:pt>
                <c:pt idx="1126">
                  <c:v>9.4599999999999795E-2</c:v>
                </c:pt>
                <c:pt idx="1127">
                  <c:v>5.3633333333333422E-2</c:v>
                </c:pt>
                <c:pt idx="1128">
                  <c:v>2.2033333333333349E-2</c:v>
                </c:pt>
                <c:pt idx="1129">
                  <c:v>8.5133333333333727E-2</c:v>
                </c:pt>
                <c:pt idx="1130">
                  <c:v>-3.1000000000003247E-3</c:v>
                </c:pt>
                <c:pt idx="1131">
                  <c:v>-5.0466666666666882E-2</c:v>
                </c:pt>
                <c:pt idx="1132">
                  <c:v>-3.4666666666666845E-2</c:v>
                </c:pt>
                <c:pt idx="1133">
                  <c:v>1.2600000000000389E-2</c:v>
                </c:pt>
                <c:pt idx="1134">
                  <c:v>4.4166666666666909E-2</c:v>
                </c:pt>
                <c:pt idx="1135">
                  <c:v>0.10093333333333332</c:v>
                </c:pt>
                <c:pt idx="1136">
                  <c:v>0.12613333333333321</c:v>
                </c:pt>
                <c:pt idx="1137">
                  <c:v>-0.2807333333333335</c:v>
                </c:pt>
                <c:pt idx="1138">
                  <c:v>-0.33433333333333337</c:v>
                </c:pt>
                <c:pt idx="1139">
                  <c:v>-0.17030000000000012</c:v>
                </c:pt>
                <c:pt idx="1140">
                  <c:v>3.4733333333333949E-2</c:v>
                </c:pt>
                <c:pt idx="1141">
                  <c:v>3.7833333333333385E-2</c:v>
                </c:pt>
                <c:pt idx="1142">
                  <c:v>2.2100000000000009E-2</c:v>
                </c:pt>
                <c:pt idx="1143">
                  <c:v>5.4666666666666863E-2</c:v>
                </c:pt>
                <c:pt idx="1144">
                  <c:v>4.7099999999999476E-2</c:v>
                </c:pt>
                <c:pt idx="1145">
                  <c:v>1.3966666666666683E-2</c:v>
                </c:pt>
                <c:pt idx="1146">
                  <c:v>-6.0400000000000009E-2</c:v>
                </c:pt>
                <c:pt idx="1147">
                  <c:v>-1.2733333333333263E-2</c:v>
                </c:pt>
                <c:pt idx="1148">
                  <c:v>9.5000000000000639E-3</c:v>
                </c:pt>
                <c:pt idx="1149">
                  <c:v>2.5466666666666526E-2</c:v>
                </c:pt>
                <c:pt idx="1150">
                  <c:v>-3.3333333333107618E-5</c:v>
                </c:pt>
                <c:pt idx="1151">
                  <c:v>-5.0900000000000389E-2</c:v>
                </c:pt>
                <c:pt idx="1152">
                  <c:v>-1.5900000000000247E-2</c:v>
                </c:pt>
                <c:pt idx="1153">
                  <c:v>-1.2666666666666604E-2</c:v>
                </c:pt>
                <c:pt idx="1154">
                  <c:v>3.3333333333551707E-5</c:v>
                </c:pt>
                <c:pt idx="1155">
                  <c:v>-3.166666666666984E-3</c:v>
                </c:pt>
                <c:pt idx="1156">
                  <c:v>4.7699999999999854E-2</c:v>
                </c:pt>
                <c:pt idx="1157">
                  <c:v>-2.5500000000000522E-2</c:v>
                </c:pt>
                <c:pt idx="1158">
                  <c:v>-4.1399999999999881E-2</c:v>
                </c:pt>
                <c:pt idx="1159">
                  <c:v>-9.8633333333333351E-2</c:v>
                </c:pt>
                <c:pt idx="1160">
                  <c:v>-8.9099999999999735E-2</c:v>
                </c:pt>
                <c:pt idx="1161">
                  <c:v>-3.813333333333313E-2</c:v>
                </c:pt>
                <c:pt idx="1162">
                  <c:v>3.1866666666667154E-2</c:v>
                </c:pt>
                <c:pt idx="1163">
                  <c:v>2.8666666666666618E-2</c:v>
                </c:pt>
                <c:pt idx="1164">
                  <c:v>3.1333333333329882E-3</c:v>
                </c:pt>
                <c:pt idx="1165">
                  <c:v>2.220000000000022E-2</c:v>
                </c:pt>
                <c:pt idx="1166">
                  <c:v>-4.1333333333333222E-2</c:v>
                </c:pt>
                <c:pt idx="1167">
                  <c:v>0</c:v>
                </c:pt>
                <c:pt idx="1168">
                  <c:v>4.7700000000000298E-2</c:v>
                </c:pt>
                <c:pt idx="1169">
                  <c:v>0.13683333333333358</c:v>
                </c:pt>
                <c:pt idx="1170">
                  <c:v>0.10816666666666697</c:v>
                </c:pt>
                <c:pt idx="1171">
                  <c:v>6.0499999999999776E-2</c:v>
                </c:pt>
                <c:pt idx="1172">
                  <c:v>1.5933333333333355E-2</c:v>
                </c:pt>
                <c:pt idx="1173">
                  <c:v>1.2700000000000156E-2</c:v>
                </c:pt>
                <c:pt idx="1174">
                  <c:v>5.4033333333333822E-2</c:v>
                </c:pt>
                <c:pt idx="1175">
                  <c:v>5.4066666666666929E-2</c:v>
                </c:pt>
                <c:pt idx="1176">
                  <c:v>3.3333333333995796E-5</c:v>
                </c:pt>
                <c:pt idx="1177">
                  <c:v>1.5899999999999803E-2</c:v>
                </c:pt>
                <c:pt idx="1178">
                  <c:v>-9.5666666666667233E-3</c:v>
                </c:pt>
                <c:pt idx="1179">
                  <c:v>-4.1400000000000325E-2</c:v>
                </c:pt>
                <c:pt idx="1180">
                  <c:v>-2.2233333333332883E-2</c:v>
                </c:pt>
                <c:pt idx="1181">
                  <c:v>-9.2233333333333611E-2</c:v>
                </c:pt>
                <c:pt idx="1182">
                  <c:v>-3.496666666666659E-2</c:v>
                </c:pt>
                <c:pt idx="1183">
                  <c:v>3.180000000000005E-2</c:v>
                </c:pt>
                <c:pt idx="1184">
                  <c:v>-3.3333333333107618E-5</c:v>
                </c:pt>
                <c:pt idx="1185">
                  <c:v>-9.5466666666666811E-2</c:v>
                </c:pt>
                <c:pt idx="1186">
                  <c:v>-5.0900000000000389E-2</c:v>
                </c:pt>
                <c:pt idx="1187">
                  <c:v>-7.3199999999999932E-2</c:v>
                </c:pt>
                <c:pt idx="1188">
                  <c:v>-0.12723333333333331</c:v>
                </c:pt>
                <c:pt idx="1189">
                  <c:v>-0.11129999999999995</c:v>
                </c:pt>
                <c:pt idx="1190">
                  <c:v>-3.1766666666666943E-2</c:v>
                </c:pt>
                <c:pt idx="1191">
                  <c:v>2.220000000000022E-2</c:v>
                </c:pt>
                <c:pt idx="1192">
                  <c:v>3.3333333333107618E-5</c:v>
                </c:pt>
                <c:pt idx="1193">
                  <c:v>-5.4133333333333589E-2</c:v>
                </c:pt>
                <c:pt idx="1194">
                  <c:v>-8.5900000000000087E-2</c:v>
                </c:pt>
                <c:pt idx="1195">
                  <c:v>-0.12403333333333366</c:v>
                </c:pt>
                <c:pt idx="1196">
                  <c:v>-4.7666666666666302E-2</c:v>
                </c:pt>
                <c:pt idx="1197">
                  <c:v>-1.2700000000000156E-2</c:v>
                </c:pt>
                <c:pt idx="1198">
                  <c:v>4.4466666666666654E-2</c:v>
                </c:pt>
                <c:pt idx="1199">
                  <c:v>-3.2000000000000917E-3</c:v>
                </c:pt>
                <c:pt idx="1200">
                  <c:v>-6.3666666666661875E-3</c:v>
                </c:pt>
                <c:pt idx="1201">
                  <c:v>-6.68333333333333E-2</c:v>
                </c:pt>
                <c:pt idx="1202">
                  <c:v>4.7700000000000298E-2</c:v>
                </c:pt>
                <c:pt idx="1203">
                  <c:v>-6.68333333333333E-2</c:v>
                </c:pt>
                <c:pt idx="1204">
                  <c:v>-0.13676666666666648</c:v>
                </c:pt>
                <c:pt idx="1205">
                  <c:v>-0.27039999999999997</c:v>
                </c:pt>
                <c:pt idx="1206">
                  <c:v>-0.17493333333333316</c:v>
                </c:pt>
                <c:pt idx="1207">
                  <c:v>-6.4833333333332632E-2</c:v>
                </c:pt>
                <c:pt idx="1208">
                  <c:v>5.6033333333333157E-2</c:v>
                </c:pt>
                <c:pt idx="1209">
                  <c:v>3.2733333333333725E-2</c:v>
                </c:pt>
                <c:pt idx="1210">
                  <c:v>4.1833333333333833E-2</c:v>
                </c:pt>
                <c:pt idx="1211">
                  <c:v>2.5700000000000056E-2</c:v>
                </c:pt>
                <c:pt idx="1212">
                  <c:v>5.4666666666666863E-2</c:v>
                </c:pt>
                <c:pt idx="1213">
                  <c:v>4.8233333333333572E-2</c:v>
                </c:pt>
                <c:pt idx="1214">
                  <c:v>-4.176666666666673E-2</c:v>
                </c:pt>
                <c:pt idx="1215">
                  <c:v>6.743333333333279E-2</c:v>
                </c:pt>
                <c:pt idx="1216">
                  <c:v>0.15426666666666655</c:v>
                </c:pt>
                <c:pt idx="1217">
                  <c:v>7.7166666666666384E-2</c:v>
                </c:pt>
                <c:pt idx="1218">
                  <c:v>1.6099999999999781E-2</c:v>
                </c:pt>
                <c:pt idx="1219">
                  <c:v>3.8566666666666638E-2</c:v>
                </c:pt>
                <c:pt idx="1220">
                  <c:v>3.1333333333329882E-3</c:v>
                </c:pt>
                <c:pt idx="1221">
                  <c:v>3.5333333333332995E-2</c:v>
                </c:pt>
                <c:pt idx="1222">
                  <c:v>6.4666666666668426E-3</c:v>
                </c:pt>
                <c:pt idx="1223">
                  <c:v>9.3166666666666842E-2</c:v>
                </c:pt>
                <c:pt idx="1224">
                  <c:v>7.3900000000000077E-2</c:v>
                </c:pt>
                <c:pt idx="1225">
                  <c:v>-6.433333333333735E-3</c:v>
                </c:pt>
                <c:pt idx="1226">
                  <c:v>-6.4000000000001833E-3</c:v>
                </c:pt>
                <c:pt idx="1227">
                  <c:v>2.5700000000000056E-2</c:v>
                </c:pt>
                <c:pt idx="1228">
                  <c:v>-3.2099999999999795E-2</c:v>
                </c:pt>
                <c:pt idx="1229">
                  <c:v>-2.8899999999999704E-2</c:v>
                </c:pt>
                <c:pt idx="1230">
                  <c:v>-6.6666666666215235E-5</c:v>
                </c:pt>
                <c:pt idx="1231">
                  <c:v>3.1999999999996476E-3</c:v>
                </c:pt>
                <c:pt idx="1232">
                  <c:v>-1.9300000000000317E-2</c:v>
                </c:pt>
                <c:pt idx="1233">
                  <c:v>2.253333333333396E-2</c:v>
                </c:pt>
                <c:pt idx="1234">
                  <c:v>-5.7799999999999851E-2</c:v>
                </c:pt>
                <c:pt idx="1235">
                  <c:v>-2.8933333333333699E-2</c:v>
                </c:pt>
                <c:pt idx="1236">
                  <c:v>-0.33749999999999991</c:v>
                </c:pt>
                <c:pt idx="1237">
                  <c:v>-0.36313333333333375</c:v>
                </c:pt>
                <c:pt idx="1238">
                  <c:v>-0.19926666666666693</c:v>
                </c:pt>
                <c:pt idx="1239">
                  <c:v>4.1799999999999393E-2</c:v>
                </c:pt>
                <c:pt idx="1240">
                  <c:v>0.13816666666666721</c:v>
                </c:pt>
                <c:pt idx="1241">
                  <c:v>2.2533333333333072E-2</c:v>
                </c:pt>
                <c:pt idx="1242">
                  <c:v>8.3566666666666123E-2</c:v>
                </c:pt>
                <c:pt idx="1243">
                  <c:v>7.3900000000000077E-2</c:v>
                </c:pt>
                <c:pt idx="1244">
                  <c:v>0.16709999999999958</c:v>
                </c:pt>
                <c:pt idx="1245">
                  <c:v>-1.9233333333333213E-2</c:v>
                </c:pt>
                <c:pt idx="1246">
                  <c:v>-6.1100000000000154E-2</c:v>
                </c:pt>
                <c:pt idx="1247">
                  <c:v>2.2533333333333516E-2</c:v>
                </c:pt>
                <c:pt idx="1248">
                  <c:v>-1.6099999999999781E-2</c:v>
                </c:pt>
                <c:pt idx="1249">
                  <c:v>1.6033333333333122E-2</c:v>
                </c:pt>
                <c:pt idx="1250">
                  <c:v>7.7166666666666828E-2</c:v>
                </c:pt>
                <c:pt idx="1251">
                  <c:v>5.1400000000000112E-2</c:v>
                </c:pt>
                <c:pt idx="1252">
                  <c:v>4.8166666666667357E-2</c:v>
                </c:pt>
                <c:pt idx="1253">
                  <c:v>6.4333333333328468E-3</c:v>
                </c:pt>
                <c:pt idx="1254">
                  <c:v>5.143333333333322E-2</c:v>
                </c:pt>
                <c:pt idx="1255">
                  <c:v>1.9333333333333425E-2</c:v>
                </c:pt>
                <c:pt idx="1256">
                  <c:v>-9.6333333333329385E-3</c:v>
                </c:pt>
                <c:pt idx="1257">
                  <c:v>4.1733333333333178E-2</c:v>
                </c:pt>
                <c:pt idx="1258">
                  <c:v>2.2499999999999964E-2</c:v>
                </c:pt>
                <c:pt idx="1259">
                  <c:v>0.10926666666666618</c:v>
                </c:pt>
                <c:pt idx="1260">
                  <c:v>3.266666666666751E-3</c:v>
                </c:pt>
                <c:pt idx="1261">
                  <c:v>3.2000000000000917E-3</c:v>
                </c:pt>
                <c:pt idx="1262">
                  <c:v>-3.2666666666663069E-3</c:v>
                </c:pt>
                <c:pt idx="1263">
                  <c:v>2.8899999999999704E-2</c:v>
                </c:pt>
                <c:pt idx="1264">
                  <c:v>6.4666666666668426E-3</c:v>
                </c:pt>
                <c:pt idx="1265">
                  <c:v>-5.7866666666666955E-2</c:v>
                </c:pt>
                <c:pt idx="1266">
                  <c:v>-2.2499999999999964E-2</c:v>
                </c:pt>
                <c:pt idx="1267">
                  <c:v>-4.493333333333327E-2</c:v>
                </c:pt>
                <c:pt idx="1268">
                  <c:v>-9.6433333333333149E-2</c:v>
                </c:pt>
                <c:pt idx="1269">
                  <c:v>-5.4600000000000204E-2</c:v>
                </c:pt>
                <c:pt idx="1270">
                  <c:v>2.8933333333333699E-2</c:v>
                </c:pt>
                <c:pt idx="1271">
                  <c:v>0.41136666666666599</c:v>
                </c:pt>
                <c:pt idx="1272">
                  <c:v>0.2860333333333327</c:v>
                </c:pt>
                <c:pt idx="1273">
                  <c:v>0.19940000000000024</c:v>
                </c:pt>
                <c:pt idx="1274">
                  <c:v>-0.11806666666666699</c:v>
                </c:pt>
                <c:pt idx="1275">
                  <c:v>-0.16759999999999975</c:v>
                </c:pt>
                <c:pt idx="1276">
                  <c:v>-0.11666666666666714</c:v>
                </c:pt>
                <c:pt idx="1277">
                  <c:v>-7.1299999999999919E-2</c:v>
                </c:pt>
                <c:pt idx="1278">
                  <c:v>-1.9466666666666743E-2</c:v>
                </c:pt>
                <c:pt idx="1279">
                  <c:v>-6.4999999999999503E-3</c:v>
                </c:pt>
                <c:pt idx="1280">
                  <c:v>-6.4666666666663986E-3</c:v>
                </c:pt>
                <c:pt idx="1281">
                  <c:v>0.119933333333333</c:v>
                </c:pt>
                <c:pt idx="1282">
                  <c:v>-6.4666666666668426E-3</c:v>
                </c:pt>
                <c:pt idx="1283">
                  <c:v>1.2900000000000134E-2</c:v>
                </c:pt>
                <c:pt idx="1284">
                  <c:v>-0.13616666666666655</c:v>
                </c:pt>
                <c:pt idx="1285">
                  <c:v>-4.5366666666667221E-2</c:v>
                </c:pt>
                <c:pt idx="1286">
                  <c:v>-3.2366666666666433E-2</c:v>
                </c:pt>
                <c:pt idx="1287">
                  <c:v>4.2166666666666686E-2</c:v>
                </c:pt>
                <c:pt idx="1288">
                  <c:v>-3.5700000000000287E-2</c:v>
                </c:pt>
                <c:pt idx="1289">
                  <c:v>1.2933333333332797E-2</c:v>
                </c:pt>
                <c:pt idx="1290">
                  <c:v>5.5066666666666375E-2</c:v>
                </c:pt>
                <c:pt idx="1291">
                  <c:v>6.4666666666663986E-3</c:v>
                </c:pt>
                <c:pt idx="1292">
                  <c:v>-1.9433333333333636E-2</c:v>
                </c:pt>
                <c:pt idx="1293">
                  <c:v>1.9466666666667187E-2</c:v>
                </c:pt>
                <c:pt idx="1294">
                  <c:v>1.3000000000000345E-2</c:v>
                </c:pt>
                <c:pt idx="1295">
                  <c:v>-2.2700000000000387E-2</c:v>
                </c:pt>
                <c:pt idx="1296">
                  <c:v>6.4999999999999503E-3</c:v>
                </c:pt>
                <c:pt idx="1297">
                  <c:v>5.833333333333357E-2</c:v>
                </c:pt>
                <c:pt idx="1298">
                  <c:v>-4.5366666666667221E-2</c:v>
                </c:pt>
                <c:pt idx="1299">
                  <c:v>0.10376666666666656</c:v>
                </c:pt>
                <c:pt idx="1300">
                  <c:v>9.7300000000000164E-2</c:v>
                </c:pt>
                <c:pt idx="1301">
                  <c:v>-9.7999999999998089E-3</c:v>
                </c:pt>
                <c:pt idx="1302">
                  <c:v>-3.2399999999999984E-2</c:v>
                </c:pt>
                <c:pt idx="1303">
                  <c:v>9.7666666666662572E-3</c:v>
                </c:pt>
                <c:pt idx="1304">
                  <c:v>3.2433333333333092E-2</c:v>
                </c:pt>
                <c:pt idx="1305">
                  <c:v>6.4999999999995062E-3</c:v>
                </c:pt>
                <c:pt idx="1306">
                  <c:v>2.5866666666666482E-2</c:v>
                </c:pt>
                <c:pt idx="1307">
                  <c:v>-0.18803333333333327</c:v>
                </c:pt>
                <c:pt idx="1308">
                  <c:v>-8.7533333333333019E-2</c:v>
                </c:pt>
                <c:pt idx="1309">
                  <c:v>2.5966666666666693E-2</c:v>
                </c:pt>
                <c:pt idx="1310">
                  <c:v>4.8566666666666869E-2</c:v>
                </c:pt>
                <c:pt idx="1311">
                  <c:v>1.616666666666644E-2</c:v>
                </c:pt>
                <c:pt idx="1312">
                  <c:v>-6.1566666666666769E-2</c:v>
                </c:pt>
                <c:pt idx="1313">
                  <c:v>-1.9466666666666743E-2</c:v>
                </c:pt>
                <c:pt idx="1314">
                  <c:v>5.1900000000000279E-2</c:v>
                </c:pt>
                <c:pt idx="1315">
                  <c:v>-1.3000000000000345E-2</c:v>
                </c:pt>
                <c:pt idx="1316">
                  <c:v>-5.8366666666666678E-2</c:v>
                </c:pt>
                <c:pt idx="1317">
                  <c:v>-4.5399999999999885E-2</c:v>
                </c:pt>
                <c:pt idx="1318">
                  <c:v>6.483333333333352E-2</c:v>
                </c:pt>
                <c:pt idx="1319">
                  <c:v>3.266666666666751E-3</c:v>
                </c:pt>
                <c:pt idx="1320">
                  <c:v>-4.5366666666666777E-2</c:v>
                </c:pt>
                <c:pt idx="1321">
                  <c:v>-5.183333333333362E-2</c:v>
                </c:pt>
                <c:pt idx="1322">
                  <c:v>-3.3333333333107618E-5</c:v>
                </c:pt>
                <c:pt idx="1323">
                  <c:v>-6.8099999999999827E-2</c:v>
                </c:pt>
                <c:pt idx="1324">
                  <c:v>-4.5399999999999885E-2</c:v>
                </c:pt>
                <c:pt idx="1325">
                  <c:v>-0.11343333333333305</c:v>
                </c:pt>
                <c:pt idx="1326">
                  <c:v>-8.7533333333333463E-2</c:v>
                </c:pt>
                <c:pt idx="1327">
                  <c:v>-1.9433333333333636E-2</c:v>
                </c:pt>
                <c:pt idx="1328">
                  <c:v>9.7333333333335936E-3</c:v>
                </c:pt>
                <c:pt idx="1329">
                  <c:v>0.1264333333333334</c:v>
                </c:pt>
                <c:pt idx="1330">
                  <c:v>0.1458999999999997</c:v>
                </c:pt>
                <c:pt idx="1331">
                  <c:v>0.29400000000000004</c:v>
                </c:pt>
                <c:pt idx="1332">
                  <c:v>0.15270000000000028</c:v>
                </c:pt>
                <c:pt idx="1333">
                  <c:v>3.3766666666666278E-2</c:v>
                </c:pt>
                <c:pt idx="1334">
                  <c:v>-3.279999999999994E-2</c:v>
                </c:pt>
                <c:pt idx="1335">
                  <c:v>-6.5999999999997172E-3</c:v>
                </c:pt>
                <c:pt idx="1336">
                  <c:v>3.28666666666666E-2</c:v>
                </c:pt>
                <c:pt idx="1337">
                  <c:v>-6.6000000000006054E-3</c:v>
                </c:pt>
                <c:pt idx="1338">
                  <c:v>-9.8666666666664682E-3</c:v>
                </c:pt>
                <c:pt idx="1339">
                  <c:v>9.8333333333338047E-3</c:v>
                </c:pt>
                <c:pt idx="1340">
                  <c:v>3.2833333333333492E-2</c:v>
                </c:pt>
                <c:pt idx="1341">
                  <c:v>4.919999999999991E-2</c:v>
                </c:pt>
                <c:pt idx="1342">
                  <c:v>4.5933333333333604E-2</c:v>
                </c:pt>
                <c:pt idx="1343">
                  <c:v>1.3166666666666771E-2</c:v>
                </c:pt>
                <c:pt idx="1344">
                  <c:v>-9.8666666666664682E-3</c:v>
                </c:pt>
                <c:pt idx="1345">
                  <c:v>-9.8666666666664682E-3</c:v>
                </c:pt>
                <c:pt idx="1346">
                  <c:v>6.5699999999999648E-2</c:v>
                </c:pt>
                <c:pt idx="1347">
                  <c:v>0.18380000000000019</c:v>
                </c:pt>
                <c:pt idx="1348">
                  <c:v>5.576666666666652E-2</c:v>
                </c:pt>
                <c:pt idx="1349">
                  <c:v>1.6433333333333522E-2</c:v>
                </c:pt>
                <c:pt idx="1350">
                  <c:v>1.639999999999997E-2</c:v>
                </c:pt>
                <c:pt idx="1351">
                  <c:v>-7.5433333333333685E-2</c:v>
                </c:pt>
                <c:pt idx="1352">
                  <c:v>-2.6266666666666438E-2</c:v>
                </c:pt>
                <c:pt idx="1353">
                  <c:v>9.5166666666666622E-2</c:v>
                </c:pt>
                <c:pt idx="1354">
                  <c:v>-1.6466666666666185E-2</c:v>
                </c:pt>
                <c:pt idx="1355">
                  <c:v>-2.9566666666666741E-2</c:v>
                </c:pt>
                <c:pt idx="1356">
                  <c:v>-1.3133333333333663E-2</c:v>
                </c:pt>
                <c:pt idx="1357">
                  <c:v>-9.5166666666667066E-2</c:v>
                </c:pt>
                <c:pt idx="1358">
                  <c:v>2.2966666666667024E-2</c:v>
                </c:pt>
                <c:pt idx="1359">
                  <c:v>7.2266666666666701E-2</c:v>
                </c:pt>
                <c:pt idx="1360">
                  <c:v>0.1115999999999997</c:v>
                </c:pt>
                <c:pt idx="1361">
                  <c:v>3.9333333333333886E-2</c:v>
                </c:pt>
                <c:pt idx="1362">
                  <c:v>4.9199999999999466E-2</c:v>
                </c:pt>
                <c:pt idx="1363">
                  <c:v>-6.533333333333502E-3</c:v>
                </c:pt>
                <c:pt idx="1364">
                  <c:v>-4.5933333333333159E-2</c:v>
                </c:pt>
                <c:pt idx="1365">
                  <c:v>-0.10499999999999998</c:v>
                </c:pt>
                <c:pt idx="1366">
                  <c:v>-9.846666666666648E-2</c:v>
                </c:pt>
                <c:pt idx="1367">
                  <c:v>-3.9333333333333886E-2</c:v>
                </c:pt>
                <c:pt idx="1368">
                  <c:v>-0.10503333333333309</c:v>
                </c:pt>
                <c:pt idx="1369">
                  <c:v>-0.15096666666666669</c:v>
                </c:pt>
                <c:pt idx="1370">
                  <c:v>-2.3000000000000131E-2</c:v>
                </c:pt>
                <c:pt idx="1371">
                  <c:v>6.6000000000006054E-3</c:v>
                </c:pt>
                <c:pt idx="1372">
                  <c:v>-3.266666666666751E-3</c:v>
                </c:pt>
                <c:pt idx="1373">
                  <c:v>3.3000000000003027E-3</c:v>
                </c:pt>
                <c:pt idx="1374">
                  <c:v>5.5766666666666964E-2</c:v>
                </c:pt>
                <c:pt idx="1375">
                  <c:v>3.936666666666655E-2</c:v>
                </c:pt>
                <c:pt idx="1376">
                  <c:v>-4.269999999999996E-2</c:v>
                </c:pt>
                <c:pt idx="1377">
                  <c:v>1.9700000000000273E-2</c:v>
                </c:pt>
                <c:pt idx="1378">
                  <c:v>6.8900000000000183E-2</c:v>
                </c:pt>
                <c:pt idx="1379">
                  <c:v>0.16079999999999961</c:v>
                </c:pt>
                <c:pt idx="1380">
                  <c:v>8.8599999999999568E-2</c:v>
                </c:pt>
                <c:pt idx="1381">
                  <c:v>-3.2999999999994145E-3</c:v>
                </c:pt>
                <c:pt idx="1382">
                  <c:v>2.3033333333333239E-2</c:v>
                </c:pt>
                <c:pt idx="1383">
                  <c:v>9.8333333333329165E-3</c:v>
                </c:pt>
                <c:pt idx="1384">
                  <c:v>-1.9666666666667165E-2</c:v>
                </c:pt>
                <c:pt idx="1385">
                  <c:v>7.5433333333333685E-2</c:v>
                </c:pt>
                <c:pt idx="1386">
                  <c:v>3.6066666666667135E-2</c:v>
                </c:pt>
                <c:pt idx="1387">
                  <c:v>6.8966666666666843E-2</c:v>
                </c:pt>
                <c:pt idx="1388">
                  <c:v>-4.2600000000000193E-2</c:v>
                </c:pt>
                <c:pt idx="1389">
                  <c:v>-6.8899999999999739E-2</c:v>
                </c:pt>
                <c:pt idx="1390">
                  <c:v>-2.9533333333333633E-2</c:v>
                </c:pt>
                <c:pt idx="1391">
                  <c:v>-0.2757000000000005</c:v>
                </c:pt>
                <c:pt idx="1392">
                  <c:v>-0.14773333333333349</c:v>
                </c:pt>
                <c:pt idx="1393">
                  <c:v>1.6366666666666418E-2</c:v>
                </c:pt>
                <c:pt idx="1394">
                  <c:v>7.1899999999999853E-2</c:v>
                </c:pt>
                <c:pt idx="1395">
                  <c:v>-8.1666666666664334E-3</c:v>
                </c:pt>
                <c:pt idx="1396">
                  <c:v>0.13343333333333307</c:v>
                </c:pt>
                <c:pt idx="1397">
                  <c:v>0.1025999999999998</c:v>
                </c:pt>
                <c:pt idx="1398">
                  <c:v>5.956666666666699E-2</c:v>
                </c:pt>
                <c:pt idx="1399">
                  <c:v>8.2800000000000207E-2</c:v>
                </c:pt>
                <c:pt idx="1400">
                  <c:v>5.300000000000038E-2</c:v>
                </c:pt>
                <c:pt idx="1401">
                  <c:v>5.6299999999999795E-2</c:v>
                </c:pt>
                <c:pt idx="1402">
                  <c:v>-7.9433333333333245E-2</c:v>
                </c:pt>
                <c:pt idx="1403">
                  <c:v>-0.17546666666666688</c:v>
                </c:pt>
                <c:pt idx="1404">
                  <c:v>-0.13246666666666629</c:v>
                </c:pt>
                <c:pt idx="1405">
                  <c:v>-3.3100000000000573E-2</c:v>
                </c:pt>
                <c:pt idx="1406">
                  <c:v>6.6233333333333366E-2</c:v>
                </c:pt>
                <c:pt idx="1407">
                  <c:v>6.6166666666666707E-2</c:v>
                </c:pt>
                <c:pt idx="1408">
                  <c:v>5.2966666666666828E-2</c:v>
                </c:pt>
                <c:pt idx="1409">
                  <c:v>0.12916666666666643</c:v>
                </c:pt>
                <c:pt idx="1410">
                  <c:v>0.11920000000000019</c:v>
                </c:pt>
                <c:pt idx="1411">
                  <c:v>0.15229999999999988</c:v>
                </c:pt>
                <c:pt idx="1412">
                  <c:v>4.3033333333333257E-2</c:v>
                </c:pt>
                <c:pt idx="1413">
                  <c:v>0.12913333333333377</c:v>
                </c:pt>
                <c:pt idx="1414">
                  <c:v>5.9633333333334093E-2</c:v>
                </c:pt>
                <c:pt idx="1415">
                  <c:v>4.3033333333333701E-2</c:v>
                </c:pt>
                <c:pt idx="1416">
                  <c:v>-4.6400000000001107E-2</c:v>
                </c:pt>
                <c:pt idx="1417">
                  <c:v>2.9766666666667163E-2</c:v>
                </c:pt>
                <c:pt idx="1418">
                  <c:v>3.3166666666666345E-2</c:v>
                </c:pt>
                <c:pt idx="1419">
                  <c:v>6.6233333333332922E-2</c:v>
                </c:pt>
                <c:pt idx="1420">
                  <c:v>0</c:v>
                </c:pt>
                <c:pt idx="1421">
                  <c:v>0.28146666666666675</c:v>
                </c:pt>
                <c:pt idx="1422">
                  <c:v>0.1622333333333339</c:v>
                </c:pt>
                <c:pt idx="1423">
                  <c:v>3.2666666666658628E-3</c:v>
                </c:pt>
                <c:pt idx="1424">
                  <c:v>-5.9633333333333205E-2</c:v>
                </c:pt>
                <c:pt idx="1425">
                  <c:v>-7.609999999999939E-2</c:v>
                </c:pt>
                <c:pt idx="1426">
                  <c:v>-0.12246666666666606</c:v>
                </c:pt>
                <c:pt idx="1427">
                  <c:v>-5.633333333333379E-2</c:v>
                </c:pt>
                <c:pt idx="1428">
                  <c:v>-8.6100000000000065E-2</c:v>
                </c:pt>
                <c:pt idx="1429">
                  <c:v>-3.9733333333333398E-2</c:v>
                </c:pt>
                <c:pt idx="1430">
                  <c:v>-1.3266666666666538E-2</c:v>
                </c:pt>
                <c:pt idx="1431">
                  <c:v>6.6000000000006054E-3</c:v>
                </c:pt>
                <c:pt idx="1432">
                  <c:v>1.3299999999999201E-2</c:v>
                </c:pt>
                <c:pt idx="1433">
                  <c:v>-1.3233333333333874E-2</c:v>
                </c:pt>
                <c:pt idx="1434">
                  <c:v>-9.9333333333326834E-3</c:v>
                </c:pt>
                <c:pt idx="1435">
                  <c:v>5.2966666666666384E-2</c:v>
                </c:pt>
                <c:pt idx="1436">
                  <c:v>6.9533333333333225E-2</c:v>
                </c:pt>
                <c:pt idx="1437">
                  <c:v>6.9533333333333225E-2</c:v>
                </c:pt>
                <c:pt idx="1438">
                  <c:v>0.11920000000000019</c:v>
                </c:pt>
                <c:pt idx="1439">
                  <c:v>2.9833333333333378E-2</c:v>
                </c:pt>
                <c:pt idx="1440">
                  <c:v>3.3333333333329662E-3</c:v>
                </c:pt>
                <c:pt idx="1441">
                  <c:v>-3.3333333333329662E-3</c:v>
                </c:pt>
                <c:pt idx="1442">
                  <c:v>6.5999999999997172E-3</c:v>
                </c:pt>
                <c:pt idx="1443">
                  <c:v>-1.6599999999999504E-2</c:v>
                </c:pt>
                <c:pt idx="1444">
                  <c:v>2.6533333333333076E-2</c:v>
                </c:pt>
                <c:pt idx="1445">
                  <c:v>-1.9899999999999807E-2</c:v>
                </c:pt>
                <c:pt idx="1446">
                  <c:v>-1.3266666666666538E-2</c:v>
                </c:pt>
                <c:pt idx="1447">
                  <c:v>-3.3066666666666578E-2</c:v>
                </c:pt>
                <c:pt idx="1448">
                  <c:v>5.6299999999999351E-2</c:v>
                </c:pt>
                <c:pt idx="1449">
                  <c:v>0.10923333333333396</c:v>
                </c:pt>
                <c:pt idx="1450">
                  <c:v>9.9000000000000199E-3</c:v>
                </c:pt>
                <c:pt idx="1451">
                  <c:v>-6.6166666666666707E-2</c:v>
                </c:pt>
                <c:pt idx="1452">
                  <c:v>-1.3233333333332986E-2</c:v>
                </c:pt>
                <c:pt idx="1453">
                  <c:v>1.9833333333333591E-2</c:v>
                </c:pt>
                <c:pt idx="1454">
                  <c:v>6.9533333333334113E-2</c:v>
                </c:pt>
                <c:pt idx="1455">
                  <c:v>-8.2766666666667099E-2</c:v>
                </c:pt>
                <c:pt idx="1456">
                  <c:v>0.34440000000000026</c:v>
                </c:pt>
                <c:pt idx="1457">
                  <c:v>0.27150000000000052</c:v>
                </c:pt>
                <c:pt idx="1458">
                  <c:v>0.11423333333333385</c:v>
                </c:pt>
                <c:pt idx="1459">
                  <c:v>-4.8766666666666403E-2</c:v>
                </c:pt>
                <c:pt idx="1460">
                  <c:v>8.3999999999999631E-2</c:v>
                </c:pt>
                <c:pt idx="1461">
                  <c:v>3.9999999999999147E-2</c:v>
                </c:pt>
                <c:pt idx="1462">
                  <c:v>0.20000000000000018</c:v>
                </c:pt>
                <c:pt idx="1463">
                  <c:v>9.9999999999997868E-3</c:v>
                </c:pt>
                <c:pt idx="1464">
                  <c:v>-7.6666666666666217E-2</c:v>
                </c:pt>
                <c:pt idx="1465">
                  <c:v>-0.15000000000000036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B-441B-ACD2-F2F91DB5E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15792"/>
        <c:axId val="370013392"/>
      </c:lineChart>
      <c:dateAx>
        <c:axId val="370015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3392"/>
        <c:crosses val="autoZero"/>
        <c:auto val="1"/>
        <c:lblOffset val="100"/>
        <c:baseTimeUnit val="days"/>
      </c:dateAx>
      <c:valAx>
        <c:axId val="3700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Moving Average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Average'!$G$2:$G$1470</c:f>
              <c:numCache>
                <c:formatCode>_("$"* #,##0.00_);_("$"* \(#,##0.00\);_("$"* "-"??_);_(@_)</c:formatCode>
                <c:ptCount val="1469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5.3741000000000003</c:v>
                </c:pt>
                <c:pt idx="4">
                  <c:v>5.4901999999999997</c:v>
                </c:pt>
                <c:pt idx="5">
                  <c:v>5.5438000000000001</c:v>
                </c:pt>
                <c:pt idx="6">
                  <c:v>5.4813000000000001</c:v>
                </c:pt>
                <c:pt idx="7">
                  <c:v>5.4276999999999997</c:v>
                </c:pt>
                <c:pt idx="8">
                  <c:v>5.3741000000000003</c:v>
                </c:pt>
                <c:pt idx="9">
                  <c:v>5.4009</c:v>
                </c:pt>
                <c:pt idx="10">
                  <c:v>5.3117000000000001</c:v>
                </c:pt>
                <c:pt idx="11">
                  <c:v>5.3384</c:v>
                </c:pt>
                <c:pt idx="12">
                  <c:v>5.4545000000000003</c:v>
                </c:pt>
                <c:pt idx="13">
                  <c:v>5.3295000000000003</c:v>
                </c:pt>
                <c:pt idx="14">
                  <c:v>5.4009</c:v>
                </c:pt>
                <c:pt idx="15">
                  <c:v>5.4991000000000003</c:v>
                </c:pt>
                <c:pt idx="16">
                  <c:v>5.8918999999999997</c:v>
                </c:pt>
                <c:pt idx="17">
                  <c:v>5.7937000000000003</c:v>
                </c:pt>
                <c:pt idx="18">
                  <c:v>5.8472999999999997</c:v>
                </c:pt>
                <c:pt idx="19">
                  <c:v>5.8651</c:v>
                </c:pt>
                <c:pt idx="20">
                  <c:v>5.6687000000000003</c:v>
                </c:pt>
                <c:pt idx="21">
                  <c:v>5.4722999999999997</c:v>
                </c:pt>
                <c:pt idx="22">
                  <c:v>5.4099000000000004</c:v>
                </c:pt>
                <c:pt idx="23">
                  <c:v>5.3920000000000003</c:v>
                </c:pt>
                <c:pt idx="24">
                  <c:v>5.4009</c:v>
                </c:pt>
                <c:pt idx="25">
                  <c:v>5.3205999999999998</c:v>
                </c:pt>
                <c:pt idx="26">
                  <c:v>5.4991000000000003</c:v>
                </c:pt>
                <c:pt idx="27">
                  <c:v>5.5438000000000001</c:v>
                </c:pt>
                <c:pt idx="28">
                  <c:v>5.5705</c:v>
                </c:pt>
                <c:pt idx="29">
                  <c:v>5.6420000000000003</c:v>
                </c:pt>
                <c:pt idx="30">
                  <c:v>5.6241000000000003</c:v>
                </c:pt>
                <c:pt idx="31">
                  <c:v>5.6420000000000003</c:v>
                </c:pt>
                <c:pt idx="32">
                  <c:v>5.5080999999999998</c:v>
                </c:pt>
                <c:pt idx="33">
                  <c:v>5.4455999999999998</c:v>
                </c:pt>
                <c:pt idx="34">
                  <c:v>5.4901999999999997</c:v>
                </c:pt>
                <c:pt idx="35">
                  <c:v>5.5705</c:v>
                </c:pt>
                <c:pt idx="36">
                  <c:v>5.4901999999999997</c:v>
                </c:pt>
                <c:pt idx="37">
                  <c:v>5.4634</c:v>
                </c:pt>
                <c:pt idx="38">
                  <c:v>5.4634</c:v>
                </c:pt>
                <c:pt idx="39">
                  <c:v>5.4366000000000003</c:v>
                </c:pt>
                <c:pt idx="40">
                  <c:v>5.4545000000000003</c:v>
                </c:pt>
                <c:pt idx="41">
                  <c:v>5.4276999999999997</c:v>
                </c:pt>
                <c:pt idx="42">
                  <c:v>5.4991000000000003</c:v>
                </c:pt>
                <c:pt idx="43">
                  <c:v>5.4455999999999998</c:v>
                </c:pt>
                <c:pt idx="44">
                  <c:v>5.3830999999999998</c:v>
                </c:pt>
                <c:pt idx="45">
                  <c:v>5.4188000000000001</c:v>
                </c:pt>
                <c:pt idx="46">
                  <c:v>5.4813000000000001</c:v>
                </c:pt>
                <c:pt idx="47">
                  <c:v>5.5347999999999997</c:v>
                </c:pt>
                <c:pt idx="48">
                  <c:v>5.4813000000000001</c:v>
                </c:pt>
                <c:pt idx="49">
                  <c:v>5.5526999999999997</c:v>
                </c:pt>
                <c:pt idx="50">
                  <c:v>5.7045000000000003</c:v>
                </c:pt>
                <c:pt idx="51">
                  <c:v>5.6509</c:v>
                </c:pt>
                <c:pt idx="52">
                  <c:v>5.6687000000000003</c:v>
                </c:pt>
                <c:pt idx="53">
                  <c:v>5.6151999999999997</c:v>
                </c:pt>
                <c:pt idx="54">
                  <c:v>5.5884</c:v>
                </c:pt>
                <c:pt idx="55">
                  <c:v>5.2492000000000001</c:v>
                </c:pt>
                <c:pt idx="56">
                  <c:v>5.2401999999999997</c:v>
                </c:pt>
                <c:pt idx="57">
                  <c:v>5.1955999999999998</c:v>
                </c:pt>
                <c:pt idx="58">
                  <c:v>5.1955999999999998</c:v>
                </c:pt>
                <c:pt idx="59">
                  <c:v>5.0796000000000001</c:v>
                </c:pt>
                <c:pt idx="60">
                  <c:v>5.1063000000000001</c:v>
                </c:pt>
                <c:pt idx="61">
                  <c:v>5.1509999999999998</c:v>
                </c:pt>
                <c:pt idx="62">
                  <c:v>5.1867000000000001</c:v>
                </c:pt>
                <c:pt idx="63">
                  <c:v>5.2670000000000003</c:v>
                </c:pt>
                <c:pt idx="64">
                  <c:v>5.2670000000000003</c:v>
                </c:pt>
                <c:pt idx="65">
                  <c:v>5.2849000000000004</c:v>
                </c:pt>
                <c:pt idx="66">
                  <c:v>5.3205999999999998</c:v>
                </c:pt>
                <c:pt idx="67">
                  <c:v>5.2313000000000001</c:v>
                </c:pt>
                <c:pt idx="68">
                  <c:v>5.2224000000000004</c:v>
                </c:pt>
                <c:pt idx="69">
                  <c:v>5.2401999999999997</c:v>
                </c:pt>
                <c:pt idx="70">
                  <c:v>5.3026999999999997</c:v>
                </c:pt>
                <c:pt idx="71">
                  <c:v>5.0349000000000004</c:v>
                </c:pt>
                <c:pt idx="72">
                  <c:v>5.0705999999999998</c:v>
                </c:pt>
                <c:pt idx="73">
                  <c:v>5.1955999999999998</c:v>
                </c:pt>
                <c:pt idx="74">
                  <c:v>5.1867000000000001</c:v>
                </c:pt>
                <c:pt idx="75">
                  <c:v>5.1867000000000001</c:v>
                </c:pt>
                <c:pt idx="76">
                  <c:v>5.1778000000000004</c:v>
                </c:pt>
                <c:pt idx="77">
                  <c:v>5.1688000000000001</c:v>
                </c:pt>
                <c:pt idx="78">
                  <c:v>4.7313999999999998</c:v>
                </c:pt>
                <c:pt idx="79">
                  <c:v>4.7850000000000001</c:v>
                </c:pt>
                <c:pt idx="80">
                  <c:v>4.7492000000000001</c:v>
                </c:pt>
                <c:pt idx="81">
                  <c:v>4.7134999999999998</c:v>
                </c:pt>
                <c:pt idx="82">
                  <c:v>4.66</c:v>
                </c:pt>
                <c:pt idx="83">
                  <c:v>4.6332000000000004</c:v>
                </c:pt>
                <c:pt idx="84">
                  <c:v>4.6242999999999999</c:v>
                </c:pt>
                <c:pt idx="85">
                  <c:v>4.5885999999999996</c:v>
                </c:pt>
                <c:pt idx="86">
                  <c:v>4.4992999999999999</c:v>
                </c:pt>
                <c:pt idx="87">
                  <c:v>4.4457000000000004</c:v>
                </c:pt>
                <c:pt idx="88">
                  <c:v>4.4188999999999998</c:v>
                </c:pt>
                <c:pt idx="89">
                  <c:v>4.4010999999999996</c:v>
                </c:pt>
                <c:pt idx="90">
                  <c:v>4.3029000000000002</c:v>
                </c:pt>
                <c:pt idx="91">
                  <c:v>4.2583000000000002</c:v>
                </c:pt>
                <c:pt idx="92">
                  <c:v>4.2583000000000002</c:v>
                </c:pt>
                <c:pt idx="93">
                  <c:v>4.4279000000000002</c:v>
                </c:pt>
                <c:pt idx="94">
                  <c:v>4.41</c:v>
                </c:pt>
                <c:pt idx="95">
                  <c:v>4.5350000000000001</c:v>
                </c:pt>
                <c:pt idx="96">
                  <c:v>4.5528000000000004</c:v>
                </c:pt>
                <c:pt idx="97">
                  <c:v>4.6304999999999996</c:v>
                </c:pt>
                <c:pt idx="98">
                  <c:v>4.4861000000000004</c:v>
                </c:pt>
                <c:pt idx="99">
                  <c:v>4.6214000000000004</c:v>
                </c:pt>
                <c:pt idx="100">
                  <c:v>4.5221999999999998</c:v>
                </c:pt>
                <c:pt idx="101">
                  <c:v>4.5491999999999999</c:v>
                </c:pt>
                <c:pt idx="102">
                  <c:v>4.5944000000000003</c:v>
                </c:pt>
                <c:pt idx="103">
                  <c:v>4.5583</c:v>
                </c:pt>
                <c:pt idx="104">
                  <c:v>4.5041000000000002</c:v>
                </c:pt>
                <c:pt idx="105">
                  <c:v>4.5401999999999996</c:v>
                </c:pt>
                <c:pt idx="106">
                  <c:v>4.5583</c:v>
                </c:pt>
                <c:pt idx="107">
                  <c:v>4.5312000000000001</c:v>
                </c:pt>
                <c:pt idx="108">
                  <c:v>4.5853000000000002</c:v>
                </c:pt>
                <c:pt idx="109">
                  <c:v>4.4950999999999999</c:v>
                </c:pt>
                <c:pt idx="110">
                  <c:v>4.6576000000000004</c:v>
                </c:pt>
                <c:pt idx="111">
                  <c:v>4.6033999999999997</c:v>
                </c:pt>
                <c:pt idx="112">
                  <c:v>4.5853000000000002</c:v>
                </c:pt>
                <c:pt idx="113">
                  <c:v>4.468</c:v>
                </c:pt>
                <c:pt idx="114">
                  <c:v>4.4861000000000004</c:v>
                </c:pt>
                <c:pt idx="115">
                  <c:v>4.5221999999999998</c:v>
                </c:pt>
                <c:pt idx="116">
                  <c:v>4.5491999999999999</c:v>
                </c:pt>
                <c:pt idx="117">
                  <c:v>4.6665999999999999</c:v>
                </c:pt>
                <c:pt idx="118">
                  <c:v>4.6576000000000004</c:v>
                </c:pt>
                <c:pt idx="119">
                  <c:v>4.5491999999999999</c:v>
                </c:pt>
                <c:pt idx="120">
                  <c:v>4.5041000000000002</c:v>
                </c:pt>
                <c:pt idx="121">
                  <c:v>4.5312000000000001</c:v>
                </c:pt>
                <c:pt idx="122">
                  <c:v>4.4861000000000004</c:v>
                </c:pt>
                <c:pt idx="123">
                  <c:v>4.5221999999999998</c:v>
                </c:pt>
                <c:pt idx="124">
                  <c:v>4.5401999999999996</c:v>
                </c:pt>
                <c:pt idx="125">
                  <c:v>4.5673000000000004</c:v>
                </c:pt>
                <c:pt idx="126">
                  <c:v>4.6214000000000004</c:v>
                </c:pt>
                <c:pt idx="127">
                  <c:v>4.5673000000000004</c:v>
                </c:pt>
                <c:pt idx="128">
                  <c:v>4.5491999999999999</c:v>
                </c:pt>
                <c:pt idx="129">
                  <c:v>4.5401999999999996</c:v>
                </c:pt>
                <c:pt idx="130">
                  <c:v>4.5673000000000004</c:v>
                </c:pt>
                <c:pt idx="131">
                  <c:v>4.5673000000000004</c:v>
                </c:pt>
                <c:pt idx="132">
                  <c:v>4.6033999999999997</c:v>
                </c:pt>
                <c:pt idx="133">
                  <c:v>4.6033999999999997</c:v>
                </c:pt>
                <c:pt idx="134">
                  <c:v>4.6214000000000004</c:v>
                </c:pt>
                <c:pt idx="135">
                  <c:v>4.6576000000000004</c:v>
                </c:pt>
                <c:pt idx="136">
                  <c:v>4.6395</c:v>
                </c:pt>
                <c:pt idx="137">
                  <c:v>4.6395</c:v>
                </c:pt>
                <c:pt idx="138">
                  <c:v>4.6214000000000004</c:v>
                </c:pt>
                <c:pt idx="139">
                  <c:v>4.6665999999999999</c:v>
                </c:pt>
                <c:pt idx="140">
                  <c:v>4.6756000000000002</c:v>
                </c:pt>
                <c:pt idx="141">
                  <c:v>5.1449999999999996</c:v>
                </c:pt>
                <c:pt idx="142">
                  <c:v>5.1630000000000003</c:v>
                </c:pt>
                <c:pt idx="143">
                  <c:v>5.1502999999999997</c:v>
                </c:pt>
                <c:pt idx="144">
                  <c:v>4.9862000000000002</c:v>
                </c:pt>
                <c:pt idx="145">
                  <c:v>4.9314999999999998</c:v>
                </c:pt>
                <c:pt idx="146">
                  <c:v>4.8949999999999996</c:v>
                </c:pt>
                <c:pt idx="147">
                  <c:v>4.9223999999999997</c:v>
                </c:pt>
                <c:pt idx="148">
                  <c:v>4.8220999999999998</c:v>
                </c:pt>
                <c:pt idx="149">
                  <c:v>4.8768000000000002</c:v>
                </c:pt>
                <c:pt idx="150">
                  <c:v>4.8494999999999999</c:v>
                </c:pt>
                <c:pt idx="151">
                  <c:v>4.9223999999999997</c:v>
                </c:pt>
                <c:pt idx="152">
                  <c:v>4.9314999999999998</c:v>
                </c:pt>
                <c:pt idx="153">
                  <c:v>4.8403</c:v>
                </c:pt>
                <c:pt idx="154">
                  <c:v>4.8586</c:v>
                </c:pt>
                <c:pt idx="155">
                  <c:v>4.6670999999999996</c:v>
                </c:pt>
                <c:pt idx="156">
                  <c:v>4.6124000000000001</c:v>
                </c:pt>
                <c:pt idx="157">
                  <c:v>4.7126999999999999</c:v>
                </c:pt>
                <c:pt idx="158">
                  <c:v>4.7674000000000003</c:v>
                </c:pt>
                <c:pt idx="159">
                  <c:v>4.6944999999999997</c:v>
                </c:pt>
                <c:pt idx="160">
                  <c:v>4.7126999999999999</c:v>
                </c:pt>
                <c:pt idx="161">
                  <c:v>4.6215999999999999</c:v>
                </c:pt>
                <c:pt idx="162">
                  <c:v>4.5669000000000004</c:v>
                </c:pt>
                <c:pt idx="163">
                  <c:v>4.5578000000000003</c:v>
                </c:pt>
                <c:pt idx="164">
                  <c:v>4.5030999999999999</c:v>
                </c:pt>
                <c:pt idx="165">
                  <c:v>4.4574999999999996</c:v>
                </c:pt>
                <c:pt idx="166">
                  <c:v>4.4847999999999999</c:v>
                </c:pt>
                <c:pt idx="167">
                  <c:v>4.5213000000000001</c:v>
                </c:pt>
                <c:pt idx="168">
                  <c:v>4.4393000000000002</c:v>
                </c:pt>
                <c:pt idx="169">
                  <c:v>4.4756999999999998</c:v>
                </c:pt>
                <c:pt idx="170">
                  <c:v>4.5304000000000002</c:v>
                </c:pt>
                <c:pt idx="171">
                  <c:v>4.5669000000000004</c:v>
                </c:pt>
                <c:pt idx="172">
                  <c:v>4.5759999999999996</c:v>
                </c:pt>
                <c:pt idx="173">
                  <c:v>4.6489000000000003</c:v>
                </c:pt>
                <c:pt idx="174">
                  <c:v>4.6489000000000003</c:v>
                </c:pt>
                <c:pt idx="175">
                  <c:v>4.7765000000000004</c:v>
                </c:pt>
                <c:pt idx="176">
                  <c:v>4.7218</c:v>
                </c:pt>
                <c:pt idx="177">
                  <c:v>4.6670999999999996</c:v>
                </c:pt>
                <c:pt idx="178">
                  <c:v>4.6944999999999997</c:v>
                </c:pt>
                <c:pt idx="179">
                  <c:v>4.6853999999999996</c:v>
                </c:pt>
                <c:pt idx="180">
                  <c:v>4.6944999999999997</c:v>
                </c:pt>
                <c:pt idx="181">
                  <c:v>4.8220999999999998</c:v>
                </c:pt>
                <c:pt idx="182">
                  <c:v>4.7218</c:v>
                </c:pt>
                <c:pt idx="183">
                  <c:v>4.6489000000000003</c:v>
                </c:pt>
                <c:pt idx="184">
                  <c:v>4.6215999999999999</c:v>
                </c:pt>
                <c:pt idx="185">
                  <c:v>4.5486000000000004</c:v>
                </c:pt>
                <c:pt idx="186">
                  <c:v>4.5941999999999998</c:v>
                </c:pt>
                <c:pt idx="187">
                  <c:v>4.6124000000000001</c:v>
                </c:pt>
                <c:pt idx="188">
                  <c:v>4.4756999999999998</c:v>
                </c:pt>
                <c:pt idx="189">
                  <c:v>4.3936999999999999</c:v>
                </c:pt>
                <c:pt idx="190">
                  <c:v>4.4119000000000002</c:v>
                </c:pt>
                <c:pt idx="191">
                  <c:v>4.4574999999999996</c:v>
                </c:pt>
                <c:pt idx="192">
                  <c:v>4.4756999999999998</c:v>
                </c:pt>
                <c:pt idx="193">
                  <c:v>4.4665999999999997</c:v>
                </c:pt>
                <c:pt idx="194">
                  <c:v>4.4756999999999998</c:v>
                </c:pt>
                <c:pt idx="195">
                  <c:v>4.5030999999999999</c:v>
                </c:pt>
                <c:pt idx="196">
                  <c:v>4.5759999999999996</c:v>
                </c:pt>
                <c:pt idx="197">
                  <c:v>4.5122</c:v>
                </c:pt>
                <c:pt idx="198">
                  <c:v>4.5669000000000004</c:v>
                </c:pt>
                <c:pt idx="199">
                  <c:v>4.6398000000000001</c:v>
                </c:pt>
                <c:pt idx="200">
                  <c:v>4.7674000000000003</c:v>
                </c:pt>
                <c:pt idx="201">
                  <c:v>4.7401</c:v>
                </c:pt>
                <c:pt idx="202">
                  <c:v>4.7401</c:v>
                </c:pt>
                <c:pt idx="203">
                  <c:v>4.7218</c:v>
                </c:pt>
                <c:pt idx="204">
                  <c:v>4.6580000000000004</c:v>
                </c:pt>
                <c:pt idx="205">
                  <c:v>3.5550000000000002</c:v>
                </c:pt>
                <c:pt idx="206">
                  <c:v>3.4457</c:v>
                </c:pt>
                <c:pt idx="207">
                  <c:v>3.2725</c:v>
                </c:pt>
                <c:pt idx="208">
                  <c:v>3.2360000000000002</c:v>
                </c:pt>
                <c:pt idx="209">
                  <c:v>3.3271999999999999</c:v>
                </c:pt>
                <c:pt idx="210">
                  <c:v>3.3271999999999999</c:v>
                </c:pt>
                <c:pt idx="211">
                  <c:v>3.3363</c:v>
                </c:pt>
                <c:pt idx="212">
                  <c:v>3.2907000000000002</c:v>
                </c:pt>
                <c:pt idx="213">
                  <c:v>3.2269000000000001</c:v>
                </c:pt>
                <c:pt idx="214">
                  <c:v>3.2725</c:v>
                </c:pt>
                <c:pt idx="215">
                  <c:v>3.2542</c:v>
                </c:pt>
                <c:pt idx="216">
                  <c:v>3.2542</c:v>
                </c:pt>
                <c:pt idx="217">
                  <c:v>3.2178</c:v>
                </c:pt>
                <c:pt idx="218">
                  <c:v>3.1995</c:v>
                </c:pt>
                <c:pt idx="219">
                  <c:v>3.1631</c:v>
                </c:pt>
                <c:pt idx="220">
                  <c:v>3.0718999999999999</c:v>
                </c:pt>
                <c:pt idx="221">
                  <c:v>3.1448999999999998</c:v>
                </c:pt>
                <c:pt idx="222">
                  <c:v>3.1448999999999998</c:v>
                </c:pt>
                <c:pt idx="223">
                  <c:v>3.1265999999999998</c:v>
                </c:pt>
                <c:pt idx="224">
                  <c:v>3.0537000000000001</c:v>
                </c:pt>
                <c:pt idx="225">
                  <c:v>3.081</c:v>
                </c:pt>
                <c:pt idx="226">
                  <c:v>3.1265999999999998</c:v>
                </c:pt>
                <c:pt idx="227">
                  <c:v>3.1631</c:v>
                </c:pt>
                <c:pt idx="228">
                  <c:v>3.1265999999999998</c:v>
                </c:pt>
                <c:pt idx="229">
                  <c:v>3.1539999999999999</c:v>
                </c:pt>
                <c:pt idx="230">
                  <c:v>3.1903999999999999</c:v>
                </c:pt>
                <c:pt idx="231">
                  <c:v>3.1539999999999999</c:v>
                </c:pt>
                <c:pt idx="232">
                  <c:v>3.1631</c:v>
                </c:pt>
                <c:pt idx="233">
                  <c:v>3.1448999999999998</c:v>
                </c:pt>
                <c:pt idx="234">
                  <c:v>3.1722000000000001</c:v>
                </c:pt>
                <c:pt idx="235">
                  <c:v>3.1722000000000001</c:v>
                </c:pt>
                <c:pt idx="236">
                  <c:v>3.1175000000000002</c:v>
                </c:pt>
                <c:pt idx="237">
                  <c:v>3.1175000000000002</c:v>
                </c:pt>
                <c:pt idx="238">
                  <c:v>3.1631</c:v>
                </c:pt>
                <c:pt idx="239">
                  <c:v>3.2542</c:v>
                </c:pt>
                <c:pt idx="240">
                  <c:v>3.2086999999999999</c:v>
                </c:pt>
                <c:pt idx="241">
                  <c:v>3.2725</c:v>
                </c:pt>
                <c:pt idx="242">
                  <c:v>3.2816000000000001</c:v>
                </c:pt>
                <c:pt idx="243">
                  <c:v>3.2816000000000001</c:v>
                </c:pt>
                <c:pt idx="244">
                  <c:v>3.2725</c:v>
                </c:pt>
                <c:pt idx="245">
                  <c:v>3.2907000000000002</c:v>
                </c:pt>
                <c:pt idx="246">
                  <c:v>3.3180000000000001</c:v>
                </c:pt>
                <c:pt idx="247">
                  <c:v>3.3089</c:v>
                </c:pt>
                <c:pt idx="248">
                  <c:v>3.2997999999999998</c:v>
                </c:pt>
                <c:pt idx="249">
                  <c:v>3.3089</c:v>
                </c:pt>
                <c:pt idx="250">
                  <c:v>3.3635999999999999</c:v>
                </c:pt>
                <c:pt idx="251">
                  <c:v>3.3818999999999999</c:v>
                </c:pt>
                <c:pt idx="252">
                  <c:v>3.5276999999999998</c:v>
                </c:pt>
                <c:pt idx="253">
                  <c:v>3.4729999999999999</c:v>
                </c:pt>
                <c:pt idx="254">
                  <c:v>3.5914999999999999</c:v>
                </c:pt>
                <c:pt idx="255">
                  <c:v>3.6006</c:v>
                </c:pt>
                <c:pt idx="256">
                  <c:v>3.6644000000000001</c:v>
                </c:pt>
                <c:pt idx="257">
                  <c:v>3.6553</c:v>
                </c:pt>
                <c:pt idx="258">
                  <c:v>3.6644000000000001</c:v>
                </c:pt>
                <c:pt idx="259">
                  <c:v>3.7008999999999999</c:v>
                </c:pt>
                <c:pt idx="260">
                  <c:v>3.6553</c:v>
                </c:pt>
                <c:pt idx="261">
                  <c:v>3.7008999999999999</c:v>
                </c:pt>
                <c:pt idx="262">
                  <c:v>3.8285</c:v>
                </c:pt>
                <c:pt idx="263">
                  <c:v>3.7738</c:v>
                </c:pt>
                <c:pt idx="264">
                  <c:v>3.7646999999999999</c:v>
                </c:pt>
                <c:pt idx="265">
                  <c:v>3.7282000000000002</c:v>
                </c:pt>
                <c:pt idx="266">
                  <c:v>3.7008999999999999</c:v>
                </c:pt>
                <c:pt idx="267">
                  <c:v>3.6918000000000002</c:v>
                </c:pt>
                <c:pt idx="268">
                  <c:v>3.5914999999999999</c:v>
                </c:pt>
                <c:pt idx="269">
                  <c:v>3.6644000000000001</c:v>
                </c:pt>
                <c:pt idx="270">
                  <c:v>3.5642</c:v>
                </c:pt>
                <c:pt idx="271">
                  <c:v>3.6097000000000001</c:v>
                </c:pt>
                <c:pt idx="272">
                  <c:v>3.5367999999999999</c:v>
                </c:pt>
                <c:pt idx="273">
                  <c:v>3.5367999999999999</c:v>
                </c:pt>
                <c:pt idx="274">
                  <c:v>3.6097000000000001</c:v>
                </c:pt>
                <c:pt idx="275">
                  <c:v>3.6736</c:v>
                </c:pt>
                <c:pt idx="276">
                  <c:v>3.8285</c:v>
                </c:pt>
                <c:pt idx="277">
                  <c:v>3.9834999999999998</c:v>
                </c:pt>
                <c:pt idx="278">
                  <c:v>3.8832</c:v>
                </c:pt>
                <c:pt idx="279">
                  <c:v>4.0198999999999998</c:v>
                </c:pt>
                <c:pt idx="280">
                  <c:v>4.0198999999999998</c:v>
                </c:pt>
                <c:pt idx="281">
                  <c:v>3.9561000000000002</c:v>
                </c:pt>
                <c:pt idx="282">
                  <c:v>3.9470000000000001</c:v>
                </c:pt>
                <c:pt idx="283">
                  <c:v>3.8740999999999999</c:v>
                </c:pt>
                <c:pt idx="284">
                  <c:v>3.8285</c:v>
                </c:pt>
                <c:pt idx="285">
                  <c:v>3.7921</c:v>
                </c:pt>
                <c:pt idx="286">
                  <c:v>3.7921</c:v>
                </c:pt>
                <c:pt idx="287">
                  <c:v>3.6644000000000001</c:v>
                </c:pt>
                <c:pt idx="288">
                  <c:v>3.5642</c:v>
                </c:pt>
                <c:pt idx="289">
                  <c:v>3.7829000000000002</c:v>
                </c:pt>
                <c:pt idx="290">
                  <c:v>3.6097000000000001</c:v>
                </c:pt>
                <c:pt idx="291">
                  <c:v>3.5276999999999998</c:v>
                </c:pt>
                <c:pt idx="292">
                  <c:v>3.5823999999999998</c:v>
                </c:pt>
                <c:pt idx="293">
                  <c:v>3.4548000000000001</c:v>
                </c:pt>
                <c:pt idx="294">
                  <c:v>3.5186000000000002</c:v>
                </c:pt>
                <c:pt idx="295">
                  <c:v>3.3363</c:v>
                </c:pt>
                <c:pt idx="296">
                  <c:v>3.2542</c:v>
                </c:pt>
                <c:pt idx="297">
                  <c:v>3.0171999999999999</c:v>
                </c:pt>
                <c:pt idx="298">
                  <c:v>3.0263</c:v>
                </c:pt>
                <c:pt idx="299">
                  <c:v>2.8532000000000002</c:v>
                </c:pt>
                <c:pt idx="300">
                  <c:v>2.3791000000000002</c:v>
                </c:pt>
                <c:pt idx="301">
                  <c:v>2.4977</c:v>
                </c:pt>
                <c:pt idx="302">
                  <c:v>2.206</c:v>
                </c:pt>
                <c:pt idx="303">
                  <c:v>2.3062</c:v>
                </c:pt>
                <c:pt idx="304">
                  <c:v>2.2151000000000001</c:v>
                </c:pt>
                <c:pt idx="305">
                  <c:v>2.3336000000000001</c:v>
                </c:pt>
                <c:pt idx="306">
                  <c:v>2.4247000000000001</c:v>
                </c:pt>
                <c:pt idx="307">
                  <c:v>2.4156</c:v>
                </c:pt>
                <c:pt idx="308">
                  <c:v>2.68</c:v>
                </c:pt>
                <c:pt idx="309">
                  <c:v>2.7985000000000002</c:v>
                </c:pt>
                <c:pt idx="310">
                  <c:v>2.8714</c:v>
                </c:pt>
                <c:pt idx="311">
                  <c:v>2.7437999999999998</c:v>
                </c:pt>
                <c:pt idx="312">
                  <c:v>2.7801999999999998</c:v>
                </c:pt>
                <c:pt idx="313">
                  <c:v>2.8258000000000001</c:v>
                </c:pt>
                <c:pt idx="314">
                  <c:v>2.7073</c:v>
                </c:pt>
                <c:pt idx="315">
                  <c:v>2.7711000000000001</c:v>
                </c:pt>
                <c:pt idx="316">
                  <c:v>2.7073</c:v>
                </c:pt>
                <c:pt idx="317">
                  <c:v>2.8805000000000001</c:v>
                </c:pt>
                <c:pt idx="318">
                  <c:v>2.8805000000000001</c:v>
                </c:pt>
                <c:pt idx="319">
                  <c:v>2.9533999999999998</c:v>
                </c:pt>
                <c:pt idx="320">
                  <c:v>2.9807999999999999</c:v>
                </c:pt>
                <c:pt idx="321">
                  <c:v>2.9624999999999999</c:v>
                </c:pt>
                <c:pt idx="322">
                  <c:v>3.0718999999999999</c:v>
                </c:pt>
                <c:pt idx="323">
                  <c:v>2.9443000000000001</c:v>
                </c:pt>
                <c:pt idx="324">
                  <c:v>3.1539999999999999</c:v>
                </c:pt>
                <c:pt idx="325">
                  <c:v>3.1722000000000001</c:v>
                </c:pt>
                <c:pt idx="326">
                  <c:v>3.1356999999999999</c:v>
                </c:pt>
                <c:pt idx="327">
                  <c:v>3.0628000000000002</c:v>
                </c:pt>
                <c:pt idx="328">
                  <c:v>3.081</c:v>
                </c:pt>
                <c:pt idx="329">
                  <c:v>3.0901999999999998</c:v>
                </c:pt>
                <c:pt idx="330">
                  <c:v>3.0901999999999998</c:v>
                </c:pt>
                <c:pt idx="331">
                  <c:v>3.1539999999999999</c:v>
                </c:pt>
                <c:pt idx="332">
                  <c:v>3.1084000000000001</c:v>
                </c:pt>
                <c:pt idx="333">
                  <c:v>3.1995</c:v>
                </c:pt>
                <c:pt idx="334">
                  <c:v>3.2633999999999999</c:v>
                </c:pt>
                <c:pt idx="335">
                  <c:v>3.2816000000000001</c:v>
                </c:pt>
                <c:pt idx="336">
                  <c:v>3.2360000000000002</c:v>
                </c:pt>
                <c:pt idx="337">
                  <c:v>3.1539999999999999</c:v>
                </c:pt>
                <c:pt idx="338">
                  <c:v>3.1539999999999999</c:v>
                </c:pt>
                <c:pt idx="339">
                  <c:v>3.2360000000000002</c:v>
                </c:pt>
                <c:pt idx="340">
                  <c:v>3.2633999999999999</c:v>
                </c:pt>
                <c:pt idx="341">
                  <c:v>3.2542</c:v>
                </c:pt>
                <c:pt idx="342">
                  <c:v>3.2542</c:v>
                </c:pt>
                <c:pt idx="343">
                  <c:v>3.1356999999999999</c:v>
                </c:pt>
                <c:pt idx="344">
                  <c:v>3.1175000000000002</c:v>
                </c:pt>
                <c:pt idx="345">
                  <c:v>3.1448999999999998</c:v>
                </c:pt>
                <c:pt idx="346">
                  <c:v>3.3271999999999999</c:v>
                </c:pt>
                <c:pt idx="347">
                  <c:v>3.3635999999999999</c:v>
                </c:pt>
                <c:pt idx="348">
                  <c:v>3.4821</c:v>
                </c:pt>
                <c:pt idx="349">
                  <c:v>3.4365000000000001</c:v>
                </c:pt>
                <c:pt idx="350">
                  <c:v>3.5095000000000001</c:v>
                </c:pt>
                <c:pt idx="351">
                  <c:v>3.5095000000000001</c:v>
                </c:pt>
                <c:pt idx="352">
                  <c:v>3.5642</c:v>
                </c:pt>
                <c:pt idx="353">
                  <c:v>3.5733000000000001</c:v>
                </c:pt>
                <c:pt idx="354">
                  <c:v>3.6006</c:v>
                </c:pt>
                <c:pt idx="355">
                  <c:v>3.8285</c:v>
                </c:pt>
                <c:pt idx="356">
                  <c:v>3.9287999999999998</c:v>
                </c:pt>
                <c:pt idx="357">
                  <c:v>3.9834999999999998</c:v>
                </c:pt>
                <c:pt idx="358">
                  <c:v>3.9014000000000002</c:v>
                </c:pt>
                <c:pt idx="359">
                  <c:v>4.0655000000000001</c:v>
                </c:pt>
                <c:pt idx="360">
                  <c:v>4.1201999999999996</c:v>
                </c:pt>
                <c:pt idx="361">
                  <c:v>4.0290999999999997</c:v>
                </c:pt>
                <c:pt idx="362">
                  <c:v>4.0564</c:v>
                </c:pt>
                <c:pt idx="363">
                  <c:v>3.7465000000000002</c:v>
                </c:pt>
                <c:pt idx="364">
                  <c:v>3.8285</c:v>
                </c:pt>
                <c:pt idx="365">
                  <c:v>3.9014000000000002</c:v>
                </c:pt>
                <c:pt idx="366">
                  <c:v>3.9561000000000002</c:v>
                </c:pt>
                <c:pt idx="367">
                  <c:v>4.0198999999999998</c:v>
                </c:pt>
                <c:pt idx="368">
                  <c:v>3.9834999999999998</c:v>
                </c:pt>
                <c:pt idx="369">
                  <c:v>3.9470000000000001</c:v>
                </c:pt>
                <c:pt idx="370">
                  <c:v>3.9470000000000001</c:v>
                </c:pt>
                <c:pt idx="371">
                  <c:v>3.9470000000000001</c:v>
                </c:pt>
                <c:pt idx="372">
                  <c:v>3.8285</c:v>
                </c:pt>
                <c:pt idx="373">
                  <c:v>4.0564</c:v>
                </c:pt>
                <c:pt idx="374">
                  <c:v>3.9561000000000002</c:v>
                </c:pt>
                <c:pt idx="375">
                  <c:v>3.9651999999999998</c:v>
                </c:pt>
                <c:pt idx="376">
                  <c:v>4.0107999999999997</c:v>
                </c:pt>
                <c:pt idx="377">
                  <c:v>3.9651999999999998</c:v>
                </c:pt>
                <c:pt idx="378">
                  <c:v>4.0472999999999999</c:v>
                </c:pt>
                <c:pt idx="379">
                  <c:v>4.1931000000000003</c:v>
                </c:pt>
                <c:pt idx="380">
                  <c:v>3.9287999999999998</c:v>
                </c:pt>
                <c:pt idx="381">
                  <c:v>3.7829000000000002</c:v>
                </c:pt>
                <c:pt idx="382">
                  <c:v>3.8012000000000001</c:v>
                </c:pt>
                <c:pt idx="383">
                  <c:v>3.7555999999999998</c:v>
                </c:pt>
                <c:pt idx="384">
                  <c:v>3.8102999999999998</c:v>
                </c:pt>
                <c:pt idx="385">
                  <c:v>3.9379</c:v>
                </c:pt>
                <c:pt idx="386">
                  <c:v>3.9470000000000001</c:v>
                </c:pt>
                <c:pt idx="387">
                  <c:v>3.8650000000000002</c:v>
                </c:pt>
                <c:pt idx="388">
                  <c:v>4.0016999999999996</c:v>
                </c:pt>
                <c:pt idx="389">
                  <c:v>4.0564</c:v>
                </c:pt>
                <c:pt idx="390">
                  <c:v>4.0381999999999998</c:v>
                </c:pt>
                <c:pt idx="391">
                  <c:v>4.1020000000000003</c:v>
                </c:pt>
                <c:pt idx="392">
                  <c:v>3.9834999999999998</c:v>
                </c:pt>
                <c:pt idx="393">
                  <c:v>3.9197000000000002</c:v>
                </c:pt>
                <c:pt idx="394">
                  <c:v>3.9561000000000002</c:v>
                </c:pt>
                <c:pt idx="395">
                  <c:v>3.9014000000000002</c:v>
                </c:pt>
                <c:pt idx="396">
                  <c:v>3.9561000000000002</c:v>
                </c:pt>
                <c:pt idx="397">
                  <c:v>4.0564</c:v>
                </c:pt>
                <c:pt idx="398">
                  <c:v>4.3571999999999997</c:v>
                </c:pt>
                <c:pt idx="399">
                  <c:v>4.6124000000000001</c:v>
                </c:pt>
                <c:pt idx="400">
                  <c:v>4.6489000000000003</c:v>
                </c:pt>
                <c:pt idx="401">
                  <c:v>4.5578000000000003</c:v>
                </c:pt>
                <c:pt idx="402">
                  <c:v>4.5578000000000003</c:v>
                </c:pt>
                <c:pt idx="403">
                  <c:v>4.5395000000000003</c:v>
                </c:pt>
                <c:pt idx="404">
                  <c:v>4.4756999999999998</c:v>
                </c:pt>
                <c:pt idx="405">
                  <c:v>4.5213000000000001</c:v>
                </c:pt>
                <c:pt idx="406">
                  <c:v>4.6032999999999999</c:v>
                </c:pt>
                <c:pt idx="407">
                  <c:v>4.6124000000000001</c:v>
                </c:pt>
                <c:pt idx="408">
                  <c:v>4.5578000000000003</c:v>
                </c:pt>
                <c:pt idx="409">
                  <c:v>4.6215999999999999</c:v>
                </c:pt>
                <c:pt idx="410">
                  <c:v>4.6398000000000001</c:v>
                </c:pt>
                <c:pt idx="411">
                  <c:v>4.5941999999999998</c:v>
                </c:pt>
                <c:pt idx="412">
                  <c:v>4.6032999999999999</c:v>
                </c:pt>
                <c:pt idx="413">
                  <c:v>4.5304000000000002</c:v>
                </c:pt>
                <c:pt idx="414">
                  <c:v>4.5850999999999997</c:v>
                </c:pt>
                <c:pt idx="415">
                  <c:v>4.5941999999999998</c:v>
                </c:pt>
                <c:pt idx="416">
                  <c:v>4.6032999999999999</c:v>
                </c:pt>
                <c:pt idx="417">
                  <c:v>4.5669000000000004</c:v>
                </c:pt>
                <c:pt idx="418">
                  <c:v>4.5304000000000002</c:v>
                </c:pt>
                <c:pt idx="419">
                  <c:v>4.4665999999999997</c:v>
                </c:pt>
                <c:pt idx="420">
                  <c:v>4.3116000000000003</c:v>
                </c:pt>
                <c:pt idx="421">
                  <c:v>4.3571999999999997</c:v>
                </c:pt>
                <c:pt idx="422">
                  <c:v>4.1292999999999997</c:v>
                </c:pt>
                <c:pt idx="423">
                  <c:v>4.0837000000000003</c:v>
                </c:pt>
                <c:pt idx="424">
                  <c:v>3.7374000000000001</c:v>
                </c:pt>
                <c:pt idx="425">
                  <c:v>3.7738</c:v>
                </c:pt>
                <c:pt idx="426">
                  <c:v>3.7374000000000001</c:v>
                </c:pt>
                <c:pt idx="427">
                  <c:v>3.7374000000000001</c:v>
                </c:pt>
                <c:pt idx="428">
                  <c:v>3.7282000000000002</c:v>
                </c:pt>
                <c:pt idx="429">
                  <c:v>3.7921</c:v>
                </c:pt>
                <c:pt idx="430">
                  <c:v>3.7646999999999999</c:v>
                </c:pt>
                <c:pt idx="431">
                  <c:v>3.7738</c:v>
                </c:pt>
                <c:pt idx="432">
                  <c:v>3.7282000000000002</c:v>
                </c:pt>
                <c:pt idx="433">
                  <c:v>3.6097000000000001</c:v>
                </c:pt>
                <c:pt idx="434">
                  <c:v>3.6280000000000001</c:v>
                </c:pt>
                <c:pt idx="435">
                  <c:v>3.5367999999999999</c:v>
                </c:pt>
                <c:pt idx="436">
                  <c:v>3.5004</c:v>
                </c:pt>
                <c:pt idx="437">
                  <c:v>3.4457</c:v>
                </c:pt>
                <c:pt idx="438">
                  <c:v>3.5550000000000002</c:v>
                </c:pt>
                <c:pt idx="439">
                  <c:v>3.6006</c:v>
                </c:pt>
                <c:pt idx="440">
                  <c:v>3.5642</c:v>
                </c:pt>
                <c:pt idx="441">
                  <c:v>3.5276999999999998</c:v>
                </c:pt>
                <c:pt idx="442">
                  <c:v>3.4821</c:v>
                </c:pt>
                <c:pt idx="443">
                  <c:v>3.5823999999999998</c:v>
                </c:pt>
                <c:pt idx="444">
                  <c:v>3.5642</c:v>
                </c:pt>
                <c:pt idx="445">
                  <c:v>3.5550000000000002</c:v>
                </c:pt>
                <c:pt idx="446">
                  <c:v>3.6006</c:v>
                </c:pt>
                <c:pt idx="447">
                  <c:v>3.6736</c:v>
                </c:pt>
                <c:pt idx="448">
                  <c:v>3.6736</c:v>
                </c:pt>
                <c:pt idx="449">
                  <c:v>3.6827000000000001</c:v>
                </c:pt>
                <c:pt idx="450">
                  <c:v>3.7191000000000001</c:v>
                </c:pt>
                <c:pt idx="451">
                  <c:v>3.6827000000000001</c:v>
                </c:pt>
                <c:pt idx="452">
                  <c:v>3.6736</c:v>
                </c:pt>
                <c:pt idx="453">
                  <c:v>3.8102999999999998</c:v>
                </c:pt>
                <c:pt idx="454">
                  <c:v>3.8285</c:v>
                </c:pt>
                <c:pt idx="455">
                  <c:v>3.9014000000000002</c:v>
                </c:pt>
                <c:pt idx="456">
                  <c:v>3.8923000000000001</c:v>
                </c:pt>
                <c:pt idx="457">
                  <c:v>3.9197000000000002</c:v>
                </c:pt>
                <c:pt idx="458">
                  <c:v>3.8559000000000001</c:v>
                </c:pt>
                <c:pt idx="459">
                  <c:v>3.8650000000000002</c:v>
                </c:pt>
                <c:pt idx="460">
                  <c:v>3.6918000000000002</c:v>
                </c:pt>
                <c:pt idx="461">
                  <c:v>3.0537000000000001</c:v>
                </c:pt>
                <c:pt idx="462">
                  <c:v>3.0718999999999999</c:v>
                </c:pt>
                <c:pt idx="463">
                  <c:v>2.9807999999999999</c:v>
                </c:pt>
                <c:pt idx="464">
                  <c:v>3.0901999999999998</c:v>
                </c:pt>
                <c:pt idx="465">
                  <c:v>3.0992999999999999</c:v>
                </c:pt>
                <c:pt idx="466">
                  <c:v>3.2269000000000001</c:v>
                </c:pt>
                <c:pt idx="467">
                  <c:v>3.2086999999999999</c:v>
                </c:pt>
                <c:pt idx="468">
                  <c:v>3.3271999999999999</c:v>
                </c:pt>
                <c:pt idx="469">
                  <c:v>3.3454000000000002</c:v>
                </c:pt>
                <c:pt idx="470">
                  <c:v>3.4182999999999999</c:v>
                </c:pt>
                <c:pt idx="471">
                  <c:v>3.4182999999999999</c:v>
                </c:pt>
                <c:pt idx="472">
                  <c:v>3.4729999999999999</c:v>
                </c:pt>
                <c:pt idx="473">
                  <c:v>3.5550000000000002</c:v>
                </c:pt>
                <c:pt idx="474">
                  <c:v>3.5823999999999998</c:v>
                </c:pt>
                <c:pt idx="475">
                  <c:v>3.5914999999999999</c:v>
                </c:pt>
                <c:pt idx="476">
                  <c:v>3.5459000000000001</c:v>
                </c:pt>
                <c:pt idx="477">
                  <c:v>3.6006</c:v>
                </c:pt>
                <c:pt idx="478">
                  <c:v>3.6189</c:v>
                </c:pt>
                <c:pt idx="479">
                  <c:v>3.71</c:v>
                </c:pt>
                <c:pt idx="480">
                  <c:v>3.7646999999999999</c:v>
                </c:pt>
                <c:pt idx="481">
                  <c:v>3.7646999999999999</c:v>
                </c:pt>
                <c:pt idx="482">
                  <c:v>3.6736</c:v>
                </c:pt>
                <c:pt idx="483">
                  <c:v>3.7008999999999999</c:v>
                </c:pt>
                <c:pt idx="484">
                  <c:v>3.7008999999999999</c:v>
                </c:pt>
                <c:pt idx="485">
                  <c:v>3.6644000000000001</c:v>
                </c:pt>
                <c:pt idx="486">
                  <c:v>3.6736</c:v>
                </c:pt>
                <c:pt idx="487">
                  <c:v>3.7008999999999999</c:v>
                </c:pt>
                <c:pt idx="488">
                  <c:v>3.8466999999999998</c:v>
                </c:pt>
                <c:pt idx="489">
                  <c:v>3.8193999999999999</c:v>
                </c:pt>
                <c:pt idx="490">
                  <c:v>3.8285</c:v>
                </c:pt>
                <c:pt idx="491">
                  <c:v>3.7008999999999999</c:v>
                </c:pt>
                <c:pt idx="492">
                  <c:v>3.6461999999999999</c:v>
                </c:pt>
                <c:pt idx="493">
                  <c:v>3.7374000000000001</c:v>
                </c:pt>
                <c:pt idx="494">
                  <c:v>3.6371000000000002</c:v>
                </c:pt>
                <c:pt idx="495">
                  <c:v>3.7008999999999999</c:v>
                </c:pt>
                <c:pt idx="496">
                  <c:v>3.6461999999999999</c:v>
                </c:pt>
                <c:pt idx="497">
                  <c:v>3.5550000000000002</c:v>
                </c:pt>
                <c:pt idx="498">
                  <c:v>3.5367999999999999</c:v>
                </c:pt>
                <c:pt idx="499">
                  <c:v>3.5367999999999999</c:v>
                </c:pt>
                <c:pt idx="500">
                  <c:v>3.5459000000000001</c:v>
                </c:pt>
                <c:pt idx="501">
                  <c:v>3.5550000000000002</c:v>
                </c:pt>
                <c:pt idx="502">
                  <c:v>3.5823999999999998</c:v>
                </c:pt>
                <c:pt idx="503">
                  <c:v>3.5459000000000001</c:v>
                </c:pt>
                <c:pt idx="504">
                  <c:v>3.5642</c:v>
                </c:pt>
                <c:pt idx="505">
                  <c:v>3.5459000000000001</c:v>
                </c:pt>
                <c:pt idx="506">
                  <c:v>3.6827000000000001</c:v>
                </c:pt>
                <c:pt idx="507">
                  <c:v>3.6827000000000001</c:v>
                </c:pt>
                <c:pt idx="508">
                  <c:v>3.6371000000000002</c:v>
                </c:pt>
                <c:pt idx="509">
                  <c:v>3.5823999999999998</c:v>
                </c:pt>
                <c:pt idx="510">
                  <c:v>3.5276999999999998</c:v>
                </c:pt>
                <c:pt idx="511">
                  <c:v>3.6553</c:v>
                </c:pt>
                <c:pt idx="512">
                  <c:v>3.6280000000000001</c:v>
                </c:pt>
                <c:pt idx="513">
                  <c:v>3.7282000000000002</c:v>
                </c:pt>
                <c:pt idx="514">
                  <c:v>3.7191000000000001</c:v>
                </c:pt>
                <c:pt idx="515">
                  <c:v>3.7646999999999999</c:v>
                </c:pt>
                <c:pt idx="516">
                  <c:v>3.8285</c:v>
                </c:pt>
                <c:pt idx="517">
                  <c:v>3.8466999999999998</c:v>
                </c:pt>
                <c:pt idx="518">
                  <c:v>3.8285</c:v>
                </c:pt>
                <c:pt idx="519">
                  <c:v>4.4210000000000003</c:v>
                </c:pt>
                <c:pt idx="520">
                  <c:v>4.3116000000000003</c:v>
                </c:pt>
                <c:pt idx="521">
                  <c:v>5.9706999999999999</c:v>
                </c:pt>
                <c:pt idx="522">
                  <c:v>4.2751999999999999</c:v>
                </c:pt>
                <c:pt idx="523">
                  <c:v>4.1566999999999998</c:v>
                </c:pt>
                <c:pt idx="524">
                  <c:v>4.4574999999999996</c:v>
                </c:pt>
                <c:pt idx="525">
                  <c:v>4.1292999999999997</c:v>
                </c:pt>
                <c:pt idx="526">
                  <c:v>4.2843</c:v>
                </c:pt>
                <c:pt idx="527">
                  <c:v>3.9834999999999998</c:v>
                </c:pt>
                <c:pt idx="528">
                  <c:v>3.8466999999999998</c:v>
                </c:pt>
                <c:pt idx="529">
                  <c:v>3.8832</c:v>
                </c:pt>
                <c:pt idx="530">
                  <c:v>3.8193999999999999</c:v>
                </c:pt>
                <c:pt idx="531">
                  <c:v>3.8012000000000001</c:v>
                </c:pt>
                <c:pt idx="532">
                  <c:v>3.7374000000000001</c:v>
                </c:pt>
                <c:pt idx="533">
                  <c:v>3.8012000000000001</c:v>
                </c:pt>
                <c:pt idx="534">
                  <c:v>3.7646999999999999</c:v>
                </c:pt>
                <c:pt idx="535">
                  <c:v>3.7465000000000002</c:v>
                </c:pt>
                <c:pt idx="536">
                  <c:v>3.7555999999999998</c:v>
                </c:pt>
                <c:pt idx="537">
                  <c:v>3.71</c:v>
                </c:pt>
                <c:pt idx="538">
                  <c:v>3.6097000000000001</c:v>
                </c:pt>
                <c:pt idx="539">
                  <c:v>3.6006</c:v>
                </c:pt>
                <c:pt idx="540">
                  <c:v>3.6827000000000001</c:v>
                </c:pt>
                <c:pt idx="541">
                  <c:v>3.6918000000000002</c:v>
                </c:pt>
                <c:pt idx="542">
                  <c:v>3.5733000000000001</c:v>
                </c:pt>
                <c:pt idx="543">
                  <c:v>3.6827000000000001</c:v>
                </c:pt>
                <c:pt idx="544">
                  <c:v>3.6827000000000001</c:v>
                </c:pt>
                <c:pt idx="545">
                  <c:v>3.6280000000000001</c:v>
                </c:pt>
                <c:pt idx="546">
                  <c:v>3.4821</c:v>
                </c:pt>
                <c:pt idx="547">
                  <c:v>3.5367999999999999</c:v>
                </c:pt>
                <c:pt idx="548">
                  <c:v>3.5276999999999998</c:v>
                </c:pt>
                <c:pt idx="549">
                  <c:v>3.6097000000000001</c:v>
                </c:pt>
                <c:pt idx="550">
                  <c:v>3.6097000000000001</c:v>
                </c:pt>
                <c:pt idx="551">
                  <c:v>3.7374000000000001</c:v>
                </c:pt>
                <c:pt idx="552">
                  <c:v>3.8466999999999998</c:v>
                </c:pt>
                <c:pt idx="553">
                  <c:v>3.9197000000000002</c:v>
                </c:pt>
                <c:pt idx="554">
                  <c:v>3.8650000000000002</c:v>
                </c:pt>
                <c:pt idx="555">
                  <c:v>3.9014000000000002</c:v>
                </c:pt>
                <c:pt idx="556">
                  <c:v>3.5642</c:v>
                </c:pt>
                <c:pt idx="557">
                  <c:v>3.6644000000000001</c:v>
                </c:pt>
                <c:pt idx="558">
                  <c:v>3.7008999999999999</c:v>
                </c:pt>
                <c:pt idx="559">
                  <c:v>3.6280000000000001</c:v>
                </c:pt>
                <c:pt idx="560">
                  <c:v>3.5733000000000001</c:v>
                </c:pt>
                <c:pt idx="561">
                  <c:v>3.6189</c:v>
                </c:pt>
                <c:pt idx="562">
                  <c:v>3.7008999999999999</c:v>
                </c:pt>
                <c:pt idx="563">
                  <c:v>3.6644000000000001</c:v>
                </c:pt>
                <c:pt idx="564">
                  <c:v>3.6371000000000002</c:v>
                </c:pt>
                <c:pt idx="565">
                  <c:v>3.6097000000000001</c:v>
                </c:pt>
                <c:pt idx="566">
                  <c:v>3.6461999999999999</c:v>
                </c:pt>
                <c:pt idx="567">
                  <c:v>3.6918000000000002</c:v>
                </c:pt>
                <c:pt idx="568">
                  <c:v>3.6461999999999999</c:v>
                </c:pt>
                <c:pt idx="569">
                  <c:v>3.6918000000000002</c:v>
                </c:pt>
                <c:pt idx="570">
                  <c:v>3.7008999999999999</c:v>
                </c:pt>
                <c:pt idx="571">
                  <c:v>3.7646999999999999</c:v>
                </c:pt>
                <c:pt idx="572">
                  <c:v>3.71</c:v>
                </c:pt>
                <c:pt idx="573">
                  <c:v>3.7646999999999999</c:v>
                </c:pt>
                <c:pt idx="574">
                  <c:v>3.7646999999999999</c:v>
                </c:pt>
                <c:pt idx="575">
                  <c:v>3.7646999999999999</c:v>
                </c:pt>
                <c:pt idx="576">
                  <c:v>3.8102999999999998</c:v>
                </c:pt>
                <c:pt idx="577">
                  <c:v>3.8012000000000001</c:v>
                </c:pt>
                <c:pt idx="578">
                  <c:v>3.7829000000000002</c:v>
                </c:pt>
                <c:pt idx="579">
                  <c:v>3.8376000000000001</c:v>
                </c:pt>
                <c:pt idx="580">
                  <c:v>3.7921</c:v>
                </c:pt>
                <c:pt idx="581">
                  <c:v>3.8285</c:v>
                </c:pt>
                <c:pt idx="582">
                  <c:v>3.8285</c:v>
                </c:pt>
                <c:pt idx="583">
                  <c:v>3.8466999999999998</c:v>
                </c:pt>
                <c:pt idx="584">
                  <c:v>3.8285</c:v>
                </c:pt>
                <c:pt idx="585">
                  <c:v>4.2568999999999999</c:v>
                </c:pt>
                <c:pt idx="586">
                  <c:v>4.2660999999999998</c:v>
                </c:pt>
                <c:pt idx="587">
                  <c:v>4.4756999999999998</c:v>
                </c:pt>
                <c:pt idx="588">
                  <c:v>4.2843</c:v>
                </c:pt>
                <c:pt idx="589">
                  <c:v>4.3754</c:v>
                </c:pt>
                <c:pt idx="590">
                  <c:v>4.4393000000000002</c:v>
                </c:pt>
                <c:pt idx="591">
                  <c:v>4.6489000000000003</c:v>
                </c:pt>
                <c:pt idx="592">
                  <c:v>4.5395000000000003</c:v>
                </c:pt>
                <c:pt idx="593">
                  <c:v>4.4939</c:v>
                </c:pt>
                <c:pt idx="594">
                  <c:v>4.2934000000000001</c:v>
                </c:pt>
                <c:pt idx="595">
                  <c:v>4.3299000000000003</c:v>
                </c:pt>
                <c:pt idx="596">
                  <c:v>4.4665999999999997</c:v>
                </c:pt>
                <c:pt idx="597">
                  <c:v>4.4756999999999998</c:v>
                </c:pt>
                <c:pt idx="598">
                  <c:v>4.5395000000000003</c:v>
                </c:pt>
                <c:pt idx="599">
                  <c:v>4.5030999999999999</c:v>
                </c:pt>
                <c:pt idx="600">
                  <c:v>4.6944999999999997</c:v>
                </c:pt>
                <c:pt idx="601">
                  <c:v>4.6032999999999999</c:v>
                </c:pt>
                <c:pt idx="602">
                  <c:v>4.5759999999999996</c:v>
                </c:pt>
                <c:pt idx="603">
                  <c:v>4.5578000000000003</c:v>
                </c:pt>
                <c:pt idx="604">
                  <c:v>4.5122</c:v>
                </c:pt>
                <c:pt idx="605">
                  <c:v>4.6215999999999999</c:v>
                </c:pt>
                <c:pt idx="606">
                  <c:v>4.7035999999999998</c:v>
                </c:pt>
                <c:pt idx="607">
                  <c:v>4.7309000000000001</c:v>
                </c:pt>
                <c:pt idx="608">
                  <c:v>4.968</c:v>
                </c:pt>
                <c:pt idx="609">
                  <c:v>4.9953000000000003</c:v>
                </c:pt>
                <c:pt idx="610">
                  <c:v>4.9953000000000003</c:v>
                </c:pt>
                <c:pt idx="611">
                  <c:v>5.1138000000000003</c:v>
                </c:pt>
                <c:pt idx="612">
                  <c:v>5.0865</c:v>
                </c:pt>
                <c:pt idx="613">
                  <c:v>5.0044000000000004</c:v>
                </c:pt>
                <c:pt idx="614">
                  <c:v>4.9588000000000001</c:v>
                </c:pt>
                <c:pt idx="615">
                  <c:v>4.9497</c:v>
                </c:pt>
                <c:pt idx="616">
                  <c:v>4.968</c:v>
                </c:pt>
                <c:pt idx="617">
                  <c:v>4.8220999999999998</c:v>
                </c:pt>
                <c:pt idx="618">
                  <c:v>4.7583000000000002</c:v>
                </c:pt>
                <c:pt idx="619">
                  <c:v>4.7035999999999998</c:v>
                </c:pt>
                <c:pt idx="620">
                  <c:v>4.6489000000000003</c:v>
                </c:pt>
                <c:pt idx="621">
                  <c:v>4.6489000000000003</c:v>
                </c:pt>
                <c:pt idx="622">
                  <c:v>4.6580000000000004</c:v>
                </c:pt>
                <c:pt idx="623">
                  <c:v>4.6032999999999999</c:v>
                </c:pt>
                <c:pt idx="624">
                  <c:v>4.6853999999999996</c:v>
                </c:pt>
                <c:pt idx="625">
                  <c:v>4.968</c:v>
                </c:pt>
                <c:pt idx="626">
                  <c:v>4.9223999999999997</c:v>
                </c:pt>
                <c:pt idx="627">
                  <c:v>4.8859000000000004</c:v>
                </c:pt>
                <c:pt idx="628">
                  <c:v>4.8494999999999999</c:v>
                </c:pt>
                <c:pt idx="629">
                  <c:v>4.8949999999999996</c:v>
                </c:pt>
                <c:pt idx="630">
                  <c:v>4.9132999999999996</c:v>
                </c:pt>
                <c:pt idx="631">
                  <c:v>4.9405999999999999</c:v>
                </c:pt>
                <c:pt idx="632">
                  <c:v>4.9132999999999996</c:v>
                </c:pt>
                <c:pt idx="633">
                  <c:v>4.9314999999999998</c:v>
                </c:pt>
                <c:pt idx="634">
                  <c:v>4.9862000000000002</c:v>
                </c:pt>
                <c:pt idx="635">
                  <c:v>4.8949999999999996</c:v>
                </c:pt>
                <c:pt idx="636">
                  <c:v>5.3598999999999997</c:v>
                </c:pt>
                <c:pt idx="637">
                  <c:v>5.3235000000000001</c:v>
                </c:pt>
                <c:pt idx="638">
                  <c:v>5.2413999999999996</c:v>
                </c:pt>
                <c:pt idx="639">
                  <c:v>5.1776</c:v>
                </c:pt>
                <c:pt idx="640">
                  <c:v>5.1047000000000002</c:v>
                </c:pt>
                <c:pt idx="641">
                  <c:v>5.2961</c:v>
                </c:pt>
                <c:pt idx="642">
                  <c:v>5.2869999999999999</c:v>
                </c:pt>
                <c:pt idx="643">
                  <c:v>5.2413999999999996</c:v>
                </c:pt>
                <c:pt idx="644">
                  <c:v>5.2413999999999996</c:v>
                </c:pt>
                <c:pt idx="645">
                  <c:v>5.3235000000000001</c:v>
                </c:pt>
                <c:pt idx="646">
                  <c:v>5.2413999999999996</c:v>
                </c:pt>
                <c:pt idx="647">
                  <c:v>5.2961</c:v>
                </c:pt>
                <c:pt idx="648">
                  <c:v>5.5148999999999999</c:v>
                </c:pt>
                <c:pt idx="649">
                  <c:v>5.5422000000000002</c:v>
                </c:pt>
                <c:pt idx="650">
                  <c:v>5.5877999999999997</c:v>
                </c:pt>
                <c:pt idx="651">
                  <c:v>5.7336999999999998</c:v>
                </c:pt>
                <c:pt idx="652">
                  <c:v>5.6790000000000003</c:v>
                </c:pt>
                <c:pt idx="653">
                  <c:v>5.6425000000000001</c:v>
                </c:pt>
                <c:pt idx="654">
                  <c:v>5.5605000000000002</c:v>
                </c:pt>
                <c:pt idx="655">
                  <c:v>5.5605000000000002</c:v>
                </c:pt>
                <c:pt idx="656">
                  <c:v>5.4874999999999998</c:v>
                </c:pt>
                <c:pt idx="657">
                  <c:v>5.4874999999999998</c:v>
                </c:pt>
                <c:pt idx="658">
                  <c:v>5.4874999999999998</c:v>
                </c:pt>
                <c:pt idx="659">
                  <c:v>5.5787000000000004</c:v>
                </c:pt>
                <c:pt idx="660">
                  <c:v>5.5331000000000001</c:v>
                </c:pt>
                <c:pt idx="661">
                  <c:v>5.4146000000000001</c:v>
                </c:pt>
                <c:pt idx="662">
                  <c:v>5.4237000000000002</c:v>
                </c:pt>
                <c:pt idx="663">
                  <c:v>5.3689999999999998</c:v>
                </c:pt>
                <c:pt idx="664">
                  <c:v>5.3781999999999996</c:v>
                </c:pt>
                <c:pt idx="665">
                  <c:v>5.4874999999999998</c:v>
                </c:pt>
                <c:pt idx="666">
                  <c:v>5.5148999999999999</c:v>
                </c:pt>
                <c:pt idx="667">
                  <c:v>5.4966999999999997</c:v>
                </c:pt>
                <c:pt idx="668">
                  <c:v>5.4602000000000004</c:v>
                </c:pt>
                <c:pt idx="669">
                  <c:v>5.4966999999999997</c:v>
                </c:pt>
                <c:pt idx="670">
                  <c:v>5.5057999999999998</c:v>
                </c:pt>
                <c:pt idx="671">
                  <c:v>5.4328000000000003</c:v>
                </c:pt>
                <c:pt idx="672">
                  <c:v>5.4237000000000002</c:v>
                </c:pt>
                <c:pt idx="673">
                  <c:v>5.524</c:v>
                </c:pt>
                <c:pt idx="674">
                  <c:v>5.5057999999999998</c:v>
                </c:pt>
                <c:pt idx="675">
                  <c:v>5.4511000000000003</c:v>
                </c:pt>
                <c:pt idx="676">
                  <c:v>5.3689999999999998</c:v>
                </c:pt>
                <c:pt idx="677">
                  <c:v>5.3872999999999998</c:v>
                </c:pt>
                <c:pt idx="678">
                  <c:v>5.3143000000000002</c:v>
                </c:pt>
                <c:pt idx="679">
                  <c:v>5.2504999999999997</c:v>
                </c:pt>
                <c:pt idx="680">
                  <c:v>5.2504999999999997</c:v>
                </c:pt>
                <c:pt idx="681">
                  <c:v>5.1138000000000003</c:v>
                </c:pt>
                <c:pt idx="682">
                  <c:v>5.1228999999999996</c:v>
                </c:pt>
                <c:pt idx="683">
                  <c:v>5.0134999999999996</c:v>
                </c:pt>
                <c:pt idx="684">
                  <c:v>4.8768000000000002</c:v>
                </c:pt>
                <c:pt idx="685">
                  <c:v>4.9132999999999996</c:v>
                </c:pt>
                <c:pt idx="686">
                  <c:v>5.0682</c:v>
                </c:pt>
                <c:pt idx="687">
                  <c:v>5.0865</c:v>
                </c:pt>
                <c:pt idx="688">
                  <c:v>5.0865</c:v>
                </c:pt>
                <c:pt idx="689">
                  <c:v>5.1319999999999997</c:v>
                </c:pt>
                <c:pt idx="690">
                  <c:v>4.9497</c:v>
                </c:pt>
                <c:pt idx="691">
                  <c:v>4.9497</c:v>
                </c:pt>
                <c:pt idx="692">
                  <c:v>4.968</c:v>
                </c:pt>
                <c:pt idx="693">
                  <c:v>4.9771000000000001</c:v>
                </c:pt>
                <c:pt idx="694">
                  <c:v>4.9862000000000002</c:v>
                </c:pt>
                <c:pt idx="695">
                  <c:v>5.1593999999999998</c:v>
                </c:pt>
                <c:pt idx="696">
                  <c:v>5.1502999999999997</c:v>
                </c:pt>
                <c:pt idx="697">
                  <c:v>5.2596999999999996</c:v>
                </c:pt>
                <c:pt idx="698">
                  <c:v>5.2869999999999999</c:v>
                </c:pt>
                <c:pt idx="699">
                  <c:v>5.2869999999999999</c:v>
                </c:pt>
                <c:pt idx="700">
                  <c:v>5.2869999999999999</c:v>
                </c:pt>
                <c:pt idx="701">
                  <c:v>5.3235000000000001</c:v>
                </c:pt>
                <c:pt idx="702">
                  <c:v>5.4237000000000002</c:v>
                </c:pt>
                <c:pt idx="703">
                  <c:v>5.3781999999999996</c:v>
                </c:pt>
                <c:pt idx="704">
                  <c:v>5.3872999999999998</c:v>
                </c:pt>
                <c:pt idx="705">
                  <c:v>5.3326000000000002</c:v>
                </c:pt>
                <c:pt idx="706">
                  <c:v>5.3963999999999999</c:v>
                </c:pt>
                <c:pt idx="707">
                  <c:v>5.4237000000000002</c:v>
                </c:pt>
                <c:pt idx="708">
                  <c:v>5.3598999999999997</c:v>
                </c:pt>
                <c:pt idx="709">
                  <c:v>5.1593999999999998</c:v>
                </c:pt>
                <c:pt idx="710">
                  <c:v>5.1958000000000002</c:v>
                </c:pt>
                <c:pt idx="711">
                  <c:v>5.2504999999999997</c:v>
                </c:pt>
                <c:pt idx="712">
                  <c:v>5.3052000000000001</c:v>
                </c:pt>
                <c:pt idx="713">
                  <c:v>5.1776</c:v>
                </c:pt>
                <c:pt idx="714">
                  <c:v>5.1867000000000001</c:v>
                </c:pt>
                <c:pt idx="715">
                  <c:v>5.0682</c:v>
                </c:pt>
                <c:pt idx="716">
                  <c:v>5.2596999999999996</c:v>
                </c:pt>
                <c:pt idx="717">
                  <c:v>5.2050000000000001</c:v>
                </c:pt>
                <c:pt idx="718">
                  <c:v>5.2596999999999996</c:v>
                </c:pt>
                <c:pt idx="719">
                  <c:v>5.3417000000000003</c:v>
                </c:pt>
                <c:pt idx="720">
                  <c:v>5.2778999999999998</c:v>
                </c:pt>
                <c:pt idx="721">
                  <c:v>5.1958000000000002</c:v>
                </c:pt>
                <c:pt idx="722">
                  <c:v>5.2050000000000001</c:v>
                </c:pt>
                <c:pt idx="723">
                  <c:v>5.1776</c:v>
                </c:pt>
                <c:pt idx="724">
                  <c:v>5.0956000000000001</c:v>
                </c:pt>
                <c:pt idx="725">
                  <c:v>5.0956000000000001</c:v>
                </c:pt>
                <c:pt idx="726">
                  <c:v>5.1776</c:v>
                </c:pt>
                <c:pt idx="727">
                  <c:v>5.3143000000000002</c:v>
                </c:pt>
                <c:pt idx="728">
                  <c:v>5.2961</c:v>
                </c:pt>
                <c:pt idx="729">
                  <c:v>5.1776</c:v>
                </c:pt>
                <c:pt idx="730">
                  <c:v>5.2141000000000002</c:v>
                </c:pt>
                <c:pt idx="731">
                  <c:v>5.2504999999999997</c:v>
                </c:pt>
                <c:pt idx="732">
                  <c:v>5.0590999999999999</c:v>
                </c:pt>
                <c:pt idx="733">
                  <c:v>5.1228999999999996</c:v>
                </c:pt>
                <c:pt idx="734">
                  <c:v>5.1047000000000002</c:v>
                </c:pt>
                <c:pt idx="735">
                  <c:v>5.0682</c:v>
                </c:pt>
                <c:pt idx="736">
                  <c:v>5.2323000000000004</c:v>
                </c:pt>
                <c:pt idx="737">
                  <c:v>5.1593999999999998</c:v>
                </c:pt>
                <c:pt idx="738">
                  <c:v>5.1867000000000001</c:v>
                </c:pt>
                <c:pt idx="739">
                  <c:v>5.3781999999999996</c:v>
                </c:pt>
                <c:pt idx="740">
                  <c:v>5.3417000000000003</c:v>
                </c:pt>
                <c:pt idx="741">
                  <c:v>5.4602000000000004</c:v>
                </c:pt>
                <c:pt idx="742">
                  <c:v>5.4874999999999998</c:v>
                </c:pt>
                <c:pt idx="743">
                  <c:v>5.4511000000000003</c:v>
                </c:pt>
                <c:pt idx="744">
                  <c:v>5.4328000000000003</c:v>
                </c:pt>
                <c:pt idx="745">
                  <c:v>5.5877999999999997</c:v>
                </c:pt>
                <c:pt idx="746">
                  <c:v>5.524</c:v>
                </c:pt>
                <c:pt idx="747">
                  <c:v>5.4783999999999997</c:v>
                </c:pt>
                <c:pt idx="748">
                  <c:v>5.3872999999999998</c:v>
                </c:pt>
                <c:pt idx="749">
                  <c:v>5.4420000000000002</c:v>
                </c:pt>
                <c:pt idx="750">
                  <c:v>5.5968999999999998</c:v>
                </c:pt>
                <c:pt idx="751">
                  <c:v>5.6425000000000001</c:v>
                </c:pt>
                <c:pt idx="752">
                  <c:v>5.7792000000000003</c:v>
                </c:pt>
                <c:pt idx="753">
                  <c:v>5.7427999999999999</c:v>
                </c:pt>
                <c:pt idx="754">
                  <c:v>5.7336999999999998</c:v>
                </c:pt>
                <c:pt idx="755">
                  <c:v>5.7062999999999997</c:v>
                </c:pt>
                <c:pt idx="756">
                  <c:v>5.6698000000000004</c:v>
                </c:pt>
                <c:pt idx="757">
                  <c:v>5.7336999999999998</c:v>
                </c:pt>
                <c:pt idx="758">
                  <c:v>5.6971999999999996</c:v>
                </c:pt>
                <c:pt idx="759">
                  <c:v>5.5968999999999998</c:v>
                </c:pt>
                <c:pt idx="760">
                  <c:v>5.5787000000000004</c:v>
                </c:pt>
                <c:pt idx="761">
                  <c:v>5.5605000000000002</c:v>
                </c:pt>
                <c:pt idx="762">
                  <c:v>5.6242999999999999</c:v>
                </c:pt>
                <c:pt idx="763">
                  <c:v>5.6881000000000004</c:v>
                </c:pt>
                <c:pt idx="764">
                  <c:v>5.5513000000000003</c:v>
                </c:pt>
                <c:pt idx="765">
                  <c:v>5.3689999999999998</c:v>
                </c:pt>
                <c:pt idx="766">
                  <c:v>5.4055</c:v>
                </c:pt>
                <c:pt idx="767">
                  <c:v>5.2413999999999996</c:v>
                </c:pt>
                <c:pt idx="768">
                  <c:v>5.2323000000000004</c:v>
                </c:pt>
                <c:pt idx="769">
                  <c:v>5.1319999999999997</c:v>
                </c:pt>
                <c:pt idx="770">
                  <c:v>5.0225999999999997</c:v>
                </c:pt>
                <c:pt idx="771">
                  <c:v>5.0044000000000004</c:v>
                </c:pt>
                <c:pt idx="772">
                  <c:v>5.0773000000000001</c:v>
                </c:pt>
                <c:pt idx="773">
                  <c:v>5.0865</c:v>
                </c:pt>
                <c:pt idx="774">
                  <c:v>5.0956000000000001</c:v>
                </c:pt>
                <c:pt idx="775">
                  <c:v>5.2141000000000002</c:v>
                </c:pt>
                <c:pt idx="776">
                  <c:v>5.3781999999999996</c:v>
                </c:pt>
                <c:pt idx="777">
                  <c:v>5.4146000000000001</c:v>
                </c:pt>
                <c:pt idx="778">
                  <c:v>5.4420000000000002</c:v>
                </c:pt>
                <c:pt idx="779">
                  <c:v>5.2141000000000002</c:v>
                </c:pt>
                <c:pt idx="780">
                  <c:v>5.2050000000000001</c:v>
                </c:pt>
                <c:pt idx="781">
                  <c:v>5.2232000000000003</c:v>
                </c:pt>
                <c:pt idx="782">
                  <c:v>5.1867000000000001</c:v>
                </c:pt>
                <c:pt idx="783">
                  <c:v>5.2596999999999996</c:v>
                </c:pt>
                <c:pt idx="784">
                  <c:v>5.1502999999999997</c:v>
                </c:pt>
                <c:pt idx="785">
                  <c:v>5.05</c:v>
                </c:pt>
                <c:pt idx="786">
                  <c:v>4.9497</c:v>
                </c:pt>
                <c:pt idx="787">
                  <c:v>5.1047000000000002</c:v>
                </c:pt>
                <c:pt idx="788">
                  <c:v>5.3235000000000001</c:v>
                </c:pt>
                <c:pt idx="789">
                  <c:v>5.1502999999999997</c:v>
                </c:pt>
                <c:pt idx="790">
                  <c:v>5.1593999999999998</c:v>
                </c:pt>
                <c:pt idx="791">
                  <c:v>5.0225999999999997</c:v>
                </c:pt>
                <c:pt idx="792">
                  <c:v>4.9040999999999997</c:v>
                </c:pt>
                <c:pt idx="793">
                  <c:v>4.9132999999999996</c:v>
                </c:pt>
                <c:pt idx="794">
                  <c:v>4.9588000000000001</c:v>
                </c:pt>
                <c:pt idx="795">
                  <c:v>4.8768000000000002</c:v>
                </c:pt>
                <c:pt idx="796">
                  <c:v>4.7218</c:v>
                </c:pt>
                <c:pt idx="797">
                  <c:v>4.8586</c:v>
                </c:pt>
                <c:pt idx="798">
                  <c:v>4.5213000000000001</c:v>
                </c:pt>
                <c:pt idx="799">
                  <c:v>4.3754</c:v>
                </c:pt>
                <c:pt idx="800">
                  <c:v>4.1292999999999997</c:v>
                </c:pt>
                <c:pt idx="801">
                  <c:v>4.2934000000000001</c:v>
                </c:pt>
                <c:pt idx="802">
                  <c:v>4.4756999999999998</c:v>
                </c:pt>
                <c:pt idx="803">
                  <c:v>4.4210000000000003</c:v>
                </c:pt>
                <c:pt idx="804">
                  <c:v>4.3845999999999998</c:v>
                </c:pt>
                <c:pt idx="805">
                  <c:v>4.5759999999999996</c:v>
                </c:pt>
                <c:pt idx="806">
                  <c:v>4.6489000000000003</c:v>
                </c:pt>
                <c:pt idx="807">
                  <c:v>4.7948000000000004</c:v>
                </c:pt>
                <c:pt idx="808">
                  <c:v>4.8494999999999999</c:v>
                </c:pt>
                <c:pt idx="809">
                  <c:v>4.8586</c:v>
                </c:pt>
                <c:pt idx="810">
                  <c:v>4.8311999999999999</c:v>
                </c:pt>
                <c:pt idx="811">
                  <c:v>4.8949999999999996</c:v>
                </c:pt>
                <c:pt idx="812">
                  <c:v>4.8129999999999997</c:v>
                </c:pt>
                <c:pt idx="813">
                  <c:v>4.8677000000000001</c:v>
                </c:pt>
                <c:pt idx="814">
                  <c:v>4.8949999999999996</c:v>
                </c:pt>
                <c:pt idx="815">
                  <c:v>4.9132999999999996</c:v>
                </c:pt>
                <c:pt idx="816">
                  <c:v>5.0408999999999997</c:v>
                </c:pt>
                <c:pt idx="817">
                  <c:v>5.0408999999999997</c:v>
                </c:pt>
                <c:pt idx="818">
                  <c:v>4.9771000000000001</c:v>
                </c:pt>
                <c:pt idx="819">
                  <c:v>5.0590999999999999</c:v>
                </c:pt>
                <c:pt idx="820">
                  <c:v>5.0956000000000001</c:v>
                </c:pt>
                <c:pt idx="821">
                  <c:v>5.0317999999999996</c:v>
                </c:pt>
                <c:pt idx="822">
                  <c:v>4.9314999999999998</c:v>
                </c:pt>
                <c:pt idx="823">
                  <c:v>4.9588000000000001</c:v>
                </c:pt>
                <c:pt idx="824">
                  <c:v>4.8949999999999996</c:v>
                </c:pt>
                <c:pt idx="825">
                  <c:v>4.8220999999999998</c:v>
                </c:pt>
                <c:pt idx="826">
                  <c:v>4.7218</c:v>
                </c:pt>
                <c:pt idx="827">
                  <c:v>4.7855999999999996</c:v>
                </c:pt>
                <c:pt idx="828">
                  <c:v>4.6580000000000004</c:v>
                </c:pt>
                <c:pt idx="829">
                  <c:v>4.6489000000000003</c:v>
                </c:pt>
                <c:pt idx="830">
                  <c:v>4.7401</c:v>
                </c:pt>
                <c:pt idx="831">
                  <c:v>4.8586</c:v>
                </c:pt>
                <c:pt idx="832">
                  <c:v>4.8038999999999996</c:v>
                </c:pt>
                <c:pt idx="833">
                  <c:v>4.6853999999999996</c:v>
                </c:pt>
                <c:pt idx="834">
                  <c:v>4.7492000000000001</c:v>
                </c:pt>
                <c:pt idx="835">
                  <c:v>4.6398000000000001</c:v>
                </c:pt>
                <c:pt idx="836">
                  <c:v>4.5941999999999998</c:v>
                </c:pt>
                <c:pt idx="837">
                  <c:v>4.4665999999999997</c:v>
                </c:pt>
                <c:pt idx="838">
                  <c:v>4.5941999999999998</c:v>
                </c:pt>
                <c:pt idx="839">
                  <c:v>4.6958000000000002</c:v>
                </c:pt>
                <c:pt idx="840">
                  <c:v>4.7873999999999999</c:v>
                </c:pt>
                <c:pt idx="841">
                  <c:v>4.8788999999999998</c:v>
                </c:pt>
                <c:pt idx="842">
                  <c:v>4.6775000000000002</c:v>
                </c:pt>
                <c:pt idx="843">
                  <c:v>4.5401999999999996</c:v>
                </c:pt>
                <c:pt idx="844">
                  <c:v>4.3754</c:v>
                </c:pt>
                <c:pt idx="845">
                  <c:v>4.4028999999999998</c:v>
                </c:pt>
                <c:pt idx="846">
                  <c:v>4.2930999999999999</c:v>
                </c:pt>
                <c:pt idx="847">
                  <c:v>4.2747999999999999</c:v>
                </c:pt>
                <c:pt idx="848">
                  <c:v>4.4669999999999996</c:v>
                </c:pt>
                <c:pt idx="849">
                  <c:v>4.4669999999999996</c:v>
                </c:pt>
                <c:pt idx="850">
                  <c:v>4.6134000000000004</c:v>
                </c:pt>
                <c:pt idx="851">
                  <c:v>4.4486999999999997</c:v>
                </c:pt>
                <c:pt idx="852">
                  <c:v>4.3937999999999997</c:v>
                </c:pt>
                <c:pt idx="853">
                  <c:v>4.4211999999999998</c:v>
                </c:pt>
                <c:pt idx="854">
                  <c:v>4.5128000000000004</c:v>
                </c:pt>
                <c:pt idx="855">
                  <c:v>4.4852999999999996</c:v>
                </c:pt>
                <c:pt idx="856">
                  <c:v>4.5128000000000004</c:v>
                </c:pt>
                <c:pt idx="857">
                  <c:v>4.6592000000000002</c:v>
                </c:pt>
                <c:pt idx="858">
                  <c:v>4.7050000000000001</c:v>
                </c:pt>
                <c:pt idx="859">
                  <c:v>4.5860000000000003</c:v>
                </c:pt>
                <c:pt idx="860">
                  <c:v>4.5494000000000003</c:v>
                </c:pt>
                <c:pt idx="861">
                  <c:v>4.6592000000000002</c:v>
                </c:pt>
                <c:pt idx="862">
                  <c:v>4.6134000000000004</c:v>
                </c:pt>
                <c:pt idx="863">
                  <c:v>4.5768000000000004</c:v>
                </c:pt>
                <c:pt idx="864">
                  <c:v>4.6409000000000002</c:v>
                </c:pt>
                <c:pt idx="865">
                  <c:v>4.5860000000000003</c:v>
                </c:pt>
                <c:pt idx="866">
                  <c:v>4.4394999999999998</c:v>
                </c:pt>
                <c:pt idx="867">
                  <c:v>4.3022</c:v>
                </c:pt>
                <c:pt idx="868">
                  <c:v>4.1832000000000003</c:v>
                </c:pt>
                <c:pt idx="869">
                  <c:v>4.2747999999999999</c:v>
                </c:pt>
                <c:pt idx="870">
                  <c:v>4.3571</c:v>
                </c:pt>
                <c:pt idx="871">
                  <c:v>4.1924000000000001</c:v>
                </c:pt>
                <c:pt idx="872">
                  <c:v>4.2015000000000002</c:v>
                </c:pt>
                <c:pt idx="873">
                  <c:v>4.3113999999999999</c:v>
                </c:pt>
                <c:pt idx="874">
                  <c:v>4.2839</c:v>
                </c:pt>
                <c:pt idx="875">
                  <c:v>4.2747999999999999</c:v>
                </c:pt>
                <c:pt idx="876">
                  <c:v>4.4028999999999998</c:v>
                </c:pt>
                <c:pt idx="877">
                  <c:v>4.4120999999999997</c:v>
                </c:pt>
                <c:pt idx="878">
                  <c:v>4.3479999999999999</c:v>
                </c:pt>
                <c:pt idx="879">
                  <c:v>4.3113999999999999</c:v>
                </c:pt>
                <c:pt idx="880">
                  <c:v>4.2198000000000002</c:v>
                </c:pt>
                <c:pt idx="881">
                  <c:v>4.2656000000000001</c:v>
                </c:pt>
                <c:pt idx="882">
                  <c:v>4.1649000000000003</c:v>
                </c:pt>
                <c:pt idx="883">
                  <c:v>4.1741000000000001</c:v>
                </c:pt>
                <c:pt idx="884">
                  <c:v>4.2381000000000002</c:v>
                </c:pt>
                <c:pt idx="885">
                  <c:v>4.2564000000000002</c:v>
                </c:pt>
                <c:pt idx="886">
                  <c:v>4.2198000000000002</c:v>
                </c:pt>
                <c:pt idx="887">
                  <c:v>4.1832000000000003</c:v>
                </c:pt>
                <c:pt idx="888">
                  <c:v>4.2107000000000001</c:v>
                </c:pt>
                <c:pt idx="889">
                  <c:v>4.0824999999999996</c:v>
                </c:pt>
                <c:pt idx="890">
                  <c:v>4.2198000000000002</c:v>
                </c:pt>
                <c:pt idx="891">
                  <c:v>4.1832000000000003</c:v>
                </c:pt>
                <c:pt idx="892">
                  <c:v>4.2839</c:v>
                </c:pt>
                <c:pt idx="893">
                  <c:v>4.3022</c:v>
                </c:pt>
                <c:pt idx="894">
                  <c:v>4.6867000000000001</c:v>
                </c:pt>
                <c:pt idx="895">
                  <c:v>4.6684000000000001</c:v>
                </c:pt>
                <c:pt idx="896">
                  <c:v>4.6775000000000002</c:v>
                </c:pt>
                <c:pt idx="897">
                  <c:v>4.6134000000000004</c:v>
                </c:pt>
                <c:pt idx="898">
                  <c:v>4.7324000000000002</c:v>
                </c:pt>
                <c:pt idx="899">
                  <c:v>4.7599</c:v>
                </c:pt>
                <c:pt idx="900">
                  <c:v>4.7416</c:v>
                </c:pt>
                <c:pt idx="901">
                  <c:v>4.7873999999999999</c:v>
                </c:pt>
                <c:pt idx="902">
                  <c:v>4.7141000000000002</c:v>
                </c:pt>
                <c:pt idx="903">
                  <c:v>4.7782</c:v>
                </c:pt>
                <c:pt idx="904">
                  <c:v>4.7873999999999999</c:v>
                </c:pt>
                <c:pt idx="905">
                  <c:v>4.8148</c:v>
                </c:pt>
                <c:pt idx="906">
                  <c:v>4.7599</c:v>
                </c:pt>
                <c:pt idx="907">
                  <c:v>4.6501000000000001</c:v>
                </c:pt>
                <c:pt idx="908">
                  <c:v>4.7690999999999999</c:v>
                </c:pt>
                <c:pt idx="909">
                  <c:v>4.7690999999999999</c:v>
                </c:pt>
                <c:pt idx="910">
                  <c:v>4.7690999999999999</c:v>
                </c:pt>
                <c:pt idx="911">
                  <c:v>4.6775000000000002</c:v>
                </c:pt>
                <c:pt idx="912">
                  <c:v>4.7324000000000002</c:v>
                </c:pt>
                <c:pt idx="913">
                  <c:v>4.6317000000000004</c:v>
                </c:pt>
                <c:pt idx="914">
                  <c:v>4.6958000000000002</c:v>
                </c:pt>
                <c:pt idx="915">
                  <c:v>4.6134000000000004</c:v>
                </c:pt>
                <c:pt idx="916">
                  <c:v>4.5311000000000003</c:v>
                </c:pt>
                <c:pt idx="917">
                  <c:v>4.5218999999999996</c:v>
                </c:pt>
                <c:pt idx="918">
                  <c:v>4.5311000000000003</c:v>
                </c:pt>
                <c:pt idx="919">
                  <c:v>4.6409000000000002</c:v>
                </c:pt>
                <c:pt idx="920">
                  <c:v>4.4577999999999998</c:v>
                </c:pt>
                <c:pt idx="921">
                  <c:v>4.4028999999999998</c:v>
                </c:pt>
                <c:pt idx="922">
                  <c:v>4.4120999999999997</c:v>
                </c:pt>
                <c:pt idx="923">
                  <c:v>4.6226000000000003</c:v>
                </c:pt>
                <c:pt idx="924">
                  <c:v>4.5585000000000004</c:v>
                </c:pt>
                <c:pt idx="925">
                  <c:v>4.5128000000000004</c:v>
                </c:pt>
                <c:pt idx="926">
                  <c:v>4.5035999999999996</c:v>
                </c:pt>
                <c:pt idx="927">
                  <c:v>4.5768000000000004</c:v>
                </c:pt>
                <c:pt idx="928">
                  <c:v>4.5768000000000004</c:v>
                </c:pt>
                <c:pt idx="929">
                  <c:v>4.6409000000000002</c:v>
                </c:pt>
                <c:pt idx="930">
                  <c:v>4.6958000000000002</c:v>
                </c:pt>
                <c:pt idx="931">
                  <c:v>4.5401999999999996</c:v>
                </c:pt>
                <c:pt idx="932">
                  <c:v>4.5218999999999996</c:v>
                </c:pt>
                <c:pt idx="933">
                  <c:v>4.4577999999999998</c:v>
                </c:pt>
                <c:pt idx="934">
                  <c:v>4.2381000000000002</c:v>
                </c:pt>
                <c:pt idx="935">
                  <c:v>4.2839</c:v>
                </c:pt>
                <c:pt idx="936">
                  <c:v>4.2015000000000002</c:v>
                </c:pt>
                <c:pt idx="937">
                  <c:v>4.1191000000000004</c:v>
                </c:pt>
                <c:pt idx="938">
                  <c:v>4.0641999999999996</c:v>
                </c:pt>
                <c:pt idx="939">
                  <c:v>3.8995000000000002</c:v>
                </c:pt>
                <c:pt idx="940">
                  <c:v>3.8811</c:v>
                </c:pt>
                <c:pt idx="941">
                  <c:v>3.8628</c:v>
                </c:pt>
                <c:pt idx="942">
                  <c:v>3.9910000000000001</c:v>
                </c:pt>
                <c:pt idx="943">
                  <c:v>3.9178000000000002</c:v>
                </c:pt>
                <c:pt idx="944">
                  <c:v>3.9085999999999999</c:v>
                </c:pt>
                <c:pt idx="945">
                  <c:v>4.0185000000000004</c:v>
                </c:pt>
                <c:pt idx="946">
                  <c:v>4.2198000000000002</c:v>
                </c:pt>
                <c:pt idx="947">
                  <c:v>4.1741000000000001</c:v>
                </c:pt>
                <c:pt idx="948">
                  <c:v>4.1283000000000003</c:v>
                </c:pt>
                <c:pt idx="949">
                  <c:v>4.0458999999999996</c:v>
                </c:pt>
                <c:pt idx="950">
                  <c:v>3.9817999999999998</c:v>
                </c:pt>
                <c:pt idx="951">
                  <c:v>3.9451999999999998</c:v>
                </c:pt>
                <c:pt idx="952">
                  <c:v>3.9817999999999998</c:v>
                </c:pt>
                <c:pt idx="953">
                  <c:v>4.1375000000000002</c:v>
                </c:pt>
                <c:pt idx="954">
                  <c:v>4.0734000000000004</c:v>
                </c:pt>
                <c:pt idx="955">
                  <c:v>4.1924000000000001</c:v>
                </c:pt>
                <c:pt idx="956">
                  <c:v>4.2564000000000002</c:v>
                </c:pt>
                <c:pt idx="957">
                  <c:v>4.1741000000000001</c:v>
                </c:pt>
                <c:pt idx="958">
                  <c:v>3.8079000000000001</c:v>
                </c:pt>
                <c:pt idx="959">
                  <c:v>3.8902999999999999</c:v>
                </c:pt>
                <c:pt idx="960">
                  <c:v>3.9455</c:v>
                </c:pt>
                <c:pt idx="961">
                  <c:v>4.0557999999999996</c:v>
                </c:pt>
                <c:pt idx="962">
                  <c:v>4.0742000000000003</c:v>
                </c:pt>
                <c:pt idx="963">
                  <c:v>4.0099</c:v>
                </c:pt>
                <c:pt idx="964">
                  <c:v>4.0834000000000001</c:v>
                </c:pt>
                <c:pt idx="965">
                  <c:v>4.0465999999999998</c:v>
                </c:pt>
                <c:pt idx="966">
                  <c:v>4.0650000000000004</c:v>
                </c:pt>
                <c:pt idx="967">
                  <c:v>3.9914999999999998</c:v>
                </c:pt>
                <c:pt idx="968">
                  <c:v>3.8811</c:v>
                </c:pt>
                <c:pt idx="969">
                  <c:v>4.0190999999999999</c:v>
                </c:pt>
                <c:pt idx="970">
                  <c:v>4.0557999999999996</c:v>
                </c:pt>
                <c:pt idx="971">
                  <c:v>4.1017999999999999</c:v>
                </c:pt>
                <c:pt idx="972">
                  <c:v>4.0282999999999998</c:v>
                </c:pt>
                <c:pt idx="973">
                  <c:v>4.2674000000000003</c:v>
                </c:pt>
                <c:pt idx="974">
                  <c:v>4.3685</c:v>
                </c:pt>
                <c:pt idx="975">
                  <c:v>4.3593000000000002</c:v>
                </c:pt>
                <c:pt idx="976">
                  <c:v>4.4145000000000003</c:v>
                </c:pt>
                <c:pt idx="977">
                  <c:v>4.3318000000000003</c:v>
                </c:pt>
                <c:pt idx="978">
                  <c:v>4.3501000000000003</c:v>
                </c:pt>
                <c:pt idx="979">
                  <c:v>4.4053000000000004</c:v>
                </c:pt>
                <c:pt idx="980">
                  <c:v>4.3318000000000003</c:v>
                </c:pt>
                <c:pt idx="981">
                  <c:v>4.3960999999999997</c:v>
                </c:pt>
                <c:pt idx="982">
                  <c:v>4.4053000000000004</c:v>
                </c:pt>
                <c:pt idx="983">
                  <c:v>4.4329000000000001</c:v>
                </c:pt>
                <c:pt idx="984">
                  <c:v>4.3226000000000004</c:v>
                </c:pt>
                <c:pt idx="985">
                  <c:v>4.3593000000000002</c:v>
                </c:pt>
                <c:pt idx="986">
                  <c:v>4.5340999999999996</c:v>
                </c:pt>
                <c:pt idx="987">
                  <c:v>4.5984999999999996</c:v>
                </c:pt>
                <c:pt idx="988">
                  <c:v>4.6444999999999999</c:v>
                </c:pt>
                <c:pt idx="989">
                  <c:v>4.5433000000000003</c:v>
                </c:pt>
                <c:pt idx="990">
                  <c:v>4.4789000000000003</c:v>
                </c:pt>
                <c:pt idx="991">
                  <c:v>4.4329000000000001</c:v>
                </c:pt>
                <c:pt idx="992">
                  <c:v>4.5065</c:v>
                </c:pt>
                <c:pt idx="993">
                  <c:v>4.4973000000000001</c:v>
                </c:pt>
                <c:pt idx="994">
                  <c:v>4.5340999999999996</c:v>
                </c:pt>
                <c:pt idx="995">
                  <c:v>4.5892999999999997</c:v>
                </c:pt>
                <c:pt idx="996">
                  <c:v>4.5892999999999997</c:v>
                </c:pt>
                <c:pt idx="997">
                  <c:v>4.4053000000000004</c:v>
                </c:pt>
                <c:pt idx="998">
                  <c:v>4.2582000000000004</c:v>
                </c:pt>
                <c:pt idx="999">
                  <c:v>4.2305999999999999</c:v>
                </c:pt>
                <c:pt idx="1000">
                  <c:v>4.2122000000000002</c:v>
                </c:pt>
                <c:pt idx="1001">
                  <c:v>4.2674000000000003</c:v>
                </c:pt>
                <c:pt idx="1002">
                  <c:v>4.2397999999999998</c:v>
                </c:pt>
                <c:pt idx="1003">
                  <c:v>4.2674000000000003</c:v>
                </c:pt>
                <c:pt idx="1004">
                  <c:v>4.2489999999999997</c:v>
                </c:pt>
                <c:pt idx="1005">
                  <c:v>4.1938000000000004</c:v>
                </c:pt>
                <c:pt idx="1006">
                  <c:v>4.3041999999999998</c:v>
                </c:pt>
                <c:pt idx="1007">
                  <c:v>4.2674000000000003</c:v>
                </c:pt>
                <c:pt idx="1008">
                  <c:v>4.3133999999999997</c:v>
                </c:pt>
                <c:pt idx="1009">
                  <c:v>4.3501000000000003</c:v>
                </c:pt>
                <c:pt idx="1010">
                  <c:v>4.3133999999999997</c:v>
                </c:pt>
                <c:pt idx="1011">
                  <c:v>4.4420999999999999</c:v>
                </c:pt>
                <c:pt idx="1012">
                  <c:v>4.4512999999999998</c:v>
                </c:pt>
                <c:pt idx="1013">
                  <c:v>4.4789000000000003</c:v>
                </c:pt>
                <c:pt idx="1014">
                  <c:v>4.5433000000000003</c:v>
                </c:pt>
                <c:pt idx="1015">
                  <c:v>4.6169000000000002</c:v>
                </c:pt>
                <c:pt idx="1016">
                  <c:v>4.6261000000000001</c:v>
                </c:pt>
                <c:pt idx="1017">
                  <c:v>4.4329000000000001</c:v>
                </c:pt>
                <c:pt idx="1018">
                  <c:v>4.3960999999999997</c:v>
                </c:pt>
                <c:pt idx="1019">
                  <c:v>4.3041999999999998</c:v>
                </c:pt>
                <c:pt idx="1020">
                  <c:v>4.2397999999999998</c:v>
                </c:pt>
                <c:pt idx="1021">
                  <c:v>4.2582000000000004</c:v>
                </c:pt>
                <c:pt idx="1022">
                  <c:v>4.1845999999999997</c:v>
                </c:pt>
                <c:pt idx="1023">
                  <c:v>4.2582000000000004</c:v>
                </c:pt>
                <c:pt idx="1024">
                  <c:v>4.4237000000000002</c:v>
                </c:pt>
                <c:pt idx="1025">
                  <c:v>4.3501000000000003</c:v>
                </c:pt>
                <c:pt idx="1026">
                  <c:v>4.3796999999999997</c:v>
                </c:pt>
                <c:pt idx="1027">
                  <c:v>4.3982000000000001</c:v>
                </c:pt>
                <c:pt idx="1028">
                  <c:v>4.4905999999999997</c:v>
                </c:pt>
                <c:pt idx="1029">
                  <c:v>4.5460000000000003</c:v>
                </c:pt>
                <c:pt idx="1030">
                  <c:v>4.4259000000000004</c:v>
                </c:pt>
                <c:pt idx="1031">
                  <c:v>4.3150000000000004</c:v>
                </c:pt>
                <c:pt idx="1032">
                  <c:v>4.3428000000000004</c:v>
                </c:pt>
                <c:pt idx="1033">
                  <c:v>4.3243</c:v>
                </c:pt>
                <c:pt idx="1034">
                  <c:v>4.3150000000000004</c:v>
                </c:pt>
                <c:pt idx="1035">
                  <c:v>4.3057999999999996</c:v>
                </c:pt>
                <c:pt idx="1036">
                  <c:v>4.3243</c:v>
                </c:pt>
                <c:pt idx="1037">
                  <c:v>4.3150000000000004</c:v>
                </c:pt>
                <c:pt idx="1038">
                  <c:v>4.3704999999999998</c:v>
                </c:pt>
                <c:pt idx="1039">
                  <c:v>4.3704999999999998</c:v>
                </c:pt>
                <c:pt idx="1040">
                  <c:v>4.4074</c:v>
                </c:pt>
                <c:pt idx="1041">
                  <c:v>4.3150000000000004</c:v>
                </c:pt>
                <c:pt idx="1042">
                  <c:v>4.2965999999999998</c:v>
                </c:pt>
                <c:pt idx="1043">
                  <c:v>4.2965999999999998</c:v>
                </c:pt>
                <c:pt idx="1044">
                  <c:v>4.2319000000000004</c:v>
                </c:pt>
                <c:pt idx="1045">
                  <c:v>4.3150000000000004</c:v>
                </c:pt>
                <c:pt idx="1046">
                  <c:v>4.2504</c:v>
                </c:pt>
                <c:pt idx="1047">
                  <c:v>4.2504</c:v>
                </c:pt>
                <c:pt idx="1048">
                  <c:v>4.3243</c:v>
                </c:pt>
                <c:pt idx="1049">
                  <c:v>4.4535999999999998</c:v>
                </c:pt>
                <c:pt idx="1050">
                  <c:v>4.4259000000000004</c:v>
                </c:pt>
                <c:pt idx="1051">
                  <c:v>4.3796999999999997</c:v>
                </c:pt>
                <c:pt idx="1052">
                  <c:v>4.3982000000000001</c:v>
                </c:pt>
                <c:pt idx="1053">
                  <c:v>4.3796999999999997</c:v>
                </c:pt>
                <c:pt idx="1054">
                  <c:v>4.3334999999999999</c:v>
                </c:pt>
                <c:pt idx="1055">
                  <c:v>4.3057999999999996</c:v>
                </c:pt>
                <c:pt idx="1056">
                  <c:v>4.3243</c:v>
                </c:pt>
                <c:pt idx="1057">
                  <c:v>4.1486999999999998</c:v>
                </c:pt>
                <c:pt idx="1058">
                  <c:v>4.2225999999999999</c:v>
                </c:pt>
                <c:pt idx="1059">
                  <c:v>4.1764000000000001</c:v>
                </c:pt>
                <c:pt idx="1060">
                  <c:v>4.2225999999999999</c:v>
                </c:pt>
                <c:pt idx="1061">
                  <c:v>4.2965999999999998</c:v>
                </c:pt>
                <c:pt idx="1062">
                  <c:v>4.2411000000000003</c:v>
                </c:pt>
                <c:pt idx="1063">
                  <c:v>4.2504</c:v>
                </c:pt>
                <c:pt idx="1064">
                  <c:v>4.2781000000000002</c:v>
                </c:pt>
                <c:pt idx="1065">
                  <c:v>4.3150000000000004</c:v>
                </c:pt>
                <c:pt idx="1066">
                  <c:v>4.3243</c:v>
                </c:pt>
                <c:pt idx="1067">
                  <c:v>4.3796999999999997</c:v>
                </c:pt>
                <c:pt idx="1068">
                  <c:v>4.4721000000000002</c:v>
                </c:pt>
                <c:pt idx="1069">
                  <c:v>4.5368000000000004</c:v>
                </c:pt>
                <c:pt idx="1070">
                  <c:v>4.5091000000000001</c:v>
                </c:pt>
                <c:pt idx="1071">
                  <c:v>4.5368000000000004</c:v>
                </c:pt>
                <c:pt idx="1072">
                  <c:v>4.5275999999999996</c:v>
                </c:pt>
                <c:pt idx="1073">
                  <c:v>4.4997999999999996</c:v>
                </c:pt>
                <c:pt idx="1074">
                  <c:v>4.4535999999999998</c:v>
                </c:pt>
                <c:pt idx="1075">
                  <c:v>4.5183</c:v>
                </c:pt>
                <c:pt idx="1076">
                  <c:v>4.4997999999999996</c:v>
                </c:pt>
                <c:pt idx="1077">
                  <c:v>4.5644999999999998</c:v>
                </c:pt>
                <c:pt idx="1078">
                  <c:v>4.5275999999999996</c:v>
                </c:pt>
                <c:pt idx="1079">
                  <c:v>4.4813999999999998</c:v>
                </c:pt>
                <c:pt idx="1080">
                  <c:v>4.3057999999999996</c:v>
                </c:pt>
                <c:pt idx="1081">
                  <c:v>4.2687999999999997</c:v>
                </c:pt>
                <c:pt idx="1082">
                  <c:v>3.8807999999999998</c:v>
                </c:pt>
                <c:pt idx="1083">
                  <c:v>3.8992</c:v>
                </c:pt>
                <c:pt idx="1084">
                  <c:v>3.9740000000000002</c:v>
                </c:pt>
                <c:pt idx="1085">
                  <c:v>3.8794</c:v>
                </c:pt>
                <c:pt idx="1086">
                  <c:v>3.9266999999999999</c:v>
                </c:pt>
                <c:pt idx="1087">
                  <c:v>3.9550999999999998</c:v>
                </c:pt>
                <c:pt idx="1088">
                  <c:v>3.9645000000000001</c:v>
                </c:pt>
                <c:pt idx="1089">
                  <c:v>3.9361000000000002</c:v>
                </c:pt>
                <c:pt idx="1090">
                  <c:v>3.8794</c:v>
                </c:pt>
                <c:pt idx="1091">
                  <c:v>3.8414999999999999</c:v>
                </c:pt>
                <c:pt idx="1092">
                  <c:v>3.8037000000000001</c:v>
                </c:pt>
                <c:pt idx="1093">
                  <c:v>3.8887999999999998</c:v>
                </c:pt>
                <c:pt idx="1094">
                  <c:v>3.8982999999999999</c:v>
                </c:pt>
                <c:pt idx="1095">
                  <c:v>3.851</c:v>
                </c:pt>
                <c:pt idx="1096">
                  <c:v>3.8603999999999998</c:v>
                </c:pt>
                <c:pt idx="1097">
                  <c:v>3.7848000000000002</c:v>
                </c:pt>
                <c:pt idx="1098">
                  <c:v>3.8130999999999999</c:v>
                </c:pt>
                <c:pt idx="1099">
                  <c:v>3.8414999999999999</c:v>
                </c:pt>
                <c:pt idx="1100">
                  <c:v>3.7374000000000001</c:v>
                </c:pt>
                <c:pt idx="1101">
                  <c:v>3.8037000000000001</c:v>
                </c:pt>
                <c:pt idx="1102">
                  <c:v>3.7942</c:v>
                </c:pt>
                <c:pt idx="1103">
                  <c:v>3.8321000000000001</c:v>
                </c:pt>
                <c:pt idx="1104">
                  <c:v>3.8603999999999998</c:v>
                </c:pt>
                <c:pt idx="1105">
                  <c:v>3.8130999999999999</c:v>
                </c:pt>
                <c:pt idx="1106">
                  <c:v>3.7280000000000002</c:v>
                </c:pt>
                <c:pt idx="1107">
                  <c:v>3.7469000000000001</c:v>
                </c:pt>
                <c:pt idx="1108">
                  <c:v>3.8037000000000001</c:v>
                </c:pt>
                <c:pt idx="1109">
                  <c:v>3.8037000000000001</c:v>
                </c:pt>
                <c:pt idx="1110">
                  <c:v>3.7942</c:v>
                </c:pt>
                <c:pt idx="1111">
                  <c:v>3.8321000000000001</c:v>
                </c:pt>
                <c:pt idx="1112">
                  <c:v>3.8414999999999999</c:v>
                </c:pt>
                <c:pt idx="1113">
                  <c:v>3.8226</c:v>
                </c:pt>
                <c:pt idx="1114">
                  <c:v>3.7753000000000001</c:v>
                </c:pt>
                <c:pt idx="1115">
                  <c:v>3.8037000000000001</c:v>
                </c:pt>
                <c:pt idx="1116">
                  <c:v>3.7753000000000001</c:v>
                </c:pt>
                <c:pt idx="1117">
                  <c:v>3.7848000000000002</c:v>
                </c:pt>
                <c:pt idx="1118">
                  <c:v>3.8603999999999998</c:v>
                </c:pt>
                <c:pt idx="1119">
                  <c:v>3.8603999999999998</c:v>
                </c:pt>
                <c:pt idx="1120">
                  <c:v>3.9266999999999999</c:v>
                </c:pt>
                <c:pt idx="1121">
                  <c:v>4.0118</c:v>
                </c:pt>
                <c:pt idx="1122">
                  <c:v>4.0496999999999996</c:v>
                </c:pt>
                <c:pt idx="1123">
                  <c:v>3.9740000000000002</c:v>
                </c:pt>
                <c:pt idx="1124">
                  <c:v>3.8982999999999999</c:v>
                </c:pt>
                <c:pt idx="1125">
                  <c:v>3.851</c:v>
                </c:pt>
                <c:pt idx="1126">
                  <c:v>3.7658</c:v>
                </c:pt>
                <c:pt idx="1127">
                  <c:v>3.8037000000000001</c:v>
                </c:pt>
                <c:pt idx="1128">
                  <c:v>3.8982999999999999</c:v>
                </c:pt>
                <c:pt idx="1129">
                  <c:v>3.9171999999999998</c:v>
                </c:pt>
                <c:pt idx="1130">
                  <c:v>3.9266999999999999</c:v>
                </c:pt>
                <c:pt idx="1131">
                  <c:v>3.9361000000000002</c:v>
                </c:pt>
                <c:pt idx="1132">
                  <c:v>4.0118</c:v>
                </c:pt>
                <c:pt idx="1133">
                  <c:v>3.9550999999999998</c:v>
                </c:pt>
                <c:pt idx="1134">
                  <c:v>3.9171999999999998</c:v>
                </c:pt>
                <c:pt idx="1135">
                  <c:v>3.9266999999999999</c:v>
                </c:pt>
                <c:pt idx="1136">
                  <c:v>3.9456000000000002</c:v>
                </c:pt>
                <c:pt idx="1137">
                  <c:v>3.9740000000000002</c:v>
                </c:pt>
                <c:pt idx="1138">
                  <c:v>4.0496999999999996</c:v>
                </c:pt>
                <c:pt idx="1139">
                  <c:v>4.1158999999999999</c:v>
                </c:pt>
                <c:pt idx="1140">
                  <c:v>3.7658</c:v>
                </c:pt>
                <c:pt idx="1141">
                  <c:v>3.6427999999999998</c:v>
                </c:pt>
                <c:pt idx="1142">
                  <c:v>3.6711999999999998</c:v>
                </c:pt>
                <c:pt idx="1143">
                  <c:v>3.7280000000000002</c:v>
                </c:pt>
                <c:pt idx="1144">
                  <c:v>3.7185000000000001</c:v>
                </c:pt>
                <c:pt idx="1145">
                  <c:v>3.7280000000000002</c:v>
                </c:pt>
                <c:pt idx="1146">
                  <c:v>3.7795000000000001</c:v>
                </c:pt>
                <c:pt idx="1147">
                  <c:v>3.7890999999999999</c:v>
                </c:pt>
                <c:pt idx="1148">
                  <c:v>3.7795000000000001</c:v>
                </c:pt>
                <c:pt idx="1149">
                  <c:v>3.7223000000000002</c:v>
                </c:pt>
                <c:pt idx="1150">
                  <c:v>3.7509000000000001</c:v>
                </c:pt>
                <c:pt idx="1151">
                  <c:v>3.7604000000000002</c:v>
                </c:pt>
                <c:pt idx="1152">
                  <c:v>3.77</c:v>
                </c:pt>
                <c:pt idx="1153">
                  <c:v>3.7604000000000002</c:v>
                </c:pt>
                <c:pt idx="1154">
                  <c:v>3.7126999999999999</c:v>
                </c:pt>
                <c:pt idx="1155">
                  <c:v>3.7317999999999998</c:v>
                </c:pt>
                <c:pt idx="1156">
                  <c:v>3.7223000000000002</c:v>
                </c:pt>
                <c:pt idx="1157">
                  <c:v>3.7223000000000002</c:v>
                </c:pt>
                <c:pt idx="1158">
                  <c:v>3.7223000000000002</c:v>
                </c:pt>
                <c:pt idx="1159">
                  <c:v>3.77</c:v>
                </c:pt>
                <c:pt idx="1160">
                  <c:v>3.7126999999999999</c:v>
                </c:pt>
                <c:pt idx="1161">
                  <c:v>3.6936</c:v>
                </c:pt>
                <c:pt idx="1162">
                  <c:v>3.6267999999999998</c:v>
                </c:pt>
                <c:pt idx="1163">
                  <c:v>3.5886</c:v>
                </c:pt>
                <c:pt idx="1164">
                  <c:v>3.5981999999999998</c:v>
                </c:pt>
                <c:pt idx="1165">
                  <c:v>3.6364000000000001</c:v>
                </c:pt>
                <c:pt idx="1166">
                  <c:v>3.6364000000000001</c:v>
                </c:pt>
                <c:pt idx="1167">
                  <c:v>3.6267999999999998</c:v>
                </c:pt>
                <c:pt idx="1168">
                  <c:v>3.6554000000000002</c:v>
                </c:pt>
                <c:pt idx="1169">
                  <c:v>3.5981999999999998</c:v>
                </c:pt>
                <c:pt idx="1170">
                  <c:v>3.6267999999999998</c:v>
                </c:pt>
                <c:pt idx="1171">
                  <c:v>3.6745000000000001</c:v>
                </c:pt>
                <c:pt idx="1172">
                  <c:v>3.77</c:v>
                </c:pt>
                <c:pt idx="1173">
                  <c:v>3.7986</c:v>
                </c:pt>
                <c:pt idx="1174">
                  <c:v>3.8081999999999998</c:v>
                </c:pt>
                <c:pt idx="1175">
                  <c:v>3.8081999999999998</c:v>
                </c:pt>
                <c:pt idx="1176">
                  <c:v>3.8176999999999999</c:v>
                </c:pt>
                <c:pt idx="1177">
                  <c:v>3.8654000000000002</c:v>
                </c:pt>
                <c:pt idx="1178">
                  <c:v>3.8845000000000001</c:v>
                </c:pt>
                <c:pt idx="1179">
                  <c:v>3.8559000000000001</c:v>
                </c:pt>
                <c:pt idx="1180">
                  <c:v>3.8845000000000001</c:v>
                </c:pt>
                <c:pt idx="1181">
                  <c:v>3.8654000000000002</c:v>
                </c:pt>
                <c:pt idx="1182">
                  <c:v>3.8271999999999999</c:v>
                </c:pt>
                <c:pt idx="1183">
                  <c:v>3.8368000000000002</c:v>
                </c:pt>
                <c:pt idx="1184">
                  <c:v>3.7509000000000001</c:v>
                </c:pt>
                <c:pt idx="1185">
                  <c:v>3.77</c:v>
                </c:pt>
                <c:pt idx="1186">
                  <c:v>3.8176999999999999</c:v>
                </c:pt>
                <c:pt idx="1187">
                  <c:v>3.7795000000000001</c:v>
                </c:pt>
                <c:pt idx="1188">
                  <c:v>3.6936</c:v>
                </c:pt>
                <c:pt idx="1189">
                  <c:v>3.7126999999999999</c:v>
                </c:pt>
                <c:pt idx="1190">
                  <c:v>3.6554000000000002</c:v>
                </c:pt>
                <c:pt idx="1191">
                  <c:v>3.56</c:v>
                </c:pt>
                <c:pt idx="1192">
                  <c:v>3.5314000000000001</c:v>
                </c:pt>
                <c:pt idx="1193">
                  <c:v>3.5505</c:v>
                </c:pt>
                <c:pt idx="1194">
                  <c:v>3.5695000000000001</c:v>
                </c:pt>
                <c:pt idx="1195">
                  <c:v>3.5505</c:v>
                </c:pt>
                <c:pt idx="1196">
                  <c:v>3.5026999999999999</c:v>
                </c:pt>
                <c:pt idx="1197">
                  <c:v>3.4550000000000001</c:v>
                </c:pt>
                <c:pt idx="1198">
                  <c:v>3.3786999999999998</c:v>
                </c:pt>
                <c:pt idx="1199">
                  <c:v>3.3978000000000002</c:v>
                </c:pt>
                <c:pt idx="1200">
                  <c:v>3.3978000000000002</c:v>
                </c:pt>
                <c:pt idx="1201">
                  <c:v>3.4359000000000002</c:v>
                </c:pt>
                <c:pt idx="1202">
                  <c:v>3.4073000000000002</c:v>
                </c:pt>
                <c:pt idx="1203">
                  <c:v>3.4073000000000002</c:v>
                </c:pt>
                <c:pt idx="1204">
                  <c:v>3.35</c:v>
                </c:pt>
                <c:pt idx="1205">
                  <c:v>3.4359000000000002</c:v>
                </c:pt>
                <c:pt idx="1206">
                  <c:v>3.3309000000000002</c:v>
                </c:pt>
                <c:pt idx="1207">
                  <c:v>3.2355</c:v>
                </c:pt>
                <c:pt idx="1208">
                  <c:v>3.0636999999999999</c:v>
                </c:pt>
                <c:pt idx="1209">
                  <c:v>3.0350999999999999</c:v>
                </c:pt>
                <c:pt idx="1210">
                  <c:v>3.0466000000000002</c:v>
                </c:pt>
                <c:pt idx="1211">
                  <c:v>3.1044999999999998</c:v>
                </c:pt>
                <c:pt idx="1212">
                  <c:v>3.0948000000000002</c:v>
                </c:pt>
                <c:pt idx="1213">
                  <c:v>3.1238000000000001</c:v>
                </c:pt>
                <c:pt idx="1214">
                  <c:v>3.1334</c:v>
                </c:pt>
                <c:pt idx="1215">
                  <c:v>3.1720000000000002</c:v>
                </c:pt>
                <c:pt idx="1216">
                  <c:v>3.1913</c:v>
                </c:pt>
                <c:pt idx="1217">
                  <c:v>3.1238000000000001</c:v>
                </c:pt>
                <c:pt idx="1218">
                  <c:v>3.2298</c:v>
                </c:pt>
                <c:pt idx="1219">
                  <c:v>3.3359000000000001</c:v>
                </c:pt>
                <c:pt idx="1220">
                  <c:v>3.3069999999999999</c:v>
                </c:pt>
                <c:pt idx="1221">
                  <c:v>3.3069999999999999</c:v>
                </c:pt>
                <c:pt idx="1222">
                  <c:v>3.3552</c:v>
                </c:pt>
                <c:pt idx="1223">
                  <c:v>3.3262</c:v>
                </c:pt>
                <c:pt idx="1224">
                  <c:v>3.3647999999999998</c:v>
                </c:pt>
                <c:pt idx="1225">
                  <c:v>3.3552</c:v>
                </c:pt>
                <c:pt idx="1226">
                  <c:v>3.4419</c:v>
                </c:pt>
                <c:pt idx="1227">
                  <c:v>3.4611999999999998</c:v>
                </c:pt>
                <c:pt idx="1228">
                  <c:v>3.4129999999999998</c:v>
                </c:pt>
                <c:pt idx="1229">
                  <c:v>3.4323000000000001</c:v>
                </c:pt>
                <c:pt idx="1230">
                  <c:v>3.4611999999999998</c:v>
                </c:pt>
                <c:pt idx="1231">
                  <c:v>3.4034</c:v>
                </c:pt>
                <c:pt idx="1232">
                  <c:v>3.4034</c:v>
                </c:pt>
                <c:pt idx="1233">
                  <c:v>3.4226000000000001</c:v>
                </c:pt>
                <c:pt idx="1234">
                  <c:v>3.4129999999999998</c:v>
                </c:pt>
                <c:pt idx="1235">
                  <c:v>3.3936999999999999</c:v>
                </c:pt>
                <c:pt idx="1236">
                  <c:v>3.4323000000000001</c:v>
                </c:pt>
                <c:pt idx="1237">
                  <c:v>3.3552</c:v>
                </c:pt>
                <c:pt idx="1238">
                  <c:v>3.3647999999999998</c:v>
                </c:pt>
                <c:pt idx="1239">
                  <c:v>3.0466000000000002</c:v>
                </c:pt>
                <c:pt idx="1240">
                  <c:v>2.8923999999999999</c:v>
                </c:pt>
                <c:pt idx="1241">
                  <c:v>2.9020000000000001</c:v>
                </c:pt>
                <c:pt idx="1242">
                  <c:v>2.9887999999999999</c:v>
                </c:pt>
                <c:pt idx="1243">
                  <c:v>3.0659000000000001</c:v>
                </c:pt>
                <c:pt idx="1244">
                  <c:v>3.0081000000000002</c:v>
                </c:pt>
                <c:pt idx="1245">
                  <c:v>3.1044999999999998</c:v>
                </c:pt>
                <c:pt idx="1246">
                  <c:v>3.1334</c:v>
                </c:pt>
                <c:pt idx="1247">
                  <c:v>3.2490999999999999</c:v>
                </c:pt>
                <c:pt idx="1248">
                  <c:v>3.1431</c:v>
                </c:pt>
                <c:pt idx="1249">
                  <c:v>3.1141000000000001</c:v>
                </c:pt>
                <c:pt idx="1250">
                  <c:v>3.1913</c:v>
                </c:pt>
                <c:pt idx="1251">
                  <c:v>3.1334</c:v>
                </c:pt>
                <c:pt idx="1252">
                  <c:v>3.1623000000000001</c:v>
                </c:pt>
                <c:pt idx="1253">
                  <c:v>3.2395</c:v>
                </c:pt>
                <c:pt idx="1254">
                  <c:v>3.2298</c:v>
                </c:pt>
                <c:pt idx="1255">
                  <c:v>3.2587000000000002</c:v>
                </c:pt>
                <c:pt idx="1256">
                  <c:v>3.2490999999999999</c:v>
                </c:pt>
                <c:pt idx="1257">
                  <c:v>3.2972999999999999</c:v>
                </c:pt>
                <c:pt idx="1258">
                  <c:v>3.2877000000000001</c:v>
                </c:pt>
                <c:pt idx="1259">
                  <c:v>3.2684000000000002</c:v>
                </c:pt>
                <c:pt idx="1260">
                  <c:v>3.3262</c:v>
                </c:pt>
                <c:pt idx="1261">
                  <c:v>3.3166000000000002</c:v>
                </c:pt>
                <c:pt idx="1262">
                  <c:v>3.4129999999999998</c:v>
                </c:pt>
                <c:pt idx="1263">
                  <c:v>3.3552</c:v>
                </c:pt>
                <c:pt idx="1264">
                  <c:v>3.3647999999999998</c:v>
                </c:pt>
                <c:pt idx="1265">
                  <c:v>3.3744000000000001</c:v>
                </c:pt>
                <c:pt idx="1266">
                  <c:v>3.3936999999999999</c:v>
                </c:pt>
                <c:pt idx="1267">
                  <c:v>3.3841000000000001</c:v>
                </c:pt>
                <c:pt idx="1268">
                  <c:v>3.3262</c:v>
                </c:pt>
                <c:pt idx="1269">
                  <c:v>3.3454999999999999</c:v>
                </c:pt>
                <c:pt idx="1270">
                  <c:v>3.3069999999999999</c:v>
                </c:pt>
                <c:pt idx="1271">
                  <c:v>3.2298</c:v>
                </c:pt>
                <c:pt idx="1272">
                  <c:v>3.2395</c:v>
                </c:pt>
                <c:pt idx="1273">
                  <c:v>3.2877000000000001</c:v>
                </c:pt>
                <c:pt idx="1274">
                  <c:v>3.6637</c:v>
                </c:pt>
                <c:pt idx="1275">
                  <c:v>3.6829999999999998</c:v>
                </c:pt>
                <c:pt idx="1276">
                  <c:v>3.7442000000000002</c:v>
                </c:pt>
                <c:pt idx="1277">
                  <c:v>3.5789</c:v>
                </c:pt>
                <c:pt idx="1278">
                  <c:v>3.5011000000000001</c:v>
                </c:pt>
                <c:pt idx="1279">
                  <c:v>3.4914000000000001</c:v>
                </c:pt>
                <c:pt idx="1280">
                  <c:v>3.4525000000000001</c:v>
                </c:pt>
                <c:pt idx="1281">
                  <c:v>3.4622000000000002</c:v>
                </c:pt>
                <c:pt idx="1282">
                  <c:v>3.4622000000000002</c:v>
                </c:pt>
                <c:pt idx="1283">
                  <c:v>3.4525000000000001</c:v>
                </c:pt>
                <c:pt idx="1284">
                  <c:v>3.5789</c:v>
                </c:pt>
                <c:pt idx="1285">
                  <c:v>3.4914000000000001</c:v>
                </c:pt>
                <c:pt idx="1286">
                  <c:v>3.5205000000000002</c:v>
                </c:pt>
                <c:pt idx="1287">
                  <c:v>3.3940999999999999</c:v>
                </c:pt>
                <c:pt idx="1288">
                  <c:v>3.4232999999999998</c:v>
                </c:pt>
                <c:pt idx="1289">
                  <c:v>3.4136000000000002</c:v>
                </c:pt>
                <c:pt idx="1290">
                  <c:v>3.4525000000000001</c:v>
                </c:pt>
                <c:pt idx="1291">
                  <c:v>3.3940999999999999</c:v>
                </c:pt>
                <c:pt idx="1292">
                  <c:v>3.4329999999999998</c:v>
                </c:pt>
                <c:pt idx="1293">
                  <c:v>3.4815999999999998</c:v>
                </c:pt>
                <c:pt idx="1294">
                  <c:v>3.4426999999999999</c:v>
                </c:pt>
                <c:pt idx="1295">
                  <c:v>3.4329999999999998</c:v>
                </c:pt>
                <c:pt idx="1296">
                  <c:v>3.4719000000000002</c:v>
                </c:pt>
                <c:pt idx="1297">
                  <c:v>3.4622000000000002</c:v>
                </c:pt>
                <c:pt idx="1298">
                  <c:v>3.4329999999999998</c:v>
                </c:pt>
                <c:pt idx="1299">
                  <c:v>3.4622000000000002</c:v>
                </c:pt>
                <c:pt idx="1300">
                  <c:v>3.5108000000000001</c:v>
                </c:pt>
                <c:pt idx="1301">
                  <c:v>3.4232999999999998</c:v>
                </c:pt>
                <c:pt idx="1302">
                  <c:v>3.5691999999999999</c:v>
                </c:pt>
                <c:pt idx="1303">
                  <c:v>3.5983999999999998</c:v>
                </c:pt>
                <c:pt idx="1304">
                  <c:v>3.5205000000000002</c:v>
                </c:pt>
                <c:pt idx="1305">
                  <c:v>3.5303</c:v>
                </c:pt>
                <c:pt idx="1306">
                  <c:v>3.5594999999999999</c:v>
                </c:pt>
                <c:pt idx="1307">
                  <c:v>3.5691999999999999</c:v>
                </c:pt>
                <c:pt idx="1308">
                  <c:v>3.5594999999999999</c:v>
                </c:pt>
                <c:pt idx="1309">
                  <c:v>3.5886</c:v>
                </c:pt>
                <c:pt idx="1310">
                  <c:v>3.3843999999999999</c:v>
                </c:pt>
                <c:pt idx="1311">
                  <c:v>3.4232999999999998</c:v>
                </c:pt>
                <c:pt idx="1312">
                  <c:v>3.4914000000000001</c:v>
                </c:pt>
                <c:pt idx="1313">
                  <c:v>3.4815999999999998</c:v>
                </c:pt>
                <c:pt idx="1314">
                  <c:v>3.4815999999999998</c:v>
                </c:pt>
                <c:pt idx="1315">
                  <c:v>3.4232999999999998</c:v>
                </c:pt>
                <c:pt idx="1316">
                  <c:v>3.4426999999999999</c:v>
                </c:pt>
                <c:pt idx="1317">
                  <c:v>3.5011000000000001</c:v>
                </c:pt>
                <c:pt idx="1318">
                  <c:v>3.4426999999999999</c:v>
                </c:pt>
                <c:pt idx="1319">
                  <c:v>3.4037999999999999</c:v>
                </c:pt>
                <c:pt idx="1320">
                  <c:v>3.4037999999999999</c:v>
                </c:pt>
                <c:pt idx="1321">
                  <c:v>3.4815999999999998</c:v>
                </c:pt>
                <c:pt idx="1322">
                  <c:v>3.4329999999999998</c:v>
                </c:pt>
                <c:pt idx="1323">
                  <c:v>3.3940999999999999</c:v>
                </c:pt>
                <c:pt idx="1324">
                  <c:v>3.3843999999999999</c:v>
                </c:pt>
                <c:pt idx="1325">
                  <c:v>3.4037999999999999</c:v>
                </c:pt>
                <c:pt idx="1326">
                  <c:v>3.3260000000000001</c:v>
                </c:pt>
                <c:pt idx="1327">
                  <c:v>3.3260000000000001</c:v>
                </c:pt>
                <c:pt idx="1328">
                  <c:v>3.2385000000000002</c:v>
                </c:pt>
                <c:pt idx="1329">
                  <c:v>3.2092999999999998</c:v>
                </c:pt>
                <c:pt idx="1330">
                  <c:v>3.2385000000000002</c:v>
                </c:pt>
                <c:pt idx="1331">
                  <c:v>3.2385000000000002</c:v>
                </c:pt>
                <c:pt idx="1332">
                  <c:v>3.3552</c:v>
                </c:pt>
                <c:pt idx="1333">
                  <c:v>3.4232999999999998</c:v>
                </c:pt>
                <c:pt idx="1334">
                  <c:v>3.633</c:v>
                </c:pt>
                <c:pt idx="1335">
                  <c:v>3.6232000000000002</c:v>
                </c:pt>
                <c:pt idx="1336">
                  <c:v>3.5935999999999999</c:v>
                </c:pt>
                <c:pt idx="1337">
                  <c:v>3.5838000000000001</c:v>
                </c:pt>
                <c:pt idx="1338">
                  <c:v>3.5935999999999999</c:v>
                </c:pt>
                <c:pt idx="1339">
                  <c:v>3.6232000000000002</c:v>
                </c:pt>
                <c:pt idx="1340">
                  <c:v>3.5935999999999999</c:v>
                </c:pt>
                <c:pt idx="1341">
                  <c:v>3.5935999999999999</c:v>
                </c:pt>
                <c:pt idx="1342">
                  <c:v>3.6133000000000002</c:v>
                </c:pt>
                <c:pt idx="1343">
                  <c:v>3.633</c:v>
                </c:pt>
                <c:pt idx="1344">
                  <c:v>3.6625000000000001</c:v>
                </c:pt>
                <c:pt idx="1345">
                  <c:v>3.6821999999999999</c:v>
                </c:pt>
                <c:pt idx="1346">
                  <c:v>3.6724000000000001</c:v>
                </c:pt>
                <c:pt idx="1347">
                  <c:v>3.6625000000000001</c:v>
                </c:pt>
                <c:pt idx="1348">
                  <c:v>3.6625000000000001</c:v>
                </c:pt>
                <c:pt idx="1349">
                  <c:v>3.7315</c:v>
                </c:pt>
                <c:pt idx="1350">
                  <c:v>3.8693</c:v>
                </c:pt>
                <c:pt idx="1351">
                  <c:v>3.8102</c:v>
                </c:pt>
                <c:pt idx="1352">
                  <c:v>3.8201000000000001</c:v>
                </c:pt>
                <c:pt idx="1353">
                  <c:v>3.8496000000000001</c:v>
                </c:pt>
                <c:pt idx="1354">
                  <c:v>3.7511999999999999</c:v>
                </c:pt>
                <c:pt idx="1355">
                  <c:v>3.7806999999999999</c:v>
                </c:pt>
                <c:pt idx="1356">
                  <c:v>3.8889999999999998</c:v>
                </c:pt>
                <c:pt idx="1357">
                  <c:v>3.7905000000000002</c:v>
                </c:pt>
                <c:pt idx="1358">
                  <c:v>3.7905000000000002</c:v>
                </c:pt>
                <c:pt idx="1359">
                  <c:v>3.8102</c:v>
                </c:pt>
                <c:pt idx="1360">
                  <c:v>3.7019000000000002</c:v>
                </c:pt>
                <c:pt idx="1361">
                  <c:v>3.7905000000000002</c:v>
                </c:pt>
                <c:pt idx="1362">
                  <c:v>3.8397999999999999</c:v>
                </c:pt>
                <c:pt idx="1363">
                  <c:v>3.8889999999999998</c:v>
                </c:pt>
                <c:pt idx="1364">
                  <c:v>3.8791000000000002</c:v>
                </c:pt>
                <c:pt idx="1365">
                  <c:v>3.9184999999999999</c:v>
                </c:pt>
                <c:pt idx="1366">
                  <c:v>3.8889999999999998</c:v>
                </c:pt>
                <c:pt idx="1367">
                  <c:v>3.8496000000000001</c:v>
                </c:pt>
                <c:pt idx="1368">
                  <c:v>3.7806999999999999</c:v>
                </c:pt>
                <c:pt idx="1369">
                  <c:v>3.7412999999999998</c:v>
                </c:pt>
                <c:pt idx="1370">
                  <c:v>3.7511999999999999</c:v>
                </c:pt>
                <c:pt idx="1371">
                  <c:v>3.6526999999999998</c:v>
                </c:pt>
                <c:pt idx="1372">
                  <c:v>3.5640999999999998</c:v>
                </c:pt>
                <c:pt idx="1373">
                  <c:v>3.633</c:v>
                </c:pt>
                <c:pt idx="1374">
                  <c:v>3.6232000000000002</c:v>
                </c:pt>
                <c:pt idx="1375">
                  <c:v>3.6034999999999999</c:v>
                </c:pt>
                <c:pt idx="1376">
                  <c:v>3.6232000000000002</c:v>
                </c:pt>
                <c:pt idx="1377">
                  <c:v>3.6724000000000001</c:v>
                </c:pt>
                <c:pt idx="1378">
                  <c:v>3.6724000000000001</c:v>
                </c:pt>
                <c:pt idx="1379">
                  <c:v>3.6133000000000002</c:v>
                </c:pt>
                <c:pt idx="1380">
                  <c:v>3.6724000000000001</c:v>
                </c:pt>
                <c:pt idx="1381">
                  <c:v>3.7216</c:v>
                </c:pt>
                <c:pt idx="1382">
                  <c:v>3.8298999999999999</c:v>
                </c:pt>
                <c:pt idx="1383">
                  <c:v>3.8298999999999999</c:v>
                </c:pt>
                <c:pt idx="1384">
                  <c:v>3.7905000000000002</c:v>
                </c:pt>
                <c:pt idx="1385">
                  <c:v>3.8397999999999999</c:v>
                </c:pt>
                <c:pt idx="1386">
                  <c:v>3.8298999999999999</c:v>
                </c:pt>
                <c:pt idx="1387">
                  <c:v>3.8003999999999998</c:v>
                </c:pt>
                <c:pt idx="1388">
                  <c:v>3.8988</c:v>
                </c:pt>
                <c:pt idx="1389">
                  <c:v>3.8791000000000002</c:v>
                </c:pt>
                <c:pt idx="1390">
                  <c:v>3.9283999999999999</c:v>
                </c:pt>
                <c:pt idx="1391">
                  <c:v>3.8595000000000002</c:v>
                </c:pt>
                <c:pt idx="1392">
                  <c:v>3.8201000000000001</c:v>
                </c:pt>
                <c:pt idx="1393">
                  <c:v>3.8397999999999999</c:v>
                </c:pt>
                <c:pt idx="1394">
                  <c:v>3.5640999999999998</c:v>
                </c:pt>
                <c:pt idx="1395">
                  <c:v>3.5935999999999999</c:v>
                </c:pt>
                <c:pt idx="1396">
                  <c:v>3.6821999999999999</c:v>
                </c:pt>
                <c:pt idx="1397">
                  <c:v>3.6852</c:v>
                </c:pt>
                <c:pt idx="1398">
                  <c:v>3.6455000000000002</c:v>
                </c:pt>
                <c:pt idx="1399">
                  <c:v>3.8043999999999998</c:v>
                </c:pt>
                <c:pt idx="1400">
                  <c:v>3.8142999999999998</c:v>
                </c:pt>
                <c:pt idx="1401">
                  <c:v>3.8142999999999998</c:v>
                </c:pt>
                <c:pt idx="1402">
                  <c:v>3.8938000000000001</c:v>
                </c:pt>
                <c:pt idx="1403">
                  <c:v>3.8938000000000001</c:v>
                </c:pt>
                <c:pt idx="1404">
                  <c:v>3.9236</c:v>
                </c:pt>
                <c:pt idx="1405">
                  <c:v>3.8243</c:v>
                </c:pt>
                <c:pt idx="1406">
                  <c:v>3.7050999999999998</c:v>
                </c:pt>
                <c:pt idx="1407">
                  <c:v>3.6852</c:v>
                </c:pt>
                <c:pt idx="1408">
                  <c:v>3.7050999999999998</c:v>
                </c:pt>
                <c:pt idx="1409">
                  <c:v>3.7646999999999999</c:v>
                </c:pt>
                <c:pt idx="1410">
                  <c:v>3.7845</c:v>
                </c:pt>
                <c:pt idx="1411">
                  <c:v>3.8043999999999998</c:v>
                </c:pt>
                <c:pt idx="1412">
                  <c:v>3.9137</c:v>
                </c:pt>
                <c:pt idx="1413">
                  <c:v>3.9533999999999998</c:v>
                </c:pt>
                <c:pt idx="1414">
                  <c:v>4.0427999999999997</c:v>
                </c:pt>
                <c:pt idx="1415">
                  <c:v>4.0129999999999999</c:v>
                </c:pt>
                <c:pt idx="1416">
                  <c:v>4.1322000000000001</c:v>
                </c:pt>
                <c:pt idx="1417">
                  <c:v>4.1223000000000001</c:v>
                </c:pt>
                <c:pt idx="1418">
                  <c:v>4.1322000000000001</c:v>
                </c:pt>
                <c:pt idx="1419">
                  <c:v>4.0824999999999996</c:v>
                </c:pt>
                <c:pt idx="1420">
                  <c:v>4.1421000000000001</c:v>
                </c:pt>
                <c:pt idx="1421">
                  <c:v>4.1520999999999999</c:v>
                </c:pt>
                <c:pt idx="1422">
                  <c:v>4.1917999999999997</c:v>
                </c:pt>
                <c:pt idx="1423">
                  <c:v>4.1619999999999999</c:v>
                </c:pt>
                <c:pt idx="1424">
                  <c:v>4.4500999999999999</c:v>
                </c:pt>
                <c:pt idx="1425">
                  <c:v>4.4302000000000001</c:v>
                </c:pt>
                <c:pt idx="1426">
                  <c:v>4.3506999999999998</c:v>
                </c:pt>
                <c:pt idx="1427">
                  <c:v>4.3506999999999998</c:v>
                </c:pt>
                <c:pt idx="1428">
                  <c:v>4.3010999999999999</c:v>
                </c:pt>
                <c:pt idx="1429">
                  <c:v>4.2117000000000004</c:v>
                </c:pt>
                <c:pt idx="1430">
                  <c:v>4.2314999999999996</c:v>
                </c:pt>
                <c:pt idx="1431">
                  <c:v>4.1619999999999999</c:v>
                </c:pt>
                <c:pt idx="1432">
                  <c:v>4.1619999999999999</c:v>
                </c:pt>
                <c:pt idx="1433">
                  <c:v>4.1718999999999999</c:v>
                </c:pt>
                <c:pt idx="1434">
                  <c:v>4.1718999999999999</c:v>
                </c:pt>
                <c:pt idx="1435">
                  <c:v>4.1818999999999997</c:v>
                </c:pt>
                <c:pt idx="1436">
                  <c:v>4.1619999999999999</c:v>
                </c:pt>
                <c:pt idx="1437">
                  <c:v>4.1619999999999999</c:v>
                </c:pt>
                <c:pt idx="1438">
                  <c:v>4.2215999999999996</c:v>
                </c:pt>
                <c:pt idx="1439">
                  <c:v>4.2514000000000003</c:v>
                </c:pt>
                <c:pt idx="1440">
                  <c:v>4.2812000000000001</c:v>
                </c:pt>
                <c:pt idx="1441">
                  <c:v>4.3705999999999996</c:v>
                </c:pt>
                <c:pt idx="1442">
                  <c:v>4.3308999999999997</c:v>
                </c:pt>
                <c:pt idx="1443">
                  <c:v>4.3308999999999997</c:v>
                </c:pt>
                <c:pt idx="1444">
                  <c:v>4.3407999999999998</c:v>
                </c:pt>
                <c:pt idx="1445">
                  <c:v>4.3407999999999998</c:v>
                </c:pt>
                <c:pt idx="1446">
                  <c:v>4.3209</c:v>
                </c:pt>
                <c:pt idx="1447">
                  <c:v>4.3606999999999996</c:v>
                </c:pt>
                <c:pt idx="1448">
                  <c:v>4.3209</c:v>
                </c:pt>
                <c:pt idx="1449">
                  <c:v>4.3209</c:v>
                </c:pt>
                <c:pt idx="1450">
                  <c:v>4.3010999999999999</c:v>
                </c:pt>
                <c:pt idx="1451">
                  <c:v>4.3705999999999996</c:v>
                </c:pt>
                <c:pt idx="1452">
                  <c:v>4.4401000000000002</c:v>
                </c:pt>
                <c:pt idx="1453">
                  <c:v>4.3804999999999996</c:v>
                </c:pt>
                <c:pt idx="1454">
                  <c:v>4.3308999999999997</c:v>
                </c:pt>
                <c:pt idx="1455">
                  <c:v>4.3705999999999996</c:v>
                </c:pt>
                <c:pt idx="1456">
                  <c:v>4.3804999999999996</c:v>
                </c:pt>
                <c:pt idx="1457">
                  <c:v>4.4302000000000001</c:v>
                </c:pt>
                <c:pt idx="1458">
                  <c:v>4.3109999999999999</c:v>
                </c:pt>
                <c:pt idx="1459">
                  <c:v>4.7183000000000002</c:v>
                </c:pt>
                <c:pt idx="1460">
                  <c:v>4.758</c:v>
                </c:pt>
                <c:pt idx="1461">
                  <c:v>4.71</c:v>
                </c:pt>
                <c:pt idx="1462">
                  <c:v>4.68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4.95</c:v>
                </c:pt>
                <c:pt idx="1466">
                  <c:v>4.8499999999999996</c:v>
                </c:pt>
                <c:pt idx="1467">
                  <c:v>4.78</c:v>
                </c:pt>
                <c:pt idx="1468">
                  <c:v>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A-433F-B4BB-DA801AE2CDAA}"/>
            </c:ext>
          </c:extLst>
        </c:ser>
        <c:ser>
          <c:idx val="1"/>
          <c:order val="1"/>
          <c:tx>
            <c:strRef>
              <c:f>'Weighted Moving Average'!$H$1</c:f>
              <c:strCache>
                <c:ptCount val="1"/>
                <c:pt idx="0">
                  <c:v>Forecast 3 Period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Average'!$H$2:$H$1470</c:f>
              <c:numCache>
                <c:formatCode>#,##0.00</c:formatCode>
                <c:ptCount val="1469"/>
                <c:pt idx="3">
                  <c:v>5.1465000000000005</c:v>
                </c:pt>
                <c:pt idx="4">
                  <c:v>5.2294999999999998</c:v>
                </c:pt>
                <c:pt idx="5">
                  <c:v>5.3964499999999997</c:v>
                </c:pt>
                <c:pt idx="6">
                  <c:v>5.4768100000000004</c:v>
                </c:pt>
                <c:pt idx="7">
                  <c:v>5.5027200000000001</c:v>
                </c:pt>
                <c:pt idx="8">
                  <c:v>5.4786099999999998</c:v>
                </c:pt>
                <c:pt idx="9">
                  <c:v>5.4223400000000002</c:v>
                </c:pt>
                <c:pt idx="10">
                  <c:v>5.4009</c:v>
                </c:pt>
                <c:pt idx="11">
                  <c:v>5.3571800000000005</c:v>
                </c:pt>
                <c:pt idx="12">
                  <c:v>5.3491399999999993</c:v>
                </c:pt>
                <c:pt idx="13">
                  <c:v>5.3768300000000009</c:v>
                </c:pt>
                <c:pt idx="14">
                  <c:v>5.3696700000000002</c:v>
                </c:pt>
                <c:pt idx="15">
                  <c:v>5.3955600000000006</c:v>
                </c:pt>
                <c:pt idx="16">
                  <c:v>5.4187600000000007</c:v>
                </c:pt>
                <c:pt idx="17">
                  <c:v>5.62676</c:v>
                </c:pt>
                <c:pt idx="18">
                  <c:v>5.7347799999999998</c:v>
                </c:pt>
                <c:pt idx="19">
                  <c:v>5.8445999999999998</c:v>
                </c:pt>
                <c:pt idx="20">
                  <c:v>5.8383399999999996</c:v>
                </c:pt>
                <c:pt idx="21">
                  <c:v>5.7812000000000001</c:v>
                </c:pt>
                <c:pt idx="22">
                  <c:v>5.6490599999999995</c:v>
                </c:pt>
                <c:pt idx="23">
                  <c:v>5.5062600000000002</c:v>
                </c:pt>
                <c:pt idx="24">
                  <c:v>5.4214599999999997</c:v>
                </c:pt>
                <c:pt idx="25">
                  <c:v>5.4009300000000007</c:v>
                </c:pt>
                <c:pt idx="26">
                  <c:v>5.3661099999999999</c:v>
                </c:pt>
                <c:pt idx="27">
                  <c:v>5.4160899999999996</c:v>
                </c:pt>
                <c:pt idx="28">
                  <c:v>5.4634300000000007</c:v>
                </c:pt>
                <c:pt idx="29">
                  <c:v>5.5410700000000004</c:v>
                </c:pt>
                <c:pt idx="30">
                  <c:v>5.5910900000000003</c:v>
                </c:pt>
                <c:pt idx="31">
                  <c:v>5.6133900000000008</c:v>
                </c:pt>
                <c:pt idx="32">
                  <c:v>5.6366300000000003</c:v>
                </c:pt>
                <c:pt idx="33">
                  <c:v>5.5830700000000002</c:v>
                </c:pt>
                <c:pt idx="34">
                  <c:v>5.5232700000000001</c:v>
                </c:pt>
                <c:pt idx="35">
                  <c:v>5.4821899999999992</c:v>
                </c:pt>
                <c:pt idx="36">
                  <c:v>5.5089399999999999</c:v>
                </c:pt>
                <c:pt idx="37">
                  <c:v>5.5142899999999999</c:v>
                </c:pt>
                <c:pt idx="38">
                  <c:v>5.5035699999999999</c:v>
                </c:pt>
                <c:pt idx="39">
                  <c:v>5.4714400000000003</c:v>
                </c:pt>
                <c:pt idx="40">
                  <c:v>5.45268</c:v>
                </c:pt>
                <c:pt idx="41">
                  <c:v>5.4518000000000004</c:v>
                </c:pt>
                <c:pt idx="42">
                  <c:v>5.4384100000000002</c:v>
                </c:pt>
                <c:pt idx="43">
                  <c:v>5.4642999999999997</c:v>
                </c:pt>
                <c:pt idx="44">
                  <c:v>5.4562800000000005</c:v>
                </c:pt>
                <c:pt idx="45">
                  <c:v>5.4366499999999993</c:v>
                </c:pt>
                <c:pt idx="46">
                  <c:v>5.4161299999999999</c:v>
                </c:pt>
                <c:pt idx="47">
                  <c:v>5.43309</c:v>
                </c:pt>
                <c:pt idx="48">
                  <c:v>5.4839500000000001</c:v>
                </c:pt>
                <c:pt idx="49">
                  <c:v>5.49735</c:v>
                </c:pt>
                <c:pt idx="50">
                  <c:v>5.5259099999999997</c:v>
                </c:pt>
                <c:pt idx="51">
                  <c:v>5.5920000000000005</c:v>
                </c:pt>
                <c:pt idx="52">
                  <c:v>5.6375199999999994</c:v>
                </c:pt>
                <c:pt idx="53">
                  <c:v>5.674100000000001</c:v>
                </c:pt>
                <c:pt idx="54">
                  <c:v>5.6419600000000001</c:v>
                </c:pt>
                <c:pt idx="55">
                  <c:v>5.6205299999999996</c:v>
                </c:pt>
                <c:pt idx="56">
                  <c:v>5.4607600000000005</c:v>
                </c:pt>
                <c:pt idx="57">
                  <c:v>5.3473600000000001</c:v>
                </c:pt>
                <c:pt idx="58">
                  <c:v>5.2250599999999991</c:v>
                </c:pt>
                <c:pt idx="59">
                  <c:v>5.2089799999999995</c:v>
                </c:pt>
                <c:pt idx="60">
                  <c:v>5.1492000000000004</c:v>
                </c:pt>
                <c:pt idx="61">
                  <c:v>5.1250799999999996</c:v>
                </c:pt>
                <c:pt idx="62">
                  <c:v>5.1161700000000003</c:v>
                </c:pt>
                <c:pt idx="63">
                  <c:v>5.1518699999999997</c:v>
                </c:pt>
                <c:pt idx="64">
                  <c:v>5.2081100000000005</c:v>
                </c:pt>
                <c:pt idx="65">
                  <c:v>5.2429100000000002</c:v>
                </c:pt>
                <c:pt idx="66">
                  <c:v>5.2741600000000002</c:v>
                </c:pt>
                <c:pt idx="67">
                  <c:v>5.2938099999999997</c:v>
                </c:pt>
                <c:pt idx="68">
                  <c:v>5.2741699999999998</c:v>
                </c:pt>
                <c:pt idx="69">
                  <c:v>5.2545300000000008</c:v>
                </c:pt>
                <c:pt idx="70">
                  <c:v>5.2321900000000001</c:v>
                </c:pt>
                <c:pt idx="71">
                  <c:v>5.2598599999999998</c:v>
                </c:pt>
                <c:pt idx="72">
                  <c:v>5.1768299999999998</c:v>
                </c:pt>
                <c:pt idx="73">
                  <c:v>5.1295199999999994</c:v>
                </c:pt>
                <c:pt idx="74">
                  <c:v>5.10989</c:v>
                </c:pt>
                <c:pt idx="75">
                  <c:v>5.1545399999999999</c:v>
                </c:pt>
                <c:pt idx="76">
                  <c:v>5.1893700000000003</c:v>
                </c:pt>
                <c:pt idx="77">
                  <c:v>5.1831399999999999</c:v>
                </c:pt>
                <c:pt idx="78">
                  <c:v>5.1768700000000001</c:v>
                </c:pt>
                <c:pt idx="79">
                  <c:v>4.9965400000000004</c:v>
                </c:pt>
                <c:pt idx="80">
                  <c:v>4.8840599999999998</c:v>
                </c:pt>
                <c:pt idx="81">
                  <c:v>4.7545999999999999</c:v>
                </c:pt>
                <c:pt idx="82">
                  <c:v>4.74566</c:v>
                </c:pt>
                <c:pt idx="83">
                  <c:v>4.7028099999999995</c:v>
                </c:pt>
                <c:pt idx="84">
                  <c:v>4.66533</c:v>
                </c:pt>
                <c:pt idx="85">
                  <c:v>4.6376799999999996</c:v>
                </c:pt>
                <c:pt idx="86">
                  <c:v>4.6126899999999997</c:v>
                </c:pt>
                <c:pt idx="87">
                  <c:v>4.5635899999999996</c:v>
                </c:pt>
                <c:pt idx="88">
                  <c:v>4.5046499999999998</c:v>
                </c:pt>
                <c:pt idx="89">
                  <c:v>4.45106</c:v>
                </c:pt>
                <c:pt idx="90">
                  <c:v>4.4198199999999996</c:v>
                </c:pt>
                <c:pt idx="91">
                  <c:v>4.3671600000000002</c:v>
                </c:pt>
                <c:pt idx="92">
                  <c:v>4.3145199999999999</c:v>
                </c:pt>
                <c:pt idx="93">
                  <c:v>4.2716799999999999</c:v>
                </c:pt>
                <c:pt idx="94">
                  <c:v>4.3261400000000005</c:v>
                </c:pt>
                <c:pt idx="95">
                  <c:v>4.3698600000000001</c:v>
                </c:pt>
                <c:pt idx="96">
                  <c:v>4.4653700000000001</c:v>
                </c:pt>
                <c:pt idx="97">
                  <c:v>4.504620000000001</c:v>
                </c:pt>
                <c:pt idx="98">
                  <c:v>4.5785400000000003</c:v>
                </c:pt>
                <c:pt idx="99">
                  <c:v>4.5494300000000001</c:v>
                </c:pt>
                <c:pt idx="100">
                  <c:v>4.5835400000000002</c:v>
                </c:pt>
                <c:pt idx="101">
                  <c:v>4.5411299999999999</c:v>
                </c:pt>
                <c:pt idx="102">
                  <c:v>4.5627599999999999</c:v>
                </c:pt>
                <c:pt idx="103">
                  <c:v>4.5591800000000005</c:v>
                </c:pt>
                <c:pt idx="104">
                  <c:v>4.5663999999999998</c:v>
                </c:pt>
                <c:pt idx="105">
                  <c:v>4.5474499999999995</c:v>
                </c:pt>
                <c:pt idx="106">
                  <c:v>4.5347999999999997</c:v>
                </c:pt>
                <c:pt idx="107">
                  <c:v>4.5366099999999996</c:v>
                </c:pt>
                <c:pt idx="108">
                  <c:v>4.5420299999999996</c:v>
                </c:pt>
                <c:pt idx="109">
                  <c:v>4.5609700000000002</c:v>
                </c:pt>
                <c:pt idx="110">
                  <c:v>4.5329899999999999</c:v>
                </c:pt>
                <c:pt idx="111">
                  <c:v>4.5871599999999999</c:v>
                </c:pt>
                <c:pt idx="112">
                  <c:v>4.5871700000000004</c:v>
                </c:pt>
                <c:pt idx="113">
                  <c:v>4.6124200000000002</c:v>
                </c:pt>
                <c:pt idx="114">
                  <c:v>4.5438100000000006</c:v>
                </c:pt>
                <c:pt idx="115">
                  <c:v>4.5104300000000004</c:v>
                </c:pt>
                <c:pt idx="116">
                  <c:v>4.4951100000000004</c:v>
                </c:pt>
                <c:pt idx="117">
                  <c:v>4.52217</c:v>
                </c:pt>
                <c:pt idx="118">
                  <c:v>4.5880599999999996</c:v>
                </c:pt>
                <c:pt idx="119">
                  <c:v>4.6277799999999996</c:v>
                </c:pt>
                <c:pt idx="120">
                  <c:v>4.6169400000000005</c:v>
                </c:pt>
                <c:pt idx="121">
                  <c:v>4.5636800000000006</c:v>
                </c:pt>
                <c:pt idx="122">
                  <c:v>4.5284700000000004</c:v>
                </c:pt>
                <c:pt idx="123">
                  <c:v>4.5050300000000005</c:v>
                </c:pt>
                <c:pt idx="124">
                  <c:v>4.5140700000000002</c:v>
                </c:pt>
                <c:pt idx="125">
                  <c:v>4.5185700000000004</c:v>
                </c:pt>
                <c:pt idx="126">
                  <c:v>4.5456399999999997</c:v>
                </c:pt>
                <c:pt idx="127">
                  <c:v>4.5808099999999996</c:v>
                </c:pt>
                <c:pt idx="128">
                  <c:v>4.5835300000000005</c:v>
                </c:pt>
                <c:pt idx="129">
                  <c:v>4.5762900000000002</c:v>
                </c:pt>
                <c:pt idx="130">
                  <c:v>4.5510299999999999</c:v>
                </c:pt>
                <c:pt idx="131">
                  <c:v>4.5537399999999995</c:v>
                </c:pt>
                <c:pt idx="132">
                  <c:v>4.5591699999999999</c:v>
                </c:pt>
                <c:pt idx="133">
                  <c:v>4.5817399999999999</c:v>
                </c:pt>
                <c:pt idx="134">
                  <c:v>4.5925700000000003</c:v>
                </c:pt>
                <c:pt idx="135">
                  <c:v>4.6105999999999998</c:v>
                </c:pt>
                <c:pt idx="136">
                  <c:v>4.6304800000000004</c:v>
                </c:pt>
                <c:pt idx="137">
                  <c:v>4.6395</c:v>
                </c:pt>
                <c:pt idx="138">
                  <c:v>4.6449300000000004</c:v>
                </c:pt>
                <c:pt idx="139">
                  <c:v>4.6322600000000005</c:v>
                </c:pt>
                <c:pt idx="140">
                  <c:v>4.6449100000000003</c:v>
                </c:pt>
                <c:pt idx="141">
                  <c:v>4.6566400000000003</c:v>
                </c:pt>
                <c:pt idx="142">
                  <c:v>4.8606600000000002</c:v>
                </c:pt>
                <c:pt idx="143">
                  <c:v>5.0113799999999999</c:v>
                </c:pt>
                <c:pt idx="144">
                  <c:v>5.15252</c:v>
                </c:pt>
                <c:pt idx="145">
                  <c:v>5.08847</c:v>
                </c:pt>
                <c:pt idx="146">
                  <c:v>5.0135499999999995</c:v>
                </c:pt>
                <c:pt idx="147">
                  <c:v>4.9333100000000005</c:v>
                </c:pt>
                <c:pt idx="148">
                  <c:v>4.9169099999999997</c:v>
                </c:pt>
                <c:pt idx="149">
                  <c:v>4.8740600000000001</c:v>
                </c:pt>
                <c:pt idx="150">
                  <c:v>4.8740699999999997</c:v>
                </c:pt>
                <c:pt idx="151">
                  <c:v>4.8494700000000002</c:v>
                </c:pt>
                <c:pt idx="152">
                  <c:v>4.8868499999999999</c:v>
                </c:pt>
                <c:pt idx="153">
                  <c:v>4.9041699999999997</c:v>
                </c:pt>
                <c:pt idx="154">
                  <c:v>4.8922899999999991</c:v>
                </c:pt>
                <c:pt idx="155">
                  <c:v>4.8749799999999999</c:v>
                </c:pt>
                <c:pt idx="156">
                  <c:v>4.77651</c:v>
                </c:pt>
                <c:pt idx="157">
                  <c:v>4.7026700000000003</c:v>
                </c:pt>
                <c:pt idx="158">
                  <c:v>4.6689299999999996</c:v>
                </c:pt>
                <c:pt idx="159">
                  <c:v>4.7044900000000007</c:v>
                </c:pt>
                <c:pt idx="160">
                  <c:v>4.7218299999999997</c:v>
                </c:pt>
                <c:pt idx="161">
                  <c:v>4.7236500000000001</c:v>
                </c:pt>
                <c:pt idx="162">
                  <c:v>4.6707999999999998</c:v>
                </c:pt>
                <c:pt idx="163">
                  <c:v>4.6270499999999997</c:v>
                </c:pt>
                <c:pt idx="164">
                  <c:v>4.5796700000000001</c:v>
                </c:pt>
                <c:pt idx="165">
                  <c:v>4.5386500000000005</c:v>
                </c:pt>
                <c:pt idx="166">
                  <c:v>4.5012699999999999</c:v>
                </c:pt>
                <c:pt idx="167">
                  <c:v>4.4821</c:v>
                </c:pt>
                <c:pt idx="168">
                  <c:v>4.4912099999999997</c:v>
                </c:pt>
                <c:pt idx="169">
                  <c:v>4.4775499999999999</c:v>
                </c:pt>
                <c:pt idx="170">
                  <c:v>4.4784600000000001</c:v>
                </c:pt>
                <c:pt idx="171">
                  <c:v>4.4866599999999996</c:v>
                </c:pt>
                <c:pt idx="172">
                  <c:v>4.5285899999999994</c:v>
                </c:pt>
                <c:pt idx="173">
                  <c:v>4.55959</c:v>
                </c:pt>
                <c:pt idx="174">
                  <c:v>4.60243</c:v>
                </c:pt>
                <c:pt idx="175">
                  <c:v>4.6270299999999995</c:v>
                </c:pt>
                <c:pt idx="176">
                  <c:v>4.6999399999999998</c:v>
                </c:pt>
                <c:pt idx="177">
                  <c:v>4.7163400000000006</c:v>
                </c:pt>
                <c:pt idx="178">
                  <c:v>4.7163300000000001</c:v>
                </c:pt>
                <c:pt idx="179">
                  <c:v>4.694469999999999</c:v>
                </c:pt>
                <c:pt idx="180">
                  <c:v>4.6826399999999992</c:v>
                </c:pt>
                <c:pt idx="181">
                  <c:v>4.6917699999999991</c:v>
                </c:pt>
                <c:pt idx="182">
                  <c:v>4.7428099999999995</c:v>
                </c:pt>
                <c:pt idx="183">
                  <c:v>4.7436999999999996</c:v>
                </c:pt>
                <c:pt idx="184">
                  <c:v>4.7227300000000003</c:v>
                </c:pt>
                <c:pt idx="185">
                  <c:v>4.6598500000000005</c:v>
                </c:pt>
                <c:pt idx="186">
                  <c:v>4.6005900000000004</c:v>
                </c:pt>
                <c:pt idx="187">
                  <c:v>4.5887399999999996</c:v>
                </c:pt>
                <c:pt idx="188">
                  <c:v>4.5877999999999997</c:v>
                </c:pt>
                <c:pt idx="189">
                  <c:v>4.5522600000000004</c:v>
                </c:pt>
                <c:pt idx="190">
                  <c:v>4.4839099999999998</c:v>
                </c:pt>
                <c:pt idx="191">
                  <c:v>4.4255800000000001</c:v>
                </c:pt>
                <c:pt idx="192">
                  <c:v>4.4246799999999995</c:v>
                </c:pt>
                <c:pt idx="193">
                  <c:v>4.4511000000000003</c:v>
                </c:pt>
                <c:pt idx="194">
                  <c:v>4.4665999999999997</c:v>
                </c:pt>
                <c:pt idx="195">
                  <c:v>4.4729700000000001</c:v>
                </c:pt>
                <c:pt idx="196">
                  <c:v>4.48393</c:v>
                </c:pt>
                <c:pt idx="197">
                  <c:v>4.5240399999999994</c:v>
                </c:pt>
                <c:pt idx="198">
                  <c:v>4.5286099999999996</c:v>
                </c:pt>
                <c:pt idx="199">
                  <c:v>4.5532199999999996</c:v>
                </c:pt>
                <c:pt idx="200">
                  <c:v>4.57965</c:v>
                </c:pt>
                <c:pt idx="201">
                  <c:v>4.6689699999999998</c:v>
                </c:pt>
                <c:pt idx="202">
                  <c:v>4.7182000000000004</c:v>
                </c:pt>
                <c:pt idx="203">
                  <c:v>4.7482899999999999</c:v>
                </c:pt>
                <c:pt idx="204">
                  <c:v>4.73278</c:v>
                </c:pt>
                <c:pt idx="205">
                  <c:v>4.7017699999999998</c:v>
                </c:pt>
                <c:pt idx="206">
                  <c:v>4.2359399999999994</c:v>
                </c:pt>
                <c:pt idx="207">
                  <c:v>3.8421799999999999</c:v>
                </c:pt>
                <c:pt idx="208">
                  <c:v>3.4092100000000003</c:v>
                </c:pt>
                <c:pt idx="209">
                  <c:v>3.3098600000000005</c:v>
                </c:pt>
                <c:pt idx="210">
                  <c:v>3.2834300000000001</c:v>
                </c:pt>
                <c:pt idx="211">
                  <c:v>3.2998400000000001</c:v>
                </c:pt>
                <c:pt idx="212">
                  <c:v>3.3308399999999998</c:v>
                </c:pt>
                <c:pt idx="213">
                  <c:v>3.3153299999999999</c:v>
                </c:pt>
                <c:pt idx="214">
                  <c:v>3.2788600000000003</c:v>
                </c:pt>
                <c:pt idx="215">
                  <c:v>3.2642800000000003</c:v>
                </c:pt>
                <c:pt idx="216">
                  <c:v>3.2515000000000001</c:v>
                </c:pt>
                <c:pt idx="217">
                  <c:v>3.25969</c:v>
                </c:pt>
                <c:pt idx="218">
                  <c:v>3.2396399999999996</c:v>
                </c:pt>
                <c:pt idx="219">
                  <c:v>3.2214</c:v>
                </c:pt>
                <c:pt idx="220">
                  <c:v>3.1904300000000001</c:v>
                </c:pt>
                <c:pt idx="221">
                  <c:v>3.13754</c:v>
                </c:pt>
                <c:pt idx="222">
                  <c:v>3.1284599999999996</c:v>
                </c:pt>
                <c:pt idx="223">
                  <c:v>3.1229999999999998</c:v>
                </c:pt>
                <c:pt idx="224">
                  <c:v>3.1375799999999998</c:v>
                </c:pt>
                <c:pt idx="225">
                  <c:v>3.1029300000000002</c:v>
                </c:pt>
                <c:pt idx="226">
                  <c:v>3.08649</c:v>
                </c:pt>
                <c:pt idx="227">
                  <c:v>3.0910500000000001</c:v>
                </c:pt>
                <c:pt idx="228">
                  <c:v>3.1275199999999996</c:v>
                </c:pt>
                <c:pt idx="229">
                  <c:v>3.1375500000000001</c:v>
                </c:pt>
                <c:pt idx="230">
                  <c:v>3.1485099999999999</c:v>
                </c:pt>
                <c:pt idx="231">
                  <c:v>3.1603400000000001</c:v>
                </c:pt>
                <c:pt idx="232">
                  <c:v>3.1649200000000004</c:v>
                </c:pt>
                <c:pt idx="233">
                  <c:v>3.1685600000000003</c:v>
                </c:pt>
                <c:pt idx="234">
                  <c:v>3.1530899999999997</c:v>
                </c:pt>
                <c:pt idx="235">
                  <c:v>3.1612800000000001</c:v>
                </c:pt>
                <c:pt idx="236">
                  <c:v>3.1640100000000002</c:v>
                </c:pt>
                <c:pt idx="237">
                  <c:v>3.1503200000000002</c:v>
                </c:pt>
                <c:pt idx="238">
                  <c:v>3.1339100000000002</c:v>
                </c:pt>
                <c:pt idx="239">
                  <c:v>3.1357400000000002</c:v>
                </c:pt>
                <c:pt idx="240">
                  <c:v>3.1858599999999999</c:v>
                </c:pt>
                <c:pt idx="241">
                  <c:v>3.2086699999999997</c:v>
                </c:pt>
                <c:pt idx="242">
                  <c:v>3.2478699999999998</c:v>
                </c:pt>
                <c:pt idx="243">
                  <c:v>3.2569999999999997</c:v>
                </c:pt>
                <c:pt idx="244">
                  <c:v>3.27887</c:v>
                </c:pt>
                <c:pt idx="245">
                  <c:v>3.2779600000000002</c:v>
                </c:pt>
                <c:pt idx="246">
                  <c:v>3.2825099999999998</c:v>
                </c:pt>
                <c:pt idx="247">
                  <c:v>3.29616</c:v>
                </c:pt>
                <c:pt idx="248">
                  <c:v>3.3061700000000003</c:v>
                </c:pt>
                <c:pt idx="249">
                  <c:v>3.3079900000000002</c:v>
                </c:pt>
                <c:pt idx="250">
                  <c:v>3.3061699999999998</c:v>
                </c:pt>
                <c:pt idx="251">
                  <c:v>3.3280499999999997</c:v>
                </c:pt>
                <c:pt idx="252">
                  <c:v>3.3545099999999999</c:v>
                </c:pt>
                <c:pt idx="253">
                  <c:v>3.4347300000000001</c:v>
                </c:pt>
                <c:pt idx="254">
                  <c:v>3.4620799999999998</c:v>
                </c:pt>
                <c:pt idx="255">
                  <c:v>3.53681</c:v>
                </c:pt>
                <c:pt idx="256">
                  <c:v>3.55959</c:v>
                </c:pt>
                <c:pt idx="257">
                  <c:v>3.6233899999999997</c:v>
                </c:pt>
                <c:pt idx="258">
                  <c:v>3.6416200000000001</c:v>
                </c:pt>
                <c:pt idx="259">
                  <c:v>3.6616700000000004</c:v>
                </c:pt>
                <c:pt idx="260">
                  <c:v>3.6762700000000001</c:v>
                </c:pt>
                <c:pt idx="261">
                  <c:v>3.67171</c:v>
                </c:pt>
                <c:pt idx="262">
                  <c:v>3.6872199999999999</c:v>
                </c:pt>
                <c:pt idx="263">
                  <c:v>3.7382599999999999</c:v>
                </c:pt>
                <c:pt idx="264">
                  <c:v>3.7683400000000002</c:v>
                </c:pt>
                <c:pt idx="265">
                  <c:v>3.7865700000000002</c:v>
                </c:pt>
                <c:pt idx="266">
                  <c:v>3.7528300000000003</c:v>
                </c:pt>
                <c:pt idx="267">
                  <c:v>3.7282299999999999</c:v>
                </c:pt>
                <c:pt idx="268">
                  <c:v>3.7054499999999999</c:v>
                </c:pt>
                <c:pt idx="269">
                  <c:v>3.6544099999999999</c:v>
                </c:pt>
                <c:pt idx="270">
                  <c:v>3.6507500000000004</c:v>
                </c:pt>
                <c:pt idx="271">
                  <c:v>3.6024500000000002</c:v>
                </c:pt>
                <c:pt idx="272">
                  <c:v>3.61246</c:v>
                </c:pt>
                <c:pt idx="273">
                  <c:v>3.5668899999999999</c:v>
                </c:pt>
                <c:pt idx="274">
                  <c:v>3.5586700000000002</c:v>
                </c:pt>
                <c:pt idx="275">
                  <c:v>3.5659600000000005</c:v>
                </c:pt>
                <c:pt idx="276">
                  <c:v>3.6133899999999999</c:v>
                </c:pt>
                <c:pt idx="277">
                  <c:v>3.7163900000000001</c:v>
                </c:pt>
                <c:pt idx="278">
                  <c:v>3.8440300000000001</c:v>
                </c:pt>
                <c:pt idx="279">
                  <c:v>3.8968800000000003</c:v>
                </c:pt>
                <c:pt idx="280">
                  <c:v>3.9679700000000002</c:v>
                </c:pt>
                <c:pt idx="281">
                  <c:v>3.9788899999999998</c:v>
                </c:pt>
                <c:pt idx="282">
                  <c:v>3.9943799999999996</c:v>
                </c:pt>
                <c:pt idx="283">
                  <c:v>3.9716000000000005</c:v>
                </c:pt>
                <c:pt idx="284">
                  <c:v>3.9205700000000001</c:v>
                </c:pt>
                <c:pt idx="285">
                  <c:v>3.8777299999999997</c:v>
                </c:pt>
                <c:pt idx="286">
                  <c:v>3.8276200000000005</c:v>
                </c:pt>
                <c:pt idx="287">
                  <c:v>3.8030200000000001</c:v>
                </c:pt>
                <c:pt idx="288">
                  <c:v>3.7410199999999998</c:v>
                </c:pt>
                <c:pt idx="289">
                  <c:v>3.6626300000000001</c:v>
                </c:pt>
                <c:pt idx="290">
                  <c:v>3.68174</c:v>
                </c:pt>
                <c:pt idx="291">
                  <c:v>3.6480100000000002</c:v>
                </c:pt>
                <c:pt idx="292">
                  <c:v>3.6288600000000004</c:v>
                </c:pt>
                <c:pt idx="293">
                  <c:v>3.5741800000000001</c:v>
                </c:pt>
                <c:pt idx="294">
                  <c:v>3.5149499999999998</c:v>
                </c:pt>
                <c:pt idx="295">
                  <c:v>3.5186000000000002</c:v>
                </c:pt>
                <c:pt idx="296">
                  <c:v>3.4265400000000001</c:v>
                </c:pt>
                <c:pt idx="297">
                  <c:v>3.3581500000000002</c:v>
                </c:pt>
                <c:pt idx="298">
                  <c:v>3.1840299999999999</c:v>
                </c:pt>
                <c:pt idx="299">
                  <c:v>3.0919400000000001</c:v>
                </c:pt>
                <c:pt idx="300">
                  <c:v>2.9543300000000001</c:v>
                </c:pt>
                <c:pt idx="301">
                  <c:v>2.7154900000000004</c:v>
                </c:pt>
                <c:pt idx="302">
                  <c:v>2.5687700000000002</c:v>
                </c:pt>
                <c:pt idx="303">
                  <c:v>2.34544</c:v>
                </c:pt>
                <c:pt idx="304">
                  <c:v>2.3335900000000001</c:v>
                </c:pt>
                <c:pt idx="305">
                  <c:v>2.2397</c:v>
                </c:pt>
                <c:pt idx="306">
                  <c:v>2.2898300000000003</c:v>
                </c:pt>
                <c:pt idx="307">
                  <c:v>2.3344900000000002</c:v>
                </c:pt>
                <c:pt idx="308">
                  <c:v>2.3937299999999997</c:v>
                </c:pt>
                <c:pt idx="309">
                  <c:v>2.5240900000000002</c:v>
                </c:pt>
                <c:pt idx="310">
                  <c:v>2.6480800000000002</c:v>
                </c:pt>
                <c:pt idx="311">
                  <c:v>2.7921100000000001</c:v>
                </c:pt>
                <c:pt idx="312">
                  <c:v>2.7984900000000001</c:v>
                </c:pt>
                <c:pt idx="313">
                  <c:v>2.7966399999999996</c:v>
                </c:pt>
                <c:pt idx="314">
                  <c:v>2.7875199999999998</c:v>
                </c:pt>
                <c:pt idx="315">
                  <c:v>2.7647200000000001</c:v>
                </c:pt>
                <c:pt idx="316">
                  <c:v>2.76837</c:v>
                </c:pt>
                <c:pt idx="317">
                  <c:v>2.7264400000000002</c:v>
                </c:pt>
                <c:pt idx="318">
                  <c:v>2.7957200000000002</c:v>
                </c:pt>
                <c:pt idx="319">
                  <c:v>2.8285400000000003</c:v>
                </c:pt>
                <c:pt idx="320">
                  <c:v>2.9096600000000001</c:v>
                </c:pt>
                <c:pt idx="321">
                  <c:v>2.9424899999999998</c:v>
                </c:pt>
                <c:pt idx="322">
                  <c:v>2.9652599999999998</c:v>
                </c:pt>
                <c:pt idx="323">
                  <c:v>3.0117500000000001</c:v>
                </c:pt>
                <c:pt idx="324">
                  <c:v>2.9880399999999998</c:v>
                </c:pt>
                <c:pt idx="325">
                  <c:v>3.0664600000000002</c:v>
                </c:pt>
                <c:pt idx="326">
                  <c:v>3.0983700000000005</c:v>
                </c:pt>
                <c:pt idx="327">
                  <c:v>3.1521400000000002</c:v>
                </c:pt>
                <c:pt idx="328">
                  <c:v>3.1174900000000001</c:v>
                </c:pt>
                <c:pt idx="329">
                  <c:v>3.0919499999999998</c:v>
                </c:pt>
                <c:pt idx="330">
                  <c:v>3.0792199999999998</c:v>
                </c:pt>
                <c:pt idx="331">
                  <c:v>3.08744</c:v>
                </c:pt>
                <c:pt idx="332">
                  <c:v>3.11572</c:v>
                </c:pt>
                <c:pt idx="333">
                  <c:v>3.1166200000000002</c:v>
                </c:pt>
                <c:pt idx="334">
                  <c:v>3.1585200000000002</c:v>
                </c:pt>
                <c:pt idx="335">
                  <c:v>3.19773</c:v>
                </c:pt>
                <c:pt idx="336">
                  <c:v>3.2515099999999997</c:v>
                </c:pt>
                <c:pt idx="337">
                  <c:v>3.2578999999999998</c:v>
                </c:pt>
                <c:pt idx="338">
                  <c:v>3.2168800000000002</c:v>
                </c:pt>
                <c:pt idx="339">
                  <c:v>3.1785999999999999</c:v>
                </c:pt>
                <c:pt idx="340">
                  <c:v>3.1867999999999999</c:v>
                </c:pt>
                <c:pt idx="341">
                  <c:v>3.2223600000000001</c:v>
                </c:pt>
                <c:pt idx="342">
                  <c:v>3.2515000000000001</c:v>
                </c:pt>
                <c:pt idx="343">
                  <c:v>3.2569599999999999</c:v>
                </c:pt>
                <c:pt idx="344">
                  <c:v>3.2067999999999999</c:v>
                </c:pt>
                <c:pt idx="345">
                  <c:v>3.1639699999999999</c:v>
                </c:pt>
                <c:pt idx="346">
                  <c:v>3.1339199999999998</c:v>
                </c:pt>
                <c:pt idx="347">
                  <c:v>3.2096</c:v>
                </c:pt>
                <c:pt idx="348">
                  <c:v>3.2870699999999999</c:v>
                </c:pt>
                <c:pt idx="349">
                  <c:v>3.40008</c:v>
                </c:pt>
                <c:pt idx="350">
                  <c:v>3.4283099999999997</c:v>
                </c:pt>
                <c:pt idx="351">
                  <c:v>3.4793799999999999</c:v>
                </c:pt>
                <c:pt idx="352">
                  <c:v>3.4876000000000005</c:v>
                </c:pt>
                <c:pt idx="353">
                  <c:v>3.5313800000000004</c:v>
                </c:pt>
                <c:pt idx="354">
                  <c:v>3.5514299999999999</c:v>
                </c:pt>
                <c:pt idx="355">
                  <c:v>3.5814900000000001</c:v>
                </c:pt>
                <c:pt idx="356">
                  <c:v>3.68357</c:v>
                </c:pt>
                <c:pt idx="357">
                  <c:v>3.8002499999999997</c:v>
                </c:pt>
                <c:pt idx="358">
                  <c:v>3.9205899999999998</c:v>
                </c:pt>
                <c:pt idx="359">
                  <c:v>3.9342499999999996</c:v>
                </c:pt>
                <c:pt idx="360">
                  <c:v>3.9916700000000001</c:v>
                </c:pt>
                <c:pt idx="361">
                  <c:v>4.0381499999999999</c:v>
                </c:pt>
                <c:pt idx="362">
                  <c:v>4.0673499999999994</c:v>
                </c:pt>
                <c:pt idx="363">
                  <c:v>4.0673500000000002</c:v>
                </c:pt>
                <c:pt idx="364">
                  <c:v>3.9242499999999998</c:v>
                </c:pt>
                <c:pt idx="365">
                  <c:v>3.8722700000000003</c:v>
                </c:pt>
                <c:pt idx="366">
                  <c:v>3.8330599999999997</c:v>
                </c:pt>
                <c:pt idx="367">
                  <c:v>3.9014100000000003</c:v>
                </c:pt>
                <c:pt idx="368">
                  <c:v>3.9652099999999999</c:v>
                </c:pt>
                <c:pt idx="369">
                  <c:v>3.9861999999999997</c:v>
                </c:pt>
                <c:pt idx="370">
                  <c:v>3.9798200000000001</c:v>
                </c:pt>
                <c:pt idx="371">
                  <c:v>3.9579500000000003</c:v>
                </c:pt>
                <c:pt idx="372">
                  <c:v>3.9470000000000001</c:v>
                </c:pt>
                <c:pt idx="373">
                  <c:v>3.8996</c:v>
                </c:pt>
                <c:pt idx="374">
                  <c:v>3.9552100000000001</c:v>
                </c:pt>
                <c:pt idx="375">
                  <c:v>3.9479100000000003</c:v>
                </c:pt>
                <c:pt idx="376">
                  <c:v>3.98983</c:v>
                </c:pt>
                <c:pt idx="377">
                  <c:v>3.9807099999999997</c:v>
                </c:pt>
                <c:pt idx="378">
                  <c:v>3.9788800000000002</c:v>
                </c:pt>
                <c:pt idx="379">
                  <c:v>4.0117200000000004</c:v>
                </c:pt>
                <c:pt idx="380">
                  <c:v>4.0809899999999999</c:v>
                </c:pt>
                <c:pt idx="381">
                  <c:v>4.0436399999999999</c:v>
                </c:pt>
                <c:pt idx="382">
                  <c:v>3.9497299999999997</c:v>
                </c:pt>
                <c:pt idx="383">
                  <c:v>3.83399</c:v>
                </c:pt>
                <c:pt idx="384">
                  <c:v>3.7774700000000001</c:v>
                </c:pt>
                <c:pt idx="385">
                  <c:v>3.7911599999999996</c:v>
                </c:pt>
                <c:pt idx="386">
                  <c:v>3.8449300000000002</c:v>
                </c:pt>
                <c:pt idx="387">
                  <c:v>3.9032600000000004</c:v>
                </c:pt>
                <c:pt idx="388">
                  <c:v>3.9114700000000004</c:v>
                </c:pt>
                <c:pt idx="389">
                  <c:v>3.94428</c:v>
                </c:pt>
                <c:pt idx="390">
                  <c:v>3.9825699999999995</c:v>
                </c:pt>
                <c:pt idx="391">
                  <c:v>4.0327099999999998</c:v>
                </c:pt>
                <c:pt idx="392">
                  <c:v>4.0691800000000002</c:v>
                </c:pt>
                <c:pt idx="393">
                  <c:v>4.0354599999999996</c:v>
                </c:pt>
                <c:pt idx="394">
                  <c:v>3.9935299999999998</c:v>
                </c:pt>
                <c:pt idx="395">
                  <c:v>3.9534000000000002</c:v>
                </c:pt>
                <c:pt idx="396">
                  <c:v>3.9233000000000002</c:v>
                </c:pt>
                <c:pt idx="397">
                  <c:v>3.9396900000000001</c:v>
                </c:pt>
                <c:pt idx="398">
                  <c:v>3.9798100000000001</c:v>
                </c:pt>
                <c:pt idx="399">
                  <c:v>4.14663</c:v>
                </c:pt>
                <c:pt idx="400">
                  <c:v>4.36904</c:v>
                </c:pt>
                <c:pt idx="401">
                  <c:v>4.55044</c:v>
                </c:pt>
                <c:pt idx="402">
                  <c:v>4.6015100000000002</c:v>
                </c:pt>
                <c:pt idx="403">
                  <c:v>4.5851300000000004</c:v>
                </c:pt>
                <c:pt idx="404">
                  <c:v>4.5504800000000003</c:v>
                </c:pt>
                <c:pt idx="405">
                  <c:v>4.5194700000000001</c:v>
                </c:pt>
                <c:pt idx="406">
                  <c:v>4.5130800000000004</c:v>
                </c:pt>
                <c:pt idx="407">
                  <c:v>4.5404199999999992</c:v>
                </c:pt>
                <c:pt idx="408">
                  <c:v>4.5823400000000003</c:v>
                </c:pt>
                <c:pt idx="409">
                  <c:v>4.5878300000000003</c:v>
                </c:pt>
                <c:pt idx="410">
                  <c:v>4.5997000000000003</c:v>
                </c:pt>
                <c:pt idx="411">
                  <c:v>4.6097400000000004</c:v>
                </c:pt>
                <c:pt idx="412">
                  <c:v>4.6160999999999994</c:v>
                </c:pt>
                <c:pt idx="413">
                  <c:v>4.6115199999999996</c:v>
                </c:pt>
                <c:pt idx="414">
                  <c:v>4.5714100000000002</c:v>
                </c:pt>
                <c:pt idx="415">
                  <c:v>4.5741499999999995</c:v>
                </c:pt>
                <c:pt idx="416">
                  <c:v>4.57233</c:v>
                </c:pt>
                <c:pt idx="417">
                  <c:v>4.59511</c:v>
                </c:pt>
                <c:pt idx="418">
                  <c:v>4.5860099999999999</c:v>
                </c:pt>
                <c:pt idx="419">
                  <c:v>4.5632200000000003</c:v>
                </c:pt>
                <c:pt idx="420">
                  <c:v>4.5158300000000002</c:v>
                </c:pt>
                <c:pt idx="421">
                  <c:v>4.4237400000000004</c:v>
                </c:pt>
                <c:pt idx="422">
                  <c:v>4.3763399999999999</c:v>
                </c:pt>
                <c:pt idx="423">
                  <c:v>4.2523599999999995</c:v>
                </c:pt>
                <c:pt idx="424">
                  <c:v>4.17943</c:v>
                </c:pt>
                <c:pt idx="425">
                  <c:v>3.95886</c:v>
                </c:pt>
                <c:pt idx="426">
                  <c:v>3.8558500000000002</c:v>
                </c:pt>
                <c:pt idx="427">
                  <c:v>3.7483199999999997</c:v>
                </c:pt>
                <c:pt idx="428">
                  <c:v>3.7483199999999997</c:v>
                </c:pt>
                <c:pt idx="429">
                  <c:v>3.7337199999999999</c:v>
                </c:pt>
                <c:pt idx="430">
                  <c:v>3.7565200000000001</c:v>
                </c:pt>
                <c:pt idx="431">
                  <c:v>3.7619699999999998</c:v>
                </c:pt>
                <c:pt idx="432">
                  <c:v>3.7765599999999999</c:v>
                </c:pt>
                <c:pt idx="433">
                  <c:v>3.7528300000000003</c:v>
                </c:pt>
                <c:pt idx="434">
                  <c:v>3.6944799999999995</c:v>
                </c:pt>
                <c:pt idx="435">
                  <c:v>3.6525699999999999</c:v>
                </c:pt>
                <c:pt idx="436">
                  <c:v>3.5860300000000001</c:v>
                </c:pt>
                <c:pt idx="437">
                  <c:v>3.5495999999999999</c:v>
                </c:pt>
                <c:pt idx="438">
                  <c:v>3.4894400000000001</c:v>
                </c:pt>
                <c:pt idx="439">
                  <c:v>3.5058299999999996</c:v>
                </c:pt>
                <c:pt idx="440">
                  <c:v>3.5404499999999999</c:v>
                </c:pt>
                <c:pt idx="441">
                  <c:v>3.5723600000000002</c:v>
                </c:pt>
                <c:pt idx="442">
                  <c:v>3.5605199999999999</c:v>
                </c:pt>
                <c:pt idx="443">
                  <c:v>3.52041</c:v>
                </c:pt>
                <c:pt idx="444">
                  <c:v>3.5358999999999998</c:v>
                </c:pt>
                <c:pt idx="445">
                  <c:v>3.5450299999999997</c:v>
                </c:pt>
                <c:pt idx="446">
                  <c:v>3.5659799999999997</c:v>
                </c:pt>
                <c:pt idx="447">
                  <c:v>3.5760000000000001</c:v>
                </c:pt>
                <c:pt idx="448">
                  <c:v>3.61612</c:v>
                </c:pt>
                <c:pt idx="449">
                  <c:v>3.6516999999999999</c:v>
                </c:pt>
                <c:pt idx="450">
                  <c:v>3.6772400000000003</c:v>
                </c:pt>
                <c:pt idx="451">
                  <c:v>3.6945300000000003</c:v>
                </c:pt>
                <c:pt idx="452">
                  <c:v>3.6936200000000001</c:v>
                </c:pt>
                <c:pt idx="453">
                  <c:v>3.6899800000000003</c:v>
                </c:pt>
                <c:pt idx="454">
                  <c:v>3.7310099999999999</c:v>
                </c:pt>
                <c:pt idx="455">
                  <c:v>3.77657</c:v>
                </c:pt>
                <c:pt idx="456">
                  <c:v>3.8521999999999998</c:v>
                </c:pt>
                <c:pt idx="457">
                  <c:v>3.8758900000000001</c:v>
                </c:pt>
                <c:pt idx="458">
                  <c:v>3.9059900000000001</c:v>
                </c:pt>
                <c:pt idx="459">
                  <c:v>3.8859600000000003</c:v>
                </c:pt>
                <c:pt idx="460">
                  <c:v>3.8786800000000001</c:v>
                </c:pt>
                <c:pt idx="461">
                  <c:v>3.7929900000000005</c:v>
                </c:pt>
                <c:pt idx="462">
                  <c:v>3.4885199999999998</c:v>
                </c:pt>
                <c:pt idx="463">
                  <c:v>3.2524100000000002</c:v>
                </c:pt>
                <c:pt idx="464">
                  <c:v>3.0300000000000002</c:v>
                </c:pt>
                <c:pt idx="465">
                  <c:v>3.0518900000000002</c:v>
                </c:pt>
                <c:pt idx="466">
                  <c:v>3.0610200000000001</c:v>
                </c:pt>
                <c:pt idx="467">
                  <c:v>3.1476100000000002</c:v>
                </c:pt>
                <c:pt idx="468">
                  <c:v>3.1813399999999996</c:v>
                </c:pt>
                <c:pt idx="469">
                  <c:v>3.2615600000000002</c:v>
                </c:pt>
                <c:pt idx="470">
                  <c:v>3.2989300000000004</c:v>
                </c:pt>
                <c:pt idx="471">
                  <c:v>3.3691</c:v>
                </c:pt>
                <c:pt idx="472">
                  <c:v>3.3964299999999996</c:v>
                </c:pt>
                <c:pt idx="473">
                  <c:v>3.4401800000000002</c:v>
                </c:pt>
                <c:pt idx="474">
                  <c:v>3.4893899999999998</c:v>
                </c:pt>
                <c:pt idx="475">
                  <c:v>3.5413600000000001</c:v>
                </c:pt>
                <c:pt idx="476">
                  <c:v>3.57782</c:v>
                </c:pt>
                <c:pt idx="477">
                  <c:v>3.5705299999999998</c:v>
                </c:pt>
                <c:pt idx="478">
                  <c:v>3.5814599999999999</c:v>
                </c:pt>
                <c:pt idx="479">
                  <c:v>3.59151</c:v>
                </c:pt>
                <c:pt idx="480">
                  <c:v>3.6498499999999998</c:v>
                </c:pt>
                <c:pt idx="481">
                  <c:v>3.7045499999999998</c:v>
                </c:pt>
                <c:pt idx="482">
                  <c:v>3.7482900000000003</c:v>
                </c:pt>
                <c:pt idx="483">
                  <c:v>3.7282600000000001</c:v>
                </c:pt>
                <c:pt idx="484">
                  <c:v>3.7118500000000001</c:v>
                </c:pt>
                <c:pt idx="485">
                  <c:v>3.6927099999999999</c:v>
                </c:pt>
                <c:pt idx="486">
                  <c:v>3.6863000000000001</c:v>
                </c:pt>
                <c:pt idx="487">
                  <c:v>3.67903</c:v>
                </c:pt>
                <c:pt idx="488">
                  <c:v>3.6817600000000001</c:v>
                </c:pt>
                <c:pt idx="489">
                  <c:v>3.7510300000000001</c:v>
                </c:pt>
                <c:pt idx="490">
                  <c:v>3.7920400000000001</c:v>
                </c:pt>
                <c:pt idx="491">
                  <c:v>3.8312300000000001</c:v>
                </c:pt>
                <c:pt idx="492">
                  <c:v>3.7747299999999999</c:v>
                </c:pt>
                <c:pt idx="493">
                  <c:v>3.7172999999999998</c:v>
                </c:pt>
                <c:pt idx="494">
                  <c:v>3.69909</c:v>
                </c:pt>
                <c:pt idx="495">
                  <c:v>3.6699199999999998</c:v>
                </c:pt>
                <c:pt idx="496">
                  <c:v>3.6927099999999999</c:v>
                </c:pt>
                <c:pt idx="497">
                  <c:v>3.6598799999999994</c:v>
                </c:pt>
                <c:pt idx="498">
                  <c:v>3.6261299999999999</c:v>
                </c:pt>
                <c:pt idx="499">
                  <c:v>3.5750799999999998</c:v>
                </c:pt>
                <c:pt idx="500">
                  <c:v>3.5422600000000002</c:v>
                </c:pt>
                <c:pt idx="501">
                  <c:v>3.5404400000000003</c:v>
                </c:pt>
                <c:pt idx="502">
                  <c:v>3.5468099999999998</c:v>
                </c:pt>
                <c:pt idx="503">
                  <c:v>3.5632299999999999</c:v>
                </c:pt>
                <c:pt idx="504">
                  <c:v>3.55958</c:v>
                </c:pt>
                <c:pt idx="505">
                  <c:v>3.5641699999999998</c:v>
                </c:pt>
                <c:pt idx="506">
                  <c:v>3.5513899999999996</c:v>
                </c:pt>
                <c:pt idx="507">
                  <c:v>3.6061100000000001</c:v>
                </c:pt>
                <c:pt idx="508">
                  <c:v>3.6416599999999999</c:v>
                </c:pt>
                <c:pt idx="509">
                  <c:v>3.6644600000000005</c:v>
                </c:pt>
                <c:pt idx="510">
                  <c:v>3.6289000000000002</c:v>
                </c:pt>
                <c:pt idx="511">
                  <c:v>3.5769299999999999</c:v>
                </c:pt>
                <c:pt idx="512">
                  <c:v>3.5951500000000003</c:v>
                </c:pt>
                <c:pt idx="513">
                  <c:v>3.6060999999999996</c:v>
                </c:pt>
                <c:pt idx="514">
                  <c:v>3.6762700000000001</c:v>
                </c:pt>
                <c:pt idx="515">
                  <c:v>3.6945000000000001</c:v>
                </c:pt>
                <c:pt idx="516">
                  <c:v>3.7400700000000002</c:v>
                </c:pt>
                <c:pt idx="517">
                  <c:v>3.7765399999999998</c:v>
                </c:pt>
                <c:pt idx="518">
                  <c:v>3.81664</c:v>
                </c:pt>
                <c:pt idx="519">
                  <c:v>3.8339600000000003</c:v>
                </c:pt>
                <c:pt idx="520">
                  <c:v>4.0709599999999995</c:v>
                </c:pt>
                <c:pt idx="521">
                  <c:v>4.1994899999999999</c:v>
                </c:pt>
                <c:pt idx="522">
                  <c:v>5.0080599999999995</c:v>
                </c:pt>
                <c:pt idx="523">
                  <c:v>4.7947699999999998</c:v>
                </c:pt>
                <c:pt idx="524">
                  <c:v>4.7364499999999996</c:v>
                </c:pt>
                <c:pt idx="525">
                  <c:v>4.31257</c:v>
                </c:pt>
                <c:pt idx="526">
                  <c:v>4.2359799999999996</c:v>
                </c:pt>
                <c:pt idx="527">
                  <c:v>4.2897600000000002</c:v>
                </c:pt>
                <c:pt idx="528">
                  <c:v>4.1174799999999996</c:v>
                </c:pt>
                <c:pt idx="529">
                  <c:v>4.0190200000000003</c:v>
                </c:pt>
                <c:pt idx="530">
                  <c:v>3.9023399999999997</c:v>
                </c:pt>
                <c:pt idx="531">
                  <c:v>3.84673</c:v>
                </c:pt>
                <c:pt idx="532">
                  <c:v>3.8312599999999994</c:v>
                </c:pt>
                <c:pt idx="533">
                  <c:v>3.7811399999999997</c:v>
                </c:pt>
                <c:pt idx="534">
                  <c:v>3.7820600000000004</c:v>
                </c:pt>
                <c:pt idx="535">
                  <c:v>3.7674599999999998</c:v>
                </c:pt>
                <c:pt idx="536">
                  <c:v>3.76837</c:v>
                </c:pt>
                <c:pt idx="537">
                  <c:v>3.7556000000000003</c:v>
                </c:pt>
                <c:pt idx="538">
                  <c:v>3.7346300000000001</c:v>
                </c:pt>
                <c:pt idx="539">
                  <c:v>3.6835599999999999</c:v>
                </c:pt>
                <c:pt idx="540">
                  <c:v>3.6361500000000002</c:v>
                </c:pt>
                <c:pt idx="541">
                  <c:v>3.6361699999999999</c:v>
                </c:pt>
                <c:pt idx="542">
                  <c:v>3.6617100000000002</c:v>
                </c:pt>
                <c:pt idx="543">
                  <c:v>3.64167</c:v>
                </c:pt>
                <c:pt idx="544">
                  <c:v>3.6526100000000001</c:v>
                </c:pt>
                <c:pt idx="545">
                  <c:v>3.64988</c:v>
                </c:pt>
                <c:pt idx="546">
                  <c:v>3.6608200000000002</c:v>
                </c:pt>
                <c:pt idx="547">
                  <c:v>3.5860500000000002</c:v>
                </c:pt>
                <c:pt idx="548">
                  <c:v>3.5477499999999997</c:v>
                </c:pt>
                <c:pt idx="549">
                  <c:v>3.51675</c:v>
                </c:pt>
                <c:pt idx="550">
                  <c:v>3.5632299999999999</c:v>
                </c:pt>
                <c:pt idx="551">
                  <c:v>3.5850999999999997</c:v>
                </c:pt>
                <c:pt idx="552">
                  <c:v>3.6607799999999999</c:v>
                </c:pt>
                <c:pt idx="553">
                  <c:v>3.74281</c:v>
                </c:pt>
                <c:pt idx="554">
                  <c:v>3.8431100000000002</c:v>
                </c:pt>
                <c:pt idx="555">
                  <c:v>3.8759200000000003</c:v>
                </c:pt>
                <c:pt idx="556">
                  <c:v>3.8959700000000002</c:v>
                </c:pt>
                <c:pt idx="557">
                  <c:v>3.7555999999999998</c:v>
                </c:pt>
                <c:pt idx="558">
                  <c:v>3.7054400000000003</c:v>
                </c:pt>
                <c:pt idx="559">
                  <c:v>3.6489400000000001</c:v>
                </c:pt>
                <c:pt idx="560">
                  <c:v>3.66079</c:v>
                </c:pt>
                <c:pt idx="561">
                  <c:v>3.62799</c:v>
                </c:pt>
                <c:pt idx="562">
                  <c:v>3.6079500000000002</c:v>
                </c:pt>
                <c:pt idx="563">
                  <c:v>3.63802</c:v>
                </c:pt>
                <c:pt idx="564">
                  <c:v>3.6617000000000002</c:v>
                </c:pt>
                <c:pt idx="565">
                  <c:v>3.6644300000000003</c:v>
                </c:pt>
                <c:pt idx="566">
                  <c:v>3.6343299999999998</c:v>
                </c:pt>
                <c:pt idx="567">
                  <c:v>3.6325199999999995</c:v>
                </c:pt>
                <c:pt idx="568">
                  <c:v>3.6534900000000001</c:v>
                </c:pt>
                <c:pt idx="569">
                  <c:v>3.6598799999999998</c:v>
                </c:pt>
                <c:pt idx="570">
                  <c:v>3.6781199999999998</c:v>
                </c:pt>
                <c:pt idx="571">
                  <c:v>3.6817600000000001</c:v>
                </c:pt>
                <c:pt idx="572">
                  <c:v>3.7236900000000004</c:v>
                </c:pt>
                <c:pt idx="573">
                  <c:v>3.7236799999999999</c:v>
                </c:pt>
                <c:pt idx="574">
                  <c:v>3.7482899999999999</c:v>
                </c:pt>
                <c:pt idx="575">
                  <c:v>3.7482900000000003</c:v>
                </c:pt>
                <c:pt idx="576">
                  <c:v>3.7647000000000004</c:v>
                </c:pt>
                <c:pt idx="577">
                  <c:v>3.78294</c:v>
                </c:pt>
                <c:pt idx="578">
                  <c:v>3.79298</c:v>
                </c:pt>
                <c:pt idx="579">
                  <c:v>3.7966100000000003</c:v>
                </c:pt>
                <c:pt idx="580">
                  <c:v>3.81027</c:v>
                </c:pt>
                <c:pt idx="581">
                  <c:v>3.8029900000000003</c:v>
                </c:pt>
                <c:pt idx="582">
                  <c:v>3.8203100000000001</c:v>
                </c:pt>
                <c:pt idx="583">
                  <c:v>3.8175799999999995</c:v>
                </c:pt>
                <c:pt idx="584">
                  <c:v>3.8357799999999997</c:v>
                </c:pt>
                <c:pt idx="585">
                  <c:v>3.8339600000000003</c:v>
                </c:pt>
                <c:pt idx="586">
                  <c:v>4.0053199999999993</c:v>
                </c:pt>
                <c:pt idx="587">
                  <c:v>4.1320600000000001</c:v>
                </c:pt>
                <c:pt idx="588">
                  <c:v>4.3471799999999998</c:v>
                </c:pt>
                <c:pt idx="589">
                  <c:v>4.3362599999999993</c:v>
                </c:pt>
                <c:pt idx="590">
                  <c:v>4.3781599999999994</c:v>
                </c:pt>
                <c:pt idx="591">
                  <c:v>4.3736300000000004</c:v>
                </c:pt>
                <c:pt idx="592">
                  <c:v>4.5039699999999998</c:v>
                </c:pt>
                <c:pt idx="593">
                  <c:v>4.5422600000000006</c:v>
                </c:pt>
                <c:pt idx="594">
                  <c:v>4.5540800000000008</c:v>
                </c:pt>
                <c:pt idx="595">
                  <c:v>4.4273799999999994</c:v>
                </c:pt>
                <c:pt idx="596">
                  <c:v>4.36815</c:v>
                </c:pt>
                <c:pt idx="597">
                  <c:v>4.3736300000000004</c:v>
                </c:pt>
                <c:pt idx="598">
                  <c:v>4.4292299999999996</c:v>
                </c:pt>
                <c:pt idx="599">
                  <c:v>4.4984900000000003</c:v>
                </c:pt>
                <c:pt idx="600">
                  <c:v>4.5057999999999998</c:v>
                </c:pt>
                <c:pt idx="601">
                  <c:v>4.5905799999999992</c:v>
                </c:pt>
                <c:pt idx="602">
                  <c:v>4.6006</c:v>
                </c:pt>
                <c:pt idx="603">
                  <c:v>4.6197399999999993</c:v>
                </c:pt>
                <c:pt idx="604">
                  <c:v>4.5769099999999998</c:v>
                </c:pt>
                <c:pt idx="605">
                  <c:v>4.5450200000000001</c:v>
                </c:pt>
                <c:pt idx="606">
                  <c:v>4.5696399999999997</c:v>
                </c:pt>
                <c:pt idx="607">
                  <c:v>4.6215799999999998</c:v>
                </c:pt>
                <c:pt idx="608">
                  <c:v>4.6899199999999999</c:v>
                </c:pt>
                <c:pt idx="609">
                  <c:v>4.8175499999999998</c:v>
                </c:pt>
                <c:pt idx="610">
                  <c:v>4.9077900000000003</c:v>
                </c:pt>
                <c:pt idx="611">
                  <c:v>4.9871100000000004</c:v>
                </c:pt>
                <c:pt idx="612">
                  <c:v>5.0427</c:v>
                </c:pt>
                <c:pt idx="613">
                  <c:v>5.0673300000000001</c:v>
                </c:pt>
                <c:pt idx="614">
                  <c:v>5.0618500000000006</c:v>
                </c:pt>
                <c:pt idx="615">
                  <c:v>5.0107900000000001</c:v>
                </c:pt>
                <c:pt idx="616">
                  <c:v>4.9688400000000001</c:v>
                </c:pt>
                <c:pt idx="617">
                  <c:v>4.9597499999999997</c:v>
                </c:pt>
                <c:pt idx="618">
                  <c:v>4.9041500000000005</c:v>
                </c:pt>
                <c:pt idx="619">
                  <c:v>4.8403499999999999</c:v>
                </c:pt>
                <c:pt idx="620">
                  <c:v>4.75556</c:v>
                </c:pt>
                <c:pt idx="621">
                  <c:v>4.6981299999999999</c:v>
                </c:pt>
                <c:pt idx="622">
                  <c:v>4.6653099999999998</c:v>
                </c:pt>
                <c:pt idx="623">
                  <c:v>4.6525400000000001</c:v>
                </c:pt>
                <c:pt idx="624">
                  <c:v>4.6333900000000003</c:v>
                </c:pt>
                <c:pt idx="625">
                  <c:v>4.6525499999999997</c:v>
                </c:pt>
                <c:pt idx="626">
                  <c:v>4.7738100000000001</c:v>
                </c:pt>
                <c:pt idx="627">
                  <c:v>4.8649800000000001</c:v>
                </c:pt>
                <c:pt idx="628">
                  <c:v>4.9214799999999999</c:v>
                </c:pt>
                <c:pt idx="629">
                  <c:v>4.8822899999999994</c:v>
                </c:pt>
                <c:pt idx="630">
                  <c:v>4.8786199999999997</c:v>
                </c:pt>
                <c:pt idx="631">
                  <c:v>4.8886699999999994</c:v>
                </c:pt>
                <c:pt idx="632">
                  <c:v>4.91873</c:v>
                </c:pt>
                <c:pt idx="633">
                  <c:v>4.9214899999999995</c:v>
                </c:pt>
                <c:pt idx="634">
                  <c:v>4.9287699999999992</c:v>
                </c:pt>
                <c:pt idx="635">
                  <c:v>4.9479199999999999</c:v>
                </c:pt>
                <c:pt idx="636">
                  <c:v>4.9333099999999996</c:v>
                </c:pt>
                <c:pt idx="637">
                  <c:v>5.1083199999999991</c:v>
                </c:pt>
                <c:pt idx="638">
                  <c:v>5.20587</c:v>
                </c:pt>
                <c:pt idx="639">
                  <c:v>5.3015799999999995</c:v>
                </c:pt>
                <c:pt idx="640">
                  <c:v>5.2405100000000004</c:v>
                </c:pt>
                <c:pt idx="641">
                  <c:v>5.1675800000000001</c:v>
                </c:pt>
                <c:pt idx="642">
                  <c:v>5.2031299999999998</c:v>
                </c:pt>
                <c:pt idx="643">
                  <c:v>5.2350400000000006</c:v>
                </c:pt>
                <c:pt idx="644">
                  <c:v>5.2714899999999991</c:v>
                </c:pt>
                <c:pt idx="645">
                  <c:v>5.2550799999999995</c:v>
                </c:pt>
                <c:pt idx="646">
                  <c:v>5.2742399999999998</c:v>
                </c:pt>
                <c:pt idx="647">
                  <c:v>5.2660299999999998</c:v>
                </c:pt>
                <c:pt idx="648">
                  <c:v>5.2879100000000001</c:v>
                </c:pt>
                <c:pt idx="649">
                  <c:v>5.36721</c:v>
                </c:pt>
                <c:pt idx="650">
                  <c:v>5.4601800000000003</c:v>
                </c:pt>
                <c:pt idx="651">
                  <c:v>5.5522499999999999</c:v>
                </c:pt>
                <c:pt idx="652">
                  <c:v>5.6324800000000002</c:v>
                </c:pt>
                <c:pt idx="653">
                  <c:v>5.66805</c:v>
                </c:pt>
                <c:pt idx="654">
                  <c:v>5.6808100000000001</c:v>
                </c:pt>
                <c:pt idx="655">
                  <c:v>5.6206499999999995</c:v>
                </c:pt>
                <c:pt idx="656">
                  <c:v>5.5851000000000006</c:v>
                </c:pt>
                <c:pt idx="657">
                  <c:v>5.5312999999999999</c:v>
                </c:pt>
                <c:pt idx="658">
                  <c:v>5.5093999999999994</c:v>
                </c:pt>
                <c:pt idx="659">
                  <c:v>5.4874999999999998</c:v>
                </c:pt>
                <c:pt idx="660">
                  <c:v>5.5239800000000008</c:v>
                </c:pt>
                <c:pt idx="661">
                  <c:v>5.5331000000000001</c:v>
                </c:pt>
                <c:pt idx="662">
                  <c:v>5.4993800000000004</c:v>
                </c:pt>
                <c:pt idx="663">
                  <c:v>5.4537899999999997</c:v>
                </c:pt>
                <c:pt idx="664">
                  <c:v>5.3990900000000002</c:v>
                </c:pt>
                <c:pt idx="665">
                  <c:v>5.3890899999999995</c:v>
                </c:pt>
                <c:pt idx="666">
                  <c:v>5.4191599999999998</c:v>
                </c:pt>
                <c:pt idx="667">
                  <c:v>5.4656700000000003</c:v>
                </c:pt>
                <c:pt idx="668">
                  <c:v>5.4993999999999996</c:v>
                </c:pt>
                <c:pt idx="669">
                  <c:v>5.4875600000000002</c:v>
                </c:pt>
                <c:pt idx="670">
                  <c:v>5.4857499999999995</c:v>
                </c:pt>
                <c:pt idx="671">
                  <c:v>5.4893900000000002</c:v>
                </c:pt>
                <c:pt idx="672">
                  <c:v>5.4738699999999998</c:v>
                </c:pt>
                <c:pt idx="673">
                  <c:v>5.45106</c:v>
                </c:pt>
                <c:pt idx="674">
                  <c:v>5.4665499999999998</c:v>
                </c:pt>
                <c:pt idx="675">
                  <c:v>5.4866299999999999</c:v>
                </c:pt>
                <c:pt idx="676">
                  <c:v>5.4893800000000006</c:v>
                </c:pt>
                <c:pt idx="677">
                  <c:v>5.4346700000000006</c:v>
                </c:pt>
                <c:pt idx="678">
                  <c:v>5.4009499999999999</c:v>
                </c:pt>
                <c:pt idx="679">
                  <c:v>5.3526099999999994</c:v>
                </c:pt>
                <c:pt idx="680">
                  <c:v>5.3106799999999996</c:v>
                </c:pt>
                <c:pt idx="681">
                  <c:v>5.2696399999999999</c:v>
                </c:pt>
                <c:pt idx="682">
                  <c:v>5.1958199999999994</c:v>
                </c:pt>
                <c:pt idx="683">
                  <c:v>5.1584500000000002</c:v>
                </c:pt>
                <c:pt idx="684">
                  <c:v>5.0764099999999992</c:v>
                </c:pt>
                <c:pt idx="685">
                  <c:v>4.9916399999999994</c:v>
                </c:pt>
                <c:pt idx="686">
                  <c:v>4.93241</c:v>
                </c:pt>
                <c:pt idx="687">
                  <c:v>4.9643100000000002</c:v>
                </c:pt>
                <c:pt idx="688">
                  <c:v>5.0290499999999998</c:v>
                </c:pt>
                <c:pt idx="689">
                  <c:v>5.08101</c:v>
                </c:pt>
                <c:pt idx="690">
                  <c:v>5.1046999999999993</c:v>
                </c:pt>
                <c:pt idx="691">
                  <c:v>5.0454299999999996</c:v>
                </c:pt>
                <c:pt idx="692">
                  <c:v>5.0043899999999999</c:v>
                </c:pt>
                <c:pt idx="693">
                  <c:v>4.95702</c:v>
                </c:pt>
                <c:pt idx="694">
                  <c:v>4.9661499999999998</c:v>
                </c:pt>
                <c:pt idx="695">
                  <c:v>4.9780100000000003</c:v>
                </c:pt>
                <c:pt idx="696">
                  <c:v>5.0527499999999996</c:v>
                </c:pt>
                <c:pt idx="697">
                  <c:v>5.1037999999999997</c:v>
                </c:pt>
                <c:pt idx="698">
                  <c:v>5.1967899999999991</c:v>
                </c:pt>
                <c:pt idx="699">
                  <c:v>5.2378</c:v>
                </c:pt>
                <c:pt idx="700">
                  <c:v>5.27881</c:v>
                </c:pt>
                <c:pt idx="701">
                  <c:v>5.2869999999999999</c:v>
                </c:pt>
                <c:pt idx="702">
                  <c:v>5.3015999999999996</c:v>
                </c:pt>
                <c:pt idx="703">
                  <c:v>5.3526300000000004</c:v>
                </c:pt>
                <c:pt idx="704">
                  <c:v>5.3754400000000002</c:v>
                </c:pt>
                <c:pt idx="705">
                  <c:v>5.3954900000000006</c:v>
                </c:pt>
                <c:pt idx="706">
                  <c:v>5.3626899999999997</c:v>
                </c:pt>
                <c:pt idx="707">
                  <c:v>5.37453</c:v>
                </c:pt>
                <c:pt idx="708">
                  <c:v>5.3881800000000002</c:v>
                </c:pt>
                <c:pt idx="709">
                  <c:v>5.3899900000000001</c:v>
                </c:pt>
                <c:pt idx="710">
                  <c:v>5.2988400000000002</c:v>
                </c:pt>
                <c:pt idx="711">
                  <c:v>5.2341100000000003</c:v>
                </c:pt>
                <c:pt idx="712">
                  <c:v>5.2067600000000001</c:v>
                </c:pt>
                <c:pt idx="713">
                  <c:v>5.2559699999999996</c:v>
                </c:pt>
                <c:pt idx="714">
                  <c:v>5.2377500000000001</c:v>
                </c:pt>
                <c:pt idx="715">
                  <c:v>5.2195200000000002</c:v>
                </c:pt>
                <c:pt idx="716">
                  <c:v>5.1365699999999999</c:v>
                </c:pt>
                <c:pt idx="717">
                  <c:v>5.1803499999999998</c:v>
                </c:pt>
                <c:pt idx="718">
                  <c:v>5.1803699999999999</c:v>
                </c:pt>
                <c:pt idx="719">
                  <c:v>5.24329</c:v>
                </c:pt>
                <c:pt idx="720">
                  <c:v>5.2760899999999999</c:v>
                </c:pt>
                <c:pt idx="721">
                  <c:v>5.2915799999999997</c:v>
                </c:pt>
                <c:pt idx="722">
                  <c:v>5.2642000000000007</c:v>
                </c:pt>
                <c:pt idx="723">
                  <c:v>5.2241099999999996</c:v>
                </c:pt>
                <c:pt idx="724">
                  <c:v>5.1912799999999999</c:v>
                </c:pt>
                <c:pt idx="725">
                  <c:v>5.1530199999999997</c:v>
                </c:pt>
                <c:pt idx="726">
                  <c:v>5.1202000000000005</c:v>
                </c:pt>
                <c:pt idx="727">
                  <c:v>5.1284000000000001</c:v>
                </c:pt>
                <c:pt idx="728">
                  <c:v>5.2076799999999999</c:v>
                </c:pt>
                <c:pt idx="729">
                  <c:v>5.2660099999999996</c:v>
                </c:pt>
                <c:pt idx="730">
                  <c:v>5.2541599999999997</c:v>
                </c:pt>
                <c:pt idx="731">
                  <c:v>5.2277500000000003</c:v>
                </c:pt>
                <c:pt idx="732">
                  <c:v>5.2177100000000003</c:v>
                </c:pt>
                <c:pt idx="733">
                  <c:v>5.1630199999999995</c:v>
                </c:pt>
                <c:pt idx="734">
                  <c:v>5.1420399999999997</c:v>
                </c:pt>
                <c:pt idx="735">
                  <c:v>5.0964800000000006</c:v>
                </c:pt>
                <c:pt idx="736">
                  <c:v>5.0955599999999999</c:v>
                </c:pt>
                <c:pt idx="737">
                  <c:v>5.1447900000000004</c:v>
                </c:pt>
                <c:pt idx="738">
                  <c:v>5.1539099999999998</c:v>
                </c:pt>
                <c:pt idx="739">
                  <c:v>5.1921900000000001</c:v>
                </c:pt>
                <c:pt idx="740">
                  <c:v>5.2551099999999993</c:v>
                </c:pt>
                <c:pt idx="741">
                  <c:v>5.3061499999999997</c:v>
                </c:pt>
                <c:pt idx="742">
                  <c:v>5.4000500000000002</c:v>
                </c:pt>
                <c:pt idx="743">
                  <c:v>5.4355700000000002</c:v>
                </c:pt>
                <c:pt idx="744">
                  <c:v>5.4647500000000004</c:v>
                </c:pt>
                <c:pt idx="745">
                  <c:v>5.4547000000000008</c:v>
                </c:pt>
                <c:pt idx="746">
                  <c:v>5.5002899999999997</c:v>
                </c:pt>
                <c:pt idx="747">
                  <c:v>5.5157799999999995</c:v>
                </c:pt>
                <c:pt idx="748">
                  <c:v>5.5248999999999997</c:v>
                </c:pt>
                <c:pt idx="749">
                  <c:v>5.4556400000000007</c:v>
                </c:pt>
                <c:pt idx="750">
                  <c:v>5.4365099999999993</c:v>
                </c:pt>
                <c:pt idx="751">
                  <c:v>5.4875499999999997</c:v>
                </c:pt>
                <c:pt idx="752">
                  <c:v>5.56867</c:v>
                </c:pt>
                <c:pt idx="753">
                  <c:v>5.6835000000000004</c:v>
                </c:pt>
                <c:pt idx="754">
                  <c:v>5.72363</c:v>
                </c:pt>
                <c:pt idx="755">
                  <c:v>5.7500800000000005</c:v>
                </c:pt>
                <c:pt idx="756">
                  <c:v>5.7254699999999996</c:v>
                </c:pt>
                <c:pt idx="757">
                  <c:v>5.6999199999999997</c:v>
                </c:pt>
                <c:pt idx="758">
                  <c:v>5.7063100000000002</c:v>
                </c:pt>
                <c:pt idx="759">
                  <c:v>5.6999300000000002</c:v>
                </c:pt>
                <c:pt idx="760">
                  <c:v>5.6680299999999999</c:v>
                </c:pt>
                <c:pt idx="761">
                  <c:v>5.6197099999999995</c:v>
                </c:pt>
                <c:pt idx="762">
                  <c:v>5.5768800000000001</c:v>
                </c:pt>
                <c:pt idx="763">
                  <c:v>5.5914799999999998</c:v>
                </c:pt>
                <c:pt idx="764">
                  <c:v>5.6306799999999999</c:v>
                </c:pt>
                <c:pt idx="765">
                  <c:v>5.6142400000000006</c:v>
                </c:pt>
                <c:pt idx="766">
                  <c:v>5.5194200000000002</c:v>
                </c:pt>
                <c:pt idx="767">
                  <c:v>5.4382900000000003</c:v>
                </c:pt>
                <c:pt idx="768">
                  <c:v>5.3289099999999996</c:v>
                </c:pt>
                <c:pt idx="769">
                  <c:v>5.2869900000000003</c:v>
                </c:pt>
                <c:pt idx="770">
                  <c:v>5.1949100000000001</c:v>
                </c:pt>
                <c:pt idx="771">
                  <c:v>5.1183300000000003</c:v>
                </c:pt>
                <c:pt idx="772">
                  <c:v>5.0481400000000001</c:v>
                </c:pt>
                <c:pt idx="773">
                  <c:v>5.0390199999999998</c:v>
                </c:pt>
                <c:pt idx="774">
                  <c:v>5.0591100000000004</c:v>
                </c:pt>
                <c:pt idx="775">
                  <c:v>5.0873799999999996</c:v>
                </c:pt>
                <c:pt idx="776">
                  <c:v>5.1402700000000001</c:v>
                </c:pt>
                <c:pt idx="777">
                  <c:v>5.2441899999999997</c:v>
                </c:pt>
                <c:pt idx="778">
                  <c:v>5.3435300000000003</c:v>
                </c:pt>
                <c:pt idx="779">
                  <c:v>5.4146400000000003</c:v>
                </c:pt>
                <c:pt idx="780">
                  <c:v>5.3426200000000001</c:v>
                </c:pt>
                <c:pt idx="781">
                  <c:v>5.2788300000000001</c:v>
                </c:pt>
                <c:pt idx="782">
                  <c:v>5.2150100000000004</c:v>
                </c:pt>
                <c:pt idx="783">
                  <c:v>5.2031400000000003</c:v>
                </c:pt>
                <c:pt idx="784">
                  <c:v>5.2268499999999998</c:v>
                </c:pt>
                <c:pt idx="785">
                  <c:v>5.1940399999999993</c:v>
                </c:pt>
                <c:pt idx="786">
                  <c:v>5.1429999999999998</c:v>
                </c:pt>
                <c:pt idx="787">
                  <c:v>5.0399700000000003</c:v>
                </c:pt>
                <c:pt idx="788">
                  <c:v>5.0417899999999998</c:v>
                </c:pt>
                <c:pt idx="789">
                  <c:v>5.1457199999999998</c:v>
                </c:pt>
                <c:pt idx="790">
                  <c:v>5.18858</c:v>
                </c:pt>
                <c:pt idx="791">
                  <c:v>5.2058999999999997</c:v>
                </c:pt>
                <c:pt idx="792">
                  <c:v>5.1019500000000004</c:v>
                </c:pt>
                <c:pt idx="793">
                  <c:v>5.0162399999999998</c:v>
                </c:pt>
                <c:pt idx="794">
                  <c:v>4.9433299999999996</c:v>
                </c:pt>
                <c:pt idx="795">
                  <c:v>4.9287399999999995</c:v>
                </c:pt>
                <c:pt idx="796">
                  <c:v>4.91235</c:v>
                </c:pt>
                <c:pt idx="797">
                  <c:v>4.8394000000000004</c:v>
                </c:pt>
                <c:pt idx="798">
                  <c:v>4.8230200000000005</c:v>
                </c:pt>
                <c:pt idx="799">
                  <c:v>4.6826399999999992</c:v>
                </c:pt>
                <c:pt idx="800">
                  <c:v>4.5641300000000005</c:v>
                </c:pt>
                <c:pt idx="801">
                  <c:v>4.3207300000000002</c:v>
                </c:pt>
                <c:pt idx="802">
                  <c:v>4.26877</c:v>
                </c:pt>
                <c:pt idx="803">
                  <c:v>4.3170900000000003</c:v>
                </c:pt>
                <c:pt idx="804">
                  <c:v>4.3991299999999995</c:v>
                </c:pt>
                <c:pt idx="805">
                  <c:v>4.4228500000000004</c:v>
                </c:pt>
                <c:pt idx="806">
                  <c:v>4.4720800000000001</c:v>
                </c:pt>
                <c:pt idx="807">
                  <c:v>4.5477400000000001</c:v>
                </c:pt>
                <c:pt idx="808">
                  <c:v>4.6853899999999999</c:v>
                </c:pt>
                <c:pt idx="809">
                  <c:v>4.7729099999999995</c:v>
                </c:pt>
                <c:pt idx="810">
                  <c:v>4.8367300000000002</c:v>
                </c:pt>
                <c:pt idx="811">
                  <c:v>4.8449100000000005</c:v>
                </c:pt>
                <c:pt idx="812">
                  <c:v>4.8649399999999998</c:v>
                </c:pt>
                <c:pt idx="813">
                  <c:v>4.8430599999999995</c:v>
                </c:pt>
                <c:pt idx="814">
                  <c:v>4.8594799999999996</c:v>
                </c:pt>
                <c:pt idx="815">
                  <c:v>4.8622100000000001</c:v>
                </c:pt>
                <c:pt idx="816">
                  <c:v>4.8941299999999996</c:v>
                </c:pt>
                <c:pt idx="817">
                  <c:v>4.95885</c:v>
                </c:pt>
                <c:pt idx="818">
                  <c:v>5.0026199999999994</c:v>
                </c:pt>
                <c:pt idx="819">
                  <c:v>5.0153799999999995</c:v>
                </c:pt>
                <c:pt idx="820">
                  <c:v>5.0290400000000002</c:v>
                </c:pt>
                <c:pt idx="821">
                  <c:v>5.0491000000000001</c:v>
                </c:pt>
                <c:pt idx="822">
                  <c:v>5.0591299999999997</c:v>
                </c:pt>
                <c:pt idx="823">
                  <c:v>5.0108199999999998</c:v>
                </c:pt>
                <c:pt idx="824">
                  <c:v>4.9725099999999998</c:v>
                </c:pt>
                <c:pt idx="825">
                  <c:v>4.92509</c:v>
                </c:pt>
                <c:pt idx="826">
                  <c:v>4.8849799999999997</c:v>
                </c:pt>
                <c:pt idx="827">
                  <c:v>4.8038499999999997</c:v>
                </c:pt>
                <c:pt idx="828">
                  <c:v>4.7774099999999997</c:v>
                </c:pt>
                <c:pt idx="829">
                  <c:v>4.7154199999999999</c:v>
                </c:pt>
                <c:pt idx="830">
                  <c:v>4.6926399999999999</c:v>
                </c:pt>
                <c:pt idx="831">
                  <c:v>4.68811</c:v>
                </c:pt>
                <c:pt idx="832">
                  <c:v>4.7601399999999998</c:v>
                </c:pt>
                <c:pt idx="833">
                  <c:v>4.801169999999999</c:v>
                </c:pt>
                <c:pt idx="834">
                  <c:v>4.7729099999999995</c:v>
                </c:pt>
                <c:pt idx="835">
                  <c:v>4.7464699999999995</c:v>
                </c:pt>
                <c:pt idx="836">
                  <c:v>4.6863000000000001</c:v>
                </c:pt>
                <c:pt idx="837">
                  <c:v>4.6543799999999997</c:v>
                </c:pt>
                <c:pt idx="838">
                  <c:v>4.5568399999999993</c:v>
                </c:pt>
                <c:pt idx="839">
                  <c:v>4.5559199999999995</c:v>
                </c:pt>
                <c:pt idx="840">
                  <c:v>4.5965600000000002</c:v>
                </c:pt>
                <c:pt idx="841">
                  <c:v>4.7019599999999997</c:v>
                </c:pt>
                <c:pt idx="842">
                  <c:v>4.7965200000000001</c:v>
                </c:pt>
                <c:pt idx="843">
                  <c:v>4.7708899999999996</c:v>
                </c:pt>
                <c:pt idx="844">
                  <c:v>4.6829999999999998</c:v>
                </c:pt>
                <c:pt idx="845">
                  <c:v>4.5154699999999997</c:v>
                </c:pt>
                <c:pt idx="846">
                  <c:v>4.4358399999999998</c:v>
                </c:pt>
                <c:pt idx="847">
                  <c:v>4.3507300000000004</c:v>
                </c:pt>
                <c:pt idx="848">
                  <c:v>4.3187199999999999</c:v>
                </c:pt>
                <c:pt idx="849">
                  <c:v>4.35717</c:v>
                </c:pt>
                <c:pt idx="850">
                  <c:v>4.4093400000000003</c:v>
                </c:pt>
                <c:pt idx="851">
                  <c:v>4.5255599999999996</c:v>
                </c:pt>
                <c:pt idx="852">
                  <c:v>4.5035999999999996</c:v>
                </c:pt>
                <c:pt idx="853">
                  <c:v>4.4761500000000005</c:v>
                </c:pt>
                <c:pt idx="854">
                  <c:v>4.4212299999999995</c:v>
                </c:pt>
                <c:pt idx="855">
                  <c:v>4.4496200000000004</c:v>
                </c:pt>
                <c:pt idx="856">
                  <c:v>4.4743200000000005</c:v>
                </c:pt>
                <c:pt idx="857">
                  <c:v>4.5045500000000001</c:v>
                </c:pt>
                <c:pt idx="858">
                  <c:v>4.56311</c:v>
                </c:pt>
                <c:pt idx="859">
                  <c:v>4.6336000000000004</c:v>
                </c:pt>
                <c:pt idx="860">
                  <c:v>4.6436600000000006</c:v>
                </c:pt>
                <c:pt idx="861">
                  <c:v>4.6070600000000006</c:v>
                </c:pt>
                <c:pt idx="862">
                  <c:v>4.6043000000000003</c:v>
                </c:pt>
                <c:pt idx="863">
                  <c:v>4.6079400000000001</c:v>
                </c:pt>
                <c:pt idx="864">
                  <c:v>4.6125000000000007</c:v>
                </c:pt>
                <c:pt idx="865">
                  <c:v>4.6134199999999996</c:v>
                </c:pt>
                <c:pt idx="866">
                  <c:v>4.59971</c:v>
                </c:pt>
                <c:pt idx="867">
                  <c:v>4.5438700000000001</c:v>
                </c:pt>
                <c:pt idx="868">
                  <c:v>4.4285300000000003</c:v>
                </c:pt>
                <c:pt idx="869">
                  <c:v>4.2957900000000002</c:v>
                </c:pt>
                <c:pt idx="870">
                  <c:v>4.2555399999999999</c:v>
                </c:pt>
                <c:pt idx="871">
                  <c:v>4.2802400000000009</c:v>
                </c:pt>
                <c:pt idx="872">
                  <c:v>4.2665300000000004</c:v>
                </c:pt>
                <c:pt idx="873">
                  <c:v>4.2454499999999999</c:v>
                </c:pt>
                <c:pt idx="874">
                  <c:v>4.2427299999999999</c:v>
                </c:pt>
                <c:pt idx="875">
                  <c:v>4.2674300000000009</c:v>
                </c:pt>
                <c:pt idx="876">
                  <c:v>4.2885100000000005</c:v>
                </c:pt>
                <c:pt idx="877">
                  <c:v>4.3287700000000005</c:v>
                </c:pt>
                <c:pt idx="878">
                  <c:v>4.36815</c:v>
                </c:pt>
                <c:pt idx="879">
                  <c:v>4.3837000000000002</c:v>
                </c:pt>
                <c:pt idx="880">
                  <c:v>4.3525900000000002</c:v>
                </c:pt>
                <c:pt idx="881">
                  <c:v>4.2857400000000005</c:v>
                </c:pt>
                <c:pt idx="882">
                  <c:v>4.2656000000000001</c:v>
                </c:pt>
                <c:pt idx="883">
                  <c:v>4.2115799999999997</c:v>
                </c:pt>
                <c:pt idx="884">
                  <c:v>4.1987900000000007</c:v>
                </c:pt>
                <c:pt idx="885">
                  <c:v>4.1969399999999997</c:v>
                </c:pt>
                <c:pt idx="886">
                  <c:v>4.2262199999999996</c:v>
                </c:pt>
                <c:pt idx="887">
                  <c:v>4.2362700000000002</c:v>
                </c:pt>
                <c:pt idx="888">
                  <c:v>4.2161400000000002</c:v>
                </c:pt>
                <c:pt idx="889">
                  <c:v>4.2051800000000004</c:v>
                </c:pt>
                <c:pt idx="890">
                  <c:v>4.1511700000000005</c:v>
                </c:pt>
                <c:pt idx="891">
                  <c:v>4.1758799999999994</c:v>
                </c:pt>
                <c:pt idx="892">
                  <c:v>4.1639699999999999</c:v>
                </c:pt>
                <c:pt idx="893">
                  <c:v>4.2344600000000003</c:v>
                </c:pt>
                <c:pt idx="894">
                  <c:v>4.2610100000000006</c:v>
                </c:pt>
                <c:pt idx="895">
                  <c:v>4.4505099999999995</c:v>
                </c:pt>
                <c:pt idx="896">
                  <c:v>4.5640299999999998</c:v>
                </c:pt>
                <c:pt idx="897">
                  <c:v>4.67753</c:v>
                </c:pt>
                <c:pt idx="898">
                  <c:v>4.6491300000000004</c:v>
                </c:pt>
                <c:pt idx="899">
                  <c:v>4.6802299999999999</c:v>
                </c:pt>
                <c:pt idx="900">
                  <c:v>4.7077000000000009</c:v>
                </c:pt>
                <c:pt idx="901">
                  <c:v>4.7443299999999997</c:v>
                </c:pt>
                <c:pt idx="902">
                  <c:v>4.7654100000000001</c:v>
                </c:pt>
                <c:pt idx="903">
                  <c:v>4.7443400000000002</c:v>
                </c:pt>
                <c:pt idx="904">
                  <c:v>4.76173</c:v>
                </c:pt>
                <c:pt idx="905">
                  <c:v>4.7626499999999998</c:v>
                </c:pt>
                <c:pt idx="906">
                  <c:v>4.7956000000000003</c:v>
                </c:pt>
                <c:pt idx="907">
                  <c:v>4.7846199999999994</c:v>
                </c:pt>
                <c:pt idx="908">
                  <c:v>4.73245</c:v>
                </c:pt>
                <c:pt idx="909">
                  <c:v>4.7306400000000002</c:v>
                </c:pt>
                <c:pt idx="910">
                  <c:v>4.7333999999999996</c:v>
                </c:pt>
                <c:pt idx="911">
                  <c:v>4.7690999999999999</c:v>
                </c:pt>
                <c:pt idx="912">
                  <c:v>4.7324599999999997</c:v>
                </c:pt>
                <c:pt idx="913">
                  <c:v>4.7269399999999999</c:v>
                </c:pt>
                <c:pt idx="914">
                  <c:v>4.6756500000000001</c:v>
                </c:pt>
                <c:pt idx="915">
                  <c:v>4.6875499999999999</c:v>
                </c:pt>
                <c:pt idx="916">
                  <c:v>4.6436100000000007</c:v>
                </c:pt>
                <c:pt idx="917">
                  <c:v>4.6052</c:v>
                </c:pt>
                <c:pt idx="918">
                  <c:v>4.5521100000000008</c:v>
                </c:pt>
                <c:pt idx="919">
                  <c:v>4.52834</c:v>
                </c:pt>
                <c:pt idx="920">
                  <c:v>4.57226</c:v>
                </c:pt>
                <c:pt idx="921">
                  <c:v>4.5347200000000001</c:v>
                </c:pt>
                <c:pt idx="922">
                  <c:v>4.4907700000000004</c:v>
                </c:pt>
                <c:pt idx="923">
                  <c:v>4.4230499999999999</c:v>
                </c:pt>
                <c:pt idx="924">
                  <c:v>4.4935400000000003</c:v>
                </c:pt>
                <c:pt idx="925">
                  <c:v>4.5338099999999999</c:v>
                </c:pt>
                <c:pt idx="926">
                  <c:v>4.55945</c:v>
                </c:pt>
                <c:pt idx="927">
                  <c:v>4.5228300000000008</c:v>
                </c:pt>
                <c:pt idx="928">
                  <c:v>4.5356399999999999</c:v>
                </c:pt>
                <c:pt idx="929">
                  <c:v>4.5548400000000004</c:v>
                </c:pt>
                <c:pt idx="930">
                  <c:v>4.6024399999999996</c:v>
                </c:pt>
                <c:pt idx="931">
                  <c:v>4.6436299999999999</c:v>
                </c:pt>
                <c:pt idx="932">
                  <c:v>4.6170900000000001</c:v>
                </c:pt>
                <c:pt idx="933">
                  <c:v>4.5795599999999999</c:v>
                </c:pt>
                <c:pt idx="934">
                  <c:v>4.5017499999999995</c:v>
                </c:pt>
                <c:pt idx="935">
                  <c:v>4.3891499999999999</c:v>
                </c:pt>
                <c:pt idx="936">
                  <c:v>4.32233</c:v>
                </c:pt>
                <c:pt idx="937">
                  <c:v>4.2371999999999996</c:v>
                </c:pt>
                <c:pt idx="938">
                  <c:v>4.1932600000000004</c:v>
                </c:pt>
                <c:pt idx="939">
                  <c:v>4.1218599999999999</c:v>
                </c:pt>
                <c:pt idx="940">
                  <c:v>4.0147899999999996</c:v>
                </c:pt>
                <c:pt idx="941">
                  <c:v>3.9415499999999999</c:v>
                </c:pt>
                <c:pt idx="942">
                  <c:v>3.8792999999999997</c:v>
                </c:pt>
                <c:pt idx="943">
                  <c:v>3.9195699999999993</c:v>
                </c:pt>
                <c:pt idx="944">
                  <c:v>3.92326</c:v>
                </c:pt>
                <c:pt idx="945">
                  <c:v>3.9360800000000005</c:v>
                </c:pt>
                <c:pt idx="946">
                  <c:v>3.9553200000000004</c:v>
                </c:pt>
                <c:pt idx="947">
                  <c:v>4.0660500000000006</c:v>
                </c:pt>
                <c:pt idx="948">
                  <c:v>4.1411300000000004</c:v>
                </c:pt>
                <c:pt idx="949">
                  <c:v>4.1694899999999997</c:v>
                </c:pt>
                <c:pt idx="950">
                  <c:v>4.1090800000000005</c:v>
                </c:pt>
                <c:pt idx="951">
                  <c:v>4.0449799999999998</c:v>
                </c:pt>
                <c:pt idx="952">
                  <c:v>3.9863899999999997</c:v>
                </c:pt>
                <c:pt idx="953">
                  <c:v>3.9708199999999998</c:v>
                </c:pt>
                <c:pt idx="954">
                  <c:v>4.0331000000000001</c:v>
                </c:pt>
                <c:pt idx="955">
                  <c:v>4.06515</c:v>
                </c:pt>
                <c:pt idx="956">
                  <c:v>4.1402300000000007</c:v>
                </c:pt>
                <c:pt idx="957">
                  <c:v>4.1822999999999997</c:v>
                </c:pt>
                <c:pt idx="958">
                  <c:v>4.2042800000000007</c:v>
                </c:pt>
                <c:pt idx="959">
                  <c:v>4.0523100000000003</c:v>
                </c:pt>
                <c:pt idx="960">
                  <c:v>3.9507199999999996</c:v>
                </c:pt>
                <c:pt idx="961">
                  <c:v>3.8876599999999994</c:v>
                </c:pt>
                <c:pt idx="962">
                  <c:v>3.9730599999999998</c:v>
                </c:pt>
                <c:pt idx="963">
                  <c:v>4.0300700000000003</c:v>
                </c:pt>
                <c:pt idx="964">
                  <c:v>4.0429599999999999</c:v>
                </c:pt>
                <c:pt idx="965">
                  <c:v>4.0585900000000006</c:v>
                </c:pt>
                <c:pt idx="966">
                  <c:v>4.0466299999999995</c:v>
                </c:pt>
                <c:pt idx="967">
                  <c:v>4.0650000000000004</c:v>
                </c:pt>
                <c:pt idx="968">
                  <c:v>4.0300799999999999</c:v>
                </c:pt>
                <c:pt idx="969">
                  <c:v>3.9693899999999998</c:v>
                </c:pt>
                <c:pt idx="970">
                  <c:v>3.9694199999999995</c:v>
                </c:pt>
                <c:pt idx="971">
                  <c:v>3.9923799999999998</c:v>
                </c:pt>
                <c:pt idx="972">
                  <c:v>4.0631899999999996</c:v>
                </c:pt>
                <c:pt idx="973">
                  <c:v>4.0586000000000002</c:v>
                </c:pt>
                <c:pt idx="974">
                  <c:v>4.1459899999999994</c:v>
                </c:pt>
                <c:pt idx="975">
                  <c:v>4.23611</c:v>
                </c:pt>
                <c:pt idx="976">
                  <c:v>4.3344899999999997</c:v>
                </c:pt>
                <c:pt idx="977">
                  <c:v>4.3841400000000004</c:v>
                </c:pt>
                <c:pt idx="978">
                  <c:v>4.3648600000000002</c:v>
                </c:pt>
                <c:pt idx="979">
                  <c:v>4.3639300000000008</c:v>
                </c:pt>
                <c:pt idx="980">
                  <c:v>4.3666900000000011</c:v>
                </c:pt>
                <c:pt idx="981">
                  <c:v>4.3593400000000004</c:v>
                </c:pt>
                <c:pt idx="982">
                  <c:v>4.3795700000000002</c:v>
                </c:pt>
                <c:pt idx="983">
                  <c:v>4.3804900000000009</c:v>
                </c:pt>
                <c:pt idx="984">
                  <c:v>4.4135800000000005</c:v>
                </c:pt>
                <c:pt idx="985">
                  <c:v>4.3804999999999996</c:v>
                </c:pt>
                <c:pt idx="986">
                  <c:v>4.3703700000000003</c:v>
                </c:pt>
                <c:pt idx="987">
                  <c:v>4.4182100000000002</c:v>
                </c:pt>
                <c:pt idx="988">
                  <c:v>4.5074199999999998</c:v>
                </c:pt>
                <c:pt idx="989">
                  <c:v>4.5975799999999998</c:v>
                </c:pt>
                <c:pt idx="990">
                  <c:v>4.5902200000000004</c:v>
                </c:pt>
                <c:pt idx="991">
                  <c:v>4.5479000000000003</c:v>
                </c:pt>
                <c:pt idx="992">
                  <c:v>4.4798200000000001</c:v>
                </c:pt>
                <c:pt idx="993">
                  <c:v>4.47614</c:v>
                </c:pt>
                <c:pt idx="994">
                  <c:v>4.4807399999999999</c:v>
                </c:pt>
                <c:pt idx="995">
                  <c:v>4.51478</c:v>
                </c:pt>
                <c:pt idx="996">
                  <c:v>4.54514</c:v>
                </c:pt>
                <c:pt idx="997">
                  <c:v>4.5727399999999996</c:v>
                </c:pt>
                <c:pt idx="998">
                  <c:v>4.5156999999999998</c:v>
                </c:pt>
                <c:pt idx="999">
                  <c:v>4.4016600000000006</c:v>
                </c:pt>
                <c:pt idx="1000">
                  <c:v>4.29129</c:v>
                </c:pt>
                <c:pt idx="1001">
                  <c:v>4.2315199999999997</c:v>
                </c:pt>
                <c:pt idx="1002">
                  <c:v>4.2398000000000007</c:v>
                </c:pt>
                <c:pt idx="1003">
                  <c:v>4.2397999999999998</c:v>
                </c:pt>
                <c:pt idx="1004">
                  <c:v>4.2591200000000002</c:v>
                </c:pt>
                <c:pt idx="1005">
                  <c:v>4.25176</c:v>
                </c:pt>
                <c:pt idx="1006">
                  <c:v>4.2324400000000004</c:v>
                </c:pt>
                <c:pt idx="1007">
                  <c:v>4.2545200000000003</c:v>
                </c:pt>
                <c:pt idx="1008">
                  <c:v>4.2563599999999999</c:v>
                </c:pt>
                <c:pt idx="1009">
                  <c:v>4.2968399999999995</c:v>
                </c:pt>
                <c:pt idx="1010">
                  <c:v>4.3142800000000001</c:v>
                </c:pt>
                <c:pt idx="1011">
                  <c:v>4.3244100000000003</c:v>
                </c:pt>
                <c:pt idx="1012">
                  <c:v>4.3758900000000001</c:v>
                </c:pt>
                <c:pt idx="1013">
                  <c:v>4.4071699999999998</c:v>
                </c:pt>
                <c:pt idx="1014">
                  <c:v>4.4595799999999999</c:v>
                </c:pt>
                <c:pt idx="1015">
                  <c:v>4.4963800000000003</c:v>
                </c:pt>
                <c:pt idx="1016">
                  <c:v>4.5534200000000009</c:v>
                </c:pt>
                <c:pt idx="1017">
                  <c:v>4.5985000000000005</c:v>
                </c:pt>
                <c:pt idx="1018">
                  <c:v>4.5460599999999998</c:v>
                </c:pt>
                <c:pt idx="1019">
                  <c:v>4.47614</c:v>
                </c:pt>
                <c:pt idx="1020">
                  <c:v>4.3703799999999999</c:v>
                </c:pt>
                <c:pt idx="1021">
                  <c:v>4.3060099999999997</c:v>
                </c:pt>
                <c:pt idx="1022">
                  <c:v>4.2664799999999996</c:v>
                </c:pt>
                <c:pt idx="1023">
                  <c:v>4.2232399999999997</c:v>
                </c:pt>
                <c:pt idx="1024">
                  <c:v>4.2361199999999997</c:v>
                </c:pt>
                <c:pt idx="1025">
                  <c:v>4.3023199999999999</c:v>
                </c:pt>
                <c:pt idx="1026">
                  <c:v>4.3446100000000003</c:v>
                </c:pt>
                <c:pt idx="1027">
                  <c:v>4.3840200000000005</c:v>
                </c:pt>
                <c:pt idx="1028">
                  <c:v>4.3782200000000007</c:v>
                </c:pt>
                <c:pt idx="1029">
                  <c:v>4.4296100000000003</c:v>
                </c:pt>
                <c:pt idx="1030">
                  <c:v>4.4850400000000006</c:v>
                </c:pt>
                <c:pt idx="1031">
                  <c:v>4.4813400000000003</c:v>
                </c:pt>
                <c:pt idx="1032">
                  <c:v>4.4175700000000004</c:v>
                </c:pt>
                <c:pt idx="1033">
                  <c:v>4.3593900000000003</c:v>
                </c:pt>
                <c:pt idx="1034">
                  <c:v>4.3270600000000004</c:v>
                </c:pt>
                <c:pt idx="1035">
                  <c:v>4.32613</c:v>
                </c:pt>
                <c:pt idx="1036">
                  <c:v>4.3141100000000003</c:v>
                </c:pt>
                <c:pt idx="1037">
                  <c:v>4.3159600000000005</c:v>
                </c:pt>
                <c:pt idx="1038">
                  <c:v>4.3150300000000001</c:v>
                </c:pt>
                <c:pt idx="1039">
                  <c:v>4.3399900000000002</c:v>
                </c:pt>
                <c:pt idx="1040">
                  <c:v>4.3538499999999996</c:v>
                </c:pt>
                <c:pt idx="1041">
                  <c:v>4.3852599999999997</c:v>
                </c:pt>
                <c:pt idx="1042">
                  <c:v>4.3593700000000002</c:v>
                </c:pt>
                <c:pt idx="1043">
                  <c:v>4.3353599999999997</c:v>
                </c:pt>
                <c:pt idx="1044">
                  <c:v>4.3021199999999995</c:v>
                </c:pt>
                <c:pt idx="1045">
                  <c:v>4.2707199999999998</c:v>
                </c:pt>
                <c:pt idx="1046">
                  <c:v>4.2845500000000003</c:v>
                </c:pt>
                <c:pt idx="1047">
                  <c:v>4.2642300000000004</c:v>
                </c:pt>
                <c:pt idx="1048">
                  <c:v>4.2697799999999999</c:v>
                </c:pt>
                <c:pt idx="1049">
                  <c:v>4.27996</c:v>
                </c:pt>
                <c:pt idx="1050">
                  <c:v>4.3538500000000004</c:v>
                </c:pt>
                <c:pt idx="1051">
                  <c:v>4.4037300000000004</c:v>
                </c:pt>
                <c:pt idx="1052">
                  <c:v>4.4157299999999999</c:v>
                </c:pt>
                <c:pt idx="1053">
                  <c:v>4.4009600000000004</c:v>
                </c:pt>
                <c:pt idx="1054">
                  <c:v>4.3852500000000001</c:v>
                </c:pt>
                <c:pt idx="1055">
                  <c:v>4.3667699999999998</c:v>
                </c:pt>
                <c:pt idx="1056">
                  <c:v>4.3362799999999995</c:v>
                </c:pt>
                <c:pt idx="1057">
                  <c:v>4.32151</c:v>
                </c:pt>
                <c:pt idx="1058">
                  <c:v>4.2485099999999996</c:v>
                </c:pt>
                <c:pt idx="1059">
                  <c:v>4.2309400000000004</c:v>
                </c:pt>
                <c:pt idx="1060">
                  <c:v>4.1819499999999996</c:v>
                </c:pt>
                <c:pt idx="1061">
                  <c:v>4.2087399999999997</c:v>
                </c:pt>
                <c:pt idx="1062">
                  <c:v>4.23834</c:v>
                </c:pt>
                <c:pt idx="1063">
                  <c:v>4.2522000000000002</c:v>
                </c:pt>
                <c:pt idx="1064">
                  <c:v>4.2614700000000001</c:v>
                </c:pt>
                <c:pt idx="1065">
                  <c:v>4.2586900000000005</c:v>
                </c:pt>
                <c:pt idx="1066">
                  <c:v>4.2845500000000003</c:v>
                </c:pt>
                <c:pt idx="1067">
                  <c:v>4.3076500000000006</c:v>
                </c:pt>
                <c:pt idx="1068">
                  <c:v>4.3436700000000004</c:v>
                </c:pt>
                <c:pt idx="1069">
                  <c:v>4.4000400000000006</c:v>
                </c:pt>
                <c:pt idx="1070">
                  <c:v>4.4702600000000006</c:v>
                </c:pt>
                <c:pt idx="1071">
                  <c:v>4.50631</c:v>
                </c:pt>
                <c:pt idx="1072">
                  <c:v>4.5284900000000006</c:v>
                </c:pt>
                <c:pt idx="1073">
                  <c:v>4.5248100000000004</c:v>
                </c:pt>
                <c:pt idx="1074">
                  <c:v>4.5192399999999999</c:v>
                </c:pt>
                <c:pt idx="1075">
                  <c:v>4.4896599999999998</c:v>
                </c:pt>
                <c:pt idx="1076">
                  <c:v>4.4933399999999999</c:v>
                </c:pt>
                <c:pt idx="1077">
                  <c:v>4.4914899999999998</c:v>
                </c:pt>
                <c:pt idx="1078">
                  <c:v>4.5312299999999999</c:v>
                </c:pt>
                <c:pt idx="1079">
                  <c:v>4.5303300000000002</c:v>
                </c:pt>
                <c:pt idx="1080">
                  <c:v>4.5201899999999995</c:v>
                </c:pt>
                <c:pt idx="1081">
                  <c:v>4.42502</c:v>
                </c:pt>
                <c:pt idx="1082">
                  <c:v>4.3436799999999991</c:v>
                </c:pt>
                <c:pt idx="1083">
                  <c:v>4.1246999999999998</c:v>
                </c:pt>
                <c:pt idx="1084">
                  <c:v>4.0045599999999997</c:v>
                </c:pt>
                <c:pt idx="1085">
                  <c:v>3.9236</c:v>
                </c:pt>
                <c:pt idx="1086">
                  <c:v>3.9137199999999996</c:v>
                </c:pt>
                <c:pt idx="1087">
                  <c:v>3.9266999999999994</c:v>
                </c:pt>
                <c:pt idx="1088">
                  <c:v>3.92387</c:v>
                </c:pt>
                <c:pt idx="1089">
                  <c:v>3.9503400000000002</c:v>
                </c:pt>
                <c:pt idx="1090">
                  <c:v>3.9503200000000001</c:v>
                </c:pt>
                <c:pt idx="1091">
                  <c:v>3.9219400000000002</c:v>
                </c:pt>
                <c:pt idx="1092">
                  <c:v>3.8812499999999996</c:v>
                </c:pt>
                <c:pt idx="1093">
                  <c:v>3.8377500000000002</c:v>
                </c:pt>
                <c:pt idx="1094">
                  <c:v>3.8490799999999998</c:v>
                </c:pt>
                <c:pt idx="1095">
                  <c:v>3.86707</c:v>
                </c:pt>
                <c:pt idx="1096">
                  <c:v>3.8765299999999998</c:v>
                </c:pt>
                <c:pt idx="1097">
                  <c:v>3.8689499999999999</c:v>
                </c:pt>
                <c:pt idx="1098">
                  <c:v>3.82734</c:v>
                </c:pt>
                <c:pt idx="1099">
                  <c:v>3.8188</c:v>
                </c:pt>
                <c:pt idx="1100">
                  <c:v>3.8159700000000001</c:v>
                </c:pt>
                <c:pt idx="1101">
                  <c:v>3.7913399999999999</c:v>
                </c:pt>
                <c:pt idx="1102">
                  <c:v>3.79515</c:v>
                </c:pt>
                <c:pt idx="1103">
                  <c:v>3.7800099999999999</c:v>
                </c:pt>
                <c:pt idx="1104">
                  <c:v>3.8122100000000003</c:v>
                </c:pt>
                <c:pt idx="1105">
                  <c:v>3.8320499999999997</c:v>
                </c:pt>
                <c:pt idx="1106">
                  <c:v>3.8329899999999997</c:v>
                </c:pt>
                <c:pt idx="1107">
                  <c:v>3.79325</c:v>
                </c:pt>
                <c:pt idx="1108">
                  <c:v>3.7610900000000003</c:v>
                </c:pt>
                <c:pt idx="1109">
                  <c:v>3.7639500000000004</c:v>
                </c:pt>
                <c:pt idx="1110">
                  <c:v>3.7866600000000004</c:v>
                </c:pt>
                <c:pt idx="1111">
                  <c:v>3.7999000000000001</c:v>
                </c:pt>
                <c:pt idx="1112">
                  <c:v>3.8122100000000003</c:v>
                </c:pt>
                <c:pt idx="1113">
                  <c:v>3.8244899999999999</c:v>
                </c:pt>
                <c:pt idx="1114">
                  <c:v>3.8311200000000003</c:v>
                </c:pt>
                <c:pt idx="1115">
                  <c:v>3.8093500000000002</c:v>
                </c:pt>
                <c:pt idx="1116">
                  <c:v>3.8008499999999996</c:v>
                </c:pt>
                <c:pt idx="1117">
                  <c:v>3.78382</c:v>
                </c:pt>
                <c:pt idx="1118">
                  <c:v>3.7876200000000004</c:v>
                </c:pt>
                <c:pt idx="1119">
                  <c:v>3.8121899999999997</c:v>
                </c:pt>
                <c:pt idx="1120">
                  <c:v>3.83772</c:v>
                </c:pt>
                <c:pt idx="1121">
                  <c:v>3.8869199999999995</c:v>
                </c:pt>
                <c:pt idx="1122">
                  <c:v>3.9408499999999997</c:v>
                </c:pt>
                <c:pt idx="1123">
                  <c:v>4.00143</c:v>
                </c:pt>
                <c:pt idx="1124">
                  <c:v>4.0080499999999999</c:v>
                </c:pt>
                <c:pt idx="1125">
                  <c:v>3.9664299999999999</c:v>
                </c:pt>
                <c:pt idx="1126">
                  <c:v>3.9020899999999994</c:v>
                </c:pt>
                <c:pt idx="1127">
                  <c:v>3.8311099999999998</c:v>
                </c:pt>
                <c:pt idx="1128">
                  <c:v>3.8065200000000003</c:v>
                </c:pt>
                <c:pt idx="1129">
                  <c:v>3.8301699999999999</c:v>
                </c:pt>
                <c:pt idx="1130">
                  <c:v>3.8774800000000003</c:v>
                </c:pt>
                <c:pt idx="1131">
                  <c:v>3.91533</c:v>
                </c:pt>
                <c:pt idx="1132">
                  <c:v>3.92761</c:v>
                </c:pt>
                <c:pt idx="1133">
                  <c:v>3.9635600000000002</c:v>
                </c:pt>
                <c:pt idx="1134">
                  <c:v>3.9664100000000007</c:v>
                </c:pt>
                <c:pt idx="1135">
                  <c:v>3.95695</c:v>
                </c:pt>
                <c:pt idx="1136">
                  <c:v>3.9323700000000001</c:v>
                </c:pt>
                <c:pt idx="1137">
                  <c:v>3.9314100000000001</c:v>
                </c:pt>
                <c:pt idx="1138">
                  <c:v>3.9512900000000002</c:v>
                </c:pt>
                <c:pt idx="1139">
                  <c:v>3.9957599999999998</c:v>
                </c:pt>
                <c:pt idx="1140">
                  <c:v>4.0534699999999999</c:v>
                </c:pt>
                <c:pt idx="1141">
                  <c:v>3.9559999999999995</c:v>
                </c:pt>
                <c:pt idx="1142">
                  <c:v>3.8216299999999999</c:v>
                </c:pt>
                <c:pt idx="1143">
                  <c:v>3.6910599999999998</c:v>
                </c:pt>
                <c:pt idx="1144">
                  <c:v>3.6853999999999996</c:v>
                </c:pt>
                <c:pt idx="1145">
                  <c:v>3.70716</c:v>
                </c:pt>
                <c:pt idx="1146">
                  <c:v>3.7251500000000002</c:v>
                </c:pt>
                <c:pt idx="1147">
                  <c:v>3.7457500000000001</c:v>
                </c:pt>
                <c:pt idx="1148">
                  <c:v>3.7678900000000004</c:v>
                </c:pt>
                <c:pt idx="1149">
                  <c:v>3.7823799999999999</c:v>
                </c:pt>
                <c:pt idx="1150">
                  <c:v>3.7595000000000001</c:v>
                </c:pt>
                <c:pt idx="1151">
                  <c:v>3.7508999999999997</c:v>
                </c:pt>
                <c:pt idx="1152">
                  <c:v>3.7461200000000003</c:v>
                </c:pt>
                <c:pt idx="1153">
                  <c:v>3.76139</c:v>
                </c:pt>
                <c:pt idx="1154">
                  <c:v>3.76328</c:v>
                </c:pt>
                <c:pt idx="1155">
                  <c:v>3.7442000000000002</c:v>
                </c:pt>
                <c:pt idx="1156">
                  <c:v>3.7346500000000002</c:v>
                </c:pt>
                <c:pt idx="1157">
                  <c:v>3.72227</c:v>
                </c:pt>
                <c:pt idx="1158">
                  <c:v>3.7251500000000002</c:v>
                </c:pt>
                <c:pt idx="1159">
                  <c:v>3.7223000000000006</c:v>
                </c:pt>
                <c:pt idx="1160">
                  <c:v>3.7413800000000004</c:v>
                </c:pt>
                <c:pt idx="1161">
                  <c:v>3.7327700000000004</c:v>
                </c:pt>
                <c:pt idx="1162">
                  <c:v>3.7222499999999998</c:v>
                </c:pt>
                <c:pt idx="1163">
                  <c:v>3.6726099999999997</c:v>
                </c:pt>
                <c:pt idx="1164">
                  <c:v>3.6315600000000003</c:v>
                </c:pt>
                <c:pt idx="1165">
                  <c:v>3.6038999999999999</c:v>
                </c:pt>
                <c:pt idx="1166">
                  <c:v>3.6105999999999998</c:v>
                </c:pt>
                <c:pt idx="1167">
                  <c:v>3.6249399999999996</c:v>
                </c:pt>
                <c:pt idx="1168">
                  <c:v>3.6325599999999998</c:v>
                </c:pt>
                <c:pt idx="1169">
                  <c:v>3.6411199999999999</c:v>
                </c:pt>
                <c:pt idx="1170">
                  <c:v>3.6239399999999997</c:v>
                </c:pt>
                <c:pt idx="1171">
                  <c:v>3.6267999999999994</c:v>
                </c:pt>
                <c:pt idx="1172">
                  <c:v>3.6372999999999998</c:v>
                </c:pt>
                <c:pt idx="1173">
                  <c:v>3.6983899999999998</c:v>
                </c:pt>
                <c:pt idx="1174">
                  <c:v>3.7527900000000001</c:v>
                </c:pt>
                <c:pt idx="1175">
                  <c:v>3.7938600000000005</c:v>
                </c:pt>
                <c:pt idx="1176">
                  <c:v>3.8053199999999996</c:v>
                </c:pt>
                <c:pt idx="1177">
                  <c:v>3.8119999999999994</c:v>
                </c:pt>
                <c:pt idx="1178">
                  <c:v>3.8339299999999996</c:v>
                </c:pt>
                <c:pt idx="1179">
                  <c:v>3.85873</c:v>
                </c:pt>
                <c:pt idx="1180">
                  <c:v>3.8673299999999999</c:v>
                </c:pt>
                <c:pt idx="1181">
                  <c:v>3.8759199999999998</c:v>
                </c:pt>
                <c:pt idx="1182">
                  <c:v>3.8682800000000004</c:v>
                </c:pt>
                <c:pt idx="1183">
                  <c:v>3.8558500000000002</c:v>
                </c:pt>
                <c:pt idx="1184">
                  <c:v>3.8425000000000002</c:v>
                </c:pt>
                <c:pt idx="1185">
                  <c:v>3.79956</c:v>
                </c:pt>
                <c:pt idx="1186">
                  <c:v>3.7843100000000001</c:v>
                </c:pt>
                <c:pt idx="1187">
                  <c:v>3.78335</c:v>
                </c:pt>
                <c:pt idx="1188">
                  <c:v>3.7881099999999996</c:v>
                </c:pt>
                <c:pt idx="1189">
                  <c:v>3.7566000000000002</c:v>
                </c:pt>
                <c:pt idx="1190">
                  <c:v>3.7270099999999999</c:v>
                </c:pt>
                <c:pt idx="1191">
                  <c:v>3.68405</c:v>
                </c:pt>
                <c:pt idx="1192">
                  <c:v>3.63443</c:v>
                </c:pt>
                <c:pt idx="1193">
                  <c:v>3.5771800000000002</c:v>
                </c:pt>
                <c:pt idx="1194">
                  <c:v>3.5476200000000002</c:v>
                </c:pt>
                <c:pt idx="1195">
                  <c:v>3.5523700000000007</c:v>
                </c:pt>
                <c:pt idx="1196">
                  <c:v>3.5562000000000005</c:v>
                </c:pt>
                <c:pt idx="1197">
                  <c:v>3.5370800000000004</c:v>
                </c:pt>
                <c:pt idx="1198">
                  <c:v>3.49796</c:v>
                </c:pt>
                <c:pt idx="1199">
                  <c:v>3.43879</c:v>
                </c:pt>
                <c:pt idx="1200">
                  <c:v>3.40923</c:v>
                </c:pt>
                <c:pt idx="1201">
                  <c:v>3.3920699999999999</c:v>
                </c:pt>
                <c:pt idx="1202">
                  <c:v>3.4130399999999996</c:v>
                </c:pt>
                <c:pt idx="1203">
                  <c:v>3.41303</c:v>
                </c:pt>
                <c:pt idx="1204">
                  <c:v>3.41588</c:v>
                </c:pt>
                <c:pt idx="1205">
                  <c:v>3.3843800000000002</c:v>
                </c:pt>
                <c:pt idx="1206">
                  <c:v>3.4015500000000003</c:v>
                </c:pt>
                <c:pt idx="1207">
                  <c:v>3.3681299999999998</c:v>
                </c:pt>
                <c:pt idx="1208">
                  <c:v>3.3242400000000001</c:v>
                </c:pt>
                <c:pt idx="1209">
                  <c:v>3.1954000000000002</c:v>
                </c:pt>
                <c:pt idx="1210">
                  <c:v>3.1037999999999997</c:v>
                </c:pt>
                <c:pt idx="1211">
                  <c:v>3.0482800000000001</c:v>
                </c:pt>
                <c:pt idx="1212">
                  <c:v>3.0663100000000001</c:v>
                </c:pt>
                <c:pt idx="1213">
                  <c:v>3.08325</c:v>
                </c:pt>
                <c:pt idx="1214">
                  <c:v>3.1093099999999998</c:v>
                </c:pt>
                <c:pt idx="1215">
                  <c:v>3.1189400000000003</c:v>
                </c:pt>
                <c:pt idx="1216">
                  <c:v>3.1459600000000001</c:v>
                </c:pt>
                <c:pt idx="1217">
                  <c:v>3.1681400000000002</c:v>
                </c:pt>
                <c:pt idx="1218">
                  <c:v>3.1585100000000002</c:v>
                </c:pt>
                <c:pt idx="1219">
                  <c:v>3.1864499999999998</c:v>
                </c:pt>
                <c:pt idx="1220">
                  <c:v>3.24044</c:v>
                </c:pt>
                <c:pt idx="1221">
                  <c:v>3.29251</c:v>
                </c:pt>
                <c:pt idx="1222">
                  <c:v>3.3156699999999999</c:v>
                </c:pt>
                <c:pt idx="1223">
                  <c:v>3.3262799999999997</c:v>
                </c:pt>
                <c:pt idx="1224">
                  <c:v>3.3291399999999998</c:v>
                </c:pt>
                <c:pt idx="1225">
                  <c:v>3.3503399999999997</c:v>
                </c:pt>
                <c:pt idx="1226">
                  <c:v>3.34938</c:v>
                </c:pt>
                <c:pt idx="1227">
                  <c:v>3.39276</c:v>
                </c:pt>
                <c:pt idx="1228">
                  <c:v>3.4236099999999996</c:v>
                </c:pt>
                <c:pt idx="1229">
                  <c:v>3.4361299999999995</c:v>
                </c:pt>
                <c:pt idx="1230">
                  <c:v>3.4351799999999999</c:v>
                </c:pt>
                <c:pt idx="1231">
                  <c:v>3.4380699999999997</c:v>
                </c:pt>
                <c:pt idx="1232">
                  <c:v>3.4294100000000003</c:v>
                </c:pt>
                <c:pt idx="1233">
                  <c:v>3.4207400000000003</c:v>
                </c:pt>
                <c:pt idx="1234">
                  <c:v>3.4110800000000001</c:v>
                </c:pt>
                <c:pt idx="1235">
                  <c:v>3.4130000000000003</c:v>
                </c:pt>
                <c:pt idx="1236">
                  <c:v>3.4081600000000001</c:v>
                </c:pt>
                <c:pt idx="1237">
                  <c:v>3.4149299999999996</c:v>
                </c:pt>
                <c:pt idx="1238">
                  <c:v>3.3898799999999998</c:v>
                </c:pt>
                <c:pt idx="1239">
                  <c:v>3.3821699999999999</c:v>
                </c:pt>
                <c:pt idx="1240">
                  <c:v>3.2346400000000002</c:v>
                </c:pt>
                <c:pt idx="1241">
                  <c:v>3.0803799999999999</c:v>
                </c:pt>
                <c:pt idx="1242">
                  <c:v>2.9424999999999999</c:v>
                </c:pt>
                <c:pt idx="1243">
                  <c:v>2.9338399999999996</c:v>
                </c:pt>
                <c:pt idx="1244">
                  <c:v>2.9936000000000003</c:v>
                </c:pt>
                <c:pt idx="1245">
                  <c:v>3.0196499999999999</c:v>
                </c:pt>
                <c:pt idx="1246">
                  <c:v>3.0640000000000001</c:v>
                </c:pt>
                <c:pt idx="1247">
                  <c:v>3.0871399999999998</c:v>
                </c:pt>
                <c:pt idx="1248">
                  <c:v>3.1710099999999999</c:v>
                </c:pt>
                <c:pt idx="1249">
                  <c:v>3.1719900000000001</c:v>
                </c:pt>
                <c:pt idx="1250">
                  <c:v>3.1632999999999996</c:v>
                </c:pt>
                <c:pt idx="1251">
                  <c:v>3.15368</c:v>
                </c:pt>
                <c:pt idx="1252">
                  <c:v>3.1449799999999999</c:v>
                </c:pt>
                <c:pt idx="1253">
                  <c:v>3.1623299999999999</c:v>
                </c:pt>
                <c:pt idx="1254">
                  <c:v>3.18451</c:v>
                </c:pt>
                <c:pt idx="1255">
                  <c:v>3.2124600000000001</c:v>
                </c:pt>
                <c:pt idx="1256">
                  <c:v>3.2442700000000002</c:v>
                </c:pt>
                <c:pt idx="1257">
                  <c:v>3.2461899999999999</c:v>
                </c:pt>
                <c:pt idx="1258">
                  <c:v>3.2712599999999998</c:v>
                </c:pt>
                <c:pt idx="1259">
                  <c:v>3.2789999999999999</c:v>
                </c:pt>
                <c:pt idx="1260">
                  <c:v>3.2828599999999999</c:v>
                </c:pt>
                <c:pt idx="1261">
                  <c:v>3.29731</c:v>
                </c:pt>
                <c:pt idx="1262">
                  <c:v>3.3050200000000007</c:v>
                </c:pt>
                <c:pt idx="1263">
                  <c:v>3.3580399999999999</c:v>
                </c:pt>
                <c:pt idx="1264">
                  <c:v>3.3609599999999999</c:v>
                </c:pt>
                <c:pt idx="1265">
                  <c:v>3.3763799999999997</c:v>
                </c:pt>
                <c:pt idx="1266">
                  <c:v>3.3657599999999999</c:v>
                </c:pt>
                <c:pt idx="1267">
                  <c:v>3.3792399999999994</c:v>
                </c:pt>
                <c:pt idx="1268">
                  <c:v>3.3840699999999999</c:v>
                </c:pt>
                <c:pt idx="1269">
                  <c:v>3.3638200000000005</c:v>
                </c:pt>
                <c:pt idx="1270">
                  <c:v>3.3512899999999997</c:v>
                </c:pt>
                <c:pt idx="1271">
                  <c:v>3.3243099999999997</c:v>
                </c:pt>
                <c:pt idx="1272">
                  <c:v>3.2876699999999999</c:v>
                </c:pt>
                <c:pt idx="1273">
                  <c:v>3.2568399999999995</c:v>
                </c:pt>
                <c:pt idx="1274">
                  <c:v>3.2558699999999998</c:v>
                </c:pt>
                <c:pt idx="1275">
                  <c:v>3.4236399999999998</c:v>
                </c:pt>
                <c:pt idx="1276">
                  <c:v>3.5586199999999999</c:v>
                </c:pt>
                <c:pt idx="1277">
                  <c:v>3.7016900000000001</c:v>
                </c:pt>
                <c:pt idx="1278">
                  <c:v>3.6597200000000001</c:v>
                </c:pt>
                <c:pt idx="1279">
                  <c:v>3.5973699999999997</c:v>
                </c:pt>
                <c:pt idx="1280">
                  <c:v>3.5205599999999997</c:v>
                </c:pt>
                <c:pt idx="1281">
                  <c:v>3.4787499999999998</c:v>
                </c:pt>
                <c:pt idx="1282">
                  <c:v>3.4680499999999999</c:v>
                </c:pt>
                <c:pt idx="1283">
                  <c:v>3.4592900000000002</c:v>
                </c:pt>
                <c:pt idx="1284">
                  <c:v>3.4583200000000005</c:v>
                </c:pt>
                <c:pt idx="1285">
                  <c:v>3.5059700000000005</c:v>
                </c:pt>
                <c:pt idx="1286">
                  <c:v>3.5059800000000001</c:v>
                </c:pt>
                <c:pt idx="1287">
                  <c:v>3.52929</c:v>
                </c:pt>
                <c:pt idx="1288">
                  <c:v>3.4612099999999995</c:v>
                </c:pt>
                <c:pt idx="1289">
                  <c:v>3.4436999999999998</c:v>
                </c:pt>
                <c:pt idx="1290">
                  <c:v>3.41066</c:v>
                </c:pt>
                <c:pt idx="1291">
                  <c:v>3.4320700000000004</c:v>
                </c:pt>
                <c:pt idx="1292">
                  <c:v>3.4174700000000002</c:v>
                </c:pt>
                <c:pt idx="1293">
                  <c:v>3.4271799999999999</c:v>
                </c:pt>
                <c:pt idx="1294">
                  <c:v>3.4407699999999997</c:v>
                </c:pt>
                <c:pt idx="1295">
                  <c:v>3.45146</c:v>
                </c:pt>
                <c:pt idx="1296">
                  <c:v>3.4504900000000003</c:v>
                </c:pt>
                <c:pt idx="1297">
                  <c:v>3.45147</c:v>
                </c:pt>
                <c:pt idx="1298">
                  <c:v>3.4563499999999996</c:v>
                </c:pt>
                <c:pt idx="1299">
                  <c:v>3.45343</c:v>
                </c:pt>
                <c:pt idx="1300">
                  <c:v>3.4534399999999996</c:v>
                </c:pt>
                <c:pt idx="1301">
                  <c:v>3.47288</c:v>
                </c:pt>
                <c:pt idx="1302">
                  <c:v>3.46122</c:v>
                </c:pt>
                <c:pt idx="1303">
                  <c:v>3.5079099999999999</c:v>
                </c:pt>
                <c:pt idx="1304">
                  <c:v>3.5371099999999993</c:v>
                </c:pt>
                <c:pt idx="1305">
                  <c:v>3.5584799999999999</c:v>
                </c:pt>
                <c:pt idx="1306">
                  <c:v>3.54779</c:v>
                </c:pt>
                <c:pt idx="1307">
                  <c:v>3.53904</c:v>
                </c:pt>
                <c:pt idx="1308">
                  <c:v>3.5546199999999999</c:v>
                </c:pt>
                <c:pt idx="1309">
                  <c:v>3.5624099999999999</c:v>
                </c:pt>
                <c:pt idx="1310">
                  <c:v>3.5740499999999997</c:v>
                </c:pt>
                <c:pt idx="1311">
                  <c:v>3.4981900000000001</c:v>
                </c:pt>
                <c:pt idx="1312">
                  <c:v>3.46122</c:v>
                </c:pt>
                <c:pt idx="1313">
                  <c:v>3.4388699999999996</c:v>
                </c:pt>
                <c:pt idx="1314">
                  <c:v>3.4670499999999995</c:v>
                </c:pt>
                <c:pt idx="1315">
                  <c:v>3.48454</c:v>
                </c:pt>
                <c:pt idx="1316">
                  <c:v>3.4582800000000002</c:v>
                </c:pt>
                <c:pt idx="1317">
                  <c:v>3.44855</c:v>
                </c:pt>
                <c:pt idx="1318">
                  <c:v>3.4602399999999998</c:v>
                </c:pt>
                <c:pt idx="1319">
                  <c:v>3.4602200000000001</c:v>
                </c:pt>
                <c:pt idx="1320">
                  <c:v>3.4446599999999998</c:v>
                </c:pt>
                <c:pt idx="1321">
                  <c:v>3.41547</c:v>
                </c:pt>
                <c:pt idx="1322">
                  <c:v>3.43492</c:v>
                </c:pt>
                <c:pt idx="1323">
                  <c:v>3.4388199999999998</c:v>
                </c:pt>
                <c:pt idx="1324">
                  <c:v>3.4320199999999996</c:v>
                </c:pt>
                <c:pt idx="1325">
                  <c:v>3.4018899999999999</c:v>
                </c:pt>
                <c:pt idx="1326">
                  <c:v>3.39507</c:v>
                </c:pt>
                <c:pt idx="1327">
                  <c:v>3.36686</c:v>
                </c:pt>
                <c:pt idx="1328">
                  <c:v>3.3493399999999998</c:v>
                </c:pt>
                <c:pt idx="1329">
                  <c:v>3.2910000000000004</c:v>
                </c:pt>
                <c:pt idx="1330">
                  <c:v>3.2530700000000001</c:v>
                </c:pt>
                <c:pt idx="1331">
                  <c:v>3.2297400000000001</c:v>
                </c:pt>
                <c:pt idx="1332">
                  <c:v>3.2297400000000001</c:v>
                </c:pt>
                <c:pt idx="1333">
                  <c:v>3.2851800000000004</c:v>
                </c:pt>
                <c:pt idx="1334">
                  <c:v>3.3474300000000001</c:v>
                </c:pt>
                <c:pt idx="1335">
                  <c:v>3.4867499999999998</c:v>
                </c:pt>
                <c:pt idx="1336">
                  <c:v>3.5661699999999996</c:v>
                </c:pt>
                <c:pt idx="1337">
                  <c:v>3.6143000000000001</c:v>
                </c:pt>
                <c:pt idx="1338">
                  <c:v>3.59856</c:v>
                </c:pt>
                <c:pt idx="1339">
                  <c:v>3.5906599999999997</c:v>
                </c:pt>
                <c:pt idx="1340">
                  <c:v>3.6025</c:v>
                </c:pt>
                <c:pt idx="1341">
                  <c:v>3.6024799999999999</c:v>
                </c:pt>
                <c:pt idx="1342">
                  <c:v>3.6024799999999999</c:v>
                </c:pt>
                <c:pt idx="1343">
                  <c:v>3.60148</c:v>
                </c:pt>
                <c:pt idx="1344">
                  <c:v>3.6152699999999998</c:v>
                </c:pt>
                <c:pt idx="1345">
                  <c:v>3.63889</c:v>
                </c:pt>
                <c:pt idx="1346">
                  <c:v>3.66153</c:v>
                </c:pt>
                <c:pt idx="1347">
                  <c:v>3.6723699999999999</c:v>
                </c:pt>
                <c:pt idx="1348">
                  <c:v>3.6713800000000001</c:v>
                </c:pt>
                <c:pt idx="1349">
                  <c:v>3.66547</c:v>
                </c:pt>
                <c:pt idx="1350">
                  <c:v>3.6901000000000002</c:v>
                </c:pt>
                <c:pt idx="1351">
                  <c:v>3.7659199999999999</c:v>
                </c:pt>
                <c:pt idx="1352">
                  <c:v>3.8043200000000001</c:v>
                </c:pt>
                <c:pt idx="1353">
                  <c:v>3.83189</c:v>
                </c:pt>
                <c:pt idx="1354">
                  <c:v>3.8289299999999997</c:v>
                </c:pt>
                <c:pt idx="1355">
                  <c:v>3.8013899999999996</c:v>
                </c:pt>
                <c:pt idx="1356">
                  <c:v>3.7925200000000001</c:v>
                </c:pt>
                <c:pt idx="1357">
                  <c:v>3.8151700000000002</c:v>
                </c:pt>
                <c:pt idx="1358">
                  <c:v>3.81711</c:v>
                </c:pt>
                <c:pt idx="1359">
                  <c:v>3.8200500000000002</c:v>
                </c:pt>
                <c:pt idx="1360">
                  <c:v>3.7983800000000003</c:v>
                </c:pt>
                <c:pt idx="1361">
                  <c:v>3.7609700000000004</c:v>
                </c:pt>
                <c:pt idx="1362">
                  <c:v>3.7698300000000007</c:v>
                </c:pt>
                <c:pt idx="1363">
                  <c:v>3.7836400000000001</c:v>
                </c:pt>
                <c:pt idx="1364">
                  <c:v>3.8446899999999999</c:v>
                </c:pt>
                <c:pt idx="1365">
                  <c:v>3.8702800000000002</c:v>
                </c:pt>
                <c:pt idx="1366">
                  <c:v>3.8978299999999999</c:v>
                </c:pt>
                <c:pt idx="1367">
                  <c:v>3.8948799999999997</c:v>
                </c:pt>
                <c:pt idx="1368">
                  <c:v>3.8820899999999998</c:v>
                </c:pt>
                <c:pt idx="1369">
                  <c:v>3.8338599999999996</c:v>
                </c:pt>
                <c:pt idx="1370">
                  <c:v>3.7856099999999997</c:v>
                </c:pt>
                <c:pt idx="1371">
                  <c:v>3.7570799999999998</c:v>
                </c:pt>
                <c:pt idx="1372">
                  <c:v>3.7088299999999998</c:v>
                </c:pt>
                <c:pt idx="1373">
                  <c:v>3.6468099999999994</c:v>
                </c:pt>
                <c:pt idx="1374">
                  <c:v>3.6182400000000001</c:v>
                </c:pt>
                <c:pt idx="1375">
                  <c:v>3.6084100000000001</c:v>
                </c:pt>
                <c:pt idx="1376">
                  <c:v>3.6182600000000003</c:v>
                </c:pt>
                <c:pt idx="1377">
                  <c:v>3.6172900000000001</c:v>
                </c:pt>
                <c:pt idx="1378">
                  <c:v>3.6369699999999998</c:v>
                </c:pt>
                <c:pt idx="1379">
                  <c:v>3.6576400000000002</c:v>
                </c:pt>
                <c:pt idx="1380">
                  <c:v>3.6487600000000002</c:v>
                </c:pt>
                <c:pt idx="1381">
                  <c:v>3.6546700000000003</c:v>
                </c:pt>
                <c:pt idx="1382">
                  <c:v>3.6743500000000004</c:v>
                </c:pt>
                <c:pt idx="1383">
                  <c:v>3.7501600000000002</c:v>
                </c:pt>
                <c:pt idx="1384">
                  <c:v>3.7974100000000002</c:v>
                </c:pt>
                <c:pt idx="1385">
                  <c:v>3.8141399999999996</c:v>
                </c:pt>
                <c:pt idx="1386">
                  <c:v>3.8220399999999999</c:v>
                </c:pt>
                <c:pt idx="1387">
                  <c:v>3.8210500000000001</c:v>
                </c:pt>
                <c:pt idx="1388">
                  <c:v>3.8210699999999997</c:v>
                </c:pt>
                <c:pt idx="1389">
                  <c:v>3.8486099999999994</c:v>
                </c:pt>
                <c:pt idx="1390">
                  <c:v>3.8613999999999997</c:v>
                </c:pt>
                <c:pt idx="1391">
                  <c:v>3.9047299999999998</c:v>
                </c:pt>
                <c:pt idx="1392">
                  <c:v>3.88605</c:v>
                </c:pt>
                <c:pt idx="1393">
                  <c:v>3.8644100000000003</c:v>
                </c:pt>
                <c:pt idx="1394">
                  <c:v>3.8397999999999994</c:v>
                </c:pt>
                <c:pt idx="1395">
                  <c:v>3.7236099999999999</c:v>
                </c:pt>
                <c:pt idx="1396">
                  <c:v>3.6586099999999995</c:v>
                </c:pt>
                <c:pt idx="1397">
                  <c:v>3.62019</c:v>
                </c:pt>
                <c:pt idx="1398">
                  <c:v>3.6568199999999997</c:v>
                </c:pt>
                <c:pt idx="1399">
                  <c:v>3.6684200000000002</c:v>
                </c:pt>
                <c:pt idx="1400">
                  <c:v>3.7209699999999994</c:v>
                </c:pt>
                <c:pt idx="1401">
                  <c:v>3.7606900000000003</c:v>
                </c:pt>
                <c:pt idx="1402">
                  <c:v>3.8113299999999994</c:v>
                </c:pt>
                <c:pt idx="1403">
                  <c:v>3.8460999999999999</c:v>
                </c:pt>
                <c:pt idx="1404">
                  <c:v>3.8699500000000002</c:v>
                </c:pt>
                <c:pt idx="1405">
                  <c:v>3.9057200000000005</c:v>
                </c:pt>
                <c:pt idx="1406">
                  <c:v>3.8749400000000005</c:v>
                </c:pt>
                <c:pt idx="1407">
                  <c:v>3.8064099999999996</c:v>
                </c:pt>
                <c:pt idx="1408">
                  <c:v>3.7328999999999999</c:v>
                </c:pt>
                <c:pt idx="1409">
                  <c:v>3.6991300000000003</c:v>
                </c:pt>
                <c:pt idx="1410">
                  <c:v>3.7229700000000001</c:v>
                </c:pt>
                <c:pt idx="1411">
                  <c:v>3.75474</c:v>
                </c:pt>
                <c:pt idx="1412">
                  <c:v>3.7865199999999999</c:v>
                </c:pt>
                <c:pt idx="1413">
                  <c:v>3.8421499999999997</c:v>
                </c:pt>
                <c:pt idx="1414">
                  <c:v>3.8967899999999998</c:v>
                </c:pt>
                <c:pt idx="1415">
                  <c:v>3.9772499999999997</c:v>
                </c:pt>
                <c:pt idx="1416">
                  <c:v>4.00406</c:v>
                </c:pt>
                <c:pt idx="1417">
                  <c:v>4.0696200000000005</c:v>
                </c:pt>
                <c:pt idx="1418">
                  <c:v>4.0924800000000001</c:v>
                </c:pt>
                <c:pt idx="1419">
                  <c:v>4.1292299999999997</c:v>
                </c:pt>
                <c:pt idx="1420">
                  <c:v>4.1093500000000001</c:v>
                </c:pt>
                <c:pt idx="1421">
                  <c:v>4.1212499999999999</c:v>
                </c:pt>
                <c:pt idx="1422">
                  <c:v>4.1282199999999998</c:v>
                </c:pt>
                <c:pt idx="1423">
                  <c:v>4.1649799999999999</c:v>
                </c:pt>
                <c:pt idx="1424">
                  <c:v>4.1679700000000004</c:v>
                </c:pt>
                <c:pt idx="1425">
                  <c:v>4.2861799999999999</c:v>
                </c:pt>
                <c:pt idx="1426">
                  <c:v>4.3557100000000002</c:v>
                </c:pt>
                <c:pt idx="1427">
                  <c:v>4.4043700000000001</c:v>
                </c:pt>
                <c:pt idx="1428">
                  <c:v>4.3745500000000002</c:v>
                </c:pt>
                <c:pt idx="1429">
                  <c:v>4.3308599999999995</c:v>
                </c:pt>
                <c:pt idx="1430">
                  <c:v>4.2802199999999999</c:v>
                </c:pt>
                <c:pt idx="1431">
                  <c:v>4.2464399999999998</c:v>
                </c:pt>
                <c:pt idx="1432">
                  <c:v>4.1977599999999997</c:v>
                </c:pt>
                <c:pt idx="1433">
                  <c:v>4.1828500000000002</c:v>
                </c:pt>
                <c:pt idx="1434">
                  <c:v>4.1659600000000001</c:v>
                </c:pt>
                <c:pt idx="1435">
                  <c:v>4.1689299999999996</c:v>
                </c:pt>
                <c:pt idx="1436">
                  <c:v>4.1758999999999995</c:v>
                </c:pt>
                <c:pt idx="1437">
                  <c:v>4.1709399999999999</c:v>
                </c:pt>
                <c:pt idx="1438">
                  <c:v>4.1679700000000004</c:v>
                </c:pt>
                <c:pt idx="1439">
                  <c:v>4.1858399999999998</c:v>
                </c:pt>
                <c:pt idx="1440">
                  <c:v>4.2156399999999996</c:v>
                </c:pt>
                <c:pt idx="1441">
                  <c:v>4.2543800000000003</c:v>
                </c:pt>
                <c:pt idx="1442">
                  <c:v>4.30802</c:v>
                </c:pt>
                <c:pt idx="1443">
                  <c:v>4.3278999999999996</c:v>
                </c:pt>
                <c:pt idx="1444">
                  <c:v>4.3428100000000001</c:v>
                </c:pt>
                <c:pt idx="1445">
                  <c:v>4.3348599999999999</c:v>
                </c:pt>
                <c:pt idx="1446">
                  <c:v>4.3378300000000003</c:v>
                </c:pt>
                <c:pt idx="1447">
                  <c:v>4.3328399999999991</c:v>
                </c:pt>
                <c:pt idx="1448">
                  <c:v>4.342789999999999</c:v>
                </c:pt>
                <c:pt idx="1449">
                  <c:v>4.33284</c:v>
                </c:pt>
                <c:pt idx="1450">
                  <c:v>4.33284</c:v>
                </c:pt>
                <c:pt idx="1451">
                  <c:v>4.3129799999999996</c:v>
                </c:pt>
                <c:pt idx="1452">
                  <c:v>4.3348399999999998</c:v>
                </c:pt>
                <c:pt idx="1453">
                  <c:v>4.3775499999999994</c:v>
                </c:pt>
                <c:pt idx="1454">
                  <c:v>4.39541</c:v>
                </c:pt>
                <c:pt idx="1455">
                  <c:v>4.3785399999999992</c:v>
                </c:pt>
                <c:pt idx="1456">
                  <c:v>4.3616599999999996</c:v>
                </c:pt>
                <c:pt idx="1457">
                  <c:v>4.3626499999999995</c:v>
                </c:pt>
                <c:pt idx="1458">
                  <c:v>4.3974099999999998</c:v>
                </c:pt>
                <c:pt idx="1459">
                  <c:v>4.36761</c:v>
                </c:pt>
                <c:pt idx="1460">
                  <c:v>4.5096800000000004</c:v>
                </c:pt>
                <c:pt idx="1461">
                  <c:v>4.6119900000000005</c:v>
                </c:pt>
                <c:pt idx="1462">
                  <c:v>4.72689</c:v>
                </c:pt>
                <c:pt idx="1463">
                  <c:v>4.7124000000000006</c:v>
                </c:pt>
                <c:pt idx="1464">
                  <c:v>4.7370000000000001</c:v>
                </c:pt>
                <c:pt idx="1465">
                  <c:v>4.7519999999999998</c:v>
                </c:pt>
                <c:pt idx="1466">
                  <c:v>4.851</c:v>
                </c:pt>
                <c:pt idx="1467">
                  <c:v>4.8559999999999999</c:v>
                </c:pt>
                <c:pt idx="1468">
                  <c:v>4.8520000000000003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A-433F-B4BB-DA801AE2CDAA}"/>
            </c:ext>
          </c:extLst>
        </c:ser>
        <c:ser>
          <c:idx val="2"/>
          <c:order val="2"/>
          <c:tx>
            <c:strRef>
              <c:f>'Weighted Moving Average'!$M$1</c:f>
              <c:strCache>
                <c:ptCount val="1"/>
                <c:pt idx="0">
                  <c:v>Forecast 6 Period </c:v>
                </c:pt>
              </c:strCache>
            </c:strRef>
          </c:tx>
          <c:spPr>
            <a:ln w="34925" cap="rnd">
              <a:solidFill>
                <a:schemeClr val="accent6">
                  <a:shade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Average'!$M$2:$M$1470</c:f>
              <c:numCache>
                <c:formatCode>#,##0.00</c:formatCode>
                <c:ptCount val="1469"/>
                <c:pt idx="6">
                  <c:v>5.3500399999999999</c:v>
                </c:pt>
                <c:pt idx="7">
                  <c:v>5.4044999999999996</c:v>
                </c:pt>
                <c:pt idx="8">
                  <c:v>5.4553900000000004</c:v>
                </c:pt>
                <c:pt idx="9">
                  <c:v>5.45181</c:v>
                </c:pt>
                <c:pt idx="10">
                  <c:v>5.4401999999999999</c:v>
                </c:pt>
                <c:pt idx="11">
                  <c:v>5.4053900000000006</c:v>
                </c:pt>
                <c:pt idx="12">
                  <c:v>5.3759200000000007</c:v>
                </c:pt>
                <c:pt idx="13">
                  <c:v>5.3812800000000012</c:v>
                </c:pt>
                <c:pt idx="14">
                  <c:v>5.3643200000000011</c:v>
                </c:pt>
                <c:pt idx="15">
                  <c:v>5.3759200000000016</c:v>
                </c:pt>
                <c:pt idx="16">
                  <c:v>5.4018100000000002</c:v>
                </c:pt>
                <c:pt idx="17">
                  <c:v>5.5035699999999999</c:v>
                </c:pt>
                <c:pt idx="18">
                  <c:v>5.5955199999999996</c:v>
                </c:pt>
                <c:pt idx="19">
                  <c:v>5.6794399999999996</c:v>
                </c:pt>
                <c:pt idx="20">
                  <c:v>5.7695999999999996</c:v>
                </c:pt>
                <c:pt idx="21">
                  <c:v>5.7740600000000004</c:v>
                </c:pt>
                <c:pt idx="22">
                  <c:v>5.7392400000000006</c:v>
                </c:pt>
                <c:pt idx="23">
                  <c:v>5.6473000000000004</c:v>
                </c:pt>
                <c:pt idx="24">
                  <c:v>5.5598200000000002</c:v>
                </c:pt>
                <c:pt idx="25">
                  <c:v>5.4883999999999995</c:v>
                </c:pt>
                <c:pt idx="26">
                  <c:v>5.4187800000000008</c:v>
                </c:pt>
                <c:pt idx="27">
                  <c:v>5.4107400000000005</c:v>
                </c:pt>
                <c:pt idx="28">
                  <c:v>5.4330699999999998</c:v>
                </c:pt>
                <c:pt idx="29">
                  <c:v>5.4660900000000003</c:v>
                </c:pt>
                <c:pt idx="30">
                  <c:v>5.5232300000000008</c:v>
                </c:pt>
                <c:pt idx="31">
                  <c:v>5.5580499999999997</c:v>
                </c:pt>
                <c:pt idx="32">
                  <c:v>5.6000100000000002</c:v>
                </c:pt>
                <c:pt idx="33">
                  <c:v>5.5946700000000007</c:v>
                </c:pt>
                <c:pt idx="34">
                  <c:v>5.5652100000000004</c:v>
                </c:pt>
                <c:pt idx="35">
                  <c:v>5.5437899999999996</c:v>
                </c:pt>
                <c:pt idx="36">
                  <c:v>5.5294899999999991</c:v>
                </c:pt>
                <c:pt idx="37">
                  <c:v>5.51431</c:v>
                </c:pt>
                <c:pt idx="38">
                  <c:v>5.4982299999999995</c:v>
                </c:pt>
                <c:pt idx="39">
                  <c:v>5.4910800000000002</c:v>
                </c:pt>
                <c:pt idx="40">
                  <c:v>5.4767900000000003</c:v>
                </c:pt>
                <c:pt idx="41">
                  <c:v>5.4696500000000006</c:v>
                </c:pt>
                <c:pt idx="42">
                  <c:v>5.4518000000000004</c:v>
                </c:pt>
                <c:pt idx="43">
                  <c:v>5.4562600000000003</c:v>
                </c:pt>
                <c:pt idx="44">
                  <c:v>5.4553799999999999</c:v>
                </c:pt>
                <c:pt idx="45">
                  <c:v>5.4402099999999995</c:v>
                </c:pt>
                <c:pt idx="46">
                  <c:v>5.4375400000000003</c:v>
                </c:pt>
                <c:pt idx="47">
                  <c:v>5.4384399999999999</c:v>
                </c:pt>
                <c:pt idx="48">
                  <c:v>5.4580699999999993</c:v>
                </c:pt>
                <c:pt idx="49">
                  <c:v>5.4661099999999996</c:v>
                </c:pt>
                <c:pt idx="50">
                  <c:v>5.4902100000000003</c:v>
                </c:pt>
                <c:pt idx="51">
                  <c:v>5.5446700000000009</c:v>
                </c:pt>
                <c:pt idx="52">
                  <c:v>5.5794899999999998</c:v>
                </c:pt>
                <c:pt idx="53">
                  <c:v>5.6169700000000002</c:v>
                </c:pt>
                <c:pt idx="54">
                  <c:v>5.631260000000001</c:v>
                </c:pt>
                <c:pt idx="55">
                  <c:v>5.6303600000000005</c:v>
                </c:pt>
                <c:pt idx="56">
                  <c:v>5.5598400000000003</c:v>
                </c:pt>
                <c:pt idx="57">
                  <c:v>5.470559999999999</c:v>
                </c:pt>
                <c:pt idx="58">
                  <c:v>5.38307</c:v>
                </c:pt>
                <c:pt idx="59">
                  <c:v>5.2964800000000007</c:v>
                </c:pt>
                <c:pt idx="60">
                  <c:v>5.2259599999999997</c:v>
                </c:pt>
                <c:pt idx="61">
                  <c:v>5.1643600000000003</c:v>
                </c:pt>
                <c:pt idx="62">
                  <c:v>5.1500800000000009</c:v>
                </c:pt>
                <c:pt idx="63">
                  <c:v>5.1438400000000009</c:v>
                </c:pt>
                <c:pt idx="64">
                  <c:v>5.1697199999999999</c:v>
                </c:pt>
                <c:pt idx="65">
                  <c:v>5.1929299999999996</c:v>
                </c:pt>
                <c:pt idx="66">
                  <c:v>5.2268500000000007</c:v>
                </c:pt>
                <c:pt idx="67">
                  <c:v>5.2616700000000005</c:v>
                </c:pt>
                <c:pt idx="68">
                  <c:v>5.2661300000000004</c:v>
                </c:pt>
                <c:pt idx="69">
                  <c:v>5.2652400000000004</c:v>
                </c:pt>
                <c:pt idx="70">
                  <c:v>5.2580900000000002</c:v>
                </c:pt>
                <c:pt idx="71">
                  <c:v>5.2598699999999994</c:v>
                </c:pt>
                <c:pt idx="72">
                  <c:v>5.21523</c:v>
                </c:pt>
                <c:pt idx="73">
                  <c:v>5.1750500000000006</c:v>
                </c:pt>
                <c:pt idx="74">
                  <c:v>5.1670200000000008</c:v>
                </c:pt>
                <c:pt idx="75">
                  <c:v>5.1518500000000005</c:v>
                </c:pt>
                <c:pt idx="76">
                  <c:v>5.1616800000000005</c:v>
                </c:pt>
                <c:pt idx="77">
                  <c:v>5.15991</c:v>
                </c:pt>
                <c:pt idx="78">
                  <c:v>5.1706200000000013</c:v>
                </c:pt>
                <c:pt idx="79">
                  <c:v>5.0911700000000009</c:v>
                </c:pt>
                <c:pt idx="80">
                  <c:v>5.0099400000000003</c:v>
                </c:pt>
                <c:pt idx="81">
                  <c:v>4.92333</c:v>
                </c:pt>
                <c:pt idx="82">
                  <c:v>4.8304799999999997</c:v>
                </c:pt>
                <c:pt idx="83">
                  <c:v>4.7715599999999991</c:v>
                </c:pt>
                <c:pt idx="84">
                  <c:v>4.70282</c:v>
                </c:pt>
                <c:pt idx="85">
                  <c:v>4.6796199999999999</c:v>
                </c:pt>
                <c:pt idx="86">
                  <c:v>4.6474899999999995</c:v>
                </c:pt>
                <c:pt idx="87">
                  <c:v>4.6064300000000005</c:v>
                </c:pt>
                <c:pt idx="88">
                  <c:v>4.5609000000000011</c:v>
                </c:pt>
                <c:pt idx="89">
                  <c:v>4.5162500000000003</c:v>
                </c:pt>
                <c:pt idx="90">
                  <c:v>4.4742899999999999</c:v>
                </c:pt>
                <c:pt idx="91">
                  <c:v>4.4225099999999999</c:v>
                </c:pt>
                <c:pt idx="92">
                  <c:v>4.3707399999999996</c:v>
                </c:pt>
                <c:pt idx="93">
                  <c:v>4.3305800000000003</c:v>
                </c:pt>
                <c:pt idx="94">
                  <c:v>4.33148</c:v>
                </c:pt>
                <c:pt idx="95">
                  <c:v>4.3413000000000004</c:v>
                </c:pt>
                <c:pt idx="96">
                  <c:v>4.3823600000000003</c:v>
                </c:pt>
                <c:pt idx="97">
                  <c:v>4.4368000000000007</c:v>
                </c:pt>
                <c:pt idx="98">
                  <c:v>4.4942800000000007</c:v>
                </c:pt>
                <c:pt idx="99">
                  <c:v>4.5246700000000004</c:v>
                </c:pt>
                <c:pt idx="100">
                  <c:v>4.5526600000000004</c:v>
                </c:pt>
                <c:pt idx="101">
                  <c:v>4.5608200000000005</c:v>
                </c:pt>
                <c:pt idx="102">
                  <c:v>4.5541100000000005</c:v>
                </c:pt>
                <c:pt idx="103">
                  <c:v>4.5691000000000006</c:v>
                </c:pt>
                <c:pt idx="104">
                  <c:v>4.5555700000000003</c:v>
                </c:pt>
                <c:pt idx="105">
                  <c:v>4.5555599999999998</c:v>
                </c:pt>
                <c:pt idx="106">
                  <c:v>4.5465399999999994</c:v>
                </c:pt>
                <c:pt idx="107">
                  <c:v>4.5465400000000002</c:v>
                </c:pt>
                <c:pt idx="108">
                  <c:v>4.5420299999999996</c:v>
                </c:pt>
                <c:pt idx="109">
                  <c:v>4.5492399999999993</c:v>
                </c:pt>
                <c:pt idx="110">
                  <c:v>4.5384099999999998</c:v>
                </c:pt>
                <c:pt idx="111">
                  <c:v>4.5636900000000002</c:v>
                </c:pt>
                <c:pt idx="112">
                  <c:v>4.5772300000000001</c:v>
                </c:pt>
                <c:pt idx="113">
                  <c:v>4.5799300000000001</c:v>
                </c:pt>
                <c:pt idx="114">
                  <c:v>4.5709</c:v>
                </c:pt>
                <c:pt idx="115">
                  <c:v>4.5438300000000007</c:v>
                </c:pt>
                <c:pt idx="116">
                  <c:v>4.5384200000000012</c:v>
                </c:pt>
                <c:pt idx="117">
                  <c:v>4.5239700000000003</c:v>
                </c:pt>
                <c:pt idx="118">
                  <c:v>4.5501499999999995</c:v>
                </c:pt>
                <c:pt idx="119">
                  <c:v>4.5745300000000002</c:v>
                </c:pt>
                <c:pt idx="120">
                  <c:v>4.58535</c:v>
                </c:pt>
                <c:pt idx="121">
                  <c:v>4.5826400000000005</c:v>
                </c:pt>
                <c:pt idx="122">
                  <c:v>4.57</c:v>
                </c:pt>
                <c:pt idx="123">
                  <c:v>4.5465400000000002</c:v>
                </c:pt>
                <c:pt idx="124">
                  <c:v>4.5293999999999999</c:v>
                </c:pt>
                <c:pt idx="125">
                  <c:v>4.5212699999999995</c:v>
                </c:pt>
                <c:pt idx="126">
                  <c:v>4.5266900000000003</c:v>
                </c:pt>
                <c:pt idx="127">
                  <c:v>4.5519500000000006</c:v>
                </c:pt>
                <c:pt idx="128">
                  <c:v>4.5600700000000005</c:v>
                </c:pt>
                <c:pt idx="129">
                  <c:v>4.5672800000000002</c:v>
                </c:pt>
                <c:pt idx="130">
                  <c:v>4.56637</c:v>
                </c:pt>
                <c:pt idx="131">
                  <c:v>4.563670000000001</c:v>
                </c:pt>
                <c:pt idx="132">
                  <c:v>4.5636700000000001</c:v>
                </c:pt>
                <c:pt idx="133">
                  <c:v>4.5672899999999998</c:v>
                </c:pt>
                <c:pt idx="134">
                  <c:v>4.5772200000000005</c:v>
                </c:pt>
                <c:pt idx="135">
                  <c:v>4.5898500000000002</c:v>
                </c:pt>
                <c:pt idx="136">
                  <c:v>4.6106200000000008</c:v>
                </c:pt>
                <c:pt idx="137">
                  <c:v>4.6214500000000003</c:v>
                </c:pt>
                <c:pt idx="138">
                  <c:v>4.6322799999999997</c:v>
                </c:pt>
                <c:pt idx="139">
                  <c:v>4.6340800000000009</c:v>
                </c:pt>
                <c:pt idx="140">
                  <c:v>4.6413000000000002</c:v>
                </c:pt>
                <c:pt idx="141">
                  <c:v>4.6503300000000003</c:v>
                </c:pt>
                <c:pt idx="142">
                  <c:v>4.7496199999999993</c:v>
                </c:pt>
                <c:pt idx="143">
                  <c:v>4.8561300000000003</c:v>
                </c:pt>
                <c:pt idx="144">
                  <c:v>4.9555800000000003</c:v>
                </c:pt>
                <c:pt idx="145">
                  <c:v>5.0231200000000005</c:v>
                </c:pt>
                <c:pt idx="146">
                  <c:v>5.0282600000000004</c:v>
                </c:pt>
                <c:pt idx="147">
                  <c:v>5.0234000000000005</c:v>
                </c:pt>
                <c:pt idx="148">
                  <c:v>4.9783500000000007</c:v>
                </c:pt>
                <c:pt idx="149">
                  <c:v>4.9278500000000003</c:v>
                </c:pt>
                <c:pt idx="150">
                  <c:v>4.8950300000000002</c:v>
                </c:pt>
                <c:pt idx="151">
                  <c:v>4.8768099999999999</c:v>
                </c:pt>
                <c:pt idx="152">
                  <c:v>4.8758999999999997</c:v>
                </c:pt>
                <c:pt idx="153">
                  <c:v>4.8904899999999998</c:v>
                </c:pt>
                <c:pt idx="154">
                  <c:v>4.8786300000000002</c:v>
                </c:pt>
                <c:pt idx="155">
                  <c:v>4.8831899999999999</c:v>
                </c:pt>
                <c:pt idx="156">
                  <c:v>4.836689999999999</c:v>
                </c:pt>
                <c:pt idx="157">
                  <c:v>4.7810699999999997</c:v>
                </c:pt>
                <c:pt idx="158">
                  <c:v>4.7473400000000003</c:v>
                </c:pt>
                <c:pt idx="159">
                  <c:v>4.7218099999999996</c:v>
                </c:pt>
                <c:pt idx="160">
                  <c:v>4.7099700000000002</c:v>
                </c:pt>
                <c:pt idx="161">
                  <c:v>4.7054100000000005</c:v>
                </c:pt>
                <c:pt idx="162">
                  <c:v>4.6917499999999999</c:v>
                </c:pt>
                <c:pt idx="163">
                  <c:v>4.6671499999999995</c:v>
                </c:pt>
                <c:pt idx="164">
                  <c:v>4.6379900000000012</c:v>
                </c:pt>
                <c:pt idx="165">
                  <c:v>4.5906000000000002</c:v>
                </c:pt>
                <c:pt idx="166">
                  <c:v>4.5504899999999999</c:v>
                </c:pt>
                <c:pt idx="167">
                  <c:v>4.5194900000000002</c:v>
                </c:pt>
                <c:pt idx="168">
                  <c:v>4.5058100000000003</c:v>
                </c:pt>
                <c:pt idx="169">
                  <c:v>4.4866700000000002</c:v>
                </c:pt>
                <c:pt idx="170">
                  <c:v>4.4802800000000005</c:v>
                </c:pt>
                <c:pt idx="171">
                  <c:v>4.4875700000000007</c:v>
                </c:pt>
                <c:pt idx="172">
                  <c:v>4.503070000000001</c:v>
                </c:pt>
                <c:pt idx="173">
                  <c:v>4.5258600000000007</c:v>
                </c:pt>
                <c:pt idx="174">
                  <c:v>4.5559400000000005</c:v>
                </c:pt>
                <c:pt idx="175">
                  <c:v>4.5887500000000001</c:v>
                </c:pt>
                <c:pt idx="176">
                  <c:v>4.6397899999999996</c:v>
                </c:pt>
                <c:pt idx="177">
                  <c:v>4.6735100000000003</c:v>
                </c:pt>
                <c:pt idx="178">
                  <c:v>4.6853500000000006</c:v>
                </c:pt>
                <c:pt idx="179">
                  <c:v>4.7017600000000002</c:v>
                </c:pt>
                <c:pt idx="180">
                  <c:v>4.696299999999999</c:v>
                </c:pt>
                <c:pt idx="181">
                  <c:v>4.698129999999999</c:v>
                </c:pt>
                <c:pt idx="182">
                  <c:v>4.7181899999999999</c:v>
                </c:pt>
                <c:pt idx="183">
                  <c:v>4.7209199999999996</c:v>
                </c:pt>
                <c:pt idx="184">
                  <c:v>4.7154500000000006</c:v>
                </c:pt>
                <c:pt idx="185">
                  <c:v>4.7008700000000001</c:v>
                </c:pt>
                <c:pt idx="186">
                  <c:v>4.65984</c:v>
                </c:pt>
                <c:pt idx="187">
                  <c:v>4.6370500000000003</c:v>
                </c:pt>
                <c:pt idx="188">
                  <c:v>4.6124299999999998</c:v>
                </c:pt>
                <c:pt idx="189">
                  <c:v>4.5732300000000006</c:v>
                </c:pt>
                <c:pt idx="190">
                  <c:v>4.5322199999999997</c:v>
                </c:pt>
                <c:pt idx="191">
                  <c:v>4.4930200000000005</c:v>
                </c:pt>
                <c:pt idx="192">
                  <c:v>4.4684200000000001</c:v>
                </c:pt>
                <c:pt idx="193">
                  <c:v>4.4565700000000001</c:v>
                </c:pt>
                <c:pt idx="194">
                  <c:v>4.4492799999999999</c:v>
                </c:pt>
                <c:pt idx="195">
                  <c:v>4.45566</c:v>
                </c:pt>
                <c:pt idx="196">
                  <c:v>4.4711600000000002</c:v>
                </c:pt>
                <c:pt idx="197">
                  <c:v>4.4976000000000003</c:v>
                </c:pt>
                <c:pt idx="198">
                  <c:v>4.5076299999999998</c:v>
                </c:pt>
                <c:pt idx="199">
                  <c:v>4.5258699999999994</c:v>
                </c:pt>
                <c:pt idx="200">
                  <c:v>4.5568599999999995</c:v>
                </c:pt>
                <c:pt idx="201">
                  <c:v>4.6051700000000002</c:v>
                </c:pt>
                <c:pt idx="202">
                  <c:v>4.6516600000000006</c:v>
                </c:pt>
                <c:pt idx="203">
                  <c:v>4.6853900000000008</c:v>
                </c:pt>
                <c:pt idx="204">
                  <c:v>4.7145500000000009</c:v>
                </c:pt>
                <c:pt idx="205">
                  <c:v>4.7127200000000009</c:v>
                </c:pt>
                <c:pt idx="206">
                  <c:v>4.4857300000000011</c:v>
                </c:pt>
                <c:pt idx="207">
                  <c:v>4.2241200000000001</c:v>
                </c:pt>
                <c:pt idx="208">
                  <c:v>3.9324300000000001</c:v>
                </c:pt>
                <c:pt idx="209">
                  <c:v>3.6398200000000012</c:v>
                </c:pt>
                <c:pt idx="210">
                  <c:v>3.4775800000000006</c:v>
                </c:pt>
                <c:pt idx="211">
                  <c:v>3.3326500000000006</c:v>
                </c:pt>
                <c:pt idx="212">
                  <c:v>3.3171600000000003</c:v>
                </c:pt>
                <c:pt idx="213">
                  <c:v>3.3071299999999999</c:v>
                </c:pt>
                <c:pt idx="214">
                  <c:v>3.2925400000000007</c:v>
                </c:pt>
                <c:pt idx="215">
                  <c:v>3.2907200000000008</c:v>
                </c:pt>
                <c:pt idx="216">
                  <c:v>3.2752100000000004</c:v>
                </c:pt>
                <c:pt idx="217">
                  <c:v>3.2642600000000002</c:v>
                </c:pt>
                <c:pt idx="218">
                  <c:v>3.2515000000000005</c:v>
                </c:pt>
                <c:pt idx="219">
                  <c:v>3.2350800000000004</c:v>
                </c:pt>
                <c:pt idx="220">
                  <c:v>3.2195900000000002</c:v>
                </c:pt>
                <c:pt idx="221">
                  <c:v>3.1813000000000002</c:v>
                </c:pt>
                <c:pt idx="222">
                  <c:v>3.1630799999999999</c:v>
                </c:pt>
                <c:pt idx="223">
                  <c:v>3.14669</c:v>
                </c:pt>
                <c:pt idx="224">
                  <c:v>3.1339200000000003</c:v>
                </c:pt>
                <c:pt idx="225">
                  <c:v>3.1175199999999998</c:v>
                </c:pt>
                <c:pt idx="226">
                  <c:v>3.1029200000000001</c:v>
                </c:pt>
                <c:pt idx="227">
                  <c:v>3.1065600000000004</c:v>
                </c:pt>
                <c:pt idx="228">
                  <c:v>3.1120300000000007</c:v>
                </c:pt>
                <c:pt idx="229">
                  <c:v>3.1174900000000001</c:v>
                </c:pt>
                <c:pt idx="230">
                  <c:v>3.1275300000000001</c:v>
                </c:pt>
                <c:pt idx="231">
                  <c:v>3.1475800000000005</c:v>
                </c:pt>
                <c:pt idx="232">
                  <c:v>3.1539700000000002</c:v>
                </c:pt>
                <c:pt idx="233">
                  <c:v>3.1612700000000005</c:v>
                </c:pt>
                <c:pt idx="234">
                  <c:v>3.1585399999999999</c:v>
                </c:pt>
                <c:pt idx="235">
                  <c:v>3.1612800000000001</c:v>
                </c:pt>
                <c:pt idx="236">
                  <c:v>3.1649200000000004</c:v>
                </c:pt>
                <c:pt idx="237">
                  <c:v>3.15307</c:v>
                </c:pt>
                <c:pt idx="238">
                  <c:v>3.1466800000000004</c:v>
                </c:pt>
                <c:pt idx="239">
                  <c:v>3.1457700000000006</c:v>
                </c:pt>
                <c:pt idx="240">
                  <c:v>3.1649000000000003</c:v>
                </c:pt>
                <c:pt idx="241">
                  <c:v>3.17767</c:v>
                </c:pt>
                <c:pt idx="242">
                  <c:v>3.2032000000000003</c:v>
                </c:pt>
                <c:pt idx="243">
                  <c:v>3.2314600000000002</c:v>
                </c:pt>
                <c:pt idx="244">
                  <c:v>3.2506100000000004</c:v>
                </c:pt>
                <c:pt idx="245">
                  <c:v>3.2679300000000007</c:v>
                </c:pt>
                <c:pt idx="246">
                  <c:v>3.2734000000000005</c:v>
                </c:pt>
                <c:pt idx="247">
                  <c:v>3.2879700000000005</c:v>
                </c:pt>
                <c:pt idx="248">
                  <c:v>3.29434</c:v>
                </c:pt>
                <c:pt idx="249">
                  <c:v>3.2988900000000005</c:v>
                </c:pt>
                <c:pt idx="250">
                  <c:v>3.3034400000000002</c:v>
                </c:pt>
                <c:pt idx="251">
                  <c:v>3.3171100000000004</c:v>
                </c:pt>
                <c:pt idx="252">
                  <c:v>3.3335300000000001</c:v>
                </c:pt>
                <c:pt idx="253">
                  <c:v>3.3772900000000003</c:v>
                </c:pt>
                <c:pt idx="254">
                  <c:v>3.41011</c:v>
                </c:pt>
                <c:pt idx="255">
                  <c:v>3.4620700000000002</c:v>
                </c:pt>
                <c:pt idx="256">
                  <c:v>3.5131100000000002</c:v>
                </c:pt>
                <c:pt idx="257">
                  <c:v>3.5568600000000004</c:v>
                </c:pt>
                <c:pt idx="258">
                  <c:v>3.6024300000000005</c:v>
                </c:pt>
                <c:pt idx="259">
                  <c:v>3.6233900000000006</c:v>
                </c:pt>
                <c:pt idx="260">
                  <c:v>3.6562100000000011</c:v>
                </c:pt>
                <c:pt idx="261">
                  <c:v>3.6616799999999996</c:v>
                </c:pt>
                <c:pt idx="262">
                  <c:v>3.6762700000000006</c:v>
                </c:pt>
                <c:pt idx="263">
                  <c:v>3.7090900000000002</c:v>
                </c:pt>
                <c:pt idx="264">
                  <c:v>3.7282300000000008</c:v>
                </c:pt>
                <c:pt idx="265">
                  <c:v>3.749200000000001</c:v>
                </c:pt>
                <c:pt idx="266">
                  <c:v>3.7546600000000008</c:v>
                </c:pt>
                <c:pt idx="267">
                  <c:v>3.7464599999999999</c:v>
                </c:pt>
                <c:pt idx="268">
                  <c:v>3.7373500000000006</c:v>
                </c:pt>
                <c:pt idx="269">
                  <c:v>3.6963300000000006</c:v>
                </c:pt>
                <c:pt idx="270">
                  <c:v>3.6790099999999999</c:v>
                </c:pt>
                <c:pt idx="271">
                  <c:v>3.6452900000000001</c:v>
                </c:pt>
                <c:pt idx="272">
                  <c:v>3.6252300000000002</c:v>
                </c:pt>
                <c:pt idx="273">
                  <c:v>3.6033500000000003</c:v>
                </c:pt>
                <c:pt idx="274">
                  <c:v>3.5750899999999999</c:v>
                </c:pt>
                <c:pt idx="275">
                  <c:v>3.5814599999999999</c:v>
                </c:pt>
                <c:pt idx="276">
                  <c:v>3.5887699999999998</c:v>
                </c:pt>
                <c:pt idx="277">
                  <c:v>3.6443700000000003</c:v>
                </c:pt>
                <c:pt idx="278">
                  <c:v>3.7264200000000001</c:v>
                </c:pt>
                <c:pt idx="279">
                  <c:v>3.7884099999999998</c:v>
                </c:pt>
                <c:pt idx="280">
                  <c:v>3.8713500000000001</c:v>
                </c:pt>
                <c:pt idx="281">
                  <c:v>3.9315099999999998</c:v>
                </c:pt>
                <c:pt idx="282">
                  <c:v>3.9570200000000004</c:v>
                </c:pt>
                <c:pt idx="283">
                  <c:v>3.97525</c:v>
                </c:pt>
                <c:pt idx="284">
                  <c:v>3.9497300000000006</c:v>
                </c:pt>
                <c:pt idx="285">
                  <c:v>3.9251200000000006</c:v>
                </c:pt>
                <c:pt idx="286">
                  <c:v>3.8859400000000002</c:v>
                </c:pt>
                <c:pt idx="287">
                  <c:v>3.8476700000000004</c:v>
                </c:pt>
                <c:pt idx="288">
                  <c:v>3.797530000000001</c:v>
                </c:pt>
                <c:pt idx="289">
                  <c:v>3.7328200000000002</c:v>
                </c:pt>
                <c:pt idx="290">
                  <c:v>3.7227800000000002</c:v>
                </c:pt>
                <c:pt idx="291">
                  <c:v>3.6826600000000003</c:v>
                </c:pt>
                <c:pt idx="292">
                  <c:v>3.64255</c:v>
                </c:pt>
                <c:pt idx="293">
                  <c:v>3.6233999999999997</c:v>
                </c:pt>
                <c:pt idx="294">
                  <c:v>3.5696300000000001</c:v>
                </c:pt>
                <c:pt idx="295">
                  <c:v>3.5559599999999998</c:v>
                </c:pt>
                <c:pt idx="296">
                  <c:v>3.4921600000000006</c:v>
                </c:pt>
                <c:pt idx="297">
                  <c:v>3.4237900000000003</c:v>
                </c:pt>
                <c:pt idx="298">
                  <c:v>3.3289800000000001</c:v>
                </c:pt>
                <c:pt idx="299">
                  <c:v>3.2241400000000002</c:v>
                </c:pt>
                <c:pt idx="300">
                  <c:v>3.1156699999999997</c:v>
                </c:pt>
                <c:pt idx="301">
                  <c:v>2.9142100000000002</c:v>
                </c:pt>
                <c:pt idx="302">
                  <c:v>2.7784000000000004</c:v>
                </c:pt>
                <c:pt idx="303">
                  <c:v>2.5915500000000002</c:v>
                </c:pt>
                <c:pt idx="304">
                  <c:v>2.4657500000000003</c:v>
                </c:pt>
                <c:pt idx="305">
                  <c:v>2.3682300000000001</c:v>
                </c:pt>
                <c:pt idx="306">
                  <c:v>2.2998599999999998</c:v>
                </c:pt>
                <c:pt idx="307">
                  <c:v>2.3262900000000002</c:v>
                </c:pt>
                <c:pt idx="308">
                  <c:v>2.3290199999999999</c:v>
                </c:pt>
                <c:pt idx="309">
                  <c:v>2.4229099999999999</c:v>
                </c:pt>
                <c:pt idx="310">
                  <c:v>2.5186300000000004</c:v>
                </c:pt>
                <c:pt idx="311">
                  <c:v>2.6289300000000004</c:v>
                </c:pt>
                <c:pt idx="312">
                  <c:v>2.7027700000000001</c:v>
                </c:pt>
                <c:pt idx="313">
                  <c:v>2.7483399999999998</c:v>
                </c:pt>
                <c:pt idx="314">
                  <c:v>2.79209</c:v>
                </c:pt>
                <c:pt idx="315">
                  <c:v>2.77841</c:v>
                </c:pt>
                <c:pt idx="316">
                  <c:v>2.7784</c:v>
                </c:pt>
                <c:pt idx="317">
                  <c:v>2.7547000000000001</c:v>
                </c:pt>
                <c:pt idx="318">
                  <c:v>2.7738399999999999</c:v>
                </c:pt>
                <c:pt idx="319">
                  <c:v>2.8011900000000001</c:v>
                </c:pt>
                <c:pt idx="320">
                  <c:v>2.8321800000000001</c:v>
                </c:pt>
                <c:pt idx="321">
                  <c:v>2.8868800000000001</c:v>
                </c:pt>
                <c:pt idx="322">
                  <c:v>2.9142199999999998</c:v>
                </c:pt>
                <c:pt idx="323">
                  <c:v>2.9698200000000003</c:v>
                </c:pt>
                <c:pt idx="324">
                  <c:v>2.9752900000000002</c:v>
                </c:pt>
                <c:pt idx="325">
                  <c:v>3.0199600000000002</c:v>
                </c:pt>
                <c:pt idx="326">
                  <c:v>3.0628100000000007</c:v>
                </c:pt>
                <c:pt idx="327">
                  <c:v>3.0846800000000001</c:v>
                </c:pt>
                <c:pt idx="328">
                  <c:v>3.1065600000000004</c:v>
                </c:pt>
                <c:pt idx="329">
                  <c:v>3.1001700000000008</c:v>
                </c:pt>
                <c:pt idx="330">
                  <c:v>3.1065600000000004</c:v>
                </c:pt>
                <c:pt idx="331">
                  <c:v>3.0956299999999999</c:v>
                </c:pt>
                <c:pt idx="332">
                  <c:v>3.1029300000000002</c:v>
                </c:pt>
                <c:pt idx="333">
                  <c:v>3.1029400000000003</c:v>
                </c:pt>
                <c:pt idx="334">
                  <c:v>3.1275399999999998</c:v>
                </c:pt>
                <c:pt idx="335">
                  <c:v>3.1631</c:v>
                </c:pt>
                <c:pt idx="336">
                  <c:v>3.1949999999999998</c:v>
                </c:pt>
                <c:pt idx="337">
                  <c:v>3.2223400000000004</c:v>
                </c:pt>
                <c:pt idx="338">
                  <c:v>3.2177899999999999</c:v>
                </c:pt>
                <c:pt idx="339">
                  <c:v>3.2114100000000003</c:v>
                </c:pt>
                <c:pt idx="340">
                  <c:v>3.2105000000000001</c:v>
                </c:pt>
                <c:pt idx="341">
                  <c:v>3.2132400000000003</c:v>
                </c:pt>
                <c:pt idx="342">
                  <c:v>3.22052</c:v>
                </c:pt>
                <c:pt idx="343">
                  <c:v>3.2323600000000003</c:v>
                </c:pt>
                <c:pt idx="344">
                  <c:v>3.2204999999999999</c:v>
                </c:pt>
                <c:pt idx="345">
                  <c:v>3.2022600000000003</c:v>
                </c:pt>
                <c:pt idx="346">
                  <c:v>3.18222</c:v>
                </c:pt>
                <c:pt idx="347">
                  <c:v>3.1959000000000009</c:v>
                </c:pt>
                <c:pt idx="348">
                  <c:v>3.2296300000000002</c:v>
                </c:pt>
                <c:pt idx="349">
                  <c:v>3.2888799999999998</c:v>
                </c:pt>
                <c:pt idx="350">
                  <c:v>3.3481200000000007</c:v>
                </c:pt>
                <c:pt idx="351">
                  <c:v>3.4055500000000007</c:v>
                </c:pt>
                <c:pt idx="352">
                  <c:v>3.4565999999999999</c:v>
                </c:pt>
                <c:pt idx="353">
                  <c:v>3.4885100000000002</c:v>
                </c:pt>
                <c:pt idx="354">
                  <c:v>3.5231600000000007</c:v>
                </c:pt>
                <c:pt idx="355">
                  <c:v>3.5441200000000004</c:v>
                </c:pt>
                <c:pt idx="356">
                  <c:v>3.6152200000000003</c:v>
                </c:pt>
                <c:pt idx="357">
                  <c:v>3.6936100000000005</c:v>
                </c:pt>
                <c:pt idx="358">
                  <c:v>3.7820300000000002</c:v>
                </c:pt>
                <c:pt idx="359">
                  <c:v>3.8458300000000003</c:v>
                </c:pt>
                <c:pt idx="360">
                  <c:v>3.9187500000000002</c:v>
                </c:pt>
                <c:pt idx="361">
                  <c:v>3.9898499999999997</c:v>
                </c:pt>
                <c:pt idx="362">
                  <c:v>4.0144699999999993</c:v>
                </c:pt>
                <c:pt idx="363">
                  <c:v>4.0427299999999997</c:v>
                </c:pt>
                <c:pt idx="364">
                  <c:v>3.9871300000000005</c:v>
                </c:pt>
                <c:pt idx="365">
                  <c:v>3.9506700000000006</c:v>
                </c:pt>
                <c:pt idx="366">
                  <c:v>3.9214899999999999</c:v>
                </c:pt>
                <c:pt idx="367">
                  <c:v>3.8950499999999999</c:v>
                </c:pt>
                <c:pt idx="368">
                  <c:v>3.9214700000000002</c:v>
                </c:pt>
                <c:pt idx="369">
                  <c:v>3.9296799999999998</c:v>
                </c:pt>
                <c:pt idx="370">
                  <c:v>3.9542900000000003</c:v>
                </c:pt>
                <c:pt idx="371">
                  <c:v>3.9652300000000005</c:v>
                </c:pt>
                <c:pt idx="372">
                  <c:v>3.9625000000000004</c:v>
                </c:pt>
                <c:pt idx="373">
                  <c:v>3.9342400000000004</c:v>
                </c:pt>
                <c:pt idx="374">
                  <c:v>3.9488300000000001</c:v>
                </c:pt>
                <c:pt idx="375">
                  <c:v>3.9470000000000001</c:v>
                </c:pt>
                <c:pt idx="376">
                  <c:v>3.9506400000000008</c:v>
                </c:pt>
                <c:pt idx="377">
                  <c:v>3.97525</c:v>
                </c:pt>
                <c:pt idx="378">
                  <c:v>3.9679499999999996</c:v>
                </c:pt>
                <c:pt idx="379">
                  <c:v>3.9989499999999998</c:v>
                </c:pt>
                <c:pt idx="380">
                  <c:v>4.0354100000000006</c:v>
                </c:pt>
                <c:pt idx="381">
                  <c:v>4.0244799999999996</c:v>
                </c:pt>
                <c:pt idx="382">
                  <c:v>3.9880200000000001</c:v>
                </c:pt>
                <c:pt idx="383">
                  <c:v>3.94245</c:v>
                </c:pt>
                <c:pt idx="384">
                  <c:v>3.8777400000000002</c:v>
                </c:pt>
                <c:pt idx="385">
                  <c:v>3.8421899999999996</c:v>
                </c:pt>
                <c:pt idx="386">
                  <c:v>3.8321700000000005</c:v>
                </c:pt>
                <c:pt idx="387">
                  <c:v>3.8485699999999996</c:v>
                </c:pt>
                <c:pt idx="388">
                  <c:v>3.8677200000000003</c:v>
                </c:pt>
                <c:pt idx="389">
                  <c:v>3.9069100000000003</c:v>
                </c:pt>
                <c:pt idx="390">
                  <c:v>3.9488400000000001</c:v>
                </c:pt>
                <c:pt idx="391">
                  <c:v>3.9807500000000005</c:v>
                </c:pt>
                <c:pt idx="392">
                  <c:v>4.0208600000000008</c:v>
                </c:pt>
                <c:pt idx="393">
                  <c:v>4.0226900000000008</c:v>
                </c:pt>
                <c:pt idx="394">
                  <c:v>4.0144900000000003</c:v>
                </c:pt>
                <c:pt idx="395">
                  <c:v>4.0017200000000006</c:v>
                </c:pt>
                <c:pt idx="396">
                  <c:v>3.9661600000000004</c:v>
                </c:pt>
                <c:pt idx="397">
                  <c:v>3.9552100000000006</c:v>
                </c:pt>
                <c:pt idx="398">
                  <c:v>3.9643200000000007</c:v>
                </c:pt>
                <c:pt idx="399">
                  <c:v>4.0418000000000003</c:v>
                </c:pt>
                <c:pt idx="400">
                  <c:v>4.1821700000000002</c:v>
                </c:pt>
                <c:pt idx="401">
                  <c:v>4.3207300000000002</c:v>
                </c:pt>
                <c:pt idx="402">
                  <c:v>4.4365100000000002</c:v>
                </c:pt>
                <c:pt idx="403">
                  <c:v>4.5167400000000004</c:v>
                </c:pt>
                <c:pt idx="404">
                  <c:v>4.55776</c:v>
                </c:pt>
                <c:pt idx="405">
                  <c:v>4.5522900000000011</c:v>
                </c:pt>
                <c:pt idx="406">
                  <c:v>4.539530000000001</c:v>
                </c:pt>
                <c:pt idx="407">
                  <c:v>4.5395200000000004</c:v>
                </c:pt>
                <c:pt idx="408">
                  <c:v>4.55227</c:v>
                </c:pt>
                <c:pt idx="409">
                  <c:v>4.5604800000000001</c:v>
                </c:pt>
                <c:pt idx="410">
                  <c:v>4.5787200000000006</c:v>
                </c:pt>
                <c:pt idx="411">
                  <c:v>4.5987800000000005</c:v>
                </c:pt>
                <c:pt idx="412">
                  <c:v>4.6042499999999995</c:v>
                </c:pt>
                <c:pt idx="413">
                  <c:v>4.6088000000000005</c:v>
                </c:pt>
                <c:pt idx="414">
                  <c:v>4.5914799999999998</c:v>
                </c:pt>
                <c:pt idx="415">
                  <c:v>4.5887399999999996</c:v>
                </c:pt>
                <c:pt idx="416">
                  <c:v>4.5860000000000003</c:v>
                </c:pt>
                <c:pt idx="417">
                  <c:v>4.5823499999999999</c:v>
                </c:pt>
                <c:pt idx="418">
                  <c:v>4.5832699999999997</c:v>
                </c:pt>
                <c:pt idx="419">
                  <c:v>4.5705099999999996</c:v>
                </c:pt>
                <c:pt idx="420">
                  <c:v>4.5513700000000004</c:v>
                </c:pt>
                <c:pt idx="421">
                  <c:v>4.4948500000000005</c:v>
                </c:pt>
                <c:pt idx="422">
                  <c:v>4.4501800000000005</c:v>
                </c:pt>
                <c:pt idx="423">
                  <c:v>4.3626700000000005</c:v>
                </c:pt>
                <c:pt idx="424">
                  <c:v>4.2760600000000002</c:v>
                </c:pt>
                <c:pt idx="425">
                  <c:v>4.1393399999999998</c:v>
                </c:pt>
                <c:pt idx="426">
                  <c:v>4.0117200000000004</c:v>
                </c:pt>
                <c:pt idx="427">
                  <c:v>3.9151100000000003</c:v>
                </c:pt>
                <c:pt idx="428">
                  <c:v>3.8185000000000002</c:v>
                </c:pt>
                <c:pt idx="429">
                  <c:v>3.7774700000000005</c:v>
                </c:pt>
                <c:pt idx="430">
                  <c:v>3.7501400000000005</c:v>
                </c:pt>
                <c:pt idx="431">
                  <c:v>3.7556000000000007</c:v>
                </c:pt>
                <c:pt idx="432">
                  <c:v>3.759240000000001</c:v>
                </c:pt>
                <c:pt idx="433">
                  <c:v>3.7583200000000003</c:v>
                </c:pt>
                <c:pt idx="434">
                  <c:v>3.7273100000000001</c:v>
                </c:pt>
                <c:pt idx="435">
                  <c:v>3.7036199999999999</c:v>
                </c:pt>
                <c:pt idx="436">
                  <c:v>3.6543900000000002</c:v>
                </c:pt>
                <c:pt idx="437">
                  <c:v>3.6051800000000003</c:v>
                </c:pt>
                <c:pt idx="438">
                  <c:v>3.5559700000000003</c:v>
                </c:pt>
                <c:pt idx="439">
                  <c:v>3.5313500000000002</c:v>
                </c:pt>
                <c:pt idx="440">
                  <c:v>3.5368199999999996</c:v>
                </c:pt>
                <c:pt idx="441">
                  <c:v>3.5368199999999996</c:v>
                </c:pt>
                <c:pt idx="442">
                  <c:v>3.5441099999999999</c:v>
                </c:pt>
                <c:pt idx="443">
                  <c:v>3.5349900000000005</c:v>
                </c:pt>
                <c:pt idx="444">
                  <c:v>3.5468400000000004</c:v>
                </c:pt>
                <c:pt idx="445">
                  <c:v>3.5477600000000002</c:v>
                </c:pt>
                <c:pt idx="446">
                  <c:v>3.5459299999999998</c:v>
                </c:pt>
                <c:pt idx="447">
                  <c:v>3.5614200000000005</c:v>
                </c:pt>
                <c:pt idx="448">
                  <c:v>3.5851299999999999</c:v>
                </c:pt>
                <c:pt idx="449">
                  <c:v>3.6152200000000003</c:v>
                </c:pt>
                <c:pt idx="450">
                  <c:v>3.6380200000000005</c:v>
                </c:pt>
                <c:pt idx="451">
                  <c:v>3.6653600000000006</c:v>
                </c:pt>
                <c:pt idx="452">
                  <c:v>3.6790400000000005</c:v>
                </c:pt>
                <c:pt idx="453">
                  <c:v>3.6863400000000004</c:v>
                </c:pt>
                <c:pt idx="454">
                  <c:v>3.7127699999999999</c:v>
                </c:pt>
                <c:pt idx="455">
                  <c:v>3.7392000000000003</c:v>
                </c:pt>
                <c:pt idx="456">
                  <c:v>3.7829400000000004</c:v>
                </c:pt>
                <c:pt idx="457">
                  <c:v>3.82213</c:v>
                </c:pt>
                <c:pt idx="458">
                  <c:v>3.8567700000000005</c:v>
                </c:pt>
                <c:pt idx="459">
                  <c:v>3.8777399999999997</c:v>
                </c:pt>
                <c:pt idx="460">
                  <c:v>3.8795700000000002</c:v>
                </c:pt>
                <c:pt idx="461">
                  <c:v>3.8458500000000004</c:v>
                </c:pt>
                <c:pt idx="462">
                  <c:v>3.6744800000000009</c:v>
                </c:pt>
                <c:pt idx="463">
                  <c:v>3.5140400000000005</c:v>
                </c:pt>
                <c:pt idx="464">
                  <c:v>3.3317299999999999</c:v>
                </c:pt>
                <c:pt idx="465">
                  <c:v>3.1950000000000003</c:v>
                </c:pt>
                <c:pt idx="466">
                  <c:v>3.1229900000000002</c:v>
                </c:pt>
                <c:pt idx="467">
                  <c:v>3.0920000000000001</c:v>
                </c:pt>
                <c:pt idx="468">
                  <c:v>3.13029</c:v>
                </c:pt>
                <c:pt idx="469">
                  <c:v>3.1795200000000001</c:v>
                </c:pt>
                <c:pt idx="470">
                  <c:v>3.2405900000000001</c:v>
                </c:pt>
                <c:pt idx="471">
                  <c:v>3.2925400000000002</c:v>
                </c:pt>
                <c:pt idx="472">
                  <c:v>3.345400000000001</c:v>
                </c:pt>
                <c:pt idx="473">
                  <c:v>3.3845900000000002</c:v>
                </c:pt>
                <c:pt idx="474">
                  <c:v>3.4401800000000007</c:v>
                </c:pt>
                <c:pt idx="475">
                  <c:v>3.48211</c:v>
                </c:pt>
                <c:pt idx="476">
                  <c:v>3.5240399999999998</c:v>
                </c:pt>
                <c:pt idx="477">
                  <c:v>3.5440900000000002</c:v>
                </c:pt>
                <c:pt idx="478">
                  <c:v>3.5668800000000007</c:v>
                </c:pt>
                <c:pt idx="479">
                  <c:v>3.5851200000000003</c:v>
                </c:pt>
                <c:pt idx="480">
                  <c:v>3.6124700000000001</c:v>
                </c:pt>
                <c:pt idx="481">
                  <c:v>3.6525800000000004</c:v>
                </c:pt>
                <c:pt idx="482">
                  <c:v>3.6863100000000006</c:v>
                </c:pt>
                <c:pt idx="483">
                  <c:v>3.7045500000000002</c:v>
                </c:pt>
                <c:pt idx="484">
                  <c:v>3.7136700000000005</c:v>
                </c:pt>
                <c:pt idx="485">
                  <c:v>3.7154900000000004</c:v>
                </c:pt>
                <c:pt idx="486">
                  <c:v>3.7008999999999999</c:v>
                </c:pt>
                <c:pt idx="487">
                  <c:v>3.6917900000000001</c:v>
                </c:pt>
                <c:pt idx="488">
                  <c:v>3.6854100000000005</c:v>
                </c:pt>
                <c:pt idx="489">
                  <c:v>3.7173000000000007</c:v>
                </c:pt>
                <c:pt idx="490">
                  <c:v>3.74465</c:v>
                </c:pt>
                <c:pt idx="491">
                  <c:v>3.7729000000000004</c:v>
                </c:pt>
                <c:pt idx="492">
                  <c:v>3.7765500000000007</c:v>
                </c:pt>
                <c:pt idx="493">
                  <c:v>3.7537599999999998</c:v>
                </c:pt>
                <c:pt idx="494">
                  <c:v>3.7492099999999997</c:v>
                </c:pt>
                <c:pt idx="495">
                  <c:v>3.7091100000000004</c:v>
                </c:pt>
                <c:pt idx="496">
                  <c:v>3.6972599999999995</c:v>
                </c:pt>
                <c:pt idx="497">
                  <c:v>3.67903</c:v>
                </c:pt>
                <c:pt idx="498">
                  <c:v>3.6462000000000003</c:v>
                </c:pt>
                <c:pt idx="499">
                  <c:v>3.6252300000000006</c:v>
                </c:pt>
                <c:pt idx="500">
                  <c:v>3.5887600000000006</c:v>
                </c:pt>
                <c:pt idx="501">
                  <c:v>3.5696099999999999</c:v>
                </c:pt>
                <c:pt idx="502">
                  <c:v>3.5550200000000003</c:v>
                </c:pt>
                <c:pt idx="503">
                  <c:v>3.5532000000000004</c:v>
                </c:pt>
                <c:pt idx="504">
                  <c:v>3.5531999999999995</c:v>
                </c:pt>
                <c:pt idx="505">
                  <c:v>3.5577699999999997</c:v>
                </c:pt>
                <c:pt idx="506">
                  <c:v>3.5577700000000005</c:v>
                </c:pt>
                <c:pt idx="507">
                  <c:v>3.58148</c:v>
                </c:pt>
                <c:pt idx="508">
                  <c:v>3.6079300000000001</c:v>
                </c:pt>
                <c:pt idx="509">
                  <c:v>3.6206900000000002</c:v>
                </c:pt>
                <c:pt idx="510">
                  <c:v>3.6279900000000005</c:v>
                </c:pt>
                <c:pt idx="511">
                  <c:v>3.6088400000000003</c:v>
                </c:pt>
                <c:pt idx="512">
                  <c:v>3.6170399999999998</c:v>
                </c:pt>
                <c:pt idx="513">
                  <c:v>3.6106600000000002</c:v>
                </c:pt>
                <c:pt idx="514">
                  <c:v>3.6297900000000003</c:v>
                </c:pt>
                <c:pt idx="515">
                  <c:v>3.6571300000000004</c:v>
                </c:pt>
                <c:pt idx="516">
                  <c:v>3.6863000000000001</c:v>
                </c:pt>
                <c:pt idx="517">
                  <c:v>3.7364299999999999</c:v>
                </c:pt>
                <c:pt idx="518">
                  <c:v>3.76742</c:v>
                </c:pt>
                <c:pt idx="519">
                  <c:v>3.7984100000000005</c:v>
                </c:pt>
                <c:pt idx="520">
                  <c:v>3.9333200000000001</c:v>
                </c:pt>
                <c:pt idx="521">
                  <c:v>4.0408800000000005</c:v>
                </c:pt>
                <c:pt idx="522">
                  <c:v>4.4738800000000003</c:v>
                </c:pt>
                <c:pt idx="523">
                  <c:v>4.5632200000000003</c:v>
                </c:pt>
                <c:pt idx="524">
                  <c:v>4.5677900000000005</c:v>
                </c:pt>
                <c:pt idx="525">
                  <c:v>4.6452799999999996</c:v>
                </c:pt>
                <c:pt idx="526">
                  <c:v>4.4319699999999997</c:v>
                </c:pt>
                <c:pt idx="527">
                  <c:v>4.4301500000000003</c:v>
                </c:pt>
                <c:pt idx="528">
                  <c:v>4.2141099999999998</c:v>
                </c:pt>
                <c:pt idx="529">
                  <c:v>4.1101799999999997</c:v>
                </c:pt>
                <c:pt idx="530">
                  <c:v>4.0582200000000004</c:v>
                </c:pt>
                <c:pt idx="531">
                  <c:v>3.9479199999999999</c:v>
                </c:pt>
                <c:pt idx="532">
                  <c:v>3.8968799999999999</c:v>
                </c:pt>
                <c:pt idx="533">
                  <c:v>3.8312599999999994</c:v>
                </c:pt>
                <c:pt idx="534">
                  <c:v>3.8048299999999999</c:v>
                </c:pt>
                <c:pt idx="535">
                  <c:v>3.7911600000000005</c:v>
                </c:pt>
                <c:pt idx="536">
                  <c:v>3.7720200000000004</c:v>
                </c:pt>
                <c:pt idx="537">
                  <c:v>3.7674600000000007</c:v>
                </c:pt>
                <c:pt idx="538">
                  <c:v>3.7492200000000007</c:v>
                </c:pt>
                <c:pt idx="539">
                  <c:v>3.7209500000000002</c:v>
                </c:pt>
                <c:pt idx="540">
                  <c:v>3.6862999999999997</c:v>
                </c:pt>
                <c:pt idx="541">
                  <c:v>3.6708100000000004</c:v>
                </c:pt>
                <c:pt idx="542">
                  <c:v>3.6635200000000006</c:v>
                </c:pt>
                <c:pt idx="543">
                  <c:v>3.6416500000000003</c:v>
                </c:pt>
                <c:pt idx="544">
                  <c:v>3.6471300000000006</c:v>
                </c:pt>
                <c:pt idx="545">
                  <c:v>3.6544300000000005</c:v>
                </c:pt>
                <c:pt idx="546">
                  <c:v>3.6507900000000006</c:v>
                </c:pt>
                <c:pt idx="547">
                  <c:v>3.6216100000000004</c:v>
                </c:pt>
                <c:pt idx="548">
                  <c:v>3.5915200000000005</c:v>
                </c:pt>
                <c:pt idx="549">
                  <c:v>3.5714600000000001</c:v>
                </c:pt>
                <c:pt idx="550">
                  <c:v>3.5623300000000002</c:v>
                </c:pt>
                <c:pt idx="551">
                  <c:v>3.56779</c:v>
                </c:pt>
                <c:pt idx="552">
                  <c:v>3.5987900000000002</c:v>
                </c:pt>
                <c:pt idx="553">
                  <c:v>3.6671500000000004</c:v>
                </c:pt>
                <c:pt idx="554">
                  <c:v>3.73644</c:v>
                </c:pt>
                <c:pt idx="555">
                  <c:v>3.7957000000000001</c:v>
                </c:pt>
                <c:pt idx="556">
                  <c:v>3.8412700000000006</c:v>
                </c:pt>
                <c:pt idx="557">
                  <c:v>3.8084700000000002</c:v>
                </c:pt>
                <c:pt idx="558">
                  <c:v>3.7756400000000001</c:v>
                </c:pt>
                <c:pt idx="559">
                  <c:v>3.7446500000000005</c:v>
                </c:pt>
                <c:pt idx="560">
                  <c:v>3.6881400000000006</c:v>
                </c:pt>
                <c:pt idx="561">
                  <c:v>3.6598800000000002</c:v>
                </c:pt>
                <c:pt idx="562">
                  <c:v>3.6270799999999999</c:v>
                </c:pt>
                <c:pt idx="563">
                  <c:v>3.6407500000000006</c:v>
                </c:pt>
                <c:pt idx="564">
                  <c:v>3.6443900000000005</c:v>
                </c:pt>
                <c:pt idx="565">
                  <c:v>3.6443900000000005</c:v>
                </c:pt>
                <c:pt idx="566">
                  <c:v>3.6416400000000007</c:v>
                </c:pt>
                <c:pt idx="567">
                  <c:v>3.6434600000000001</c:v>
                </c:pt>
                <c:pt idx="568">
                  <c:v>3.6534899999999997</c:v>
                </c:pt>
                <c:pt idx="569">
                  <c:v>3.64893</c:v>
                </c:pt>
                <c:pt idx="570">
                  <c:v>3.6598800000000002</c:v>
                </c:pt>
                <c:pt idx="571">
                  <c:v>3.6717300000000002</c:v>
                </c:pt>
                <c:pt idx="572">
                  <c:v>3.6945200000000002</c:v>
                </c:pt>
                <c:pt idx="573">
                  <c:v>3.7072800000000004</c:v>
                </c:pt>
                <c:pt idx="574">
                  <c:v>3.7218600000000004</c:v>
                </c:pt>
                <c:pt idx="575">
                  <c:v>3.7400900000000004</c:v>
                </c:pt>
                <c:pt idx="576">
                  <c:v>3.7473799999999997</c:v>
                </c:pt>
                <c:pt idx="577">
                  <c:v>3.7683500000000003</c:v>
                </c:pt>
                <c:pt idx="578">
                  <c:v>3.7756500000000002</c:v>
                </c:pt>
                <c:pt idx="579">
                  <c:v>3.7847599999999999</c:v>
                </c:pt>
                <c:pt idx="580">
                  <c:v>3.7993399999999999</c:v>
                </c:pt>
                <c:pt idx="581">
                  <c:v>3.8002600000000002</c:v>
                </c:pt>
                <c:pt idx="582">
                  <c:v>3.8093700000000004</c:v>
                </c:pt>
                <c:pt idx="583">
                  <c:v>3.8157500000000004</c:v>
                </c:pt>
                <c:pt idx="584">
                  <c:v>3.8212100000000007</c:v>
                </c:pt>
                <c:pt idx="585">
                  <c:v>3.8294100000000002</c:v>
                </c:pt>
                <c:pt idx="586">
                  <c:v>3.91418</c:v>
                </c:pt>
                <c:pt idx="587">
                  <c:v>4.0053400000000003</c:v>
                </c:pt>
                <c:pt idx="588">
                  <c:v>4.1329599999999997</c:v>
                </c:pt>
                <c:pt idx="589">
                  <c:v>4.2241200000000001</c:v>
                </c:pt>
                <c:pt idx="590">
                  <c:v>4.2888400000000004</c:v>
                </c:pt>
                <c:pt idx="591">
                  <c:v>4.3672400000000007</c:v>
                </c:pt>
                <c:pt idx="592">
                  <c:v>4.4237600000000006</c:v>
                </c:pt>
                <c:pt idx="593">
                  <c:v>4.4766200000000005</c:v>
                </c:pt>
                <c:pt idx="594">
                  <c:v>4.4902899999999999</c:v>
                </c:pt>
                <c:pt idx="595">
                  <c:v>4.4766100000000009</c:v>
                </c:pt>
                <c:pt idx="596">
                  <c:v>4.4401600000000006</c:v>
                </c:pt>
                <c:pt idx="597">
                  <c:v>4.4356000000000009</c:v>
                </c:pt>
                <c:pt idx="598">
                  <c:v>4.4164600000000007</c:v>
                </c:pt>
                <c:pt idx="599">
                  <c:v>4.4410700000000007</c:v>
                </c:pt>
                <c:pt idx="600">
                  <c:v>4.4593100000000003</c:v>
                </c:pt>
                <c:pt idx="601">
                  <c:v>4.5222100000000003</c:v>
                </c:pt>
                <c:pt idx="602">
                  <c:v>4.5623100000000001</c:v>
                </c:pt>
                <c:pt idx="603">
                  <c:v>4.5769000000000002</c:v>
                </c:pt>
                <c:pt idx="604">
                  <c:v>4.5905800000000001</c:v>
                </c:pt>
                <c:pt idx="605">
                  <c:v>4.5696200000000005</c:v>
                </c:pt>
                <c:pt idx="606">
                  <c:v>4.5833000000000004</c:v>
                </c:pt>
                <c:pt idx="607">
                  <c:v>4.5969699999999998</c:v>
                </c:pt>
                <c:pt idx="608">
                  <c:v>4.62704</c:v>
                </c:pt>
                <c:pt idx="609">
                  <c:v>4.7118200000000003</c:v>
                </c:pt>
                <c:pt idx="610">
                  <c:v>4.7929399999999998</c:v>
                </c:pt>
                <c:pt idx="611">
                  <c:v>4.8704200000000002</c:v>
                </c:pt>
                <c:pt idx="612">
                  <c:v>4.9579300000000002</c:v>
                </c:pt>
                <c:pt idx="613">
                  <c:v>5.0080700000000009</c:v>
                </c:pt>
                <c:pt idx="614">
                  <c:v>5.0363300000000004</c:v>
                </c:pt>
                <c:pt idx="615">
                  <c:v>5.0317600000000002</c:v>
                </c:pt>
                <c:pt idx="616">
                  <c:v>5.010790000000001</c:v>
                </c:pt>
                <c:pt idx="617">
                  <c:v>4.9962100000000005</c:v>
                </c:pt>
                <c:pt idx="618">
                  <c:v>4.9488100000000008</c:v>
                </c:pt>
                <c:pt idx="619">
                  <c:v>4.8959399999999995</c:v>
                </c:pt>
                <c:pt idx="620">
                  <c:v>4.8412500000000005</c:v>
                </c:pt>
                <c:pt idx="621">
                  <c:v>4.7783500000000005</c:v>
                </c:pt>
                <c:pt idx="622">
                  <c:v>4.73095</c:v>
                </c:pt>
                <c:pt idx="623">
                  <c:v>4.6899200000000008</c:v>
                </c:pt>
                <c:pt idx="624">
                  <c:v>4.6580100000000009</c:v>
                </c:pt>
                <c:pt idx="625">
                  <c:v>4.654370000000001</c:v>
                </c:pt>
                <c:pt idx="626">
                  <c:v>4.7127200000000009</c:v>
                </c:pt>
                <c:pt idx="627">
                  <c:v>4.7665100000000002</c:v>
                </c:pt>
                <c:pt idx="628">
                  <c:v>4.8184699999999996</c:v>
                </c:pt>
                <c:pt idx="629">
                  <c:v>4.8540299999999998</c:v>
                </c:pt>
                <c:pt idx="630">
                  <c:v>4.8759000000000006</c:v>
                </c:pt>
                <c:pt idx="631">
                  <c:v>4.8977800000000009</c:v>
                </c:pt>
                <c:pt idx="632">
                  <c:v>4.9005099999999997</c:v>
                </c:pt>
                <c:pt idx="633">
                  <c:v>4.9059800000000005</c:v>
                </c:pt>
                <c:pt idx="634">
                  <c:v>4.9141899999999996</c:v>
                </c:pt>
                <c:pt idx="635">
                  <c:v>4.9351499999999993</c:v>
                </c:pt>
                <c:pt idx="636">
                  <c:v>4.9305899999999996</c:v>
                </c:pt>
                <c:pt idx="637">
                  <c:v>5.0199100000000003</c:v>
                </c:pt>
                <c:pt idx="638">
                  <c:v>5.0974000000000004</c:v>
                </c:pt>
                <c:pt idx="639">
                  <c:v>5.1557299999999993</c:v>
                </c:pt>
                <c:pt idx="640">
                  <c:v>5.2085999999999997</c:v>
                </c:pt>
                <c:pt idx="641">
                  <c:v>5.1949300000000003</c:v>
                </c:pt>
                <c:pt idx="642">
                  <c:v>5.2323000000000004</c:v>
                </c:pt>
                <c:pt idx="643">
                  <c:v>5.2295700000000007</c:v>
                </c:pt>
                <c:pt idx="644">
                  <c:v>5.2277400000000007</c:v>
                </c:pt>
                <c:pt idx="645">
                  <c:v>5.2414099999999992</c:v>
                </c:pt>
                <c:pt idx="646">
                  <c:v>5.2587399999999995</c:v>
                </c:pt>
                <c:pt idx="647">
                  <c:v>5.2678499999999993</c:v>
                </c:pt>
                <c:pt idx="648">
                  <c:v>5.27332</c:v>
                </c:pt>
                <c:pt idx="649">
                  <c:v>5.3234600000000007</c:v>
                </c:pt>
                <c:pt idx="650">
                  <c:v>5.3754100000000005</c:v>
                </c:pt>
                <c:pt idx="651">
                  <c:v>5.4446900000000005</c:v>
                </c:pt>
                <c:pt idx="652">
                  <c:v>5.5294700000000008</c:v>
                </c:pt>
                <c:pt idx="653">
                  <c:v>5.5896400000000002</c:v>
                </c:pt>
                <c:pt idx="654">
                  <c:v>5.634310000000001</c:v>
                </c:pt>
                <c:pt idx="655">
                  <c:v>5.6361400000000001</c:v>
                </c:pt>
                <c:pt idx="656">
                  <c:v>5.6206499999999995</c:v>
                </c:pt>
                <c:pt idx="657">
                  <c:v>5.5914699999999993</c:v>
                </c:pt>
                <c:pt idx="658">
                  <c:v>5.5513500000000002</c:v>
                </c:pt>
                <c:pt idx="659">
                  <c:v>5.5248999999999997</c:v>
                </c:pt>
                <c:pt idx="660">
                  <c:v>5.52034</c:v>
                </c:pt>
                <c:pt idx="661">
                  <c:v>5.5221600000000004</c:v>
                </c:pt>
                <c:pt idx="662">
                  <c:v>5.5002800000000001</c:v>
                </c:pt>
                <c:pt idx="663">
                  <c:v>5.48752</c:v>
                </c:pt>
                <c:pt idx="664">
                  <c:v>5.4547000000000008</c:v>
                </c:pt>
                <c:pt idx="665">
                  <c:v>5.42828</c:v>
                </c:pt>
                <c:pt idx="666">
                  <c:v>5.42645</c:v>
                </c:pt>
                <c:pt idx="667">
                  <c:v>5.4337499999999999</c:v>
                </c:pt>
                <c:pt idx="668">
                  <c:v>5.4547300000000005</c:v>
                </c:pt>
                <c:pt idx="669">
                  <c:v>5.4665800000000004</c:v>
                </c:pt>
                <c:pt idx="670">
                  <c:v>5.4802700000000009</c:v>
                </c:pt>
                <c:pt idx="671">
                  <c:v>5.4921199999999999</c:v>
                </c:pt>
                <c:pt idx="672">
                  <c:v>5.4802600000000004</c:v>
                </c:pt>
                <c:pt idx="673">
                  <c:v>5.4674900000000006</c:v>
                </c:pt>
                <c:pt idx="674">
                  <c:v>5.4729500000000009</c:v>
                </c:pt>
                <c:pt idx="675">
                  <c:v>5.4775100000000005</c:v>
                </c:pt>
                <c:pt idx="676">
                  <c:v>5.47478</c:v>
                </c:pt>
                <c:pt idx="677">
                  <c:v>5.4556300000000002</c:v>
                </c:pt>
                <c:pt idx="678">
                  <c:v>5.4374099999999999</c:v>
                </c:pt>
                <c:pt idx="679">
                  <c:v>5.4073200000000003</c:v>
                </c:pt>
                <c:pt idx="680">
                  <c:v>5.3599100000000011</c:v>
                </c:pt>
                <c:pt idx="681">
                  <c:v>5.3225300000000004</c:v>
                </c:pt>
                <c:pt idx="682">
                  <c:v>5.2614500000000008</c:v>
                </c:pt>
                <c:pt idx="683">
                  <c:v>5.2177000000000007</c:v>
                </c:pt>
                <c:pt idx="684">
                  <c:v>5.1566200000000002</c:v>
                </c:pt>
                <c:pt idx="685">
                  <c:v>5.0755000000000008</c:v>
                </c:pt>
                <c:pt idx="686">
                  <c:v>5.0217300000000007</c:v>
                </c:pt>
                <c:pt idx="687">
                  <c:v>4.99803</c:v>
                </c:pt>
                <c:pt idx="688">
                  <c:v>5.002600000000001</c:v>
                </c:pt>
                <c:pt idx="689">
                  <c:v>5.0199300000000004</c:v>
                </c:pt>
                <c:pt idx="690">
                  <c:v>5.0536500000000002</c:v>
                </c:pt>
                <c:pt idx="691">
                  <c:v>5.0490900000000005</c:v>
                </c:pt>
                <c:pt idx="692">
                  <c:v>5.0390500000000014</c:v>
                </c:pt>
                <c:pt idx="693">
                  <c:v>5.0171800000000006</c:v>
                </c:pt>
                <c:pt idx="694">
                  <c:v>4.9907500000000002</c:v>
                </c:pt>
                <c:pt idx="695">
                  <c:v>4.9843700000000011</c:v>
                </c:pt>
                <c:pt idx="696">
                  <c:v>5.0080800000000005</c:v>
                </c:pt>
                <c:pt idx="697">
                  <c:v>5.0463700000000005</c:v>
                </c:pt>
                <c:pt idx="698">
                  <c:v>5.1056299999999997</c:v>
                </c:pt>
                <c:pt idx="699">
                  <c:v>5.1676099999999998</c:v>
                </c:pt>
                <c:pt idx="700">
                  <c:v>5.2113599999999991</c:v>
                </c:pt>
                <c:pt idx="701">
                  <c:v>5.2551100000000002</c:v>
                </c:pt>
                <c:pt idx="702">
                  <c:v>5.2779000000000007</c:v>
                </c:pt>
                <c:pt idx="703">
                  <c:v>5.3189100000000007</c:v>
                </c:pt>
                <c:pt idx="704">
                  <c:v>5.33988</c:v>
                </c:pt>
                <c:pt idx="705">
                  <c:v>5.3599399999999999</c:v>
                </c:pt>
                <c:pt idx="706">
                  <c:v>5.3654099999999998</c:v>
                </c:pt>
                <c:pt idx="707">
                  <c:v>5.3736200000000007</c:v>
                </c:pt>
                <c:pt idx="708">
                  <c:v>5.3881899999999998</c:v>
                </c:pt>
                <c:pt idx="709">
                  <c:v>5.3790699999999996</c:v>
                </c:pt>
                <c:pt idx="710">
                  <c:v>5.3398700000000003</c:v>
                </c:pt>
                <c:pt idx="711">
                  <c:v>5.3006600000000006</c:v>
                </c:pt>
                <c:pt idx="712">
                  <c:v>5.2751300000000008</c:v>
                </c:pt>
                <c:pt idx="713">
                  <c:v>5.2605399999999998</c:v>
                </c:pt>
                <c:pt idx="714">
                  <c:v>5.2377500000000001</c:v>
                </c:pt>
                <c:pt idx="715">
                  <c:v>5.219520000000001</c:v>
                </c:pt>
                <c:pt idx="716">
                  <c:v>5.1921700000000008</c:v>
                </c:pt>
                <c:pt idx="717">
                  <c:v>5.1940100000000005</c:v>
                </c:pt>
                <c:pt idx="718">
                  <c:v>5.1922000000000006</c:v>
                </c:pt>
                <c:pt idx="719">
                  <c:v>5.1949499999999995</c:v>
                </c:pt>
                <c:pt idx="720">
                  <c:v>5.2387100000000011</c:v>
                </c:pt>
                <c:pt idx="721">
                  <c:v>5.2496500000000008</c:v>
                </c:pt>
                <c:pt idx="722">
                  <c:v>5.2614900000000002</c:v>
                </c:pt>
                <c:pt idx="723">
                  <c:v>5.2505500000000005</c:v>
                </c:pt>
                <c:pt idx="724">
                  <c:v>5.2313999999999998</c:v>
                </c:pt>
                <c:pt idx="725">
                  <c:v>5.1967599999999994</c:v>
                </c:pt>
                <c:pt idx="726">
                  <c:v>5.1621300000000012</c:v>
                </c:pt>
                <c:pt idx="727">
                  <c:v>5.1493600000000006</c:v>
                </c:pt>
                <c:pt idx="728">
                  <c:v>5.1748800000000008</c:v>
                </c:pt>
                <c:pt idx="729">
                  <c:v>5.20404</c:v>
                </c:pt>
                <c:pt idx="730">
                  <c:v>5.2122400000000013</c:v>
                </c:pt>
                <c:pt idx="731">
                  <c:v>5.2277399999999989</c:v>
                </c:pt>
                <c:pt idx="732">
                  <c:v>5.2368500000000004</c:v>
                </c:pt>
                <c:pt idx="733">
                  <c:v>5.2012999999999998</c:v>
                </c:pt>
                <c:pt idx="734">
                  <c:v>5.1766899999999998</c:v>
                </c:pt>
                <c:pt idx="735">
                  <c:v>5.1466100000000008</c:v>
                </c:pt>
                <c:pt idx="736">
                  <c:v>5.1174400000000011</c:v>
                </c:pt>
                <c:pt idx="737">
                  <c:v>5.1365800000000013</c:v>
                </c:pt>
                <c:pt idx="738">
                  <c:v>5.1311200000000001</c:v>
                </c:pt>
                <c:pt idx="739">
                  <c:v>5.1520799999999998</c:v>
                </c:pt>
                <c:pt idx="740">
                  <c:v>5.2086100000000011</c:v>
                </c:pt>
                <c:pt idx="741">
                  <c:v>5.2432500000000006</c:v>
                </c:pt>
                <c:pt idx="742">
                  <c:v>5.3125299999999998</c:v>
                </c:pt>
                <c:pt idx="743">
                  <c:v>5.3681299999999998</c:v>
                </c:pt>
                <c:pt idx="744">
                  <c:v>5.4045900000000007</c:v>
                </c:pt>
                <c:pt idx="745">
                  <c:v>5.4383099999999995</c:v>
                </c:pt>
                <c:pt idx="746">
                  <c:v>5.4720300000000002</c:v>
                </c:pt>
                <c:pt idx="747">
                  <c:v>5.4939100000000014</c:v>
                </c:pt>
                <c:pt idx="748">
                  <c:v>5.4984600000000006</c:v>
                </c:pt>
                <c:pt idx="749">
                  <c:v>5.4838900000000006</c:v>
                </c:pt>
                <c:pt idx="750">
                  <c:v>5.4683999999999999</c:v>
                </c:pt>
                <c:pt idx="751">
                  <c:v>5.4920999999999998</c:v>
                </c:pt>
                <c:pt idx="752">
                  <c:v>5.5139800000000001</c:v>
                </c:pt>
                <c:pt idx="753">
                  <c:v>5.5786899999999999</c:v>
                </c:pt>
                <c:pt idx="754">
                  <c:v>5.6352099999999998</c:v>
                </c:pt>
                <c:pt idx="755">
                  <c:v>5.6835300000000002</c:v>
                </c:pt>
                <c:pt idx="756">
                  <c:v>5.7163400000000006</c:v>
                </c:pt>
                <c:pt idx="757">
                  <c:v>5.7126900000000003</c:v>
                </c:pt>
                <c:pt idx="758">
                  <c:v>5.7209000000000003</c:v>
                </c:pt>
                <c:pt idx="759">
                  <c:v>5.7090499999999995</c:v>
                </c:pt>
                <c:pt idx="760">
                  <c:v>5.6835200000000006</c:v>
                </c:pt>
                <c:pt idx="761">
                  <c:v>5.6589100000000006</c:v>
                </c:pt>
                <c:pt idx="762">
                  <c:v>5.6270100000000003</c:v>
                </c:pt>
                <c:pt idx="763">
                  <c:v>5.61517</c:v>
                </c:pt>
                <c:pt idx="764">
                  <c:v>5.6197300000000006</c:v>
                </c:pt>
                <c:pt idx="765">
                  <c:v>5.6024000000000003</c:v>
                </c:pt>
                <c:pt idx="766">
                  <c:v>5.5604600000000008</c:v>
                </c:pt>
                <c:pt idx="767">
                  <c:v>5.5212599999999998</c:v>
                </c:pt>
                <c:pt idx="768">
                  <c:v>5.44468</c:v>
                </c:pt>
                <c:pt idx="769">
                  <c:v>5.3735800000000005</c:v>
                </c:pt>
                <c:pt idx="770">
                  <c:v>5.2942700000000009</c:v>
                </c:pt>
                <c:pt idx="771">
                  <c:v>5.2031099999999997</c:v>
                </c:pt>
                <c:pt idx="772">
                  <c:v>5.1429499999999999</c:v>
                </c:pt>
                <c:pt idx="773">
                  <c:v>5.0946300000000004</c:v>
                </c:pt>
                <c:pt idx="774">
                  <c:v>5.0745900000000006</c:v>
                </c:pt>
                <c:pt idx="775">
                  <c:v>5.0682200000000002</c:v>
                </c:pt>
                <c:pt idx="776">
                  <c:v>5.0973999999999995</c:v>
                </c:pt>
                <c:pt idx="777">
                  <c:v>5.163050000000001</c:v>
                </c:pt>
                <c:pt idx="778">
                  <c:v>5.2368800000000011</c:v>
                </c:pt>
                <c:pt idx="779">
                  <c:v>5.3079900000000011</c:v>
                </c:pt>
                <c:pt idx="780">
                  <c:v>5.3207500000000003</c:v>
                </c:pt>
                <c:pt idx="781">
                  <c:v>5.3143700000000011</c:v>
                </c:pt>
                <c:pt idx="782">
                  <c:v>5.2961400000000003</c:v>
                </c:pt>
                <c:pt idx="783">
                  <c:v>5.2514599999999998</c:v>
                </c:pt>
                <c:pt idx="784">
                  <c:v>5.2405300000000006</c:v>
                </c:pt>
                <c:pt idx="785">
                  <c:v>5.205890000000001</c:v>
                </c:pt>
                <c:pt idx="786">
                  <c:v>5.1721599999999999</c:v>
                </c:pt>
                <c:pt idx="787">
                  <c:v>5.1229300000000002</c:v>
                </c:pt>
                <c:pt idx="788">
                  <c:v>5.09558</c:v>
                </c:pt>
                <c:pt idx="789">
                  <c:v>5.1265800000000006</c:v>
                </c:pt>
                <c:pt idx="790">
                  <c:v>5.1256700000000004</c:v>
                </c:pt>
                <c:pt idx="791">
                  <c:v>5.1475500000000007</c:v>
                </c:pt>
                <c:pt idx="792">
                  <c:v>5.1366000000000005</c:v>
                </c:pt>
                <c:pt idx="793">
                  <c:v>5.0900999999999996</c:v>
                </c:pt>
                <c:pt idx="794">
                  <c:v>5.0472600000000005</c:v>
                </c:pt>
                <c:pt idx="795">
                  <c:v>4.9907300000000001</c:v>
                </c:pt>
                <c:pt idx="796">
                  <c:v>4.9487999999999994</c:v>
                </c:pt>
                <c:pt idx="797">
                  <c:v>4.8868100000000005</c:v>
                </c:pt>
                <c:pt idx="798">
                  <c:v>4.8649399999999998</c:v>
                </c:pt>
                <c:pt idx="799">
                  <c:v>4.7829100000000002</c:v>
                </c:pt>
                <c:pt idx="800">
                  <c:v>4.6789800000000001</c:v>
                </c:pt>
                <c:pt idx="801">
                  <c:v>4.5367800000000003</c:v>
                </c:pt>
                <c:pt idx="802">
                  <c:v>4.421920000000001</c:v>
                </c:pt>
                <c:pt idx="803">
                  <c:v>4.3927500000000004</c:v>
                </c:pt>
                <c:pt idx="804">
                  <c:v>4.3535500000000003</c:v>
                </c:pt>
                <c:pt idx="805">
                  <c:v>4.3654100000000007</c:v>
                </c:pt>
                <c:pt idx="806">
                  <c:v>4.413730000000001</c:v>
                </c:pt>
                <c:pt idx="807">
                  <c:v>4.4830100000000002</c:v>
                </c:pt>
                <c:pt idx="808">
                  <c:v>4.5705300000000006</c:v>
                </c:pt>
                <c:pt idx="809">
                  <c:v>4.6543999999999999</c:v>
                </c:pt>
                <c:pt idx="810">
                  <c:v>4.7264200000000001</c:v>
                </c:pt>
                <c:pt idx="811">
                  <c:v>4.7893100000000004</c:v>
                </c:pt>
                <c:pt idx="812">
                  <c:v>4.8312299999999997</c:v>
                </c:pt>
                <c:pt idx="813">
                  <c:v>4.8439899999999998</c:v>
                </c:pt>
                <c:pt idx="814">
                  <c:v>4.8521900000000002</c:v>
                </c:pt>
                <c:pt idx="815">
                  <c:v>4.8631199999999994</c:v>
                </c:pt>
                <c:pt idx="816">
                  <c:v>4.8704199999999993</c:v>
                </c:pt>
                <c:pt idx="817">
                  <c:v>4.91418</c:v>
                </c:pt>
                <c:pt idx="818">
                  <c:v>4.9460900000000008</c:v>
                </c:pt>
                <c:pt idx="819">
                  <c:v>4.9707099999999995</c:v>
                </c:pt>
                <c:pt idx="820">
                  <c:v>5.0044299999999993</c:v>
                </c:pt>
                <c:pt idx="821">
                  <c:v>5.02996</c:v>
                </c:pt>
                <c:pt idx="822">
                  <c:v>5.0408999999999997</c:v>
                </c:pt>
                <c:pt idx="823">
                  <c:v>5.0253999999999994</c:v>
                </c:pt>
                <c:pt idx="824">
                  <c:v>5.0071599999999998</c:v>
                </c:pt>
                <c:pt idx="825">
                  <c:v>4.9788899999999998</c:v>
                </c:pt>
                <c:pt idx="826">
                  <c:v>4.9342199999999998</c:v>
                </c:pt>
                <c:pt idx="827">
                  <c:v>4.8758700000000008</c:v>
                </c:pt>
                <c:pt idx="828">
                  <c:v>4.8339299999999996</c:v>
                </c:pt>
                <c:pt idx="829">
                  <c:v>4.7828799999999996</c:v>
                </c:pt>
                <c:pt idx="830">
                  <c:v>4.7345699999999997</c:v>
                </c:pt>
                <c:pt idx="831">
                  <c:v>4.7209099999999999</c:v>
                </c:pt>
                <c:pt idx="832">
                  <c:v>4.7318600000000002</c:v>
                </c:pt>
                <c:pt idx="833">
                  <c:v>4.7546600000000003</c:v>
                </c:pt>
                <c:pt idx="834">
                  <c:v>4.7482899999999999</c:v>
                </c:pt>
                <c:pt idx="835">
                  <c:v>4.7583199999999994</c:v>
                </c:pt>
                <c:pt idx="836">
                  <c:v>4.7355299999999998</c:v>
                </c:pt>
                <c:pt idx="837">
                  <c:v>4.6999699999999995</c:v>
                </c:pt>
                <c:pt idx="838">
                  <c:v>4.63889</c:v>
                </c:pt>
                <c:pt idx="839">
                  <c:v>4.6024199999999995</c:v>
                </c:pt>
                <c:pt idx="840">
                  <c:v>4.6090600000000004</c:v>
                </c:pt>
                <c:pt idx="841">
                  <c:v>4.6322000000000001</c:v>
                </c:pt>
                <c:pt idx="842">
                  <c:v>4.6973399999999996</c:v>
                </c:pt>
                <c:pt idx="843">
                  <c:v>4.7139999999999995</c:v>
                </c:pt>
                <c:pt idx="844">
                  <c:v>4.7057999999999991</c:v>
                </c:pt>
                <c:pt idx="845">
                  <c:v>4.6427199999999997</c:v>
                </c:pt>
                <c:pt idx="846">
                  <c:v>4.5658300000000009</c:v>
                </c:pt>
                <c:pt idx="847">
                  <c:v>4.4779599999999995</c:v>
                </c:pt>
                <c:pt idx="848">
                  <c:v>4.3910099999999996</c:v>
                </c:pt>
                <c:pt idx="849">
                  <c:v>4.3791200000000003</c:v>
                </c:pt>
                <c:pt idx="850">
                  <c:v>4.3782100000000002</c:v>
                </c:pt>
                <c:pt idx="851">
                  <c:v>4.4340400000000004</c:v>
                </c:pt>
                <c:pt idx="852">
                  <c:v>4.45601</c:v>
                </c:pt>
                <c:pt idx="853">
                  <c:v>4.4587599999999998</c:v>
                </c:pt>
                <c:pt idx="854">
                  <c:v>4.46882</c:v>
                </c:pt>
                <c:pt idx="855">
                  <c:v>4.4633399999999996</c:v>
                </c:pt>
                <c:pt idx="856">
                  <c:v>4.4688299999999996</c:v>
                </c:pt>
                <c:pt idx="857">
                  <c:v>4.4706700000000001</c:v>
                </c:pt>
                <c:pt idx="858">
                  <c:v>4.5155200000000004</c:v>
                </c:pt>
                <c:pt idx="859">
                  <c:v>4.5658599999999998</c:v>
                </c:pt>
                <c:pt idx="860">
                  <c:v>4.5924100000000001</c:v>
                </c:pt>
                <c:pt idx="861">
                  <c:v>4.5997300000000001</c:v>
                </c:pt>
                <c:pt idx="862">
                  <c:v>4.6171199999999999</c:v>
                </c:pt>
                <c:pt idx="863">
                  <c:v>4.6180200000000005</c:v>
                </c:pt>
                <c:pt idx="864">
                  <c:v>4.6088600000000008</c:v>
                </c:pt>
                <c:pt idx="865">
                  <c:v>4.6116000000000001</c:v>
                </c:pt>
                <c:pt idx="866">
                  <c:v>4.6042800000000002</c:v>
                </c:pt>
                <c:pt idx="867">
                  <c:v>4.5758999999999999</c:v>
                </c:pt>
                <c:pt idx="868">
                  <c:v>4.5127400000000009</c:v>
                </c:pt>
                <c:pt idx="869">
                  <c:v>4.4239500000000005</c:v>
                </c:pt>
                <c:pt idx="870">
                  <c:v>4.3626300000000002</c:v>
                </c:pt>
                <c:pt idx="871">
                  <c:v>4.3260100000000001</c:v>
                </c:pt>
                <c:pt idx="872">
                  <c:v>4.2756700000000007</c:v>
                </c:pt>
                <c:pt idx="873">
                  <c:v>4.2537000000000003</c:v>
                </c:pt>
                <c:pt idx="874">
                  <c:v>4.258280000000001</c:v>
                </c:pt>
                <c:pt idx="875">
                  <c:v>4.2610300000000008</c:v>
                </c:pt>
                <c:pt idx="876">
                  <c:v>4.2692700000000006</c:v>
                </c:pt>
                <c:pt idx="877">
                  <c:v>4.29399</c:v>
                </c:pt>
                <c:pt idx="878">
                  <c:v>4.3260300000000003</c:v>
                </c:pt>
                <c:pt idx="879">
                  <c:v>4.3470900000000006</c:v>
                </c:pt>
                <c:pt idx="880">
                  <c:v>4.3507500000000006</c:v>
                </c:pt>
                <c:pt idx="881">
                  <c:v>4.3260300000000003</c:v>
                </c:pt>
                <c:pt idx="882">
                  <c:v>4.31046</c:v>
                </c:pt>
                <c:pt idx="883">
                  <c:v>4.2683500000000008</c:v>
                </c:pt>
                <c:pt idx="884">
                  <c:v>4.2308200000000005</c:v>
                </c:pt>
                <c:pt idx="885">
                  <c:v>4.22166</c:v>
                </c:pt>
                <c:pt idx="886">
                  <c:v>4.2152399999999997</c:v>
                </c:pt>
                <c:pt idx="887">
                  <c:v>4.2207300000000005</c:v>
                </c:pt>
                <c:pt idx="888">
                  <c:v>4.2134</c:v>
                </c:pt>
                <c:pt idx="889">
                  <c:v>4.2152400000000005</c:v>
                </c:pt>
                <c:pt idx="890">
                  <c:v>4.1886900000000002</c:v>
                </c:pt>
                <c:pt idx="891">
                  <c:v>4.1868600000000002</c:v>
                </c:pt>
                <c:pt idx="892">
                  <c:v>4.1795400000000003</c:v>
                </c:pt>
                <c:pt idx="893">
                  <c:v>4.1932700000000001</c:v>
                </c:pt>
                <c:pt idx="894">
                  <c:v>4.2271400000000003</c:v>
                </c:pt>
                <c:pt idx="895">
                  <c:v>4.3214300000000003</c:v>
                </c:pt>
                <c:pt idx="896">
                  <c:v>4.4285399999999999</c:v>
                </c:pt>
                <c:pt idx="897">
                  <c:v>4.5136699999999994</c:v>
                </c:pt>
                <c:pt idx="898">
                  <c:v>4.5878100000000011</c:v>
                </c:pt>
                <c:pt idx="899">
                  <c:v>4.6372300000000015</c:v>
                </c:pt>
                <c:pt idx="900">
                  <c:v>4.6921500000000007</c:v>
                </c:pt>
                <c:pt idx="901">
                  <c:v>4.7040500000000005</c:v>
                </c:pt>
                <c:pt idx="902">
                  <c:v>4.7333499999999997</c:v>
                </c:pt>
                <c:pt idx="903">
                  <c:v>4.7351799999999997</c:v>
                </c:pt>
                <c:pt idx="904">
                  <c:v>4.7534900000000002</c:v>
                </c:pt>
                <c:pt idx="905">
                  <c:v>4.7635700000000005</c:v>
                </c:pt>
                <c:pt idx="906">
                  <c:v>4.7718000000000007</c:v>
                </c:pt>
                <c:pt idx="907">
                  <c:v>4.7782099999999996</c:v>
                </c:pt>
                <c:pt idx="908">
                  <c:v>4.7516699999999998</c:v>
                </c:pt>
                <c:pt idx="909">
                  <c:v>4.7553400000000003</c:v>
                </c:pt>
                <c:pt idx="910">
                  <c:v>4.7498600000000009</c:v>
                </c:pt>
                <c:pt idx="911">
                  <c:v>4.7489500000000007</c:v>
                </c:pt>
                <c:pt idx="912">
                  <c:v>4.7379600000000002</c:v>
                </c:pt>
                <c:pt idx="913">
                  <c:v>4.7315400000000007</c:v>
                </c:pt>
                <c:pt idx="914">
                  <c:v>4.7159600000000008</c:v>
                </c:pt>
                <c:pt idx="915">
                  <c:v>4.7013000000000007</c:v>
                </c:pt>
                <c:pt idx="916">
                  <c:v>4.6793200000000006</c:v>
                </c:pt>
                <c:pt idx="917">
                  <c:v>4.6353900000000001</c:v>
                </c:pt>
                <c:pt idx="918">
                  <c:v>4.6088500000000003</c:v>
                </c:pt>
                <c:pt idx="919">
                  <c:v>4.5722500000000004</c:v>
                </c:pt>
                <c:pt idx="920">
                  <c:v>4.57592</c:v>
                </c:pt>
                <c:pt idx="921">
                  <c:v>4.5447899999999999</c:v>
                </c:pt>
                <c:pt idx="922">
                  <c:v>4.5118400000000003</c:v>
                </c:pt>
                <c:pt idx="923">
                  <c:v>4.4880399999999998</c:v>
                </c:pt>
                <c:pt idx="924">
                  <c:v>4.4962799999999996</c:v>
                </c:pt>
                <c:pt idx="925">
                  <c:v>4.5090900000000005</c:v>
                </c:pt>
                <c:pt idx="926">
                  <c:v>4.507270000000001</c:v>
                </c:pt>
                <c:pt idx="927">
                  <c:v>4.5210000000000008</c:v>
                </c:pt>
                <c:pt idx="928">
                  <c:v>4.5338099999999999</c:v>
                </c:pt>
                <c:pt idx="929">
                  <c:v>4.5521099999999999</c:v>
                </c:pt>
                <c:pt idx="930">
                  <c:v>4.5667499999999999</c:v>
                </c:pt>
                <c:pt idx="931">
                  <c:v>4.5997000000000003</c:v>
                </c:pt>
                <c:pt idx="932">
                  <c:v>4.5987800000000005</c:v>
                </c:pt>
                <c:pt idx="933">
                  <c:v>4.5951200000000005</c:v>
                </c:pt>
                <c:pt idx="934">
                  <c:v>4.5649099999999994</c:v>
                </c:pt>
                <c:pt idx="935">
                  <c:v>4.485269999999999</c:v>
                </c:pt>
                <c:pt idx="936">
                  <c:v>4.42394</c:v>
                </c:pt>
                <c:pt idx="937">
                  <c:v>4.3424700000000005</c:v>
                </c:pt>
                <c:pt idx="938">
                  <c:v>4.2664900000000001</c:v>
                </c:pt>
                <c:pt idx="939">
                  <c:v>4.2033300000000002</c:v>
                </c:pt>
                <c:pt idx="940">
                  <c:v>4.1090599999999995</c:v>
                </c:pt>
                <c:pt idx="941">
                  <c:v>4.0413199999999998</c:v>
                </c:pt>
                <c:pt idx="942">
                  <c:v>3.9735800000000006</c:v>
                </c:pt>
                <c:pt idx="943">
                  <c:v>3.9452099999999999</c:v>
                </c:pt>
                <c:pt idx="944">
                  <c:v>3.9269099999999995</c:v>
                </c:pt>
                <c:pt idx="945">
                  <c:v>3.9141000000000004</c:v>
                </c:pt>
                <c:pt idx="946">
                  <c:v>3.9415700000000005</c:v>
                </c:pt>
                <c:pt idx="947">
                  <c:v>3.9983200000000005</c:v>
                </c:pt>
                <c:pt idx="948">
                  <c:v>4.0550800000000002</c:v>
                </c:pt>
                <c:pt idx="949">
                  <c:v>4.0907800000000005</c:v>
                </c:pt>
                <c:pt idx="950">
                  <c:v>4.1063299999999998</c:v>
                </c:pt>
                <c:pt idx="951">
                  <c:v>4.0898500000000002</c:v>
                </c:pt>
                <c:pt idx="952">
                  <c:v>4.0596300000000003</c:v>
                </c:pt>
                <c:pt idx="953">
                  <c:v>4.0211800000000002</c:v>
                </c:pt>
                <c:pt idx="954">
                  <c:v>4.0266800000000007</c:v>
                </c:pt>
                <c:pt idx="955">
                  <c:v>4.0303500000000003</c:v>
                </c:pt>
                <c:pt idx="956">
                  <c:v>4.0697200000000002</c:v>
                </c:pt>
                <c:pt idx="957">
                  <c:v>4.1246400000000003</c:v>
                </c:pt>
                <c:pt idx="958">
                  <c:v>4.1511900000000006</c:v>
                </c:pt>
                <c:pt idx="959">
                  <c:v>4.1072500000000005</c:v>
                </c:pt>
                <c:pt idx="960">
                  <c:v>4.0523199999999999</c:v>
                </c:pt>
                <c:pt idx="961">
                  <c:v>4.0084400000000002</c:v>
                </c:pt>
                <c:pt idx="962">
                  <c:v>3.9829500000000002</c:v>
                </c:pt>
                <c:pt idx="963">
                  <c:v>3.9913600000000002</c:v>
                </c:pt>
                <c:pt idx="964">
                  <c:v>3.9869000000000003</c:v>
                </c:pt>
                <c:pt idx="965">
                  <c:v>4.0282400000000003</c:v>
                </c:pt>
                <c:pt idx="966">
                  <c:v>4.0429500000000003</c:v>
                </c:pt>
                <c:pt idx="967">
                  <c:v>4.0539800000000001</c:v>
                </c:pt>
                <c:pt idx="968">
                  <c:v>4.0457100000000006</c:v>
                </c:pt>
                <c:pt idx="969">
                  <c:v>4.00617</c:v>
                </c:pt>
                <c:pt idx="970">
                  <c:v>4.00434</c:v>
                </c:pt>
                <c:pt idx="971">
                  <c:v>4.0006599999999999</c:v>
                </c:pt>
                <c:pt idx="972">
                  <c:v>4.0172100000000004</c:v>
                </c:pt>
                <c:pt idx="973">
                  <c:v>4.0282600000000004</c:v>
                </c:pt>
                <c:pt idx="974">
                  <c:v>4.0806800000000001</c:v>
                </c:pt>
                <c:pt idx="975">
                  <c:v>4.1606900000000007</c:v>
                </c:pt>
                <c:pt idx="976">
                  <c:v>4.2204600000000001</c:v>
                </c:pt>
                <c:pt idx="977">
                  <c:v>4.29495</c:v>
                </c:pt>
                <c:pt idx="978">
                  <c:v>4.3243900000000002</c:v>
                </c:pt>
                <c:pt idx="979">
                  <c:v>4.3547300000000009</c:v>
                </c:pt>
                <c:pt idx="980">
                  <c:v>4.373120000000001</c:v>
                </c:pt>
                <c:pt idx="981">
                  <c:v>4.3611800000000009</c:v>
                </c:pt>
                <c:pt idx="982">
                  <c:v>4.3712900000000001</c:v>
                </c:pt>
                <c:pt idx="983">
                  <c:v>4.3758900000000009</c:v>
                </c:pt>
                <c:pt idx="984">
                  <c:v>4.3887600000000004</c:v>
                </c:pt>
                <c:pt idx="985">
                  <c:v>4.3850900000000008</c:v>
                </c:pt>
                <c:pt idx="986">
                  <c:v>4.3768100000000008</c:v>
                </c:pt>
                <c:pt idx="987">
                  <c:v>4.4099200000000005</c:v>
                </c:pt>
                <c:pt idx="988">
                  <c:v>4.44672</c:v>
                </c:pt>
                <c:pt idx="989">
                  <c:v>4.5028300000000003</c:v>
                </c:pt>
                <c:pt idx="990">
                  <c:v>4.5322700000000005</c:v>
                </c:pt>
                <c:pt idx="991">
                  <c:v>4.5423799999999996</c:v>
                </c:pt>
                <c:pt idx="992">
                  <c:v>4.5331800000000007</c:v>
                </c:pt>
                <c:pt idx="993">
                  <c:v>4.5166200000000005</c:v>
                </c:pt>
                <c:pt idx="994">
                  <c:v>4.5019</c:v>
                </c:pt>
                <c:pt idx="995">
                  <c:v>4.4963799999999994</c:v>
                </c:pt>
                <c:pt idx="996">
                  <c:v>4.5166199999999996</c:v>
                </c:pt>
                <c:pt idx="997">
                  <c:v>4.5359400000000001</c:v>
                </c:pt>
                <c:pt idx="998">
                  <c:v>4.5239799999999999</c:v>
                </c:pt>
                <c:pt idx="999">
                  <c:v>4.4715600000000002</c:v>
                </c:pt>
                <c:pt idx="1000">
                  <c:v>4.4090200000000008</c:v>
                </c:pt>
                <c:pt idx="1001">
                  <c:v>4.3391200000000003</c:v>
                </c:pt>
                <c:pt idx="1002">
                  <c:v>4.2931400000000002</c:v>
                </c:pt>
                <c:pt idx="1003">
                  <c:v>4.2563500000000003</c:v>
                </c:pt>
                <c:pt idx="1004">
                  <c:v>4.2462400000000011</c:v>
                </c:pt>
                <c:pt idx="1005">
                  <c:v>4.2490000000000006</c:v>
                </c:pt>
                <c:pt idx="1006">
                  <c:v>4.2379600000000011</c:v>
                </c:pt>
                <c:pt idx="1007">
                  <c:v>4.2536000000000005</c:v>
                </c:pt>
                <c:pt idx="1008">
                  <c:v>4.2536000000000005</c:v>
                </c:pt>
                <c:pt idx="1009">
                  <c:v>4.2674000000000003</c:v>
                </c:pt>
                <c:pt idx="1010">
                  <c:v>4.2913000000000006</c:v>
                </c:pt>
                <c:pt idx="1011">
                  <c:v>4.2986600000000008</c:v>
                </c:pt>
                <c:pt idx="1012">
                  <c:v>4.3409600000000008</c:v>
                </c:pt>
                <c:pt idx="1013">
                  <c:v>4.3694600000000001</c:v>
                </c:pt>
                <c:pt idx="1014">
                  <c:v>4.4034900000000006</c:v>
                </c:pt>
                <c:pt idx="1015">
                  <c:v>4.4494699999999998</c:v>
                </c:pt>
                <c:pt idx="1016">
                  <c:v>4.4936300000000005</c:v>
                </c:pt>
                <c:pt idx="1017">
                  <c:v>4.5423800000000005</c:v>
                </c:pt>
                <c:pt idx="1018">
                  <c:v>4.5368599999999999</c:v>
                </c:pt>
                <c:pt idx="1019">
                  <c:v>4.5166199999999996</c:v>
                </c:pt>
                <c:pt idx="1020">
                  <c:v>4.4678800000000001</c:v>
                </c:pt>
                <c:pt idx="1021">
                  <c:v>4.3989000000000003</c:v>
                </c:pt>
                <c:pt idx="1022">
                  <c:v>4.3455600000000008</c:v>
                </c:pt>
                <c:pt idx="1023">
                  <c:v>4.2802600000000002</c:v>
                </c:pt>
                <c:pt idx="1024">
                  <c:v>4.2581900000000008</c:v>
                </c:pt>
                <c:pt idx="1025">
                  <c:v>4.2793400000000004</c:v>
                </c:pt>
                <c:pt idx="1026">
                  <c:v>4.2931200000000009</c:v>
                </c:pt>
                <c:pt idx="1027">
                  <c:v>4.3266200000000001</c:v>
                </c:pt>
                <c:pt idx="1028">
                  <c:v>4.3546199999999997</c:v>
                </c:pt>
                <c:pt idx="1029">
                  <c:v>4.3919100000000002</c:v>
                </c:pt>
                <c:pt idx="1030">
                  <c:v>4.4402800000000004</c:v>
                </c:pt>
                <c:pt idx="1031">
                  <c:v>4.4451200000000011</c:v>
                </c:pt>
                <c:pt idx="1032">
                  <c:v>4.4332900000000004</c:v>
                </c:pt>
                <c:pt idx="1033">
                  <c:v>4.4148200000000006</c:v>
                </c:pt>
                <c:pt idx="1034">
                  <c:v>4.3852600000000006</c:v>
                </c:pt>
                <c:pt idx="1035">
                  <c:v>4.3566099999999999</c:v>
                </c:pt>
                <c:pt idx="1036">
                  <c:v>4.3316700000000008</c:v>
                </c:pt>
                <c:pt idx="1037">
                  <c:v>4.3196600000000007</c:v>
                </c:pt>
                <c:pt idx="1038">
                  <c:v>4.3187300000000004</c:v>
                </c:pt>
                <c:pt idx="1039">
                  <c:v>4.3270499999999998</c:v>
                </c:pt>
                <c:pt idx="1040">
                  <c:v>4.3381400000000001</c:v>
                </c:pt>
                <c:pt idx="1041">
                  <c:v>4.3556900000000001</c:v>
                </c:pt>
                <c:pt idx="1042">
                  <c:v>4.3566099999999999</c:v>
                </c:pt>
                <c:pt idx="1043">
                  <c:v>4.3464499999999999</c:v>
                </c:pt>
                <c:pt idx="1044">
                  <c:v>4.3372200000000003</c:v>
                </c:pt>
                <c:pt idx="1045">
                  <c:v>4.3058100000000001</c:v>
                </c:pt>
                <c:pt idx="1046">
                  <c:v>4.3002600000000006</c:v>
                </c:pt>
                <c:pt idx="1047">
                  <c:v>4.2799400000000007</c:v>
                </c:pt>
                <c:pt idx="1048">
                  <c:v>4.268860000000001</c:v>
                </c:pt>
                <c:pt idx="1049">
                  <c:v>4.2808700000000002</c:v>
                </c:pt>
                <c:pt idx="1050">
                  <c:v>4.3104300000000011</c:v>
                </c:pt>
                <c:pt idx="1051">
                  <c:v>4.3473800000000002</c:v>
                </c:pt>
                <c:pt idx="1052">
                  <c:v>4.3667800000000003</c:v>
                </c:pt>
                <c:pt idx="1053">
                  <c:v>4.3889500000000004</c:v>
                </c:pt>
                <c:pt idx="1054">
                  <c:v>4.3944900000000002</c:v>
                </c:pt>
                <c:pt idx="1055">
                  <c:v>4.3861699999999999</c:v>
                </c:pt>
                <c:pt idx="1056">
                  <c:v>4.3639999999999999</c:v>
                </c:pt>
                <c:pt idx="1057">
                  <c:v>4.3464499999999999</c:v>
                </c:pt>
                <c:pt idx="1058">
                  <c:v>4.3002500000000001</c:v>
                </c:pt>
                <c:pt idx="1059">
                  <c:v>4.2715999999999994</c:v>
                </c:pt>
                <c:pt idx="1060">
                  <c:v>4.2383300000000004</c:v>
                </c:pt>
                <c:pt idx="1061">
                  <c:v>4.2170700000000005</c:v>
                </c:pt>
                <c:pt idx="1062">
                  <c:v>4.2309400000000004</c:v>
                </c:pt>
                <c:pt idx="1063">
                  <c:v>4.2244700000000002</c:v>
                </c:pt>
                <c:pt idx="1064">
                  <c:v>4.2420400000000003</c:v>
                </c:pt>
                <c:pt idx="1065">
                  <c:v>4.2531400000000001</c:v>
                </c:pt>
                <c:pt idx="1066">
                  <c:v>4.26884</c:v>
                </c:pt>
                <c:pt idx="1067">
                  <c:v>4.2873300000000008</c:v>
                </c:pt>
                <c:pt idx="1068">
                  <c:v>4.3085700000000005</c:v>
                </c:pt>
                <c:pt idx="1069">
                  <c:v>4.35107</c:v>
                </c:pt>
                <c:pt idx="1070">
                  <c:v>4.4018900000000007</c:v>
                </c:pt>
                <c:pt idx="1071">
                  <c:v>4.4434699999999996</c:v>
                </c:pt>
                <c:pt idx="1072">
                  <c:v>4.4813600000000005</c:v>
                </c:pt>
                <c:pt idx="1073">
                  <c:v>4.5072400000000004</c:v>
                </c:pt>
                <c:pt idx="1074">
                  <c:v>4.5155500000000002</c:v>
                </c:pt>
                <c:pt idx="1075">
                  <c:v>4.5081500000000005</c:v>
                </c:pt>
                <c:pt idx="1076">
                  <c:v>4.5044500000000003</c:v>
                </c:pt>
                <c:pt idx="1077">
                  <c:v>4.5007400000000004</c:v>
                </c:pt>
                <c:pt idx="1078">
                  <c:v>4.5099799999999997</c:v>
                </c:pt>
                <c:pt idx="1079">
                  <c:v>4.5173800000000002</c:v>
                </c:pt>
                <c:pt idx="1080">
                  <c:v>4.5118499999999999</c:v>
                </c:pt>
                <c:pt idx="1081">
                  <c:v>4.4776699999999998</c:v>
                </c:pt>
                <c:pt idx="1082">
                  <c:v>4.4231499999999997</c:v>
                </c:pt>
                <c:pt idx="1083">
                  <c:v>4.29657</c:v>
                </c:pt>
                <c:pt idx="1084">
                  <c:v>4.1718199999999994</c:v>
                </c:pt>
                <c:pt idx="1085">
                  <c:v>4.0832800000000002</c:v>
                </c:pt>
                <c:pt idx="1086">
                  <c:v>3.9841400000000005</c:v>
                </c:pt>
                <c:pt idx="1087">
                  <c:v>3.9508200000000002</c:v>
                </c:pt>
                <c:pt idx="1088">
                  <c:v>3.9250400000000001</c:v>
                </c:pt>
                <c:pt idx="1089">
                  <c:v>3.9324600000000003</c:v>
                </c:pt>
                <c:pt idx="1090">
                  <c:v>3.9418200000000003</c:v>
                </c:pt>
                <c:pt idx="1091">
                  <c:v>3.9276299999999997</c:v>
                </c:pt>
                <c:pt idx="1092">
                  <c:v>3.9124799999999995</c:v>
                </c:pt>
                <c:pt idx="1093">
                  <c:v>3.8841000000000001</c:v>
                </c:pt>
                <c:pt idx="1094">
                  <c:v>3.8727399999999998</c:v>
                </c:pt>
                <c:pt idx="1095">
                  <c:v>3.8680099999999999</c:v>
                </c:pt>
                <c:pt idx="1096">
                  <c:v>3.8604500000000002</c:v>
                </c:pt>
                <c:pt idx="1097">
                  <c:v>3.8642199999999995</c:v>
                </c:pt>
                <c:pt idx="1098">
                  <c:v>3.84815</c:v>
                </c:pt>
                <c:pt idx="1099">
                  <c:v>3.84057</c:v>
                </c:pt>
                <c:pt idx="1100">
                  <c:v>3.8348900000000001</c:v>
                </c:pt>
                <c:pt idx="1101">
                  <c:v>3.8064999999999998</c:v>
                </c:pt>
                <c:pt idx="1102">
                  <c:v>3.8036600000000003</c:v>
                </c:pt>
                <c:pt idx="1103">
                  <c:v>3.7951500000000005</c:v>
                </c:pt>
                <c:pt idx="1104">
                  <c:v>3.7989400000000004</c:v>
                </c:pt>
                <c:pt idx="1105">
                  <c:v>3.8159700000000005</c:v>
                </c:pt>
                <c:pt idx="1106">
                  <c:v>3.8140700000000005</c:v>
                </c:pt>
                <c:pt idx="1107">
                  <c:v>3.8065100000000003</c:v>
                </c:pt>
                <c:pt idx="1108">
                  <c:v>3.7923100000000001</c:v>
                </c:pt>
                <c:pt idx="1109">
                  <c:v>3.7875900000000002</c:v>
                </c:pt>
                <c:pt idx="1110">
                  <c:v>3.7838100000000003</c:v>
                </c:pt>
                <c:pt idx="1111">
                  <c:v>3.7838099999999999</c:v>
                </c:pt>
                <c:pt idx="1112">
                  <c:v>3.7942300000000007</c:v>
                </c:pt>
                <c:pt idx="1113">
                  <c:v>3.8093600000000007</c:v>
                </c:pt>
                <c:pt idx="1114">
                  <c:v>3.8188200000000005</c:v>
                </c:pt>
                <c:pt idx="1115">
                  <c:v>3.8140900000000006</c:v>
                </c:pt>
                <c:pt idx="1116">
                  <c:v>3.8112500000000002</c:v>
                </c:pt>
                <c:pt idx="1117">
                  <c:v>3.80274</c:v>
                </c:pt>
                <c:pt idx="1118">
                  <c:v>3.7942300000000002</c:v>
                </c:pt>
                <c:pt idx="1119">
                  <c:v>3.8046300000000008</c:v>
                </c:pt>
                <c:pt idx="1120">
                  <c:v>3.8140800000000006</c:v>
                </c:pt>
                <c:pt idx="1121">
                  <c:v>3.84436</c:v>
                </c:pt>
                <c:pt idx="1122">
                  <c:v>3.8878700000000004</c:v>
                </c:pt>
                <c:pt idx="1123">
                  <c:v>3.93424</c:v>
                </c:pt>
                <c:pt idx="1124">
                  <c:v>3.9645200000000003</c:v>
                </c:pt>
                <c:pt idx="1125">
                  <c:v>3.9654700000000003</c:v>
                </c:pt>
                <c:pt idx="1126">
                  <c:v>3.9484500000000002</c:v>
                </c:pt>
                <c:pt idx="1127">
                  <c:v>3.9039700000000002</c:v>
                </c:pt>
                <c:pt idx="1128">
                  <c:v>3.8661300000000005</c:v>
                </c:pt>
                <c:pt idx="1129">
                  <c:v>3.8509900000000004</c:v>
                </c:pt>
                <c:pt idx="1130">
                  <c:v>3.8519299999999999</c:v>
                </c:pt>
                <c:pt idx="1131">
                  <c:v>3.8708600000000004</c:v>
                </c:pt>
                <c:pt idx="1132">
                  <c:v>3.8926100000000008</c:v>
                </c:pt>
                <c:pt idx="1133">
                  <c:v>3.9285600000000005</c:v>
                </c:pt>
                <c:pt idx="1134">
                  <c:v>3.9474900000000002</c:v>
                </c:pt>
                <c:pt idx="1135">
                  <c:v>3.9484300000000001</c:v>
                </c:pt>
                <c:pt idx="1136">
                  <c:v>3.9484399999999997</c:v>
                </c:pt>
                <c:pt idx="1137">
                  <c:v>3.9437100000000003</c:v>
                </c:pt>
                <c:pt idx="1138">
                  <c:v>3.9493900000000002</c:v>
                </c:pt>
                <c:pt idx="1139">
                  <c:v>3.9664299999999999</c:v>
                </c:pt>
                <c:pt idx="1140">
                  <c:v>4.00143</c:v>
                </c:pt>
                <c:pt idx="1141">
                  <c:v>3.9683099999999998</c:v>
                </c:pt>
                <c:pt idx="1142">
                  <c:v>3.9068000000000005</c:v>
                </c:pt>
                <c:pt idx="1143">
                  <c:v>3.84151</c:v>
                </c:pt>
                <c:pt idx="1144">
                  <c:v>3.7781200000000004</c:v>
                </c:pt>
                <c:pt idx="1145">
                  <c:v>3.7402699999999998</c:v>
                </c:pt>
                <c:pt idx="1146">
                  <c:v>3.7100000000000004</c:v>
                </c:pt>
                <c:pt idx="1147">
                  <c:v>3.7222</c:v>
                </c:pt>
                <c:pt idx="1148">
                  <c:v>3.7429399999999999</c:v>
                </c:pt>
                <c:pt idx="1149">
                  <c:v>3.7598700000000003</c:v>
                </c:pt>
                <c:pt idx="1150">
                  <c:v>3.7587300000000008</c:v>
                </c:pt>
                <c:pt idx="1151">
                  <c:v>3.7591099999999997</c:v>
                </c:pt>
                <c:pt idx="1152">
                  <c:v>3.7594799999999999</c:v>
                </c:pt>
                <c:pt idx="1153">
                  <c:v>3.7575800000000004</c:v>
                </c:pt>
                <c:pt idx="1154">
                  <c:v>3.7585200000000007</c:v>
                </c:pt>
                <c:pt idx="1155">
                  <c:v>3.7480200000000004</c:v>
                </c:pt>
                <c:pt idx="1156">
                  <c:v>3.7461100000000007</c:v>
                </c:pt>
                <c:pt idx="1157">
                  <c:v>3.7384800000000005</c:v>
                </c:pt>
                <c:pt idx="1158">
                  <c:v>3.7308600000000007</c:v>
                </c:pt>
                <c:pt idx="1159">
                  <c:v>3.7270500000000006</c:v>
                </c:pt>
                <c:pt idx="1160">
                  <c:v>3.7318300000000004</c:v>
                </c:pt>
                <c:pt idx="1161">
                  <c:v>3.7308700000000004</c:v>
                </c:pt>
                <c:pt idx="1162">
                  <c:v>3.7241800000000005</c:v>
                </c:pt>
                <c:pt idx="1163">
                  <c:v>3.7050800000000002</c:v>
                </c:pt>
                <c:pt idx="1164">
                  <c:v>3.6735699999999998</c:v>
                </c:pt>
                <c:pt idx="1165">
                  <c:v>3.6497099999999998</c:v>
                </c:pt>
                <c:pt idx="1166">
                  <c:v>3.6306299999999996</c:v>
                </c:pt>
                <c:pt idx="1167">
                  <c:v>3.6239599999999998</c:v>
                </c:pt>
                <c:pt idx="1168">
                  <c:v>3.6211000000000002</c:v>
                </c:pt>
                <c:pt idx="1169">
                  <c:v>3.62968</c:v>
                </c:pt>
                <c:pt idx="1170">
                  <c:v>3.6268199999999999</c:v>
                </c:pt>
                <c:pt idx="1171">
                  <c:v>3.6287200000000004</c:v>
                </c:pt>
                <c:pt idx="1172">
                  <c:v>3.6373000000000002</c:v>
                </c:pt>
                <c:pt idx="1173">
                  <c:v>3.6621200000000007</c:v>
                </c:pt>
                <c:pt idx="1174">
                  <c:v>3.6993400000000003</c:v>
                </c:pt>
                <c:pt idx="1175">
                  <c:v>3.7327600000000003</c:v>
                </c:pt>
                <c:pt idx="1176">
                  <c:v>3.7671299999999999</c:v>
                </c:pt>
                <c:pt idx="1177">
                  <c:v>3.7909899999999999</c:v>
                </c:pt>
                <c:pt idx="1178">
                  <c:v>3.8167599999999995</c:v>
                </c:pt>
                <c:pt idx="1179">
                  <c:v>3.8358399999999997</c:v>
                </c:pt>
                <c:pt idx="1180">
                  <c:v>3.8463400000000001</c:v>
                </c:pt>
                <c:pt idx="1181">
                  <c:v>3.8606500000000001</c:v>
                </c:pt>
                <c:pt idx="1182">
                  <c:v>3.8663700000000003</c:v>
                </c:pt>
                <c:pt idx="1183">
                  <c:v>3.8615900000000005</c:v>
                </c:pt>
                <c:pt idx="1184">
                  <c:v>3.8568200000000004</c:v>
                </c:pt>
                <c:pt idx="1185">
                  <c:v>3.8301000000000007</c:v>
                </c:pt>
                <c:pt idx="1186">
                  <c:v>3.8119700000000001</c:v>
                </c:pt>
                <c:pt idx="1187">
                  <c:v>3.8043399999999998</c:v>
                </c:pt>
                <c:pt idx="1188">
                  <c:v>3.7900200000000002</c:v>
                </c:pt>
                <c:pt idx="1189">
                  <c:v>3.7709300000000003</c:v>
                </c:pt>
                <c:pt idx="1190">
                  <c:v>3.7527900000000001</c:v>
                </c:pt>
                <c:pt idx="1191">
                  <c:v>3.7270099999999999</c:v>
                </c:pt>
                <c:pt idx="1192">
                  <c:v>3.6840600000000001</c:v>
                </c:pt>
                <c:pt idx="1193">
                  <c:v>3.6392100000000003</c:v>
                </c:pt>
                <c:pt idx="1194">
                  <c:v>3.6000900000000002</c:v>
                </c:pt>
                <c:pt idx="1195">
                  <c:v>3.5790900000000003</c:v>
                </c:pt>
                <c:pt idx="1196">
                  <c:v>3.5619200000000002</c:v>
                </c:pt>
                <c:pt idx="1197">
                  <c:v>3.5437799999999999</c:v>
                </c:pt>
                <c:pt idx="1198">
                  <c:v>3.5237300000000005</c:v>
                </c:pt>
                <c:pt idx="1199">
                  <c:v>3.4893800000000001</c:v>
                </c:pt>
                <c:pt idx="1200">
                  <c:v>3.4588400000000004</c:v>
                </c:pt>
                <c:pt idx="1201">
                  <c:v>3.4311799999999999</c:v>
                </c:pt>
                <c:pt idx="1202">
                  <c:v>3.4178099999999998</c:v>
                </c:pt>
                <c:pt idx="1203">
                  <c:v>3.41113</c:v>
                </c:pt>
                <c:pt idx="1204">
                  <c:v>3.4073100000000007</c:v>
                </c:pt>
                <c:pt idx="1205">
                  <c:v>3.3996600000000008</c:v>
                </c:pt>
                <c:pt idx="1206">
                  <c:v>3.4034700000000004</c:v>
                </c:pt>
                <c:pt idx="1207">
                  <c:v>3.3891400000000003</c:v>
                </c:pt>
                <c:pt idx="1208">
                  <c:v>3.3519200000000007</c:v>
                </c:pt>
                <c:pt idx="1209">
                  <c:v>3.2889300000000006</c:v>
                </c:pt>
                <c:pt idx="1210">
                  <c:v>3.2116300000000004</c:v>
                </c:pt>
                <c:pt idx="1211">
                  <c:v>3.1528600000000004</c:v>
                </c:pt>
                <c:pt idx="1212">
                  <c:v>3.1066199999999999</c:v>
                </c:pt>
                <c:pt idx="1213">
                  <c:v>3.0861200000000002</c:v>
                </c:pt>
                <c:pt idx="1214">
                  <c:v>3.0838200000000002</c:v>
                </c:pt>
                <c:pt idx="1215">
                  <c:v>3.0994700000000002</c:v>
                </c:pt>
                <c:pt idx="1216">
                  <c:v>3.1199100000000004</c:v>
                </c:pt>
                <c:pt idx="1217">
                  <c:v>3.1440300000000003</c:v>
                </c:pt>
                <c:pt idx="1218">
                  <c:v>3.1459600000000005</c:v>
                </c:pt>
                <c:pt idx="1219">
                  <c:v>3.1691000000000007</c:v>
                </c:pt>
                <c:pt idx="1220">
                  <c:v>3.206700000000001</c:v>
                </c:pt>
                <c:pt idx="1221">
                  <c:v>3.2356300000000005</c:v>
                </c:pt>
                <c:pt idx="1222">
                  <c:v>3.2674500000000002</c:v>
                </c:pt>
                <c:pt idx="1223">
                  <c:v>3.2963800000000001</c:v>
                </c:pt>
                <c:pt idx="1224">
                  <c:v>3.3156500000000007</c:v>
                </c:pt>
                <c:pt idx="1225">
                  <c:v>3.3349299999999999</c:v>
                </c:pt>
                <c:pt idx="1226">
                  <c:v>3.3416800000000002</c:v>
                </c:pt>
                <c:pt idx="1227">
                  <c:v>3.3638399999999997</c:v>
                </c:pt>
                <c:pt idx="1228">
                  <c:v>3.39276</c:v>
                </c:pt>
                <c:pt idx="1229">
                  <c:v>3.4033599999999997</c:v>
                </c:pt>
                <c:pt idx="1230">
                  <c:v>3.4216800000000003</c:v>
                </c:pt>
                <c:pt idx="1231">
                  <c:v>3.4332500000000001</c:v>
                </c:pt>
                <c:pt idx="1232">
                  <c:v>3.4322900000000001</c:v>
                </c:pt>
                <c:pt idx="1233">
                  <c:v>3.4274800000000005</c:v>
                </c:pt>
                <c:pt idx="1234">
                  <c:v>3.4226500000000004</c:v>
                </c:pt>
                <c:pt idx="1235">
                  <c:v>3.4178300000000004</c:v>
                </c:pt>
                <c:pt idx="1236">
                  <c:v>3.4130000000000003</c:v>
                </c:pt>
                <c:pt idx="1237">
                  <c:v>3.4129999999999998</c:v>
                </c:pt>
                <c:pt idx="1238">
                  <c:v>3.40144</c:v>
                </c:pt>
                <c:pt idx="1239">
                  <c:v>3.39276</c:v>
                </c:pt>
                <c:pt idx="1240">
                  <c:v>3.3204500000000001</c:v>
                </c:pt>
                <c:pt idx="1241">
                  <c:v>3.2144000000000008</c:v>
                </c:pt>
                <c:pt idx="1242">
                  <c:v>3.11991</c:v>
                </c:pt>
                <c:pt idx="1243">
                  <c:v>3.03796</c:v>
                </c:pt>
                <c:pt idx="1244">
                  <c:v>3.0109599999999999</c:v>
                </c:pt>
                <c:pt idx="1245">
                  <c:v>2.9868600000000001</c:v>
                </c:pt>
                <c:pt idx="1246">
                  <c:v>3.0129000000000001</c:v>
                </c:pt>
                <c:pt idx="1247">
                  <c:v>3.0514600000000005</c:v>
                </c:pt>
                <c:pt idx="1248">
                  <c:v>3.1044899999999997</c:v>
                </c:pt>
                <c:pt idx="1249">
                  <c:v>3.1334200000000001</c:v>
                </c:pt>
                <c:pt idx="1250">
                  <c:v>3.1391999999999998</c:v>
                </c:pt>
                <c:pt idx="1251">
                  <c:v>3.1633100000000005</c:v>
                </c:pt>
                <c:pt idx="1252">
                  <c:v>3.1546300000000005</c:v>
                </c:pt>
                <c:pt idx="1253">
                  <c:v>3.15944</c:v>
                </c:pt>
                <c:pt idx="1254">
                  <c:v>3.1710199999999999</c:v>
                </c:pt>
                <c:pt idx="1255">
                  <c:v>3.1835399999999998</c:v>
                </c:pt>
                <c:pt idx="1256">
                  <c:v>3.2105300000000003</c:v>
                </c:pt>
                <c:pt idx="1257">
                  <c:v>3.2249900000000005</c:v>
                </c:pt>
                <c:pt idx="1258">
                  <c:v>3.2471600000000005</c:v>
                </c:pt>
                <c:pt idx="1259">
                  <c:v>3.2654900000000007</c:v>
                </c:pt>
                <c:pt idx="1260">
                  <c:v>3.2693500000000002</c:v>
                </c:pt>
                <c:pt idx="1261">
                  <c:v>3.2867000000000002</c:v>
                </c:pt>
                <c:pt idx="1262">
                  <c:v>3.2944200000000001</c:v>
                </c:pt>
                <c:pt idx="1263">
                  <c:v>3.3233400000000004</c:v>
                </c:pt>
                <c:pt idx="1264">
                  <c:v>3.3378099999999997</c:v>
                </c:pt>
                <c:pt idx="1265">
                  <c:v>3.34938</c:v>
                </c:pt>
                <c:pt idx="1266">
                  <c:v>3.3657600000000003</c:v>
                </c:pt>
                <c:pt idx="1267">
                  <c:v>3.3705800000000004</c:v>
                </c:pt>
                <c:pt idx="1268">
                  <c:v>3.38022</c:v>
                </c:pt>
                <c:pt idx="1269">
                  <c:v>3.36768</c:v>
                </c:pt>
                <c:pt idx="1270">
                  <c:v>3.36382</c:v>
                </c:pt>
                <c:pt idx="1271">
                  <c:v>3.3493700000000004</c:v>
                </c:pt>
                <c:pt idx="1272">
                  <c:v>3.3194800000000004</c:v>
                </c:pt>
                <c:pt idx="1273">
                  <c:v>3.2953900000000003</c:v>
                </c:pt>
                <c:pt idx="1274">
                  <c:v>3.2799700000000001</c:v>
                </c:pt>
                <c:pt idx="1275">
                  <c:v>3.3493900000000005</c:v>
                </c:pt>
                <c:pt idx="1276">
                  <c:v>3.4284600000000003</c:v>
                </c:pt>
                <c:pt idx="1277">
                  <c:v>3.5226500000000005</c:v>
                </c:pt>
                <c:pt idx="1278">
                  <c:v>3.5866800000000003</c:v>
                </c:pt>
                <c:pt idx="1279">
                  <c:v>3.5965800000000003</c:v>
                </c:pt>
                <c:pt idx="1280">
                  <c:v>3.5977899999999998</c:v>
                </c:pt>
                <c:pt idx="1281">
                  <c:v>3.5475000000000008</c:v>
                </c:pt>
                <c:pt idx="1282">
                  <c:v>3.5137500000000004</c:v>
                </c:pt>
                <c:pt idx="1283">
                  <c:v>3.4816599999999998</c:v>
                </c:pt>
                <c:pt idx="1284">
                  <c:v>3.4651300000000003</c:v>
                </c:pt>
                <c:pt idx="1285">
                  <c:v>3.4855499999999999</c:v>
                </c:pt>
                <c:pt idx="1286">
                  <c:v>3.4884700000000004</c:v>
                </c:pt>
                <c:pt idx="1287">
                  <c:v>3.5011000000000005</c:v>
                </c:pt>
                <c:pt idx="1288">
                  <c:v>3.4884500000000003</c:v>
                </c:pt>
                <c:pt idx="1289">
                  <c:v>3.4690000000000003</c:v>
                </c:pt>
                <c:pt idx="1290">
                  <c:v>3.4573300000000007</c:v>
                </c:pt>
                <c:pt idx="1291">
                  <c:v>3.4378900000000003</c:v>
                </c:pt>
                <c:pt idx="1292">
                  <c:v>3.4281600000000005</c:v>
                </c:pt>
                <c:pt idx="1293">
                  <c:v>3.4203800000000002</c:v>
                </c:pt>
                <c:pt idx="1294">
                  <c:v>3.4359299999999999</c:v>
                </c:pt>
                <c:pt idx="1295">
                  <c:v>3.43689</c:v>
                </c:pt>
                <c:pt idx="1296">
                  <c:v>3.44272</c:v>
                </c:pt>
                <c:pt idx="1297">
                  <c:v>3.4485500000000004</c:v>
                </c:pt>
                <c:pt idx="1298">
                  <c:v>3.4534200000000004</c:v>
                </c:pt>
                <c:pt idx="1299">
                  <c:v>3.4524499999999998</c:v>
                </c:pt>
                <c:pt idx="1300">
                  <c:v>3.4534300000000004</c:v>
                </c:pt>
                <c:pt idx="1301">
                  <c:v>3.4641299999999999</c:v>
                </c:pt>
                <c:pt idx="1302">
                  <c:v>3.4592700000000001</c:v>
                </c:pt>
                <c:pt idx="1303">
                  <c:v>3.4826200000000007</c:v>
                </c:pt>
                <c:pt idx="1304">
                  <c:v>3.5098600000000006</c:v>
                </c:pt>
                <c:pt idx="1305">
                  <c:v>3.5195800000000004</c:v>
                </c:pt>
                <c:pt idx="1306">
                  <c:v>3.5370900000000001</c:v>
                </c:pt>
                <c:pt idx="1307">
                  <c:v>3.5409899999999999</c:v>
                </c:pt>
                <c:pt idx="1308">
                  <c:v>3.5526600000000004</c:v>
                </c:pt>
                <c:pt idx="1309">
                  <c:v>3.5555900000000005</c:v>
                </c:pt>
                <c:pt idx="1310">
                  <c:v>3.5604400000000003</c:v>
                </c:pt>
                <c:pt idx="1311">
                  <c:v>3.5293199999999998</c:v>
                </c:pt>
                <c:pt idx="1312">
                  <c:v>3.5040300000000002</c:v>
                </c:pt>
                <c:pt idx="1313">
                  <c:v>3.4904100000000002</c:v>
                </c:pt>
                <c:pt idx="1314">
                  <c:v>3.4709500000000002</c:v>
                </c:pt>
                <c:pt idx="1315">
                  <c:v>3.47288</c:v>
                </c:pt>
                <c:pt idx="1316">
                  <c:v>3.45635</c:v>
                </c:pt>
                <c:pt idx="1317">
                  <c:v>3.4573100000000001</c:v>
                </c:pt>
                <c:pt idx="1318">
                  <c:v>3.4670399999999999</c:v>
                </c:pt>
                <c:pt idx="1319">
                  <c:v>3.4582800000000002</c:v>
                </c:pt>
                <c:pt idx="1320">
                  <c:v>3.44855</c:v>
                </c:pt>
                <c:pt idx="1321">
                  <c:v>3.4368799999999999</c:v>
                </c:pt>
                <c:pt idx="1322">
                  <c:v>3.44076</c:v>
                </c:pt>
                <c:pt idx="1323">
                  <c:v>3.4388199999999998</c:v>
                </c:pt>
                <c:pt idx="1324">
                  <c:v>3.4271499999999997</c:v>
                </c:pt>
                <c:pt idx="1325">
                  <c:v>3.4193800000000003</c:v>
                </c:pt>
                <c:pt idx="1326">
                  <c:v>3.4116</c:v>
                </c:pt>
                <c:pt idx="1327">
                  <c:v>3.3931200000000001</c:v>
                </c:pt>
                <c:pt idx="1328">
                  <c:v>3.3707500000000006</c:v>
                </c:pt>
                <c:pt idx="1329">
                  <c:v>3.3367099999999996</c:v>
                </c:pt>
                <c:pt idx="1330">
                  <c:v>3.2987799999999998</c:v>
                </c:pt>
                <c:pt idx="1331">
                  <c:v>3.2754400000000001</c:v>
                </c:pt>
                <c:pt idx="1332">
                  <c:v>3.2501600000000002</c:v>
                </c:pt>
                <c:pt idx="1333">
                  <c:v>3.2647500000000003</c:v>
                </c:pt>
                <c:pt idx="1334">
                  <c:v>3.2958800000000004</c:v>
                </c:pt>
                <c:pt idx="1335">
                  <c:v>3.3747800000000003</c:v>
                </c:pt>
                <c:pt idx="1336">
                  <c:v>3.4546400000000008</c:v>
                </c:pt>
                <c:pt idx="1337">
                  <c:v>3.5139900000000006</c:v>
                </c:pt>
                <c:pt idx="1338">
                  <c:v>3.5645699999999998</c:v>
                </c:pt>
                <c:pt idx="1339">
                  <c:v>3.5844700000000005</c:v>
                </c:pt>
                <c:pt idx="1340">
                  <c:v>3.6044600000000004</c:v>
                </c:pt>
                <c:pt idx="1341">
                  <c:v>3.6005200000000004</c:v>
                </c:pt>
                <c:pt idx="1342">
                  <c:v>3.5985399999999998</c:v>
                </c:pt>
                <c:pt idx="1343">
                  <c:v>3.6024799999999999</c:v>
                </c:pt>
                <c:pt idx="1344">
                  <c:v>3.6083800000000004</c:v>
                </c:pt>
                <c:pt idx="1345">
                  <c:v>3.62216</c:v>
                </c:pt>
                <c:pt idx="1346">
                  <c:v>3.6369199999999999</c:v>
                </c:pt>
                <c:pt idx="1347">
                  <c:v>3.6507100000000001</c:v>
                </c:pt>
                <c:pt idx="1348">
                  <c:v>3.6605500000000002</c:v>
                </c:pt>
                <c:pt idx="1349">
                  <c:v>3.6654700000000005</c:v>
                </c:pt>
                <c:pt idx="1350">
                  <c:v>3.68025</c:v>
                </c:pt>
                <c:pt idx="1351">
                  <c:v>3.7206200000000003</c:v>
                </c:pt>
                <c:pt idx="1352">
                  <c:v>3.7481900000000001</c:v>
                </c:pt>
                <c:pt idx="1353">
                  <c:v>3.7787200000000003</c:v>
                </c:pt>
                <c:pt idx="1354">
                  <c:v>3.80924</c:v>
                </c:pt>
                <c:pt idx="1355">
                  <c:v>3.8062999999999998</c:v>
                </c:pt>
                <c:pt idx="1356">
                  <c:v>3.8082699999999998</c:v>
                </c:pt>
                <c:pt idx="1357">
                  <c:v>3.8171300000000001</c:v>
                </c:pt>
                <c:pt idx="1358">
                  <c:v>3.80925</c:v>
                </c:pt>
                <c:pt idx="1359">
                  <c:v>3.8102200000000006</c:v>
                </c:pt>
                <c:pt idx="1360">
                  <c:v>3.8092300000000003</c:v>
                </c:pt>
                <c:pt idx="1361">
                  <c:v>3.7855900000000005</c:v>
                </c:pt>
                <c:pt idx="1362">
                  <c:v>3.7865700000000007</c:v>
                </c:pt>
                <c:pt idx="1363">
                  <c:v>3.7865799999999998</c:v>
                </c:pt>
                <c:pt idx="1364">
                  <c:v>3.8043100000000001</c:v>
                </c:pt>
                <c:pt idx="1365">
                  <c:v>3.8308900000000001</c:v>
                </c:pt>
                <c:pt idx="1366">
                  <c:v>3.8545199999999999</c:v>
                </c:pt>
                <c:pt idx="1367">
                  <c:v>3.8781500000000002</c:v>
                </c:pt>
                <c:pt idx="1368">
                  <c:v>3.8801199999999998</c:v>
                </c:pt>
                <c:pt idx="1369">
                  <c:v>3.8643700000000005</c:v>
                </c:pt>
                <c:pt idx="1370">
                  <c:v>3.8318800000000004</c:v>
                </c:pt>
                <c:pt idx="1371">
                  <c:v>3.8053100000000004</c:v>
                </c:pt>
                <c:pt idx="1372">
                  <c:v>3.7590399999999997</c:v>
                </c:pt>
                <c:pt idx="1373">
                  <c:v>3.7048900000000002</c:v>
                </c:pt>
                <c:pt idx="1374">
                  <c:v>3.6724000000000006</c:v>
                </c:pt>
                <c:pt idx="1375">
                  <c:v>3.64385</c:v>
                </c:pt>
                <c:pt idx="1376">
                  <c:v>3.6251499999999997</c:v>
                </c:pt>
                <c:pt idx="1377">
                  <c:v>3.6182600000000003</c:v>
                </c:pt>
                <c:pt idx="1378">
                  <c:v>3.6241699999999999</c:v>
                </c:pt>
                <c:pt idx="1379">
                  <c:v>3.63992</c:v>
                </c:pt>
                <c:pt idx="1380">
                  <c:v>3.6389300000000002</c:v>
                </c:pt>
                <c:pt idx="1381">
                  <c:v>3.6487700000000003</c:v>
                </c:pt>
                <c:pt idx="1382">
                  <c:v>3.6655000000000002</c:v>
                </c:pt>
                <c:pt idx="1383">
                  <c:v>3.7019199999999994</c:v>
                </c:pt>
                <c:pt idx="1384">
                  <c:v>3.7393299999999998</c:v>
                </c:pt>
                <c:pt idx="1385">
                  <c:v>3.7629500000000005</c:v>
                </c:pt>
                <c:pt idx="1386">
                  <c:v>3.7974199999999998</c:v>
                </c:pt>
                <c:pt idx="1387">
                  <c:v>3.8131699999999999</c:v>
                </c:pt>
                <c:pt idx="1388">
                  <c:v>3.8180999999999998</c:v>
                </c:pt>
                <c:pt idx="1389">
                  <c:v>3.8358199999999996</c:v>
                </c:pt>
                <c:pt idx="1390">
                  <c:v>3.8446699999999994</c:v>
                </c:pt>
                <c:pt idx="1391">
                  <c:v>3.8683100000000001</c:v>
                </c:pt>
                <c:pt idx="1392">
                  <c:v>3.8761900000000002</c:v>
                </c:pt>
                <c:pt idx="1393">
                  <c:v>3.8673400000000004</c:v>
                </c:pt>
                <c:pt idx="1394">
                  <c:v>3.8673500000000001</c:v>
                </c:pt>
                <c:pt idx="1395">
                  <c:v>3.7974500000000004</c:v>
                </c:pt>
                <c:pt idx="1396">
                  <c:v>3.7423100000000002</c:v>
                </c:pt>
                <c:pt idx="1397">
                  <c:v>3.7039</c:v>
                </c:pt>
                <c:pt idx="1398">
                  <c:v>3.6710099999999999</c:v>
                </c:pt>
                <c:pt idx="1399">
                  <c:v>3.6616900000000001</c:v>
                </c:pt>
                <c:pt idx="1400">
                  <c:v>3.67923</c:v>
                </c:pt>
                <c:pt idx="1401">
                  <c:v>3.71746</c:v>
                </c:pt>
                <c:pt idx="1402">
                  <c:v>3.75244</c:v>
                </c:pt>
                <c:pt idx="1403">
                  <c:v>3.7984300000000002</c:v>
                </c:pt>
                <c:pt idx="1404">
                  <c:v>3.82823</c:v>
                </c:pt>
                <c:pt idx="1405">
                  <c:v>3.8669700000000002</c:v>
                </c:pt>
                <c:pt idx="1406">
                  <c:v>3.8699600000000003</c:v>
                </c:pt>
                <c:pt idx="1407">
                  <c:v>3.8401700000000005</c:v>
                </c:pt>
                <c:pt idx="1408">
                  <c:v>3.8064000000000004</c:v>
                </c:pt>
                <c:pt idx="1409">
                  <c:v>3.7656800000000001</c:v>
                </c:pt>
                <c:pt idx="1410">
                  <c:v>3.74681</c:v>
                </c:pt>
                <c:pt idx="1411">
                  <c:v>3.7408400000000004</c:v>
                </c:pt>
                <c:pt idx="1412">
                  <c:v>3.7507700000000006</c:v>
                </c:pt>
                <c:pt idx="1413">
                  <c:v>3.7924900000000004</c:v>
                </c:pt>
                <c:pt idx="1414">
                  <c:v>3.8381799999999995</c:v>
                </c:pt>
                <c:pt idx="1415">
                  <c:v>3.8977799999999996</c:v>
                </c:pt>
                <c:pt idx="1416">
                  <c:v>3.94347</c:v>
                </c:pt>
                <c:pt idx="1417">
                  <c:v>4.0000900000000001</c:v>
                </c:pt>
                <c:pt idx="1418">
                  <c:v>4.0487700000000002</c:v>
                </c:pt>
                <c:pt idx="1419">
                  <c:v>4.0795599999999999</c:v>
                </c:pt>
                <c:pt idx="1420">
                  <c:v>4.0994200000000003</c:v>
                </c:pt>
                <c:pt idx="1421">
                  <c:v>4.1103399999999999</c:v>
                </c:pt>
                <c:pt idx="1422">
                  <c:v>4.12723</c:v>
                </c:pt>
                <c:pt idx="1423">
                  <c:v>4.1391499999999999</c:v>
                </c:pt>
                <c:pt idx="1424">
                  <c:v>4.1510699999999998</c:v>
                </c:pt>
                <c:pt idx="1425">
                  <c:v>4.2136600000000008</c:v>
                </c:pt>
                <c:pt idx="1426">
                  <c:v>4.2762399999999996</c:v>
                </c:pt>
                <c:pt idx="1427">
                  <c:v>4.3129900000000001</c:v>
                </c:pt>
                <c:pt idx="1428">
                  <c:v>4.3517200000000003</c:v>
                </c:pt>
                <c:pt idx="1429">
                  <c:v>4.3477500000000004</c:v>
                </c:pt>
                <c:pt idx="1430">
                  <c:v>4.3308700000000009</c:v>
                </c:pt>
                <c:pt idx="1431">
                  <c:v>4.2970899999999999</c:v>
                </c:pt>
                <c:pt idx="1432">
                  <c:v>4.2514000000000003</c:v>
                </c:pt>
                <c:pt idx="1433">
                  <c:v>4.2186199999999996</c:v>
                </c:pt>
                <c:pt idx="1434">
                  <c:v>4.1967599999999994</c:v>
                </c:pt>
                <c:pt idx="1435">
                  <c:v>4.17788</c:v>
                </c:pt>
                <c:pt idx="1436">
                  <c:v>4.1768899999999993</c:v>
                </c:pt>
                <c:pt idx="1437">
                  <c:v>4.1699399999999995</c:v>
                </c:pt>
                <c:pt idx="1438">
                  <c:v>4.1689500000000006</c:v>
                </c:pt>
                <c:pt idx="1439">
                  <c:v>4.1798800000000007</c:v>
                </c:pt>
                <c:pt idx="1440">
                  <c:v>4.1947799999999997</c:v>
                </c:pt>
                <c:pt idx="1441">
                  <c:v>4.2176299999999998</c:v>
                </c:pt>
                <c:pt idx="1442">
                  <c:v>4.2573600000000003</c:v>
                </c:pt>
                <c:pt idx="1443">
                  <c:v>4.2851800000000004</c:v>
                </c:pt>
                <c:pt idx="1444">
                  <c:v>4.3100199999999997</c:v>
                </c:pt>
                <c:pt idx="1445">
                  <c:v>4.3278999999999996</c:v>
                </c:pt>
                <c:pt idx="1446">
                  <c:v>4.3338599999999996</c:v>
                </c:pt>
                <c:pt idx="1447">
                  <c:v>4.33683</c:v>
                </c:pt>
                <c:pt idx="1448">
                  <c:v>4.3388200000000001</c:v>
                </c:pt>
                <c:pt idx="1449">
                  <c:v>4.3358300000000005</c:v>
                </c:pt>
                <c:pt idx="1450">
                  <c:v>4.33284</c:v>
                </c:pt>
                <c:pt idx="1451">
                  <c:v>4.3268900000000006</c:v>
                </c:pt>
                <c:pt idx="1452">
                  <c:v>4.3308600000000004</c:v>
                </c:pt>
                <c:pt idx="1453">
                  <c:v>4.3547000000000002</c:v>
                </c:pt>
                <c:pt idx="1454">
                  <c:v>4.3626399999999999</c:v>
                </c:pt>
                <c:pt idx="1455">
                  <c:v>4.3666200000000002</c:v>
                </c:pt>
                <c:pt idx="1456">
                  <c:v>4.3715900000000003</c:v>
                </c:pt>
                <c:pt idx="1457">
                  <c:v>4.37357</c:v>
                </c:pt>
                <c:pt idx="1458">
                  <c:v>4.3845000000000001</c:v>
                </c:pt>
                <c:pt idx="1459">
                  <c:v>4.3696000000000002</c:v>
                </c:pt>
                <c:pt idx="1460">
                  <c:v>4.4381500000000003</c:v>
                </c:pt>
                <c:pt idx="1461">
                  <c:v>4.5186099999999998</c:v>
                </c:pt>
                <c:pt idx="1462">
                  <c:v>4.5805299999999995</c:v>
                </c:pt>
                <c:pt idx="1463">
                  <c:v>4.6473800000000001</c:v>
                </c:pt>
                <c:pt idx="1464">
                  <c:v>4.6925299999999996</c:v>
                </c:pt>
                <c:pt idx="1465">
                  <c:v>4.7396299999999991</c:v>
                </c:pt>
                <c:pt idx="1466">
                  <c:v>4.7867999999999995</c:v>
                </c:pt>
                <c:pt idx="1467">
                  <c:v>4.8129999999999997</c:v>
                </c:pt>
                <c:pt idx="1468">
                  <c:v>4.8179999999999996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A-433F-B4BB-DA801AE2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306767"/>
        <c:axId val="1585300527"/>
      </c:lineChart>
      <c:dateAx>
        <c:axId val="15853067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0527"/>
        <c:crosses val="autoZero"/>
        <c:auto val="1"/>
        <c:lblOffset val="100"/>
        <c:baseTimeUnit val="days"/>
      </c:dateAx>
      <c:valAx>
        <c:axId val="158530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Erorr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Average'!$I$1</c:f>
              <c:strCache>
                <c:ptCount val="1"/>
                <c:pt idx="0">
                  <c:v>Erorr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Average'!$I$5:$I$1470</c:f>
              <c:numCache>
                <c:formatCode>#,##0.00</c:formatCode>
                <c:ptCount val="1466"/>
                <c:pt idx="0">
                  <c:v>0.2275999999999998</c:v>
                </c:pt>
                <c:pt idx="1">
                  <c:v>0.26069999999999993</c:v>
                </c:pt>
                <c:pt idx="2">
                  <c:v>0.14735000000000031</c:v>
                </c:pt>
                <c:pt idx="3">
                  <c:v>4.4899999999996609E-3</c:v>
                </c:pt>
                <c:pt idx="4">
                  <c:v>-7.5020000000000309E-2</c:v>
                </c:pt>
                <c:pt idx="5">
                  <c:v>-0.10450999999999944</c:v>
                </c:pt>
                <c:pt idx="6">
                  <c:v>-2.1440000000000126E-2</c:v>
                </c:pt>
                <c:pt idx="7">
                  <c:v>-8.9199999999999946E-2</c:v>
                </c:pt>
                <c:pt idx="8">
                  <c:v>-1.8780000000000463E-2</c:v>
                </c:pt>
                <c:pt idx="9">
                  <c:v>0.10536000000000101</c:v>
                </c:pt>
                <c:pt idx="10">
                  <c:v>-4.7330000000000538E-2</c:v>
                </c:pt>
                <c:pt idx="11">
                  <c:v>3.1229999999999869E-2</c:v>
                </c:pt>
                <c:pt idx="12">
                  <c:v>0.10353999999999974</c:v>
                </c:pt>
                <c:pt idx="13">
                  <c:v>0.47313999999999901</c:v>
                </c:pt>
                <c:pt idx="14">
                  <c:v>0.16694000000000031</c:v>
                </c:pt>
                <c:pt idx="15">
                  <c:v>0.11251999999999995</c:v>
                </c:pt>
                <c:pt idx="16">
                  <c:v>2.0500000000000185E-2</c:v>
                </c:pt>
                <c:pt idx="17">
                  <c:v>-0.16963999999999935</c:v>
                </c:pt>
                <c:pt idx="18">
                  <c:v>-0.3089000000000004</c:v>
                </c:pt>
                <c:pt idx="19">
                  <c:v>-0.23915999999999915</c:v>
                </c:pt>
                <c:pt idx="20">
                  <c:v>-0.11425999999999981</c:v>
                </c:pt>
                <c:pt idx="21">
                  <c:v>-2.055999999999969E-2</c:v>
                </c:pt>
                <c:pt idx="22">
                  <c:v>-8.0330000000000901E-2</c:v>
                </c:pt>
                <c:pt idx="23">
                  <c:v>0.13299000000000039</c:v>
                </c:pt>
                <c:pt idx="24">
                  <c:v>0.12771000000000043</c:v>
                </c:pt>
                <c:pt idx="25">
                  <c:v>0.10706999999999933</c:v>
                </c:pt>
                <c:pt idx="26">
                  <c:v>0.10092999999999996</c:v>
                </c:pt>
                <c:pt idx="27">
                  <c:v>3.3009999999999984E-2</c:v>
                </c:pt>
                <c:pt idx="28">
                  <c:v>2.860999999999958E-2</c:v>
                </c:pt>
                <c:pt idx="29">
                  <c:v>-0.12853000000000048</c:v>
                </c:pt>
                <c:pt idx="30">
                  <c:v>-0.13747000000000043</c:v>
                </c:pt>
                <c:pt idx="31">
                  <c:v>-3.3070000000000377E-2</c:v>
                </c:pt>
                <c:pt idx="32">
                  <c:v>8.8310000000000777E-2</c:v>
                </c:pt>
                <c:pt idx="33">
                  <c:v>-1.8740000000000201E-2</c:v>
                </c:pt>
                <c:pt idx="34">
                  <c:v>-5.088999999999988E-2</c:v>
                </c:pt>
                <c:pt idx="35">
                  <c:v>-4.0169999999999817E-2</c:v>
                </c:pt>
                <c:pt idx="36">
                  <c:v>-3.4839999999999982E-2</c:v>
                </c:pt>
                <c:pt idx="37">
                  <c:v>1.8200000000003769E-3</c:v>
                </c:pt>
                <c:pt idx="38">
                  <c:v>-2.4100000000000676E-2</c:v>
                </c:pt>
                <c:pt idx="39">
                  <c:v>6.0690000000000133E-2</c:v>
                </c:pt>
                <c:pt idx="40">
                  <c:v>-1.8699999999999939E-2</c:v>
                </c:pt>
                <c:pt idx="41">
                  <c:v>-7.3180000000000689E-2</c:v>
                </c:pt>
                <c:pt idx="42">
                  <c:v>-1.7849999999999255E-2</c:v>
                </c:pt>
                <c:pt idx="43">
                  <c:v>6.5170000000000172E-2</c:v>
                </c:pt>
                <c:pt idx="44">
                  <c:v>0.10170999999999975</c:v>
                </c:pt>
                <c:pt idx="45">
                  <c:v>-2.6500000000000412E-3</c:v>
                </c:pt>
                <c:pt idx="46">
                  <c:v>5.5349999999999788E-2</c:v>
                </c:pt>
                <c:pt idx="47">
                  <c:v>0.17859000000000069</c:v>
                </c:pt>
                <c:pt idx="48">
                  <c:v>5.8899999999999508E-2</c:v>
                </c:pt>
                <c:pt idx="49">
                  <c:v>3.1180000000000874E-2</c:v>
                </c:pt>
                <c:pt idx="50">
                  <c:v>-5.8900000000001285E-2</c:v>
                </c:pt>
                <c:pt idx="51">
                  <c:v>-5.3560000000000052E-2</c:v>
                </c:pt>
                <c:pt idx="52">
                  <c:v>-0.37132999999999949</c:v>
                </c:pt>
                <c:pt idx="53">
                  <c:v>-0.22056000000000076</c:v>
                </c:pt>
                <c:pt idx="54">
                  <c:v>-0.15176000000000034</c:v>
                </c:pt>
                <c:pt idx="55">
                  <c:v>-2.9459999999999376E-2</c:v>
                </c:pt>
                <c:pt idx="56">
                  <c:v>-0.12937999999999938</c:v>
                </c:pt>
                <c:pt idx="57">
                  <c:v>-4.2900000000000382E-2</c:v>
                </c:pt>
                <c:pt idx="58">
                  <c:v>2.5920000000000165E-2</c:v>
                </c:pt>
                <c:pt idx="59">
                  <c:v>7.052999999999976E-2</c:v>
                </c:pt>
                <c:pt idx="60">
                  <c:v>0.11513000000000062</c:v>
                </c:pt>
                <c:pt idx="61">
                  <c:v>5.8889999999999887E-2</c:v>
                </c:pt>
                <c:pt idx="62">
                  <c:v>4.1990000000000194E-2</c:v>
                </c:pt>
                <c:pt idx="63">
                  <c:v>4.6439999999999593E-2</c:v>
                </c:pt>
                <c:pt idx="64">
                  <c:v>-6.2509999999999621E-2</c:v>
                </c:pt>
                <c:pt idx="65">
                  <c:v>-5.1769999999999428E-2</c:v>
                </c:pt>
                <c:pt idx="66">
                  <c:v>-1.4330000000001064E-2</c:v>
                </c:pt>
                <c:pt idx="67">
                  <c:v>7.0509999999999629E-2</c:v>
                </c:pt>
                <c:pt idx="68">
                  <c:v>-0.22495999999999938</c:v>
                </c:pt>
                <c:pt idx="69">
                  <c:v>-0.10623000000000005</c:v>
                </c:pt>
                <c:pt idx="70">
                  <c:v>6.6080000000000361E-2</c:v>
                </c:pt>
                <c:pt idx="71">
                  <c:v>7.6810000000000045E-2</c:v>
                </c:pt>
                <c:pt idx="72">
                  <c:v>3.2160000000000188E-2</c:v>
                </c:pt>
                <c:pt idx="73">
                  <c:v>-1.1569999999999858E-2</c:v>
                </c:pt>
                <c:pt idx="74">
                  <c:v>-1.4339999999999797E-2</c:v>
                </c:pt>
                <c:pt idx="75">
                  <c:v>-0.44547000000000025</c:v>
                </c:pt>
                <c:pt idx="76">
                  <c:v>-0.21154000000000028</c:v>
                </c:pt>
                <c:pt idx="77">
                  <c:v>-0.13485999999999976</c:v>
                </c:pt>
                <c:pt idx="78">
                  <c:v>-4.1100000000000136E-2</c:v>
                </c:pt>
                <c:pt idx="79">
                  <c:v>-8.5659999999999847E-2</c:v>
                </c:pt>
                <c:pt idx="80">
                  <c:v>-6.9609999999999062E-2</c:v>
                </c:pt>
                <c:pt idx="81">
                  <c:v>-4.1030000000000122E-2</c:v>
                </c:pt>
                <c:pt idx="82">
                  <c:v>-4.9080000000000013E-2</c:v>
                </c:pt>
                <c:pt idx="83">
                  <c:v>-0.11338999999999988</c:v>
                </c:pt>
                <c:pt idx="84">
                  <c:v>-0.11788999999999916</c:v>
                </c:pt>
                <c:pt idx="85">
                  <c:v>-8.5749999999999993E-2</c:v>
                </c:pt>
                <c:pt idx="86">
                  <c:v>-4.9960000000000448E-2</c:v>
                </c:pt>
                <c:pt idx="87">
                  <c:v>-0.11691999999999947</c:v>
                </c:pt>
                <c:pt idx="88">
                  <c:v>-0.10885999999999996</c:v>
                </c:pt>
                <c:pt idx="89">
                  <c:v>-5.6219999999999715E-2</c:v>
                </c:pt>
                <c:pt idx="90">
                  <c:v>0.15622000000000025</c:v>
                </c:pt>
                <c:pt idx="91">
                  <c:v>8.3859999999999602E-2</c:v>
                </c:pt>
                <c:pt idx="92">
                  <c:v>0.16514000000000006</c:v>
                </c:pt>
                <c:pt idx="93">
                  <c:v>8.7430000000000341E-2</c:v>
                </c:pt>
                <c:pt idx="94">
                  <c:v>0.12587999999999866</c:v>
                </c:pt>
                <c:pt idx="95">
                  <c:v>-9.2439999999999856E-2</c:v>
                </c:pt>
                <c:pt idx="96">
                  <c:v>7.1970000000000312E-2</c:v>
                </c:pt>
                <c:pt idx="97">
                  <c:v>-6.1340000000000394E-2</c:v>
                </c:pt>
                <c:pt idx="98">
                  <c:v>8.0700000000000216E-3</c:v>
                </c:pt>
                <c:pt idx="99">
                  <c:v>3.1640000000000335E-2</c:v>
                </c:pt>
                <c:pt idx="100">
                  <c:v>-8.8000000000043599E-4</c:v>
                </c:pt>
                <c:pt idx="101">
                  <c:v>-6.2299999999999578E-2</c:v>
                </c:pt>
                <c:pt idx="102">
                  <c:v>-7.2499999999999787E-3</c:v>
                </c:pt>
                <c:pt idx="103">
                  <c:v>2.3500000000000298E-2</c:v>
                </c:pt>
                <c:pt idx="104">
                  <c:v>-5.4099999999994708E-3</c:v>
                </c:pt>
                <c:pt idx="105">
                  <c:v>4.3270000000000586E-2</c:v>
                </c:pt>
                <c:pt idx="106">
                  <c:v>-6.5870000000000317E-2</c:v>
                </c:pt>
                <c:pt idx="107">
                  <c:v>0.12461000000000055</c:v>
                </c:pt>
                <c:pt idx="108">
                  <c:v>1.623999999999981E-2</c:v>
                </c:pt>
                <c:pt idx="109">
                  <c:v>-1.8700000000002603E-3</c:v>
                </c:pt>
                <c:pt idx="110">
                  <c:v>-0.14442000000000021</c:v>
                </c:pt>
                <c:pt idx="111">
                  <c:v>-5.771000000000015E-2</c:v>
                </c:pt>
                <c:pt idx="112">
                  <c:v>1.1769999999999392E-2</c:v>
                </c:pt>
                <c:pt idx="113">
                  <c:v>5.4089999999999527E-2</c:v>
                </c:pt>
                <c:pt idx="114">
                  <c:v>0.14442999999999984</c:v>
                </c:pt>
                <c:pt idx="115">
                  <c:v>6.9540000000000823E-2</c:v>
                </c:pt>
                <c:pt idx="116">
                  <c:v>-7.857999999999965E-2</c:v>
                </c:pt>
                <c:pt idx="117">
                  <c:v>-0.11284000000000027</c:v>
                </c:pt>
                <c:pt idx="118">
                  <c:v>-3.2480000000000508E-2</c:v>
                </c:pt>
                <c:pt idx="119">
                  <c:v>-4.2370000000000019E-2</c:v>
                </c:pt>
                <c:pt idx="120">
                  <c:v>1.7169999999999241E-2</c:v>
                </c:pt>
                <c:pt idx="121">
                  <c:v>2.612999999999932E-2</c:v>
                </c:pt>
                <c:pt idx="122">
                  <c:v>4.872999999999994E-2</c:v>
                </c:pt>
                <c:pt idx="123">
                  <c:v>7.5760000000000716E-2</c:v>
                </c:pt>
                <c:pt idx="124">
                  <c:v>-1.3509999999999245E-2</c:v>
                </c:pt>
                <c:pt idx="125">
                  <c:v>-3.4330000000000638E-2</c:v>
                </c:pt>
                <c:pt idx="126">
                  <c:v>-3.6090000000000622E-2</c:v>
                </c:pt>
                <c:pt idx="127">
                  <c:v>1.6270000000000451E-2</c:v>
                </c:pt>
                <c:pt idx="128">
                  <c:v>1.3560000000000905E-2</c:v>
                </c:pt>
                <c:pt idx="129">
                  <c:v>4.4229999999999769E-2</c:v>
                </c:pt>
                <c:pt idx="130">
                  <c:v>2.1659999999999791E-2</c:v>
                </c:pt>
                <c:pt idx="131">
                  <c:v>2.8830000000000133E-2</c:v>
                </c:pt>
                <c:pt idx="132">
                  <c:v>4.7000000000000597E-2</c:v>
                </c:pt>
                <c:pt idx="133">
                  <c:v>9.0199999999995839E-3</c:v>
                </c:pt>
                <c:pt idx="134">
                  <c:v>0</c:v>
                </c:pt>
                <c:pt idx="135">
                  <c:v>-2.3530000000000051E-2</c:v>
                </c:pt>
                <c:pt idx="136">
                  <c:v>3.4339999999999371E-2</c:v>
                </c:pt>
                <c:pt idx="137">
                  <c:v>3.0689999999999884E-2</c:v>
                </c:pt>
                <c:pt idx="138">
                  <c:v>0.48835999999999924</c:v>
                </c:pt>
                <c:pt idx="139">
                  <c:v>0.30234000000000005</c:v>
                </c:pt>
                <c:pt idx="140">
                  <c:v>0.13891999999999971</c:v>
                </c:pt>
                <c:pt idx="141">
                  <c:v>-0.1663199999999998</c:v>
                </c:pt>
                <c:pt idx="142">
                  <c:v>-0.15697000000000028</c:v>
                </c:pt>
                <c:pt idx="143">
                  <c:v>-0.11854999999999993</c:v>
                </c:pt>
                <c:pt idx="144">
                  <c:v>-1.0910000000000863E-2</c:v>
                </c:pt>
                <c:pt idx="145">
                  <c:v>-9.4809999999999839E-2</c:v>
                </c:pt>
                <c:pt idx="146">
                  <c:v>2.7400000000001867E-3</c:v>
                </c:pt>
                <c:pt idx="147">
                  <c:v>-2.4569999999999759E-2</c:v>
                </c:pt>
                <c:pt idx="148">
                  <c:v>7.2929999999999495E-2</c:v>
                </c:pt>
                <c:pt idx="149">
                  <c:v>4.4649999999999856E-2</c:v>
                </c:pt>
                <c:pt idx="150">
                  <c:v>-6.3869999999999649E-2</c:v>
                </c:pt>
                <c:pt idx="151">
                  <c:v>-3.368999999999911E-2</c:v>
                </c:pt>
                <c:pt idx="152">
                  <c:v>-0.20788000000000029</c:v>
                </c:pt>
                <c:pt idx="153">
                  <c:v>-0.16410999999999998</c:v>
                </c:pt>
                <c:pt idx="154">
                  <c:v>1.0029999999999539E-2</c:v>
                </c:pt>
                <c:pt idx="155">
                  <c:v>9.8470000000000724E-2</c:v>
                </c:pt>
                <c:pt idx="156">
                  <c:v>-9.9900000000010536E-3</c:v>
                </c:pt>
                <c:pt idx="157">
                  <c:v>-9.1299999999998604E-3</c:v>
                </c:pt>
                <c:pt idx="158">
                  <c:v>-0.1020500000000002</c:v>
                </c:pt>
                <c:pt idx="159">
                  <c:v>-0.10389999999999944</c:v>
                </c:pt>
                <c:pt idx="160">
                  <c:v>-6.9249999999999368E-2</c:v>
                </c:pt>
                <c:pt idx="161">
                  <c:v>-7.6570000000000249E-2</c:v>
                </c:pt>
                <c:pt idx="162">
                  <c:v>-8.1150000000000944E-2</c:v>
                </c:pt>
                <c:pt idx="163">
                  <c:v>-1.6469999999999985E-2</c:v>
                </c:pt>
                <c:pt idx="164">
                  <c:v>3.9200000000000124E-2</c:v>
                </c:pt>
                <c:pt idx="165">
                  <c:v>-5.1909999999999457E-2</c:v>
                </c:pt>
                <c:pt idx="166">
                  <c:v>-1.8500000000001293E-3</c:v>
                </c:pt>
                <c:pt idx="167">
                  <c:v>5.1940000000000097E-2</c:v>
                </c:pt>
                <c:pt idx="168">
                  <c:v>8.0240000000000755E-2</c:v>
                </c:pt>
                <c:pt idx="169">
                  <c:v>4.7410000000000174E-2</c:v>
                </c:pt>
                <c:pt idx="170">
                  <c:v>8.9310000000000223E-2</c:v>
                </c:pt>
                <c:pt idx="171">
                  <c:v>4.6470000000000233E-2</c:v>
                </c:pt>
                <c:pt idx="172">
                  <c:v>0.14947000000000088</c:v>
                </c:pt>
                <c:pt idx="173">
                  <c:v>2.1860000000000213E-2</c:v>
                </c:pt>
                <c:pt idx="174">
                  <c:v>-4.9240000000001061E-2</c:v>
                </c:pt>
                <c:pt idx="175">
                  <c:v>-2.183000000000046E-2</c:v>
                </c:pt>
                <c:pt idx="176">
                  <c:v>-9.0699999999994674E-3</c:v>
                </c:pt>
                <c:pt idx="177">
                  <c:v>1.1860000000000426E-2</c:v>
                </c:pt>
                <c:pt idx="178">
                  <c:v>0.13033000000000072</c:v>
                </c:pt>
                <c:pt idx="179">
                  <c:v>-2.1009999999999529E-2</c:v>
                </c:pt>
                <c:pt idx="180">
                  <c:v>-9.4799999999999329E-2</c:v>
                </c:pt>
                <c:pt idx="181">
                  <c:v>-0.10113000000000039</c:v>
                </c:pt>
                <c:pt idx="182">
                  <c:v>-0.11125000000000007</c:v>
                </c:pt>
                <c:pt idx="183">
                  <c:v>-6.3900000000005619E-3</c:v>
                </c:pt>
                <c:pt idx="184">
                  <c:v>2.3660000000000458E-2</c:v>
                </c:pt>
                <c:pt idx="185">
                  <c:v>-0.11209999999999987</c:v>
                </c:pt>
                <c:pt idx="186">
                  <c:v>-0.15856000000000048</c:v>
                </c:pt>
                <c:pt idx="187">
                  <c:v>-7.2009999999999685E-2</c:v>
                </c:pt>
                <c:pt idx="188">
                  <c:v>3.1919999999999504E-2</c:v>
                </c:pt>
                <c:pt idx="189">
                  <c:v>5.1020000000000287E-2</c:v>
                </c:pt>
                <c:pt idx="190">
                  <c:v>1.5499999999999403E-2</c:v>
                </c:pt>
                <c:pt idx="191">
                  <c:v>9.100000000000108E-3</c:v>
                </c:pt>
                <c:pt idx="192">
                  <c:v>3.0129999999999768E-2</c:v>
                </c:pt>
                <c:pt idx="193">
                  <c:v>9.2069999999999652E-2</c:v>
                </c:pt>
                <c:pt idx="194">
                  <c:v>-1.1839999999999407E-2</c:v>
                </c:pt>
                <c:pt idx="195">
                  <c:v>3.8290000000000823E-2</c:v>
                </c:pt>
                <c:pt idx="196">
                  <c:v>8.6580000000000545E-2</c:v>
                </c:pt>
                <c:pt idx="197">
                  <c:v>0.18775000000000031</c:v>
                </c:pt>
                <c:pt idx="198">
                  <c:v>7.1130000000000138E-2</c:v>
                </c:pt>
                <c:pt idx="199">
                  <c:v>2.1899999999999586E-2</c:v>
                </c:pt>
                <c:pt idx="200">
                  <c:v>-2.6489999999999903E-2</c:v>
                </c:pt>
                <c:pt idx="201">
                  <c:v>-7.4779999999999625E-2</c:v>
                </c:pt>
                <c:pt idx="202">
                  <c:v>-1.1467699999999996</c:v>
                </c:pt>
                <c:pt idx="203">
                  <c:v>-0.79023999999999939</c:v>
                </c:pt>
                <c:pt idx="204">
                  <c:v>-0.56967999999999996</c:v>
                </c:pt>
                <c:pt idx="205">
                  <c:v>-0.17321000000000009</c:v>
                </c:pt>
                <c:pt idx="206">
                  <c:v>1.7339999999999467E-2</c:v>
                </c:pt>
                <c:pt idx="207">
                  <c:v>4.3769999999999865E-2</c:v>
                </c:pt>
                <c:pt idx="208">
                  <c:v>3.6459999999999937E-2</c:v>
                </c:pt>
                <c:pt idx="209">
                  <c:v>-4.013999999999962E-2</c:v>
                </c:pt>
                <c:pt idx="210">
                  <c:v>-8.8429999999999787E-2</c:v>
                </c:pt>
                <c:pt idx="211">
                  <c:v>-6.3600000000003654E-3</c:v>
                </c:pt>
                <c:pt idx="212">
                  <c:v>-1.0080000000000311E-2</c:v>
                </c:pt>
                <c:pt idx="213">
                  <c:v>2.6999999999999247E-3</c:v>
                </c:pt>
                <c:pt idx="214">
                  <c:v>-4.1889999999999983E-2</c:v>
                </c:pt>
                <c:pt idx="215">
                  <c:v>-4.013999999999962E-2</c:v>
                </c:pt>
                <c:pt idx="216">
                  <c:v>-5.8300000000000018E-2</c:v>
                </c:pt>
                <c:pt idx="217">
                  <c:v>-0.11853000000000025</c:v>
                </c:pt>
                <c:pt idx="218">
                  <c:v>7.3599999999998111E-3</c:v>
                </c:pt>
                <c:pt idx="219">
                  <c:v>1.6440000000000232E-2</c:v>
                </c:pt>
                <c:pt idx="220">
                  <c:v>3.6000000000000476E-3</c:v>
                </c:pt>
                <c:pt idx="221">
                  <c:v>-8.3879999999999733E-2</c:v>
                </c:pt>
                <c:pt idx="222">
                  <c:v>-2.1930000000000227E-2</c:v>
                </c:pt>
                <c:pt idx="223">
                  <c:v>4.0109999999999868E-2</c:v>
                </c:pt>
                <c:pt idx="224">
                  <c:v>7.2049999999999947E-2</c:v>
                </c:pt>
                <c:pt idx="225">
                  <c:v>-9.1999999999980986E-4</c:v>
                </c:pt>
                <c:pt idx="226">
                  <c:v>1.6449999999999854E-2</c:v>
                </c:pt>
                <c:pt idx="227">
                  <c:v>4.1889999999999983E-2</c:v>
                </c:pt>
                <c:pt idx="228">
                  <c:v>-6.3400000000002343E-3</c:v>
                </c:pt>
                <c:pt idx="229">
                  <c:v>-1.8200000000003769E-3</c:v>
                </c:pt>
                <c:pt idx="230">
                  <c:v>-2.3660000000000458E-2</c:v>
                </c:pt>
                <c:pt idx="231">
                  <c:v>1.9110000000000404E-2</c:v>
                </c:pt>
                <c:pt idx="232">
                  <c:v>1.0920000000000041E-2</c:v>
                </c:pt>
                <c:pt idx="233">
                  <c:v>-4.6510000000000051E-2</c:v>
                </c:pt>
                <c:pt idx="234">
                  <c:v>-3.2820000000000071E-2</c:v>
                </c:pt>
                <c:pt idx="235">
                  <c:v>2.9189999999999827E-2</c:v>
                </c:pt>
                <c:pt idx="236">
                  <c:v>0.11845999999999979</c:v>
                </c:pt>
                <c:pt idx="237">
                  <c:v>2.2839999999999971E-2</c:v>
                </c:pt>
                <c:pt idx="238">
                  <c:v>6.3830000000000275E-2</c:v>
                </c:pt>
                <c:pt idx="239">
                  <c:v>3.373000000000026E-2</c:v>
                </c:pt>
                <c:pt idx="240">
                  <c:v>2.4600000000000399E-2</c:v>
                </c:pt>
                <c:pt idx="241">
                  <c:v>-6.3699999999999868E-3</c:v>
                </c:pt>
                <c:pt idx="242">
                  <c:v>1.2739999999999974E-2</c:v>
                </c:pt>
                <c:pt idx="243">
                  <c:v>3.5490000000000244E-2</c:v>
                </c:pt>
                <c:pt idx="244">
                  <c:v>1.2739999999999974E-2</c:v>
                </c:pt>
                <c:pt idx="245">
                  <c:v>-6.3700000000004309E-3</c:v>
                </c:pt>
                <c:pt idx="246">
                  <c:v>9.0999999999974435E-4</c:v>
                </c:pt>
                <c:pt idx="247">
                  <c:v>5.7430000000000092E-2</c:v>
                </c:pt>
                <c:pt idx="248">
                  <c:v>5.3850000000000176E-2</c:v>
                </c:pt>
                <c:pt idx="249">
                  <c:v>0.17318999999999996</c:v>
                </c:pt>
                <c:pt idx="250">
                  <c:v>3.8269999999999804E-2</c:v>
                </c:pt>
                <c:pt idx="251">
                  <c:v>0.12942000000000009</c:v>
                </c:pt>
                <c:pt idx="252">
                  <c:v>6.3790000000000013E-2</c:v>
                </c:pt>
                <c:pt idx="253">
                  <c:v>0.10481000000000007</c:v>
                </c:pt>
                <c:pt idx="254">
                  <c:v>3.1910000000000327E-2</c:v>
                </c:pt>
                <c:pt idx="255">
                  <c:v>2.2780000000000022E-2</c:v>
                </c:pt>
                <c:pt idx="256">
                  <c:v>3.9229999999999432E-2</c:v>
                </c:pt>
                <c:pt idx="257">
                  <c:v>-2.0970000000000155E-2</c:v>
                </c:pt>
                <c:pt idx="258">
                  <c:v>2.9189999999999827E-2</c:v>
                </c:pt>
                <c:pt idx="259">
                  <c:v>0.14128000000000007</c:v>
                </c:pt>
                <c:pt idx="260">
                  <c:v>3.5540000000000127E-2</c:v>
                </c:pt>
                <c:pt idx="261">
                  <c:v>-3.6400000000003097E-3</c:v>
                </c:pt>
                <c:pt idx="262">
                  <c:v>-5.8370000000000033E-2</c:v>
                </c:pt>
                <c:pt idx="263">
                  <c:v>-5.1930000000000476E-2</c:v>
                </c:pt>
                <c:pt idx="264">
                  <c:v>-3.642999999999974E-2</c:v>
                </c:pt>
                <c:pt idx="265">
                  <c:v>-0.11395</c:v>
                </c:pt>
                <c:pt idx="266">
                  <c:v>9.9900000000001654E-3</c:v>
                </c:pt>
                <c:pt idx="267">
                  <c:v>-8.6550000000000349E-2</c:v>
                </c:pt>
                <c:pt idx="268">
                  <c:v>7.2499999999999787E-3</c:v>
                </c:pt>
                <c:pt idx="269">
                  <c:v>-7.5660000000000061E-2</c:v>
                </c:pt>
                <c:pt idx="270">
                  <c:v>-3.008999999999995E-2</c:v>
                </c:pt>
                <c:pt idx="271">
                  <c:v>5.1029999999999909E-2</c:v>
                </c:pt>
                <c:pt idx="272">
                  <c:v>0.10763999999999951</c:v>
                </c:pt>
                <c:pt idx="273">
                  <c:v>0.21511000000000013</c:v>
                </c:pt>
                <c:pt idx="274">
                  <c:v>0.26710999999999974</c:v>
                </c:pt>
                <c:pt idx="275">
                  <c:v>3.9169999999999927E-2</c:v>
                </c:pt>
                <c:pt idx="276">
                  <c:v>0.12301999999999946</c:v>
                </c:pt>
                <c:pt idx="277">
                  <c:v>5.1929999999999588E-2</c:v>
                </c:pt>
                <c:pt idx="278">
                  <c:v>-2.2789999999999644E-2</c:v>
                </c:pt>
                <c:pt idx="279">
                  <c:v>-4.7379999999999534E-2</c:v>
                </c:pt>
                <c:pt idx="280">
                  <c:v>-9.7500000000000586E-2</c:v>
                </c:pt>
                <c:pt idx="281">
                  <c:v>-9.2070000000000096E-2</c:v>
                </c:pt>
                <c:pt idx="282">
                  <c:v>-8.5629999999999651E-2</c:v>
                </c:pt>
                <c:pt idx="283">
                  <c:v>-3.552000000000044E-2</c:v>
                </c:pt>
                <c:pt idx="284">
                  <c:v>-0.13861999999999997</c:v>
                </c:pt>
                <c:pt idx="285">
                  <c:v>-0.17681999999999976</c:v>
                </c:pt>
                <c:pt idx="286">
                  <c:v>0.1202700000000001</c:v>
                </c:pt>
                <c:pt idx="287">
                  <c:v>-7.2039999999999882E-2</c:v>
                </c:pt>
                <c:pt idx="288">
                  <c:v>-0.12031000000000036</c:v>
                </c:pt>
                <c:pt idx="289">
                  <c:v>-4.6460000000000612E-2</c:v>
                </c:pt>
                <c:pt idx="290">
                  <c:v>-0.11938000000000004</c:v>
                </c:pt>
                <c:pt idx="291">
                  <c:v>3.6500000000003752E-3</c:v>
                </c:pt>
                <c:pt idx="292">
                  <c:v>-0.18230000000000013</c:v>
                </c:pt>
                <c:pt idx="293">
                  <c:v>-0.17234000000000016</c:v>
                </c:pt>
                <c:pt idx="294">
                  <c:v>-0.34095000000000031</c:v>
                </c:pt>
                <c:pt idx="295">
                  <c:v>-0.15772999999999993</c:v>
                </c:pt>
                <c:pt idx="296">
                  <c:v>-0.23873999999999995</c:v>
                </c:pt>
                <c:pt idx="297">
                  <c:v>-0.57522999999999991</c:v>
                </c:pt>
                <c:pt idx="298">
                  <c:v>-0.21779000000000037</c:v>
                </c:pt>
                <c:pt idx="299">
                  <c:v>-0.36277000000000026</c:v>
                </c:pt>
                <c:pt idx="300">
                  <c:v>-3.9239999999999942E-2</c:v>
                </c:pt>
                <c:pt idx="301">
                  <c:v>-0.11848999999999998</c:v>
                </c:pt>
                <c:pt idx="302">
                  <c:v>9.3900000000000095E-2</c:v>
                </c:pt>
                <c:pt idx="303">
                  <c:v>0.13486999999999982</c:v>
                </c:pt>
                <c:pt idx="304">
                  <c:v>8.1109999999999793E-2</c:v>
                </c:pt>
                <c:pt idx="305">
                  <c:v>0.28627000000000047</c:v>
                </c:pt>
                <c:pt idx="306">
                  <c:v>0.27441000000000004</c:v>
                </c:pt>
                <c:pt idx="307">
                  <c:v>0.22331999999999974</c:v>
                </c:pt>
                <c:pt idx="308">
                  <c:v>-4.8310000000000297E-2</c:v>
                </c:pt>
                <c:pt idx="309">
                  <c:v>-1.8290000000000362E-2</c:v>
                </c:pt>
                <c:pt idx="310">
                  <c:v>2.9160000000000519E-2</c:v>
                </c:pt>
                <c:pt idx="311">
                  <c:v>-8.0219999999999736E-2</c:v>
                </c:pt>
                <c:pt idx="312">
                  <c:v>6.3800000000000523E-3</c:v>
                </c:pt>
                <c:pt idx="313">
                  <c:v>-6.1069999999999958E-2</c:v>
                </c:pt>
                <c:pt idx="314">
                  <c:v>0.15405999999999986</c:v>
                </c:pt>
                <c:pt idx="315">
                  <c:v>8.4779999999999855E-2</c:v>
                </c:pt>
                <c:pt idx="316">
                  <c:v>0.12485999999999953</c:v>
                </c:pt>
                <c:pt idx="317">
                  <c:v>7.1139999999999759E-2</c:v>
                </c:pt>
                <c:pt idx="318">
                  <c:v>2.0010000000000083E-2</c:v>
                </c:pt>
                <c:pt idx="319">
                  <c:v>0.10664000000000007</c:v>
                </c:pt>
                <c:pt idx="320">
                  <c:v>-6.745000000000001E-2</c:v>
                </c:pt>
                <c:pt idx="321">
                  <c:v>0.16596000000000011</c:v>
                </c:pt>
                <c:pt idx="322">
                  <c:v>0.10573999999999995</c:v>
                </c:pt>
                <c:pt idx="323">
                  <c:v>3.7329999999999419E-2</c:v>
                </c:pt>
                <c:pt idx="324">
                  <c:v>-8.9339999999999975E-2</c:v>
                </c:pt>
                <c:pt idx="325">
                  <c:v>-3.6490000000000133E-2</c:v>
                </c:pt>
                <c:pt idx="326">
                  <c:v>-1.7499999999999183E-3</c:v>
                </c:pt>
                <c:pt idx="327">
                  <c:v>1.097999999999999E-2</c:v>
                </c:pt>
                <c:pt idx="328">
                  <c:v>6.6559999999999953E-2</c:v>
                </c:pt>
                <c:pt idx="329">
                  <c:v>-7.3199999999999932E-3</c:v>
                </c:pt>
                <c:pt idx="330">
                  <c:v>8.2879999999999843E-2</c:v>
                </c:pt>
                <c:pt idx="331">
                  <c:v>0.10487999999999964</c:v>
                </c:pt>
                <c:pt idx="332">
                  <c:v>8.3870000000000111E-2</c:v>
                </c:pt>
                <c:pt idx="333">
                  <c:v>-1.5509999999999469E-2</c:v>
                </c:pt>
                <c:pt idx="334">
                  <c:v>-0.10389999999999988</c:v>
                </c:pt>
                <c:pt idx="335">
                  <c:v>-6.2880000000000269E-2</c:v>
                </c:pt>
                <c:pt idx="336">
                  <c:v>5.740000000000034E-2</c:v>
                </c:pt>
                <c:pt idx="337">
                  <c:v>7.6600000000000001E-2</c:v>
                </c:pt>
                <c:pt idx="338">
                  <c:v>3.1839999999999868E-2</c:v>
                </c:pt>
                <c:pt idx="339">
                  <c:v>2.6999999999999247E-3</c:v>
                </c:pt>
                <c:pt idx="340">
                  <c:v>-0.12125999999999992</c:v>
                </c:pt>
                <c:pt idx="341">
                  <c:v>-8.9299999999999713E-2</c:v>
                </c:pt>
                <c:pt idx="342">
                  <c:v>-1.9070000000000142E-2</c:v>
                </c:pt>
                <c:pt idx="343">
                  <c:v>0.19328000000000012</c:v>
                </c:pt>
                <c:pt idx="344">
                  <c:v>0.15399999999999991</c:v>
                </c:pt>
                <c:pt idx="345">
                  <c:v>0.19503000000000004</c:v>
                </c:pt>
                <c:pt idx="346">
                  <c:v>3.6420000000000119E-2</c:v>
                </c:pt>
                <c:pt idx="347">
                  <c:v>8.1190000000000317E-2</c:v>
                </c:pt>
                <c:pt idx="348">
                  <c:v>3.0120000000000147E-2</c:v>
                </c:pt>
                <c:pt idx="349">
                  <c:v>7.6599999999999557E-2</c:v>
                </c:pt>
                <c:pt idx="350">
                  <c:v>4.1919999999999735E-2</c:v>
                </c:pt>
                <c:pt idx="351">
                  <c:v>4.9170000000000158E-2</c:v>
                </c:pt>
                <c:pt idx="352">
                  <c:v>0.24700999999999995</c:v>
                </c:pt>
                <c:pt idx="353">
                  <c:v>0.24522999999999984</c:v>
                </c:pt>
                <c:pt idx="354">
                  <c:v>0.18325000000000014</c:v>
                </c:pt>
                <c:pt idx="355">
                  <c:v>-1.9189999999999596E-2</c:v>
                </c:pt>
                <c:pt idx="356">
                  <c:v>0.13125000000000053</c:v>
                </c:pt>
                <c:pt idx="357">
                  <c:v>0.12852999999999959</c:v>
                </c:pt>
                <c:pt idx="358">
                  <c:v>-9.0500000000002245E-3</c:v>
                </c:pt>
                <c:pt idx="359">
                  <c:v>-1.0949999999999349E-2</c:v>
                </c:pt>
                <c:pt idx="360">
                  <c:v>-0.32085000000000008</c:v>
                </c:pt>
                <c:pt idx="361">
                  <c:v>-9.574999999999978E-2</c:v>
                </c:pt>
                <c:pt idx="362">
                  <c:v>2.9129999999999878E-2</c:v>
                </c:pt>
                <c:pt idx="363">
                  <c:v>0.12304000000000048</c:v>
                </c:pt>
                <c:pt idx="364">
                  <c:v>0.11848999999999954</c:v>
                </c:pt>
                <c:pt idx="365">
                  <c:v>1.8289999999999917E-2</c:v>
                </c:pt>
                <c:pt idx="366">
                  <c:v>-3.919999999999968E-2</c:v>
                </c:pt>
                <c:pt idx="367">
                  <c:v>-3.2820000000000071E-2</c:v>
                </c:pt>
                <c:pt idx="368">
                  <c:v>-1.0950000000000237E-2</c:v>
                </c:pt>
                <c:pt idx="369">
                  <c:v>-0.11850000000000005</c:v>
                </c:pt>
                <c:pt idx="370">
                  <c:v>0.15680000000000005</c:v>
                </c:pt>
                <c:pt idx="371">
                  <c:v>8.9000000000005741E-4</c:v>
                </c:pt>
                <c:pt idx="372">
                  <c:v>1.7289999999999583E-2</c:v>
                </c:pt>
                <c:pt idx="373">
                  <c:v>2.0969999999999711E-2</c:v>
                </c:pt>
                <c:pt idx="374">
                  <c:v>-1.5509999999999913E-2</c:v>
                </c:pt>
                <c:pt idx="375">
                  <c:v>6.8419999999999703E-2</c:v>
                </c:pt>
                <c:pt idx="376">
                  <c:v>0.18137999999999987</c:v>
                </c:pt>
                <c:pt idx="377">
                  <c:v>-0.15219000000000005</c:v>
                </c:pt>
                <c:pt idx="378">
                  <c:v>-0.26073999999999975</c:v>
                </c:pt>
                <c:pt idx="379">
                  <c:v>-0.14852999999999961</c:v>
                </c:pt>
                <c:pt idx="380">
                  <c:v>-7.8390000000000182E-2</c:v>
                </c:pt>
                <c:pt idx="381">
                  <c:v>3.2829999999999693E-2</c:v>
                </c:pt>
                <c:pt idx="382">
                  <c:v>0.14674000000000031</c:v>
                </c:pt>
                <c:pt idx="383">
                  <c:v>0.10206999999999988</c:v>
                </c:pt>
                <c:pt idx="384">
                  <c:v>-3.8260000000000183E-2</c:v>
                </c:pt>
                <c:pt idx="385">
                  <c:v>9.0229999999999144E-2</c:v>
                </c:pt>
                <c:pt idx="386">
                  <c:v>0.11212</c:v>
                </c:pt>
                <c:pt idx="387">
                  <c:v>5.563000000000029E-2</c:v>
                </c:pt>
                <c:pt idx="388">
                  <c:v>6.9290000000000518E-2</c:v>
                </c:pt>
                <c:pt idx="389">
                  <c:v>-8.5680000000000422E-2</c:v>
                </c:pt>
                <c:pt idx="390">
                  <c:v>-0.11575999999999942</c:v>
                </c:pt>
                <c:pt idx="391">
                  <c:v>-3.742999999999963E-2</c:v>
                </c:pt>
                <c:pt idx="392">
                  <c:v>-5.2000000000000046E-2</c:v>
                </c:pt>
                <c:pt idx="393">
                  <c:v>3.279999999999994E-2</c:v>
                </c:pt>
                <c:pt idx="394">
                  <c:v>0.11670999999999987</c:v>
                </c:pt>
                <c:pt idx="395">
                  <c:v>0.37738999999999967</c:v>
                </c:pt>
                <c:pt idx="396">
                  <c:v>0.46577000000000002</c:v>
                </c:pt>
                <c:pt idx="397">
                  <c:v>0.27986000000000022</c:v>
                </c:pt>
                <c:pt idx="398">
                  <c:v>7.3600000000002552E-3</c:v>
                </c:pt>
                <c:pt idx="399">
                  <c:v>-4.3709999999999916E-2</c:v>
                </c:pt>
                <c:pt idx="400">
                  <c:v>-4.5630000000000059E-2</c:v>
                </c:pt>
                <c:pt idx="401">
                  <c:v>-7.4780000000000513E-2</c:v>
                </c:pt>
                <c:pt idx="402">
                  <c:v>1.8299999999999983E-3</c:v>
                </c:pt>
                <c:pt idx="403">
                  <c:v>9.0219999999999523E-2</c:v>
                </c:pt>
                <c:pt idx="404">
                  <c:v>7.1980000000000821E-2</c:v>
                </c:pt>
                <c:pt idx="405">
                  <c:v>-2.4540000000000006E-2</c:v>
                </c:pt>
                <c:pt idx="406">
                  <c:v>3.3769999999999634E-2</c:v>
                </c:pt>
                <c:pt idx="407">
                  <c:v>4.0099999999999802E-2</c:v>
                </c:pt>
                <c:pt idx="408">
                  <c:v>-1.5540000000000553E-2</c:v>
                </c:pt>
                <c:pt idx="409">
                  <c:v>-1.2799999999999478E-2</c:v>
                </c:pt>
                <c:pt idx="410">
                  <c:v>-8.1119999999999415E-2</c:v>
                </c:pt>
                <c:pt idx="411">
                  <c:v>1.3689999999999536E-2</c:v>
                </c:pt>
                <c:pt idx="412">
                  <c:v>2.0050000000000345E-2</c:v>
                </c:pt>
                <c:pt idx="413">
                  <c:v>3.0969999999999942E-2</c:v>
                </c:pt>
                <c:pt idx="414">
                  <c:v>-2.8209999999999624E-2</c:v>
                </c:pt>
                <c:pt idx="415">
                  <c:v>-5.5609999999999715E-2</c:v>
                </c:pt>
                <c:pt idx="416">
                  <c:v>-9.6620000000000594E-2</c:v>
                </c:pt>
                <c:pt idx="417">
                  <c:v>-0.20422999999999991</c:v>
                </c:pt>
                <c:pt idx="418">
                  <c:v>-6.654000000000071E-2</c:v>
                </c:pt>
                <c:pt idx="419">
                  <c:v>-0.24704000000000015</c:v>
                </c:pt>
                <c:pt idx="420">
                  <c:v>-0.16865999999999914</c:v>
                </c:pt>
                <c:pt idx="421">
                  <c:v>-0.44202999999999992</c:v>
                </c:pt>
                <c:pt idx="422">
                  <c:v>-0.18506</c:v>
                </c:pt>
                <c:pt idx="423">
                  <c:v>-0.11845000000000017</c:v>
                </c:pt>
                <c:pt idx="424">
                  <c:v>-1.0919999999999597E-2</c:v>
                </c:pt>
                <c:pt idx="425">
                  <c:v>-2.0119999999999472E-2</c:v>
                </c:pt>
                <c:pt idx="426">
                  <c:v>5.8380000000000098E-2</c:v>
                </c:pt>
                <c:pt idx="427">
                  <c:v>8.1799999999998541E-3</c:v>
                </c:pt>
                <c:pt idx="428">
                  <c:v>1.1830000000000229E-2</c:v>
                </c:pt>
                <c:pt idx="429">
                  <c:v>-4.8359999999999737E-2</c:v>
                </c:pt>
                <c:pt idx="430">
                  <c:v>-0.1431300000000002</c:v>
                </c:pt>
                <c:pt idx="431">
                  <c:v>-6.6479999999999428E-2</c:v>
                </c:pt>
                <c:pt idx="432">
                  <c:v>-0.11576999999999993</c:v>
                </c:pt>
                <c:pt idx="433">
                  <c:v>-8.5630000000000095E-2</c:v>
                </c:pt>
                <c:pt idx="434">
                  <c:v>-0.10389999999999988</c:v>
                </c:pt>
                <c:pt idx="435">
                  <c:v>6.5560000000000063E-2</c:v>
                </c:pt>
                <c:pt idx="436">
                  <c:v>9.4770000000000465E-2</c:v>
                </c:pt>
                <c:pt idx="437">
                  <c:v>2.375000000000016E-2</c:v>
                </c:pt>
                <c:pt idx="438">
                  <c:v>-4.4660000000000366E-2</c:v>
                </c:pt>
                <c:pt idx="439">
                  <c:v>-7.8419999999999934E-2</c:v>
                </c:pt>
                <c:pt idx="440">
                  <c:v>6.1989999999999768E-2</c:v>
                </c:pt>
                <c:pt idx="441">
                  <c:v>2.8300000000000214E-2</c:v>
                </c:pt>
                <c:pt idx="442">
                  <c:v>9.9700000000004785E-3</c:v>
                </c:pt>
                <c:pt idx="443">
                  <c:v>3.4620000000000317E-2</c:v>
                </c:pt>
                <c:pt idx="444">
                  <c:v>9.7599999999999909E-2</c:v>
                </c:pt>
                <c:pt idx="445">
                  <c:v>5.7479999999999976E-2</c:v>
                </c:pt>
                <c:pt idx="446">
                  <c:v>3.1000000000000139E-2</c:v>
                </c:pt>
                <c:pt idx="447">
                  <c:v>4.1859999999999786E-2</c:v>
                </c:pt>
                <c:pt idx="448">
                  <c:v>-1.1830000000000229E-2</c:v>
                </c:pt>
                <c:pt idx="449">
                  <c:v>-2.0020000000000149E-2</c:v>
                </c:pt>
                <c:pt idx="450">
                  <c:v>0.12031999999999954</c:v>
                </c:pt>
                <c:pt idx="451">
                  <c:v>9.7490000000000077E-2</c:v>
                </c:pt>
                <c:pt idx="452">
                  <c:v>0.12483000000000022</c:v>
                </c:pt>
                <c:pt idx="453">
                  <c:v>4.0100000000000247E-2</c:v>
                </c:pt>
                <c:pt idx="454">
                  <c:v>4.3810000000000127E-2</c:v>
                </c:pt>
                <c:pt idx="455">
                  <c:v>-5.0089999999999968E-2</c:v>
                </c:pt>
                <c:pt idx="456">
                  <c:v>-2.096000000000009E-2</c:v>
                </c:pt>
                <c:pt idx="457">
                  <c:v>-0.18687999999999994</c:v>
                </c:pt>
                <c:pt idx="458">
                  <c:v>-0.73929000000000045</c:v>
                </c:pt>
                <c:pt idx="459">
                  <c:v>-0.41661999999999999</c:v>
                </c:pt>
                <c:pt idx="460">
                  <c:v>-0.27161000000000035</c:v>
                </c:pt>
                <c:pt idx="461">
                  <c:v>6.0199999999999587E-2</c:v>
                </c:pt>
                <c:pt idx="462">
                  <c:v>4.740999999999973E-2</c:v>
                </c:pt>
                <c:pt idx="463">
                  <c:v>0.16588000000000003</c:v>
                </c:pt>
                <c:pt idx="464">
                  <c:v>6.1089999999999645E-2</c:v>
                </c:pt>
                <c:pt idx="465">
                  <c:v>0.14586000000000032</c:v>
                </c:pt>
                <c:pt idx="466">
                  <c:v>8.3839999999999915E-2</c:v>
                </c:pt>
                <c:pt idx="467">
                  <c:v>0.11936999999999953</c:v>
                </c:pt>
                <c:pt idx="468">
                  <c:v>4.919999999999991E-2</c:v>
                </c:pt>
                <c:pt idx="469">
                  <c:v>7.6570000000000249E-2</c:v>
                </c:pt>
                <c:pt idx="470">
                  <c:v>0.11481999999999992</c:v>
                </c:pt>
                <c:pt idx="471">
                  <c:v>9.3010000000000037E-2</c:v>
                </c:pt>
                <c:pt idx="472">
                  <c:v>5.0139999999999851E-2</c:v>
                </c:pt>
                <c:pt idx="473">
                  <c:v>-3.1919999999999948E-2</c:v>
                </c:pt>
                <c:pt idx="474">
                  <c:v>3.0070000000000263E-2</c:v>
                </c:pt>
                <c:pt idx="475">
                  <c:v>3.744000000000014E-2</c:v>
                </c:pt>
                <c:pt idx="476">
                  <c:v>0.11848999999999998</c:v>
                </c:pt>
                <c:pt idx="477">
                  <c:v>0.11485000000000012</c:v>
                </c:pt>
                <c:pt idx="478">
                  <c:v>6.0150000000000148E-2</c:v>
                </c:pt>
                <c:pt idx="479">
                  <c:v>-7.4690000000000367E-2</c:v>
                </c:pt>
                <c:pt idx="480">
                  <c:v>-2.7360000000000273E-2</c:v>
                </c:pt>
                <c:pt idx="481">
                  <c:v>-1.0950000000000237E-2</c:v>
                </c:pt>
                <c:pt idx="482">
                  <c:v>-2.8309999999999835E-2</c:v>
                </c:pt>
                <c:pt idx="483">
                  <c:v>-1.2700000000000156E-2</c:v>
                </c:pt>
                <c:pt idx="484">
                  <c:v>2.1869999999999834E-2</c:v>
                </c:pt>
                <c:pt idx="485">
                  <c:v>0.16493999999999964</c:v>
                </c:pt>
                <c:pt idx="486">
                  <c:v>6.836999999999982E-2</c:v>
                </c:pt>
                <c:pt idx="487">
                  <c:v>3.6459999999999937E-2</c:v>
                </c:pt>
                <c:pt idx="488">
                  <c:v>-0.13033000000000028</c:v>
                </c:pt>
                <c:pt idx="489">
                  <c:v>-0.12853000000000003</c:v>
                </c:pt>
                <c:pt idx="490">
                  <c:v>2.0100000000000229E-2</c:v>
                </c:pt>
                <c:pt idx="491">
                  <c:v>-6.1989999999999768E-2</c:v>
                </c:pt>
                <c:pt idx="492">
                  <c:v>3.0980000000000008E-2</c:v>
                </c:pt>
                <c:pt idx="493">
                  <c:v>-4.6510000000000051E-2</c:v>
                </c:pt>
                <c:pt idx="494">
                  <c:v>-0.1048799999999992</c:v>
                </c:pt>
                <c:pt idx="495">
                  <c:v>-8.9329999999999909E-2</c:v>
                </c:pt>
                <c:pt idx="496">
                  <c:v>-3.827999999999987E-2</c:v>
                </c:pt>
                <c:pt idx="497">
                  <c:v>3.6399999999998656E-3</c:v>
                </c:pt>
                <c:pt idx="498">
                  <c:v>1.4559999999999906E-2</c:v>
                </c:pt>
                <c:pt idx="499">
                  <c:v>3.5590000000000011E-2</c:v>
                </c:pt>
                <c:pt idx="500">
                  <c:v>-1.7329999999999846E-2</c:v>
                </c:pt>
                <c:pt idx="501">
                  <c:v>4.6200000000000685E-3</c:v>
                </c:pt>
                <c:pt idx="502">
                  <c:v>-1.8269999999999786E-2</c:v>
                </c:pt>
                <c:pt idx="503">
                  <c:v>0.13131000000000048</c:v>
                </c:pt>
                <c:pt idx="504">
                  <c:v>7.6589999999999936E-2</c:v>
                </c:pt>
                <c:pt idx="505">
                  <c:v>-4.5599999999996754E-3</c:v>
                </c:pt>
                <c:pt idx="506">
                  <c:v>-8.2060000000000688E-2</c:v>
                </c:pt>
                <c:pt idx="507">
                  <c:v>-0.1012000000000004</c:v>
                </c:pt>
                <c:pt idx="508">
                  <c:v>7.8370000000000051E-2</c:v>
                </c:pt>
                <c:pt idx="509">
                  <c:v>3.2849999999999824E-2</c:v>
                </c:pt>
                <c:pt idx="510">
                  <c:v>0.12210000000000054</c:v>
                </c:pt>
                <c:pt idx="511">
                  <c:v>4.2829999999999924E-2</c:v>
                </c:pt>
                <c:pt idx="512">
                  <c:v>7.0199999999999818E-2</c:v>
                </c:pt>
                <c:pt idx="513">
                  <c:v>8.8429999999999787E-2</c:v>
                </c:pt>
                <c:pt idx="514">
                  <c:v>7.016E-2</c:v>
                </c:pt>
                <c:pt idx="515">
                  <c:v>1.1859999999999982E-2</c:v>
                </c:pt>
                <c:pt idx="516">
                  <c:v>0.58704000000000001</c:v>
                </c:pt>
                <c:pt idx="517">
                  <c:v>0.24064000000000085</c:v>
                </c:pt>
                <c:pt idx="518">
                  <c:v>1.77121</c:v>
                </c:pt>
                <c:pt idx="519">
                  <c:v>-0.73285999999999962</c:v>
                </c:pt>
                <c:pt idx="520">
                  <c:v>-0.63806999999999992</c:v>
                </c:pt>
                <c:pt idx="521">
                  <c:v>-0.27895000000000003</c:v>
                </c:pt>
                <c:pt idx="522">
                  <c:v>-0.18327000000000027</c:v>
                </c:pt>
                <c:pt idx="523">
                  <c:v>4.8320000000000363E-2</c:v>
                </c:pt>
                <c:pt idx="524">
                  <c:v>-0.30626000000000042</c:v>
                </c:pt>
                <c:pt idx="525">
                  <c:v>-0.2707799999999998</c:v>
                </c:pt>
                <c:pt idx="526">
                  <c:v>-0.13582000000000027</c:v>
                </c:pt>
                <c:pt idx="527">
                  <c:v>-8.2939999999999792E-2</c:v>
                </c:pt>
                <c:pt idx="528">
                  <c:v>-4.5529999999999848E-2</c:v>
                </c:pt>
                <c:pt idx="529">
                  <c:v>-9.3859999999999388E-2</c:v>
                </c:pt>
                <c:pt idx="530">
                  <c:v>2.0060000000000411E-2</c:v>
                </c:pt>
                <c:pt idx="531">
                  <c:v>-1.7360000000000486E-2</c:v>
                </c:pt>
                <c:pt idx="532">
                  <c:v>-2.0959999999999646E-2</c:v>
                </c:pt>
                <c:pt idx="533">
                  <c:v>-1.277000000000017E-2</c:v>
                </c:pt>
                <c:pt idx="534">
                  <c:v>-4.5600000000000307E-2</c:v>
                </c:pt>
                <c:pt idx="535">
                  <c:v>-0.12492999999999999</c:v>
                </c:pt>
                <c:pt idx="536">
                  <c:v>-8.2959999999999923E-2</c:v>
                </c:pt>
                <c:pt idx="537">
                  <c:v>4.6549999999999869E-2</c:v>
                </c:pt>
                <c:pt idx="538">
                  <c:v>5.563000000000029E-2</c:v>
                </c:pt>
                <c:pt idx="539">
                  <c:v>-8.84100000000001E-2</c:v>
                </c:pt>
                <c:pt idx="540">
                  <c:v>4.1030000000000122E-2</c:v>
                </c:pt>
                <c:pt idx="541">
                  <c:v>3.008999999999995E-2</c:v>
                </c:pt>
                <c:pt idx="542">
                  <c:v>-2.18799999999999E-2</c:v>
                </c:pt>
                <c:pt idx="543">
                  <c:v>-0.17872000000000021</c:v>
                </c:pt>
                <c:pt idx="544">
                  <c:v>-4.9250000000000238E-2</c:v>
                </c:pt>
                <c:pt idx="545">
                  <c:v>-2.0049999999999901E-2</c:v>
                </c:pt>
                <c:pt idx="546">
                  <c:v>9.2950000000000088E-2</c:v>
                </c:pt>
                <c:pt idx="547">
                  <c:v>4.6470000000000233E-2</c:v>
                </c:pt>
                <c:pt idx="548">
                  <c:v>0.15230000000000032</c:v>
                </c:pt>
                <c:pt idx="549">
                  <c:v>0.18591999999999986</c:v>
                </c:pt>
                <c:pt idx="550">
                  <c:v>0.17689000000000021</c:v>
                </c:pt>
                <c:pt idx="551">
                  <c:v>2.1889999999999965E-2</c:v>
                </c:pt>
                <c:pt idx="552">
                  <c:v>2.5479999999999947E-2</c:v>
                </c:pt>
                <c:pt idx="553">
                  <c:v>-0.33177000000000012</c:v>
                </c:pt>
                <c:pt idx="554">
                  <c:v>-9.1199999999999726E-2</c:v>
                </c:pt>
                <c:pt idx="555">
                  <c:v>-4.5400000000004326E-3</c:v>
                </c:pt>
                <c:pt idx="556">
                  <c:v>-2.0939999999999959E-2</c:v>
                </c:pt>
                <c:pt idx="557">
                  <c:v>-8.7489999999999846E-2</c:v>
                </c:pt>
                <c:pt idx="558">
                  <c:v>-9.0900000000000425E-3</c:v>
                </c:pt>
                <c:pt idx="559">
                  <c:v>9.2949999999999644E-2</c:v>
                </c:pt>
                <c:pt idx="560">
                  <c:v>2.638000000000007E-2</c:v>
                </c:pt>
                <c:pt idx="561">
                  <c:v>-2.4599999999999955E-2</c:v>
                </c:pt>
                <c:pt idx="562">
                  <c:v>-5.4730000000000167E-2</c:v>
                </c:pt>
                <c:pt idx="563">
                  <c:v>1.1870000000000047E-2</c:v>
                </c:pt>
                <c:pt idx="564">
                  <c:v>5.9280000000000665E-2</c:v>
                </c:pt>
                <c:pt idx="565">
                  <c:v>-7.2900000000002407E-3</c:v>
                </c:pt>
                <c:pt idx="566">
                  <c:v>3.1920000000000393E-2</c:v>
                </c:pt>
                <c:pt idx="567">
                  <c:v>2.2780000000000022E-2</c:v>
                </c:pt>
                <c:pt idx="568">
                  <c:v>8.2939999999999792E-2</c:v>
                </c:pt>
                <c:pt idx="569">
                  <c:v>-1.3690000000000424E-2</c:v>
                </c:pt>
                <c:pt idx="570">
                  <c:v>4.1020000000000056E-2</c:v>
                </c:pt>
                <c:pt idx="571">
                  <c:v>1.6410000000000036E-2</c:v>
                </c:pt>
                <c:pt idx="572">
                  <c:v>1.6409999999999592E-2</c:v>
                </c:pt>
                <c:pt idx="573">
                  <c:v>4.5599999999999419E-2</c:v>
                </c:pt>
                <c:pt idx="574">
                  <c:v>1.8260000000000165E-2</c:v>
                </c:pt>
                <c:pt idx="575">
                  <c:v>-1.0079999999999867E-2</c:v>
                </c:pt>
                <c:pt idx="576">
                  <c:v>4.098999999999986E-2</c:v>
                </c:pt>
                <c:pt idx="577">
                  <c:v>-1.8170000000000019E-2</c:v>
                </c:pt>
                <c:pt idx="578">
                  <c:v>2.55099999999997E-2</c:v>
                </c:pt>
                <c:pt idx="579">
                  <c:v>8.1899999999999196E-3</c:v>
                </c:pt>
                <c:pt idx="580">
                  <c:v>2.9120000000000257E-2</c:v>
                </c:pt>
                <c:pt idx="581">
                  <c:v>-7.2799999999997311E-3</c:v>
                </c:pt>
                <c:pt idx="582">
                  <c:v>0.42293999999999965</c:v>
                </c:pt>
                <c:pt idx="583">
                  <c:v>0.26078000000000046</c:v>
                </c:pt>
                <c:pt idx="584">
                  <c:v>0.34363999999999972</c:v>
                </c:pt>
                <c:pt idx="585">
                  <c:v>-6.2879999999999825E-2</c:v>
                </c:pt>
                <c:pt idx="586">
                  <c:v>3.9140000000000619E-2</c:v>
                </c:pt>
                <c:pt idx="587">
                  <c:v>6.114000000000086E-2</c:v>
                </c:pt>
                <c:pt idx="588">
                  <c:v>0.2752699999999999</c:v>
                </c:pt>
                <c:pt idx="589">
                  <c:v>3.5530000000000506E-2</c:v>
                </c:pt>
                <c:pt idx="590">
                  <c:v>-4.8360000000000625E-2</c:v>
                </c:pt>
                <c:pt idx="591">
                  <c:v>-0.26068000000000069</c:v>
                </c:pt>
                <c:pt idx="592">
                  <c:v>-9.7479999999999123E-2</c:v>
                </c:pt>
                <c:pt idx="593">
                  <c:v>9.8449999999999704E-2</c:v>
                </c:pt>
                <c:pt idx="594">
                  <c:v>0.10206999999999944</c:v>
                </c:pt>
                <c:pt idx="595">
                  <c:v>0.11027000000000076</c:v>
                </c:pt>
                <c:pt idx="596">
                  <c:v>4.6099999999995589E-3</c:v>
                </c:pt>
                <c:pt idx="597">
                  <c:v>0.18869999999999987</c:v>
                </c:pt>
                <c:pt idx="598">
                  <c:v>1.2720000000000731E-2</c:v>
                </c:pt>
                <c:pt idx="599">
                  <c:v>-2.4600000000000399E-2</c:v>
                </c:pt>
                <c:pt idx="600">
                  <c:v>-6.1939999999998996E-2</c:v>
                </c:pt>
                <c:pt idx="601">
                  <c:v>-6.4709999999999823E-2</c:v>
                </c:pt>
                <c:pt idx="602">
                  <c:v>7.657999999999987E-2</c:v>
                </c:pt>
                <c:pt idx="603">
                  <c:v>0.13396000000000008</c:v>
                </c:pt>
                <c:pt idx="604">
                  <c:v>0.10932000000000031</c:v>
                </c:pt>
                <c:pt idx="605">
                  <c:v>0.2780800000000001</c:v>
                </c:pt>
                <c:pt idx="606">
                  <c:v>0.17775000000000052</c:v>
                </c:pt>
                <c:pt idx="607">
                  <c:v>8.7509999999999977E-2</c:v>
                </c:pt>
                <c:pt idx="608">
                  <c:v>0.12668999999999997</c:v>
                </c:pt>
                <c:pt idx="609">
                  <c:v>4.3800000000000061E-2</c:v>
                </c:pt>
                <c:pt idx="610">
                  <c:v>-6.2929999999999708E-2</c:v>
                </c:pt>
                <c:pt idx="611">
                  <c:v>-0.10305000000000053</c:v>
                </c:pt>
                <c:pt idx="612">
                  <c:v>-6.1090000000000089E-2</c:v>
                </c:pt>
                <c:pt idx="613">
                  <c:v>-8.4000000000017394E-4</c:v>
                </c:pt>
                <c:pt idx="614">
                  <c:v>-0.13764999999999983</c:v>
                </c:pt>
                <c:pt idx="615">
                  <c:v>-0.14585000000000026</c:v>
                </c:pt>
                <c:pt idx="616">
                  <c:v>-0.13675000000000015</c:v>
                </c:pt>
                <c:pt idx="617">
                  <c:v>-0.10665999999999976</c:v>
                </c:pt>
                <c:pt idx="618">
                  <c:v>-4.9229999999999663E-2</c:v>
                </c:pt>
                <c:pt idx="619">
                  <c:v>-7.3099999999994836E-3</c:v>
                </c:pt>
                <c:pt idx="620">
                  <c:v>-4.9240000000000173E-2</c:v>
                </c:pt>
                <c:pt idx="621">
                  <c:v>5.2009999999999224E-2</c:v>
                </c:pt>
                <c:pt idx="622">
                  <c:v>0.31545000000000023</c:v>
                </c:pt>
                <c:pt idx="623">
                  <c:v>0.14858999999999956</c:v>
                </c:pt>
                <c:pt idx="624">
                  <c:v>2.0920000000000272E-2</c:v>
                </c:pt>
                <c:pt idx="625">
                  <c:v>-7.1979999999999933E-2</c:v>
                </c:pt>
                <c:pt idx="626">
                  <c:v>1.2710000000000221E-2</c:v>
                </c:pt>
                <c:pt idx="627">
                  <c:v>3.4679999999999822E-2</c:v>
                </c:pt>
                <c:pt idx="628">
                  <c:v>5.1930000000000476E-2</c:v>
                </c:pt>
                <c:pt idx="629">
                  <c:v>-5.43000000000049E-3</c:v>
                </c:pt>
                <c:pt idx="630">
                  <c:v>1.0010000000000296E-2</c:v>
                </c:pt>
                <c:pt idx="631">
                  <c:v>5.743000000000098E-2</c:v>
                </c:pt>
                <c:pt idx="632">
                  <c:v>-5.29200000000003E-2</c:v>
                </c:pt>
                <c:pt idx="633">
                  <c:v>0.42659000000000002</c:v>
                </c:pt>
                <c:pt idx="634">
                  <c:v>0.21518000000000104</c:v>
                </c:pt>
                <c:pt idx="635">
                  <c:v>3.5529999999999617E-2</c:v>
                </c:pt>
                <c:pt idx="636">
                  <c:v>-0.12397999999999954</c:v>
                </c:pt>
                <c:pt idx="637">
                  <c:v>-0.13581000000000021</c:v>
                </c:pt>
                <c:pt idx="638">
                  <c:v>0.12851999999999997</c:v>
                </c:pt>
                <c:pt idx="639">
                  <c:v>8.3870000000000111E-2</c:v>
                </c:pt>
                <c:pt idx="640">
                  <c:v>6.3599999999990331E-3</c:v>
                </c:pt>
                <c:pt idx="641">
                  <c:v>-3.0089999999999506E-2</c:v>
                </c:pt>
                <c:pt idx="642">
                  <c:v>6.8420000000000591E-2</c:v>
                </c:pt>
                <c:pt idx="643">
                  <c:v>-3.2840000000000202E-2</c:v>
                </c:pt>
                <c:pt idx="644">
                  <c:v>3.0070000000000263E-2</c:v>
                </c:pt>
                <c:pt idx="645">
                  <c:v>0.2269899999999998</c:v>
                </c:pt>
                <c:pt idx="646">
                  <c:v>0.1749900000000002</c:v>
                </c:pt>
                <c:pt idx="647">
                  <c:v>0.1276199999999994</c:v>
                </c:pt>
                <c:pt idx="648">
                  <c:v>0.18144999999999989</c:v>
                </c:pt>
                <c:pt idx="649">
                  <c:v>4.6520000000000117E-2</c:v>
                </c:pt>
                <c:pt idx="650">
                  <c:v>-2.5549999999999962E-2</c:v>
                </c:pt>
                <c:pt idx="651">
                  <c:v>-0.12030999999999992</c:v>
                </c:pt>
                <c:pt idx="652">
                  <c:v>-6.014999999999926E-2</c:v>
                </c:pt>
                <c:pt idx="653">
                  <c:v>-9.7600000000000797E-2</c:v>
                </c:pt>
                <c:pt idx="654">
                  <c:v>-4.3800000000000061E-2</c:v>
                </c:pt>
                <c:pt idx="655">
                  <c:v>-2.1899999999999586E-2</c:v>
                </c:pt>
                <c:pt idx="656">
                  <c:v>9.1200000000000614E-2</c:v>
                </c:pt>
                <c:pt idx="657">
                  <c:v>9.1199999999993508E-3</c:v>
                </c:pt>
                <c:pt idx="658">
                  <c:v>-0.11850000000000005</c:v>
                </c:pt>
                <c:pt idx="659">
                  <c:v>-7.5680000000000192E-2</c:v>
                </c:pt>
                <c:pt idx="660">
                  <c:v>-8.4789999999999921E-2</c:v>
                </c:pt>
                <c:pt idx="661">
                  <c:v>-2.0890000000000519E-2</c:v>
                </c:pt>
                <c:pt idx="662">
                  <c:v>9.8410000000000331E-2</c:v>
                </c:pt>
                <c:pt idx="663">
                  <c:v>9.5740000000000158E-2</c:v>
                </c:pt>
                <c:pt idx="664">
                  <c:v>3.1029999999999447E-2</c:v>
                </c:pt>
                <c:pt idx="665">
                  <c:v>-3.9199999999999235E-2</c:v>
                </c:pt>
                <c:pt idx="666">
                  <c:v>9.1399999999994819E-3</c:v>
                </c:pt>
                <c:pt idx="667">
                  <c:v>2.0050000000000345E-2</c:v>
                </c:pt>
                <c:pt idx="668">
                  <c:v>-5.6589999999999918E-2</c:v>
                </c:pt>
                <c:pt idx="669">
                  <c:v>-5.0169999999999604E-2</c:v>
                </c:pt>
                <c:pt idx="670">
                  <c:v>7.2940000000000005E-2</c:v>
                </c:pt>
                <c:pt idx="671">
                  <c:v>3.9250000000000007E-2</c:v>
                </c:pt>
                <c:pt idx="672">
                  <c:v>-3.5529999999999617E-2</c:v>
                </c:pt>
                <c:pt idx="673">
                  <c:v>-0.12038000000000082</c:v>
                </c:pt>
                <c:pt idx="674">
                  <c:v>-4.73700000000008E-2</c:v>
                </c:pt>
                <c:pt idx="675">
                  <c:v>-8.6649999999999672E-2</c:v>
                </c:pt>
                <c:pt idx="676">
                  <c:v>-0.1021099999999997</c:v>
                </c:pt>
                <c:pt idx="677">
                  <c:v>-6.01799999999999E-2</c:v>
                </c:pt>
                <c:pt idx="678">
                  <c:v>-0.15583999999999953</c:v>
                </c:pt>
                <c:pt idx="679">
                  <c:v>-7.2919999999999874E-2</c:v>
                </c:pt>
                <c:pt idx="680">
                  <c:v>-0.14495000000000058</c:v>
                </c:pt>
                <c:pt idx="681">
                  <c:v>-0.19960999999999895</c:v>
                </c:pt>
                <c:pt idx="682">
                  <c:v>-7.8339999999999854E-2</c:v>
                </c:pt>
                <c:pt idx="683">
                  <c:v>0.13579000000000008</c:v>
                </c:pt>
                <c:pt idx="684">
                  <c:v>0.1221899999999998</c:v>
                </c:pt>
                <c:pt idx="685">
                  <c:v>5.7450000000000223E-2</c:v>
                </c:pt>
                <c:pt idx="686">
                  <c:v>5.0989999999999647E-2</c:v>
                </c:pt>
                <c:pt idx="687">
                  <c:v>-0.15499999999999936</c:v>
                </c:pt>
                <c:pt idx="688">
                  <c:v>-9.5729999999999649E-2</c:v>
                </c:pt>
                <c:pt idx="689">
                  <c:v>-3.6389999999999922E-2</c:v>
                </c:pt>
                <c:pt idx="690">
                  <c:v>2.0080000000000098E-2</c:v>
                </c:pt>
                <c:pt idx="691">
                  <c:v>2.0050000000000345E-2</c:v>
                </c:pt>
                <c:pt idx="692">
                  <c:v>0.1813899999999995</c:v>
                </c:pt>
                <c:pt idx="693">
                  <c:v>9.7550000000000026E-2</c:v>
                </c:pt>
                <c:pt idx="694">
                  <c:v>0.15589999999999993</c:v>
                </c:pt>
                <c:pt idx="695">
                  <c:v>9.021000000000079E-2</c:v>
                </c:pt>
                <c:pt idx="696">
                  <c:v>4.919999999999991E-2</c:v>
                </c:pt>
                <c:pt idx="697">
                  <c:v>8.1899999999999196E-3</c:v>
                </c:pt>
                <c:pt idx="698">
                  <c:v>3.6500000000000199E-2</c:v>
                </c:pt>
                <c:pt idx="699">
                  <c:v>0.12210000000000054</c:v>
                </c:pt>
                <c:pt idx="700">
                  <c:v>2.5569999999999204E-2</c:v>
                </c:pt>
                <c:pt idx="701">
                  <c:v>1.1859999999999538E-2</c:v>
                </c:pt>
                <c:pt idx="702">
                  <c:v>-6.2890000000000335E-2</c:v>
                </c:pt>
                <c:pt idx="703">
                  <c:v>3.3710000000000129E-2</c:v>
                </c:pt>
                <c:pt idx="704">
                  <c:v>4.9170000000000158E-2</c:v>
                </c:pt>
                <c:pt idx="705">
                  <c:v>-2.8280000000000527E-2</c:v>
                </c:pt>
                <c:pt idx="706">
                  <c:v>-0.23059000000000029</c:v>
                </c:pt>
                <c:pt idx="707">
                  <c:v>-0.10304000000000002</c:v>
                </c:pt>
                <c:pt idx="708">
                  <c:v>1.6389999999999461E-2</c:v>
                </c:pt>
                <c:pt idx="709">
                  <c:v>9.8440000000000083E-2</c:v>
                </c:pt>
                <c:pt idx="710">
                  <c:v>-7.8369999999999607E-2</c:v>
                </c:pt>
                <c:pt idx="711">
                  <c:v>-5.105000000000004E-2</c:v>
                </c:pt>
                <c:pt idx="712">
                  <c:v>-0.15132000000000012</c:v>
                </c:pt>
                <c:pt idx="713">
                  <c:v>0.12312999999999974</c:v>
                </c:pt>
                <c:pt idx="714">
                  <c:v>2.4650000000000283E-2</c:v>
                </c:pt>
                <c:pt idx="715">
                  <c:v>7.9329999999999679E-2</c:v>
                </c:pt>
                <c:pt idx="716">
                  <c:v>9.8410000000000331E-2</c:v>
                </c:pt>
                <c:pt idx="717">
                  <c:v>1.8099999999998673E-3</c:v>
                </c:pt>
                <c:pt idx="718">
                  <c:v>-9.5779999999999532E-2</c:v>
                </c:pt>
                <c:pt idx="719">
                  <c:v>-5.9200000000000585E-2</c:v>
                </c:pt>
                <c:pt idx="720">
                  <c:v>-4.6509999999999607E-2</c:v>
                </c:pt>
                <c:pt idx="721">
                  <c:v>-9.5679999999999765E-2</c:v>
                </c:pt>
                <c:pt idx="722">
                  <c:v>-5.7419999999999582E-2</c:v>
                </c:pt>
                <c:pt idx="723">
                  <c:v>5.7399999999999451E-2</c:v>
                </c:pt>
                <c:pt idx="724">
                  <c:v>0.18590000000000018</c:v>
                </c:pt>
                <c:pt idx="725">
                  <c:v>8.8420000000000165E-2</c:v>
                </c:pt>
                <c:pt idx="726">
                  <c:v>-8.8409999999999656E-2</c:v>
                </c:pt>
                <c:pt idx="727">
                  <c:v>-4.005999999999954E-2</c:v>
                </c:pt>
                <c:pt idx="728">
                  <c:v>2.2749999999999382E-2</c:v>
                </c:pt>
                <c:pt idx="729">
                  <c:v>-0.15861000000000036</c:v>
                </c:pt>
                <c:pt idx="730">
                  <c:v>-4.0119999999999933E-2</c:v>
                </c:pt>
                <c:pt idx="731">
                  <c:v>-3.7339999999999485E-2</c:v>
                </c:pt>
                <c:pt idx="732">
                  <c:v>-2.8280000000000527E-2</c:v>
                </c:pt>
                <c:pt idx="733">
                  <c:v>0.13674000000000053</c:v>
                </c:pt>
                <c:pt idx="734">
                  <c:v>1.4609999999999346E-2</c:v>
                </c:pt>
                <c:pt idx="735">
                  <c:v>3.2790000000000319E-2</c:v>
                </c:pt>
                <c:pt idx="736">
                  <c:v>0.18600999999999956</c:v>
                </c:pt>
                <c:pt idx="737">
                  <c:v>8.6590000000001055E-2</c:v>
                </c:pt>
                <c:pt idx="738">
                  <c:v>0.15405000000000069</c:v>
                </c:pt>
                <c:pt idx="739">
                  <c:v>8.7449999999999584E-2</c:v>
                </c:pt>
                <c:pt idx="740">
                  <c:v>1.5530000000000044E-2</c:v>
                </c:pt>
                <c:pt idx="741">
                  <c:v>-3.1950000000000145E-2</c:v>
                </c:pt>
                <c:pt idx="742">
                  <c:v>0.13309999999999889</c:v>
                </c:pt>
                <c:pt idx="743">
                  <c:v>2.3710000000000342E-2</c:v>
                </c:pt>
                <c:pt idx="744">
                  <c:v>-3.7379999999999747E-2</c:v>
                </c:pt>
                <c:pt idx="745">
                  <c:v>-0.13759999999999994</c:v>
                </c:pt>
                <c:pt idx="746">
                  <c:v>-1.3640000000000541E-2</c:v>
                </c:pt>
                <c:pt idx="747">
                  <c:v>0.16039000000000048</c:v>
                </c:pt>
                <c:pt idx="748">
                  <c:v>0.15495000000000037</c:v>
                </c:pt>
                <c:pt idx="749">
                  <c:v>0.21053000000000033</c:v>
                </c:pt>
                <c:pt idx="750">
                  <c:v>5.9299999999999464E-2</c:v>
                </c:pt>
                <c:pt idx="751">
                  <c:v>1.0069999999999801E-2</c:v>
                </c:pt>
                <c:pt idx="752">
                  <c:v>-4.3780000000000818E-2</c:v>
                </c:pt>
                <c:pt idx="753">
                  <c:v>-5.566999999999922E-2</c:v>
                </c:pt>
                <c:pt idx="754">
                  <c:v>3.3780000000000143E-2</c:v>
                </c:pt>
                <c:pt idx="755">
                  <c:v>-9.1100000000006176E-3</c:v>
                </c:pt>
                <c:pt idx="756">
                  <c:v>-0.1030300000000004</c:v>
                </c:pt>
                <c:pt idx="757">
                  <c:v>-8.9329999999999465E-2</c:v>
                </c:pt>
                <c:pt idx="758">
                  <c:v>-5.9209999999999319E-2</c:v>
                </c:pt>
                <c:pt idx="759">
                  <c:v>4.7419999999999796E-2</c:v>
                </c:pt>
                <c:pt idx="760">
                  <c:v>9.6620000000000594E-2</c:v>
                </c:pt>
                <c:pt idx="761">
                  <c:v>-7.9379999999999562E-2</c:v>
                </c:pt>
                <c:pt idx="762">
                  <c:v>-0.24524000000000079</c:v>
                </c:pt>
                <c:pt idx="763">
                  <c:v>-0.11392000000000024</c:v>
                </c:pt>
                <c:pt idx="764">
                  <c:v>-0.19689000000000068</c:v>
                </c:pt>
                <c:pt idx="765">
                  <c:v>-9.6609999999999197E-2</c:v>
                </c:pt>
                <c:pt idx="766">
                  <c:v>-0.15499000000000063</c:v>
                </c:pt>
                <c:pt idx="767">
                  <c:v>-0.17231000000000041</c:v>
                </c:pt>
                <c:pt idx="768">
                  <c:v>-0.11392999999999986</c:v>
                </c:pt>
                <c:pt idx="769">
                  <c:v>2.9160000000000075E-2</c:v>
                </c:pt>
                <c:pt idx="770">
                  <c:v>4.7480000000000189E-2</c:v>
                </c:pt>
                <c:pt idx="771">
                  <c:v>3.6489999999999689E-2</c:v>
                </c:pt>
                <c:pt idx="772">
                  <c:v>0.12672000000000061</c:v>
                </c:pt>
                <c:pt idx="773">
                  <c:v>0.23792999999999953</c:v>
                </c:pt>
                <c:pt idx="774">
                  <c:v>0.17041000000000039</c:v>
                </c:pt>
                <c:pt idx="775">
                  <c:v>9.8469999999999835E-2</c:v>
                </c:pt>
                <c:pt idx="776">
                  <c:v>-0.20054000000000016</c:v>
                </c:pt>
                <c:pt idx="777">
                  <c:v>-0.13762000000000008</c:v>
                </c:pt>
                <c:pt idx="778">
                  <c:v>-5.5629999999999846E-2</c:v>
                </c:pt>
                <c:pt idx="779">
                  <c:v>-2.8310000000000279E-2</c:v>
                </c:pt>
                <c:pt idx="780">
                  <c:v>5.6559999999999278E-2</c:v>
                </c:pt>
                <c:pt idx="781">
                  <c:v>-7.6550000000000118E-2</c:v>
                </c:pt>
                <c:pt idx="782">
                  <c:v>-0.1440399999999995</c:v>
                </c:pt>
                <c:pt idx="783">
                  <c:v>-0.19329999999999981</c:v>
                </c:pt>
                <c:pt idx="784">
                  <c:v>6.4729999999999954E-2</c:v>
                </c:pt>
                <c:pt idx="785">
                  <c:v>0.28171000000000035</c:v>
                </c:pt>
                <c:pt idx="786">
                  <c:v>4.5799999999998064E-3</c:v>
                </c:pt>
                <c:pt idx="787">
                  <c:v>-2.9180000000000206E-2</c:v>
                </c:pt>
                <c:pt idx="788">
                  <c:v>-0.18330000000000002</c:v>
                </c:pt>
                <c:pt idx="789">
                  <c:v>-0.19785000000000075</c:v>
                </c:pt>
                <c:pt idx="790">
                  <c:v>-0.10294000000000025</c:v>
                </c:pt>
                <c:pt idx="791">
                  <c:v>1.5470000000000539E-2</c:v>
                </c:pt>
                <c:pt idx="792">
                  <c:v>-5.1939999999999209E-2</c:v>
                </c:pt>
                <c:pt idx="793">
                  <c:v>-0.19055</c:v>
                </c:pt>
                <c:pt idx="794">
                  <c:v>1.9199999999999662E-2</c:v>
                </c:pt>
                <c:pt idx="795">
                  <c:v>-0.30172000000000043</c:v>
                </c:pt>
                <c:pt idx="796">
                  <c:v>-0.30723999999999929</c:v>
                </c:pt>
                <c:pt idx="797">
                  <c:v>-0.43483000000000072</c:v>
                </c:pt>
                <c:pt idx="798">
                  <c:v>-2.7330000000000076E-2</c:v>
                </c:pt>
                <c:pt idx="799">
                  <c:v>0.20692999999999984</c:v>
                </c:pt>
                <c:pt idx="800">
                  <c:v>0.10390999999999995</c:v>
                </c:pt>
                <c:pt idx="801">
                  <c:v>-1.452999999999971E-2</c:v>
                </c:pt>
                <c:pt idx="802">
                  <c:v>0.15314999999999923</c:v>
                </c:pt>
                <c:pt idx="803">
                  <c:v>0.1768200000000002</c:v>
                </c:pt>
                <c:pt idx="804">
                  <c:v>0.24706000000000028</c:v>
                </c:pt>
                <c:pt idx="805">
                  <c:v>0.16410999999999998</c:v>
                </c:pt>
                <c:pt idx="806">
                  <c:v>8.5690000000000488E-2</c:v>
                </c:pt>
                <c:pt idx="807">
                  <c:v>-5.5300000000002569E-3</c:v>
                </c:pt>
                <c:pt idx="808">
                  <c:v>5.008999999999908E-2</c:v>
                </c:pt>
                <c:pt idx="809">
                  <c:v>-5.1940000000000097E-2</c:v>
                </c:pt>
                <c:pt idx="810">
                  <c:v>2.4640000000000661E-2</c:v>
                </c:pt>
                <c:pt idx="811">
                  <c:v>3.5519999999999996E-2</c:v>
                </c:pt>
                <c:pt idx="812">
                  <c:v>5.1089999999999414E-2</c:v>
                </c:pt>
                <c:pt idx="813">
                  <c:v>0.14677000000000007</c:v>
                </c:pt>
                <c:pt idx="814">
                  <c:v>8.2049999999999734E-2</c:v>
                </c:pt>
                <c:pt idx="815">
                  <c:v>-2.5519999999999321E-2</c:v>
                </c:pt>
                <c:pt idx="816">
                  <c:v>4.3720000000000425E-2</c:v>
                </c:pt>
                <c:pt idx="817">
                  <c:v>6.6559999999999953E-2</c:v>
                </c:pt>
                <c:pt idx="818">
                  <c:v>-1.7300000000000537E-2</c:v>
                </c:pt>
                <c:pt idx="819">
                  <c:v>-0.12762999999999991</c:v>
                </c:pt>
                <c:pt idx="820">
                  <c:v>-5.2019999999999733E-2</c:v>
                </c:pt>
                <c:pt idx="821">
                  <c:v>-7.751000000000019E-2</c:v>
                </c:pt>
                <c:pt idx="822">
                  <c:v>-0.10299000000000014</c:v>
                </c:pt>
                <c:pt idx="823">
                  <c:v>-0.16317999999999966</c:v>
                </c:pt>
                <c:pt idx="824">
                  <c:v>-1.8250000000000099E-2</c:v>
                </c:pt>
                <c:pt idx="825">
                  <c:v>-0.11940999999999935</c:v>
                </c:pt>
                <c:pt idx="826">
                  <c:v>-6.651999999999969E-2</c:v>
                </c:pt>
                <c:pt idx="827">
                  <c:v>4.7460000000000058E-2</c:v>
                </c:pt>
                <c:pt idx="828">
                  <c:v>0.17049000000000003</c:v>
                </c:pt>
                <c:pt idx="829">
                  <c:v>4.3759999999999799E-2</c:v>
                </c:pt>
                <c:pt idx="830">
                  <c:v>-0.11576999999999948</c:v>
                </c:pt>
                <c:pt idx="831">
                  <c:v>-2.3709999999999454E-2</c:v>
                </c:pt>
                <c:pt idx="832">
                  <c:v>-0.10666999999999938</c:v>
                </c:pt>
                <c:pt idx="833">
                  <c:v>-9.2100000000000293E-2</c:v>
                </c:pt>
                <c:pt idx="834">
                  <c:v>-0.18778000000000006</c:v>
                </c:pt>
                <c:pt idx="835">
                  <c:v>3.7360000000000504E-2</c:v>
                </c:pt>
                <c:pt idx="836">
                  <c:v>0.13988000000000067</c:v>
                </c:pt>
                <c:pt idx="837">
                  <c:v>0.19083999999999968</c:v>
                </c:pt>
                <c:pt idx="838">
                  <c:v>0.1769400000000001</c:v>
                </c:pt>
                <c:pt idx="839">
                  <c:v>-0.1190199999999999</c:v>
                </c:pt>
                <c:pt idx="840">
                  <c:v>-0.23069000000000006</c:v>
                </c:pt>
                <c:pt idx="841">
                  <c:v>-0.30759999999999987</c:v>
                </c:pt>
                <c:pt idx="842">
                  <c:v>-0.11256999999999984</c:v>
                </c:pt>
                <c:pt idx="843">
                  <c:v>-0.14273999999999987</c:v>
                </c:pt>
                <c:pt idx="844">
                  <c:v>-7.5930000000000497E-2</c:v>
                </c:pt>
                <c:pt idx="845">
                  <c:v>0.14827999999999975</c:v>
                </c:pt>
                <c:pt idx="846">
                  <c:v>0.10982999999999965</c:v>
                </c:pt>
                <c:pt idx="847">
                  <c:v>0.20406000000000013</c:v>
                </c:pt>
                <c:pt idx="848">
                  <c:v>-7.6859999999999928E-2</c:v>
                </c:pt>
                <c:pt idx="849">
                  <c:v>-0.1097999999999999</c:v>
                </c:pt>
                <c:pt idx="850">
                  <c:v>-5.495000000000072E-2</c:v>
                </c:pt>
                <c:pt idx="851">
                  <c:v>9.1570000000000817E-2</c:v>
                </c:pt>
                <c:pt idx="852">
                  <c:v>3.5679999999999268E-2</c:v>
                </c:pt>
                <c:pt idx="853">
                  <c:v>3.8479999999999848E-2</c:v>
                </c:pt>
                <c:pt idx="854">
                  <c:v>0.15465000000000018</c:v>
                </c:pt>
                <c:pt idx="855">
                  <c:v>0.14189000000000007</c:v>
                </c:pt>
                <c:pt idx="856">
                  <c:v>-4.7600000000000087E-2</c:v>
                </c:pt>
                <c:pt idx="857">
                  <c:v>-9.4260000000000232E-2</c:v>
                </c:pt>
                <c:pt idx="858">
                  <c:v>5.2139999999999631E-2</c:v>
                </c:pt>
                <c:pt idx="859">
                  <c:v>9.100000000000108E-3</c:v>
                </c:pt>
                <c:pt idx="860">
                  <c:v>-3.1139999999999723E-2</c:v>
                </c:pt>
                <c:pt idx="861">
                  <c:v>2.8399999999999537E-2</c:v>
                </c:pt>
                <c:pt idx="862">
                  <c:v>-2.7419999999999334E-2</c:v>
                </c:pt>
                <c:pt idx="863">
                  <c:v>-0.16021000000000019</c:v>
                </c:pt>
                <c:pt idx="864">
                  <c:v>-0.24167000000000005</c:v>
                </c:pt>
                <c:pt idx="865">
                  <c:v>-0.24533000000000005</c:v>
                </c:pt>
                <c:pt idx="866">
                  <c:v>-2.0990000000000286E-2</c:v>
                </c:pt>
                <c:pt idx="867">
                  <c:v>0.10156000000000009</c:v>
                </c:pt>
                <c:pt idx="868">
                  <c:v>-8.7840000000000806E-2</c:v>
                </c:pt>
                <c:pt idx="869">
                  <c:v>-6.5030000000000143E-2</c:v>
                </c:pt>
                <c:pt idx="870">
                  <c:v>6.5949999999999953E-2</c:v>
                </c:pt>
                <c:pt idx="871">
                  <c:v>4.1170000000000151E-2</c:v>
                </c:pt>
                <c:pt idx="872">
                  <c:v>7.3699999999989885E-3</c:v>
                </c:pt>
                <c:pt idx="873">
                  <c:v>0.11438999999999933</c:v>
                </c:pt>
                <c:pt idx="874">
                  <c:v>8.3329999999999238E-2</c:v>
                </c:pt>
                <c:pt idx="875">
                  <c:v>-2.0150000000000112E-2</c:v>
                </c:pt>
                <c:pt idx="876">
                  <c:v>-7.2300000000000253E-2</c:v>
                </c:pt>
                <c:pt idx="877">
                  <c:v>-0.13278999999999996</c:v>
                </c:pt>
                <c:pt idx="878">
                  <c:v>-2.0140000000000491E-2</c:v>
                </c:pt>
                <c:pt idx="879">
                  <c:v>-0.10069999999999979</c:v>
                </c:pt>
                <c:pt idx="880">
                  <c:v>-3.7479999999999514E-2</c:v>
                </c:pt>
                <c:pt idx="881">
                  <c:v>3.9309999999999512E-2</c:v>
                </c:pt>
                <c:pt idx="882">
                  <c:v>5.9460000000000512E-2</c:v>
                </c:pt>
                <c:pt idx="883">
                  <c:v>-6.4199999999994262E-3</c:v>
                </c:pt>
                <c:pt idx="884">
                  <c:v>-5.3069999999999951E-2</c:v>
                </c:pt>
                <c:pt idx="885">
                  <c:v>-5.4400000000001114E-3</c:v>
                </c:pt>
                <c:pt idx="886">
                  <c:v>-0.12268000000000079</c:v>
                </c:pt>
                <c:pt idx="887">
                  <c:v>6.8629999999999747E-2</c:v>
                </c:pt>
                <c:pt idx="888">
                  <c:v>7.3200000000008814E-3</c:v>
                </c:pt>
                <c:pt idx="889">
                  <c:v>0.11993000000000009</c:v>
                </c:pt>
                <c:pt idx="890">
                  <c:v>6.7739999999999689E-2</c:v>
                </c:pt>
                <c:pt idx="891">
                  <c:v>0.42568999999999946</c:v>
                </c:pt>
                <c:pt idx="892">
                  <c:v>0.21789000000000058</c:v>
                </c:pt>
                <c:pt idx="893">
                  <c:v>0.1134700000000004</c:v>
                </c:pt>
                <c:pt idx="894">
                  <c:v>-6.4129999999999576E-2</c:v>
                </c:pt>
                <c:pt idx="895">
                  <c:v>8.3269999999999733E-2</c:v>
                </c:pt>
                <c:pt idx="896">
                  <c:v>7.967000000000013E-2</c:v>
                </c:pt>
                <c:pt idx="897">
                  <c:v>3.3899999999999153E-2</c:v>
                </c:pt>
                <c:pt idx="898">
                  <c:v>4.3070000000000164E-2</c:v>
                </c:pt>
                <c:pt idx="899">
                  <c:v>-5.1309999999999967E-2</c:v>
                </c:pt>
                <c:pt idx="900">
                  <c:v>3.3859999999999779E-2</c:v>
                </c:pt>
                <c:pt idx="901">
                  <c:v>2.566999999999986E-2</c:v>
                </c:pt>
                <c:pt idx="902">
                  <c:v>5.2150000000000141E-2</c:v>
                </c:pt>
                <c:pt idx="903">
                  <c:v>-3.5700000000000287E-2</c:v>
                </c:pt>
                <c:pt idx="904">
                  <c:v>-0.13451999999999931</c:v>
                </c:pt>
                <c:pt idx="905">
                  <c:v>3.6649999999999849E-2</c:v>
                </c:pt>
                <c:pt idx="906">
                  <c:v>3.8459999999999717E-2</c:v>
                </c:pt>
                <c:pt idx="907">
                  <c:v>3.5700000000000287E-2</c:v>
                </c:pt>
                <c:pt idx="908">
                  <c:v>-9.1599999999999682E-2</c:v>
                </c:pt>
                <c:pt idx="909">
                  <c:v>-5.9999999999504894E-5</c:v>
                </c:pt>
                <c:pt idx="910">
                  <c:v>-9.5239999999999547E-2</c:v>
                </c:pt>
                <c:pt idx="911">
                  <c:v>2.0150000000000112E-2</c:v>
                </c:pt>
                <c:pt idx="912">
                  <c:v>-7.4149999999999494E-2</c:v>
                </c:pt>
                <c:pt idx="913">
                  <c:v>-0.11251000000000033</c:v>
                </c:pt>
                <c:pt idx="914">
                  <c:v>-8.3300000000000374E-2</c:v>
                </c:pt>
                <c:pt idx="915">
                  <c:v>-2.1010000000000417E-2</c:v>
                </c:pt>
                <c:pt idx="916">
                  <c:v>0.11256000000000022</c:v>
                </c:pt>
                <c:pt idx="917">
                  <c:v>-0.11446000000000023</c:v>
                </c:pt>
                <c:pt idx="918">
                  <c:v>-0.13182000000000027</c:v>
                </c:pt>
                <c:pt idx="919">
                  <c:v>-7.8670000000000684E-2</c:v>
                </c:pt>
                <c:pt idx="920">
                  <c:v>0.19955000000000034</c:v>
                </c:pt>
                <c:pt idx="921">
                  <c:v>6.4960000000000129E-2</c:v>
                </c:pt>
                <c:pt idx="922">
                  <c:v>-2.1009999999999529E-2</c:v>
                </c:pt>
                <c:pt idx="923">
                  <c:v>-5.5850000000000399E-2</c:v>
                </c:pt>
                <c:pt idx="924">
                  <c:v>5.3969999999999629E-2</c:v>
                </c:pt>
                <c:pt idx="925">
                  <c:v>4.1160000000000529E-2</c:v>
                </c:pt>
                <c:pt idx="926">
                  <c:v>8.6059999999999803E-2</c:v>
                </c:pt>
                <c:pt idx="927">
                  <c:v>9.3360000000000554E-2</c:v>
                </c:pt>
                <c:pt idx="928">
                  <c:v>-0.10343000000000035</c:v>
                </c:pt>
                <c:pt idx="929">
                  <c:v>-9.5190000000000552E-2</c:v>
                </c:pt>
                <c:pt idx="930">
                  <c:v>-0.12176000000000009</c:v>
                </c:pt>
                <c:pt idx="931">
                  <c:v>-0.26364999999999927</c:v>
                </c:pt>
                <c:pt idx="932">
                  <c:v>-0.10524999999999984</c:v>
                </c:pt>
                <c:pt idx="933">
                  <c:v>-0.12082999999999977</c:v>
                </c:pt>
                <c:pt idx="934">
                  <c:v>-0.11809999999999921</c:v>
                </c:pt>
                <c:pt idx="935">
                  <c:v>-0.12906000000000084</c:v>
                </c:pt>
                <c:pt idx="936">
                  <c:v>-0.22235999999999967</c:v>
                </c:pt>
                <c:pt idx="937">
                  <c:v>-0.13368999999999964</c:v>
                </c:pt>
                <c:pt idx="938">
                  <c:v>-7.8749999999999876E-2</c:v>
                </c:pt>
                <c:pt idx="939">
                  <c:v>0.11170000000000035</c:v>
                </c:pt>
                <c:pt idx="940">
                  <c:v>-1.7699999999991611E-3</c:v>
                </c:pt>
                <c:pt idx="941">
                  <c:v>-1.4660000000000117E-2</c:v>
                </c:pt>
                <c:pt idx="942">
                  <c:v>8.2419999999999938E-2</c:v>
                </c:pt>
                <c:pt idx="943">
                  <c:v>0.26447999999999983</c:v>
                </c:pt>
                <c:pt idx="944">
                  <c:v>0.10804999999999954</c:v>
                </c:pt>
                <c:pt idx="945">
                  <c:v>-1.2830000000000119E-2</c:v>
                </c:pt>
                <c:pt idx="946">
                  <c:v>-0.12359000000000009</c:v>
                </c:pt>
                <c:pt idx="947">
                  <c:v>-0.12728000000000073</c:v>
                </c:pt>
                <c:pt idx="948">
                  <c:v>-9.977999999999998E-2</c:v>
                </c:pt>
                <c:pt idx="949">
                  <c:v>-4.589999999999872E-3</c:v>
                </c:pt>
                <c:pt idx="950">
                  <c:v>0.16668000000000038</c:v>
                </c:pt>
                <c:pt idx="951">
                  <c:v>4.0300000000000225E-2</c:v>
                </c:pt>
                <c:pt idx="952">
                  <c:v>0.12725000000000009</c:v>
                </c:pt>
                <c:pt idx="953">
                  <c:v>0.11616999999999944</c:v>
                </c:pt>
                <c:pt idx="954">
                  <c:v>-8.199999999999541E-3</c:v>
                </c:pt>
                <c:pt idx="955">
                  <c:v>-0.39638000000000062</c:v>
                </c:pt>
                <c:pt idx="956">
                  <c:v>-0.16201000000000043</c:v>
                </c:pt>
                <c:pt idx="957">
                  <c:v>-5.2199999999995583E-3</c:v>
                </c:pt>
                <c:pt idx="958">
                  <c:v>0.16814000000000018</c:v>
                </c:pt>
                <c:pt idx="959">
                  <c:v>0.10114000000000045</c:v>
                </c:pt>
                <c:pt idx="960">
                  <c:v>-2.0170000000000243E-2</c:v>
                </c:pt>
                <c:pt idx="961">
                  <c:v>4.0440000000000254E-2</c:v>
                </c:pt>
                <c:pt idx="962">
                  <c:v>-1.1990000000000833E-2</c:v>
                </c:pt>
                <c:pt idx="963">
                  <c:v>1.8370000000000886E-2</c:v>
                </c:pt>
                <c:pt idx="964">
                  <c:v>-7.3500000000000565E-2</c:v>
                </c:pt>
                <c:pt idx="965">
                  <c:v>-0.14897999999999989</c:v>
                </c:pt>
                <c:pt idx="966">
                  <c:v>4.9710000000000143E-2</c:v>
                </c:pt>
                <c:pt idx="967">
                  <c:v>8.6380000000000123E-2</c:v>
                </c:pt>
                <c:pt idx="968">
                  <c:v>0.10942000000000007</c:v>
                </c:pt>
                <c:pt idx="969">
                  <c:v>-3.4889999999999866E-2</c:v>
                </c:pt>
                <c:pt idx="970">
                  <c:v>0.2088000000000001</c:v>
                </c:pt>
                <c:pt idx="971">
                  <c:v>0.22251000000000065</c:v>
                </c:pt>
                <c:pt idx="972">
                  <c:v>0.12319000000000013</c:v>
                </c:pt>
                <c:pt idx="973">
                  <c:v>8.0010000000000581E-2</c:v>
                </c:pt>
                <c:pt idx="974">
                  <c:v>-5.2340000000000053E-2</c:v>
                </c:pt>
                <c:pt idx="975">
                  <c:v>-1.4759999999999884E-2</c:v>
                </c:pt>
                <c:pt idx="976">
                  <c:v>4.1369999999999685E-2</c:v>
                </c:pt>
                <c:pt idx="977">
                  <c:v>-3.4890000000000754E-2</c:v>
                </c:pt>
                <c:pt idx="978">
                  <c:v>3.6759999999999238E-2</c:v>
                </c:pt>
                <c:pt idx="979">
                  <c:v>2.5730000000000253E-2</c:v>
                </c:pt>
                <c:pt idx="980">
                  <c:v>5.2409999999999179E-2</c:v>
                </c:pt>
                <c:pt idx="981">
                  <c:v>-9.0980000000000061E-2</c:v>
                </c:pt>
                <c:pt idx="982">
                  <c:v>-2.1199999999999442E-2</c:v>
                </c:pt>
                <c:pt idx="983">
                  <c:v>0.16372999999999927</c:v>
                </c:pt>
                <c:pt idx="984">
                  <c:v>0.1802899999999994</c:v>
                </c:pt>
                <c:pt idx="985">
                  <c:v>0.13708000000000009</c:v>
                </c:pt>
                <c:pt idx="986">
                  <c:v>-5.427999999999944E-2</c:v>
                </c:pt>
                <c:pt idx="987">
                  <c:v>-0.11132000000000009</c:v>
                </c:pt>
                <c:pt idx="988">
                  <c:v>-0.11500000000000021</c:v>
                </c:pt>
                <c:pt idx="989">
                  <c:v>2.6679999999999815E-2</c:v>
                </c:pt>
                <c:pt idx="990">
                  <c:v>2.1160000000000068E-2</c:v>
                </c:pt>
                <c:pt idx="991">
                  <c:v>5.335999999999963E-2</c:v>
                </c:pt>
                <c:pt idx="992">
                  <c:v>7.4519999999999698E-2</c:v>
                </c:pt>
                <c:pt idx="993">
                  <c:v>4.4159999999999755E-2</c:v>
                </c:pt>
                <c:pt idx="994">
                  <c:v>-0.16743999999999915</c:v>
                </c:pt>
                <c:pt idx="995">
                  <c:v>-0.2574999999999994</c:v>
                </c:pt>
                <c:pt idx="996">
                  <c:v>-0.17106000000000066</c:v>
                </c:pt>
                <c:pt idx="997">
                  <c:v>-7.9089999999999883E-2</c:v>
                </c:pt>
                <c:pt idx="998">
                  <c:v>3.5880000000000578E-2</c:v>
                </c:pt>
                <c:pt idx="999">
                  <c:v>-8.8817841970012523E-16</c:v>
                </c:pt>
                <c:pt idx="1000">
                  <c:v>2.7600000000000513E-2</c:v>
                </c:pt>
                <c:pt idx="1001">
                  <c:v>-1.0120000000000573E-2</c:v>
                </c:pt>
                <c:pt idx="1002">
                  <c:v>-5.7959999999999567E-2</c:v>
                </c:pt>
                <c:pt idx="1003">
                  <c:v>7.175999999999938E-2</c:v>
                </c:pt>
                <c:pt idx="1004">
                  <c:v>1.2880000000000003E-2</c:v>
                </c:pt>
                <c:pt idx="1005">
                  <c:v>5.7039999999999758E-2</c:v>
                </c:pt>
                <c:pt idx="1006">
                  <c:v>5.3260000000000751E-2</c:v>
                </c:pt>
                <c:pt idx="1007">
                  <c:v>-8.8000000000043599E-4</c:v>
                </c:pt>
                <c:pt idx="1008">
                  <c:v>0.11768999999999963</c:v>
                </c:pt>
                <c:pt idx="1009">
                  <c:v>7.5409999999999755E-2</c:v>
                </c:pt>
                <c:pt idx="1010">
                  <c:v>7.1730000000000516E-2</c:v>
                </c:pt>
                <c:pt idx="1011">
                  <c:v>8.3720000000000461E-2</c:v>
                </c:pt>
                <c:pt idx="1012">
                  <c:v>0.12051999999999996</c:v>
                </c:pt>
                <c:pt idx="1013">
                  <c:v>7.267999999999919E-2</c:v>
                </c:pt>
                <c:pt idx="1014">
                  <c:v>-0.16560000000000041</c:v>
                </c:pt>
                <c:pt idx="1015">
                  <c:v>-0.14996000000000009</c:v>
                </c:pt>
                <c:pt idx="1016">
                  <c:v>-0.1719400000000002</c:v>
                </c:pt>
                <c:pt idx="1017">
                  <c:v>-0.13058000000000014</c:v>
                </c:pt>
                <c:pt idx="1018">
                  <c:v>-4.7809999999999242E-2</c:v>
                </c:pt>
                <c:pt idx="1019">
                  <c:v>-8.1879999999999953E-2</c:v>
                </c:pt>
                <c:pt idx="1020">
                  <c:v>3.4960000000000768E-2</c:v>
                </c:pt>
                <c:pt idx="1021">
                  <c:v>0.18758000000000052</c:v>
                </c:pt>
                <c:pt idx="1022">
                  <c:v>4.7780000000000378E-2</c:v>
                </c:pt>
                <c:pt idx="1023">
                  <c:v>3.5089999999999399E-2</c:v>
                </c:pt>
                <c:pt idx="1024">
                  <c:v>1.4179999999999637E-2</c:v>
                </c:pt>
                <c:pt idx="1025">
                  <c:v>0.11237999999999904</c:v>
                </c:pt>
                <c:pt idx="1026">
                  <c:v>0.11638999999999999</c:v>
                </c:pt>
                <c:pt idx="1027">
                  <c:v>-5.9140000000000192E-2</c:v>
                </c:pt>
                <c:pt idx="1028">
                  <c:v>-0.16633999999999993</c:v>
                </c:pt>
                <c:pt idx="1029">
                  <c:v>-7.4770000000000003E-2</c:v>
                </c:pt>
                <c:pt idx="1030">
                  <c:v>-3.5090000000000288E-2</c:v>
                </c:pt>
                <c:pt idx="1031">
                  <c:v>-1.205999999999996E-2</c:v>
                </c:pt>
                <c:pt idx="1032">
                  <c:v>-2.0330000000000403E-2</c:v>
                </c:pt>
                <c:pt idx="1033">
                  <c:v>1.0189999999999699E-2</c:v>
                </c:pt>
                <c:pt idx="1034">
                  <c:v>-9.6000000000007191E-4</c:v>
                </c:pt>
                <c:pt idx="1035">
                  <c:v>5.5469999999999686E-2</c:v>
                </c:pt>
                <c:pt idx="1036">
                  <c:v>3.0509999999999593E-2</c:v>
                </c:pt>
                <c:pt idx="1037">
                  <c:v>5.3550000000000431E-2</c:v>
                </c:pt>
                <c:pt idx="1038">
                  <c:v>-7.0259999999999323E-2</c:v>
                </c:pt>
                <c:pt idx="1039">
                  <c:v>-6.2770000000000437E-2</c:v>
                </c:pt>
                <c:pt idx="1040">
                  <c:v>-3.8759999999999906E-2</c:v>
                </c:pt>
                <c:pt idx="1041">
                  <c:v>-7.0219999999999061E-2</c:v>
                </c:pt>
                <c:pt idx="1042">
                  <c:v>4.4280000000000541E-2</c:v>
                </c:pt>
                <c:pt idx="1043">
                  <c:v>-3.4150000000000347E-2</c:v>
                </c:pt>
                <c:pt idx="1044">
                  <c:v>-1.3830000000000453E-2</c:v>
                </c:pt>
                <c:pt idx="1045">
                  <c:v>5.4520000000000124E-2</c:v>
                </c:pt>
                <c:pt idx="1046">
                  <c:v>0.17363999999999979</c:v>
                </c:pt>
                <c:pt idx="1047">
                  <c:v>7.2049999999999947E-2</c:v>
                </c:pt>
                <c:pt idx="1048">
                  <c:v>-2.4030000000000662E-2</c:v>
                </c:pt>
                <c:pt idx="1049">
                  <c:v>-1.7529999999999824E-2</c:v>
                </c:pt>
                <c:pt idx="1050">
                  <c:v>-2.1260000000000723E-2</c:v>
                </c:pt>
                <c:pt idx="1051">
                  <c:v>-5.1750000000000185E-2</c:v>
                </c:pt>
                <c:pt idx="1052">
                  <c:v>-6.0970000000000191E-2</c:v>
                </c:pt>
                <c:pt idx="1053">
                  <c:v>-1.1979999999999436E-2</c:v>
                </c:pt>
                <c:pt idx="1054">
                  <c:v>-0.17281000000000013</c:v>
                </c:pt>
                <c:pt idx="1055">
                  <c:v>-2.5909999999999656E-2</c:v>
                </c:pt>
                <c:pt idx="1056">
                  <c:v>-5.4540000000000255E-2</c:v>
                </c:pt>
                <c:pt idx="1057">
                  <c:v>4.0650000000000297E-2</c:v>
                </c:pt>
                <c:pt idx="1058">
                  <c:v>8.7860000000000049E-2</c:v>
                </c:pt>
                <c:pt idx="1059">
                  <c:v>2.7600000000003178E-3</c:v>
                </c:pt>
                <c:pt idx="1060">
                  <c:v>-1.8000000000002458E-3</c:v>
                </c:pt>
                <c:pt idx="1061">
                  <c:v>1.6630000000000145E-2</c:v>
                </c:pt>
                <c:pt idx="1062">
                  <c:v>5.630999999999986E-2</c:v>
                </c:pt>
                <c:pt idx="1063">
                  <c:v>3.974999999999973E-2</c:v>
                </c:pt>
                <c:pt idx="1064">
                  <c:v>7.2049999999999059E-2</c:v>
                </c:pt>
                <c:pt idx="1065">
                  <c:v>0.12842999999999982</c:v>
                </c:pt>
                <c:pt idx="1066">
                  <c:v>0.13675999999999977</c:v>
                </c:pt>
                <c:pt idx="1067">
                  <c:v>3.8839999999999542E-2</c:v>
                </c:pt>
                <c:pt idx="1068">
                  <c:v>3.049000000000035E-2</c:v>
                </c:pt>
                <c:pt idx="1069">
                  <c:v>-8.9000000000094559E-4</c:v>
                </c:pt>
                <c:pt idx="1070">
                  <c:v>-2.5010000000000865E-2</c:v>
                </c:pt>
                <c:pt idx="1071">
                  <c:v>-6.5640000000000143E-2</c:v>
                </c:pt>
                <c:pt idx="1072">
                  <c:v>2.8640000000000221E-2</c:v>
                </c:pt>
                <c:pt idx="1073">
                  <c:v>6.4599999999996882E-3</c:v>
                </c:pt>
                <c:pt idx="1074">
                  <c:v>7.3010000000000019E-2</c:v>
                </c:pt>
                <c:pt idx="1075">
                  <c:v>-3.6300000000002441E-3</c:v>
                </c:pt>
                <c:pt idx="1076">
                  <c:v>-4.8930000000000362E-2</c:v>
                </c:pt>
                <c:pt idx="1077">
                  <c:v>-0.21438999999999986</c:v>
                </c:pt>
                <c:pt idx="1078">
                  <c:v>-0.15622000000000025</c:v>
                </c:pt>
                <c:pt idx="1079">
                  <c:v>-0.46287999999999929</c:v>
                </c:pt>
                <c:pt idx="1080">
                  <c:v>-0.22549999999999981</c:v>
                </c:pt>
                <c:pt idx="1081">
                  <c:v>-3.0559999999999476E-2</c:v>
                </c:pt>
                <c:pt idx="1082">
                  <c:v>-4.4200000000000017E-2</c:v>
                </c:pt>
                <c:pt idx="1083">
                  <c:v>1.2980000000000214E-2</c:v>
                </c:pt>
                <c:pt idx="1084">
                  <c:v>2.8400000000000425E-2</c:v>
                </c:pt>
                <c:pt idx="1085">
                  <c:v>4.0630000000000166E-2</c:v>
                </c:pt>
                <c:pt idx="1086">
                  <c:v>-1.424000000000003E-2</c:v>
                </c:pt>
                <c:pt idx="1087">
                  <c:v>-7.0920000000000094E-2</c:v>
                </c:pt>
                <c:pt idx="1088">
                  <c:v>-8.0440000000000289E-2</c:v>
                </c:pt>
                <c:pt idx="1089">
                  <c:v>-7.7549999999999564E-2</c:v>
                </c:pt>
                <c:pt idx="1090">
                  <c:v>5.1049999999999596E-2</c:v>
                </c:pt>
                <c:pt idx="1091">
                  <c:v>4.9220000000000041E-2</c:v>
                </c:pt>
                <c:pt idx="1092">
                  <c:v>-1.6070000000000029E-2</c:v>
                </c:pt>
                <c:pt idx="1093">
                  <c:v>-1.6129999999999978E-2</c:v>
                </c:pt>
                <c:pt idx="1094">
                  <c:v>-8.4149999999999725E-2</c:v>
                </c:pt>
                <c:pt idx="1095">
                  <c:v>-1.424000000000003E-2</c:v>
                </c:pt>
                <c:pt idx="1096">
                  <c:v>2.2699999999999942E-2</c:v>
                </c:pt>
                <c:pt idx="1097">
                  <c:v>-7.8570000000000029E-2</c:v>
                </c:pt>
                <c:pt idx="1098">
                  <c:v>1.2360000000000149E-2</c:v>
                </c:pt>
                <c:pt idx="1099">
                  <c:v>-9.5000000000000639E-4</c:v>
                </c:pt>
                <c:pt idx="1100">
                  <c:v>5.2090000000000192E-2</c:v>
                </c:pt>
                <c:pt idx="1101">
                  <c:v>4.8189999999999511E-2</c:v>
                </c:pt>
                <c:pt idx="1102">
                  <c:v>-1.89499999999998E-2</c:v>
                </c:pt>
                <c:pt idx="1103">
                  <c:v>-0.10498999999999947</c:v>
                </c:pt>
                <c:pt idx="1104">
                  <c:v>-4.6349999999999891E-2</c:v>
                </c:pt>
                <c:pt idx="1105">
                  <c:v>4.2609999999999815E-2</c:v>
                </c:pt>
                <c:pt idx="1106">
                  <c:v>3.974999999999973E-2</c:v>
                </c:pt>
                <c:pt idx="1107">
                  <c:v>7.5399999999996581E-3</c:v>
                </c:pt>
                <c:pt idx="1108">
                  <c:v>3.2200000000000006E-2</c:v>
                </c:pt>
                <c:pt idx="1109">
                  <c:v>2.9289999999999594E-2</c:v>
                </c:pt>
                <c:pt idx="1110">
                  <c:v>-1.8899999999999473E-3</c:v>
                </c:pt>
                <c:pt idx="1111">
                  <c:v>-5.5820000000000203E-2</c:v>
                </c:pt>
                <c:pt idx="1112">
                  <c:v>-5.6500000000001549E-3</c:v>
                </c:pt>
                <c:pt idx="1113">
                  <c:v>-2.5549999999999518E-2</c:v>
                </c:pt>
                <c:pt idx="1114">
                  <c:v>9.8000000000020293E-4</c:v>
                </c:pt>
                <c:pt idx="1115">
                  <c:v>7.2779999999999401E-2</c:v>
                </c:pt>
                <c:pt idx="1116">
                  <c:v>4.8210000000000086E-2</c:v>
                </c:pt>
                <c:pt idx="1117">
                  <c:v>8.8979999999999837E-2</c:v>
                </c:pt>
                <c:pt idx="1118">
                  <c:v>0.12488000000000055</c:v>
                </c:pt>
                <c:pt idx="1119">
                  <c:v>0.10884999999999989</c:v>
                </c:pt>
                <c:pt idx="1120">
                  <c:v>-2.7429999999999843E-2</c:v>
                </c:pt>
                <c:pt idx="1121">
                  <c:v>-0.10975000000000001</c:v>
                </c:pt>
                <c:pt idx="1122">
                  <c:v>-0.11542999999999992</c:v>
                </c:pt>
                <c:pt idx="1123">
                  <c:v>-0.13628999999999936</c:v>
                </c:pt>
                <c:pt idx="1124">
                  <c:v>-2.7409999999999712E-2</c:v>
                </c:pt>
                <c:pt idx="1125">
                  <c:v>9.1779999999999529E-2</c:v>
                </c:pt>
                <c:pt idx="1126">
                  <c:v>8.7029999999999941E-2</c:v>
                </c:pt>
                <c:pt idx="1127">
                  <c:v>4.9219999999999597E-2</c:v>
                </c:pt>
                <c:pt idx="1128">
                  <c:v>2.0770000000000177E-2</c:v>
                </c:pt>
                <c:pt idx="1129">
                  <c:v>8.4189999999999987E-2</c:v>
                </c:pt>
                <c:pt idx="1130">
                  <c:v>-8.4600000000003561E-3</c:v>
                </c:pt>
                <c:pt idx="1131">
                  <c:v>-4.9210000000000864E-2</c:v>
                </c:pt>
                <c:pt idx="1132">
                  <c:v>-3.025000000000011E-2</c:v>
                </c:pt>
                <c:pt idx="1133">
                  <c:v>1.3230000000000075E-2</c:v>
                </c:pt>
                <c:pt idx="1134">
                  <c:v>4.2590000000000128E-2</c:v>
                </c:pt>
                <c:pt idx="1135">
                  <c:v>9.8409999999999442E-2</c:v>
                </c:pt>
                <c:pt idx="1136">
                  <c:v>0.12014000000000014</c:v>
                </c:pt>
                <c:pt idx="1137">
                  <c:v>-0.28766999999999987</c:v>
                </c:pt>
                <c:pt idx="1138">
                  <c:v>-0.3131999999999997</c:v>
                </c:pt>
                <c:pt idx="1139">
                  <c:v>-0.15043000000000006</c:v>
                </c:pt>
                <c:pt idx="1140">
                  <c:v>3.6940000000000417E-2</c:v>
                </c:pt>
                <c:pt idx="1141">
                  <c:v>3.3100000000000573E-2</c:v>
                </c:pt>
                <c:pt idx="1142">
                  <c:v>2.0840000000000192E-2</c:v>
                </c:pt>
                <c:pt idx="1143">
                  <c:v>5.4349999999999898E-2</c:v>
                </c:pt>
                <c:pt idx="1144">
                  <c:v>4.3349999999999778E-2</c:v>
                </c:pt>
                <c:pt idx="1145">
                  <c:v>1.1609999999999676E-2</c:v>
                </c:pt>
                <c:pt idx="1146">
                  <c:v>-6.0079999999999689E-2</c:v>
                </c:pt>
                <c:pt idx="1147">
                  <c:v>-8.599999999999941E-3</c:v>
                </c:pt>
                <c:pt idx="1148">
                  <c:v>9.500000000000508E-3</c:v>
                </c:pt>
                <c:pt idx="1149">
                  <c:v>2.3879999999999679E-2</c:v>
                </c:pt>
                <c:pt idx="1150">
                  <c:v>-9.8999999999982435E-4</c:v>
                </c:pt>
                <c:pt idx="1151">
                  <c:v>-5.0580000000000069E-2</c:v>
                </c:pt>
                <c:pt idx="1152">
                  <c:v>-1.2400000000000411E-2</c:v>
                </c:pt>
                <c:pt idx="1153">
                  <c:v>-1.2350000000000083E-2</c:v>
                </c:pt>
                <c:pt idx="1154">
                  <c:v>3.0000000000196536E-5</c:v>
                </c:pt>
                <c:pt idx="1155">
                  <c:v>-2.8500000000000192E-3</c:v>
                </c:pt>
                <c:pt idx="1156">
                  <c:v>4.769999999999941E-2</c:v>
                </c:pt>
                <c:pt idx="1157">
                  <c:v>-2.8680000000000483E-2</c:v>
                </c:pt>
                <c:pt idx="1158">
                  <c:v>-3.9170000000000371E-2</c:v>
                </c:pt>
                <c:pt idx="1159">
                  <c:v>-9.5450000000000035E-2</c:v>
                </c:pt>
                <c:pt idx="1160">
                  <c:v>-8.4009999999999696E-2</c:v>
                </c:pt>
                <c:pt idx="1161">
                  <c:v>-3.33600000000005E-2</c:v>
                </c:pt>
                <c:pt idx="1162">
                  <c:v>3.2500000000000195E-2</c:v>
                </c:pt>
                <c:pt idx="1163">
                  <c:v>2.5800000000000267E-2</c:v>
                </c:pt>
                <c:pt idx="1164">
                  <c:v>1.8600000000001948E-3</c:v>
                </c:pt>
                <c:pt idx="1165">
                  <c:v>2.2840000000000416E-2</c:v>
                </c:pt>
                <c:pt idx="1166">
                  <c:v>-4.2920000000000069E-2</c:v>
                </c:pt>
                <c:pt idx="1167">
                  <c:v>2.8600000000000847E-3</c:v>
                </c:pt>
                <c:pt idx="1168">
                  <c:v>4.7700000000000742E-2</c:v>
                </c:pt>
                <c:pt idx="1169">
                  <c:v>0.13270000000000026</c:v>
                </c:pt>
                <c:pt idx="1170">
                  <c:v>0.10021000000000013</c:v>
                </c:pt>
                <c:pt idx="1171">
                  <c:v>5.5409999999999737E-2</c:v>
                </c:pt>
                <c:pt idx="1172">
                  <c:v>1.4339999999999353E-2</c:v>
                </c:pt>
                <c:pt idx="1173">
                  <c:v>1.238000000000028E-2</c:v>
                </c:pt>
                <c:pt idx="1174">
                  <c:v>5.340000000000078E-2</c:v>
                </c:pt>
                <c:pt idx="1175">
                  <c:v>5.0570000000000448E-2</c:v>
                </c:pt>
                <c:pt idx="1176">
                  <c:v>-2.8299999999998882E-3</c:v>
                </c:pt>
                <c:pt idx="1177">
                  <c:v>1.717000000000013E-2</c:v>
                </c:pt>
                <c:pt idx="1178">
                  <c:v>-1.0519999999999641E-2</c:v>
                </c:pt>
                <c:pt idx="1179">
                  <c:v>-4.1080000000000449E-2</c:v>
                </c:pt>
                <c:pt idx="1180">
                  <c:v>-1.9050000000000011E-2</c:v>
                </c:pt>
                <c:pt idx="1181">
                  <c:v>-9.1600000000000126E-2</c:v>
                </c:pt>
                <c:pt idx="1182">
                  <c:v>-2.9560000000000031E-2</c:v>
                </c:pt>
                <c:pt idx="1183">
                  <c:v>3.3389999999999809E-2</c:v>
                </c:pt>
                <c:pt idx="1184">
                  <c:v>-3.8499999999999091E-3</c:v>
                </c:pt>
                <c:pt idx="1185">
                  <c:v>-9.450999999999965E-2</c:v>
                </c:pt>
                <c:pt idx="1186">
                  <c:v>-4.3900000000000272E-2</c:v>
                </c:pt>
                <c:pt idx="1187">
                  <c:v>-7.1609999999999729E-2</c:v>
                </c:pt>
                <c:pt idx="1188">
                  <c:v>-0.12404999999999999</c:v>
                </c:pt>
                <c:pt idx="1189">
                  <c:v>-0.10302999999999995</c:v>
                </c:pt>
                <c:pt idx="1190">
                  <c:v>-2.6680000000000259E-2</c:v>
                </c:pt>
                <c:pt idx="1191">
                  <c:v>2.18799999999999E-2</c:v>
                </c:pt>
                <c:pt idx="1192">
                  <c:v>-1.8700000000007044E-3</c:v>
                </c:pt>
                <c:pt idx="1193">
                  <c:v>-5.3500000000000547E-2</c:v>
                </c:pt>
                <c:pt idx="1194">
                  <c:v>-8.2080000000000375E-2</c:v>
                </c:pt>
                <c:pt idx="1195">
                  <c:v>-0.11926000000000014</c:v>
                </c:pt>
                <c:pt idx="1196">
                  <c:v>-4.098999999999986E-2</c:v>
                </c:pt>
                <c:pt idx="1197">
                  <c:v>-1.1429999999999829E-2</c:v>
                </c:pt>
                <c:pt idx="1198">
                  <c:v>4.3830000000000258E-2</c:v>
                </c:pt>
                <c:pt idx="1199">
                  <c:v>-5.7399999999994122E-3</c:v>
                </c:pt>
                <c:pt idx="1200">
                  <c:v>-5.7299999999997908E-3</c:v>
                </c:pt>
                <c:pt idx="1201">
                  <c:v>-6.5879999999999939E-2</c:v>
                </c:pt>
                <c:pt idx="1202">
                  <c:v>5.152000000000001E-2</c:v>
                </c:pt>
                <c:pt idx="1203">
                  <c:v>-7.0650000000000102E-2</c:v>
                </c:pt>
                <c:pt idx="1204">
                  <c:v>-0.1326299999999998</c:v>
                </c:pt>
                <c:pt idx="1205">
                  <c:v>-0.26054000000000022</c:v>
                </c:pt>
                <c:pt idx="1206">
                  <c:v>-0.16030000000000033</c:v>
                </c:pt>
                <c:pt idx="1207">
                  <c:v>-5.7199999999999473E-2</c:v>
                </c:pt>
                <c:pt idx="1208">
                  <c:v>5.6219999999999715E-2</c:v>
                </c:pt>
                <c:pt idx="1209">
                  <c:v>2.8490000000000126E-2</c:v>
                </c:pt>
                <c:pt idx="1210">
                  <c:v>4.0550000000000086E-2</c:v>
                </c:pt>
                <c:pt idx="1211">
                  <c:v>2.4090000000000167E-2</c:v>
                </c:pt>
                <c:pt idx="1212">
                  <c:v>5.3059999999999885E-2</c:v>
                </c:pt>
                <c:pt idx="1213">
                  <c:v>4.5339999999999936E-2</c:v>
                </c:pt>
                <c:pt idx="1214">
                  <c:v>-4.4340000000000046E-2</c:v>
                </c:pt>
                <c:pt idx="1215">
                  <c:v>7.1289999999999853E-2</c:v>
                </c:pt>
                <c:pt idx="1216">
                  <c:v>0.1494500000000003</c:v>
                </c:pt>
                <c:pt idx="1217">
                  <c:v>6.6559999999999953E-2</c:v>
                </c:pt>
                <c:pt idx="1218">
                  <c:v>1.4489999999999892E-2</c:v>
                </c:pt>
                <c:pt idx="1219">
                  <c:v>3.9530000000000065E-2</c:v>
                </c:pt>
                <c:pt idx="1220">
                  <c:v>-7.9999999999635918E-5</c:v>
                </c:pt>
                <c:pt idx="1221">
                  <c:v>3.5660000000000025E-2</c:v>
                </c:pt>
                <c:pt idx="1222">
                  <c:v>4.8600000000003085E-3</c:v>
                </c:pt>
                <c:pt idx="1223">
                  <c:v>9.2519999999999936E-2</c:v>
                </c:pt>
                <c:pt idx="1224">
                  <c:v>6.8439999999999834E-2</c:v>
                </c:pt>
                <c:pt idx="1225">
                  <c:v>-1.0609999999999786E-2</c:v>
                </c:pt>
                <c:pt idx="1226">
                  <c:v>-3.8299999999993339E-3</c:v>
                </c:pt>
                <c:pt idx="1227">
                  <c:v>2.6019999999999932E-2</c:v>
                </c:pt>
                <c:pt idx="1228">
                  <c:v>-3.4669999999999757E-2</c:v>
                </c:pt>
                <c:pt idx="1229">
                  <c:v>-2.6010000000000311E-2</c:v>
                </c:pt>
                <c:pt idx="1230">
                  <c:v>1.8599999999997507E-3</c:v>
                </c:pt>
                <c:pt idx="1231">
                  <c:v>1.9199999999996997E-3</c:v>
                </c:pt>
                <c:pt idx="1232">
                  <c:v>-1.9300000000000317E-2</c:v>
                </c:pt>
                <c:pt idx="1233">
                  <c:v>2.414000000000005E-2</c:v>
                </c:pt>
                <c:pt idx="1234">
                  <c:v>-5.9729999999999617E-2</c:v>
                </c:pt>
                <c:pt idx="1235">
                  <c:v>-2.5079999999999991E-2</c:v>
                </c:pt>
                <c:pt idx="1236">
                  <c:v>-0.3355699999999997</c:v>
                </c:pt>
                <c:pt idx="1237">
                  <c:v>-0.34224000000000032</c:v>
                </c:pt>
                <c:pt idx="1238">
                  <c:v>-0.17837999999999976</c:v>
                </c:pt>
                <c:pt idx="1239">
                  <c:v>4.6300000000000008E-2</c:v>
                </c:pt>
                <c:pt idx="1240">
                  <c:v>0.13206000000000051</c:v>
                </c:pt>
                <c:pt idx="1241">
                  <c:v>1.4499999999999957E-2</c:v>
                </c:pt>
                <c:pt idx="1242">
                  <c:v>8.484999999999987E-2</c:v>
                </c:pt>
                <c:pt idx="1243">
                  <c:v>6.9399999999999906E-2</c:v>
                </c:pt>
                <c:pt idx="1244">
                  <c:v>0.1619600000000001</c:v>
                </c:pt>
                <c:pt idx="1245">
                  <c:v>-2.7909999999999879E-2</c:v>
                </c:pt>
                <c:pt idx="1246">
                  <c:v>-5.7889999999999997E-2</c:v>
                </c:pt>
                <c:pt idx="1247">
                  <c:v>2.8000000000000469E-2</c:v>
                </c:pt>
                <c:pt idx="1248">
                  <c:v>-2.0280000000000076E-2</c:v>
                </c:pt>
                <c:pt idx="1249">
                  <c:v>1.7320000000000224E-2</c:v>
                </c:pt>
                <c:pt idx="1250">
                  <c:v>7.7170000000000183E-2</c:v>
                </c:pt>
                <c:pt idx="1251">
                  <c:v>4.5290000000000052E-2</c:v>
                </c:pt>
                <c:pt idx="1252">
                  <c:v>4.6240000000000059E-2</c:v>
                </c:pt>
                <c:pt idx="1253">
                  <c:v>4.8299999999996679E-3</c:v>
                </c:pt>
                <c:pt idx="1254">
                  <c:v>5.1109999999999989E-2</c:v>
                </c:pt>
                <c:pt idx="1255">
                  <c:v>1.6440000000000232E-2</c:v>
                </c:pt>
                <c:pt idx="1256">
                  <c:v>-1.0599999999999721E-2</c:v>
                </c:pt>
                <c:pt idx="1257">
                  <c:v>4.3340000000000156E-2</c:v>
                </c:pt>
                <c:pt idx="1258">
                  <c:v>1.9290000000000251E-2</c:v>
                </c:pt>
                <c:pt idx="1259">
                  <c:v>0.10797999999999908</c:v>
                </c:pt>
                <c:pt idx="1260">
                  <c:v>-2.8399999999999537E-3</c:v>
                </c:pt>
                <c:pt idx="1261">
                  <c:v>3.8399999999998435E-3</c:v>
                </c:pt>
                <c:pt idx="1262">
                  <c:v>-1.9799999999996487E-3</c:v>
                </c:pt>
                <c:pt idx="1263">
                  <c:v>2.7940000000000076E-2</c:v>
                </c:pt>
                <c:pt idx="1264">
                  <c:v>4.8600000000007526E-3</c:v>
                </c:pt>
                <c:pt idx="1265">
                  <c:v>-5.7869999999999866E-2</c:v>
                </c:pt>
                <c:pt idx="1266">
                  <c:v>-1.8320000000000558E-2</c:v>
                </c:pt>
                <c:pt idx="1267">
                  <c:v>-4.4289999999999718E-2</c:v>
                </c:pt>
                <c:pt idx="1268">
                  <c:v>-9.450999999999965E-2</c:v>
                </c:pt>
                <c:pt idx="1269">
                  <c:v>-4.8169999999999824E-2</c:v>
                </c:pt>
                <c:pt idx="1270">
                  <c:v>3.0860000000000554E-2</c:v>
                </c:pt>
                <c:pt idx="1271">
                  <c:v>0.40783000000000014</c:v>
                </c:pt>
                <c:pt idx="1272">
                  <c:v>0.25936000000000003</c:v>
                </c:pt>
                <c:pt idx="1273">
                  <c:v>0.1855800000000003</c:v>
                </c:pt>
                <c:pt idx="1274">
                  <c:v>-0.12279000000000018</c:v>
                </c:pt>
                <c:pt idx="1275">
                  <c:v>-0.15861999999999998</c:v>
                </c:pt>
                <c:pt idx="1276">
                  <c:v>-0.10596999999999968</c:v>
                </c:pt>
                <c:pt idx="1277">
                  <c:v>-6.8059999999999565E-2</c:v>
                </c:pt>
                <c:pt idx="1278">
                  <c:v>-1.6549999999999621E-2</c:v>
                </c:pt>
                <c:pt idx="1279">
                  <c:v>-5.8499999999996888E-3</c:v>
                </c:pt>
                <c:pt idx="1280">
                  <c:v>-6.7900000000000738E-3</c:v>
                </c:pt>
                <c:pt idx="1281">
                  <c:v>0.12057999999999947</c:v>
                </c:pt>
                <c:pt idx="1282">
                  <c:v>-1.4570000000000416E-2</c:v>
                </c:pt>
                <c:pt idx="1283">
                  <c:v>1.4520000000000088E-2</c:v>
                </c:pt>
                <c:pt idx="1284">
                  <c:v>-0.13519000000000014</c:v>
                </c:pt>
                <c:pt idx="1285">
                  <c:v>-3.7909999999999666E-2</c:v>
                </c:pt>
                <c:pt idx="1286">
                  <c:v>-3.0099999999999572E-2</c:v>
                </c:pt>
                <c:pt idx="1287">
                  <c:v>4.1840000000000099E-2</c:v>
                </c:pt>
                <c:pt idx="1288">
                  <c:v>-3.7970000000000503E-2</c:v>
                </c:pt>
                <c:pt idx="1289">
                  <c:v>1.55299999999996E-2</c:v>
                </c:pt>
                <c:pt idx="1290">
                  <c:v>5.4419999999999913E-2</c:v>
                </c:pt>
                <c:pt idx="1291">
                  <c:v>1.9300000000002093E-3</c:v>
                </c:pt>
                <c:pt idx="1292">
                  <c:v>-1.8460000000000143E-2</c:v>
                </c:pt>
                <c:pt idx="1293">
                  <c:v>2.1409999999999929E-2</c:v>
                </c:pt>
                <c:pt idx="1294">
                  <c:v>1.0730000000000128E-2</c:v>
                </c:pt>
                <c:pt idx="1295">
                  <c:v>-2.334999999999976E-2</c:v>
                </c:pt>
                <c:pt idx="1296">
                  <c:v>8.7700000000001666E-3</c:v>
                </c:pt>
                <c:pt idx="1297">
                  <c:v>5.7360000000000522E-2</c:v>
                </c:pt>
                <c:pt idx="1298">
                  <c:v>-4.9580000000000179E-2</c:v>
                </c:pt>
                <c:pt idx="1299">
                  <c:v>0.10797999999999996</c:v>
                </c:pt>
                <c:pt idx="1300">
                  <c:v>9.0489999999999959E-2</c:v>
                </c:pt>
                <c:pt idx="1301">
                  <c:v>-1.6609999999999125E-2</c:v>
                </c:pt>
                <c:pt idx="1302">
                  <c:v>-2.8179999999999872E-2</c:v>
                </c:pt>
                <c:pt idx="1303">
                  <c:v>1.1709999999999887E-2</c:v>
                </c:pt>
                <c:pt idx="1304">
                  <c:v>3.0159999999999965E-2</c:v>
                </c:pt>
                <c:pt idx="1305">
                  <c:v>4.8799999999999955E-3</c:v>
                </c:pt>
                <c:pt idx="1306">
                  <c:v>2.6190000000000158E-2</c:v>
                </c:pt>
                <c:pt idx="1307">
                  <c:v>-0.18964999999999987</c:v>
                </c:pt>
                <c:pt idx="1308">
                  <c:v>-7.4890000000000345E-2</c:v>
                </c:pt>
                <c:pt idx="1309">
                  <c:v>3.0180000000000096E-2</c:v>
                </c:pt>
                <c:pt idx="1310">
                  <c:v>4.2730000000000157E-2</c:v>
                </c:pt>
                <c:pt idx="1311">
                  <c:v>1.4550000000000285E-2</c:v>
                </c:pt>
                <c:pt idx="1312">
                  <c:v>-6.1240000000000183E-2</c:v>
                </c:pt>
                <c:pt idx="1313">
                  <c:v>-1.5580000000000371E-2</c:v>
                </c:pt>
                <c:pt idx="1314">
                  <c:v>5.2550000000000097E-2</c:v>
                </c:pt>
                <c:pt idx="1315">
                  <c:v>-1.7539999999999889E-2</c:v>
                </c:pt>
                <c:pt idx="1316">
                  <c:v>-5.6420000000000137E-2</c:v>
                </c:pt>
                <c:pt idx="1317">
                  <c:v>-4.0859999999999896E-2</c:v>
                </c:pt>
                <c:pt idx="1318">
                  <c:v>6.61299999999998E-2</c:v>
                </c:pt>
                <c:pt idx="1319">
                  <c:v>-1.9200000000001438E-3</c:v>
                </c:pt>
                <c:pt idx="1320">
                  <c:v>-4.4719999999999871E-2</c:v>
                </c:pt>
                <c:pt idx="1321">
                  <c:v>-4.7619999999999774E-2</c:v>
                </c:pt>
                <c:pt idx="1322">
                  <c:v>1.9100000000000783E-3</c:v>
                </c:pt>
                <c:pt idx="1323">
                  <c:v>-6.9069999999999965E-2</c:v>
                </c:pt>
                <c:pt idx="1324">
                  <c:v>-4.0859999999999896E-2</c:v>
                </c:pt>
                <c:pt idx="1325">
                  <c:v>-0.11083999999999961</c:v>
                </c:pt>
                <c:pt idx="1326">
                  <c:v>-8.170000000000055E-2</c:v>
                </c:pt>
                <c:pt idx="1327">
                  <c:v>-1.4569999999999972E-2</c:v>
                </c:pt>
                <c:pt idx="1328">
                  <c:v>8.760000000000101E-3</c:v>
                </c:pt>
                <c:pt idx="1329">
                  <c:v>0.1254599999999999</c:v>
                </c:pt>
                <c:pt idx="1330">
                  <c:v>0.13811999999999935</c:v>
                </c:pt>
                <c:pt idx="1331">
                  <c:v>0.28556999999999988</c:v>
                </c:pt>
                <c:pt idx="1332">
                  <c:v>0.1364500000000004</c:v>
                </c:pt>
                <c:pt idx="1333">
                  <c:v>2.7430000000000287E-2</c:v>
                </c:pt>
                <c:pt idx="1334">
                  <c:v>-3.0499999999999972E-2</c:v>
                </c:pt>
                <c:pt idx="1335">
                  <c:v>-4.9600000000000755E-3</c:v>
                </c:pt>
                <c:pt idx="1336">
                  <c:v>3.2540000000000457E-2</c:v>
                </c:pt>
                <c:pt idx="1337">
                  <c:v>-8.90000000000013E-3</c:v>
                </c:pt>
                <c:pt idx="1338">
                  <c:v>-8.879999999999999E-3</c:v>
                </c:pt>
                <c:pt idx="1339">
                  <c:v>1.0820000000000274E-2</c:v>
                </c:pt>
                <c:pt idx="1340">
                  <c:v>3.1519999999999992E-2</c:v>
                </c:pt>
                <c:pt idx="1341">
                  <c:v>4.7230000000000327E-2</c:v>
                </c:pt>
                <c:pt idx="1342">
                  <c:v>4.330999999999996E-2</c:v>
                </c:pt>
                <c:pt idx="1343">
                  <c:v>1.0870000000000157E-2</c:v>
                </c:pt>
                <c:pt idx="1344">
                  <c:v>-9.8699999999998234E-3</c:v>
                </c:pt>
                <c:pt idx="1345">
                  <c:v>-8.879999999999999E-3</c:v>
                </c:pt>
                <c:pt idx="1346">
                  <c:v>6.6030000000000033E-2</c:v>
                </c:pt>
                <c:pt idx="1347">
                  <c:v>0.1791999999999998</c:v>
                </c:pt>
                <c:pt idx="1348">
                  <c:v>4.4280000000000097E-2</c:v>
                </c:pt>
                <c:pt idx="1349">
                  <c:v>1.5779999999999905E-2</c:v>
                </c:pt>
                <c:pt idx="1350">
                  <c:v>1.7710000000000115E-2</c:v>
                </c:pt>
                <c:pt idx="1351">
                  <c:v>-7.7729999999999855E-2</c:v>
                </c:pt>
                <c:pt idx="1352">
                  <c:v>-2.0689999999999653E-2</c:v>
                </c:pt>
                <c:pt idx="1353">
                  <c:v>9.6479999999999677E-2</c:v>
                </c:pt>
                <c:pt idx="1354">
                  <c:v>-2.466999999999997E-2</c:v>
                </c:pt>
                <c:pt idx="1355">
                  <c:v>-2.66099999999998E-2</c:v>
                </c:pt>
                <c:pt idx="1356">
                  <c:v>-9.8500000000001364E-3</c:v>
                </c:pt>
                <c:pt idx="1357">
                  <c:v>-9.6480000000000121E-2</c:v>
                </c:pt>
                <c:pt idx="1358">
                  <c:v>2.9529999999999834E-2</c:v>
                </c:pt>
                <c:pt idx="1359">
                  <c:v>6.99699999999992E-2</c:v>
                </c:pt>
                <c:pt idx="1360">
                  <c:v>0.10535999999999968</c:v>
                </c:pt>
                <c:pt idx="1361">
                  <c:v>3.4410000000000274E-2</c:v>
                </c:pt>
                <c:pt idx="1362">
                  <c:v>4.8219999999999708E-2</c:v>
                </c:pt>
                <c:pt idx="1363">
                  <c:v>-8.8300000000001155E-3</c:v>
                </c:pt>
                <c:pt idx="1364">
                  <c:v>-4.5279999999999543E-2</c:v>
                </c:pt>
                <c:pt idx="1365">
                  <c:v>-0.10138999999999987</c:v>
                </c:pt>
                <c:pt idx="1366">
                  <c:v>-9.2559999999999754E-2</c:v>
                </c:pt>
                <c:pt idx="1367">
                  <c:v>-3.440999999999983E-2</c:v>
                </c:pt>
                <c:pt idx="1368">
                  <c:v>-0.10437999999999992</c:v>
                </c:pt>
                <c:pt idx="1369">
                  <c:v>-0.14473000000000003</c:v>
                </c:pt>
                <c:pt idx="1370">
                  <c:v>-1.3809999999999434E-2</c:v>
                </c:pt>
                <c:pt idx="1371">
                  <c:v>4.9600000000000755E-3</c:v>
                </c:pt>
                <c:pt idx="1372">
                  <c:v>-4.910000000000192E-3</c:v>
                </c:pt>
                <c:pt idx="1373">
                  <c:v>4.9399999999999444E-3</c:v>
                </c:pt>
                <c:pt idx="1374">
                  <c:v>5.5109999999999992E-2</c:v>
                </c:pt>
                <c:pt idx="1375">
                  <c:v>3.5430000000000295E-2</c:v>
                </c:pt>
                <c:pt idx="1376">
                  <c:v>-4.4340000000000046E-2</c:v>
                </c:pt>
                <c:pt idx="1377">
                  <c:v>2.3639999999999883E-2</c:v>
                </c:pt>
                <c:pt idx="1378">
                  <c:v>6.6929999999999712E-2</c:v>
                </c:pt>
                <c:pt idx="1379">
                  <c:v>0.15554999999999941</c:v>
                </c:pt>
                <c:pt idx="1380">
                  <c:v>7.97399999999997E-2</c:v>
                </c:pt>
                <c:pt idx="1381">
                  <c:v>-6.9099999999999717E-3</c:v>
                </c:pt>
                <c:pt idx="1382">
                  <c:v>2.5660000000000238E-2</c:v>
                </c:pt>
                <c:pt idx="1383">
                  <c:v>7.8599999999999781E-3</c:v>
                </c:pt>
                <c:pt idx="1384">
                  <c:v>-2.0650000000000279E-2</c:v>
                </c:pt>
                <c:pt idx="1385">
                  <c:v>7.7730000000000299E-2</c:v>
                </c:pt>
                <c:pt idx="1386">
                  <c:v>3.0490000000000794E-2</c:v>
                </c:pt>
                <c:pt idx="1387">
                  <c:v>6.7000000000000171E-2</c:v>
                </c:pt>
                <c:pt idx="1388">
                  <c:v>-4.5229999999999659E-2</c:v>
                </c:pt>
                <c:pt idx="1389">
                  <c:v>-6.5949999999999953E-2</c:v>
                </c:pt>
                <c:pt idx="1390">
                  <c:v>-2.4610000000000465E-2</c:v>
                </c:pt>
                <c:pt idx="1391">
                  <c:v>-0.27569999999999961</c:v>
                </c:pt>
                <c:pt idx="1392">
                  <c:v>-0.13000999999999996</c:v>
                </c:pt>
                <c:pt idx="1393">
                  <c:v>2.3590000000000444E-2</c:v>
                </c:pt>
                <c:pt idx="1394">
                  <c:v>6.5010000000000012E-2</c:v>
                </c:pt>
                <c:pt idx="1395">
                  <c:v>-1.1319999999999553E-2</c:v>
                </c:pt>
                <c:pt idx="1396">
                  <c:v>0.13597999999999955</c:v>
                </c:pt>
                <c:pt idx="1397">
                  <c:v>9.3330000000000357E-2</c:v>
                </c:pt>
                <c:pt idx="1398">
                  <c:v>5.3609999999999491E-2</c:v>
                </c:pt>
                <c:pt idx="1399">
                  <c:v>8.2470000000000709E-2</c:v>
                </c:pt>
                <c:pt idx="1400">
                  <c:v>4.7700000000000298E-2</c:v>
                </c:pt>
                <c:pt idx="1401">
                  <c:v>5.3649999999999753E-2</c:v>
                </c:pt>
                <c:pt idx="1402">
                  <c:v>-8.1420000000000492E-2</c:v>
                </c:pt>
                <c:pt idx="1403">
                  <c:v>-0.16984000000000066</c:v>
                </c:pt>
                <c:pt idx="1404">
                  <c:v>-0.1212099999999996</c:v>
                </c:pt>
                <c:pt idx="1405">
                  <c:v>-2.7800000000000047E-2</c:v>
                </c:pt>
                <c:pt idx="1406">
                  <c:v>6.5569999999999684E-2</c:v>
                </c:pt>
                <c:pt idx="1407">
                  <c:v>6.1529999999999863E-2</c:v>
                </c:pt>
                <c:pt idx="1408">
                  <c:v>4.9659999999999815E-2</c:v>
                </c:pt>
                <c:pt idx="1409">
                  <c:v>0.12718000000000007</c:v>
                </c:pt>
                <c:pt idx="1410">
                  <c:v>0.11125000000000007</c:v>
                </c:pt>
                <c:pt idx="1411">
                  <c:v>0.14600999999999997</c:v>
                </c:pt>
                <c:pt idx="1412">
                  <c:v>3.5750000000000171E-2</c:v>
                </c:pt>
                <c:pt idx="1413">
                  <c:v>0.12814000000000014</c:v>
                </c:pt>
                <c:pt idx="1414">
                  <c:v>5.2679999999999616E-2</c:v>
                </c:pt>
                <c:pt idx="1415">
                  <c:v>3.9719999999999978E-2</c:v>
                </c:pt>
                <c:pt idx="1416">
                  <c:v>-4.673000000000016E-2</c:v>
                </c:pt>
                <c:pt idx="1417">
                  <c:v>3.2750000000000057E-2</c:v>
                </c:pt>
                <c:pt idx="1418">
                  <c:v>3.0850000000000044E-2</c:v>
                </c:pt>
                <c:pt idx="1419">
                  <c:v>6.357999999999997E-2</c:v>
                </c:pt>
                <c:pt idx="1420">
                  <c:v>-2.9799999999999827E-3</c:v>
                </c:pt>
                <c:pt idx="1421">
                  <c:v>0.28212999999999955</c:v>
                </c:pt>
                <c:pt idx="1422">
                  <c:v>0.14402000000000026</c:v>
                </c:pt>
                <c:pt idx="1423">
                  <c:v>-5.010000000000403E-3</c:v>
                </c:pt>
                <c:pt idx="1424">
                  <c:v>-5.3670000000000329E-2</c:v>
                </c:pt>
                <c:pt idx="1425">
                  <c:v>-7.3450000000000237E-2</c:v>
                </c:pt>
                <c:pt idx="1426">
                  <c:v>-0.11915999999999904</c:v>
                </c:pt>
                <c:pt idx="1427">
                  <c:v>-4.8720000000000319E-2</c:v>
                </c:pt>
                <c:pt idx="1428">
                  <c:v>-8.4439999999999849E-2</c:v>
                </c:pt>
                <c:pt idx="1429">
                  <c:v>-3.5759999999999792E-2</c:v>
                </c:pt>
                <c:pt idx="1430">
                  <c:v>-1.0950000000000237E-2</c:v>
                </c:pt>
                <c:pt idx="1431">
                  <c:v>5.9399999999998343E-3</c:v>
                </c:pt>
                <c:pt idx="1432">
                  <c:v>1.2970000000000148E-2</c:v>
                </c:pt>
                <c:pt idx="1433">
                  <c:v>-1.3899999999999579E-2</c:v>
                </c:pt>
                <c:pt idx="1434">
                  <c:v>-8.939999999999948E-3</c:v>
                </c:pt>
                <c:pt idx="1435">
                  <c:v>5.3629999999999178E-2</c:v>
                </c:pt>
                <c:pt idx="1436">
                  <c:v>6.5560000000000507E-2</c:v>
                </c:pt>
                <c:pt idx="1437">
                  <c:v>6.5560000000000507E-2</c:v>
                </c:pt>
                <c:pt idx="1438">
                  <c:v>0.11621999999999932</c:v>
                </c:pt>
                <c:pt idx="1439">
                  <c:v>2.2879999999999789E-2</c:v>
                </c:pt>
                <c:pt idx="1440">
                  <c:v>3.0000000000001137E-3</c:v>
                </c:pt>
                <c:pt idx="1441">
                  <c:v>-2.0100000000002893E-3</c:v>
                </c:pt>
                <c:pt idx="1442">
                  <c:v>5.9399999999998343E-3</c:v>
                </c:pt>
                <c:pt idx="1443">
                  <c:v>-1.6930000000000334E-2</c:v>
                </c:pt>
                <c:pt idx="1444">
                  <c:v>2.786000000000044E-2</c:v>
                </c:pt>
                <c:pt idx="1445">
                  <c:v>-2.1889999999999077E-2</c:v>
                </c:pt>
                <c:pt idx="1446">
                  <c:v>-1.1940000000000062E-2</c:v>
                </c:pt>
                <c:pt idx="1447">
                  <c:v>-3.1740000000000101E-2</c:v>
                </c:pt>
                <c:pt idx="1448">
                  <c:v>5.7620000000000005E-2</c:v>
                </c:pt>
                <c:pt idx="1449">
                  <c:v>0.10526000000000035</c:v>
                </c:pt>
                <c:pt idx="1450">
                  <c:v>2.9500000000002302E-3</c:v>
                </c:pt>
                <c:pt idx="1451">
                  <c:v>-6.4510000000000289E-2</c:v>
                </c:pt>
                <c:pt idx="1452">
                  <c:v>-7.939999999999614E-3</c:v>
                </c:pt>
                <c:pt idx="1453">
                  <c:v>1.8839999999999968E-2</c:v>
                </c:pt>
                <c:pt idx="1454">
                  <c:v>6.7550000000000665E-2</c:v>
                </c:pt>
                <c:pt idx="1455">
                  <c:v>-8.6409999999999876E-2</c:v>
                </c:pt>
                <c:pt idx="1456">
                  <c:v>0.35069000000000017</c:v>
                </c:pt>
                <c:pt idx="1457">
                  <c:v>0.24831999999999965</c:v>
                </c:pt>
                <c:pt idx="1458">
                  <c:v>9.8009999999999486E-2</c:v>
                </c:pt>
                <c:pt idx="1459">
                  <c:v>-4.689000000000032E-2</c:v>
                </c:pt>
                <c:pt idx="1460">
                  <c:v>8.7599999999999234E-2</c:v>
                </c:pt>
                <c:pt idx="1461">
                  <c:v>3.2999999999999474E-2</c:v>
                </c:pt>
                <c:pt idx="1462">
                  <c:v>0.1980000000000004</c:v>
                </c:pt>
                <c:pt idx="1463">
                  <c:v>-1.000000000000334E-3</c:v>
                </c:pt>
                <c:pt idx="1464">
                  <c:v>-7.5999999999999623E-2</c:v>
                </c:pt>
                <c:pt idx="1465">
                  <c:v>-0.14200000000000035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49-4612-8E95-DDAFF7160236}"/>
            </c:ext>
          </c:extLst>
        </c:ser>
        <c:ser>
          <c:idx val="1"/>
          <c:order val="1"/>
          <c:tx>
            <c:strRef>
              <c:f>'Weighted Moving Average'!$N$1</c:f>
              <c:strCache>
                <c:ptCount val="1"/>
                <c:pt idx="0">
                  <c:v>Erorr 2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Average'!$N$8:$N$1470</c:f>
              <c:numCache>
                <c:formatCode>#,##0.00</c:formatCode>
                <c:ptCount val="1463"/>
                <c:pt idx="0">
                  <c:v>0.13126000000000015</c:v>
                </c:pt>
                <c:pt idx="1">
                  <c:v>2.3200000000000109E-2</c:v>
                </c:pt>
                <c:pt idx="2">
                  <c:v>-8.1290000000000084E-2</c:v>
                </c:pt>
                <c:pt idx="3">
                  <c:v>-5.0910000000000011E-2</c:v>
                </c:pt>
                <c:pt idx="4">
                  <c:v>-0.12849999999999984</c:v>
                </c:pt>
                <c:pt idx="5">
                  <c:v>-6.6990000000000549E-2</c:v>
                </c:pt>
                <c:pt idx="6">
                  <c:v>7.857999999999965E-2</c:v>
                </c:pt>
                <c:pt idx="7">
                  <c:v>-5.1780000000000825E-2</c:v>
                </c:pt>
                <c:pt idx="8">
                  <c:v>3.6579999999998947E-2</c:v>
                </c:pt>
                <c:pt idx="9">
                  <c:v>0.12317999999999873</c:v>
                </c:pt>
                <c:pt idx="10">
                  <c:v>0.49008999999999947</c:v>
                </c:pt>
                <c:pt idx="11">
                  <c:v>0.29013000000000044</c:v>
                </c:pt>
                <c:pt idx="12">
                  <c:v>0.25178000000000011</c:v>
                </c:pt>
                <c:pt idx="13">
                  <c:v>0.18566000000000038</c:v>
                </c:pt>
                <c:pt idx="14">
                  <c:v>-0.10089999999999932</c:v>
                </c:pt>
                <c:pt idx="15">
                  <c:v>-0.30176000000000069</c:v>
                </c:pt>
                <c:pt idx="16">
                  <c:v>-0.32934000000000019</c:v>
                </c:pt>
                <c:pt idx="17">
                  <c:v>-0.25530000000000008</c:v>
                </c:pt>
                <c:pt idx="18">
                  <c:v>-0.15892000000000017</c:v>
                </c:pt>
                <c:pt idx="19">
                  <c:v>-0.16779999999999973</c:v>
                </c:pt>
                <c:pt idx="20">
                  <c:v>8.0319999999999503E-2</c:v>
                </c:pt>
                <c:pt idx="21">
                  <c:v>0.13305999999999951</c:v>
                </c:pt>
                <c:pt idx="22">
                  <c:v>0.13743000000000016</c:v>
                </c:pt>
                <c:pt idx="23">
                  <c:v>0.17591000000000001</c:v>
                </c:pt>
                <c:pt idx="24">
                  <c:v>0.10086999999999957</c:v>
                </c:pt>
                <c:pt idx="25">
                  <c:v>8.3950000000000635E-2</c:v>
                </c:pt>
                <c:pt idx="26">
                  <c:v>-9.191000000000038E-2</c:v>
                </c:pt>
                <c:pt idx="27">
                  <c:v>-0.14907000000000092</c:v>
                </c:pt>
                <c:pt idx="28">
                  <c:v>-7.5010000000000687E-2</c:v>
                </c:pt>
                <c:pt idx="29">
                  <c:v>2.6710000000000456E-2</c:v>
                </c:pt>
                <c:pt idx="30">
                  <c:v>-3.9289999999999381E-2</c:v>
                </c:pt>
                <c:pt idx="31">
                  <c:v>-5.0910000000000011E-2</c:v>
                </c:pt>
                <c:pt idx="32">
                  <c:v>-3.4829999999999472E-2</c:v>
                </c:pt>
                <c:pt idx="33">
                  <c:v>-5.4479999999999862E-2</c:v>
                </c:pt>
                <c:pt idx="34">
                  <c:v>-2.2289999999999921E-2</c:v>
                </c:pt>
                <c:pt idx="35">
                  <c:v>-4.195000000000082E-2</c:v>
                </c:pt>
                <c:pt idx="36">
                  <c:v>4.7299999999999898E-2</c:v>
                </c:pt>
                <c:pt idx="37">
                  <c:v>-1.0660000000000558E-2</c:v>
                </c:pt>
                <c:pt idx="38">
                  <c:v>-7.2280000000000122E-2</c:v>
                </c:pt>
                <c:pt idx="39">
                  <c:v>-2.1409999999999485E-2</c:v>
                </c:pt>
                <c:pt idx="40">
                  <c:v>4.3759999999999799E-2</c:v>
                </c:pt>
                <c:pt idx="41">
                  <c:v>9.6359999999999779E-2</c:v>
                </c:pt>
                <c:pt idx="42">
                  <c:v>2.323000000000075E-2</c:v>
                </c:pt>
                <c:pt idx="43">
                  <c:v>8.6590000000000167E-2</c:v>
                </c:pt>
                <c:pt idx="44">
                  <c:v>0.21429000000000009</c:v>
                </c:pt>
                <c:pt idx="45">
                  <c:v>0.10622999999999916</c:v>
                </c:pt>
                <c:pt idx="46">
                  <c:v>8.9210000000000456E-2</c:v>
                </c:pt>
                <c:pt idx="47">
                  <c:v>-1.7700000000004934E-3</c:v>
                </c:pt>
                <c:pt idx="48">
                  <c:v>-4.2860000000001008E-2</c:v>
                </c:pt>
                <c:pt idx="49">
                  <c:v>-0.38116000000000039</c:v>
                </c:pt>
                <c:pt idx="50">
                  <c:v>-0.31964000000000059</c:v>
                </c:pt>
                <c:pt idx="51">
                  <c:v>-0.27495999999999921</c:v>
                </c:pt>
                <c:pt idx="52">
                  <c:v>-0.18747000000000025</c:v>
                </c:pt>
                <c:pt idx="53">
                  <c:v>-0.21688000000000063</c:v>
                </c:pt>
                <c:pt idx="54">
                  <c:v>-0.11965999999999966</c:v>
                </c:pt>
                <c:pt idx="55">
                  <c:v>-1.3360000000000483E-2</c:v>
                </c:pt>
                <c:pt idx="56">
                  <c:v>3.6619999999999209E-2</c:v>
                </c:pt>
                <c:pt idx="57">
                  <c:v>0.12315999999999949</c:v>
                </c:pt>
                <c:pt idx="58">
                  <c:v>9.7280000000000477E-2</c:v>
                </c:pt>
                <c:pt idx="59">
                  <c:v>9.1970000000000773E-2</c:v>
                </c:pt>
                <c:pt idx="60">
                  <c:v>9.3749999999999112E-2</c:v>
                </c:pt>
                <c:pt idx="61">
                  <c:v>-3.0370000000000452E-2</c:v>
                </c:pt>
                <c:pt idx="62">
                  <c:v>-4.3730000000000047E-2</c:v>
                </c:pt>
                <c:pt idx="63">
                  <c:v>-2.5040000000000617E-2</c:v>
                </c:pt>
                <c:pt idx="64">
                  <c:v>4.4609999999999594E-2</c:v>
                </c:pt>
                <c:pt idx="65">
                  <c:v>-0.224969999999999</c:v>
                </c:pt>
                <c:pt idx="66">
                  <c:v>-0.14463000000000026</c:v>
                </c:pt>
                <c:pt idx="67">
                  <c:v>2.054999999999918E-2</c:v>
                </c:pt>
                <c:pt idx="68">
                  <c:v>1.9679999999999254E-2</c:v>
                </c:pt>
                <c:pt idx="69">
                  <c:v>3.4849999999999604E-2</c:v>
                </c:pt>
                <c:pt idx="70">
                  <c:v>1.6119999999999912E-2</c:v>
                </c:pt>
                <c:pt idx="71">
                  <c:v>8.8900000000000645E-3</c:v>
                </c:pt>
                <c:pt idx="72">
                  <c:v>-0.4392200000000015</c:v>
                </c:pt>
                <c:pt idx="73">
                  <c:v>-0.30617000000000072</c:v>
                </c:pt>
                <c:pt idx="74">
                  <c:v>-0.26074000000000019</c:v>
                </c:pt>
                <c:pt idx="75">
                  <c:v>-0.20983000000000018</c:v>
                </c:pt>
                <c:pt idx="76">
                  <c:v>-0.17047999999999952</c:v>
                </c:pt>
                <c:pt idx="77">
                  <c:v>-0.13835999999999871</c:v>
                </c:pt>
                <c:pt idx="78">
                  <c:v>-7.8520000000000145E-2</c:v>
                </c:pt>
                <c:pt idx="79">
                  <c:v>-9.1020000000000323E-2</c:v>
                </c:pt>
                <c:pt idx="80">
                  <c:v>-0.1481899999999996</c:v>
                </c:pt>
                <c:pt idx="81">
                  <c:v>-0.16073000000000004</c:v>
                </c:pt>
                <c:pt idx="82">
                  <c:v>-0.14200000000000124</c:v>
                </c:pt>
                <c:pt idx="83">
                  <c:v>-0.11515000000000075</c:v>
                </c:pt>
                <c:pt idx="84">
                  <c:v>-0.17138999999999971</c:v>
                </c:pt>
                <c:pt idx="85">
                  <c:v>-0.16420999999999975</c:v>
                </c:pt>
                <c:pt idx="86">
                  <c:v>-0.11243999999999943</c:v>
                </c:pt>
                <c:pt idx="87">
                  <c:v>9.7319999999999851E-2</c:v>
                </c:pt>
                <c:pt idx="88">
                  <c:v>7.8520000000000145E-2</c:v>
                </c:pt>
                <c:pt idx="89">
                  <c:v>0.19369999999999976</c:v>
                </c:pt>
                <c:pt idx="90">
                  <c:v>0.17044000000000015</c:v>
                </c:pt>
                <c:pt idx="91">
                  <c:v>0.19369999999999887</c:v>
                </c:pt>
                <c:pt idx="92">
                  <c:v>-8.1800000000002981E-3</c:v>
                </c:pt>
                <c:pt idx="93">
                  <c:v>9.6729999999999983E-2</c:v>
                </c:pt>
                <c:pt idx="94">
                  <c:v>-3.0460000000000598E-2</c:v>
                </c:pt>
                <c:pt idx="95">
                  <c:v>-1.162000000000063E-2</c:v>
                </c:pt>
                <c:pt idx="96">
                  <c:v>4.0289999999999715E-2</c:v>
                </c:pt>
                <c:pt idx="97">
                  <c:v>-1.0800000000000587E-2</c:v>
                </c:pt>
                <c:pt idx="98">
                  <c:v>-5.1470000000000127E-2</c:v>
                </c:pt>
                <c:pt idx="99">
                  <c:v>-1.5360000000000262E-2</c:v>
                </c:pt>
                <c:pt idx="100">
                  <c:v>1.1760000000000659E-2</c:v>
                </c:pt>
                <c:pt idx="101">
                  <c:v>-1.5340000000000131E-2</c:v>
                </c:pt>
                <c:pt idx="102">
                  <c:v>4.3270000000000586E-2</c:v>
                </c:pt>
                <c:pt idx="103">
                  <c:v>-5.4139999999999411E-2</c:v>
                </c:pt>
                <c:pt idx="104">
                  <c:v>0.11919000000000057</c:v>
                </c:pt>
                <c:pt idx="105">
                  <c:v>3.9709999999999468E-2</c:v>
                </c:pt>
                <c:pt idx="106">
                  <c:v>8.0700000000000216E-3</c:v>
                </c:pt>
                <c:pt idx="107">
                  <c:v>-0.11193000000000008</c:v>
                </c:pt>
                <c:pt idx="108">
                  <c:v>-8.4799999999999542E-2</c:v>
                </c:pt>
                <c:pt idx="109">
                  <c:v>-2.1630000000000926E-2</c:v>
                </c:pt>
                <c:pt idx="110">
                  <c:v>1.077999999999868E-2</c:v>
                </c:pt>
                <c:pt idx="111">
                  <c:v>0.14262999999999959</c:v>
                </c:pt>
                <c:pt idx="112">
                  <c:v>0.10745000000000093</c:v>
                </c:pt>
                <c:pt idx="113">
                  <c:v>-2.5330000000000297E-2</c:v>
                </c:pt>
                <c:pt idx="114">
                  <c:v>-8.1249999999999822E-2</c:v>
                </c:pt>
                <c:pt idx="115">
                  <c:v>-5.1440000000000374E-2</c:v>
                </c:pt>
                <c:pt idx="116">
                  <c:v>-8.3899999999999864E-2</c:v>
                </c:pt>
                <c:pt idx="117">
                  <c:v>-2.4340000000000472E-2</c:v>
                </c:pt>
                <c:pt idx="118">
                  <c:v>1.0799999999999699E-2</c:v>
                </c:pt>
                <c:pt idx="119">
                  <c:v>4.6030000000000904E-2</c:v>
                </c:pt>
                <c:pt idx="120">
                  <c:v>9.4710000000000072E-2</c:v>
                </c:pt>
                <c:pt idx="121">
                  <c:v>1.5349999999999753E-2</c:v>
                </c:pt>
                <c:pt idx="122">
                  <c:v>-1.0870000000000601E-2</c:v>
                </c:pt>
                <c:pt idx="123">
                  <c:v>-2.7080000000000659E-2</c:v>
                </c:pt>
                <c:pt idx="124">
                  <c:v>9.3000000000031946E-4</c:v>
                </c:pt>
                <c:pt idx="125">
                  <c:v>3.629999999999356E-3</c:v>
                </c:pt>
                <c:pt idx="126">
                  <c:v>3.9729999999999599E-2</c:v>
                </c:pt>
                <c:pt idx="127">
                  <c:v>3.6109999999999864E-2</c:v>
                </c:pt>
                <c:pt idx="128">
                  <c:v>4.4179999999999886E-2</c:v>
                </c:pt>
                <c:pt idx="129">
                  <c:v>6.7750000000000199E-2</c:v>
                </c:pt>
                <c:pt idx="130">
                  <c:v>2.8879999999999129E-2</c:v>
                </c:pt>
                <c:pt idx="131">
                  <c:v>1.8049999999999677E-2</c:v>
                </c:pt>
                <c:pt idx="132">
                  <c:v>-1.0879999999999335E-2</c:v>
                </c:pt>
                <c:pt idx="133">
                  <c:v>3.2519999999998994E-2</c:v>
                </c:pt>
                <c:pt idx="134">
                  <c:v>3.4299999999999997E-2</c:v>
                </c:pt>
                <c:pt idx="135">
                  <c:v>0.49466999999999928</c:v>
                </c:pt>
                <c:pt idx="136">
                  <c:v>0.41338000000000097</c:v>
                </c:pt>
                <c:pt idx="137">
                  <c:v>0.29416999999999938</c:v>
                </c:pt>
                <c:pt idx="138">
                  <c:v>3.061999999999987E-2</c:v>
                </c:pt>
                <c:pt idx="139">
                  <c:v>-9.1620000000000701E-2</c:v>
                </c:pt>
                <c:pt idx="140">
                  <c:v>-0.13326000000000082</c:v>
                </c:pt>
                <c:pt idx="141">
                  <c:v>-0.10100000000000087</c:v>
                </c:pt>
                <c:pt idx="142">
                  <c:v>-0.15625000000000089</c:v>
                </c:pt>
                <c:pt idx="143">
                  <c:v>-5.105000000000004E-2</c:v>
                </c:pt>
                <c:pt idx="144">
                  <c:v>-4.5530000000000292E-2</c:v>
                </c:pt>
                <c:pt idx="145">
                  <c:v>4.5589999999999797E-2</c:v>
                </c:pt>
                <c:pt idx="146">
                  <c:v>5.5600000000000094E-2</c:v>
                </c:pt>
                <c:pt idx="147">
                  <c:v>-5.0189999999999735E-2</c:v>
                </c:pt>
                <c:pt idx="148">
                  <c:v>-2.0030000000000214E-2</c:v>
                </c:pt>
                <c:pt idx="149">
                  <c:v>-0.21609000000000034</c:v>
                </c:pt>
                <c:pt idx="150">
                  <c:v>-0.22428999999999899</c:v>
                </c:pt>
                <c:pt idx="151">
                  <c:v>-6.836999999999982E-2</c:v>
                </c:pt>
                <c:pt idx="152">
                  <c:v>2.0059999999999967E-2</c:v>
                </c:pt>
                <c:pt idx="153">
                  <c:v>-2.7309999999999945E-2</c:v>
                </c:pt>
                <c:pt idx="154">
                  <c:v>2.7299999999996771E-3</c:v>
                </c:pt>
                <c:pt idx="155">
                  <c:v>-8.3810000000000606E-2</c:v>
                </c:pt>
                <c:pt idx="156">
                  <c:v>-0.12484999999999946</c:v>
                </c:pt>
                <c:pt idx="157">
                  <c:v>-0.10934999999999917</c:v>
                </c:pt>
                <c:pt idx="158">
                  <c:v>-0.13489000000000129</c:v>
                </c:pt>
                <c:pt idx="159">
                  <c:v>-0.13310000000000066</c:v>
                </c:pt>
                <c:pt idx="160">
                  <c:v>-6.5690000000000026E-2</c:v>
                </c:pt>
                <c:pt idx="161">
                  <c:v>1.8099999999998673E-3</c:v>
                </c:pt>
                <c:pt idx="162">
                  <c:v>-6.6510000000000069E-2</c:v>
                </c:pt>
                <c:pt idx="163">
                  <c:v>-1.0970000000000368E-2</c:v>
                </c:pt>
                <c:pt idx="164">
                  <c:v>5.011999999999972E-2</c:v>
                </c:pt>
                <c:pt idx="165">
                  <c:v>7.9329999999999679E-2</c:v>
                </c:pt>
                <c:pt idx="166">
                  <c:v>7.2929999999998607E-2</c:v>
                </c:pt>
                <c:pt idx="167">
                  <c:v>0.12303999999999959</c:v>
                </c:pt>
                <c:pt idx="168">
                  <c:v>9.295999999999971E-2</c:v>
                </c:pt>
                <c:pt idx="169">
                  <c:v>0.18775000000000031</c:v>
                </c:pt>
                <c:pt idx="170">
                  <c:v>8.201000000000036E-2</c:v>
                </c:pt>
                <c:pt idx="171">
                  <c:v>-6.4100000000006929E-3</c:v>
                </c:pt>
                <c:pt idx="172">
                  <c:v>9.1499999999991033E-3</c:v>
                </c:pt>
                <c:pt idx="173">
                  <c:v>-1.6360000000000596E-2</c:v>
                </c:pt>
                <c:pt idx="174">
                  <c:v>-1.7999999999993577E-3</c:v>
                </c:pt>
                <c:pt idx="175">
                  <c:v>0.1239700000000008</c:v>
                </c:pt>
                <c:pt idx="176">
                  <c:v>3.6100000000001131E-3</c:v>
                </c:pt>
                <c:pt idx="177">
                  <c:v>-7.2019999999999307E-2</c:v>
                </c:pt>
                <c:pt idx="178">
                  <c:v>-9.3850000000000655E-2</c:v>
                </c:pt>
                <c:pt idx="179">
                  <c:v>-0.15226999999999968</c:v>
                </c:pt>
                <c:pt idx="180">
                  <c:v>-6.5640000000000143E-2</c:v>
                </c:pt>
                <c:pt idx="181">
                  <c:v>-2.4650000000000283E-2</c:v>
                </c:pt>
                <c:pt idx="182">
                  <c:v>-0.13673000000000002</c:v>
                </c:pt>
                <c:pt idx="183">
                  <c:v>-0.17953000000000063</c:v>
                </c:pt>
                <c:pt idx="184">
                  <c:v>-0.12031999999999954</c:v>
                </c:pt>
                <c:pt idx="185">
                  <c:v>-3.5520000000000884E-2</c:v>
                </c:pt>
                <c:pt idx="186">
                  <c:v>7.2799999999997311E-3</c:v>
                </c:pt>
                <c:pt idx="187">
                  <c:v>1.0029999999999539E-2</c:v>
                </c:pt>
                <c:pt idx="188">
                  <c:v>2.6419999999999888E-2</c:v>
                </c:pt>
                <c:pt idx="189">
                  <c:v>4.7439999999999927E-2</c:v>
                </c:pt>
                <c:pt idx="190">
                  <c:v>0.10483999999999938</c:v>
                </c:pt>
                <c:pt idx="191">
                  <c:v>1.4599999999999724E-2</c:v>
                </c:pt>
                <c:pt idx="192">
                  <c:v>5.92700000000006E-2</c:v>
                </c:pt>
                <c:pt idx="193">
                  <c:v>0.11393000000000075</c:v>
                </c:pt>
                <c:pt idx="194">
                  <c:v>0.21054000000000084</c:v>
                </c:pt>
                <c:pt idx="195">
                  <c:v>0.13492999999999977</c:v>
                </c:pt>
                <c:pt idx="196">
                  <c:v>8.8439999999999408E-2</c:v>
                </c:pt>
                <c:pt idx="197">
                  <c:v>3.6409999999999165E-2</c:v>
                </c:pt>
                <c:pt idx="198">
                  <c:v>-5.6550000000000544E-2</c:v>
                </c:pt>
                <c:pt idx="199">
                  <c:v>-1.1577200000000007</c:v>
                </c:pt>
                <c:pt idx="200">
                  <c:v>-1.0400300000000011</c:v>
                </c:pt>
                <c:pt idx="201">
                  <c:v>-0.95162000000000013</c:v>
                </c:pt>
                <c:pt idx="202">
                  <c:v>-0.69642999999999988</c:v>
                </c:pt>
                <c:pt idx="203">
                  <c:v>-0.31262000000000123</c:v>
                </c:pt>
                <c:pt idx="204">
                  <c:v>-0.15038000000000062</c:v>
                </c:pt>
                <c:pt idx="205">
                  <c:v>3.649999999999487E-3</c:v>
                </c:pt>
                <c:pt idx="206">
                  <c:v>-2.646000000000015E-2</c:v>
                </c:pt>
                <c:pt idx="207">
                  <c:v>-8.0229999999999801E-2</c:v>
                </c:pt>
                <c:pt idx="208">
                  <c:v>-2.0040000000000724E-2</c:v>
                </c:pt>
                <c:pt idx="209">
                  <c:v>-3.6520000000000774E-2</c:v>
                </c:pt>
                <c:pt idx="210">
                  <c:v>-2.1010000000000417E-2</c:v>
                </c:pt>
                <c:pt idx="211">
                  <c:v>-4.6460000000000168E-2</c:v>
                </c:pt>
                <c:pt idx="212">
                  <c:v>-5.200000000000049E-2</c:v>
                </c:pt>
                <c:pt idx="213">
                  <c:v>-7.1980000000000377E-2</c:v>
                </c:pt>
                <c:pt idx="214">
                  <c:v>-0.14769000000000032</c:v>
                </c:pt>
                <c:pt idx="215">
                  <c:v>-3.6400000000000432E-2</c:v>
                </c:pt>
                <c:pt idx="216">
                  <c:v>-1.8180000000000085E-2</c:v>
                </c:pt>
                <c:pt idx="217">
                  <c:v>-2.0090000000000163E-2</c:v>
                </c:pt>
                <c:pt idx="218">
                  <c:v>-8.022000000000018E-2</c:v>
                </c:pt>
                <c:pt idx="219">
                  <c:v>-3.6519999999999886E-2</c:v>
                </c:pt>
                <c:pt idx="220">
                  <c:v>2.3679999999999701E-2</c:v>
                </c:pt>
                <c:pt idx="221">
                  <c:v>5.6539999999999591E-2</c:v>
                </c:pt>
                <c:pt idx="222">
                  <c:v>1.4569999999999084E-2</c:v>
                </c:pt>
                <c:pt idx="223">
                  <c:v>3.650999999999982E-2</c:v>
                </c:pt>
                <c:pt idx="224">
                  <c:v>6.2869999999999759E-2</c:v>
                </c:pt>
                <c:pt idx="225">
                  <c:v>6.4199999999994262E-3</c:v>
                </c:pt>
                <c:pt idx="226">
                  <c:v>9.1299999999998604E-3</c:v>
                </c:pt>
                <c:pt idx="227">
                  <c:v>-1.6370000000000662E-2</c:v>
                </c:pt>
                <c:pt idx="228">
                  <c:v>1.3660000000000228E-2</c:v>
                </c:pt>
                <c:pt idx="229">
                  <c:v>1.0920000000000041E-2</c:v>
                </c:pt>
                <c:pt idx="230">
                  <c:v>-4.742000000000024E-2</c:v>
                </c:pt>
                <c:pt idx="231">
                  <c:v>-3.5569999999999879E-2</c:v>
                </c:pt>
                <c:pt idx="232">
                  <c:v>1.6419999999999657E-2</c:v>
                </c:pt>
                <c:pt idx="233">
                  <c:v>0.10842999999999936</c:v>
                </c:pt>
                <c:pt idx="234">
                  <c:v>4.3799999999999617E-2</c:v>
                </c:pt>
                <c:pt idx="235">
                  <c:v>9.482999999999997E-2</c:v>
                </c:pt>
                <c:pt idx="236">
                  <c:v>7.8399999999999803E-2</c:v>
                </c:pt>
                <c:pt idx="237">
                  <c:v>5.0139999999999851E-2</c:v>
                </c:pt>
                <c:pt idx="238">
                  <c:v>2.1889999999999521E-2</c:v>
                </c:pt>
                <c:pt idx="239">
                  <c:v>2.2769999999999513E-2</c:v>
                </c:pt>
                <c:pt idx="240">
                  <c:v>4.4599999999999529E-2</c:v>
                </c:pt>
                <c:pt idx="241">
                  <c:v>2.0929999999999449E-2</c:v>
                </c:pt>
                <c:pt idx="242">
                  <c:v>5.4599999999997983E-3</c:v>
                </c:pt>
                <c:pt idx="243">
                  <c:v>1.0009999999999408E-2</c:v>
                </c:pt>
                <c:pt idx="244">
                  <c:v>6.0159999999999769E-2</c:v>
                </c:pt>
                <c:pt idx="245">
                  <c:v>6.4789999999999459E-2</c:v>
                </c:pt>
                <c:pt idx="246">
                  <c:v>0.19416999999999973</c:v>
                </c:pt>
                <c:pt idx="247">
                  <c:v>9.5709999999999518E-2</c:v>
                </c:pt>
                <c:pt idx="248">
                  <c:v>0.18138999999999994</c:v>
                </c:pt>
                <c:pt idx="249">
                  <c:v>0.13852999999999982</c:v>
                </c:pt>
                <c:pt idx="250">
                  <c:v>0.15128999999999992</c:v>
                </c:pt>
                <c:pt idx="251">
                  <c:v>9.8439999999999639E-2</c:v>
                </c:pt>
                <c:pt idx="252">
                  <c:v>6.1969999999999636E-2</c:v>
                </c:pt>
                <c:pt idx="253">
                  <c:v>7.7509999999999302E-2</c:v>
                </c:pt>
                <c:pt idx="254">
                  <c:v>-9.1000000000107661E-4</c:v>
                </c:pt>
                <c:pt idx="255">
                  <c:v>3.9220000000000255E-2</c:v>
                </c:pt>
                <c:pt idx="256">
                  <c:v>0.15222999999999942</c:v>
                </c:pt>
                <c:pt idx="257">
                  <c:v>6.4709999999999823E-2</c:v>
                </c:pt>
                <c:pt idx="258">
                  <c:v>3.6469999999999114E-2</c:v>
                </c:pt>
                <c:pt idx="259">
                  <c:v>-2.1000000000000796E-2</c:v>
                </c:pt>
                <c:pt idx="260">
                  <c:v>-5.3760000000000918E-2</c:v>
                </c:pt>
                <c:pt idx="261">
                  <c:v>-5.4659999999999709E-2</c:v>
                </c:pt>
                <c:pt idx="262">
                  <c:v>-0.1458500000000007</c:v>
                </c:pt>
                <c:pt idx="263">
                  <c:v>-3.1930000000000458E-2</c:v>
                </c:pt>
                <c:pt idx="264">
                  <c:v>-0.11480999999999986</c:v>
                </c:pt>
                <c:pt idx="265">
                  <c:v>-3.5590000000000011E-2</c:v>
                </c:pt>
                <c:pt idx="266">
                  <c:v>-8.8430000000000231E-2</c:v>
                </c:pt>
                <c:pt idx="267">
                  <c:v>-6.6550000000000331E-2</c:v>
                </c:pt>
                <c:pt idx="268">
                  <c:v>3.4610000000000252E-2</c:v>
                </c:pt>
                <c:pt idx="269">
                  <c:v>9.2140000000000111E-2</c:v>
                </c:pt>
                <c:pt idx="270">
                  <c:v>0.23973000000000022</c:v>
                </c:pt>
                <c:pt idx="271">
                  <c:v>0.33912999999999949</c:v>
                </c:pt>
                <c:pt idx="272">
                  <c:v>0.15677999999999992</c:v>
                </c:pt>
                <c:pt idx="273">
                  <c:v>0.23148999999999997</c:v>
                </c:pt>
                <c:pt idx="274">
                  <c:v>0.14854999999999974</c:v>
                </c:pt>
                <c:pt idx="275">
                  <c:v>2.4590000000000334E-2</c:v>
                </c:pt>
                <c:pt idx="276">
                  <c:v>-1.0020000000000362E-2</c:v>
                </c:pt>
                <c:pt idx="277">
                  <c:v>-0.10115000000000007</c:v>
                </c:pt>
                <c:pt idx="278">
                  <c:v>-0.12123000000000062</c:v>
                </c:pt>
                <c:pt idx="279">
                  <c:v>-0.13302000000000058</c:v>
                </c:pt>
                <c:pt idx="280">
                  <c:v>-9.3840000000000146E-2</c:v>
                </c:pt>
                <c:pt idx="281">
                  <c:v>-0.18327000000000027</c:v>
                </c:pt>
                <c:pt idx="282">
                  <c:v>-0.23333000000000093</c:v>
                </c:pt>
                <c:pt idx="283">
                  <c:v>5.0079999999999902E-2</c:v>
                </c:pt>
                <c:pt idx="284">
                  <c:v>-0.11308000000000007</c:v>
                </c:pt>
                <c:pt idx="285">
                  <c:v>-0.15496000000000043</c:v>
                </c:pt>
                <c:pt idx="286">
                  <c:v>-6.0150000000000148E-2</c:v>
                </c:pt>
                <c:pt idx="287">
                  <c:v>-0.16859999999999964</c:v>
                </c:pt>
                <c:pt idx="288">
                  <c:v>-5.1029999999999909E-2</c:v>
                </c:pt>
                <c:pt idx="289">
                  <c:v>-0.21965999999999974</c:v>
                </c:pt>
                <c:pt idx="290">
                  <c:v>-0.23796000000000062</c:v>
                </c:pt>
                <c:pt idx="291">
                  <c:v>-0.40659000000000045</c:v>
                </c:pt>
                <c:pt idx="292">
                  <c:v>-0.30268000000000006</c:v>
                </c:pt>
                <c:pt idx="293">
                  <c:v>-0.37094000000000005</c:v>
                </c:pt>
                <c:pt idx="294">
                  <c:v>-0.7365699999999995</c:v>
                </c:pt>
                <c:pt idx="295">
                  <c:v>-0.41651000000000016</c:v>
                </c:pt>
                <c:pt idx="296">
                  <c:v>-0.57240000000000046</c:v>
                </c:pt>
                <c:pt idx="297">
                  <c:v>-0.28535000000000021</c:v>
                </c:pt>
                <c:pt idx="298">
                  <c:v>-0.25065000000000026</c:v>
                </c:pt>
                <c:pt idx="299">
                  <c:v>-3.4629999999999939E-2</c:v>
                </c:pt>
                <c:pt idx="300">
                  <c:v>0.12484000000000028</c:v>
                </c:pt>
                <c:pt idx="301">
                  <c:v>8.9309999999999778E-2</c:v>
                </c:pt>
                <c:pt idx="302">
                  <c:v>0.35098000000000029</c:v>
                </c:pt>
                <c:pt idx="303">
                  <c:v>0.37559000000000031</c:v>
                </c:pt>
                <c:pt idx="304">
                  <c:v>0.35276999999999958</c:v>
                </c:pt>
                <c:pt idx="305">
                  <c:v>0.11486999999999936</c:v>
                </c:pt>
                <c:pt idx="306">
                  <c:v>7.7429999999999666E-2</c:v>
                </c:pt>
                <c:pt idx="307">
                  <c:v>7.7460000000000306E-2</c:v>
                </c:pt>
                <c:pt idx="308">
                  <c:v>-8.4789999999999921E-2</c:v>
                </c:pt>
                <c:pt idx="309">
                  <c:v>-7.3099999999999277E-3</c:v>
                </c:pt>
                <c:pt idx="310">
                  <c:v>-7.1099999999999941E-2</c:v>
                </c:pt>
                <c:pt idx="311">
                  <c:v>0.12579999999999991</c:v>
                </c:pt>
                <c:pt idx="312">
                  <c:v>0.1066600000000002</c:v>
                </c:pt>
                <c:pt idx="313">
                  <c:v>0.15220999999999973</c:v>
                </c:pt>
                <c:pt idx="314">
                  <c:v>0.14861999999999975</c:v>
                </c:pt>
                <c:pt idx="315">
                  <c:v>7.5619999999999798E-2</c:v>
                </c:pt>
                <c:pt idx="316">
                  <c:v>0.15768000000000004</c:v>
                </c:pt>
                <c:pt idx="317">
                  <c:v>-2.5520000000000209E-2</c:v>
                </c:pt>
                <c:pt idx="318">
                  <c:v>0.1787099999999997</c:v>
                </c:pt>
                <c:pt idx="319">
                  <c:v>0.15223999999999993</c:v>
                </c:pt>
                <c:pt idx="320">
                  <c:v>7.2889999999999233E-2</c:v>
                </c:pt>
                <c:pt idx="321">
                  <c:v>-2.18799999999999E-2</c:v>
                </c:pt>
                <c:pt idx="322">
                  <c:v>-2.5560000000000471E-2</c:v>
                </c:pt>
                <c:pt idx="323">
                  <c:v>-9.9700000000009226E-3</c:v>
                </c:pt>
                <c:pt idx="324">
                  <c:v>-1.6360000000000596E-2</c:v>
                </c:pt>
                <c:pt idx="325">
                  <c:v>5.8370000000000033E-2</c:v>
                </c:pt>
                <c:pt idx="326">
                  <c:v>5.4699999999998639E-3</c:v>
                </c:pt>
                <c:pt idx="327">
                  <c:v>9.6559999999999757E-2</c:v>
                </c:pt>
                <c:pt idx="328">
                  <c:v>0.13586000000000009</c:v>
                </c:pt>
                <c:pt idx="329">
                  <c:v>0.11850000000000005</c:v>
                </c:pt>
                <c:pt idx="330">
                  <c:v>4.1000000000000369E-2</c:v>
                </c:pt>
                <c:pt idx="331">
                  <c:v>-6.8340000000000511E-2</c:v>
                </c:pt>
                <c:pt idx="332">
                  <c:v>-6.3790000000000013E-2</c:v>
                </c:pt>
                <c:pt idx="333">
                  <c:v>2.458999999999989E-2</c:v>
                </c:pt>
                <c:pt idx="334">
                  <c:v>5.2899999999999725E-2</c:v>
                </c:pt>
                <c:pt idx="335">
                  <c:v>4.0959999999999663E-2</c:v>
                </c:pt>
                <c:pt idx="336">
                  <c:v>3.3679999999999932E-2</c:v>
                </c:pt>
                <c:pt idx="337">
                  <c:v>-9.6660000000000412E-2</c:v>
                </c:pt>
                <c:pt idx="338">
                  <c:v>-0.10299999999999976</c:v>
                </c:pt>
                <c:pt idx="339">
                  <c:v>-5.7360000000000522E-2</c:v>
                </c:pt>
                <c:pt idx="340">
                  <c:v>0.14497999999999989</c:v>
                </c:pt>
                <c:pt idx="341">
                  <c:v>0.16769999999999907</c:v>
                </c:pt>
                <c:pt idx="342">
                  <c:v>0.25246999999999975</c:v>
                </c:pt>
                <c:pt idx="343">
                  <c:v>0.14762000000000031</c:v>
                </c:pt>
                <c:pt idx="344">
                  <c:v>0.16137999999999941</c:v>
                </c:pt>
                <c:pt idx="345">
                  <c:v>0.10394999999999932</c:v>
                </c:pt>
                <c:pt idx="346">
                  <c:v>0.10760000000000014</c:v>
                </c:pt>
                <c:pt idx="347">
                  <c:v>8.4789999999999921E-2</c:v>
                </c:pt>
                <c:pt idx="348">
                  <c:v>7.7439999999999287E-2</c:v>
                </c:pt>
                <c:pt idx="349">
                  <c:v>0.28437999999999963</c:v>
                </c:pt>
                <c:pt idx="350">
                  <c:v>0.31357999999999953</c:v>
                </c:pt>
                <c:pt idx="351">
                  <c:v>0.28988999999999931</c:v>
                </c:pt>
                <c:pt idx="352">
                  <c:v>0.11936999999999998</c:v>
                </c:pt>
                <c:pt idx="353">
                  <c:v>0.21966999999999981</c:v>
                </c:pt>
                <c:pt idx="354">
                  <c:v>0.20144999999999946</c:v>
                </c:pt>
                <c:pt idx="355">
                  <c:v>3.9250000000000007E-2</c:v>
                </c:pt>
                <c:pt idx="356">
                  <c:v>4.1930000000000689E-2</c:v>
                </c:pt>
                <c:pt idx="357">
                  <c:v>-0.29622999999999955</c:v>
                </c:pt>
                <c:pt idx="358">
                  <c:v>-0.15863000000000049</c:v>
                </c:pt>
                <c:pt idx="359">
                  <c:v>-4.9270000000000369E-2</c:v>
                </c:pt>
                <c:pt idx="360">
                  <c:v>3.4610000000000252E-2</c:v>
                </c:pt>
                <c:pt idx="361">
                  <c:v>0.12484999999999991</c:v>
                </c:pt>
                <c:pt idx="362">
                  <c:v>6.2029999999999585E-2</c:v>
                </c:pt>
                <c:pt idx="363">
                  <c:v>1.7320000000000224E-2</c:v>
                </c:pt>
                <c:pt idx="364">
                  <c:v>-7.2900000000002407E-3</c:v>
                </c:pt>
                <c:pt idx="365">
                  <c:v>-1.8230000000000413E-2</c:v>
                </c:pt>
                <c:pt idx="366">
                  <c:v>-0.13400000000000034</c:v>
                </c:pt>
                <c:pt idx="367">
                  <c:v>0.1221599999999996</c:v>
                </c:pt>
                <c:pt idx="368">
                  <c:v>7.2700000000001097E-3</c:v>
                </c:pt>
                <c:pt idx="369">
                  <c:v>1.8199999999999772E-2</c:v>
                </c:pt>
                <c:pt idx="370">
                  <c:v>6.0159999999998881E-2</c:v>
                </c:pt>
                <c:pt idx="371">
                  <c:v>-1.0050000000000114E-2</c:v>
                </c:pt>
                <c:pt idx="372">
                  <c:v>7.9350000000000254E-2</c:v>
                </c:pt>
                <c:pt idx="373">
                  <c:v>0.19415000000000049</c:v>
                </c:pt>
                <c:pt idx="374">
                  <c:v>-0.10661000000000076</c:v>
                </c:pt>
                <c:pt idx="375">
                  <c:v>-0.24157999999999946</c:v>
                </c:pt>
                <c:pt idx="376">
                  <c:v>-0.18681999999999999</c:v>
                </c:pt>
                <c:pt idx="377">
                  <c:v>-0.18685000000000018</c:v>
                </c:pt>
                <c:pt idx="378">
                  <c:v>-6.7440000000000389E-2</c:v>
                </c:pt>
                <c:pt idx="379">
                  <c:v>9.5710000000000406E-2</c:v>
                </c:pt>
                <c:pt idx="380">
                  <c:v>0.11482999999999954</c:v>
                </c:pt>
                <c:pt idx="381">
                  <c:v>1.6430000000000611E-2</c:v>
                </c:pt>
                <c:pt idx="382">
                  <c:v>0.13397999999999932</c:v>
                </c:pt>
                <c:pt idx="383">
                  <c:v>0.14948999999999968</c:v>
                </c:pt>
                <c:pt idx="384">
                  <c:v>8.9359999999999662E-2</c:v>
                </c:pt>
                <c:pt idx="385">
                  <c:v>0.12124999999999986</c:v>
                </c:pt>
                <c:pt idx="386">
                  <c:v>-3.7360000000000948E-2</c:v>
                </c:pt>
                <c:pt idx="387">
                  <c:v>-0.10299000000000058</c:v>
                </c:pt>
                <c:pt idx="388">
                  <c:v>-5.8390000000000164E-2</c:v>
                </c:pt>
                <c:pt idx="389">
                  <c:v>-0.10032000000000041</c:v>
                </c:pt>
                <c:pt idx="390">
                  <c:v>-1.006000000000018E-2</c:v>
                </c:pt>
                <c:pt idx="391">
                  <c:v>0.10118999999999945</c:v>
                </c:pt>
                <c:pt idx="392">
                  <c:v>0.39287999999999901</c:v>
                </c:pt>
                <c:pt idx="393">
                  <c:v>0.57059999999999977</c:v>
                </c:pt>
                <c:pt idx="394">
                  <c:v>0.46673000000000009</c:v>
                </c:pt>
                <c:pt idx="395">
                  <c:v>0.23707000000000011</c:v>
                </c:pt>
                <c:pt idx="396">
                  <c:v>0.12129000000000012</c:v>
                </c:pt>
                <c:pt idx="397">
                  <c:v>2.2759999999999891E-2</c:v>
                </c:pt>
                <c:pt idx="398">
                  <c:v>-8.2060000000000244E-2</c:v>
                </c:pt>
                <c:pt idx="399">
                  <c:v>-3.0990000000000961E-2</c:v>
                </c:pt>
                <c:pt idx="400">
                  <c:v>6.3769999999998994E-2</c:v>
                </c:pt>
                <c:pt idx="401">
                  <c:v>7.2879999999999612E-2</c:v>
                </c:pt>
                <c:pt idx="402">
                  <c:v>5.5300000000002569E-3</c:v>
                </c:pt>
                <c:pt idx="403">
                  <c:v>6.1119999999999841E-2</c:v>
                </c:pt>
                <c:pt idx="404">
                  <c:v>6.1079999999999579E-2</c:v>
                </c:pt>
                <c:pt idx="405">
                  <c:v>-4.5800000000006946E-3</c:v>
                </c:pt>
                <c:pt idx="406">
                  <c:v>-9.4999999999956231E-4</c:v>
                </c:pt>
                <c:pt idx="407">
                  <c:v>-7.8400000000000247E-2</c:v>
                </c:pt>
                <c:pt idx="408">
                  <c:v>-6.3800000000000523E-3</c:v>
                </c:pt>
                <c:pt idx="409">
                  <c:v>5.4600000000002424E-3</c:v>
                </c:pt>
                <c:pt idx="410">
                  <c:v>1.7299999999999649E-2</c:v>
                </c:pt>
                <c:pt idx="411">
                  <c:v>-1.544999999999952E-2</c:v>
                </c:pt>
                <c:pt idx="412">
                  <c:v>-5.2869999999999528E-2</c:v>
                </c:pt>
                <c:pt idx="413">
                  <c:v>-0.10390999999999995</c:v>
                </c:pt>
                <c:pt idx="414">
                  <c:v>-0.23977000000000004</c:v>
                </c:pt>
                <c:pt idx="415">
                  <c:v>-0.13765000000000072</c:v>
                </c:pt>
                <c:pt idx="416">
                  <c:v>-0.32088000000000072</c:v>
                </c:pt>
                <c:pt idx="417">
                  <c:v>-0.27897000000000016</c:v>
                </c:pt>
                <c:pt idx="418">
                  <c:v>-0.53866000000000014</c:v>
                </c:pt>
                <c:pt idx="419">
                  <c:v>-0.36553999999999975</c:v>
                </c:pt>
                <c:pt idx="420">
                  <c:v>-0.27432000000000034</c:v>
                </c:pt>
                <c:pt idx="421">
                  <c:v>-0.17771000000000026</c:v>
                </c:pt>
                <c:pt idx="422">
                  <c:v>-9.0300000000000047E-2</c:v>
                </c:pt>
                <c:pt idx="423">
                  <c:v>1.4629999999999477E-2</c:v>
                </c:pt>
                <c:pt idx="424">
                  <c:v>1.4559999999999462E-2</c:v>
                </c:pt>
                <c:pt idx="425">
                  <c:v>1.8199999999999328E-2</c:v>
                </c:pt>
                <c:pt idx="426">
                  <c:v>-3.1040000000000845E-2</c:v>
                </c:pt>
                <c:pt idx="427">
                  <c:v>-0.1486200000000002</c:v>
                </c:pt>
                <c:pt idx="428">
                  <c:v>-9.9310000000000009E-2</c:v>
                </c:pt>
                <c:pt idx="429">
                  <c:v>-0.16681999999999997</c:v>
                </c:pt>
                <c:pt idx="430">
                  <c:v>-0.15399000000000029</c:v>
                </c:pt>
                <c:pt idx="431">
                  <c:v>-0.15948000000000029</c:v>
                </c:pt>
                <c:pt idx="432">
                  <c:v>-9.7000000000013742E-4</c:v>
                </c:pt>
                <c:pt idx="433">
                  <c:v>6.9249999999999812E-2</c:v>
                </c:pt>
                <c:pt idx="434">
                  <c:v>2.7380000000000404E-2</c:v>
                </c:pt>
                <c:pt idx="435">
                  <c:v>-9.1199999999997949E-3</c:v>
                </c:pt>
                <c:pt idx="436">
                  <c:v>-6.2009999999999899E-2</c:v>
                </c:pt>
                <c:pt idx="437">
                  <c:v>4.7409999999999286E-2</c:v>
                </c:pt>
                <c:pt idx="438">
                  <c:v>1.7359999999999598E-2</c:v>
                </c:pt>
                <c:pt idx="439">
                  <c:v>7.2399999999999132E-3</c:v>
                </c:pt>
                <c:pt idx="440">
                  <c:v>5.4670000000000218E-2</c:v>
                </c:pt>
                <c:pt idx="441">
                  <c:v>0.1121799999999995</c:v>
                </c:pt>
                <c:pt idx="442">
                  <c:v>8.8470000000000049E-2</c:v>
                </c:pt>
                <c:pt idx="443">
                  <c:v>6.7479999999999762E-2</c:v>
                </c:pt>
                <c:pt idx="444">
                  <c:v>8.1079999999999597E-2</c:v>
                </c:pt>
                <c:pt idx="445">
                  <c:v>1.7339999999999467E-2</c:v>
                </c:pt>
                <c:pt idx="446">
                  <c:v>-5.4400000000005555E-3</c:v>
                </c:pt>
                <c:pt idx="447">
                  <c:v>0.1239599999999994</c:v>
                </c:pt>
                <c:pt idx="448">
                  <c:v>0.11573000000000011</c:v>
                </c:pt>
                <c:pt idx="449">
                  <c:v>0.1621999999999999</c:v>
                </c:pt>
                <c:pt idx="450">
                  <c:v>0.10935999999999968</c:v>
                </c:pt>
                <c:pt idx="451">
                  <c:v>9.7570000000000157E-2</c:v>
                </c:pt>
                <c:pt idx="452">
                  <c:v>-8.7000000000037048E-4</c:v>
                </c:pt>
                <c:pt idx="453">
                  <c:v>-1.2739999999999529E-2</c:v>
                </c:pt>
                <c:pt idx="454">
                  <c:v>-0.18776999999999999</c:v>
                </c:pt>
                <c:pt idx="455">
                  <c:v>-0.79215000000000035</c:v>
                </c:pt>
                <c:pt idx="456">
                  <c:v>-0.602580000000001</c:v>
                </c:pt>
                <c:pt idx="457">
                  <c:v>-0.5332400000000006</c:v>
                </c:pt>
                <c:pt idx="458">
                  <c:v>-0.24153000000000002</c:v>
                </c:pt>
                <c:pt idx="459">
                  <c:v>-9.570000000000034E-2</c:v>
                </c:pt>
                <c:pt idx="460">
                  <c:v>0.10390999999999995</c:v>
                </c:pt>
                <c:pt idx="461">
                  <c:v>0.1166999999999998</c:v>
                </c:pt>
                <c:pt idx="462">
                  <c:v>0.19690999999999992</c:v>
                </c:pt>
                <c:pt idx="463">
                  <c:v>0.16588000000000003</c:v>
                </c:pt>
                <c:pt idx="464">
                  <c:v>0.17770999999999981</c:v>
                </c:pt>
                <c:pt idx="465">
                  <c:v>0.12575999999999965</c:v>
                </c:pt>
                <c:pt idx="466">
                  <c:v>0.12759999999999883</c:v>
                </c:pt>
                <c:pt idx="467">
                  <c:v>0.17040999999999995</c:v>
                </c:pt>
                <c:pt idx="468">
                  <c:v>0.14221999999999912</c:v>
                </c:pt>
                <c:pt idx="469">
                  <c:v>0.10938999999999988</c:v>
                </c:pt>
                <c:pt idx="470">
                  <c:v>2.1860000000000213E-2</c:v>
                </c:pt>
                <c:pt idx="471">
                  <c:v>5.6509999999999838E-2</c:v>
                </c:pt>
                <c:pt idx="472">
                  <c:v>5.2019999999999289E-2</c:v>
                </c:pt>
                <c:pt idx="473">
                  <c:v>0.12487999999999966</c:v>
                </c:pt>
                <c:pt idx="474">
                  <c:v>0.15222999999999987</c:v>
                </c:pt>
                <c:pt idx="475">
                  <c:v>0.11211999999999955</c:v>
                </c:pt>
                <c:pt idx="476">
                  <c:v>-1.2710000000000665E-2</c:v>
                </c:pt>
                <c:pt idx="477">
                  <c:v>-3.6500000000003752E-3</c:v>
                </c:pt>
                <c:pt idx="478">
                  <c:v>-1.2770000000000614E-2</c:v>
                </c:pt>
                <c:pt idx="479">
                  <c:v>-5.1090000000000302E-2</c:v>
                </c:pt>
                <c:pt idx="480">
                  <c:v>-2.729999999999988E-2</c:v>
                </c:pt>
                <c:pt idx="481">
                  <c:v>9.1099999999997294E-3</c:v>
                </c:pt>
                <c:pt idx="482">
                  <c:v>0.16128999999999927</c:v>
                </c:pt>
                <c:pt idx="483">
                  <c:v>0.10209999999999919</c:v>
                </c:pt>
                <c:pt idx="484">
                  <c:v>8.384999999999998E-2</c:v>
                </c:pt>
                <c:pt idx="485">
                  <c:v>-7.2000000000000508E-2</c:v>
                </c:pt>
                <c:pt idx="486">
                  <c:v>-0.13035000000000085</c:v>
                </c:pt>
                <c:pt idx="487">
                  <c:v>-1.6359999999999708E-2</c:v>
                </c:pt>
                <c:pt idx="488">
                  <c:v>-0.11210999999999949</c:v>
                </c:pt>
                <c:pt idx="489">
                  <c:v>-8.2100000000004947E-3</c:v>
                </c:pt>
                <c:pt idx="490">
                  <c:v>-5.1059999999999661E-2</c:v>
                </c:pt>
                <c:pt idx="491">
                  <c:v>-0.12402999999999986</c:v>
                </c:pt>
                <c:pt idx="492">
                  <c:v>-0.10940000000000039</c:v>
                </c:pt>
                <c:pt idx="493">
                  <c:v>-8.8430000000000675E-2</c:v>
                </c:pt>
                <c:pt idx="494">
                  <c:v>-4.2860000000000564E-2</c:v>
                </c:pt>
                <c:pt idx="495">
                  <c:v>-1.460999999999979E-2</c:v>
                </c:pt>
                <c:pt idx="496">
                  <c:v>2.7379999999999516E-2</c:v>
                </c:pt>
                <c:pt idx="497">
                  <c:v>-7.3000000000003062E-3</c:v>
                </c:pt>
                <c:pt idx="498">
                  <c:v>1.1000000000000565E-2</c:v>
                </c:pt>
                <c:pt idx="499">
                  <c:v>-1.1869999999999603E-2</c:v>
                </c:pt>
                <c:pt idx="500">
                  <c:v>0.12492999999999954</c:v>
                </c:pt>
                <c:pt idx="501">
                  <c:v>0.10122000000000009</c:v>
                </c:pt>
                <c:pt idx="502">
                  <c:v>2.917000000000014E-2</c:v>
                </c:pt>
                <c:pt idx="503">
                  <c:v>-3.8290000000000379E-2</c:v>
                </c:pt>
                <c:pt idx="504">
                  <c:v>-0.10029000000000066</c:v>
                </c:pt>
                <c:pt idx="505">
                  <c:v>4.6459999999999724E-2</c:v>
                </c:pt>
                <c:pt idx="506">
                  <c:v>1.0960000000000303E-2</c:v>
                </c:pt>
                <c:pt idx="507">
                  <c:v>0.11753999999999998</c:v>
                </c:pt>
                <c:pt idx="508">
                  <c:v>8.9309999999999778E-2</c:v>
                </c:pt>
                <c:pt idx="509">
                  <c:v>0.1075699999999995</c:v>
                </c:pt>
                <c:pt idx="510">
                  <c:v>0.14219999999999988</c:v>
                </c:pt>
                <c:pt idx="511">
                  <c:v>0.11026999999999987</c:v>
                </c:pt>
                <c:pt idx="512">
                  <c:v>6.1080000000000023E-2</c:v>
                </c:pt>
                <c:pt idx="513">
                  <c:v>0.62258999999999975</c:v>
                </c:pt>
                <c:pt idx="514">
                  <c:v>0.37828000000000017</c:v>
                </c:pt>
                <c:pt idx="515">
                  <c:v>1.9298199999999994</c:v>
                </c:pt>
                <c:pt idx="516">
                  <c:v>-0.19868000000000041</c:v>
                </c:pt>
                <c:pt idx="517">
                  <c:v>-0.40652000000000044</c:v>
                </c:pt>
                <c:pt idx="518">
                  <c:v>-0.11029000000000089</c:v>
                </c:pt>
                <c:pt idx="519">
                  <c:v>-0.51597999999999988</c:v>
                </c:pt>
                <c:pt idx="520">
                  <c:v>-0.14766999999999975</c:v>
                </c:pt>
                <c:pt idx="521">
                  <c:v>-0.44665000000000044</c:v>
                </c:pt>
                <c:pt idx="522">
                  <c:v>-0.36741000000000001</c:v>
                </c:pt>
                <c:pt idx="523">
                  <c:v>-0.22697999999999974</c:v>
                </c:pt>
                <c:pt idx="524">
                  <c:v>-0.23882000000000048</c:v>
                </c:pt>
                <c:pt idx="525">
                  <c:v>-0.14671999999999974</c:v>
                </c:pt>
                <c:pt idx="526">
                  <c:v>-0.15947999999999984</c:v>
                </c:pt>
                <c:pt idx="527">
                  <c:v>-3.0059999999999309E-2</c:v>
                </c:pt>
                <c:pt idx="528">
                  <c:v>-4.0129999999999999E-2</c:v>
                </c:pt>
                <c:pt idx="529">
                  <c:v>-4.4660000000000366E-2</c:v>
                </c:pt>
                <c:pt idx="530">
                  <c:v>-1.6420000000000545E-2</c:v>
                </c:pt>
                <c:pt idx="531">
                  <c:v>-5.7460000000000733E-2</c:v>
                </c:pt>
                <c:pt idx="532">
                  <c:v>-0.13952000000000053</c:v>
                </c:pt>
                <c:pt idx="533">
                  <c:v>-0.12035000000000018</c:v>
                </c:pt>
                <c:pt idx="534">
                  <c:v>-3.5999999999996035E-3</c:v>
                </c:pt>
                <c:pt idx="535">
                  <c:v>2.0989999999999842E-2</c:v>
                </c:pt>
                <c:pt idx="536">
                  <c:v>-9.0220000000000411E-2</c:v>
                </c:pt>
                <c:pt idx="537">
                  <c:v>4.1049999999999809E-2</c:v>
                </c:pt>
                <c:pt idx="538">
                  <c:v>3.5569999999999435E-2</c:v>
                </c:pt>
                <c:pt idx="539">
                  <c:v>-2.6430000000000398E-2</c:v>
                </c:pt>
                <c:pt idx="540">
                  <c:v>-0.16869000000000067</c:v>
                </c:pt>
                <c:pt idx="541">
                  <c:v>-8.4810000000000496E-2</c:v>
                </c:pt>
                <c:pt idx="542">
                  <c:v>-6.3820000000000654E-2</c:v>
                </c:pt>
                <c:pt idx="543">
                  <c:v>3.8240000000000052E-2</c:v>
                </c:pt>
                <c:pt idx="544">
                  <c:v>4.7369999999999912E-2</c:v>
                </c:pt>
                <c:pt idx="545">
                  <c:v>0.16961000000000004</c:v>
                </c:pt>
                <c:pt idx="546">
                  <c:v>0.24790999999999963</c:v>
                </c:pt>
                <c:pt idx="547">
                  <c:v>0.25254999999999983</c:v>
                </c:pt>
                <c:pt idx="548">
                  <c:v>0.12856000000000023</c:v>
                </c:pt>
                <c:pt idx="549">
                  <c:v>0.10570000000000013</c:v>
                </c:pt>
                <c:pt idx="550">
                  <c:v>-0.27707000000000059</c:v>
                </c:pt>
                <c:pt idx="551">
                  <c:v>-0.14407000000000014</c:v>
                </c:pt>
                <c:pt idx="552">
                  <c:v>-7.4740000000000251E-2</c:v>
                </c:pt>
                <c:pt idx="553">
                  <c:v>-0.11665000000000036</c:v>
                </c:pt>
                <c:pt idx="554">
                  <c:v>-0.1148400000000005</c:v>
                </c:pt>
                <c:pt idx="555">
                  <c:v>-4.0980000000000238E-2</c:v>
                </c:pt>
                <c:pt idx="556">
                  <c:v>7.3819999999999997E-2</c:v>
                </c:pt>
                <c:pt idx="557">
                  <c:v>2.3649999999999505E-2</c:v>
                </c:pt>
                <c:pt idx="558">
                  <c:v>-7.2900000000002407E-3</c:v>
                </c:pt>
                <c:pt idx="559">
                  <c:v>-3.4690000000000332E-2</c:v>
                </c:pt>
                <c:pt idx="560">
                  <c:v>4.5599999999992313E-3</c:v>
                </c:pt>
                <c:pt idx="561">
                  <c:v>4.834000000000005E-2</c:v>
                </c:pt>
                <c:pt idx="562">
                  <c:v>-7.2899999999997966E-3</c:v>
                </c:pt>
                <c:pt idx="563">
                  <c:v>4.2870000000000186E-2</c:v>
                </c:pt>
                <c:pt idx="564">
                  <c:v>4.1019999999999612E-2</c:v>
                </c:pt>
                <c:pt idx="565">
                  <c:v>9.2969999999999775E-2</c:v>
                </c:pt>
                <c:pt idx="566">
                  <c:v>1.5479999999999716E-2</c:v>
                </c:pt>
                <c:pt idx="567">
                  <c:v>5.7419999999999582E-2</c:v>
                </c:pt>
                <c:pt idx="568">
                  <c:v>4.2839999999999545E-2</c:v>
                </c:pt>
                <c:pt idx="569">
                  <c:v>2.4609999999999577E-2</c:v>
                </c:pt>
                <c:pt idx="570">
                  <c:v>6.2920000000000087E-2</c:v>
                </c:pt>
                <c:pt idx="571">
                  <c:v>3.2849999999999824E-2</c:v>
                </c:pt>
                <c:pt idx="572">
                  <c:v>7.2499999999999787E-3</c:v>
                </c:pt>
                <c:pt idx="573">
                  <c:v>5.284000000000022E-2</c:v>
                </c:pt>
                <c:pt idx="574">
                  <c:v>-7.2399999999999132E-3</c:v>
                </c:pt>
                <c:pt idx="575">
                  <c:v>2.8239999999999821E-2</c:v>
                </c:pt>
                <c:pt idx="576">
                  <c:v>1.9129999999999647E-2</c:v>
                </c:pt>
                <c:pt idx="577">
                  <c:v>3.0949999999999367E-2</c:v>
                </c:pt>
                <c:pt idx="578">
                  <c:v>7.2899999999993526E-3</c:v>
                </c:pt>
                <c:pt idx="579">
                  <c:v>0.4274899999999997</c:v>
                </c:pt>
                <c:pt idx="580">
                  <c:v>0.35191999999999979</c:v>
                </c:pt>
                <c:pt idx="581">
                  <c:v>0.47035999999999945</c:v>
                </c:pt>
                <c:pt idx="582">
                  <c:v>0.15134000000000025</c:v>
                </c:pt>
                <c:pt idx="583">
                  <c:v>0.15127999999999986</c:v>
                </c:pt>
                <c:pt idx="584">
                  <c:v>0.15045999999999982</c:v>
                </c:pt>
                <c:pt idx="585">
                  <c:v>0.28165999999999958</c:v>
                </c:pt>
                <c:pt idx="586">
                  <c:v>0.11573999999999973</c:v>
                </c:pt>
                <c:pt idx="587">
                  <c:v>1.7279999999999518E-2</c:v>
                </c:pt>
                <c:pt idx="588">
                  <c:v>-0.19688999999999979</c:v>
                </c:pt>
                <c:pt idx="589">
                  <c:v>-0.14671000000000056</c:v>
                </c:pt>
                <c:pt idx="590">
                  <c:v>2.6439999999999131E-2</c:v>
                </c:pt>
                <c:pt idx="591">
                  <c:v>4.0099999999998914E-2</c:v>
                </c:pt>
                <c:pt idx="592">
                  <c:v>0.12303999999999959</c:v>
                </c:pt>
                <c:pt idx="593">
                  <c:v>6.2029999999999141E-2</c:v>
                </c:pt>
                <c:pt idx="594">
                  <c:v>0.23518999999999934</c:v>
                </c:pt>
                <c:pt idx="595">
                  <c:v>8.1089999999999662E-2</c:v>
                </c:pt>
                <c:pt idx="596">
                  <c:v>1.3689999999999536E-2</c:v>
                </c:pt>
                <c:pt idx="597">
                  <c:v>-1.9099999999999895E-2</c:v>
                </c:pt>
                <c:pt idx="598">
                  <c:v>-7.8380000000000116E-2</c:v>
                </c:pt>
                <c:pt idx="599">
                  <c:v>5.1979999999999471E-2</c:v>
                </c:pt>
                <c:pt idx="600">
                  <c:v>0.12029999999999941</c:v>
                </c:pt>
                <c:pt idx="601">
                  <c:v>0.13393000000000033</c:v>
                </c:pt>
                <c:pt idx="602">
                  <c:v>0.34095999999999993</c:v>
                </c:pt>
                <c:pt idx="603">
                  <c:v>0.28347999999999995</c:v>
                </c:pt>
                <c:pt idx="604">
                  <c:v>0.20236000000000054</c:v>
                </c:pt>
                <c:pt idx="605">
                  <c:v>0.24338000000000015</c:v>
                </c:pt>
                <c:pt idx="606">
                  <c:v>0.12856999999999985</c:v>
                </c:pt>
                <c:pt idx="607">
                  <c:v>-3.6700000000005062E-3</c:v>
                </c:pt>
                <c:pt idx="608">
                  <c:v>-7.7530000000000321E-2</c:v>
                </c:pt>
                <c:pt idx="609">
                  <c:v>-8.2060000000000244E-2</c:v>
                </c:pt>
                <c:pt idx="610">
                  <c:v>-4.2790000000000994E-2</c:v>
                </c:pt>
                <c:pt idx="611">
                  <c:v>-0.17411000000000065</c:v>
                </c:pt>
                <c:pt idx="612">
                  <c:v>-0.19051000000000062</c:v>
                </c:pt>
                <c:pt idx="613">
                  <c:v>-0.19233999999999973</c:v>
                </c:pt>
                <c:pt idx="614">
                  <c:v>-0.19235000000000024</c:v>
                </c:pt>
                <c:pt idx="615">
                  <c:v>-0.12945000000000029</c:v>
                </c:pt>
                <c:pt idx="616">
                  <c:v>-7.2949999999999626E-2</c:v>
                </c:pt>
                <c:pt idx="617">
                  <c:v>-8.6620000000000807E-2</c:v>
                </c:pt>
                <c:pt idx="618">
                  <c:v>2.7389999999998693E-2</c:v>
                </c:pt>
                <c:pt idx="619">
                  <c:v>0.31362999999999897</c:v>
                </c:pt>
                <c:pt idx="620">
                  <c:v>0.20967999999999876</c:v>
                </c:pt>
                <c:pt idx="621">
                  <c:v>0.11939000000000011</c:v>
                </c:pt>
                <c:pt idx="622">
                  <c:v>3.1030000000000335E-2</c:v>
                </c:pt>
                <c:pt idx="623">
                  <c:v>4.0969999999999729E-2</c:v>
                </c:pt>
                <c:pt idx="624">
                  <c:v>3.739999999999899E-2</c:v>
                </c:pt>
                <c:pt idx="625">
                  <c:v>4.281999999999897E-2</c:v>
                </c:pt>
                <c:pt idx="626">
                  <c:v>1.2789999999999857E-2</c:v>
                </c:pt>
                <c:pt idx="627">
                  <c:v>2.5519999999999321E-2</c:v>
                </c:pt>
                <c:pt idx="628">
                  <c:v>7.2010000000000574E-2</c:v>
                </c:pt>
                <c:pt idx="629">
                  <c:v>-4.0149999999999686E-2</c:v>
                </c:pt>
                <c:pt idx="630">
                  <c:v>0.42931000000000008</c:v>
                </c:pt>
                <c:pt idx="631">
                  <c:v>0.3035899999999998</c:v>
                </c:pt>
                <c:pt idx="632">
                  <c:v>0.14399999999999924</c:v>
                </c:pt>
                <c:pt idx="633">
                  <c:v>2.1870000000000722E-2</c:v>
                </c:pt>
                <c:pt idx="634">
                  <c:v>-0.10389999999999944</c:v>
                </c:pt>
                <c:pt idx="635">
                  <c:v>0.10116999999999976</c:v>
                </c:pt>
                <c:pt idx="636">
                  <c:v>5.4699999999999527E-2</c:v>
                </c:pt>
                <c:pt idx="637">
                  <c:v>1.1829999999998897E-2</c:v>
                </c:pt>
                <c:pt idx="638">
                  <c:v>1.3659999999998895E-2</c:v>
                </c:pt>
                <c:pt idx="639">
                  <c:v>8.2090000000000884E-2</c:v>
                </c:pt>
                <c:pt idx="640">
                  <c:v>-1.7339999999999911E-2</c:v>
                </c:pt>
                <c:pt idx="641">
                  <c:v>2.8250000000000774E-2</c:v>
                </c:pt>
                <c:pt idx="642">
                  <c:v>0.24157999999999991</c:v>
                </c:pt>
                <c:pt idx="643">
                  <c:v>0.21873999999999949</c:v>
                </c:pt>
                <c:pt idx="644">
                  <c:v>0.21238999999999919</c:v>
                </c:pt>
                <c:pt idx="645">
                  <c:v>0.28900999999999932</c:v>
                </c:pt>
                <c:pt idx="646">
                  <c:v>0.1495299999999995</c:v>
                </c:pt>
                <c:pt idx="647">
                  <c:v>5.2859999999999907E-2</c:v>
                </c:pt>
                <c:pt idx="648">
                  <c:v>-7.3810000000000819E-2</c:v>
                </c:pt>
                <c:pt idx="649">
                  <c:v>-7.563999999999993E-2</c:v>
                </c:pt>
                <c:pt idx="650">
                  <c:v>-0.13314999999999966</c:v>
                </c:pt>
                <c:pt idx="651">
                  <c:v>-0.10396999999999945</c:v>
                </c:pt>
                <c:pt idx="652">
                  <c:v>-6.3850000000000406E-2</c:v>
                </c:pt>
                <c:pt idx="653">
                  <c:v>5.3800000000000736E-2</c:v>
                </c:pt>
                <c:pt idx="654">
                  <c:v>1.2760000000000105E-2</c:v>
                </c:pt>
                <c:pt idx="655">
                  <c:v>-0.10756000000000032</c:v>
                </c:pt>
                <c:pt idx="656">
                  <c:v>-7.657999999999987E-2</c:v>
                </c:pt>
                <c:pt idx="657">
                  <c:v>-0.11852000000000018</c:v>
                </c:pt>
                <c:pt idx="658">
                  <c:v>-7.6500000000001123E-2</c:v>
                </c:pt>
                <c:pt idx="659">
                  <c:v>5.9219999999999828E-2</c:v>
                </c:pt>
                <c:pt idx="660">
                  <c:v>8.8449999999999918E-2</c:v>
                </c:pt>
                <c:pt idx="661">
                  <c:v>6.2949999999999839E-2</c:v>
                </c:pt>
                <c:pt idx="662">
                  <c:v>5.4699999999998639E-3</c:v>
                </c:pt>
                <c:pt idx="663">
                  <c:v>3.0119999999999258E-2</c:v>
                </c:pt>
                <c:pt idx="664">
                  <c:v>2.5529999999998942E-2</c:v>
                </c:pt>
                <c:pt idx="665">
                  <c:v>-5.9319999999999595E-2</c:v>
                </c:pt>
                <c:pt idx="666">
                  <c:v>-5.6560000000000166E-2</c:v>
                </c:pt>
                <c:pt idx="667">
                  <c:v>5.6509999999999394E-2</c:v>
                </c:pt>
                <c:pt idx="668">
                  <c:v>3.2849999999998936E-2</c:v>
                </c:pt>
                <c:pt idx="669">
                  <c:v>-2.6410000000000267E-2</c:v>
                </c:pt>
                <c:pt idx="670">
                  <c:v>-0.10578000000000021</c:v>
                </c:pt>
                <c:pt idx="671">
                  <c:v>-6.8330000000000446E-2</c:v>
                </c:pt>
                <c:pt idx="672">
                  <c:v>-0.12310999999999961</c:v>
                </c:pt>
                <c:pt idx="673">
                  <c:v>-0.15682000000000063</c:v>
                </c:pt>
                <c:pt idx="674">
                  <c:v>-0.10941000000000134</c:v>
                </c:pt>
                <c:pt idx="675">
                  <c:v>-0.20873000000000008</c:v>
                </c:pt>
                <c:pt idx="676">
                  <c:v>-0.13855000000000128</c:v>
                </c:pt>
                <c:pt idx="677">
                  <c:v>-0.20420000000000105</c:v>
                </c:pt>
                <c:pt idx="678">
                  <c:v>-0.27981999999999996</c:v>
                </c:pt>
                <c:pt idx="679">
                  <c:v>-0.16220000000000123</c:v>
                </c:pt>
                <c:pt idx="680">
                  <c:v>4.6469999999999345E-2</c:v>
                </c:pt>
                <c:pt idx="681">
                  <c:v>8.8470000000000049E-2</c:v>
                </c:pt>
                <c:pt idx="682">
                  <c:v>8.3899999999998975E-2</c:v>
                </c:pt>
                <c:pt idx="683">
                  <c:v>0.11206999999999923</c:v>
                </c:pt>
                <c:pt idx="684">
                  <c:v>-0.10395000000000021</c:v>
                </c:pt>
                <c:pt idx="685">
                  <c:v>-9.9390000000000533E-2</c:v>
                </c:pt>
                <c:pt idx="686">
                  <c:v>-7.105000000000139E-2</c:v>
                </c:pt>
                <c:pt idx="687">
                  <c:v>-4.008000000000056E-2</c:v>
                </c:pt>
                <c:pt idx="688">
                  <c:v>-4.550000000000054E-3</c:v>
                </c:pt>
                <c:pt idx="689">
                  <c:v>0.17502999999999869</c:v>
                </c:pt>
                <c:pt idx="690">
                  <c:v>0.14221999999999912</c:v>
                </c:pt>
                <c:pt idx="691">
                  <c:v>0.21332999999999913</c:v>
                </c:pt>
                <c:pt idx="692">
                  <c:v>0.18137000000000025</c:v>
                </c:pt>
                <c:pt idx="693">
                  <c:v>0.11939000000000011</c:v>
                </c:pt>
                <c:pt idx="694">
                  <c:v>7.5640000000000818E-2</c:v>
                </c:pt>
                <c:pt idx="695">
                  <c:v>6.8389999999999951E-2</c:v>
                </c:pt>
                <c:pt idx="696">
                  <c:v>0.14579999999999949</c:v>
                </c:pt>
                <c:pt idx="697">
                  <c:v>5.9289999999998955E-2</c:v>
                </c:pt>
                <c:pt idx="698">
                  <c:v>4.7419999999999796E-2</c:v>
                </c:pt>
                <c:pt idx="699">
                  <c:v>-2.7339999999999698E-2</c:v>
                </c:pt>
                <c:pt idx="700">
                  <c:v>3.0990000000000073E-2</c:v>
                </c:pt>
                <c:pt idx="701">
                  <c:v>5.0079999999999458E-2</c:v>
                </c:pt>
                <c:pt idx="702">
                  <c:v>-2.8290000000000148E-2</c:v>
                </c:pt>
                <c:pt idx="703">
                  <c:v>-0.21966999999999981</c:v>
                </c:pt>
                <c:pt idx="704">
                  <c:v>-0.14407000000000014</c:v>
                </c:pt>
                <c:pt idx="705">
                  <c:v>-5.0160000000000871E-2</c:v>
                </c:pt>
                <c:pt idx="706">
                  <c:v>3.0069999999999375E-2</c:v>
                </c:pt>
                <c:pt idx="707">
                  <c:v>-8.2939999999999792E-2</c:v>
                </c:pt>
                <c:pt idx="708">
                  <c:v>-5.105000000000004E-2</c:v>
                </c:pt>
                <c:pt idx="709">
                  <c:v>-0.15132000000000101</c:v>
                </c:pt>
                <c:pt idx="710">
                  <c:v>6.7529999999998758E-2</c:v>
                </c:pt>
                <c:pt idx="711">
                  <c:v>1.0989999999999611E-2</c:v>
                </c:pt>
                <c:pt idx="712">
                  <c:v>6.7499999999999005E-2</c:v>
                </c:pt>
                <c:pt idx="713">
                  <c:v>0.14675000000000082</c:v>
                </c:pt>
                <c:pt idx="714">
                  <c:v>3.9189999999998726E-2</c:v>
                </c:pt>
                <c:pt idx="715">
                  <c:v>-5.385000000000062E-2</c:v>
                </c:pt>
                <c:pt idx="716">
                  <c:v>-5.6490000000000151E-2</c:v>
                </c:pt>
                <c:pt idx="717">
                  <c:v>-7.2950000000000514E-2</c:v>
                </c:pt>
                <c:pt idx="718">
                  <c:v>-0.1357999999999997</c:v>
                </c:pt>
                <c:pt idx="719">
                  <c:v>-0.10115999999999925</c:v>
                </c:pt>
                <c:pt idx="720">
                  <c:v>1.5469999999998763E-2</c:v>
                </c:pt>
                <c:pt idx="721">
                  <c:v>0.16493999999999964</c:v>
                </c:pt>
                <c:pt idx="722">
                  <c:v>0.12121999999999922</c:v>
                </c:pt>
                <c:pt idx="723">
                  <c:v>-2.6440000000000019E-2</c:v>
                </c:pt>
                <c:pt idx="724">
                  <c:v>1.8599999999988626E-3</c:v>
                </c:pt>
                <c:pt idx="725">
                  <c:v>2.276000000000078E-2</c:v>
                </c:pt>
                <c:pt idx="726">
                  <c:v>-0.17775000000000052</c:v>
                </c:pt>
                <c:pt idx="727">
                  <c:v>-7.8400000000000247E-2</c:v>
                </c:pt>
                <c:pt idx="728">
                  <c:v>-7.1989999999999554E-2</c:v>
                </c:pt>
                <c:pt idx="729">
                  <c:v>-7.8410000000000757E-2</c:v>
                </c:pt>
                <c:pt idx="730">
                  <c:v>0.1148599999999993</c:v>
                </c:pt>
                <c:pt idx="731">
                  <c:v>2.2819999999998508E-2</c:v>
                </c:pt>
                <c:pt idx="732">
                  <c:v>5.5579999999999963E-2</c:v>
                </c:pt>
                <c:pt idx="733">
                  <c:v>0.22611999999999988</c:v>
                </c:pt>
                <c:pt idx="734">
                  <c:v>0.13308999999999926</c:v>
                </c:pt>
                <c:pt idx="735">
                  <c:v>0.21694999999999975</c:v>
                </c:pt>
                <c:pt idx="736">
                  <c:v>0.17497000000000007</c:v>
                </c:pt>
                <c:pt idx="737">
                  <c:v>8.2970000000000432E-2</c:v>
                </c:pt>
                <c:pt idx="738">
                  <c:v>2.8209999999999624E-2</c:v>
                </c:pt>
                <c:pt idx="739">
                  <c:v>0.14949000000000012</c:v>
                </c:pt>
                <c:pt idx="740">
                  <c:v>5.196999999999985E-2</c:v>
                </c:pt>
                <c:pt idx="741">
                  <c:v>-1.5510000000001689E-2</c:v>
                </c:pt>
                <c:pt idx="742">
                  <c:v>-0.11116000000000081</c:v>
                </c:pt>
                <c:pt idx="743">
                  <c:v>-4.1890000000000427E-2</c:v>
                </c:pt>
                <c:pt idx="744">
                  <c:v>0.12849999999999984</c:v>
                </c:pt>
                <c:pt idx="745">
                  <c:v>0.15040000000000031</c:v>
                </c:pt>
                <c:pt idx="746">
                  <c:v>0.26522000000000023</c:v>
                </c:pt>
                <c:pt idx="747">
                  <c:v>0.16410999999999998</c:v>
                </c:pt>
                <c:pt idx="748">
                  <c:v>9.8489999999999966E-2</c:v>
                </c:pt>
                <c:pt idx="749">
                  <c:v>2.2769999999999513E-2</c:v>
                </c:pt>
                <c:pt idx="750">
                  <c:v>-4.6540000000000248E-2</c:v>
                </c:pt>
                <c:pt idx="751">
                  <c:v>2.1009999999999529E-2</c:v>
                </c:pt>
                <c:pt idx="752">
                  <c:v>-2.370000000000072E-2</c:v>
                </c:pt>
                <c:pt idx="753">
                  <c:v>-0.11214999999999975</c:v>
                </c:pt>
                <c:pt idx="754">
                  <c:v>-0.10482000000000014</c:v>
                </c:pt>
                <c:pt idx="755">
                  <c:v>-9.8410000000000331E-2</c:v>
                </c:pt>
                <c:pt idx="756">
                  <c:v>-2.7100000000004343E-3</c:v>
                </c:pt>
                <c:pt idx="757">
                  <c:v>7.2930000000000383E-2</c:v>
                </c:pt>
                <c:pt idx="758">
                  <c:v>-6.8430000000000213E-2</c:v>
                </c:pt>
                <c:pt idx="759">
                  <c:v>-0.2334000000000005</c:v>
                </c:pt>
                <c:pt idx="760">
                  <c:v>-0.15496000000000087</c:v>
                </c:pt>
                <c:pt idx="761">
                  <c:v>-0.27986000000000022</c:v>
                </c:pt>
                <c:pt idx="762">
                  <c:v>-0.21237999999999957</c:v>
                </c:pt>
                <c:pt idx="763">
                  <c:v>-0.24158000000000079</c:v>
                </c:pt>
                <c:pt idx="764">
                  <c:v>-0.27167000000000119</c:v>
                </c:pt>
                <c:pt idx="765">
                  <c:v>-0.19870999999999928</c:v>
                </c:pt>
                <c:pt idx="766">
                  <c:v>-6.5649999999999764E-2</c:v>
                </c:pt>
                <c:pt idx="767">
                  <c:v>-8.1300000000004147E-3</c:v>
                </c:pt>
                <c:pt idx="768">
                  <c:v>2.1009999999999529E-2</c:v>
                </c:pt>
                <c:pt idx="769">
                  <c:v>0.14588000000000001</c:v>
                </c:pt>
                <c:pt idx="770">
                  <c:v>0.28080000000000016</c:v>
                </c:pt>
                <c:pt idx="771">
                  <c:v>0.25154999999999905</c:v>
                </c:pt>
                <c:pt idx="772">
                  <c:v>0.20511999999999908</c:v>
                </c:pt>
                <c:pt idx="773">
                  <c:v>-9.3890000000000917E-2</c:v>
                </c:pt>
                <c:pt idx="774">
                  <c:v>-0.11575000000000024</c:v>
                </c:pt>
                <c:pt idx="775">
                  <c:v>-9.1170000000000861E-2</c:v>
                </c:pt>
                <c:pt idx="776">
                  <c:v>-0.1094400000000002</c:v>
                </c:pt>
                <c:pt idx="777">
                  <c:v>8.239999999999803E-3</c:v>
                </c:pt>
                <c:pt idx="778">
                  <c:v>-9.0230000000000921E-2</c:v>
                </c:pt>
                <c:pt idx="779">
                  <c:v>-0.15589000000000119</c:v>
                </c:pt>
                <c:pt idx="780">
                  <c:v>-0.22245999999999988</c:v>
                </c:pt>
                <c:pt idx="781">
                  <c:v>-1.8229999999999968E-2</c:v>
                </c:pt>
                <c:pt idx="782">
                  <c:v>0.22792000000000012</c:v>
                </c:pt>
                <c:pt idx="783">
                  <c:v>2.3719999999999075E-2</c:v>
                </c:pt>
                <c:pt idx="784">
                  <c:v>3.3729999999999372E-2</c:v>
                </c:pt>
                <c:pt idx="785">
                  <c:v>-0.124950000000001</c:v>
                </c:pt>
                <c:pt idx="786">
                  <c:v>-0.23250000000000082</c:v>
                </c:pt>
                <c:pt idx="787">
                  <c:v>-0.17680000000000007</c:v>
                </c:pt>
                <c:pt idx="788">
                  <c:v>-8.8460000000000427E-2</c:v>
                </c:pt>
                <c:pt idx="789">
                  <c:v>-0.11392999999999986</c:v>
                </c:pt>
                <c:pt idx="790">
                  <c:v>-0.22699999999999942</c:v>
                </c:pt>
                <c:pt idx="791">
                  <c:v>-2.8210000000000512E-2</c:v>
                </c:pt>
                <c:pt idx="792">
                  <c:v>-0.34363999999999972</c:v>
                </c:pt>
                <c:pt idx="793">
                  <c:v>-0.40751000000000026</c:v>
                </c:pt>
                <c:pt idx="794">
                  <c:v>-0.54968000000000039</c:v>
                </c:pt>
                <c:pt idx="795">
                  <c:v>-0.24338000000000015</c:v>
                </c:pt>
                <c:pt idx="796">
                  <c:v>5.3779999999998829E-2</c:v>
                </c:pt>
                <c:pt idx="797">
                  <c:v>2.8249999999999886E-2</c:v>
                </c:pt>
                <c:pt idx="798">
                  <c:v>3.1049999999999578E-2</c:v>
                </c:pt>
                <c:pt idx="799">
                  <c:v>0.21058999999999894</c:v>
                </c:pt>
                <c:pt idx="800">
                  <c:v>0.23516999999999921</c:v>
                </c:pt>
                <c:pt idx="801">
                  <c:v>0.31179000000000023</c:v>
                </c:pt>
                <c:pt idx="802">
                  <c:v>0.27896999999999927</c:v>
                </c:pt>
                <c:pt idx="803">
                  <c:v>0.20420000000000016</c:v>
                </c:pt>
                <c:pt idx="804">
                  <c:v>0.10477999999999987</c:v>
                </c:pt>
                <c:pt idx="805">
                  <c:v>0.10568999999999917</c:v>
                </c:pt>
                <c:pt idx="806">
                  <c:v>-1.8229999999999968E-2</c:v>
                </c:pt>
                <c:pt idx="807">
                  <c:v>2.3710000000000342E-2</c:v>
                </c:pt>
                <c:pt idx="808">
                  <c:v>4.2809999999999349E-2</c:v>
                </c:pt>
                <c:pt idx="809">
                  <c:v>5.0180000000000113E-2</c:v>
                </c:pt>
                <c:pt idx="810">
                  <c:v>0.17048000000000041</c:v>
                </c:pt>
                <c:pt idx="811">
                  <c:v>0.12671999999999972</c:v>
                </c:pt>
                <c:pt idx="812">
                  <c:v>3.1009999999999316E-2</c:v>
                </c:pt>
                <c:pt idx="813">
                  <c:v>8.8390000000000413E-2</c:v>
                </c:pt>
                <c:pt idx="814">
                  <c:v>9.1170000000000861E-2</c:v>
                </c:pt>
                <c:pt idx="815">
                  <c:v>1.8399999999996197E-3</c:v>
                </c:pt>
                <c:pt idx="816">
                  <c:v>-0.10939999999999994</c:v>
                </c:pt>
                <c:pt idx="817">
                  <c:v>-6.6599999999999326E-2</c:v>
                </c:pt>
                <c:pt idx="818">
                  <c:v>-0.11216000000000026</c:v>
                </c:pt>
                <c:pt idx="819">
                  <c:v>-0.15678999999999998</c:v>
                </c:pt>
                <c:pt idx="820">
                  <c:v>-0.21241999999999983</c:v>
                </c:pt>
                <c:pt idx="821">
                  <c:v>-9.0270000000001183E-2</c:v>
                </c:pt>
                <c:pt idx="822">
                  <c:v>-0.17592999999999925</c:v>
                </c:pt>
                <c:pt idx="823">
                  <c:v>-0.13397999999999932</c:v>
                </c:pt>
                <c:pt idx="824">
                  <c:v>5.5300000000002569E-3</c:v>
                </c:pt>
                <c:pt idx="825">
                  <c:v>0.13769000000000009</c:v>
                </c:pt>
                <c:pt idx="826">
                  <c:v>7.2039999999999438E-2</c:v>
                </c:pt>
                <c:pt idx="827">
                  <c:v>-6.9260000000000765E-2</c:v>
                </c:pt>
                <c:pt idx="828">
                  <c:v>9.1000000000018844E-4</c:v>
                </c:pt>
                <c:pt idx="829">
                  <c:v>-0.11851999999999929</c:v>
                </c:pt>
                <c:pt idx="830">
                  <c:v>-0.14132999999999996</c:v>
                </c:pt>
                <c:pt idx="831">
                  <c:v>-0.23336999999999986</c:v>
                </c:pt>
                <c:pt idx="832">
                  <c:v>-4.4690000000000119E-2</c:v>
                </c:pt>
                <c:pt idx="833">
                  <c:v>9.3380000000000685E-2</c:v>
                </c:pt>
                <c:pt idx="834">
                  <c:v>0.1783399999999995</c:v>
                </c:pt>
                <c:pt idx="835">
                  <c:v>0.2466999999999997</c:v>
                </c:pt>
                <c:pt idx="836">
                  <c:v>-1.9839999999999414E-2</c:v>
                </c:pt>
                <c:pt idx="837">
                  <c:v>-0.17379999999999995</c:v>
                </c:pt>
                <c:pt idx="838">
                  <c:v>-0.33039999999999914</c:v>
                </c:pt>
                <c:pt idx="839">
                  <c:v>-0.23981999999999992</c:v>
                </c:pt>
                <c:pt idx="840">
                  <c:v>-0.27273000000000103</c:v>
                </c:pt>
                <c:pt idx="841">
                  <c:v>-0.20315999999999956</c:v>
                </c:pt>
                <c:pt idx="842">
                  <c:v>7.5990000000000002E-2</c:v>
                </c:pt>
                <c:pt idx="843">
                  <c:v>8.7879999999999292E-2</c:v>
                </c:pt>
                <c:pt idx="844">
                  <c:v>0.23519000000000023</c:v>
                </c:pt>
                <c:pt idx="845">
                  <c:v>1.4659999999999229E-2</c:v>
                </c:pt>
                <c:pt idx="846">
                  <c:v>-6.2210000000000321E-2</c:v>
                </c:pt>
                <c:pt idx="847">
                  <c:v>-3.7560000000000038E-2</c:v>
                </c:pt>
                <c:pt idx="848">
                  <c:v>4.3980000000000352E-2</c:v>
                </c:pt>
                <c:pt idx="849">
                  <c:v>2.195999999999998E-2</c:v>
                </c:pt>
                <c:pt idx="850">
                  <c:v>4.3970000000000731E-2</c:v>
                </c:pt>
                <c:pt idx="851">
                  <c:v>0.18853000000000009</c:v>
                </c:pt>
                <c:pt idx="852">
                  <c:v>0.18947999999999965</c:v>
                </c:pt>
                <c:pt idx="853">
                  <c:v>2.0140000000000491E-2</c:v>
                </c:pt>
                <c:pt idx="854">
                  <c:v>-4.3009999999999771E-2</c:v>
                </c:pt>
                <c:pt idx="855">
                  <c:v>5.9470000000000134E-2</c:v>
                </c:pt>
                <c:pt idx="856">
                  <c:v>-3.7199999999995015E-3</c:v>
                </c:pt>
                <c:pt idx="857">
                  <c:v>-4.1220000000000034E-2</c:v>
                </c:pt>
                <c:pt idx="858">
                  <c:v>3.2039999999999402E-2</c:v>
                </c:pt>
                <c:pt idx="859">
                  <c:v>-2.5599999999999845E-2</c:v>
                </c:pt>
                <c:pt idx="860">
                  <c:v>-0.16478000000000037</c:v>
                </c:pt>
                <c:pt idx="861">
                  <c:v>-0.27369999999999983</c:v>
                </c:pt>
                <c:pt idx="862">
                  <c:v>-0.32954000000000061</c:v>
                </c:pt>
                <c:pt idx="863">
                  <c:v>-0.14915000000000056</c:v>
                </c:pt>
                <c:pt idx="864">
                  <c:v>-5.5300000000002569E-3</c:v>
                </c:pt>
                <c:pt idx="865">
                  <c:v>-0.13361000000000001</c:v>
                </c:pt>
                <c:pt idx="866">
                  <c:v>-7.4170000000000513E-2</c:v>
                </c:pt>
                <c:pt idx="867">
                  <c:v>5.769999999999964E-2</c:v>
                </c:pt>
                <c:pt idx="868">
                  <c:v>2.5619999999999088E-2</c:v>
                </c:pt>
                <c:pt idx="869">
                  <c:v>1.3769999999999172E-2</c:v>
                </c:pt>
                <c:pt idx="870">
                  <c:v>0.13362999999999925</c:v>
                </c:pt>
                <c:pt idx="871">
                  <c:v>0.11810999999999972</c:v>
                </c:pt>
                <c:pt idx="872">
                  <c:v>2.1969999999999601E-2</c:v>
                </c:pt>
                <c:pt idx="873">
                  <c:v>-3.5690000000000666E-2</c:v>
                </c:pt>
                <c:pt idx="874">
                  <c:v>-0.13095000000000034</c:v>
                </c:pt>
                <c:pt idx="875">
                  <c:v>-6.0430000000000206E-2</c:v>
                </c:pt>
                <c:pt idx="876">
                  <c:v>-0.14555999999999969</c:v>
                </c:pt>
                <c:pt idx="877">
                  <c:v>-9.4250000000000611E-2</c:v>
                </c:pt>
                <c:pt idx="878">
                  <c:v>7.2799999999997311E-3</c:v>
                </c:pt>
                <c:pt idx="879">
                  <c:v>3.4740000000000215E-2</c:v>
                </c:pt>
                <c:pt idx="880">
                  <c:v>4.5600000000005636E-3</c:v>
                </c:pt>
                <c:pt idx="881">
                  <c:v>-3.7530000000000285E-2</c:v>
                </c:pt>
                <c:pt idx="882">
                  <c:v>-2.6999999999999247E-3</c:v>
                </c:pt>
                <c:pt idx="883">
                  <c:v>-0.13274000000000097</c:v>
                </c:pt>
                <c:pt idx="884">
                  <c:v>3.1109999999999971E-2</c:v>
                </c:pt>
                <c:pt idx="885">
                  <c:v>-3.6599999999999966E-3</c:v>
                </c:pt>
                <c:pt idx="886">
                  <c:v>0.10435999999999979</c:v>
                </c:pt>
                <c:pt idx="887">
                  <c:v>0.10892999999999997</c:v>
                </c:pt>
                <c:pt idx="888">
                  <c:v>0.45955999999999975</c:v>
                </c:pt>
                <c:pt idx="889">
                  <c:v>0.34696999999999978</c:v>
                </c:pt>
                <c:pt idx="890">
                  <c:v>0.24896000000000029</c:v>
                </c:pt>
                <c:pt idx="891">
                  <c:v>9.9730000000000985E-2</c:v>
                </c:pt>
                <c:pt idx="892">
                  <c:v>0.14458999999999911</c:v>
                </c:pt>
                <c:pt idx="893">
                  <c:v>0.1226699999999985</c:v>
                </c:pt>
                <c:pt idx="894">
                  <c:v>4.9449999999999328E-2</c:v>
                </c:pt>
                <c:pt idx="895">
                  <c:v>8.3349999999999369E-2</c:v>
                </c:pt>
                <c:pt idx="896">
                  <c:v>-1.9249999999999545E-2</c:v>
                </c:pt>
                <c:pt idx="897">
                  <c:v>4.302000000000028E-2</c:v>
                </c:pt>
                <c:pt idx="898">
                  <c:v>3.3909999999999663E-2</c:v>
                </c:pt>
                <c:pt idx="899">
                  <c:v>5.1229999999999443E-2</c:v>
                </c:pt>
                <c:pt idx="900">
                  <c:v>-1.1900000000000688E-2</c:v>
                </c:pt>
                <c:pt idx="901">
                  <c:v>-0.1281099999999995</c:v>
                </c:pt>
                <c:pt idx="902">
                  <c:v>1.7430000000000057E-2</c:v>
                </c:pt>
                <c:pt idx="903">
                  <c:v>1.375999999999955E-2</c:v>
                </c:pt>
                <c:pt idx="904">
                  <c:v>1.9239999999999036E-2</c:v>
                </c:pt>
                <c:pt idx="905">
                  <c:v>-7.1450000000000458E-2</c:v>
                </c:pt>
                <c:pt idx="906">
                  <c:v>-5.5600000000000094E-3</c:v>
                </c:pt>
                <c:pt idx="907">
                  <c:v>-9.9840000000000373E-2</c:v>
                </c:pt>
                <c:pt idx="908">
                  <c:v>-2.0160000000000622E-2</c:v>
                </c:pt>
                <c:pt idx="909">
                  <c:v>-8.7900000000000311E-2</c:v>
                </c:pt>
                <c:pt idx="910">
                  <c:v>-0.14822000000000024</c:v>
                </c:pt>
                <c:pt idx="911">
                  <c:v>-0.11349000000000053</c:v>
                </c:pt>
                <c:pt idx="912">
                  <c:v>-7.7749999999999986E-2</c:v>
                </c:pt>
                <c:pt idx="913">
                  <c:v>6.8649999999999878E-2</c:v>
                </c:pt>
                <c:pt idx="914">
                  <c:v>-0.11812000000000022</c:v>
                </c:pt>
                <c:pt idx="915">
                  <c:v>-0.14189000000000007</c:v>
                </c:pt>
                <c:pt idx="916">
                  <c:v>-9.9740000000000606E-2</c:v>
                </c:pt>
                <c:pt idx="917">
                  <c:v>0.13456000000000046</c:v>
                </c:pt>
                <c:pt idx="918">
                  <c:v>6.222000000000083E-2</c:v>
                </c:pt>
                <c:pt idx="919">
                  <c:v>3.7099999999998801E-3</c:v>
                </c:pt>
                <c:pt idx="920">
                  <c:v>-3.6700000000013944E-3</c:v>
                </c:pt>
                <c:pt idx="921">
                  <c:v>5.5799999999999628E-2</c:v>
                </c:pt>
                <c:pt idx="922">
                  <c:v>4.2990000000000528E-2</c:v>
                </c:pt>
                <c:pt idx="923">
                  <c:v>8.8790000000000369E-2</c:v>
                </c:pt>
                <c:pt idx="924">
                  <c:v>0.12905000000000033</c:v>
                </c:pt>
                <c:pt idx="925">
                  <c:v>-5.9500000000000774E-2</c:v>
                </c:pt>
                <c:pt idx="926">
                  <c:v>-7.6880000000000948E-2</c:v>
                </c:pt>
                <c:pt idx="927">
                  <c:v>-0.13732000000000077</c:v>
                </c:pt>
                <c:pt idx="928">
                  <c:v>-0.32680999999999916</c:v>
                </c:pt>
                <c:pt idx="929">
                  <c:v>-0.20136999999999894</c:v>
                </c:pt>
                <c:pt idx="930">
                  <c:v>-0.22243999999999975</c:v>
                </c:pt>
                <c:pt idx="931">
                  <c:v>-0.22337000000000007</c:v>
                </c:pt>
                <c:pt idx="932">
                  <c:v>-0.20229000000000052</c:v>
                </c:pt>
                <c:pt idx="933">
                  <c:v>-0.30383000000000004</c:v>
                </c:pt>
                <c:pt idx="934">
                  <c:v>-0.2279599999999995</c:v>
                </c:pt>
                <c:pt idx="935">
                  <c:v>-0.17851999999999979</c:v>
                </c:pt>
                <c:pt idx="936">
                  <c:v>1.7419999999999547E-2</c:v>
                </c:pt>
                <c:pt idx="937">
                  <c:v>-2.7409999999999712E-2</c:v>
                </c:pt>
                <c:pt idx="938">
                  <c:v>-1.8309999999999604E-2</c:v>
                </c:pt>
                <c:pt idx="939">
                  <c:v>0.10440000000000005</c:v>
                </c:pt>
                <c:pt idx="940">
                  <c:v>0.27822999999999976</c:v>
                </c:pt>
                <c:pt idx="941">
                  <c:v>0.1757799999999996</c:v>
                </c:pt>
                <c:pt idx="942">
                  <c:v>7.3220000000000063E-2</c:v>
                </c:pt>
                <c:pt idx="943">
                  <c:v>-4.4880000000000919E-2</c:v>
                </c:pt>
                <c:pt idx="944">
                  <c:v>-0.12453000000000003</c:v>
                </c:pt>
                <c:pt idx="945">
                  <c:v>-0.14465000000000039</c:v>
                </c:pt>
                <c:pt idx="946">
                  <c:v>-7.783000000000051E-2</c:v>
                </c:pt>
                <c:pt idx="947">
                  <c:v>0.11631999999999998</c:v>
                </c:pt>
                <c:pt idx="948">
                  <c:v>4.6719999999999651E-2</c:v>
                </c:pt>
                <c:pt idx="949">
                  <c:v>0.16204999999999981</c:v>
                </c:pt>
                <c:pt idx="950">
                  <c:v>0.18667999999999996</c:v>
                </c:pt>
                <c:pt idx="951">
                  <c:v>4.9459999999999837E-2</c:v>
                </c:pt>
                <c:pt idx="952">
                  <c:v>-0.34329000000000054</c:v>
                </c:pt>
                <c:pt idx="953">
                  <c:v>-0.21695000000000064</c:v>
                </c:pt>
                <c:pt idx="954">
                  <c:v>-0.10681999999999992</c:v>
                </c:pt>
                <c:pt idx="955">
                  <c:v>4.7359999999999403E-2</c:v>
                </c:pt>
                <c:pt idx="956">
                  <c:v>9.1250000000000053E-2</c:v>
                </c:pt>
                <c:pt idx="957">
                  <c:v>1.8539999999999779E-2</c:v>
                </c:pt>
                <c:pt idx="958">
                  <c:v>9.6499999999999808E-2</c:v>
                </c:pt>
                <c:pt idx="959">
                  <c:v>1.8359999999999488E-2</c:v>
                </c:pt>
                <c:pt idx="960">
                  <c:v>2.2050000000000125E-2</c:v>
                </c:pt>
                <c:pt idx="961">
                  <c:v>-6.2480000000000313E-2</c:v>
                </c:pt>
                <c:pt idx="962">
                  <c:v>-0.16461000000000059</c:v>
                </c:pt>
                <c:pt idx="963">
                  <c:v>1.2929999999999886E-2</c:v>
                </c:pt>
                <c:pt idx="964">
                  <c:v>5.1459999999999617E-2</c:v>
                </c:pt>
                <c:pt idx="965">
                  <c:v>0.10114000000000001</c:v>
                </c:pt>
                <c:pt idx="966">
                  <c:v>1.1089999999999378E-2</c:v>
                </c:pt>
                <c:pt idx="967">
                  <c:v>0.23913999999999991</c:v>
                </c:pt>
                <c:pt idx="968">
                  <c:v>0.28781999999999996</c:v>
                </c:pt>
                <c:pt idx="969">
                  <c:v>0.19860999999999951</c:v>
                </c:pt>
                <c:pt idx="970">
                  <c:v>0.19404000000000021</c:v>
                </c:pt>
                <c:pt idx="971">
                  <c:v>3.6850000000000271E-2</c:v>
                </c:pt>
                <c:pt idx="972">
                  <c:v>2.5710000000000122E-2</c:v>
                </c:pt>
                <c:pt idx="973">
                  <c:v>5.056999999999956E-2</c:v>
                </c:pt>
                <c:pt idx="974">
                  <c:v>-4.132000000000069E-2</c:v>
                </c:pt>
                <c:pt idx="975">
                  <c:v>3.491999999999873E-2</c:v>
                </c:pt>
                <c:pt idx="976">
                  <c:v>3.4010000000000318E-2</c:v>
                </c:pt>
                <c:pt idx="977">
                  <c:v>5.7009999999999117E-2</c:v>
                </c:pt>
                <c:pt idx="978">
                  <c:v>-6.6159999999999997E-2</c:v>
                </c:pt>
                <c:pt idx="979">
                  <c:v>-2.5790000000000646E-2</c:v>
                </c:pt>
                <c:pt idx="980">
                  <c:v>0.15728999999999882</c:v>
                </c:pt>
                <c:pt idx="981">
                  <c:v>0.18857999999999908</c:v>
                </c:pt>
                <c:pt idx="982">
                  <c:v>0.19777999999999984</c:v>
                </c:pt>
                <c:pt idx="983">
                  <c:v>4.0470000000000006E-2</c:v>
                </c:pt>
                <c:pt idx="984">
                  <c:v>-5.337000000000014E-2</c:v>
                </c:pt>
                <c:pt idx="985">
                  <c:v>-0.10947999999999958</c:v>
                </c:pt>
                <c:pt idx="986">
                  <c:v>-2.6680000000000703E-2</c:v>
                </c:pt>
                <c:pt idx="987">
                  <c:v>-1.9320000000000448E-2</c:v>
                </c:pt>
                <c:pt idx="988">
                  <c:v>3.2199999999999562E-2</c:v>
                </c:pt>
                <c:pt idx="989">
                  <c:v>9.2920000000000336E-2</c:v>
                </c:pt>
                <c:pt idx="990">
                  <c:v>7.2680000000000078E-2</c:v>
                </c:pt>
                <c:pt idx="991">
                  <c:v>-0.13063999999999965</c:v>
                </c:pt>
                <c:pt idx="992">
                  <c:v>-0.26577999999999946</c:v>
                </c:pt>
                <c:pt idx="993">
                  <c:v>-0.24096000000000029</c:v>
                </c:pt>
                <c:pt idx="994">
                  <c:v>-0.19682000000000066</c:v>
                </c:pt>
                <c:pt idx="995">
                  <c:v>-7.1720000000000006E-2</c:v>
                </c:pt>
                <c:pt idx="996">
                  <c:v>-5.3340000000000387E-2</c:v>
                </c:pt>
                <c:pt idx="997">
                  <c:v>1.1050000000000004E-2</c:v>
                </c:pt>
                <c:pt idx="998">
                  <c:v>2.7599999999985414E-3</c:v>
                </c:pt>
                <c:pt idx="999">
                  <c:v>-5.5200000000000138E-2</c:v>
                </c:pt>
                <c:pt idx="1000">
                  <c:v>6.6239999999998744E-2</c:v>
                </c:pt>
                <c:pt idx="1001">
                  <c:v>1.3799999999999812E-2</c:v>
                </c:pt>
                <c:pt idx="1002">
                  <c:v>5.9799999999999187E-2</c:v>
                </c:pt>
                <c:pt idx="1003">
                  <c:v>8.2699999999999996E-2</c:v>
                </c:pt>
                <c:pt idx="1004">
                  <c:v>2.209999999999912E-2</c:v>
                </c:pt>
                <c:pt idx="1005">
                  <c:v>0.14343999999999912</c:v>
                </c:pt>
                <c:pt idx="1006">
                  <c:v>0.11033999999999899</c:v>
                </c:pt>
                <c:pt idx="1007">
                  <c:v>0.1094400000000002</c:v>
                </c:pt>
                <c:pt idx="1008">
                  <c:v>0.13980999999999977</c:v>
                </c:pt>
                <c:pt idx="1009">
                  <c:v>0.16743000000000041</c:v>
                </c:pt>
                <c:pt idx="1010">
                  <c:v>0.13246999999999964</c:v>
                </c:pt>
                <c:pt idx="1011">
                  <c:v>-0.10948000000000047</c:v>
                </c:pt>
                <c:pt idx="1012">
                  <c:v>-0.14076000000000022</c:v>
                </c:pt>
                <c:pt idx="1013">
                  <c:v>-0.21241999999999983</c:v>
                </c:pt>
                <c:pt idx="1014">
                  <c:v>-0.22808000000000028</c:v>
                </c:pt>
                <c:pt idx="1015">
                  <c:v>-0.14069999999999983</c:v>
                </c:pt>
                <c:pt idx="1016">
                  <c:v>-0.1609600000000011</c:v>
                </c:pt>
                <c:pt idx="1017">
                  <c:v>-2.2059999999999746E-2</c:v>
                </c:pt>
                <c:pt idx="1018">
                  <c:v>0.16550999999999938</c:v>
                </c:pt>
                <c:pt idx="1019">
                  <c:v>7.0759999999999934E-2</c:v>
                </c:pt>
                <c:pt idx="1020">
                  <c:v>8.6579999999998769E-2</c:v>
                </c:pt>
                <c:pt idx="1021">
                  <c:v>7.1579999999999977E-2</c:v>
                </c:pt>
                <c:pt idx="1022">
                  <c:v>0.13597999999999999</c:v>
                </c:pt>
                <c:pt idx="1023">
                  <c:v>0.15409000000000006</c:v>
                </c:pt>
                <c:pt idx="1024">
                  <c:v>-1.4380000000000059E-2</c:v>
                </c:pt>
                <c:pt idx="1025">
                  <c:v>-0.13012000000000068</c:v>
                </c:pt>
                <c:pt idx="1026">
                  <c:v>-9.0489999999999959E-2</c:v>
                </c:pt>
                <c:pt idx="1027">
                  <c:v>-9.05200000000006E-2</c:v>
                </c:pt>
                <c:pt idx="1028">
                  <c:v>-7.0260000000000211E-2</c:v>
                </c:pt>
                <c:pt idx="1029">
                  <c:v>-5.0810000000000244E-2</c:v>
                </c:pt>
                <c:pt idx="1030">
                  <c:v>-7.3700000000007648E-3</c:v>
                </c:pt>
                <c:pt idx="1031">
                  <c:v>-4.6600000000003305E-3</c:v>
                </c:pt>
                <c:pt idx="1032">
                  <c:v>5.1769999999999428E-2</c:v>
                </c:pt>
                <c:pt idx="1033">
                  <c:v>4.3449999999999989E-2</c:v>
                </c:pt>
                <c:pt idx="1034">
                  <c:v>6.9259999999999877E-2</c:v>
                </c:pt>
                <c:pt idx="1035">
                  <c:v>-4.0689999999999671E-2</c:v>
                </c:pt>
                <c:pt idx="1036">
                  <c:v>-6.0010000000000119E-2</c:v>
                </c:pt>
                <c:pt idx="1037">
                  <c:v>-4.9850000000000172E-2</c:v>
                </c:pt>
                <c:pt idx="1038">
                  <c:v>-0.10531999999999986</c:v>
                </c:pt>
                <c:pt idx="1039">
                  <c:v>9.1900000000002535E-3</c:v>
                </c:pt>
                <c:pt idx="1040">
                  <c:v>-4.9860000000000682E-2</c:v>
                </c:pt>
                <c:pt idx="1041">
                  <c:v>-2.9540000000000788E-2</c:v>
                </c:pt>
                <c:pt idx="1042">
                  <c:v>5.5439999999999046E-2</c:v>
                </c:pt>
                <c:pt idx="1043">
                  <c:v>0.17272999999999961</c:v>
                </c:pt>
                <c:pt idx="1044">
                  <c:v>0.1154699999999993</c:v>
                </c:pt>
                <c:pt idx="1045">
                  <c:v>3.231999999999946E-2</c:v>
                </c:pt>
                <c:pt idx="1046">
                  <c:v>3.1419999999999781E-2</c:v>
                </c:pt>
                <c:pt idx="1047">
                  <c:v>-9.2500000000006466E-3</c:v>
                </c:pt>
                <c:pt idx="1048">
                  <c:v>-6.0990000000000322E-2</c:v>
                </c:pt>
                <c:pt idx="1049">
                  <c:v>-8.0370000000000275E-2</c:v>
                </c:pt>
                <c:pt idx="1050">
                  <c:v>-3.9699999999999847E-2</c:v>
                </c:pt>
                <c:pt idx="1051">
                  <c:v>-0.19775000000000009</c:v>
                </c:pt>
                <c:pt idx="1052">
                  <c:v>-7.7650000000000219E-2</c:v>
                </c:pt>
                <c:pt idx="1053">
                  <c:v>-9.5199999999999285E-2</c:v>
                </c:pt>
                <c:pt idx="1054">
                  <c:v>-1.5730000000000466E-2</c:v>
                </c:pt>
                <c:pt idx="1055">
                  <c:v>7.9529999999999212E-2</c:v>
                </c:pt>
                <c:pt idx="1056">
                  <c:v>1.0159999999999947E-2</c:v>
                </c:pt>
                <c:pt idx="1057">
                  <c:v>2.5929999999999787E-2</c:v>
                </c:pt>
                <c:pt idx="1058">
                  <c:v>3.6059999999999981E-2</c:v>
                </c:pt>
                <c:pt idx="1059">
                  <c:v>6.1860000000000248E-2</c:v>
                </c:pt>
                <c:pt idx="1060">
                  <c:v>5.5460000000000065E-2</c:v>
                </c:pt>
                <c:pt idx="1061">
                  <c:v>9.2369999999998953E-2</c:v>
                </c:pt>
                <c:pt idx="1062">
                  <c:v>0.16352999999999973</c:v>
                </c:pt>
                <c:pt idx="1063">
                  <c:v>0.18573000000000039</c:v>
                </c:pt>
                <c:pt idx="1064">
                  <c:v>0.10720999999999936</c:v>
                </c:pt>
                <c:pt idx="1065">
                  <c:v>9.3330000000000801E-2</c:v>
                </c:pt>
                <c:pt idx="1066">
                  <c:v>4.6239999999999171E-2</c:v>
                </c:pt>
                <c:pt idx="1067">
                  <c:v>-7.4400000000007793E-3</c:v>
                </c:pt>
                <c:pt idx="1068">
                  <c:v>-6.1950000000000394E-2</c:v>
                </c:pt>
                <c:pt idx="1069">
                  <c:v>1.0149999999999437E-2</c:v>
                </c:pt>
                <c:pt idx="1070">
                  <c:v>-4.6500000000007091E-3</c:v>
                </c:pt>
                <c:pt idx="1071">
                  <c:v>6.3759999999999373E-2</c:v>
                </c:pt>
                <c:pt idx="1072">
                  <c:v>1.7619999999999969E-2</c:v>
                </c:pt>
                <c:pt idx="1073">
                  <c:v>-3.5980000000000345E-2</c:v>
                </c:pt>
                <c:pt idx="1074">
                  <c:v>-0.20605000000000029</c:v>
                </c:pt>
                <c:pt idx="1075">
                  <c:v>-0.20887000000000011</c:v>
                </c:pt>
                <c:pt idx="1076">
                  <c:v>-0.54234999999999989</c:v>
                </c:pt>
                <c:pt idx="1077">
                  <c:v>-0.39737</c:v>
                </c:pt>
                <c:pt idx="1078">
                  <c:v>-0.19781999999999922</c:v>
                </c:pt>
                <c:pt idx="1079">
                  <c:v>-0.20388000000000028</c:v>
                </c:pt>
                <c:pt idx="1080">
                  <c:v>-5.7440000000000602E-2</c:v>
                </c:pt>
                <c:pt idx="1081">
                  <c:v>4.2799999999996174E-3</c:v>
                </c:pt>
                <c:pt idx="1082">
                  <c:v>3.9460000000000051E-2</c:v>
                </c:pt>
                <c:pt idx="1083">
                  <c:v>3.6399999999998656E-3</c:v>
                </c:pt>
                <c:pt idx="1084">
                  <c:v>-6.2420000000000364E-2</c:v>
                </c:pt>
                <c:pt idx="1085">
                  <c:v>-8.6129999999999818E-2</c:v>
                </c:pt>
                <c:pt idx="1086">
                  <c:v>-0.10877999999999943</c:v>
                </c:pt>
                <c:pt idx="1087">
                  <c:v>4.6999999999997044E-3</c:v>
                </c:pt>
                <c:pt idx="1088">
                  <c:v>2.5560000000000027E-2</c:v>
                </c:pt>
                <c:pt idx="1089">
                  <c:v>-1.700999999999997E-2</c:v>
                </c:pt>
                <c:pt idx="1090">
                  <c:v>-5.000000000032756E-5</c:v>
                </c:pt>
                <c:pt idx="1091">
                  <c:v>-7.941999999999938E-2</c:v>
                </c:pt>
                <c:pt idx="1092">
                  <c:v>-3.5050000000000026E-2</c:v>
                </c:pt>
                <c:pt idx="1093">
                  <c:v>9.2999999999987537E-4</c:v>
                </c:pt>
                <c:pt idx="1094">
                  <c:v>-9.7490000000000077E-2</c:v>
                </c:pt>
                <c:pt idx="1095">
                  <c:v>-2.7999999999996916E-3</c:v>
                </c:pt>
                <c:pt idx="1096">
                  <c:v>-9.460000000000246E-3</c:v>
                </c:pt>
                <c:pt idx="1097">
                  <c:v>3.6949999999999594E-2</c:v>
                </c:pt>
                <c:pt idx="1098">
                  <c:v>6.1459999999999404E-2</c:v>
                </c:pt>
                <c:pt idx="1099">
                  <c:v>-2.8700000000005943E-3</c:v>
                </c:pt>
                <c:pt idx="1100">
                  <c:v>-8.6070000000000313E-2</c:v>
                </c:pt>
                <c:pt idx="1101">
                  <c:v>-5.9610000000000163E-2</c:v>
                </c:pt>
                <c:pt idx="1102">
                  <c:v>1.1390000000000011E-2</c:v>
                </c:pt>
                <c:pt idx="1103">
                  <c:v>1.6109999999999847E-2</c:v>
                </c:pt>
                <c:pt idx="1104">
                  <c:v>1.0389999999999677E-2</c:v>
                </c:pt>
                <c:pt idx="1105">
                  <c:v>4.8290000000000166E-2</c:v>
                </c:pt>
                <c:pt idx="1106">
                  <c:v>4.7269999999999257E-2</c:v>
                </c:pt>
                <c:pt idx="1107">
                  <c:v>1.3239999999999252E-2</c:v>
                </c:pt>
                <c:pt idx="1108">
                  <c:v>-4.3520000000000447E-2</c:v>
                </c:pt>
                <c:pt idx="1109">
                  <c:v>-1.0390000000000565E-2</c:v>
                </c:pt>
                <c:pt idx="1110">
                  <c:v>-3.5950000000000149E-2</c:v>
                </c:pt>
                <c:pt idx="1111">
                  <c:v>-1.7939999999999845E-2</c:v>
                </c:pt>
                <c:pt idx="1112">
                  <c:v>6.6169999999999618E-2</c:v>
                </c:pt>
                <c:pt idx="1113">
                  <c:v>5.5769999999998987E-2</c:v>
                </c:pt>
                <c:pt idx="1114">
                  <c:v>0.11261999999999928</c:v>
                </c:pt>
                <c:pt idx="1115">
                  <c:v>0.16744000000000003</c:v>
                </c:pt>
                <c:pt idx="1116">
                  <c:v>0.16182999999999925</c:v>
                </c:pt>
                <c:pt idx="1117">
                  <c:v>3.976000000000024E-2</c:v>
                </c:pt>
                <c:pt idx="1118">
                  <c:v>-6.622000000000039E-2</c:v>
                </c:pt>
                <c:pt idx="1119">
                  <c:v>-0.11447000000000029</c:v>
                </c:pt>
                <c:pt idx="1120">
                  <c:v>-0.1826500000000002</c:v>
                </c:pt>
                <c:pt idx="1121">
                  <c:v>-0.10027000000000008</c:v>
                </c:pt>
                <c:pt idx="1122">
                  <c:v>3.2169999999999366E-2</c:v>
                </c:pt>
                <c:pt idx="1123">
                  <c:v>6.6209999999999436E-2</c:v>
                </c:pt>
                <c:pt idx="1124">
                  <c:v>7.4770000000000003E-2</c:v>
                </c:pt>
                <c:pt idx="1125">
                  <c:v>6.5239999999999743E-2</c:v>
                </c:pt>
                <c:pt idx="1126">
                  <c:v>0.11918999999999924</c:v>
                </c:pt>
                <c:pt idx="1127">
                  <c:v>2.6539999999999342E-2</c:v>
                </c:pt>
                <c:pt idx="1128">
                  <c:v>-3.0290000000000372E-2</c:v>
                </c:pt>
                <c:pt idx="1129">
                  <c:v>-2.1730000000000249E-2</c:v>
                </c:pt>
                <c:pt idx="1130">
                  <c:v>-2.8399999999995096E-3</c:v>
                </c:pt>
                <c:pt idx="1131">
                  <c:v>3.0289999999999928E-2</c:v>
                </c:pt>
                <c:pt idx="1132">
                  <c:v>0.10030999999999946</c:v>
                </c:pt>
                <c:pt idx="1133">
                  <c:v>0.14946999999999999</c:v>
                </c:pt>
                <c:pt idx="1134">
                  <c:v>-0.23563000000000001</c:v>
                </c:pt>
                <c:pt idx="1135">
                  <c:v>-0.32550999999999997</c:v>
                </c:pt>
                <c:pt idx="1136">
                  <c:v>-0.2356000000000007</c:v>
                </c:pt>
                <c:pt idx="1137">
                  <c:v>-0.11350999999999978</c:v>
                </c:pt>
                <c:pt idx="1138">
                  <c:v>-5.9620000000000228E-2</c:v>
                </c:pt>
                <c:pt idx="1139">
                  <c:v>-1.2269999999999559E-2</c:v>
                </c:pt>
                <c:pt idx="1140">
                  <c:v>6.9499999999999673E-2</c:v>
                </c:pt>
                <c:pt idx="1141">
                  <c:v>6.6899999999999959E-2</c:v>
                </c:pt>
                <c:pt idx="1142">
                  <c:v>3.6560000000000148E-2</c:v>
                </c:pt>
                <c:pt idx="1143">
                  <c:v>-3.7570000000000103E-2</c:v>
                </c:pt>
                <c:pt idx="1144">
                  <c:v>-7.8300000000006698E-3</c:v>
                </c:pt>
                <c:pt idx="1145">
                  <c:v>1.2900000000004574E-3</c:v>
                </c:pt>
                <c:pt idx="1146">
                  <c:v>1.0520000000000085E-2</c:v>
                </c:pt>
                <c:pt idx="1147">
                  <c:v>2.8199999999998226E-3</c:v>
                </c:pt>
                <c:pt idx="1148">
                  <c:v>-4.582000000000086E-2</c:v>
                </c:pt>
                <c:pt idx="1149">
                  <c:v>-1.6220000000000567E-2</c:v>
                </c:pt>
                <c:pt idx="1150">
                  <c:v>-2.3810000000000553E-2</c:v>
                </c:pt>
                <c:pt idx="1151">
                  <c:v>-1.6180000000000305E-2</c:v>
                </c:pt>
                <c:pt idx="1152">
                  <c:v>-8.5600000000005672E-3</c:v>
                </c:pt>
                <c:pt idx="1153">
                  <c:v>4.2949999999999378E-2</c:v>
                </c:pt>
                <c:pt idx="1154">
                  <c:v>-1.9130000000000535E-2</c:v>
                </c:pt>
                <c:pt idx="1155">
                  <c:v>-3.7270000000000358E-2</c:v>
                </c:pt>
                <c:pt idx="1156">
                  <c:v>-9.7380000000000688E-2</c:v>
                </c:pt>
                <c:pt idx="1157">
                  <c:v>-0.11648000000000014</c:v>
                </c:pt>
                <c:pt idx="1158">
                  <c:v>-7.5369999999999937E-2</c:v>
                </c:pt>
                <c:pt idx="1159">
                  <c:v>-1.3309999999999711E-2</c:v>
                </c:pt>
                <c:pt idx="1160">
                  <c:v>5.770000000000497E-3</c:v>
                </c:pt>
                <c:pt idx="1161">
                  <c:v>2.8399999999999537E-3</c:v>
                </c:pt>
                <c:pt idx="1162">
                  <c:v>3.4299999999999997E-2</c:v>
                </c:pt>
                <c:pt idx="1163">
                  <c:v>-3.1480000000000175E-2</c:v>
                </c:pt>
                <c:pt idx="1164">
                  <c:v>-2.0000000000131024E-5</c:v>
                </c:pt>
                <c:pt idx="1165">
                  <c:v>4.577999999999971E-2</c:v>
                </c:pt>
                <c:pt idx="1166">
                  <c:v>0.13269999999999982</c:v>
                </c:pt>
                <c:pt idx="1167">
                  <c:v>0.13647999999999927</c:v>
                </c:pt>
                <c:pt idx="1168">
                  <c:v>0.10885999999999951</c:v>
                </c:pt>
                <c:pt idx="1169">
                  <c:v>7.5439999999999507E-2</c:v>
                </c:pt>
                <c:pt idx="1170">
                  <c:v>5.0570000000000004E-2</c:v>
                </c:pt>
                <c:pt idx="1171">
                  <c:v>7.4410000000000309E-2</c:v>
                </c:pt>
                <c:pt idx="1172">
                  <c:v>6.7740000000000578E-2</c:v>
                </c:pt>
                <c:pt idx="1173">
                  <c:v>2.0060000000000411E-2</c:v>
                </c:pt>
                <c:pt idx="1174">
                  <c:v>3.8159999999999972E-2</c:v>
                </c:pt>
                <c:pt idx="1175">
                  <c:v>4.750000000000032E-3</c:v>
                </c:pt>
                <c:pt idx="1176">
                  <c:v>-3.9170000000000371E-2</c:v>
                </c:pt>
                <c:pt idx="1177">
                  <c:v>-2.4790000000000312E-2</c:v>
                </c:pt>
                <c:pt idx="1178">
                  <c:v>-0.10592000000000024</c:v>
                </c:pt>
                <c:pt idx="1179">
                  <c:v>-6.0100000000000708E-2</c:v>
                </c:pt>
                <c:pt idx="1180">
                  <c:v>5.7299999999997908E-3</c:v>
                </c:pt>
                <c:pt idx="1181">
                  <c:v>-2.4839999999999751E-2</c:v>
                </c:pt>
                <c:pt idx="1182">
                  <c:v>-9.6420000000000172E-2</c:v>
                </c:pt>
                <c:pt idx="1183">
                  <c:v>-5.8230000000000448E-2</c:v>
                </c:pt>
                <c:pt idx="1184">
                  <c:v>-9.7389999999999866E-2</c:v>
                </c:pt>
                <c:pt idx="1185">
                  <c:v>-0.16700999999999988</c:v>
                </c:pt>
                <c:pt idx="1186">
                  <c:v>-0.15266000000000002</c:v>
                </c:pt>
                <c:pt idx="1187">
                  <c:v>-8.8710000000000289E-2</c:v>
                </c:pt>
                <c:pt idx="1188">
                  <c:v>-3.0590000000000117E-2</c:v>
                </c:pt>
                <c:pt idx="1189">
                  <c:v>-2.8590000000000337E-2</c:v>
                </c:pt>
                <c:pt idx="1190">
                  <c:v>-5.9220000000000272E-2</c:v>
                </c:pt>
                <c:pt idx="1191">
                  <c:v>-8.8779999999999859E-2</c:v>
                </c:pt>
                <c:pt idx="1192">
                  <c:v>-0.14503000000000066</c:v>
                </c:pt>
                <c:pt idx="1193">
                  <c:v>-9.1579999999999995E-2</c:v>
                </c:pt>
                <c:pt idx="1194">
                  <c:v>-6.1040000000000205E-2</c:v>
                </c:pt>
                <c:pt idx="1195">
                  <c:v>4.7200000000002795E-3</c:v>
                </c:pt>
                <c:pt idx="1196">
                  <c:v>-1.0509999999999575E-2</c:v>
                </c:pt>
                <c:pt idx="1197">
                  <c:v>-3.829999999999778E-3</c:v>
                </c:pt>
                <c:pt idx="1198">
                  <c:v>-5.7310000000000638E-2</c:v>
                </c:pt>
                <c:pt idx="1199">
                  <c:v>3.6239999999999384E-2</c:v>
                </c:pt>
                <c:pt idx="1200">
                  <c:v>-7.2570000000000245E-2</c:v>
                </c:pt>
                <c:pt idx="1201">
                  <c:v>-0.15364000000000022</c:v>
                </c:pt>
                <c:pt idx="1202">
                  <c:v>-0.28822000000000081</c:v>
                </c:pt>
                <c:pt idx="1203">
                  <c:v>-0.25383000000000067</c:v>
                </c:pt>
                <c:pt idx="1204">
                  <c:v>-0.16503000000000023</c:v>
                </c:pt>
                <c:pt idx="1205">
                  <c:v>-4.8360000000000625E-2</c:v>
                </c:pt>
                <c:pt idx="1206">
                  <c:v>-1.181999999999972E-2</c:v>
                </c:pt>
                <c:pt idx="1207">
                  <c:v>3.7679999999999936E-2</c:v>
                </c:pt>
                <c:pt idx="1208">
                  <c:v>4.9579999999999735E-2</c:v>
                </c:pt>
                <c:pt idx="1209">
                  <c:v>7.2529999999999983E-2</c:v>
                </c:pt>
                <c:pt idx="1210">
                  <c:v>7.138999999999962E-2</c:v>
                </c:pt>
                <c:pt idx="1211">
                  <c:v>-2.0230000000000192E-2</c:v>
                </c:pt>
                <c:pt idx="1212">
                  <c:v>8.3839999999999471E-2</c:v>
                </c:pt>
                <c:pt idx="1213">
                  <c:v>0.16679999999999939</c:v>
                </c:pt>
                <c:pt idx="1214">
                  <c:v>0.10029999999999895</c:v>
                </c:pt>
                <c:pt idx="1215">
                  <c:v>7.1369999999999489E-2</c:v>
                </c:pt>
                <c:pt idx="1216">
                  <c:v>8.7749999999999773E-2</c:v>
                </c:pt>
                <c:pt idx="1217">
                  <c:v>2.9819999999999958E-2</c:v>
                </c:pt>
                <c:pt idx="1218">
                  <c:v>4.9149999999999139E-2</c:v>
                </c:pt>
                <c:pt idx="1219">
                  <c:v>2.027000000000001E-2</c:v>
                </c:pt>
                <c:pt idx="1220">
                  <c:v>0.10021999999999975</c:v>
                </c:pt>
                <c:pt idx="1221">
                  <c:v>9.7360000000000113E-2</c:v>
                </c:pt>
                <c:pt idx="1222">
                  <c:v>2.0239999999999814E-2</c:v>
                </c:pt>
                <c:pt idx="1223">
                  <c:v>2.894000000000041E-2</c:v>
                </c:pt>
                <c:pt idx="1224">
                  <c:v>3.9519999999999555E-2</c:v>
                </c:pt>
                <c:pt idx="1225">
                  <c:v>-2.9850000000000154E-2</c:v>
                </c:pt>
                <c:pt idx="1226">
                  <c:v>-2.8890000000000082E-2</c:v>
                </c:pt>
                <c:pt idx="1227">
                  <c:v>-4.8800000000004395E-3</c:v>
                </c:pt>
                <c:pt idx="1228">
                  <c:v>-9.6500000000006025E-3</c:v>
                </c:pt>
                <c:pt idx="1229">
                  <c:v>-2.4130000000000429E-2</c:v>
                </c:pt>
                <c:pt idx="1230">
                  <c:v>1.9299999999999873E-2</c:v>
                </c:pt>
                <c:pt idx="1231">
                  <c:v>-5.7799999999999851E-2</c:v>
                </c:pt>
                <c:pt idx="1232">
                  <c:v>-3.6640000000000228E-2</c:v>
                </c:pt>
                <c:pt idx="1233">
                  <c:v>-0.3461599999999998</c:v>
                </c:pt>
                <c:pt idx="1234">
                  <c:v>-0.42805000000000026</c:v>
                </c:pt>
                <c:pt idx="1235">
                  <c:v>-0.31240000000000068</c:v>
                </c:pt>
                <c:pt idx="1236">
                  <c:v>-0.13111000000000006</c:v>
                </c:pt>
                <c:pt idx="1237">
                  <c:v>2.7940000000000076E-2</c:v>
                </c:pt>
                <c:pt idx="1238">
                  <c:v>-2.8599999999996406E-3</c:v>
                </c:pt>
                <c:pt idx="1239">
                  <c:v>0.11763999999999974</c:v>
                </c:pt>
                <c:pt idx="1240">
                  <c:v>0.12049999999999983</c:v>
                </c:pt>
                <c:pt idx="1241">
                  <c:v>0.19763999999999937</c:v>
                </c:pt>
                <c:pt idx="1242">
                  <c:v>3.8610000000000255E-2</c:v>
                </c:pt>
                <c:pt idx="1243">
                  <c:v>-1.9320000000000004E-2</c:v>
                </c:pt>
                <c:pt idx="1244">
                  <c:v>5.2100000000000257E-2</c:v>
                </c:pt>
                <c:pt idx="1245">
                  <c:v>-2.9910000000000547E-2</c:v>
                </c:pt>
                <c:pt idx="1246">
                  <c:v>7.6699999999996216E-3</c:v>
                </c:pt>
                <c:pt idx="1247">
                  <c:v>8.006000000000002E-2</c:v>
                </c:pt>
                <c:pt idx="1248">
                  <c:v>5.8780000000000054E-2</c:v>
                </c:pt>
                <c:pt idx="1249">
                  <c:v>7.5160000000000338E-2</c:v>
                </c:pt>
                <c:pt idx="1250">
                  <c:v>3.8569999999999549E-2</c:v>
                </c:pt>
                <c:pt idx="1251">
                  <c:v>7.230999999999943E-2</c:v>
                </c:pt>
                <c:pt idx="1252">
                  <c:v>4.0539999999999576E-2</c:v>
                </c:pt>
                <c:pt idx="1253">
                  <c:v>2.9099999999995241E-3</c:v>
                </c:pt>
                <c:pt idx="1254">
                  <c:v>5.6849999999999845E-2</c:v>
                </c:pt>
                <c:pt idx="1255">
                  <c:v>2.9900000000000038E-2</c:v>
                </c:pt>
                <c:pt idx="1256">
                  <c:v>0.11857999999999969</c:v>
                </c:pt>
                <c:pt idx="1257">
                  <c:v>3.1859999999999555E-2</c:v>
                </c:pt>
                <c:pt idx="1258">
                  <c:v>2.6990000000000069E-2</c:v>
                </c:pt>
                <c:pt idx="1259">
                  <c:v>2.5020000000000042E-2</c:v>
                </c:pt>
                <c:pt idx="1260">
                  <c:v>2.7939999999999632E-2</c:v>
                </c:pt>
                <c:pt idx="1261">
                  <c:v>1.3519999999999754E-2</c:v>
                </c:pt>
                <c:pt idx="1262">
                  <c:v>-5.4019999999999957E-2</c:v>
                </c:pt>
                <c:pt idx="1263">
                  <c:v>-2.2180000000000089E-2</c:v>
                </c:pt>
                <c:pt idx="1264">
                  <c:v>-5.6820000000000093E-2</c:v>
                </c:pt>
                <c:pt idx="1265">
                  <c:v>-0.1195700000000004</c:v>
                </c:pt>
                <c:pt idx="1266">
                  <c:v>-7.9980000000000384E-2</c:v>
                </c:pt>
                <c:pt idx="1267">
                  <c:v>-7.6900000000001967E-3</c:v>
                </c:pt>
                <c:pt idx="1268">
                  <c:v>0.3837299999999999</c:v>
                </c:pt>
                <c:pt idx="1269">
                  <c:v>0.3336099999999993</c:v>
                </c:pt>
                <c:pt idx="1270">
                  <c:v>0.31573999999999991</c:v>
                </c:pt>
                <c:pt idx="1271">
                  <c:v>5.6249999999999467E-2</c:v>
                </c:pt>
                <c:pt idx="1272">
                  <c:v>-8.5580000000000211E-2</c:v>
                </c:pt>
                <c:pt idx="1273">
                  <c:v>-0.10518000000000027</c:v>
                </c:pt>
                <c:pt idx="1274">
                  <c:v>-0.1452899999999997</c:v>
                </c:pt>
                <c:pt idx="1275">
                  <c:v>-8.5300000000000598E-2</c:v>
                </c:pt>
                <c:pt idx="1276">
                  <c:v>-5.1550000000000207E-2</c:v>
                </c:pt>
                <c:pt idx="1277">
                  <c:v>-2.9159999999999631E-2</c:v>
                </c:pt>
                <c:pt idx="1278">
                  <c:v>0.1137699999999997</c:v>
                </c:pt>
                <c:pt idx="1279">
                  <c:v>5.8500000000001329E-3</c:v>
                </c:pt>
                <c:pt idx="1280">
                  <c:v>3.2029999999999781E-2</c:v>
                </c:pt>
                <c:pt idx="1281">
                  <c:v>-0.10700000000000065</c:v>
                </c:pt>
                <c:pt idx="1282">
                  <c:v>-6.5150000000000485E-2</c:v>
                </c:pt>
                <c:pt idx="1283">
                  <c:v>-5.5400000000000116E-2</c:v>
                </c:pt>
                <c:pt idx="1284">
                  <c:v>-4.8300000000005561E-3</c:v>
                </c:pt>
                <c:pt idx="1285">
                  <c:v>-4.379000000000044E-2</c:v>
                </c:pt>
                <c:pt idx="1286">
                  <c:v>4.8399999999992893E-3</c:v>
                </c:pt>
                <c:pt idx="1287">
                  <c:v>6.1219999999999608E-2</c:v>
                </c:pt>
                <c:pt idx="1288">
                  <c:v>6.7699999999999427E-3</c:v>
                </c:pt>
                <c:pt idx="1289">
                  <c:v>-3.8900000000001711E-3</c:v>
                </c:pt>
                <c:pt idx="1290">
                  <c:v>2.9180000000000206E-2</c:v>
                </c:pt>
                <c:pt idx="1291">
                  <c:v>1.3649999999999718E-2</c:v>
                </c:pt>
                <c:pt idx="1292">
                  <c:v>-2.0420000000000549E-2</c:v>
                </c:pt>
                <c:pt idx="1293">
                  <c:v>9.7500000000003695E-3</c:v>
                </c:pt>
                <c:pt idx="1294">
                  <c:v>5.7369999999999699E-2</c:v>
                </c:pt>
                <c:pt idx="1295">
                  <c:v>-4.0830000000000144E-2</c:v>
                </c:pt>
                <c:pt idx="1296">
                  <c:v>0.10992999999999986</c:v>
                </c:pt>
                <c:pt idx="1297">
                  <c:v>0.11577999999999911</c:v>
                </c:pt>
                <c:pt idx="1298">
                  <c:v>1.0639999999999539E-2</c:v>
                </c:pt>
                <c:pt idx="1299">
                  <c:v>1.0719999999999619E-2</c:v>
                </c:pt>
                <c:pt idx="1300">
                  <c:v>2.2409999999999819E-2</c:v>
                </c:pt>
                <c:pt idx="1301">
                  <c:v>2.8210000000000068E-2</c:v>
                </c:pt>
                <c:pt idx="1302">
                  <c:v>6.8399999999995131E-3</c:v>
                </c:pt>
                <c:pt idx="1303">
                  <c:v>3.300999999999954E-2</c:v>
                </c:pt>
                <c:pt idx="1304">
                  <c:v>-0.17604000000000042</c:v>
                </c:pt>
                <c:pt idx="1305">
                  <c:v>-0.10602</c:v>
                </c:pt>
                <c:pt idx="1306">
                  <c:v>-1.2630000000000141E-2</c:v>
                </c:pt>
                <c:pt idx="1307">
                  <c:v>-8.8100000000004286E-3</c:v>
                </c:pt>
                <c:pt idx="1308">
                  <c:v>1.0649999999999604E-2</c:v>
                </c:pt>
                <c:pt idx="1309">
                  <c:v>-4.9580000000000179E-2</c:v>
                </c:pt>
                <c:pt idx="1310">
                  <c:v>-1.3650000000000162E-2</c:v>
                </c:pt>
                <c:pt idx="1311">
                  <c:v>4.3789999999999996E-2</c:v>
                </c:pt>
                <c:pt idx="1312">
                  <c:v>-2.4340000000000028E-2</c:v>
                </c:pt>
                <c:pt idx="1313">
                  <c:v>-5.4480000000000306E-2</c:v>
                </c:pt>
                <c:pt idx="1314">
                  <c:v>-4.4750000000000068E-2</c:v>
                </c:pt>
                <c:pt idx="1315">
                  <c:v>4.4719999999999871E-2</c:v>
                </c:pt>
                <c:pt idx="1316">
                  <c:v>-7.7600000000002112E-3</c:v>
                </c:pt>
                <c:pt idx="1317">
                  <c:v>-4.4719999999999871E-2</c:v>
                </c:pt>
                <c:pt idx="1318">
                  <c:v>-4.2749999999999844E-2</c:v>
                </c:pt>
                <c:pt idx="1319">
                  <c:v>-1.5580000000000371E-2</c:v>
                </c:pt>
                <c:pt idx="1320">
                  <c:v>-8.5599999999999898E-2</c:v>
                </c:pt>
                <c:pt idx="1321">
                  <c:v>-6.7120000000000068E-2</c:v>
                </c:pt>
                <c:pt idx="1322">
                  <c:v>-0.13225000000000042</c:v>
                </c:pt>
                <c:pt idx="1323">
                  <c:v>-0.1274099999999998</c:v>
                </c:pt>
                <c:pt idx="1324">
                  <c:v>-6.0279999999999667E-2</c:v>
                </c:pt>
                <c:pt idx="1325">
                  <c:v>-3.6939999999999973E-2</c:v>
                </c:pt>
                <c:pt idx="1326">
                  <c:v>0.1050399999999998</c:v>
                </c:pt>
                <c:pt idx="1327">
                  <c:v>0.15854999999999952</c:v>
                </c:pt>
                <c:pt idx="1328">
                  <c:v>0.33711999999999964</c:v>
                </c:pt>
                <c:pt idx="1329">
                  <c:v>0.24841999999999986</c:v>
                </c:pt>
                <c:pt idx="1330">
                  <c:v>0.13895999999999908</c:v>
                </c:pt>
                <c:pt idx="1331">
                  <c:v>6.9809999999999484E-2</c:v>
                </c:pt>
                <c:pt idx="1332">
                  <c:v>2.9030000000000111E-2</c:v>
                </c:pt>
                <c:pt idx="1333">
                  <c:v>3.8729999999999709E-2</c:v>
                </c:pt>
                <c:pt idx="1334">
                  <c:v>-1.0860000000000536E-2</c:v>
                </c:pt>
                <c:pt idx="1335">
                  <c:v>-6.9200000000004813E-3</c:v>
                </c:pt>
                <c:pt idx="1336">
                  <c:v>1.4760000000000328E-2</c:v>
                </c:pt>
                <c:pt idx="1337">
                  <c:v>3.0520000000000103E-2</c:v>
                </c:pt>
                <c:pt idx="1338">
                  <c:v>5.4119999999999724E-2</c:v>
                </c:pt>
                <c:pt idx="1339">
                  <c:v>6.0039999999999871E-2</c:v>
                </c:pt>
                <c:pt idx="1340">
                  <c:v>3.5480000000000178E-2</c:v>
                </c:pt>
                <c:pt idx="1341">
                  <c:v>1.1789999999999967E-2</c:v>
                </c:pt>
                <c:pt idx="1342">
                  <c:v>1.9499999999998963E-3</c:v>
                </c:pt>
                <c:pt idx="1343">
                  <c:v>6.6029999999999589E-2</c:v>
                </c:pt>
                <c:pt idx="1344">
                  <c:v>0.18904999999999994</c:v>
                </c:pt>
                <c:pt idx="1345">
                  <c:v>8.9579999999999771E-2</c:v>
                </c:pt>
                <c:pt idx="1346">
                  <c:v>7.1909999999999918E-2</c:v>
                </c:pt>
                <c:pt idx="1347">
                  <c:v>7.0879999999999832E-2</c:v>
                </c:pt>
                <c:pt idx="1348">
                  <c:v>-5.8040000000000092E-2</c:v>
                </c:pt>
                <c:pt idx="1349">
                  <c:v>-2.5599999999999845E-2</c:v>
                </c:pt>
                <c:pt idx="1350">
                  <c:v>8.0729999999999968E-2</c:v>
                </c:pt>
                <c:pt idx="1351">
                  <c:v>-2.6629999999999932E-2</c:v>
                </c:pt>
                <c:pt idx="1352">
                  <c:v>-1.8749999999999822E-2</c:v>
                </c:pt>
                <c:pt idx="1353">
                  <c:v>-2.0000000000575113E-5</c:v>
                </c:pt>
                <c:pt idx="1354">
                  <c:v>-0.10733000000000015</c:v>
                </c:pt>
                <c:pt idx="1355">
                  <c:v>4.9099999999997479E-3</c:v>
                </c:pt>
                <c:pt idx="1356">
                  <c:v>5.3229999999999222E-2</c:v>
                </c:pt>
                <c:pt idx="1357">
                  <c:v>0.10241999999999996</c:v>
                </c:pt>
                <c:pt idx="1358">
                  <c:v>7.4790000000000134E-2</c:v>
                </c:pt>
                <c:pt idx="1359">
                  <c:v>8.7609999999999744E-2</c:v>
                </c:pt>
                <c:pt idx="1360">
                  <c:v>3.4479999999999844E-2</c:v>
                </c:pt>
                <c:pt idx="1361">
                  <c:v>-2.8550000000000075E-2</c:v>
                </c:pt>
                <c:pt idx="1362">
                  <c:v>-9.9419999999999842E-2</c:v>
                </c:pt>
                <c:pt idx="1363">
                  <c:v>-0.12307000000000068</c:v>
                </c:pt>
                <c:pt idx="1364">
                  <c:v>-8.0680000000000529E-2</c:v>
                </c:pt>
                <c:pt idx="1365">
                  <c:v>-0.15261000000000058</c:v>
                </c:pt>
                <c:pt idx="1366">
                  <c:v>-0.19493999999999989</c:v>
                </c:pt>
                <c:pt idx="1367">
                  <c:v>-7.1890000000000231E-2</c:v>
                </c:pt>
                <c:pt idx="1368">
                  <c:v>-4.9200000000000355E-2</c:v>
                </c:pt>
                <c:pt idx="1369">
                  <c:v>-4.0350000000000108E-2</c:v>
                </c:pt>
                <c:pt idx="1370">
                  <c:v>-1.9499999999994522E-3</c:v>
                </c:pt>
                <c:pt idx="1371">
                  <c:v>5.4139999999999855E-2</c:v>
                </c:pt>
                <c:pt idx="1372">
                  <c:v>4.8230000000000217E-2</c:v>
                </c:pt>
                <c:pt idx="1373">
                  <c:v>-2.6619999999999866E-2</c:v>
                </c:pt>
                <c:pt idx="1374">
                  <c:v>3.3469999999999889E-2</c:v>
                </c:pt>
                <c:pt idx="1375">
                  <c:v>7.2829999999999728E-2</c:v>
                </c:pt>
                <c:pt idx="1376">
                  <c:v>0.16439999999999966</c:v>
                </c:pt>
                <c:pt idx="1377">
                  <c:v>0.12798000000000043</c:v>
                </c:pt>
                <c:pt idx="1378">
                  <c:v>5.1170000000000382E-2</c:v>
                </c:pt>
                <c:pt idx="1379">
                  <c:v>7.6849999999999419E-2</c:v>
                </c:pt>
                <c:pt idx="1380">
                  <c:v>3.2480000000000064E-2</c:v>
                </c:pt>
                <c:pt idx="1381">
                  <c:v>-1.277000000000017E-2</c:v>
                </c:pt>
                <c:pt idx="1382">
                  <c:v>8.0700000000000216E-2</c:v>
                </c:pt>
                <c:pt idx="1383">
                  <c:v>4.3280000000000651E-2</c:v>
                </c:pt>
                <c:pt idx="1384">
                  <c:v>8.3730000000000526E-2</c:v>
                </c:pt>
                <c:pt idx="1385">
                  <c:v>-8.8099999999999845E-3</c:v>
                </c:pt>
                <c:pt idx="1386">
                  <c:v>-5.6090000000000195E-2</c:v>
                </c:pt>
                <c:pt idx="1387">
                  <c:v>-2.7540000000000564E-2</c:v>
                </c:pt>
                <c:pt idx="1388">
                  <c:v>-0.30325000000000024</c:v>
                </c:pt>
                <c:pt idx="1389">
                  <c:v>-0.20385000000000053</c:v>
                </c:pt>
                <c:pt idx="1390">
                  <c:v>-6.011000000000033E-2</c:v>
                </c:pt>
                <c:pt idx="1391">
                  <c:v>-1.8699999999999939E-2</c:v>
                </c:pt>
                <c:pt idx="1392">
                  <c:v>-2.55099999999997E-2</c:v>
                </c:pt>
                <c:pt idx="1393">
                  <c:v>0.14270999999999967</c:v>
                </c:pt>
                <c:pt idx="1394">
                  <c:v>0.1350699999999998</c:v>
                </c:pt>
                <c:pt idx="1395">
                  <c:v>9.6839999999999815E-2</c:v>
                </c:pt>
                <c:pt idx="1396">
                  <c:v>0.14136000000000015</c:v>
                </c:pt>
                <c:pt idx="1397">
                  <c:v>9.5369999999999955E-2</c:v>
                </c:pt>
                <c:pt idx="1398">
                  <c:v>9.5369999999999955E-2</c:v>
                </c:pt>
                <c:pt idx="1399">
                  <c:v>-4.2670000000000208E-2</c:v>
                </c:pt>
                <c:pt idx="1400">
                  <c:v>-0.16486000000000045</c:v>
                </c:pt>
                <c:pt idx="1401">
                  <c:v>-0.1549700000000005</c:v>
                </c:pt>
                <c:pt idx="1402">
                  <c:v>-0.10130000000000061</c:v>
                </c:pt>
                <c:pt idx="1403">
                  <c:v>-9.8000000000020293E-4</c:v>
                </c:pt>
                <c:pt idx="1404">
                  <c:v>3.7690000000000001E-2</c:v>
                </c:pt>
                <c:pt idx="1405">
                  <c:v>6.3559999999999395E-2</c:v>
                </c:pt>
                <c:pt idx="1406">
                  <c:v>0.16292999999999935</c:v>
                </c:pt>
                <c:pt idx="1407">
                  <c:v>0.16090999999999944</c:v>
                </c:pt>
                <c:pt idx="1408">
                  <c:v>0.20462000000000025</c:v>
                </c:pt>
                <c:pt idx="1409">
                  <c:v>0.11522000000000032</c:v>
                </c:pt>
                <c:pt idx="1410">
                  <c:v>0.18873000000000006</c:v>
                </c:pt>
                <c:pt idx="1411">
                  <c:v>0.12220999999999993</c:v>
                </c:pt>
                <c:pt idx="1412">
                  <c:v>8.3429999999999893E-2</c:v>
                </c:pt>
                <c:pt idx="1413">
                  <c:v>2.9399999999997206E-3</c:v>
                </c:pt>
                <c:pt idx="1414">
                  <c:v>4.2679999999999829E-2</c:v>
                </c:pt>
                <c:pt idx="1415">
                  <c:v>4.1760000000000019E-2</c:v>
                </c:pt>
                <c:pt idx="1416">
                  <c:v>6.4569999999999794E-2</c:v>
                </c:pt>
                <c:pt idx="1417">
                  <c:v>2.2850000000000037E-2</c:v>
                </c:pt>
                <c:pt idx="1418">
                  <c:v>0.29903000000000013</c:v>
                </c:pt>
                <c:pt idx="1419">
                  <c:v>0.21653999999999929</c:v>
                </c:pt>
                <c:pt idx="1420">
                  <c:v>7.4460000000000193E-2</c:v>
                </c:pt>
                <c:pt idx="1421">
                  <c:v>3.7709999999999688E-2</c:v>
                </c:pt>
                <c:pt idx="1422">
                  <c:v>-5.0620000000000331E-2</c:v>
                </c:pt>
                <c:pt idx="1423">
                  <c:v>-0.13605</c:v>
                </c:pt>
                <c:pt idx="1424">
                  <c:v>-9.9370000000001291E-2</c:v>
                </c:pt>
                <c:pt idx="1425">
                  <c:v>-0.13508999999999993</c:v>
                </c:pt>
                <c:pt idx="1426">
                  <c:v>-8.9400000000000368E-2</c:v>
                </c:pt>
                <c:pt idx="1427">
                  <c:v>-4.6719999999999651E-2</c:v>
                </c:pt>
                <c:pt idx="1428">
                  <c:v>-2.4859999999999438E-2</c:v>
                </c:pt>
                <c:pt idx="1429">
                  <c:v>4.0199999999996905E-3</c:v>
                </c:pt>
                <c:pt idx="1430">
                  <c:v>-1.4889999999999404E-2</c:v>
                </c:pt>
                <c:pt idx="1431">
                  <c:v>-7.939999999999614E-3</c:v>
                </c:pt>
                <c:pt idx="1432">
                  <c:v>5.2649999999998975E-2</c:v>
                </c:pt>
                <c:pt idx="1433">
                  <c:v>7.1519999999999584E-2</c:v>
                </c:pt>
                <c:pt idx="1434">
                  <c:v>8.6420000000000385E-2</c:v>
                </c:pt>
                <c:pt idx="1435">
                  <c:v>0.15296999999999983</c:v>
                </c:pt>
                <c:pt idx="1436">
                  <c:v>7.3539999999999495E-2</c:v>
                </c:pt>
                <c:pt idx="1437">
                  <c:v>4.5719999999999317E-2</c:v>
                </c:pt>
                <c:pt idx="1438">
                  <c:v>3.078000000000003E-2</c:v>
                </c:pt>
                <c:pt idx="1439">
                  <c:v>1.2900000000000134E-2</c:v>
                </c:pt>
                <c:pt idx="1440">
                  <c:v>-1.2959999999999638E-2</c:v>
                </c:pt>
                <c:pt idx="1441">
                  <c:v>2.3869999999999614E-2</c:v>
                </c:pt>
                <c:pt idx="1442">
                  <c:v>-1.7920000000000158E-2</c:v>
                </c:pt>
                <c:pt idx="1443">
                  <c:v>-1.4930000000000554E-2</c:v>
                </c:pt>
                <c:pt idx="1444">
                  <c:v>-3.1740000000000101E-2</c:v>
                </c:pt>
                <c:pt idx="1445">
                  <c:v>4.3709999999999027E-2</c:v>
                </c:pt>
                <c:pt idx="1446">
                  <c:v>0.10923999999999978</c:v>
                </c:pt>
                <c:pt idx="1447">
                  <c:v>2.5799999999999379E-2</c:v>
                </c:pt>
                <c:pt idx="1448">
                  <c:v>-3.1740000000000101E-2</c:v>
                </c:pt>
                <c:pt idx="1449">
                  <c:v>3.9799999999994284E-3</c:v>
                </c:pt>
                <c:pt idx="1450">
                  <c:v>8.9099999999993074E-3</c:v>
                </c:pt>
                <c:pt idx="1451">
                  <c:v>5.663000000000018E-2</c:v>
                </c:pt>
                <c:pt idx="1452">
                  <c:v>-7.3500000000000121E-2</c:v>
                </c:pt>
                <c:pt idx="1453">
                  <c:v>0.34870000000000001</c:v>
                </c:pt>
                <c:pt idx="1454">
                  <c:v>0.31984999999999975</c:v>
                </c:pt>
                <c:pt idx="1455">
                  <c:v>0.19139000000000017</c:v>
                </c:pt>
                <c:pt idx="1456">
                  <c:v>9.9470000000000169E-2</c:v>
                </c:pt>
                <c:pt idx="1457">
                  <c:v>0.15261999999999976</c:v>
                </c:pt>
                <c:pt idx="1458">
                  <c:v>7.7469999999999928E-2</c:v>
                </c:pt>
                <c:pt idx="1459">
                  <c:v>0.21037000000000106</c:v>
                </c:pt>
                <c:pt idx="1460">
                  <c:v>6.3200000000000145E-2</c:v>
                </c:pt>
                <c:pt idx="1461">
                  <c:v>-3.2999999999999474E-2</c:v>
                </c:pt>
                <c:pt idx="1462">
                  <c:v>-0.10799999999999965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9-4612-8E95-DDAFF7160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97055"/>
        <c:axId val="139803295"/>
      </c:lineChart>
      <c:dateAx>
        <c:axId val="139797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3295"/>
        <c:crosses val="autoZero"/>
        <c:auto val="1"/>
        <c:lblOffset val="100"/>
        <c:baseTimeUnit val="days"/>
      </c:dateAx>
      <c:valAx>
        <c:axId val="1398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9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Smoothing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Day'!$H$4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Day'!$H$5:$H$1475</c:f>
              <c:numCache>
                <c:formatCode>_("$"* #,##0.00_);_("$"* \(#,##0.00\);_("$"* "-"??_);_(@_)</c:formatCode>
                <c:ptCount val="1471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5.3741000000000003</c:v>
                </c:pt>
                <c:pt idx="4">
                  <c:v>5.4901999999999997</c:v>
                </c:pt>
                <c:pt idx="5">
                  <c:v>5.5438000000000001</c:v>
                </c:pt>
                <c:pt idx="6">
                  <c:v>5.4813000000000001</c:v>
                </c:pt>
                <c:pt idx="7">
                  <c:v>5.4276999999999997</c:v>
                </c:pt>
                <c:pt idx="8">
                  <c:v>5.3741000000000003</c:v>
                </c:pt>
                <c:pt idx="9">
                  <c:v>5.4009</c:v>
                </c:pt>
                <c:pt idx="10">
                  <c:v>5.3117000000000001</c:v>
                </c:pt>
                <c:pt idx="11">
                  <c:v>5.3384</c:v>
                </c:pt>
                <c:pt idx="12">
                  <c:v>5.4545000000000003</c:v>
                </c:pt>
                <c:pt idx="13">
                  <c:v>5.3295000000000003</c:v>
                </c:pt>
                <c:pt idx="14">
                  <c:v>5.4009</c:v>
                </c:pt>
                <c:pt idx="15">
                  <c:v>5.4991000000000003</c:v>
                </c:pt>
                <c:pt idx="16">
                  <c:v>5.8918999999999997</c:v>
                </c:pt>
                <c:pt idx="17">
                  <c:v>5.7937000000000003</c:v>
                </c:pt>
                <c:pt idx="18">
                  <c:v>5.8472999999999997</c:v>
                </c:pt>
                <c:pt idx="19">
                  <c:v>5.8651</c:v>
                </c:pt>
                <c:pt idx="20">
                  <c:v>5.6687000000000003</c:v>
                </c:pt>
                <c:pt idx="21">
                  <c:v>5.4722999999999997</c:v>
                </c:pt>
                <c:pt idx="22">
                  <c:v>5.4099000000000004</c:v>
                </c:pt>
                <c:pt idx="23">
                  <c:v>5.3920000000000003</c:v>
                </c:pt>
                <c:pt idx="24">
                  <c:v>5.4009</c:v>
                </c:pt>
                <c:pt idx="25">
                  <c:v>5.3205999999999998</c:v>
                </c:pt>
                <c:pt idx="26">
                  <c:v>5.4991000000000003</c:v>
                </c:pt>
                <c:pt idx="27">
                  <c:v>5.5438000000000001</c:v>
                </c:pt>
                <c:pt idx="28">
                  <c:v>5.5705</c:v>
                </c:pt>
                <c:pt idx="29">
                  <c:v>5.6420000000000003</c:v>
                </c:pt>
                <c:pt idx="30">
                  <c:v>5.6241000000000003</c:v>
                </c:pt>
                <c:pt idx="31">
                  <c:v>5.6420000000000003</c:v>
                </c:pt>
                <c:pt idx="32">
                  <c:v>5.5080999999999998</c:v>
                </c:pt>
                <c:pt idx="33">
                  <c:v>5.4455999999999998</c:v>
                </c:pt>
                <c:pt idx="34">
                  <c:v>5.4901999999999997</c:v>
                </c:pt>
                <c:pt idx="35">
                  <c:v>5.5705</c:v>
                </c:pt>
                <c:pt idx="36">
                  <c:v>5.4901999999999997</c:v>
                </c:pt>
                <c:pt idx="37">
                  <c:v>5.4634</c:v>
                </c:pt>
                <c:pt idx="38">
                  <c:v>5.4634</c:v>
                </c:pt>
                <c:pt idx="39">
                  <c:v>5.4366000000000003</c:v>
                </c:pt>
                <c:pt idx="40">
                  <c:v>5.4545000000000003</c:v>
                </c:pt>
                <c:pt idx="41">
                  <c:v>5.4276999999999997</c:v>
                </c:pt>
                <c:pt idx="42">
                  <c:v>5.4991000000000003</c:v>
                </c:pt>
                <c:pt idx="43">
                  <c:v>5.4455999999999998</c:v>
                </c:pt>
                <c:pt idx="44">
                  <c:v>5.3830999999999998</c:v>
                </c:pt>
                <c:pt idx="45">
                  <c:v>5.4188000000000001</c:v>
                </c:pt>
                <c:pt idx="46">
                  <c:v>5.4813000000000001</c:v>
                </c:pt>
                <c:pt idx="47">
                  <c:v>5.5347999999999997</c:v>
                </c:pt>
                <c:pt idx="48">
                  <c:v>5.4813000000000001</c:v>
                </c:pt>
                <c:pt idx="49">
                  <c:v>5.5526999999999997</c:v>
                </c:pt>
                <c:pt idx="50">
                  <c:v>5.7045000000000003</c:v>
                </c:pt>
                <c:pt idx="51">
                  <c:v>5.6509</c:v>
                </c:pt>
                <c:pt idx="52">
                  <c:v>5.6687000000000003</c:v>
                </c:pt>
                <c:pt idx="53">
                  <c:v>5.6151999999999997</c:v>
                </c:pt>
                <c:pt idx="54">
                  <c:v>5.5884</c:v>
                </c:pt>
                <c:pt idx="55">
                  <c:v>5.2492000000000001</c:v>
                </c:pt>
                <c:pt idx="56">
                  <c:v>5.2401999999999997</c:v>
                </c:pt>
                <c:pt idx="57">
                  <c:v>5.1955999999999998</c:v>
                </c:pt>
                <c:pt idx="58">
                  <c:v>5.1955999999999998</c:v>
                </c:pt>
                <c:pt idx="59">
                  <c:v>5.0796000000000001</c:v>
                </c:pt>
                <c:pt idx="60">
                  <c:v>5.1063000000000001</c:v>
                </c:pt>
                <c:pt idx="61">
                  <c:v>5.1509999999999998</c:v>
                </c:pt>
                <c:pt idx="62">
                  <c:v>5.1867000000000001</c:v>
                </c:pt>
                <c:pt idx="63">
                  <c:v>5.2670000000000003</c:v>
                </c:pt>
                <c:pt idx="64">
                  <c:v>5.2670000000000003</c:v>
                </c:pt>
                <c:pt idx="65">
                  <c:v>5.2849000000000004</c:v>
                </c:pt>
                <c:pt idx="66">
                  <c:v>5.3205999999999998</c:v>
                </c:pt>
                <c:pt idx="67">
                  <c:v>5.2313000000000001</c:v>
                </c:pt>
                <c:pt idx="68">
                  <c:v>5.2224000000000004</c:v>
                </c:pt>
                <c:pt idx="69">
                  <c:v>5.2401999999999997</c:v>
                </c:pt>
                <c:pt idx="70">
                  <c:v>5.3026999999999997</c:v>
                </c:pt>
                <c:pt idx="71">
                  <c:v>5.0349000000000004</c:v>
                </c:pt>
                <c:pt idx="72">
                  <c:v>5.0705999999999998</c:v>
                </c:pt>
                <c:pt idx="73">
                  <c:v>5.1955999999999998</c:v>
                </c:pt>
                <c:pt idx="74">
                  <c:v>5.1867000000000001</c:v>
                </c:pt>
                <c:pt idx="75">
                  <c:v>5.1867000000000001</c:v>
                </c:pt>
                <c:pt idx="76">
                  <c:v>5.1778000000000004</c:v>
                </c:pt>
                <c:pt idx="77">
                  <c:v>5.1688000000000001</c:v>
                </c:pt>
                <c:pt idx="78">
                  <c:v>4.7313999999999998</c:v>
                </c:pt>
                <c:pt idx="79">
                  <c:v>4.7850000000000001</c:v>
                </c:pt>
                <c:pt idx="80">
                  <c:v>4.7492000000000001</c:v>
                </c:pt>
                <c:pt idx="81">
                  <c:v>4.7134999999999998</c:v>
                </c:pt>
                <c:pt idx="82">
                  <c:v>4.66</c:v>
                </c:pt>
                <c:pt idx="83">
                  <c:v>4.6332000000000004</c:v>
                </c:pt>
                <c:pt idx="84">
                  <c:v>4.6242999999999999</c:v>
                </c:pt>
                <c:pt idx="85">
                  <c:v>4.5885999999999996</c:v>
                </c:pt>
                <c:pt idx="86">
                  <c:v>4.4992999999999999</c:v>
                </c:pt>
                <c:pt idx="87">
                  <c:v>4.4457000000000004</c:v>
                </c:pt>
                <c:pt idx="88">
                  <c:v>4.4188999999999998</c:v>
                </c:pt>
                <c:pt idx="89">
                  <c:v>4.4010999999999996</c:v>
                </c:pt>
                <c:pt idx="90">
                  <c:v>4.3029000000000002</c:v>
                </c:pt>
                <c:pt idx="91">
                  <c:v>4.2583000000000002</c:v>
                </c:pt>
                <c:pt idx="92">
                  <c:v>4.2583000000000002</c:v>
                </c:pt>
                <c:pt idx="93">
                  <c:v>4.4279000000000002</c:v>
                </c:pt>
                <c:pt idx="94">
                  <c:v>4.41</c:v>
                </c:pt>
                <c:pt idx="95">
                  <c:v>4.5350000000000001</c:v>
                </c:pt>
                <c:pt idx="96">
                  <c:v>4.5528000000000004</c:v>
                </c:pt>
                <c:pt idx="97">
                  <c:v>4.6304999999999996</c:v>
                </c:pt>
                <c:pt idx="98">
                  <c:v>4.4861000000000004</c:v>
                </c:pt>
                <c:pt idx="99">
                  <c:v>4.6214000000000004</c:v>
                </c:pt>
                <c:pt idx="100">
                  <c:v>4.5221999999999998</c:v>
                </c:pt>
                <c:pt idx="101">
                  <c:v>4.5491999999999999</c:v>
                </c:pt>
                <c:pt idx="102">
                  <c:v>4.5944000000000003</c:v>
                </c:pt>
                <c:pt idx="103">
                  <c:v>4.5583</c:v>
                </c:pt>
                <c:pt idx="104">
                  <c:v>4.5041000000000002</c:v>
                </c:pt>
                <c:pt idx="105">
                  <c:v>4.5401999999999996</c:v>
                </c:pt>
                <c:pt idx="106">
                  <c:v>4.5583</c:v>
                </c:pt>
                <c:pt idx="107">
                  <c:v>4.5312000000000001</c:v>
                </c:pt>
                <c:pt idx="108">
                  <c:v>4.5853000000000002</c:v>
                </c:pt>
                <c:pt idx="109">
                  <c:v>4.4950999999999999</c:v>
                </c:pt>
                <c:pt idx="110">
                  <c:v>4.6576000000000004</c:v>
                </c:pt>
                <c:pt idx="111">
                  <c:v>4.6033999999999997</c:v>
                </c:pt>
                <c:pt idx="112">
                  <c:v>4.5853000000000002</c:v>
                </c:pt>
                <c:pt idx="113">
                  <c:v>4.468</c:v>
                </c:pt>
                <c:pt idx="114">
                  <c:v>4.4861000000000004</c:v>
                </c:pt>
                <c:pt idx="115">
                  <c:v>4.5221999999999998</c:v>
                </c:pt>
                <c:pt idx="116">
                  <c:v>4.5491999999999999</c:v>
                </c:pt>
                <c:pt idx="117">
                  <c:v>4.6665999999999999</c:v>
                </c:pt>
                <c:pt idx="118">
                  <c:v>4.6576000000000004</c:v>
                </c:pt>
                <c:pt idx="119">
                  <c:v>4.5491999999999999</c:v>
                </c:pt>
                <c:pt idx="120">
                  <c:v>4.5041000000000002</c:v>
                </c:pt>
                <c:pt idx="121">
                  <c:v>4.5312000000000001</c:v>
                </c:pt>
                <c:pt idx="122">
                  <c:v>4.4861000000000004</c:v>
                </c:pt>
                <c:pt idx="123">
                  <c:v>4.5221999999999998</c:v>
                </c:pt>
                <c:pt idx="124">
                  <c:v>4.5401999999999996</c:v>
                </c:pt>
                <c:pt idx="125">
                  <c:v>4.5673000000000004</c:v>
                </c:pt>
                <c:pt idx="126">
                  <c:v>4.6214000000000004</c:v>
                </c:pt>
                <c:pt idx="127">
                  <c:v>4.5673000000000004</c:v>
                </c:pt>
                <c:pt idx="128">
                  <c:v>4.5491999999999999</c:v>
                </c:pt>
                <c:pt idx="129">
                  <c:v>4.5401999999999996</c:v>
                </c:pt>
                <c:pt idx="130">
                  <c:v>4.5673000000000004</c:v>
                </c:pt>
                <c:pt idx="131">
                  <c:v>4.5673000000000004</c:v>
                </c:pt>
                <c:pt idx="132">
                  <c:v>4.6033999999999997</c:v>
                </c:pt>
                <c:pt idx="133">
                  <c:v>4.6033999999999997</c:v>
                </c:pt>
                <c:pt idx="134">
                  <c:v>4.6214000000000004</c:v>
                </c:pt>
                <c:pt idx="135">
                  <c:v>4.6576000000000004</c:v>
                </c:pt>
                <c:pt idx="136">
                  <c:v>4.6395</c:v>
                </c:pt>
                <c:pt idx="137">
                  <c:v>4.6395</c:v>
                </c:pt>
                <c:pt idx="138">
                  <c:v>4.6214000000000004</c:v>
                </c:pt>
                <c:pt idx="139">
                  <c:v>4.6665999999999999</c:v>
                </c:pt>
                <c:pt idx="140">
                  <c:v>4.6756000000000002</c:v>
                </c:pt>
                <c:pt idx="141">
                  <c:v>5.1449999999999996</c:v>
                </c:pt>
                <c:pt idx="142">
                  <c:v>5.1630000000000003</c:v>
                </c:pt>
                <c:pt idx="143">
                  <c:v>5.1502999999999997</c:v>
                </c:pt>
                <c:pt idx="144">
                  <c:v>4.9862000000000002</c:v>
                </c:pt>
                <c:pt idx="145">
                  <c:v>4.9314999999999998</c:v>
                </c:pt>
                <c:pt idx="146">
                  <c:v>4.8949999999999996</c:v>
                </c:pt>
                <c:pt idx="147">
                  <c:v>4.9223999999999997</c:v>
                </c:pt>
                <c:pt idx="148">
                  <c:v>4.8220999999999998</c:v>
                </c:pt>
                <c:pt idx="149">
                  <c:v>4.8768000000000002</c:v>
                </c:pt>
                <c:pt idx="150">
                  <c:v>4.8494999999999999</c:v>
                </c:pt>
                <c:pt idx="151">
                  <c:v>4.9223999999999997</c:v>
                </c:pt>
                <c:pt idx="152">
                  <c:v>4.9314999999999998</c:v>
                </c:pt>
                <c:pt idx="153">
                  <c:v>4.8403</c:v>
                </c:pt>
                <c:pt idx="154">
                  <c:v>4.8586</c:v>
                </c:pt>
                <c:pt idx="155">
                  <c:v>4.6670999999999996</c:v>
                </c:pt>
                <c:pt idx="156">
                  <c:v>4.6124000000000001</c:v>
                </c:pt>
                <c:pt idx="157">
                  <c:v>4.7126999999999999</c:v>
                </c:pt>
                <c:pt idx="158">
                  <c:v>4.7674000000000003</c:v>
                </c:pt>
                <c:pt idx="159">
                  <c:v>4.6944999999999997</c:v>
                </c:pt>
                <c:pt idx="160">
                  <c:v>4.7126999999999999</c:v>
                </c:pt>
                <c:pt idx="161">
                  <c:v>4.6215999999999999</c:v>
                </c:pt>
                <c:pt idx="162">
                  <c:v>4.5669000000000004</c:v>
                </c:pt>
                <c:pt idx="163">
                  <c:v>4.5578000000000003</c:v>
                </c:pt>
                <c:pt idx="164">
                  <c:v>4.5030999999999999</c:v>
                </c:pt>
                <c:pt idx="165">
                  <c:v>4.4574999999999996</c:v>
                </c:pt>
                <c:pt idx="166">
                  <c:v>4.4847999999999999</c:v>
                </c:pt>
                <c:pt idx="167">
                  <c:v>4.5213000000000001</c:v>
                </c:pt>
                <c:pt idx="168">
                  <c:v>4.4393000000000002</c:v>
                </c:pt>
                <c:pt idx="169">
                  <c:v>4.4756999999999998</c:v>
                </c:pt>
                <c:pt idx="170">
                  <c:v>4.5304000000000002</c:v>
                </c:pt>
                <c:pt idx="171">
                  <c:v>4.5669000000000004</c:v>
                </c:pt>
                <c:pt idx="172">
                  <c:v>4.5759999999999996</c:v>
                </c:pt>
                <c:pt idx="173">
                  <c:v>4.6489000000000003</c:v>
                </c:pt>
                <c:pt idx="174">
                  <c:v>4.6489000000000003</c:v>
                </c:pt>
                <c:pt idx="175">
                  <c:v>4.7765000000000004</c:v>
                </c:pt>
                <c:pt idx="176">
                  <c:v>4.7218</c:v>
                </c:pt>
                <c:pt idx="177">
                  <c:v>4.6670999999999996</c:v>
                </c:pt>
                <c:pt idx="178">
                  <c:v>4.6944999999999997</c:v>
                </c:pt>
                <c:pt idx="179">
                  <c:v>4.6853999999999996</c:v>
                </c:pt>
                <c:pt idx="180">
                  <c:v>4.6944999999999997</c:v>
                </c:pt>
                <c:pt idx="181">
                  <c:v>4.8220999999999998</c:v>
                </c:pt>
                <c:pt idx="182">
                  <c:v>4.7218</c:v>
                </c:pt>
                <c:pt idx="183">
                  <c:v>4.6489000000000003</c:v>
                </c:pt>
                <c:pt idx="184">
                  <c:v>4.6215999999999999</c:v>
                </c:pt>
                <c:pt idx="185">
                  <c:v>4.5486000000000004</c:v>
                </c:pt>
                <c:pt idx="186">
                  <c:v>4.5941999999999998</c:v>
                </c:pt>
                <c:pt idx="187">
                  <c:v>4.6124000000000001</c:v>
                </c:pt>
                <c:pt idx="188">
                  <c:v>4.4756999999999998</c:v>
                </c:pt>
                <c:pt idx="189">
                  <c:v>4.3936999999999999</c:v>
                </c:pt>
                <c:pt idx="190">
                  <c:v>4.4119000000000002</c:v>
                </c:pt>
                <c:pt idx="191">
                  <c:v>4.4574999999999996</c:v>
                </c:pt>
                <c:pt idx="192">
                  <c:v>4.4756999999999998</c:v>
                </c:pt>
                <c:pt idx="193">
                  <c:v>4.4665999999999997</c:v>
                </c:pt>
                <c:pt idx="194">
                  <c:v>4.4756999999999998</c:v>
                </c:pt>
                <c:pt idx="195">
                  <c:v>4.5030999999999999</c:v>
                </c:pt>
                <c:pt idx="196">
                  <c:v>4.5759999999999996</c:v>
                </c:pt>
                <c:pt idx="197">
                  <c:v>4.5122</c:v>
                </c:pt>
                <c:pt idx="198">
                  <c:v>4.5669000000000004</c:v>
                </c:pt>
                <c:pt idx="199">
                  <c:v>4.6398000000000001</c:v>
                </c:pt>
                <c:pt idx="200">
                  <c:v>4.7674000000000003</c:v>
                </c:pt>
                <c:pt idx="201">
                  <c:v>4.7401</c:v>
                </c:pt>
                <c:pt idx="202">
                  <c:v>4.7401</c:v>
                </c:pt>
                <c:pt idx="203">
                  <c:v>4.7218</c:v>
                </c:pt>
                <c:pt idx="204">
                  <c:v>4.6580000000000004</c:v>
                </c:pt>
                <c:pt idx="205">
                  <c:v>3.5550000000000002</c:v>
                </c:pt>
                <c:pt idx="206">
                  <c:v>3.4457</c:v>
                </c:pt>
                <c:pt idx="207">
                  <c:v>3.2725</c:v>
                </c:pt>
                <c:pt idx="208">
                  <c:v>3.2360000000000002</c:v>
                </c:pt>
                <c:pt idx="209">
                  <c:v>3.3271999999999999</c:v>
                </c:pt>
                <c:pt idx="210">
                  <c:v>3.3271999999999999</c:v>
                </c:pt>
                <c:pt idx="211">
                  <c:v>3.3363</c:v>
                </c:pt>
                <c:pt idx="212">
                  <c:v>3.2907000000000002</c:v>
                </c:pt>
                <c:pt idx="213">
                  <c:v>3.2269000000000001</c:v>
                </c:pt>
                <c:pt idx="214">
                  <c:v>3.2725</c:v>
                </c:pt>
                <c:pt idx="215">
                  <c:v>3.2542</c:v>
                </c:pt>
                <c:pt idx="216">
                  <c:v>3.2542</c:v>
                </c:pt>
                <c:pt idx="217">
                  <c:v>3.2178</c:v>
                </c:pt>
                <c:pt idx="218">
                  <c:v>3.1995</c:v>
                </c:pt>
                <c:pt idx="219">
                  <c:v>3.1631</c:v>
                </c:pt>
                <c:pt idx="220">
                  <c:v>3.0718999999999999</c:v>
                </c:pt>
                <c:pt idx="221">
                  <c:v>3.1448999999999998</c:v>
                </c:pt>
                <c:pt idx="222">
                  <c:v>3.1448999999999998</c:v>
                </c:pt>
                <c:pt idx="223">
                  <c:v>3.1265999999999998</c:v>
                </c:pt>
                <c:pt idx="224">
                  <c:v>3.0537000000000001</c:v>
                </c:pt>
                <c:pt idx="225">
                  <c:v>3.081</c:v>
                </c:pt>
                <c:pt idx="226">
                  <c:v>3.1265999999999998</c:v>
                </c:pt>
                <c:pt idx="227">
                  <c:v>3.1631</c:v>
                </c:pt>
                <c:pt idx="228">
                  <c:v>3.1265999999999998</c:v>
                </c:pt>
                <c:pt idx="229">
                  <c:v>3.1539999999999999</c:v>
                </c:pt>
                <c:pt idx="230">
                  <c:v>3.1903999999999999</c:v>
                </c:pt>
                <c:pt idx="231">
                  <c:v>3.1539999999999999</c:v>
                </c:pt>
                <c:pt idx="232">
                  <c:v>3.1631</c:v>
                </c:pt>
                <c:pt idx="233">
                  <c:v>3.1448999999999998</c:v>
                </c:pt>
                <c:pt idx="234">
                  <c:v>3.1722000000000001</c:v>
                </c:pt>
                <c:pt idx="235">
                  <c:v>3.1722000000000001</c:v>
                </c:pt>
                <c:pt idx="236">
                  <c:v>3.1175000000000002</c:v>
                </c:pt>
                <c:pt idx="237">
                  <c:v>3.1175000000000002</c:v>
                </c:pt>
                <c:pt idx="238">
                  <c:v>3.1631</c:v>
                </c:pt>
                <c:pt idx="239">
                  <c:v>3.2542</c:v>
                </c:pt>
                <c:pt idx="240">
                  <c:v>3.2086999999999999</c:v>
                </c:pt>
                <c:pt idx="241">
                  <c:v>3.2725</c:v>
                </c:pt>
                <c:pt idx="242">
                  <c:v>3.2816000000000001</c:v>
                </c:pt>
                <c:pt idx="243">
                  <c:v>3.2816000000000001</c:v>
                </c:pt>
                <c:pt idx="244">
                  <c:v>3.2725</c:v>
                </c:pt>
                <c:pt idx="245">
                  <c:v>3.2907000000000002</c:v>
                </c:pt>
                <c:pt idx="246">
                  <c:v>3.3180000000000001</c:v>
                </c:pt>
                <c:pt idx="247">
                  <c:v>3.3089</c:v>
                </c:pt>
                <c:pt idx="248">
                  <c:v>3.2997999999999998</c:v>
                </c:pt>
                <c:pt idx="249">
                  <c:v>3.3089</c:v>
                </c:pt>
                <c:pt idx="250">
                  <c:v>3.3635999999999999</c:v>
                </c:pt>
                <c:pt idx="251">
                  <c:v>3.3818999999999999</c:v>
                </c:pt>
                <c:pt idx="252">
                  <c:v>3.5276999999999998</c:v>
                </c:pt>
                <c:pt idx="253">
                  <c:v>3.4729999999999999</c:v>
                </c:pt>
                <c:pt idx="254">
                  <c:v>3.5914999999999999</c:v>
                </c:pt>
                <c:pt idx="255">
                  <c:v>3.6006</c:v>
                </c:pt>
                <c:pt idx="256">
                  <c:v>3.6644000000000001</c:v>
                </c:pt>
                <c:pt idx="257">
                  <c:v>3.6553</c:v>
                </c:pt>
                <c:pt idx="258">
                  <c:v>3.6644000000000001</c:v>
                </c:pt>
                <c:pt idx="259">
                  <c:v>3.7008999999999999</c:v>
                </c:pt>
                <c:pt idx="260">
                  <c:v>3.6553</c:v>
                </c:pt>
                <c:pt idx="261">
                  <c:v>3.7008999999999999</c:v>
                </c:pt>
                <c:pt idx="262">
                  <c:v>3.8285</c:v>
                </c:pt>
                <c:pt idx="263">
                  <c:v>3.7738</c:v>
                </c:pt>
                <c:pt idx="264">
                  <c:v>3.7646999999999999</c:v>
                </c:pt>
                <c:pt idx="265">
                  <c:v>3.7282000000000002</c:v>
                </c:pt>
                <c:pt idx="266">
                  <c:v>3.7008999999999999</c:v>
                </c:pt>
                <c:pt idx="267">
                  <c:v>3.6918000000000002</c:v>
                </c:pt>
                <c:pt idx="268">
                  <c:v>3.5914999999999999</c:v>
                </c:pt>
                <c:pt idx="269">
                  <c:v>3.6644000000000001</c:v>
                </c:pt>
                <c:pt idx="270">
                  <c:v>3.5642</c:v>
                </c:pt>
                <c:pt idx="271">
                  <c:v>3.6097000000000001</c:v>
                </c:pt>
                <c:pt idx="272">
                  <c:v>3.5367999999999999</c:v>
                </c:pt>
                <c:pt idx="273">
                  <c:v>3.5367999999999999</c:v>
                </c:pt>
                <c:pt idx="274">
                  <c:v>3.6097000000000001</c:v>
                </c:pt>
                <c:pt idx="275">
                  <c:v>3.6736</c:v>
                </c:pt>
                <c:pt idx="276">
                  <c:v>3.8285</c:v>
                </c:pt>
                <c:pt idx="277">
                  <c:v>3.9834999999999998</c:v>
                </c:pt>
                <c:pt idx="278">
                  <c:v>3.8832</c:v>
                </c:pt>
                <c:pt idx="279">
                  <c:v>4.0198999999999998</c:v>
                </c:pt>
                <c:pt idx="280">
                  <c:v>4.0198999999999998</c:v>
                </c:pt>
                <c:pt idx="281">
                  <c:v>3.9561000000000002</c:v>
                </c:pt>
                <c:pt idx="282">
                  <c:v>3.9470000000000001</c:v>
                </c:pt>
                <c:pt idx="283">
                  <c:v>3.8740999999999999</c:v>
                </c:pt>
                <c:pt idx="284">
                  <c:v>3.8285</c:v>
                </c:pt>
                <c:pt idx="285">
                  <c:v>3.7921</c:v>
                </c:pt>
                <c:pt idx="286">
                  <c:v>3.7921</c:v>
                </c:pt>
                <c:pt idx="287">
                  <c:v>3.6644000000000001</c:v>
                </c:pt>
                <c:pt idx="288">
                  <c:v>3.5642</c:v>
                </c:pt>
                <c:pt idx="289">
                  <c:v>3.7829000000000002</c:v>
                </c:pt>
                <c:pt idx="290">
                  <c:v>3.6097000000000001</c:v>
                </c:pt>
                <c:pt idx="291">
                  <c:v>3.5276999999999998</c:v>
                </c:pt>
                <c:pt idx="292">
                  <c:v>3.5823999999999998</c:v>
                </c:pt>
                <c:pt idx="293">
                  <c:v>3.4548000000000001</c:v>
                </c:pt>
                <c:pt idx="294">
                  <c:v>3.5186000000000002</c:v>
                </c:pt>
                <c:pt idx="295">
                  <c:v>3.3363</c:v>
                </c:pt>
                <c:pt idx="296">
                  <c:v>3.2542</c:v>
                </c:pt>
                <c:pt idx="297">
                  <c:v>3.0171999999999999</c:v>
                </c:pt>
                <c:pt idx="298">
                  <c:v>3.0263</c:v>
                </c:pt>
                <c:pt idx="299">
                  <c:v>2.8532000000000002</c:v>
                </c:pt>
                <c:pt idx="300">
                  <c:v>2.3791000000000002</c:v>
                </c:pt>
                <c:pt idx="301">
                  <c:v>2.4977</c:v>
                </c:pt>
                <c:pt idx="302">
                  <c:v>2.206</c:v>
                </c:pt>
                <c:pt idx="303">
                  <c:v>2.3062</c:v>
                </c:pt>
                <c:pt idx="304">
                  <c:v>2.2151000000000001</c:v>
                </c:pt>
                <c:pt idx="305">
                  <c:v>2.3336000000000001</c:v>
                </c:pt>
                <c:pt idx="306">
                  <c:v>2.4247000000000001</c:v>
                </c:pt>
                <c:pt idx="307">
                  <c:v>2.4156</c:v>
                </c:pt>
                <c:pt idx="308">
                  <c:v>2.68</c:v>
                </c:pt>
                <c:pt idx="309">
                  <c:v>2.7985000000000002</c:v>
                </c:pt>
                <c:pt idx="310">
                  <c:v>2.8714</c:v>
                </c:pt>
                <c:pt idx="311">
                  <c:v>2.7437999999999998</c:v>
                </c:pt>
                <c:pt idx="312">
                  <c:v>2.7801999999999998</c:v>
                </c:pt>
                <c:pt idx="313">
                  <c:v>2.8258000000000001</c:v>
                </c:pt>
                <c:pt idx="314">
                  <c:v>2.7073</c:v>
                </c:pt>
                <c:pt idx="315">
                  <c:v>2.7711000000000001</c:v>
                </c:pt>
                <c:pt idx="316">
                  <c:v>2.7073</c:v>
                </c:pt>
                <c:pt idx="317">
                  <c:v>2.8805000000000001</c:v>
                </c:pt>
                <c:pt idx="318">
                  <c:v>2.8805000000000001</c:v>
                </c:pt>
                <c:pt idx="319">
                  <c:v>2.9533999999999998</c:v>
                </c:pt>
                <c:pt idx="320">
                  <c:v>2.9807999999999999</c:v>
                </c:pt>
                <c:pt idx="321">
                  <c:v>2.9624999999999999</c:v>
                </c:pt>
                <c:pt idx="322">
                  <c:v>3.0718999999999999</c:v>
                </c:pt>
                <c:pt idx="323">
                  <c:v>2.9443000000000001</c:v>
                </c:pt>
                <c:pt idx="324">
                  <c:v>3.1539999999999999</c:v>
                </c:pt>
                <c:pt idx="325">
                  <c:v>3.1722000000000001</c:v>
                </c:pt>
                <c:pt idx="326">
                  <c:v>3.1356999999999999</c:v>
                </c:pt>
                <c:pt idx="327">
                  <c:v>3.0628000000000002</c:v>
                </c:pt>
                <c:pt idx="328">
                  <c:v>3.081</c:v>
                </c:pt>
                <c:pt idx="329">
                  <c:v>3.0901999999999998</c:v>
                </c:pt>
                <c:pt idx="330">
                  <c:v>3.0901999999999998</c:v>
                </c:pt>
                <c:pt idx="331">
                  <c:v>3.1539999999999999</c:v>
                </c:pt>
                <c:pt idx="332">
                  <c:v>3.1084000000000001</c:v>
                </c:pt>
                <c:pt idx="333">
                  <c:v>3.1995</c:v>
                </c:pt>
                <c:pt idx="334">
                  <c:v>3.2633999999999999</c:v>
                </c:pt>
                <c:pt idx="335">
                  <c:v>3.2816000000000001</c:v>
                </c:pt>
                <c:pt idx="336">
                  <c:v>3.2360000000000002</c:v>
                </c:pt>
                <c:pt idx="337">
                  <c:v>3.1539999999999999</c:v>
                </c:pt>
                <c:pt idx="338">
                  <c:v>3.1539999999999999</c:v>
                </c:pt>
                <c:pt idx="339">
                  <c:v>3.2360000000000002</c:v>
                </c:pt>
                <c:pt idx="340">
                  <c:v>3.2633999999999999</c:v>
                </c:pt>
                <c:pt idx="341">
                  <c:v>3.2542</c:v>
                </c:pt>
                <c:pt idx="342">
                  <c:v>3.2542</c:v>
                </c:pt>
                <c:pt idx="343">
                  <c:v>3.1356999999999999</c:v>
                </c:pt>
                <c:pt idx="344">
                  <c:v>3.1175000000000002</c:v>
                </c:pt>
                <c:pt idx="345">
                  <c:v>3.1448999999999998</c:v>
                </c:pt>
                <c:pt idx="346">
                  <c:v>3.3271999999999999</c:v>
                </c:pt>
                <c:pt idx="347">
                  <c:v>3.3635999999999999</c:v>
                </c:pt>
                <c:pt idx="348">
                  <c:v>3.4821</c:v>
                </c:pt>
                <c:pt idx="349">
                  <c:v>3.4365000000000001</c:v>
                </c:pt>
                <c:pt idx="350">
                  <c:v>3.5095000000000001</c:v>
                </c:pt>
                <c:pt idx="351">
                  <c:v>3.5095000000000001</c:v>
                </c:pt>
                <c:pt idx="352">
                  <c:v>3.5642</c:v>
                </c:pt>
                <c:pt idx="353">
                  <c:v>3.5733000000000001</c:v>
                </c:pt>
                <c:pt idx="354">
                  <c:v>3.6006</c:v>
                </c:pt>
                <c:pt idx="355">
                  <c:v>3.8285</c:v>
                </c:pt>
                <c:pt idx="356">
                  <c:v>3.9287999999999998</c:v>
                </c:pt>
                <c:pt idx="357">
                  <c:v>3.9834999999999998</c:v>
                </c:pt>
                <c:pt idx="358">
                  <c:v>3.9014000000000002</c:v>
                </c:pt>
                <c:pt idx="359">
                  <c:v>4.0655000000000001</c:v>
                </c:pt>
                <c:pt idx="360">
                  <c:v>4.1201999999999996</c:v>
                </c:pt>
                <c:pt idx="361">
                  <c:v>4.0290999999999997</c:v>
                </c:pt>
                <c:pt idx="362">
                  <c:v>4.0564</c:v>
                </c:pt>
                <c:pt idx="363">
                  <c:v>3.7465000000000002</c:v>
                </c:pt>
                <c:pt idx="364">
                  <c:v>3.8285</c:v>
                </c:pt>
                <c:pt idx="365">
                  <c:v>3.9014000000000002</c:v>
                </c:pt>
                <c:pt idx="366">
                  <c:v>3.9561000000000002</c:v>
                </c:pt>
                <c:pt idx="367">
                  <c:v>4.0198999999999998</c:v>
                </c:pt>
                <c:pt idx="368">
                  <c:v>3.9834999999999998</c:v>
                </c:pt>
                <c:pt idx="369">
                  <c:v>3.9470000000000001</c:v>
                </c:pt>
                <c:pt idx="370">
                  <c:v>3.9470000000000001</c:v>
                </c:pt>
                <c:pt idx="371">
                  <c:v>3.9470000000000001</c:v>
                </c:pt>
                <c:pt idx="372">
                  <c:v>3.8285</c:v>
                </c:pt>
                <c:pt idx="373">
                  <c:v>4.0564</c:v>
                </c:pt>
                <c:pt idx="374">
                  <c:v>3.9561000000000002</c:v>
                </c:pt>
                <c:pt idx="375">
                  <c:v>3.9651999999999998</c:v>
                </c:pt>
                <c:pt idx="376">
                  <c:v>4.0107999999999997</c:v>
                </c:pt>
                <c:pt idx="377">
                  <c:v>3.9651999999999998</c:v>
                </c:pt>
                <c:pt idx="378">
                  <c:v>4.0472999999999999</c:v>
                </c:pt>
                <c:pt idx="379">
                  <c:v>4.1931000000000003</c:v>
                </c:pt>
                <c:pt idx="380">
                  <c:v>3.9287999999999998</c:v>
                </c:pt>
                <c:pt idx="381">
                  <c:v>3.7829000000000002</c:v>
                </c:pt>
                <c:pt idx="382">
                  <c:v>3.8012000000000001</c:v>
                </c:pt>
                <c:pt idx="383">
                  <c:v>3.7555999999999998</c:v>
                </c:pt>
                <c:pt idx="384">
                  <c:v>3.8102999999999998</c:v>
                </c:pt>
                <c:pt idx="385">
                  <c:v>3.9379</c:v>
                </c:pt>
                <c:pt idx="386">
                  <c:v>3.9470000000000001</c:v>
                </c:pt>
                <c:pt idx="387">
                  <c:v>3.8650000000000002</c:v>
                </c:pt>
                <c:pt idx="388">
                  <c:v>4.0016999999999996</c:v>
                </c:pt>
                <c:pt idx="389">
                  <c:v>4.0564</c:v>
                </c:pt>
                <c:pt idx="390">
                  <c:v>4.0381999999999998</c:v>
                </c:pt>
                <c:pt idx="391">
                  <c:v>4.1020000000000003</c:v>
                </c:pt>
                <c:pt idx="392">
                  <c:v>3.9834999999999998</c:v>
                </c:pt>
                <c:pt idx="393">
                  <c:v>3.9197000000000002</c:v>
                </c:pt>
                <c:pt idx="394">
                  <c:v>3.9561000000000002</c:v>
                </c:pt>
                <c:pt idx="395">
                  <c:v>3.9014000000000002</c:v>
                </c:pt>
                <c:pt idx="396">
                  <c:v>3.9561000000000002</c:v>
                </c:pt>
                <c:pt idx="397">
                  <c:v>4.0564</c:v>
                </c:pt>
                <c:pt idx="398">
                  <c:v>4.3571999999999997</c:v>
                </c:pt>
                <c:pt idx="399">
                  <c:v>4.6124000000000001</c:v>
                </c:pt>
                <c:pt idx="400">
                  <c:v>4.6489000000000003</c:v>
                </c:pt>
                <c:pt idx="401">
                  <c:v>4.5578000000000003</c:v>
                </c:pt>
                <c:pt idx="402">
                  <c:v>4.5578000000000003</c:v>
                </c:pt>
                <c:pt idx="403">
                  <c:v>4.5395000000000003</c:v>
                </c:pt>
                <c:pt idx="404">
                  <c:v>4.4756999999999998</c:v>
                </c:pt>
                <c:pt idx="405">
                  <c:v>4.5213000000000001</c:v>
                </c:pt>
                <c:pt idx="406">
                  <c:v>4.6032999999999999</c:v>
                </c:pt>
                <c:pt idx="407">
                  <c:v>4.6124000000000001</c:v>
                </c:pt>
                <c:pt idx="408">
                  <c:v>4.5578000000000003</c:v>
                </c:pt>
                <c:pt idx="409">
                  <c:v>4.6215999999999999</c:v>
                </c:pt>
                <c:pt idx="410">
                  <c:v>4.6398000000000001</c:v>
                </c:pt>
                <c:pt idx="411">
                  <c:v>4.5941999999999998</c:v>
                </c:pt>
                <c:pt idx="412">
                  <c:v>4.6032999999999999</c:v>
                </c:pt>
                <c:pt idx="413">
                  <c:v>4.5304000000000002</c:v>
                </c:pt>
                <c:pt idx="414">
                  <c:v>4.5850999999999997</c:v>
                </c:pt>
                <c:pt idx="415">
                  <c:v>4.5941999999999998</c:v>
                </c:pt>
                <c:pt idx="416">
                  <c:v>4.6032999999999999</c:v>
                </c:pt>
                <c:pt idx="417">
                  <c:v>4.5669000000000004</c:v>
                </c:pt>
                <c:pt idx="418">
                  <c:v>4.5304000000000002</c:v>
                </c:pt>
                <c:pt idx="419">
                  <c:v>4.4665999999999997</c:v>
                </c:pt>
                <c:pt idx="420">
                  <c:v>4.3116000000000003</c:v>
                </c:pt>
                <c:pt idx="421">
                  <c:v>4.3571999999999997</c:v>
                </c:pt>
                <c:pt idx="422">
                  <c:v>4.1292999999999997</c:v>
                </c:pt>
                <c:pt idx="423">
                  <c:v>4.0837000000000003</c:v>
                </c:pt>
                <c:pt idx="424">
                  <c:v>3.7374000000000001</c:v>
                </c:pt>
                <c:pt idx="425">
                  <c:v>3.7738</c:v>
                </c:pt>
                <c:pt idx="426">
                  <c:v>3.7374000000000001</c:v>
                </c:pt>
                <c:pt idx="427">
                  <c:v>3.7374000000000001</c:v>
                </c:pt>
                <c:pt idx="428">
                  <c:v>3.7282000000000002</c:v>
                </c:pt>
                <c:pt idx="429">
                  <c:v>3.7921</c:v>
                </c:pt>
                <c:pt idx="430">
                  <c:v>3.7646999999999999</c:v>
                </c:pt>
                <c:pt idx="431">
                  <c:v>3.7738</c:v>
                </c:pt>
                <c:pt idx="432">
                  <c:v>3.7282000000000002</c:v>
                </c:pt>
                <c:pt idx="433">
                  <c:v>3.6097000000000001</c:v>
                </c:pt>
                <c:pt idx="434">
                  <c:v>3.6280000000000001</c:v>
                </c:pt>
                <c:pt idx="435">
                  <c:v>3.5367999999999999</c:v>
                </c:pt>
                <c:pt idx="436">
                  <c:v>3.5004</c:v>
                </c:pt>
                <c:pt idx="437">
                  <c:v>3.4457</c:v>
                </c:pt>
                <c:pt idx="438">
                  <c:v>3.5550000000000002</c:v>
                </c:pt>
                <c:pt idx="439">
                  <c:v>3.6006</c:v>
                </c:pt>
                <c:pt idx="440">
                  <c:v>3.5642</c:v>
                </c:pt>
                <c:pt idx="441">
                  <c:v>3.5276999999999998</c:v>
                </c:pt>
                <c:pt idx="442">
                  <c:v>3.4821</c:v>
                </c:pt>
                <c:pt idx="443">
                  <c:v>3.5823999999999998</c:v>
                </c:pt>
                <c:pt idx="444">
                  <c:v>3.5642</c:v>
                </c:pt>
                <c:pt idx="445">
                  <c:v>3.5550000000000002</c:v>
                </c:pt>
                <c:pt idx="446">
                  <c:v>3.6006</c:v>
                </c:pt>
                <c:pt idx="447">
                  <c:v>3.6736</c:v>
                </c:pt>
                <c:pt idx="448">
                  <c:v>3.6736</c:v>
                </c:pt>
                <c:pt idx="449">
                  <c:v>3.6827000000000001</c:v>
                </c:pt>
                <c:pt idx="450">
                  <c:v>3.7191000000000001</c:v>
                </c:pt>
                <c:pt idx="451">
                  <c:v>3.6827000000000001</c:v>
                </c:pt>
                <c:pt idx="452">
                  <c:v>3.6736</c:v>
                </c:pt>
                <c:pt idx="453">
                  <c:v>3.8102999999999998</c:v>
                </c:pt>
                <c:pt idx="454">
                  <c:v>3.8285</c:v>
                </c:pt>
                <c:pt idx="455">
                  <c:v>3.9014000000000002</c:v>
                </c:pt>
                <c:pt idx="456">
                  <c:v>3.8923000000000001</c:v>
                </c:pt>
                <c:pt idx="457">
                  <c:v>3.9197000000000002</c:v>
                </c:pt>
                <c:pt idx="458">
                  <c:v>3.8559000000000001</c:v>
                </c:pt>
                <c:pt idx="459">
                  <c:v>3.8650000000000002</c:v>
                </c:pt>
                <c:pt idx="460">
                  <c:v>3.6918000000000002</c:v>
                </c:pt>
                <c:pt idx="461">
                  <c:v>3.0537000000000001</c:v>
                </c:pt>
                <c:pt idx="462">
                  <c:v>3.0718999999999999</c:v>
                </c:pt>
                <c:pt idx="463">
                  <c:v>2.9807999999999999</c:v>
                </c:pt>
                <c:pt idx="464">
                  <c:v>3.0901999999999998</c:v>
                </c:pt>
                <c:pt idx="465">
                  <c:v>3.0992999999999999</c:v>
                </c:pt>
                <c:pt idx="466">
                  <c:v>3.2269000000000001</c:v>
                </c:pt>
                <c:pt idx="467">
                  <c:v>3.2086999999999999</c:v>
                </c:pt>
                <c:pt idx="468">
                  <c:v>3.3271999999999999</c:v>
                </c:pt>
                <c:pt idx="469">
                  <c:v>3.3454000000000002</c:v>
                </c:pt>
                <c:pt idx="470">
                  <c:v>3.4182999999999999</c:v>
                </c:pt>
                <c:pt idx="471">
                  <c:v>3.4182999999999999</c:v>
                </c:pt>
                <c:pt idx="472">
                  <c:v>3.4729999999999999</c:v>
                </c:pt>
                <c:pt idx="473">
                  <c:v>3.5550000000000002</c:v>
                </c:pt>
                <c:pt idx="474">
                  <c:v>3.5823999999999998</c:v>
                </c:pt>
                <c:pt idx="475">
                  <c:v>3.5914999999999999</c:v>
                </c:pt>
                <c:pt idx="476">
                  <c:v>3.5459000000000001</c:v>
                </c:pt>
                <c:pt idx="477">
                  <c:v>3.6006</c:v>
                </c:pt>
                <c:pt idx="478">
                  <c:v>3.6189</c:v>
                </c:pt>
                <c:pt idx="479">
                  <c:v>3.71</c:v>
                </c:pt>
                <c:pt idx="480">
                  <c:v>3.7646999999999999</c:v>
                </c:pt>
                <c:pt idx="481">
                  <c:v>3.7646999999999999</c:v>
                </c:pt>
                <c:pt idx="482">
                  <c:v>3.6736</c:v>
                </c:pt>
                <c:pt idx="483">
                  <c:v>3.7008999999999999</c:v>
                </c:pt>
                <c:pt idx="484">
                  <c:v>3.7008999999999999</c:v>
                </c:pt>
                <c:pt idx="485">
                  <c:v>3.6644000000000001</c:v>
                </c:pt>
                <c:pt idx="486">
                  <c:v>3.6736</c:v>
                </c:pt>
                <c:pt idx="487">
                  <c:v>3.7008999999999999</c:v>
                </c:pt>
                <c:pt idx="488">
                  <c:v>3.8466999999999998</c:v>
                </c:pt>
                <c:pt idx="489">
                  <c:v>3.8193999999999999</c:v>
                </c:pt>
                <c:pt idx="490">
                  <c:v>3.8285</c:v>
                </c:pt>
                <c:pt idx="491">
                  <c:v>3.7008999999999999</c:v>
                </c:pt>
                <c:pt idx="492">
                  <c:v>3.6461999999999999</c:v>
                </c:pt>
                <c:pt idx="493">
                  <c:v>3.7374000000000001</c:v>
                </c:pt>
                <c:pt idx="494">
                  <c:v>3.6371000000000002</c:v>
                </c:pt>
                <c:pt idx="495">
                  <c:v>3.7008999999999999</c:v>
                </c:pt>
                <c:pt idx="496">
                  <c:v>3.6461999999999999</c:v>
                </c:pt>
                <c:pt idx="497">
                  <c:v>3.5550000000000002</c:v>
                </c:pt>
                <c:pt idx="498">
                  <c:v>3.5367999999999999</c:v>
                </c:pt>
                <c:pt idx="499">
                  <c:v>3.5367999999999999</c:v>
                </c:pt>
                <c:pt idx="500">
                  <c:v>3.5459000000000001</c:v>
                </c:pt>
                <c:pt idx="501">
                  <c:v>3.5550000000000002</c:v>
                </c:pt>
                <c:pt idx="502">
                  <c:v>3.5823999999999998</c:v>
                </c:pt>
                <c:pt idx="503">
                  <c:v>3.5459000000000001</c:v>
                </c:pt>
                <c:pt idx="504">
                  <c:v>3.5642</c:v>
                </c:pt>
                <c:pt idx="505">
                  <c:v>3.5459000000000001</c:v>
                </c:pt>
                <c:pt idx="506">
                  <c:v>3.6827000000000001</c:v>
                </c:pt>
                <c:pt idx="507">
                  <c:v>3.6827000000000001</c:v>
                </c:pt>
                <c:pt idx="508">
                  <c:v>3.6371000000000002</c:v>
                </c:pt>
                <c:pt idx="509">
                  <c:v>3.5823999999999998</c:v>
                </c:pt>
                <c:pt idx="510">
                  <c:v>3.5276999999999998</c:v>
                </c:pt>
                <c:pt idx="511">
                  <c:v>3.6553</c:v>
                </c:pt>
                <c:pt idx="512">
                  <c:v>3.6280000000000001</c:v>
                </c:pt>
                <c:pt idx="513">
                  <c:v>3.7282000000000002</c:v>
                </c:pt>
                <c:pt idx="514">
                  <c:v>3.7191000000000001</c:v>
                </c:pt>
                <c:pt idx="515">
                  <c:v>3.7646999999999999</c:v>
                </c:pt>
                <c:pt idx="516">
                  <c:v>3.8285</c:v>
                </c:pt>
                <c:pt idx="517">
                  <c:v>3.8466999999999998</c:v>
                </c:pt>
                <c:pt idx="518">
                  <c:v>3.8285</c:v>
                </c:pt>
                <c:pt idx="519">
                  <c:v>4.4210000000000003</c:v>
                </c:pt>
                <c:pt idx="520">
                  <c:v>4.3116000000000003</c:v>
                </c:pt>
                <c:pt idx="521">
                  <c:v>5.9706999999999999</c:v>
                </c:pt>
                <c:pt idx="522">
                  <c:v>4.2751999999999999</c:v>
                </c:pt>
                <c:pt idx="523">
                  <c:v>4.1566999999999998</c:v>
                </c:pt>
                <c:pt idx="524">
                  <c:v>4.4574999999999996</c:v>
                </c:pt>
                <c:pt idx="525">
                  <c:v>4.1292999999999997</c:v>
                </c:pt>
                <c:pt idx="526">
                  <c:v>4.2843</c:v>
                </c:pt>
                <c:pt idx="527">
                  <c:v>3.9834999999999998</c:v>
                </c:pt>
                <c:pt idx="528">
                  <c:v>3.8466999999999998</c:v>
                </c:pt>
                <c:pt idx="529">
                  <c:v>3.8832</c:v>
                </c:pt>
                <c:pt idx="530">
                  <c:v>3.8193999999999999</c:v>
                </c:pt>
                <c:pt idx="531">
                  <c:v>3.8012000000000001</c:v>
                </c:pt>
                <c:pt idx="532">
                  <c:v>3.7374000000000001</c:v>
                </c:pt>
                <c:pt idx="533">
                  <c:v>3.8012000000000001</c:v>
                </c:pt>
                <c:pt idx="534">
                  <c:v>3.7646999999999999</c:v>
                </c:pt>
                <c:pt idx="535">
                  <c:v>3.7465000000000002</c:v>
                </c:pt>
                <c:pt idx="536">
                  <c:v>3.7555999999999998</c:v>
                </c:pt>
                <c:pt idx="537">
                  <c:v>3.71</c:v>
                </c:pt>
                <c:pt idx="538">
                  <c:v>3.6097000000000001</c:v>
                </c:pt>
                <c:pt idx="539">
                  <c:v>3.6006</c:v>
                </c:pt>
                <c:pt idx="540">
                  <c:v>3.6827000000000001</c:v>
                </c:pt>
                <c:pt idx="541">
                  <c:v>3.6918000000000002</c:v>
                </c:pt>
                <c:pt idx="542">
                  <c:v>3.5733000000000001</c:v>
                </c:pt>
                <c:pt idx="543">
                  <c:v>3.6827000000000001</c:v>
                </c:pt>
                <c:pt idx="544">
                  <c:v>3.6827000000000001</c:v>
                </c:pt>
                <c:pt idx="545">
                  <c:v>3.6280000000000001</c:v>
                </c:pt>
                <c:pt idx="546">
                  <c:v>3.4821</c:v>
                </c:pt>
                <c:pt idx="547">
                  <c:v>3.5367999999999999</c:v>
                </c:pt>
                <c:pt idx="548">
                  <c:v>3.5276999999999998</c:v>
                </c:pt>
                <c:pt idx="549">
                  <c:v>3.6097000000000001</c:v>
                </c:pt>
                <c:pt idx="550">
                  <c:v>3.6097000000000001</c:v>
                </c:pt>
                <c:pt idx="551">
                  <c:v>3.7374000000000001</c:v>
                </c:pt>
                <c:pt idx="552">
                  <c:v>3.8466999999999998</c:v>
                </c:pt>
                <c:pt idx="553">
                  <c:v>3.9197000000000002</c:v>
                </c:pt>
                <c:pt idx="554">
                  <c:v>3.8650000000000002</c:v>
                </c:pt>
                <c:pt idx="555">
                  <c:v>3.9014000000000002</c:v>
                </c:pt>
                <c:pt idx="556">
                  <c:v>3.5642</c:v>
                </c:pt>
                <c:pt idx="557">
                  <c:v>3.6644000000000001</c:v>
                </c:pt>
                <c:pt idx="558">
                  <c:v>3.7008999999999999</c:v>
                </c:pt>
                <c:pt idx="559">
                  <c:v>3.6280000000000001</c:v>
                </c:pt>
                <c:pt idx="560">
                  <c:v>3.5733000000000001</c:v>
                </c:pt>
                <c:pt idx="561">
                  <c:v>3.6189</c:v>
                </c:pt>
                <c:pt idx="562">
                  <c:v>3.7008999999999999</c:v>
                </c:pt>
                <c:pt idx="563">
                  <c:v>3.6644000000000001</c:v>
                </c:pt>
                <c:pt idx="564">
                  <c:v>3.6371000000000002</c:v>
                </c:pt>
                <c:pt idx="565">
                  <c:v>3.6097000000000001</c:v>
                </c:pt>
                <c:pt idx="566">
                  <c:v>3.6461999999999999</c:v>
                </c:pt>
                <c:pt idx="567">
                  <c:v>3.6918000000000002</c:v>
                </c:pt>
                <c:pt idx="568">
                  <c:v>3.6461999999999999</c:v>
                </c:pt>
                <c:pt idx="569">
                  <c:v>3.6918000000000002</c:v>
                </c:pt>
                <c:pt idx="570">
                  <c:v>3.7008999999999999</c:v>
                </c:pt>
                <c:pt idx="571">
                  <c:v>3.7646999999999999</c:v>
                </c:pt>
                <c:pt idx="572">
                  <c:v>3.71</c:v>
                </c:pt>
                <c:pt idx="573">
                  <c:v>3.7646999999999999</c:v>
                </c:pt>
                <c:pt idx="574">
                  <c:v>3.7646999999999999</c:v>
                </c:pt>
                <c:pt idx="575">
                  <c:v>3.7646999999999999</c:v>
                </c:pt>
                <c:pt idx="576">
                  <c:v>3.8102999999999998</c:v>
                </c:pt>
                <c:pt idx="577">
                  <c:v>3.8012000000000001</c:v>
                </c:pt>
                <c:pt idx="578">
                  <c:v>3.7829000000000002</c:v>
                </c:pt>
                <c:pt idx="579">
                  <c:v>3.8376000000000001</c:v>
                </c:pt>
                <c:pt idx="580">
                  <c:v>3.7921</c:v>
                </c:pt>
                <c:pt idx="581">
                  <c:v>3.8285</c:v>
                </c:pt>
                <c:pt idx="582">
                  <c:v>3.8285</c:v>
                </c:pt>
                <c:pt idx="583">
                  <c:v>3.8466999999999998</c:v>
                </c:pt>
                <c:pt idx="584">
                  <c:v>3.8285</c:v>
                </c:pt>
                <c:pt idx="585">
                  <c:v>4.2568999999999999</c:v>
                </c:pt>
                <c:pt idx="586">
                  <c:v>4.2660999999999998</c:v>
                </c:pt>
                <c:pt idx="587">
                  <c:v>4.4756999999999998</c:v>
                </c:pt>
                <c:pt idx="588">
                  <c:v>4.2843</c:v>
                </c:pt>
                <c:pt idx="589">
                  <c:v>4.3754</c:v>
                </c:pt>
                <c:pt idx="590">
                  <c:v>4.4393000000000002</c:v>
                </c:pt>
                <c:pt idx="591">
                  <c:v>4.6489000000000003</c:v>
                </c:pt>
                <c:pt idx="592">
                  <c:v>4.5395000000000003</c:v>
                </c:pt>
                <c:pt idx="593">
                  <c:v>4.4939</c:v>
                </c:pt>
                <c:pt idx="594">
                  <c:v>4.2934000000000001</c:v>
                </c:pt>
                <c:pt idx="595">
                  <c:v>4.3299000000000003</c:v>
                </c:pt>
                <c:pt idx="596">
                  <c:v>4.4665999999999997</c:v>
                </c:pt>
                <c:pt idx="597">
                  <c:v>4.4756999999999998</c:v>
                </c:pt>
                <c:pt idx="598">
                  <c:v>4.5395000000000003</c:v>
                </c:pt>
                <c:pt idx="599">
                  <c:v>4.5030999999999999</c:v>
                </c:pt>
                <c:pt idx="600">
                  <c:v>4.6944999999999997</c:v>
                </c:pt>
                <c:pt idx="601">
                  <c:v>4.6032999999999999</c:v>
                </c:pt>
                <c:pt idx="602">
                  <c:v>4.5759999999999996</c:v>
                </c:pt>
                <c:pt idx="603">
                  <c:v>4.5578000000000003</c:v>
                </c:pt>
                <c:pt idx="604">
                  <c:v>4.5122</c:v>
                </c:pt>
                <c:pt idx="605">
                  <c:v>4.6215999999999999</c:v>
                </c:pt>
                <c:pt idx="606">
                  <c:v>4.7035999999999998</c:v>
                </c:pt>
                <c:pt idx="607">
                  <c:v>4.7309000000000001</c:v>
                </c:pt>
                <c:pt idx="608">
                  <c:v>4.968</c:v>
                </c:pt>
                <c:pt idx="609">
                  <c:v>4.9953000000000003</c:v>
                </c:pt>
                <c:pt idx="610">
                  <c:v>4.9953000000000003</c:v>
                </c:pt>
                <c:pt idx="611">
                  <c:v>5.1138000000000003</c:v>
                </c:pt>
                <c:pt idx="612">
                  <c:v>5.0865</c:v>
                </c:pt>
                <c:pt idx="613">
                  <c:v>5.0044000000000004</c:v>
                </c:pt>
                <c:pt idx="614">
                  <c:v>4.9588000000000001</c:v>
                </c:pt>
                <c:pt idx="615">
                  <c:v>4.9497</c:v>
                </c:pt>
                <c:pt idx="616">
                  <c:v>4.968</c:v>
                </c:pt>
                <c:pt idx="617">
                  <c:v>4.8220999999999998</c:v>
                </c:pt>
                <c:pt idx="618">
                  <c:v>4.7583000000000002</c:v>
                </c:pt>
                <c:pt idx="619">
                  <c:v>4.7035999999999998</c:v>
                </c:pt>
                <c:pt idx="620">
                  <c:v>4.6489000000000003</c:v>
                </c:pt>
                <c:pt idx="621">
                  <c:v>4.6489000000000003</c:v>
                </c:pt>
                <c:pt idx="622">
                  <c:v>4.6580000000000004</c:v>
                </c:pt>
                <c:pt idx="623">
                  <c:v>4.6032999999999999</c:v>
                </c:pt>
                <c:pt idx="624">
                  <c:v>4.6853999999999996</c:v>
                </c:pt>
                <c:pt idx="625">
                  <c:v>4.968</c:v>
                </c:pt>
                <c:pt idx="626">
                  <c:v>4.9223999999999997</c:v>
                </c:pt>
                <c:pt idx="627">
                  <c:v>4.8859000000000004</c:v>
                </c:pt>
                <c:pt idx="628">
                  <c:v>4.8494999999999999</c:v>
                </c:pt>
                <c:pt idx="629">
                  <c:v>4.8949999999999996</c:v>
                </c:pt>
                <c:pt idx="630">
                  <c:v>4.9132999999999996</c:v>
                </c:pt>
                <c:pt idx="631">
                  <c:v>4.9405999999999999</c:v>
                </c:pt>
                <c:pt idx="632">
                  <c:v>4.9132999999999996</c:v>
                </c:pt>
                <c:pt idx="633">
                  <c:v>4.9314999999999998</c:v>
                </c:pt>
                <c:pt idx="634">
                  <c:v>4.9862000000000002</c:v>
                </c:pt>
                <c:pt idx="635">
                  <c:v>4.8949999999999996</c:v>
                </c:pt>
                <c:pt idx="636">
                  <c:v>5.3598999999999997</c:v>
                </c:pt>
                <c:pt idx="637">
                  <c:v>5.3235000000000001</c:v>
                </c:pt>
                <c:pt idx="638">
                  <c:v>5.2413999999999996</c:v>
                </c:pt>
                <c:pt idx="639">
                  <c:v>5.1776</c:v>
                </c:pt>
                <c:pt idx="640">
                  <c:v>5.1047000000000002</c:v>
                </c:pt>
                <c:pt idx="641">
                  <c:v>5.2961</c:v>
                </c:pt>
                <c:pt idx="642">
                  <c:v>5.2869999999999999</c:v>
                </c:pt>
                <c:pt idx="643">
                  <c:v>5.2413999999999996</c:v>
                </c:pt>
                <c:pt idx="644">
                  <c:v>5.2413999999999996</c:v>
                </c:pt>
                <c:pt idx="645">
                  <c:v>5.3235000000000001</c:v>
                </c:pt>
                <c:pt idx="646">
                  <c:v>5.2413999999999996</c:v>
                </c:pt>
                <c:pt idx="647">
                  <c:v>5.2961</c:v>
                </c:pt>
                <c:pt idx="648">
                  <c:v>5.5148999999999999</c:v>
                </c:pt>
                <c:pt idx="649">
                  <c:v>5.5422000000000002</c:v>
                </c:pt>
                <c:pt idx="650">
                  <c:v>5.5877999999999997</c:v>
                </c:pt>
                <c:pt idx="651">
                  <c:v>5.7336999999999998</c:v>
                </c:pt>
                <c:pt idx="652">
                  <c:v>5.6790000000000003</c:v>
                </c:pt>
                <c:pt idx="653">
                  <c:v>5.6425000000000001</c:v>
                </c:pt>
                <c:pt idx="654">
                  <c:v>5.5605000000000002</c:v>
                </c:pt>
                <c:pt idx="655">
                  <c:v>5.5605000000000002</c:v>
                </c:pt>
                <c:pt idx="656">
                  <c:v>5.4874999999999998</c:v>
                </c:pt>
                <c:pt idx="657">
                  <c:v>5.4874999999999998</c:v>
                </c:pt>
                <c:pt idx="658">
                  <c:v>5.4874999999999998</c:v>
                </c:pt>
                <c:pt idx="659">
                  <c:v>5.5787000000000004</c:v>
                </c:pt>
                <c:pt idx="660">
                  <c:v>5.5331000000000001</c:v>
                </c:pt>
                <c:pt idx="661">
                  <c:v>5.4146000000000001</c:v>
                </c:pt>
                <c:pt idx="662">
                  <c:v>5.4237000000000002</c:v>
                </c:pt>
                <c:pt idx="663">
                  <c:v>5.3689999999999998</c:v>
                </c:pt>
                <c:pt idx="664">
                  <c:v>5.3781999999999996</c:v>
                </c:pt>
                <c:pt idx="665">
                  <c:v>5.4874999999999998</c:v>
                </c:pt>
                <c:pt idx="666">
                  <c:v>5.5148999999999999</c:v>
                </c:pt>
                <c:pt idx="667">
                  <c:v>5.4966999999999997</c:v>
                </c:pt>
                <c:pt idx="668">
                  <c:v>5.4602000000000004</c:v>
                </c:pt>
                <c:pt idx="669">
                  <c:v>5.4966999999999997</c:v>
                </c:pt>
                <c:pt idx="670">
                  <c:v>5.5057999999999998</c:v>
                </c:pt>
                <c:pt idx="671">
                  <c:v>5.4328000000000003</c:v>
                </c:pt>
                <c:pt idx="672">
                  <c:v>5.4237000000000002</c:v>
                </c:pt>
                <c:pt idx="673">
                  <c:v>5.524</c:v>
                </c:pt>
                <c:pt idx="674">
                  <c:v>5.5057999999999998</c:v>
                </c:pt>
                <c:pt idx="675">
                  <c:v>5.4511000000000003</c:v>
                </c:pt>
                <c:pt idx="676">
                  <c:v>5.3689999999999998</c:v>
                </c:pt>
                <c:pt idx="677">
                  <c:v>5.3872999999999998</c:v>
                </c:pt>
                <c:pt idx="678">
                  <c:v>5.3143000000000002</c:v>
                </c:pt>
                <c:pt idx="679">
                  <c:v>5.2504999999999997</c:v>
                </c:pt>
                <c:pt idx="680">
                  <c:v>5.2504999999999997</c:v>
                </c:pt>
                <c:pt idx="681">
                  <c:v>5.1138000000000003</c:v>
                </c:pt>
                <c:pt idx="682">
                  <c:v>5.1228999999999996</c:v>
                </c:pt>
                <c:pt idx="683">
                  <c:v>5.0134999999999996</c:v>
                </c:pt>
                <c:pt idx="684">
                  <c:v>4.8768000000000002</c:v>
                </c:pt>
                <c:pt idx="685">
                  <c:v>4.9132999999999996</c:v>
                </c:pt>
                <c:pt idx="686">
                  <c:v>5.0682</c:v>
                </c:pt>
                <c:pt idx="687">
                  <c:v>5.0865</c:v>
                </c:pt>
                <c:pt idx="688">
                  <c:v>5.0865</c:v>
                </c:pt>
                <c:pt idx="689">
                  <c:v>5.1319999999999997</c:v>
                </c:pt>
                <c:pt idx="690">
                  <c:v>4.9497</c:v>
                </c:pt>
                <c:pt idx="691">
                  <c:v>4.9497</c:v>
                </c:pt>
                <c:pt idx="692">
                  <c:v>4.968</c:v>
                </c:pt>
                <c:pt idx="693">
                  <c:v>4.9771000000000001</c:v>
                </c:pt>
                <c:pt idx="694">
                  <c:v>4.9862000000000002</c:v>
                </c:pt>
                <c:pt idx="695">
                  <c:v>5.1593999999999998</c:v>
                </c:pt>
                <c:pt idx="696">
                  <c:v>5.1502999999999997</c:v>
                </c:pt>
                <c:pt idx="697">
                  <c:v>5.2596999999999996</c:v>
                </c:pt>
                <c:pt idx="698">
                  <c:v>5.2869999999999999</c:v>
                </c:pt>
                <c:pt idx="699">
                  <c:v>5.2869999999999999</c:v>
                </c:pt>
                <c:pt idx="700">
                  <c:v>5.2869999999999999</c:v>
                </c:pt>
                <c:pt idx="701">
                  <c:v>5.3235000000000001</c:v>
                </c:pt>
                <c:pt idx="702">
                  <c:v>5.4237000000000002</c:v>
                </c:pt>
                <c:pt idx="703">
                  <c:v>5.3781999999999996</c:v>
                </c:pt>
                <c:pt idx="704">
                  <c:v>5.3872999999999998</c:v>
                </c:pt>
                <c:pt idx="705">
                  <c:v>5.3326000000000002</c:v>
                </c:pt>
                <c:pt idx="706">
                  <c:v>5.3963999999999999</c:v>
                </c:pt>
                <c:pt idx="707">
                  <c:v>5.4237000000000002</c:v>
                </c:pt>
                <c:pt idx="708">
                  <c:v>5.3598999999999997</c:v>
                </c:pt>
                <c:pt idx="709">
                  <c:v>5.1593999999999998</c:v>
                </c:pt>
                <c:pt idx="710">
                  <c:v>5.1958000000000002</c:v>
                </c:pt>
                <c:pt idx="711">
                  <c:v>5.2504999999999997</c:v>
                </c:pt>
                <c:pt idx="712">
                  <c:v>5.3052000000000001</c:v>
                </c:pt>
                <c:pt idx="713">
                  <c:v>5.1776</c:v>
                </c:pt>
                <c:pt idx="714">
                  <c:v>5.1867000000000001</c:v>
                </c:pt>
                <c:pt idx="715">
                  <c:v>5.0682</c:v>
                </c:pt>
                <c:pt idx="716">
                  <c:v>5.2596999999999996</c:v>
                </c:pt>
                <c:pt idx="717">
                  <c:v>5.2050000000000001</c:v>
                </c:pt>
                <c:pt idx="718">
                  <c:v>5.2596999999999996</c:v>
                </c:pt>
                <c:pt idx="719">
                  <c:v>5.3417000000000003</c:v>
                </c:pt>
                <c:pt idx="720">
                  <c:v>5.2778999999999998</c:v>
                </c:pt>
                <c:pt idx="721">
                  <c:v>5.1958000000000002</c:v>
                </c:pt>
                <c:pt idx="722">
                  <c:v>5.2050000000000001</c:v>
                </c:pt>
                <c:pt idx="723">
                  <c:v>5.1776</c:v>
                </c:pt>
                <c:pt idx="724">
                  <c:v>5.0956000000000001</c:v>
                </c:pt>
                <c:pt idx="725">
                  <c:v>5.0956000000000001</c:v>
                </c:pt>
                <c:pt idx="726">
                  <c:v>5.1776</c:v>
                </c:pt>
                <c:pt idx="727">
                  <c:v>5.3143000000000002</c:v>
                </c:pt>
                <c:pt idx="728">
                  <c:v>5.2961</c:v>
                </c:pt>
                <c:pt idx="729">
                  <c:v>5.1776</c:v>
                </c:pt>
                <c:pt idx="730">
                  <c:v>5.2141000000000002</c:v>
                </c:pt>
                <c:pt idx="731">
                  <c:v>5.2504999999999997</c:v>
                </c:pt>
                <c:pt idx="732">
                  <c:v>5.0590999999999999</c:v>
                </c:pt>
                <c:pt idx="733">
                  <c:v>5.1228999999999996</c:v>
                </c:pt>
                <c:pt idx="734">
                  <c:v>5.1047000000000002</c:v>
                </c:pt>
                <c:pt idx="735">
                  <c:v>5.0682</c:v>
                </c:pt>
                <c:pt idx="736">
                  <c:v>5.2323000000000004</c:v>
                </c:pt>
                <c:pt idx="737">
                  <c:v>5.1593999999999998</c:v>
                </c:pt>
                <c:pt idx="738">
                  <c:v>5.1867000000000001</c:v>
                </c:pt>
                <c:pt idx="739">
                  <c:v>5.3781999999999996</c:v>
                </c:pt>
                <c:pt idx="740">
                  <c:v>5.3417000000000003</c:v>
                </c:pt>
                <c:pt idx="741">
                  <c:v>5.4602000000000004</c:v>
                </c:pt>
                <c:pt idx="742">
                  <c:v>5.4874999999999998</c:v>
                </c:pt>
                <c:pt idx="743">
                  <c:v>5.4511000000000003</c:v>
                </c:pt>
                <c:pt idx="744">
                  <c:v>5.4328000000000003</c:v>
                </c:pt>
                <c:pt idx="745">
                  <c:v>5.5877999999999997</c:v>
                </c:pt>
                <c:pt idx="746">
                  <c:v>5.524</c:v>
                </c:pt>
                <c:pt idx="747">
                  <c:v>5.4783999999999997</c:v>
                </c:pt>
                <c:pt idx="748">
                  <c:v>5.3872999999999998</c:v>
                </c:pt>
                <c:pt idx="749">
                  <c:v>5.4420000000000002</c:v>
                </c:pt>
                <c:pt idx="750">
                  <c:v>5.5968999999999998</c:v>
                </c:pt>
                <c:pt idx="751">
                  <c:v>5.6425000000000001</c:v>
                </c:pt>
                <c:pt idx="752">
                  <c:v>5.7792000000000003</c:v>
                </c:pt>
                <c:pt idx="753">
                  <c:v>5.7427999999999999</c:v>
                </c:pt>
                <c:pt idx="754">
                  <c:v>5.7336999999999998</c:v>
                </c:pt>
                <c:pt idx="755">
                  <c:v>5.7062999999999997</c:v>
                </c:pt>
                <c:pt idx="756">
                  <c:v>5.6698000000000004</c:v>
                </c:pt>
                <c:pt idx="757">
                  <c:v>5.7336999999999998</c:v>
                </c:pt>
                <c:pt idx="758">
                  <c:v>5.6971999999999996</c:v>
                </c:pt>
                <c:pt idx="759">
                  <c:v>5.5968999999999998</c:v>
                </c:pt>
                <c:pt idx="760">
                  <c:v>5.5787000000000004</c:v>
                </c:pt>
                <c:pt idx="761">
                  <c:v>5.5605000000000002</c:v>
                </c:pt>
                <c:pt idx="762">
                  <c:v>5.6242999999999999</c:v>
                </c:pt>
                <c:pt idx="763">
                  <c:v>5.6881000000000004</c:v>
                </c:pt>
                <c:pt idx="764">
                  <c:v>5.5513000000000003</c:v>
                </c:pt>
                <c:pt idx="765">
                  <c:v>5.3689999999999998</c:v>
                </c:pt>
                <c:pt idx="766">
                  <c:v>5.4055</c:v>
                </c:pt>
                <c:pt idx="767">
                  <c:v>5.2413999999999996</c:v>
                </c:pt>
                <c:pt idx="768">
                  <c:v>5.2323000000000004</c:v>
                </c:pt>
                <c:pt idx="769">
                  <c:v>5.1319999999999997</c:v>
                </c:pt>
                <c:pt idx="770">
                  <c:v>5.0225999999999997</c:v>
                </c:pt>
                <c:pt idx="771">
                  <c:v>5.0044000000000004</c:v>
                </c:pt>
                <c:pt idx="772">
                  <c:v>5.0773000000000001</c:v>
                </c:pt>
                <c:pt idx="773">
                  <c:v>5.0865</c:v>
                </c:pt>
                <c:pt idx="774">
                  <c:v>5.0956000000000001</c:v>
                </c:pt>
                <c:pt idx="775">
                  <c:v>5.2141000000000002</c:v>
                </c:pt>
                <c:pt idx="776">
                  <c:v>5.3781999999999996</c:v>
                </c:pt>
                <c:pt idx="777">
                  <c:v>5.4146000000000001</c:v>
                </c:pt>
                <c:pt idx="778">
                  <c:v>5.4420000000000002</c:v>
                </c:pt>
                <c:pt idx="779">
                  <c:v>5.2141000000000002</c:v>
                </c:pt>
                <c:pt idx="780">
                  <c:v>5.2050000000000001</c:v>
                </c:pt>
                <c:pt idx="781">
                  <c:v>5.2232000000000003</c:v>
                </c:pt>
                <c:pt idx="782">
                  <c:v>5.1867000000000001</c:v>
                </c:pt>
                <c:pt idx="783">
                  <c:v>5.2596999999999996</c:v>
                </c:pt>
                <c:pt idx="784">
                  <c:v>5.1502999999999997</c:v>
                </c:pt>
                <c:pt idx="785">
                  <c:v>5.05</c:v>
                </c:pt>
                <c:pt idx="786">
                  <c:v>4.9497</c:v>
                </c:pt>
                <c:pt idx="787">
                  <c:v>5.1047000000000002</c:v>
                </c:pt>
                <c:pt idx="788">
                  <c:v>5.3235000000000001</c:v>
                </c:pt>
                <c:pt idx="789">
                  <c:v>5.1502999999999997</c:v>
                </c:pt>
                <c:pt idx="790">
                  <c:v>5.1593999999999998</c:v>
                </c:pt>
                <c:pt idx="791">
                  <c:v>5.0225999999999997</c:v>
                </c:pt>
                <c:pt idx="792">
                  <c:v>4.9040999999999997</c:v>
                </c:pt>
                <c:pt idx="793">
                  <c:v>4.9132999999999996</c:v>
                </c:pt>
                <c:pt idx="794">
                  <c:v>4.9588000000000001</c:v>
                </c:pt>
                <c:pt idx="795">
                  <c:v>4.8768000000000002</c:v>
                </c:pt>
                <c:pt idx="796">
                  <c:v>4.7218</c:v>
                </c:pt>
                <c:pt idx="797">
                  <c:v>4.8586</c:v>
                </c:pt>
                <c:pt idx="798">
                  <c:v>4.5213000000000001</c:v>
                </c:pt>
                <c:pt idx="799">
                  <c:v>4.3754</c:v>
                </c:pt>
                <c:pt idx="800">
                  <c:v>4.1292999999999997</c:v>
                </c:pt>
                <c:pt idx="801">
                  <c:v>4.2934000000000001</c:v>
                </c:pt>
                <c:pt idx="802">
                  <c:v>4.4756999999999998</c:v>
                </c:pt>
                <c:pt idx="803">
                  <c:v>4.4210000000000003</c:v>
                </c:pt>
                <c:pt idx="804">
                  <c:v>4.3845999999999998</c:v>
                </c:pt>
                <c:pt idx="805">
                  <c:v>4.5759999999999996</c:v>
                </c:pt>
                <c:pt idx="806">
                  <c:v>4.6489000000000003</c:v>
                </c:pt>
                <c:pt idx="807">
                  <c:v>4.7948000000000004</c:v>
                </c:pt>
                <c:pt idx="808">
                  <c:v>4.8494999999999999</c:v>
                </c:pt>
                <c:pt idx="809">
                  <c:v>4.8586</c:v>
                </c:pt>
                <c:pt idx="810">
                  <c:v>4.8311999999999999</c:v>
                </c:pt>
                <c:pt idx="811">
                  <c:v>4.8949999999999996</c:v>
                </c:pt>
                <c:pt idx="812">
                  <c:v>4.8129999999999997</c:v>
                </c:pt>
                <c:pt idx="813">
                  <c:v>4.8677000000000001</c:v>
                </c:pt>
                <c:pt idx="814">
                  <c:v>4.8949999999999996</c:v>
                </c:pt>
                <c:pt idx="815">
                  <c:v>4.9132999999999996</c:v>
                </c:pt>
                <c:pt idx="816">
                  <c:v>5.0408999999999997</c:v>
                </c:pt>
                <c:pt idx="817">
                  <c:v>5.0408999999999997</c:v>
                </c:pt>
                <c:pt idx="818">
                  <c:v>4.9771000000000001</c:v>
                </c:pt>
                <c:pt idx="819">
                  <c:v>5.0590999999999999</c:v>
                </c:pt>
                <c:pt idx="820">
                  <c:v>5.0956000000000001</c:v>
                </c:pt>
                <c:pt idx="821">
                  <c:v>5.0317999999999996</c:v>
                </c:pt>
                <c:pt idx="822">
                  <c:v>4.9314999999999998</c:v>
                </c:pt>
                <c:pt idx="823">
                  <c:v>4.9588000000000001</c:v>
                </c:pt>
                <c:pt idx="824">
                  <c:v>4.8949999999999996</c:v>
                </c:pt>
                <c:pt idx="825">
                  <c:v>4.8220999999999998</c:v>
                </c:pt>
                <c:pt idx="826">
                  <c:v>4.7218</c:v>
                </c:pt>
                <c:pt idx="827">
                  <c:v>4.7855999999999996</c:v>
                </c:pt>
                <c:pt idx="828">
                  <c:v>4.6580000000000004</c:v>
                </c:pt>
                <c:pt idx="829">
                  <c:v>4.6489000000000003</c:v>
                </c:pt>
                <c:pt idx="830">
                  <c:v>4.7401</c:v>
                </c:pt>
                <c:pt idx="831">
                  <c:v>4.8586</c:v>
                </c:pt>
                <c:pt idx="832">
                  <c:v>4.8038999999999996</c:v>
                </c:pt>
                <c:pt idx="833">
                  <c:v>4.6853999999999996</c:v>
                </c:pt>
                <c:pt idx="834">
                  <c:v>4.7492000000000001</c:v>
                </c:pt>
                <c:pt idx="835">
                  <c:v>4.6398000000000001</c:v>
                </c:pt>
                <c:pt idx="836">
                  <c:v>4.5941999999999998</c:v>
                </c:pt>
                <c:pt idx="837">
                  <c:v>4.4665999999999997</c:v>
                </c:pt>
                <c:pt idx="838">
                  <c:v>4.5941999999999998</c:v>
                </c:pt>
                <c:pt idx="839">
                  <c:v>4.6958000000000002</c:v>
                </c:pt>
                <c:pt idx="840">
                  <c:v>4.7873999999999999</c:v>
                </c:pt>
                <c:pt idx="841">
                  <c:v>4.8788999999999998</c:v>
                </c:pt>
                <c:pt idx="842">
                  <c:v>4.6775000000000002</c:v>
                </c:pt>
                <c:pt idx="843">
                  <c:v>4.5401999999999996</c:v>
                </c:pt>
                <c:pt idx="844">
                  <c:v>4.3754</c:v>
                </c:pt>
                <c:pt idx="845">
                  <c:v>4.4028999999999998</c:v>
                </c:pt>
                <c:pt idx="846">
                  <c:v>4.2930999999999999</c:v>
                </c:pt>
                <c:pt idx="847">
                  <c:v>4.2747999999999999</c:v>
                </c:pt>
                <c:pt idx="848">
                  <c:v>4.4669999999999996</c:v>
                </c:pt>
                <c:pt idx="849">
                  <c:v>4.4669999999999996</c:v>
                </c:pt>
                <c:pt idx="850">
                  <c:v>4.6134000000000004</c:v>
                </c:pt>
                <c:pt idx="851">
                  <c:v>4.4486999999999997</c:v>
                </c:pt>
                <c:pt idx="852">
                  <c:v>4.3937999999999997</c:v>
                </c:pt>
                <c:pt idx="853">
                  <c:v>4.4211999999999998</c:v>
                </c:pt>
                <c:pt idx="854">
                  <c:v>4.5128000000000004</c:v>
                </c:pt>
                <c:pt idx="855">
                  <c:v>4.4852999999999996</c:v>
                </c:pt>
                <c:pt idx="856">
                  <c:v>4.5128000000000004</c:v>
                </c:pt>
                <c:pt idx="857">
                  <c:v>4.6592000000000002</c:v>
                </c:pt>
                <c:pt idx="858">
                  <c:v>4.7050000000000001</c:v>
                </c:pt>
                <c:pt idx="859">
                  <c:v>4.5860000000000003</c:v>
                </c:pt>
                <c:pt idx="860">
                  <c:v>4.5494000000000003</c:v>
                </c:pt>
                <c:pt idx="861">
                  <c:v>4.6592000000000002</c:v>
                </c:pt>
                <c:pt idx="862">
                  <c:v>4.6134000000000004</c:v>
                </c:pt>
                <c:pt idx="863">
                  <c:v>4.5768000000000004</c:v>
                </c:pt>
                <c:pt idx="864">
                  <c:v>4.6409000000000002</c:v>
                </c:pt>
                <c:pt idx="865">
                  <c:v>4.5860000000000003</c:v>
                </c:pt>
                <c:pt idx="866">
                  <c:v>4.4394999999999998</c:v>
                </c:pt>
                <c:pt idx="867">
                  <c:v>4.3022</c:v>
                </c:pt>
                <c:pt idx="868">
                  <c:v>4.1832000000000003</c:v>
                </c:pt>
                <c:pt idx="869">
                  <c:v>4.2747999999999999</c:v>
                </c:pt>
                <c:pt idx="870">
                  <c:v>4.3571</c:v>
                </c:pt>
                <c:pt idx="871">
                  <c:v>4.1924000000000001</c:v>
                </c:pt>
                <c:pt idx="872">
                  <c:v>4.2015000000000002</c:v>
                </c:pt>
                <c:pt idx="873">
                  <c:v>4.3113999999999999</c:v>
                </c:pt>
                <c:pt idx="874">
                  <c:v>4.2839</c:v>
                </c:pt>
                <c:pt idx="875">
                  <c:v>4.2747999999999999</c:v>
                </c:pt>
                <c:pt idx="876">
                  <c:v>4.4028999999999998</c:v>
                </c:pt>
                <c:pt idx="877">
                  <c:v>4.4120999999999997</c:v>
                </c:pt>
                <c:pt idx="878">
                  <c:v>4.3479999999999999</c:v>
                </c:pt>
                <c:pt idx="879">
                  <c:v>4.3113999999999999</c:v>
                </c:pt>
                <c:pt idx="880">
                  <c:v>4.2198000000000002</c:v>
                </c:pt>
                <c:pt idx="881">
                  <c:v>4.2656000000000001</c:v>
                </c:pt>
                <c:pt idx="882">
                  <c:v>4.1649000000000003</c:v>
                </c:pt>
                <c:pt idx="883">
                  <c:v>4.1741000000000001</c:v>
                </c:pt>
                <c:pt idx="884">
                  <c:v>4.2381000000000002</c:v>
                </c:pt>
                <c:pt idx="885">
                  <c:v>4.2564000000000002</c:v>
                </c:pt>
                <c:pt idx="886">
                  <c:v>4.2198000000000002</c:v>
                </c:pt>
                <c:pt idx="887">
                  <c:v>4.1832000000000003</c:v>
                </c:pt>
                <c:pt idx="888">
                  <c:v>4.2107000000000001</c:v>
                </c:pt>
                <c:pt idx="889">
                  <c:v>4.0824999999999996</c:v>
                </c:pt>
                <c:pt idx="890">
                  <c:v>4.2198000000000002</c:v>
                </c:pt>
                <c:pt idx="891">
                  <c:v>4.1832000000000003</c:v>
                </c:pt>
                <c:pt idx="892">
                  <c:v>4.2839</c:v>
                </c:pt>
                <c:pt idx="893">
                  <c:v>4.3022</c:v>
                </c:pt>
                <c:pt idx="894">
                  <c:v>4.6867000000000001</c:v>
                </c:pt>
                <c:pt idx="895">
                  <c:v>4.6684000000000001</c:v>
                </c:pt>
                <c:pt idx="896">
                  <c:v>4.6775000000000002</c:v>
                </c:pt>
                <c:pt idx="897">
                  <c:v>4.6134000000000004</c:v>
                </c:pt>
                <c:pt idx="898">
                  <c:v>4.7324000000000002</c:v>
                </c:pt>
                <c:pt idx="899">
                  <c:v>4.7599</c:v>
                </c:pt>
                <c:pt idx="900">
                  <c:v>4.7416</c:v>
                </c:pt>
                <c:pt idx="901">
                  <c:v>4.7873999999999999</c:v>
                </c:pt>
                <c:pt idx="902">
                  <c:v>4.7141000000000002</c:v>
                </c:pt>
                <c:pt idx="903">
                  <c:v>4.7782</c:v>
                </c:pt>
                <c:pt idx="904">
                  <c:v>4.7873999999999999</c:v>
                </c:pt>
                <c:pt idx="905">
                  <c:v>4.8148</c:v>
                </c:pt>
                <c:pt idx="906">
                  <c:v>4.7599</c:v>
                </c:pt>
                <c:pt idx="907">
                  <c:v>4.6501000000000001</c:v>
                </c:pt>
                <c:pt idx="908">
                  <c:v>4.7690999999999999</c:v>
                </c:pt>
                <c:pt idx="909">
                  <c:v>4.7690999999999999</c:v>
                </c:pt>
                <c:pt idx="910">
                  <c:v>4.7690999999999999</c:v>
                </c:pt>
                <c:pt idx="911">
                  <c:v>4.6775000000000002</c:v>
                </c:pt>
                <c:pt idx="912">
                  <c:v>4.7324000000000002</c:v>
                </c:pt>
                <c:pt idx="913">
                  <c:v>4.6317000000000004</c:v>
                </c:pt>
                <c:pt idx="914">
                  <c:v>4.6958000000000002</c:v>
                </c:pt>
                <c:pt idx="915">
                  <c:v>4.6134000000000004</c:v>
                </c:pt>
                <c:pt idx="916">
                  <c:v>4.5311000000000003</c:v>
                </c:pt>
                <c:pt idx="917">
                  <c:v>4.5218999999999996</c:v>
                </c:pt>
                <c:pt idx="918">
                  <c:v>4.5311000000000003</c:v>
                </c:pt>
                <c:pt idx="919">
                  <c:v>4.6409000000000002</c:v>
                </c:pt>
                <c:pt idx="920">
                  <c:v>4.4577999999999998</c:v>
                </c:pt>
                <c:pt idx="921">
                  <c:v>4.4028999999999998</c:v>
                </c:pt>
                <c:pt idx="922">
                  <c:v>4.4120999999999997</c:v>
                </c:pt>
                <c:pt idx="923">
                  <c:v>4.6226000000000003</c:v>
                </c:pt>
                <c:pt idx="924">
                  <c:v>4.5585000000000004</c:v>
                </c:pt>
                <c:pt idx="925">
                  <c:v>4.5128000000000004</c:v>
                </c:pt>
                <c:pt idx="926">
                  <c:v>4.5035999999999996</c:v>
                </c:pt>
                <c:pt idx="927">
                  <c:v>4.5768000000000004</c:v>
                </c:pt>
                <c:pt idx="928">
                  <c:v>4.5768000000000004</c:v>
                </c:pt>
                <c:pt idx="929">
                  <c:v>4.6409000000000002</c:v>
                </c:pt>
                <c:pt idx="930">
                  <c:v>4.6958000000000002</c:v>
                </c:pt>
                <c:pt idx="931">
                  <c:v>4.5401999999999996</c:v>
                </c:pt>
                <c:pt idx="932">
                  <c:v>4.5218999999999996</c:v>
                </c:pt>
                <c:pt idx="933">
                  <c:v>4.4577999999999998</c:v>
                </c:pt>
                <c:pt idx="934">
                  <c:v>4.2381000000000002</c:v>
                </c:pt>
                <c:pt idx="935">
                  <c:v>4.2839</c:v>
                </c:pt>
                <c:pt idx="936">
                  <c:v>4.2015000000000002</c:v>
                </c:pt>
                <c:pt idx="937">
                  <c:v>4.1191000000000004</c:v>
                </c:pt>
                <c:pt idx="938">
                  <c:v>4.0641999999999996</c:v>
                </c:pt>
                <c:pt idx="939">
                  <c:v>3.8995000000000002</c:v>
                </c:pt>
                <c:pt idx="940">
                  <c:v>3.8811</c:v>
                </c:pt>
                <c:pt idx="941">
                  <c:v>3.8628</c:v>
                </c:pt>
                <c:pt idx="942">
                  <c:v>3.9910000000000001</c:v>
                </c:pt>
                <c:pt idx="943">
                  <c:v>3.9178000000000002</c:v>
                </c:pt>
                <c:pt idx="944">
                  <c:v>3.9085999999999999</c:v>
                </c:pt>
                <c:pt idx="945">
                  <c:v>4.0185000000000004</c:v>
                </c:pt>
                <c:pt idx="946">
                  <c:v>4.2198000000000002</c:v>
                </c:pt>
                <c:pt idx="947">
                  <c:v>4.1741000000000001</c:v>
                </c:pt>
                <c:pt idx="948">
                  <c:v>4.1283000000000003</c:v>
                </c:pt>
                <c:pt idx="949">
                  <c:v>4.0458999999999996</c:v>
                </c:pt>
                <c:pt idx="950">
                  <c:v>3.9817999999999998</c:v>
                </c:pt>
                <c:pt idx="951">
                  <c:v>3.9451999999999998</c:v>
                </c:pt>
                <c:pt idx="952">
                  <c:v>3.9817999999999998</c:v>
                </c:pt>
                <c:pt idx="953">
                  <c:v>4.1375000000000002</c:v>
                </c:pt>
                <c:pt idx="954">
                  <c:v>4.0734000000000004</c:v>
                </c:pt>
                <c:pt idx="955">
                  <c:v>4.1924000000000001</c:v>
                </c:pt>
                <c:pt idx="956">
                  <c:v>4.2564000000000002</c:v>
                </c:pt>
                <c:pt idx="957">
                  <c:v>4.1741000000000001</c:v>
                </c:pt>
                <c:pt idx="958">
                  <c:v>3.8079000000000001</c:v>
                </c:pt>
                <c:pt idx="959">
                  <c:v>3.8902999999999999</c:v>
                </c:pt>
                <c:pt idx="960">
                  <c:v>3.9455</c:v>
                </c:pt>
                <c:pt idx="961">
                  <c:v>4.0557999999999996</c:v>
                </c:pt>
                <c:pt idx="962">
                  <c:v>4.0742000000000003</c:v>
                </c:pt>
                <c:pt idx="963">
                  <c:v>4.0099</c:v>
                </c:pt>
                <c:pt idx="964">
                  <c:v>4.0834000000000001</c:v>
                </c:pt>
                <c:pt idx="965">
                  <c:v>4.0465999999999998</c:v>
                </c:pt>
                <c:pt idx="966">
                  <c:v>4.0650000000000004</c:v>
                </c:pt>
                <c:pt idx="967">
                  <c:v>3.9914999999999998</c:v>
                </c:pt>
                <c:pt idx="968">
                  <c:v>3.8811</c:v>
                </c:pt>
                <c:pt idx="969">
                  <c:v>4.0190999999999999</c:v>
                </c:pt>
                <c:pt idx="970">
                  <c:v>4.0557999999999996</c:v>
                </c:pt>
                <c:pt idx="971">
                  <c:v>4.1017999999999999</c:v>
                </c:pt>
                <c:pt idx="972">
                  <c:v>4.0282999999999998</c:v>
                </c:pt>
                <c:pt idx="973">
                  <c:v>4.2674000000000003</c:v>
                </c:pt>
                <c:pt idx="974">
                  <c:v>4.3685</c:v>
                </c:pt>
                <c:pt idx="975">
                  <c:v>4.3593000000000002</c:v>
                </c:pt>
                <c:pt idx="976">
                  <c:v>4.4145000000000003</c:v>
                </c:pt>
                <c:pt idx="977">
                  <c:v>4.3318000000000003</c:v>
                </c:pt>
                <c:pt idx="978">
                  <c:v>4.3501000000000003</c:v>
                </c:pt>
                <c:pt idx="979">
                  <c:v>4.4053000000000004</c:v>
                </c:pt>
                <c:pt idx="980">
                  <c:v>4.3318000000000003</c:v>
                </c:pt>
                <c:pt idx="981">
                  <c:v>4.3960999999999997</c:v>
                </c:pt>
                <c:pt idx="982">
                  <c:v>4.4053000000000004</c:v>
                </c:pt>
                <c:pt idx="983">
                  <c:v>4.4329000000000001</c:v>
                </c:pt>
                <c:pt idx="984">
                  <c:v>4.3226000000000004</c:v>
                </c:pt>
                <c:pt idx="985">
                  <c:v>4.3593000000000002</c:v>
                </c:pt>
                <c:pt idx="986">
                  <c:v>4.5340999999999996</c:v>
                </c:pt>
                <c:pt idx="987">
                  <c:v>4.5984999999999996</c:v>
                </c:pt>
                <c:pt idx="988">
                  <c:v>4.6444999999999999</c:v>
                </c:pt>
                <c:pt idx="989">
                  <c:v>4.5433000000000003</c:v>
                </c:pt>
                <c:pt idx="990">
                  <c:v>4.4789000000000003</c:v>
                </c:pt>
                <c:pt idx="991">
                  <c:v>4.4329000000000001</c:v>
                </c:pt>
                <c:pt idx="992">
                  <c:v>4.5065</c:v>
                </c:pt>
                <c:pt idx="993">
                  <c:v>4.4973000000000001</c:v>
                </c:pt>
                <c:pt idx="994">
                  <c:v>4.5340999999999996</c:v>
                </c:pt>
                <c:pt idx="995">
                  <c:v>4.5892999999999997</c:v>
                </c:pt>
                <c:pt idx="996">
                  <c:v>4.5892999999999997</c:v>
                </c:pt>
                <c:pt idx="997">
                  <c:v>4.4053000000000004</c:v>
                </c:pt>
                <c:pt idx="998">
                  <c:v>4.2582000000000004</c:v>
                </c:pt>
                <c:pt idx="999">
                  <c:v>4.2305999999999999</c:v>
                </c:pt>
                <c:pt idx="1000">
                  <c:v>4.2122000000000002</c:v>
                </c:pt>
                <c:pt idx="1001">
                  <c:v>4.2674000000000003</c:v>
                </c:pt>
                <c:pt idx="1002">
                  <c:v>4.2397999999999998</c:v>
                </c:pt>
                <c:pt idx="1003">
                  <c:v>4.2674000000000003</c:v>
                </c:pt>
                <c:pt idx="1004">
                  <c:v>4.2489999999999997</c:v>
                </c:pt>
                <c:pt idx="1005">
                  <c:v>4.1938000000000004</c:v>
                </c:pt>
                <c:pt idx="1006">
                  <c:v>4.3041999999999998</c:v>
                </c:pt>
                <c:pt idx="1007">
                  <c:v>4.2674000000000003</c:v>
                </c:pt>
                <c:pt idx="1008">
                  <c:v>4.3133999999999997</c:v>
                </c:pt>
                <c:pt idx="1009">
                  <c:v>4.3501000000000003</c:v>
                </c:pt>
                <c:pt idx="1010">
                  <c:v>4.3133999999999997</c:v>
                </c:pt>
                <c:pt idx="1011">
                  <c:v>4.4420999999999999</c:v>
                </c:pt>
                <c:pt idx="1012">
                  <c:v>4.4512999999999998</c:v>
                </c:pt>
                <c:pt idx="1013">
                  <c:v>4.4789000000000003</c:v>
                </c:pt>
                <c:pt idx="1014">
                  <c:v>4.5433000000000003</c:v>
                </c:pt>
                <c:pt idx="1015">
                  <c:v>4.6169000000000002</c:v>
                </c:pt>
                <c:pt idx="1016">
                  <c:v>4.6261000000000001</c:v>
                </c:pt>
                <c:pt idx="1017">
                  <c:v>4.4329000000000001</c:v>
                </c:pt>
                <c:pt idx="1018">
                  <c:v>4.3960999999999997</c:v>
                </c:pt>
                <c:pt idx="1019">
                  <c:v>4.3041999999999998</c:v>
                </c:pt>
                <c:pt idx="1020">
                  <c:v>4.2397999999999998</c:v>
                </c:pt>
                <c:pt idx="1021">
                  <c:v>4.2582000000000004</c:v>
                </c:pt>
                <c:pt idx="1022">
                  <c:v>4.1845999999999997</c:v>
                </c:pt>
                <c:pt idx="1023">
                  <c:v>4.2582000000000004</c:v>
                </c:pt>
                <c:pt idx="1024">
                  <c:v>4.4237000000000002</c:v>
                </c:pt>
                <c:pt idx="1025">
                  <c:v>4.3501000000000003</c:v>
                </c:pt>
                <c:pt idx="1026">
                  <c:v>4.3796999999999997</c:v>
                </c:pt>
                <c:pt idx="1027">
                  <c:v>4.3982000000000001</c:v>
                </c:pt>
                <c:pt idx="1028">
                  <c:v>4.4905999999999997</c:v>
                </c:pt>
                <c:pt idx="1029">
                  <c:v>4.5460000000000003</c:v>
                </c:pt>
                <c:pt idx="1030">
                  <c:v>4.4259000000000004</c:v>
                </c:pt>
                <c:pt idx="1031">
                  <c:v>4.3150000000000004</c:v>
                </c:pt>
                <c:pt idx="1032">
                  <c:v>4.3428000000000004</c:v>
                </c:pt>
                <c:pt idx="1033">
                  <c:v>4.3243</c:v>
                </c:pt>
                <c:pt idx="1034">
                  <c:v>4.3150000000000004</c:v>
                </c:pt>
                <c:pt idx="1035">
                  <c:v>4.3057999999999996</c:v>
                </c:pt>
                <c:pt idx="1036">
                  <c:v>4.3243</c:v>
                </c:pt>
                <c:pt idx="1037">
                  <c:v>4.3150000000000004</c:v>
                </c:pt>
                <c:pt idx="1038">
                  <c:v>4.3704999999999998</c:v>
                </c:pt>
                <c:pt idx="1039">
                  <c:v>4.3704999999999998</c:v>
                </c:pt>
                <c:pt idx="1040">
                  <c:v>4.4074</c:v>
                </c:pt>
                <c:pt idx="1041">
                  <c:v>4.3150000000000004</c:v>
                </c:pt>
                <c:pt idx="1042">
                  <c:v>4.2965999999999998</c:v>
                </c:pt>
                <c:pt idx="1043">
                  <c:v>4.2965999999999998</c:v>
                </c:pt>
                <c:pt idx="1044">
                  <c:v>4.2319000000000004</c:v>
                </c:pt>
                <c:pt idx="1045">
                  <c:v>4.3150000000000004</c:v>
                </c:pt>
                <c:pt idx="1046">
                  <c:v>4.2504</c:v>
                </c:pt>
                <c:pt idx="1047">
                  <c:v>4.2504</c:v>
                </c:pt>
                <c:pt idx="1048">
                  <c:v>4.3243</c:v>
                </c:pt>
                <c:pt idx="1049">
                  <c:v>4.4535999999999998</c:v>
                </c:pt>
                <c:pt idx="1050">
                  <c:v>4.4259000000000004</c:v>
                </c:pt>
                <c:pt idx="1051">
                  <c:v>4.3796999999999997</c:v>
                </c:pt>
                <c:pt idx="1052">
                  <c:v>4.3982000000000001</c:v>
                </c:pt>
                <c:pt idx="1053">
                  <c:v>4.3796999999999997</c:v>
                </c:pt>
                <c:pt idx="1054">
                  <c:v>4.3334999999999999</c:v>
                </c:pt>
                <c:pt idx="1055">
                  <c:v>4.3057999999999996</c:v>
                </c:pt>
                <c:pt idx="1056">
                  <c:v>4.3243</c:v>
                </c:pt>
                <c:pt idx="1057">
                  <c:v>4.1486999999999998</c:v>
                </c:pt>
                <c:pt idx="1058">
                  <c:v>4.2225999999999999</c:v>
                </c:pt>
                <c:pt idx="1059">
                  <c:v>4.1764000000000001</c:v>
                </c:pt>
                <c:pt idx="1060">
                  <c:v>4.2225999999999999</c:v>
                </c:pt>
                <c:pt idx="1061">
                  <c:v>4.2965999999999998</c:v>
                </c:pt>
                <c:pt idx="1062">
                  <c:v>4.2411000000000003</c:v>
                </c:pt>
                <c:pt idx="1063">
                  <c:v>4.2504</c:v>
                </c:pt>
                <c:pt idx="1064">
                  <c:v>4.2781000000000002</c:v>
                </c:pt>
                <c:pt idx="1065">
                  <c:v>4.3150000000000004</c:v>
                </c:pt>
                <c:pt idx="1066">
                  <c:v>4.3243</c:v>
                </c:pt>
                <c:pt idx="1067">
                  <c:v>4.3796999999999997</c:v>
                </c:pt>
                <c:pt idx="1068">
                  <c:v>4.4721000000000002</c:v>
                </c:pt>
                <c:pt idx="1069">
                  <c:v>4.5368000000000004</c:v>
                </c:pt>
                <c:pt idx="1070">
                  <c:v>4.5091000000000001</c:v>
                </c:pt>
                <c:pt idx="1071">
                  <c:v>4.5368000000000004</c:v>
                </c:pt>
                <c:pt idx="1072">
                  <c:v>4.5275999999999996</c:v>
                </c:pt>
                <c:pt idx="1073">
                  <c:v>4.4997999999999996</c:v>
                </c:pt>
                <c:pt idx="1074">
                  <c:v>4.4535999999999998</c:v>
                </c:pt>
                <c:pt idx="1075">
                  <c:v>4.5183</c:v>
                </c:pt>
                <c:pt idx="1076">
                  <c:v>4.4997999999999996</c:v>
                </c:pt>
                <c:pt idx="1077">
                  <c:v>4.5644999999999998</c:v>
                </c:pt>
                <c:pt idx="1078">
                  <c:v>4.5275999999999996</c:v>
                </c:pt>
                <c:pt idx="1079">
                  <c:v>4.4813999999999998</c:v>
                </c:pt>
                <c:pt idx="1080">
                  <c:v>4.3057999999999996</c:v>
                </c:pt>
                <c:pt idx="1081">
                  <c:v>4.2687999999999997</c:v>
                </c:pt>
                <c:pt idx="1082">
                  <c:v>3.8807999999999998</c:v>
                </c:pt>
                <c:pt idx="1083">
                  <c:v>3.8992</c:v>
                </c:pt>
                <c:pt idx="1084">
                  <c:v>3.9740000000000002</c:v>
                </c:pt>
                <c:pt idx="1085">
                  <c:v>3.8794</c:v>
                </c:pt>
                <c:pt idx="1086">
                  <c:v>3.9266999999999999</c:v>
                </c:pt>
                <c:pt idx="1087">
                  <c:v>3.9550999999999998</c:v>
                </c:pt>
                <c:pt idx="1088">
                  <c:v>3.9645000000000001</c:v>
                </c:pt>
                <c:pt idx="1089">
                  <c:v>3.9361000000000002</c:v>
                </c:pt>
                <c:pt idx="1090">
                  <c:v>3.8794</c:v>
                </c:pt>
                <c:pt idx="1091">
                  <c:v>3.8414999999999999</c:v>
                </c:pt>
                <c:pt idx="1092">
                  <c:v>3.8037000000000001</c:v>
                </c:pt>
                <c:pt idx="1093">
                  <c:v>3.8887999999999998</c:v>
                </c:pt>
                <c:pt idx="1094">
                  <c:v>3.8982999999999999</c:v>
                </c:pt>
                <c:pt idx="1095">
                  <c:v>3.851</c:v>
                </c:pt>
                <c:pt idx="1096">
                  <c:v>3.8603999999999998</c:v>
                </c:pt>
                <c:pt idx="1097">
                  <c:v>3.7848000000000002</c:v>
                </c:pt>
                <c:pt idx="1098">
                  <c:v>3.8130999999999999</c:v>
                </c:pt>
                <c:pt idx="1099">
                  <c:v>3.8414999999999999</c:v>
                </c:pt>
                <c:pt idx="1100">
                  <c:v>3.7374000000000001</c:v>
                </c:pt>
                <c:pt idx="1101">
                  <c:v>3.8037000000000001</c:v>
                </c:pt>
                <c:pt idx="1102">
                  <c:v>3.7942</c:v>
                </c:pt>
                <c:pt idx="1103">
                  <c:v>3.8321000000000001</c:v>
                </c:pt>
                <c:pt idx="1104">
                  <c:v>3.8603999999999998</c:v>
                </c:pt>
                <c:pt idx="1105">
                  <c:v>3.8130999999999999</c:v>
                </c:pt>
                <c:pt idx="1106">
                  <c:v>3.7280000000000002</c:v>
                </c:pt>
                <c:pt idx="1107">
                  <c:v>3.7469000000000001</c:v>
                </c:pt>
                <c:pt idx="1108">
                  <c:v>3.8037000000000001</c:v>
                </c:pt>
                <c:pt idx="1109">
                  <c:v>3.8037000000000001</c:v>
                </c:pt>
                <c:pt idx="1110">
                  <c:v>3.7942</c:v>
                </c:pt>
                <c:pt idx="1111">
                  <c:v>3.8321000000000001</c:v>
                </c:pt>
                <c:pt idx="1112">
                  <c:v>3.8414999999999999</c:v>
                </c:pt>
                <c:pt idx="1113">
                  <c:v>3.8226</c:v>
                </c:pt>
                <c:pt idx="1114">
                  <c:v>3.7753000000000001</c:v>
                </c:pt>
                <c:pt idx="1115">
                  <c:v>3.8037000000000001</c:v>
                </c:pt>
                <c:pt idx="1116">
                  <c:v>3.7753000000000001</c:v>
                </c:pt>
                <c:pt idx="1117">
                  <c:v>3.7848000000000002</c:v>
                </c:pt>
                <c:pt idx="1118">
                  <c:v>3.8603999999999998</c:v>
                </c:pt>
                <c:pt idx="1119">
                  <c:v>3.8603999999999998</c:v>
                </c:pt>
                <c:pt idx="1120">
                  <c:v>3.9266999999999999</c:v>
                </c:pt>
                <c:pt idx="1121">
                  <c:v>4.0118</c:v>
                </c:pt>
                <c:pt idx="1122">
                  <c:v>4.0496999999999996</c:v>
                </c:pt>
                <c:pt idx="1123">
                  <c:v>3.9740000000000002</c:v>
                </c:pt>
                <c:pt idx="1124">
                  <c:v>3.8982999999999999</c:v>
                </c:pt>
                <c:pt idx="1125">
                  <c:v>3.851</c:v>
                </c:pt>
                <c:pt idx="1126">
                  <c:v>3.7658</c:v>
                </c:pt>
                <c:pt idx="1127">
                  <c:v>3.8037000000000001</c:v>
                </c:pt>
                <c:pt idx="1128">
                  <c:v>3.8982999999999999</c:v>
                </c:pt>
                <c:pt idx="1129">
                  <c:v>3.9171999999999998</c:v>
                </c:pt>
                <c:pt idx="1130">
                  <c:v>3.9266999999999999</c:v>
                </c:pt>
                <c:pt idx="1131">
                  <c:v>3.9361000000000002</c:v>
                </c:pt>
                <c:pt idx="1132">
                  <c:v>4.0118</c:v>
                </c:pt>
                <c:pt idx="1133">
                  <c:v>3.9550999999999998</c:v>
                </c:pt>
                <c:pt idx="1134">
                  <c:v>3.9171999999999998</c:v>
                </c:pt>
                <c:pt idx="1135">
                  <c:v>3.9266999999999999</c:v>
                </c:pt>
                <c:pt idx="1136">
                  <c:v>3.9456000000000002</c:v>
                </c:pt>
                <c:pt idx="1137">
                  <c:v>3.9740000000000002</c:v>
                </c:pt>
                <c:pt idx="1138">
                  <c:v>4.0496999999999996</c:v>
                </c:pt>
                <c:pt idx="1139">
                  <c:v>4.1158999999999999</c:v>
                </c:pt>
                <c:pt idx="1140">
                  <c:v>3.7658</c:v>
                </c:pt>
                <c:pt idx="1141">
                  <c:v>3.6427999999999998</c:v>
                </c:pt>
                <c:pt idx="1142">
                  <c:v>3.6711999999999998</c:v>
                </c:pt>
                <c:pt idx="1143">
                  <c:v>3.7280000000000002</c:v>
                </c:pt>
                <c:pt idx="1144">
                  <c:v>3.7185000000000001</c:v>
                </c:pt>
                <c:pt idx="1145">
                  <c:v>3.7280000000000002</c:v>
                </c:pt>
                <c:pt idx="1146">
                  <c:v>3.7795000000000001</c:v>
                </c:pt>
                <c:pt idx="1147">
                  <c:v>3.7890999999999999</c:v>
                </c:pt>
                <c:pt idx="1148">
                  <c:v>3.7795000000000001</c:v>
                </c:pt>
                <c:pt idx="1149">
                  <c:v>3.7223000000000002</c:v>
                </c:pt>
                <c:pt idx="1150">
                  <c:v>3.7509000000000001</c:v>
                </c:pt>
                <c:pt idx="1151">
                  <c:v>3.7604000000000002</c:v>
                </c:pt>
                <c:pt idx="1152">
                  <c:v>3.77</c:v>
                </c:pt>
                <c:pt idx="1153">
                  <c:v>3.7604000000000002</c:v>
                </c:pt>
                <c:pt idx="1154">
                  <c:v>3.7126999999999999</c:v>
                </c:pt>
                <c:pt idx="1155">
                  <c:v>3.7317999999999998</c:v>
                </c:pt>
                <c:pt idx="1156">
                  <c:v>3.7223000000000002</c:v>
                </c:pt>
                <c:pt idx="1157">
                  <c:v>3.7223000000000002</c:v>
                </c:pt>
                <c:pt idx="1158">
                  <c:v>3.7223000000000002</c:v>
                </c:pt>
                <c:pt idx="1159">
                  <c:v>3.77</c:v>
                </c:pt>
                <c:pt idx="1160">
                  <c:v>3.7126999999999999</c:v>
                </c:pt>
                <c:pt idx="1161">
                  <c:v>3.6936</c:v>
                </c:pt>
                <c:pt idx="1162">
                  <c:v>3.6267999999999998</c:v>
                </c:pt>
                <c:pt idx="1163">
                  <c:v>3.5886</c:v>
                </c:pt>
                <c:pt idx="1164">
                  <c:v>3.5981999999999998</c:v>
                </c:pt>
                <c:pt idx="1165">
                  <c:v>3.6364000000000001</c:v>
                </c:pt>
                <c:pt idx="1166">
                  <c:v>3.6364000000000001</c:v>
                </c:pt>
                <c:pt idx="1167">
                  <c:v>3.6267999999999998</c:v>
                </c:pt>
                <c:pt idx="1168">
                  <c:v>3.6554000000000002</c:v>
                </c:pt>
                <c:pt idx="1169">
                  <c:v>3.5981999999999998</c:v>
                </c:pt>
                <c:pt idx="1170">
                  <c:v>3.6267999999999998</c:v>
                </c:pt>
                <c:pt idx="1171">
                  <c:v>3.6745000000000001</c:v>
                </c:pt>
                <c:pt idx="1172">
                  <c:v>3.77</c:v>
                </c:pt>
                <c:pt idx="1173">
                  <c:v>3.7986</c:v>
                </c:pt>
                <c:pt idx="1174">
                  <c:v>3.8081999999999998</c:v>
                </c:pt>
                <c:pt idx="1175">
                  <c:v>3.8081999999999998</c:v>
                </c:pt>
                <c:pt idx="1176">
                  <c:v>3.8176999999999999</c:v>
                </c:pt>
                <c:pt idx="1177">
                  <c:v>3.8654000000000002</c:v>
                </c:pt>
                <c:pt idx="1178">
                  <c:v>3.8845000000000001</c:v>
                </c:pt>
                <c:pt idx="1179">
                  <c:v>3.8559000000000001</c:v>
                </c:pt>
                <c:pt idx="1180">
                  <c:v>3.8845000000000001</c:v>
                </c:pt>
                <c:pt idx="1181">
                  <c:v>3.8654000000000002</c:v>
                </c:pt>
                <c:pt idx="1182">
                  <c:v>3.8271999999999999</c:v>
                </c:pt>
                <c:pt idx="1183">
                  <c:v>3.8368000000000002</c:v>
                </c:pt>
                <c:pt idx="1184">
                  <c:v>3.7509000000000001</c:v>
                </c:pt>
                <c:pt idx="1185">
                  <c:v>3.77</c:v>
                </c:pt>
                <c:pt idx="1186">
                  <c:v>3.8176999999999999</c:v>
                </c:pt>
                <c:pt idx="1187">
                  <c:v>3.7795000000000001</c:v>
                </c:pt>
                <c:pt idx="1188">
                  <c:v>3.6936</c:v>
                </c:pt>
                <c:pt idx="1189">
                  <c:v>3.7126999999999999</c:v>
                </c:pt>
                <c:pt idx="1190">
                  <c:v>3.6554000000000002</c:v>
                </c:pt>
                <c:pt idx="1191">
                  <c:v>3.56</c:v>
                </c:pt>
                <c:pt idx="1192">
                  <c:v>3.5314000000000001</c:v>
                </c:pt>
                <c:pt idx="1193">
                  <c:v>3.5505</c:v>
                </c:pt>
                <c:pt idx="1194">
                  <c:v>3.5695000000000001</c:v>
                </c:pt>
                <c:pt idx="1195">
                  <c:v>3.5505</c:v>
                </c:pt>
                <c:pt idx="1196">
                  <c:v>3.5026999999999999</c:v>
                </c:pt>
                <c:pt idx="1197">
                  <c:v>3.4550000000000001</c:v>
                </c:pt>
                <c:pt idx="1198">
                  <c:v>3.3786999999999998</c:v>
                </c:pt>
                <c:pt idx="1199">
                  <c:v>3.3978000000000002</c:v>
                </c:pt>
                <c:pt idx="1200">
                  <c:v>3.3978000000000002</c:v>
                </c:pt>
                <c:pt idx="1201">
                  <c:v>3.4359000000000002</c:v>
                </c:pt>
                <c:pt idx="1202">
                  <c:v>3.4073000000000002</c:v>
                </c:pt>
                <c:pt idx="1203">
                  <c:v>3.4073000000000002</c:v>
                </c:pt>
                <c:pt idx="1204">
                  <c:v>3.35</c:v>
                </c:pt>
                <c:pt idx="1205">
                  <c:v>3.4359000000000002</c:v>
                </c:pt>
                <c:pt idx="1206">
                  <c:v>3.3309000000000002</c:v>
                </c:pt>
                <c:pt idx="1207">
                  <c:v>3.2355</c:v>
                </c:pt>
                <c:pt idx="1208">
                  <c:v>3.0636999999999999</c:v>
                </c:pt>
                <c:pt idx="1209">
                  <c:v>3.0350999999999999</c:v>
                </c:pt>
                <c:pt idx="1210">
                  <c:v>3.0466000000000002</c:v>
                </c:pt>
                <c:pt idx="1211">
                  <c:v>3.1044999999999998</c:v>
                </c:pt>
                <c:pt idx="1212">
                  <c:v>3.0948000000000002</c:v>
                </c:pt>
                <c:pt idx="1213">
                  <c:v>3.1238000000000001</c:v>
                </c:pt>
                <c:pt idx="1214">
                  <c:v>3.1334</c:v>
                </c:pt>
                <c:pt idx="1215">
                  <c:v>3.1720000000000002</c:v>
                </c:pt>
                <c:pt idx="1216">
                  <c:v>3.1913</c:v>
                </c:pt>
                <c:pt idx="1217">
                  <c:v>3.1238000000000001</c:v>
                </c:pt>
                <c:pt idx="1218">
                  <c:v>3.2298</c:v>
                </c:pt>
                <c:pt idx="1219">
                  <c:v>3.3359000000000001</c:v>
                </c:pt>
                <c:pt idx="1220">
                  <c:v>3.3069999999999999</c:v>
                </c:pt>
                <c:pt idx="1221">
                  <c:v>3.3069999999999999</c:v>
                </c:pt>
                <c:pt idx="1222">
                  <c:v>3.3552</c:v>
                </c:pt>
                <c:pt idx="1223">
                  <c:v>3.3262</c:v>
                </c:pt>
                <c:pt idx="1224">
                  <c:v>3.3647999999999998</c:v>
                </c:pt>
                <c:pt idx="1225">
                  <c:v>3.3552</c:v>
                </c:pt>
                <c:pt idx="1226">
                  <c:v>3.4419</c:v>
                </c:pt>
                <c:pt idx="1227">
                  <c:v>3.4611999999999998</c:v>
                </c:pt>
                <c:pt idx="1228">
                  <c:v>3.4129999999999998</c:v>
                </c:pt>
                <c:pt idx="1229">
                  <c:v>3.4323000000000001</c:v>
                </c:pt>
                <c:pt idx="1230">
                  <c:v>3.4611999999999998</c:v>
                </c:pt>
                <c:pt idx="1231">
                  <c:v>3.4034</c:v>
                </c:pt>
                <c:pt idx="1232">
                  <c:v>3.4034</c:v>
                </c:pt>
                <c:pt idx="1233">
                  <c:v>3.4226000000000001</c:v>
                </c:pt>
                <c:pt idx="1234">
                  <c:v>3.4129999999999998</c:v>
                </c:pt>
                <c:pt idx="1235">
                  <c:v>3.3936999999999999</c:v>
                </c:pt>
                <c:pt idx="1236">
                  <c:v>3.4323000000000001</c:v>
                </c:pt>
                <c:pt idx="1237">
                  <c:v>3.3552</c:v>
                </c:pt>
                <c:pt idx="1238">
                  <c:v>3.3647999999999998</c:v>
                </c:pt>
                <c:pt idx="1239">
                  <c:v>3.0466000000000002</c:v>
                </c:pt>
                <c:pt idx="1240">
                  <c:v>2.8923999999999999</c:v>
                </c:pt>
                <c:pt idx="1241">
                  <c:v>2.9020000000000001</c:v>
                </c:pt>
                <c:pt idx="1242">
                  <c:v>2.9887999999999999</c:v>
                </c:pt>
                <c:pt idx="1243">
                  <c:v>3.0659000000000001</c:v>
                </c:pt>
                <c:pt idx="1244">
                  <c:v>3.0081000000000002</c:v>
                </c:pt>
                <c:pt idx="1245">
                  <c:v>3.1044999999999998</c:v>
                </c:pt>
                <c:pt idx="1246">
                  <c:v>3.1334</c:v>
                </c:pt>
                <c:pt idx="1247">
                  <c:v>3.2490999999999999</c:v>
                </c:pt>
                <c:pt idx="1248">
                  <c:v>3.1431</c:v>
                </c:pt>
                <c:pt idx="1249">
                  <c:v>3.1141000000000001</c:v>
                </c:pt>
                <c:pt idx="1250">
                  <c:v>3.1913</c:v>
                </c:pt>
                <c:pt idx="1251">
                  <c:v>3.1334</c:v>
                </c:pt>
                <c:pt idx="1252">
                  <c:v>3.1623000000000001</c:v>
                </c:pt>
                <c:pt idx="1253">
                  <c:v>3.2395</c:v>
                </c:pt>
                <c:pt idx="1254">
                  <c:v>3.2298</c:v>
                </c:pt>
                <c:pt idx="1255">
                  <c:v>3.2587000000000002</c:v>
                </c:pt>
                <c:pt idx="1256">
                  <c:v>3.2490999999999999</c:v>
                </c:pt>
                <c:pt idx="1257">
                  <c:v>3.2972999999999999</c:v>
                </c:pt>
                <c:pt idx="1258">
                  <c:v>3.2877000000000001</c:v>
                </c:pt>
                <c:pt idx="1259">
                  <c:v>3.2684000000000002</c:v>
                </c:pt>
                <c:pt idx="1260">
                  <c:v>3.3262</c:v>
                </c:pt>
                <c:pt idx="1261">
                  <c:v>3.3166000000000002</c:v>
                </c:pt>
                <c:pt idx="1262">
                  <c:v>3.4129999999999998</c:v>
                </c:pt>
                <c:pt idx="1263">
                  <c:v>3.3552</c:v>
                </c:pt>
                <c:pt idx="1264">
                  <c:v>3.3647999999999998</c:v>
                </c:pt>
                <c:pt idx="1265">
                  <c:v>3.3744000000000001</c:v>
                </c:pt>
                <c:pt idx="1266">
                  <c:v>3.3936999999999999</c:v>
                </c:pt>
                <c:pt idx="1267">
                  <c:v>3.3841000000000001</c:v>
                </c:pt>
                <c:pt idx="1268">
                  <c:v>3.3262</c:v>
                </c:pt>
                <c:pt idx="1269">
                  <c:v>3.3454999999999999</c:v>
                </c:pt>
                <c:pt idx="1270">
                  <c:v>3.3069999999999999</c:v>
                </c:pt>
                <c:pt idx="1271">
                  <c:v>3.2298</c:v>
                </c:pt>
                <c:pt idx="1272">
                  <c:v>3.2395</c:v>
                </c:pt>
                <c:pt idx="1273">
                  <c:v>3.2877000000000001</c:v>
                </c:pt>
                <c:pt idx="1274">
                  <c:v>3.6637</c:v>
                </c:pt>
                <c:pt idx="1275">
                  <c:v>3.6829999999999998</c:v>
                </c:pt>
                <c:pt idx="1276">
                  <c:v>3.7442000000000002</c:v>
                </c:pt>
                <c:pt idx="1277">
                  <c:v>3.5789</c:v>
                </c:pt>
                <c:pt idx="1278">
                  <c:v>3.5011000000000001</c:v>
                </c:pt>
                <c:pt idx="1279">
                  <c:v>3.4914000000000001</c:v>
                </c:pt>
                <c:pt idx="1280">
                  <c:v>3.4525000000000001</c:v>
                </c:pt>
                <c:pt idx="1281">
                  <c:v>3.4622000000000002</c:v>
                </c:pt>
                <c:pt idx="1282">
                  <c:v>3.4622000000000002</c:v>
                </c:pt>
                <c:pt idx="1283">
                  <c:v>3.4525000000000001</c:v>
                </c:pt>
                <c:pt idx="1284">
                  <c:v>3.5789</c:v>
                </c:pt>
                <c:pt idx="1285">
                  <c:v>3.4914000000000001</c:v>
                </c:pt>
                <c:pt idx="1286">
                  <c:v>3.5205000000000002</c:v>
                </c:pt>
                <c:pt idx="1287">
                  <c:v>3.3940999999999999</c:v>
                </c:pt>
                <c:pt idx="1288">
                  <c:v>3.4232999999999998</c:v>
                </c:pt>
                <c:pt idx="1289">
                  <c:v>3.4136000000000002</c:v>
                </c:pt>
                <c:pt idx="1290">
                  <c:v>3.4525000000000001</c:v>
                </c:pt>
                <c:pt idx="1291">
                  <c:v>3.3940999999999999</c:v>
                </c:pt>
                <c:pt idx="1292">
                  <c:v>3.4329999999999998</c:v>
                </c:pt>
                <c:pt idx="1293">
                  <c:v>3.4815999999999998</c:v>
                </c:pt>
                <c:pt idx="1294">
                  <c:v>3.4426999999999999</c:v>
                </c:pt>
                <c:pt idx="1295">
                  <c:v>3.4329999999999998</c:v>
                </c:pt>
                <c:pt idx="1296">
                  <c:v>3.4719000000000002</c:v>
                </c:pt>
                <c:pt idx="1297">
                  <c:v>3.4622000000000002</c:v>
                </c:pt>
                <c:pt idx="1298">
                  <c:v>3.4329999999999998</c:v>
                </c:pt>
                <c:pt idx="1299">
                  <c:v>3.4622000000000002</c:v>
                </c:pt>
                <c:pt idx="1300">
                  <c:v>3.5108000000000001</c:v>
                </c:pt>
                <c:pt idx="1301">
                  <c:v>3.4232999999999998</c:v>
                </c:pt>
                <c:pt idx="1302">
                  <c:v>3.5691999999999999</c:v>
                </c:pt>
                <c:pt idx="1303">
                  <c:v>3.5983999999999998</c:v>
                </c:pt>
                <c:pt idx="1304">
                  <c:v>3.5205000000000002</c:v>
                </c:pt>
                <c:pt idx="1305">
                  <c:v>3.5303</c:v>
                </c:pt>
                <c:pt idx="1306">
                  <c:v>3.5594999999999999</c:v>
                </c:pt>
                <c:pt idx="1307">
                  <c:v>3.5691999999999999</c:v>
                </c:pt>
                <c:pt idx="1308">
                  <c:v>3.5594999999999999</c:v>
                </c:pt>
                <c:pt idx="1309">
                  <c:v>3.5886</c:v>
                </c:pt>
                <c:pt idx="1310">
                  <c:v>3.3843999999999999</c:v>
                </c:pt>
                <c:pt idx="1311">
                  <c:v>3.4232999999999998</c:v>
                </c:pt>
                <c:pt idx="1312">
                  <c:v>3.4914000000000001</c:v>
                </c:pt>
                <c:pt idx="1313">
                  <c:v>3.4815999999999998</c:v>
                </c:pt>
                <c:pt idx="1314">
                  <c:v>3.4815999999999998</c:v>
                </c:pt>
                <c:pt idx="1315">
                  <c:v>3.4232999999999998</c:v>
                </c:pt>
                <c:pt idx="1316">
                  <c:v>3.4426999999999999</c:v>
                </c:pt>
                <c:pt idx="1317">
                  <c:v>3.5011000000000001</c:v>
                </c:pt>
                <c:pt idx="1318">
                  <c:v>3.4426999999999999</c:v>
                </c:pt>
                <c:pt idx="1319">
                  <c:v>3.4037999999999999</c:v>
                </c:pt>
                <c:pt idx="1320">
                  <c:v>3.4037999999999999</c:v>
                </c:pt>
                <c:pt idx="1321">
                  <c:v>3.4815999999999998</c:v>
                </c:pt>
                <c:pt idx="1322">
                  <c:v>3.4329999999999998</c:v>
                </c:pt>
                <c:pt idx="1323">
                  <c:v>3.3940999999999999</c:v>
                </c:pt>
                <c:pt idx="1324">
                  <c:v>3.3843999999999999</c:v>
                </c:pt>
                <c:pt idx="1325">
                  <c:v>3.4037999999999999</c:v>
                </c:pt>
                <c:pt idx="1326">
                  <c:v>3.3260000000000001</c:v>
                </c:pt>
                <c:pt idx="1327">
                  <c:v>3.3260000000000001</c:v>
                </c:pt>
                <c:pt idx="1328">
                  <c:v>3.2385000000000002</c:v>
                </c:pt>
                <c:pt idx="1329">
                  <c:v>3.2092999999999998</c:v>
                </c:pt>
                <c:pt idx="1330">
                  <c:v>3.2385000000000002</c:v>
                </c:pt>
                <c:pt idx="1331">
                  <c:v>3.2385000000000002</c:v>
                </c:pt>
                <c:pt idx="1332">
                  <c:v>3.3552</c:v>
                </c:pt>
                <c:pt idx="1333">
                  <c:v>3.4232999999999998</c:v>
                </c:pt>
                <c:pt idx="1334">
                  <c:v>3.633</c:v>
                </c:pt>
                <c:pt idx="1335">
                  <c:v>3.6232000000000002</c:v>
                </c:pt>
                <c:pt idx="1336">
                  <c:v>3.5935999999999999</c:v>
                </c:pt>
                <c:pt idx="1337">
                  <c:v>3.5838000000000001</c:v>
                </c:pt>
                <c:pt idx="1338">
                  <c:v>3.5935999999999999</c:v>
                </c:pt>
                <c:pt idx="1339">
                  <c:v>3.6232000000000002</c:v>
                </c:pt>
                <c:pt idx="1340">
                  <c:v>3.5935999999999999</c:v>
                </c:pt>
                <c:pt idx="1341">
                  <c:v>3.5935999999999999</c:v>
                </c:pt>
                <c:pt idx="1342">
                  <c:v>3.6133000000000002</c:v>
                </c:pt>
                <c:pt idx="1343">
                  <c:v>3.633</c:v>
                </c:pt>
                <c:pt idx="1344">
                  <c:v>3.6625000000000001</c:v>
                </c:pt>
                <c:pt idx="1345">
                  <c:v>3.6821999999999999</c:v>
                </c:pt>
                <c:pt idx="1346">
                  <c:v>3.6724000000000001</c:v>
                </c:pt>
                <c:pt idx="1347">
                  <c:v>3.6625000000000001</c:v>
                </c:pt>
                <c:pt idx="1348">
                  <c:v>3.6625000000000001</c:v>
                </c:pt>
                <c:pt idx="1349">
                  <c:v>3.7315</c:v>
                </c:pt>
                <c:pt idx="1350">
                  <c:v>3.8693</c:v>
                </c:pt>
                <c:pt idx="1351">
                  <c:v>3.8102</c:v>
                </c:pt>
                <c:pt idx="1352">
                  <c:v>3.8201000000000001</c:v>
                </c:pt>
                <c:pt idx="1353">
                  <c:v>3.8496000000000001</c:v>
                </c:pt>
                <c:pt idx="1354">
                  <c:v>3.7511999999999999</c:v>
                </c:pt>
                <c:pt idx="1355">
                  <c:v>3.7806999999999999</c:v>
                </c:pt>
                <c:pt idx="1356">
                  <c:v>3.8889999999999998</c:v>
                </c:pt>
                <c:pt idx="1357">
                  <c:v>3.7905000000000002</c:v>
                </c:pt>
                <c:pt idx="1358">
                  <c:v>3.7905000000000002</c:v>
                </c:pt>
                <c:pt idx="1359">
                  <c:v>3.8102</c:v>
                </c:pt>
                <c:pt idx="1360">
                  <c:v>3.7019000000000002</c:v>
                </c:pt>
                <c:pt idx="1361">
                  <c:v>3.7905000000000002</c:v>
                </c:pt>
                <c:pt idx="1362">
                  <c:v>3.8397999999999999</c:v>
                </c:pt>
                <c:pt idx="1363">
                  <c:v>3.8889999999999998</c:v>
                </c:pt>
                <c:pt idx="1364">
                  <c:v>3.8791000000000002</c:v>
                </c:pt>
                <c:pt idx="1365">
                  <c:v>3.9184999999999999</c:v>
                </c:pt>
                <c:pt idx="1366">
                  <c:v>3.8889999999999998</c:v>
                </c:pt>
                <c:pt idx="1367">
                  <c:v>3.8496000000000001</c:v>
                </c:pt>
                <c:pt idx="1368">
                  <c:v>3.7806999999999999</c:v>
                </c:pt>
                <c:pt idx="1369">
                  <c:v>3.7412999999999998</c:v>
                </c:pt>
                <c:pt idx="1370">
                  <c:v>3.7511999999999999</c:v>
                </c:pt>
                <c:pt idx="1371">
                  <c:v>3.6526999999999998</c:v>
                </c:pt>
                <c:pt idx="1372">
                  <c:v>3.5640999999999998</c:v>
                </c:pt>
                <c:pt idx="1373">
                  <c:v>3.633</c:v>
                </c:pt>
                <c:pt idx="1374">
                  <c:v>3.6232000000000002</c:v>
                </c:pt>
                <c:pt idx="1375">
                  <c:v>3.6034999999999999</c:v>
                </c:pt>
                <c:pt idx="1376">
                  <c:v>3.6232000000000002</c:v>
                </c:pt>
                <c:pt idx="1377">
                  <c:v>3.6724000000000001</c:v>
                </c:pt>
                <c:pt idx="1378">
                  <c:v>3.6724000000000001</c:v>
                </c:pt>
                <c:pt idx="1379">
                  <c:v>3.6133000000000002</c:v>
                </c:pt>
                <c:pt idx="1380">
                  <c:v>3.6724000000000001</c:v>
                </c:pt>
                <c:pt idx="1381">
                  <c:v>3.7216</c:v>
                </c:pt>
                <c:pt idx="1382">
                  <c:v>3.8298999999999999</c:v>
                </c:pt>
                <c:pt idx="1383">
                  <c:v>3.8298999999999999</c:v>
                </c:pt>
                <c:pt idx="1384">
                  <c:v>3.7905000000000002</c:v>
                </c:pt>
                <c:pt idx="1385">
                  <c:v>3.8397999999999999</c:v>
                </c:pt>
                <c:pt idx="1386">
                  <c:v>3.8298999999999999</c:v>
                </c:pt>
                <c:pt idx="1387">
                  <c:v>3.8003999999999998</c:v>
                </c:pt>
                <c:pt idx="1388">
                  <c:v>3.8988</c:v>
                </c:pt>
                <c:pt idx="1389">
                  <c:v>3.8791000000000002</c:v>
                </c:pt>
                <c:pt idx="1390">
                  <c:v>3.9283999999999999</c:v>
                </c:pt>
                <c:pt idx="1391">
                  <c:v>3.8595000000000002</c:v>
                </c:pt>
                <c:pt idx="1392">
                  <c:v>3.8201000000000001</c:v>
                </c:pt>
                <c:pt idx="1393">
                  <c:v>3.8397999999999999</c:v>
                </c:pt>
                <c:pt idx="1394">
                  <c:v>3.5640999999999998</c:v>
                </c:pt>
                <c:pt idx="1395">
                  <c:v>3.5935999999999999</c:v>
                </c:pt>
                <c:pt idx="1396">
                  <c:v>3.6821999999999999</c:v>
                </c:pt>
                <c:pt idx="1397">
                  <c:v>3.6852</c:v>
                </c:pt>
                <c:pt idx="1398">
                  <c:v>3.6455000000000002</c:v>
                </c:pt>
                <c:pt idx="1399">
                  <c:v>3.8043999999999998</c:v>
                </c:pt>
                <c:pt idx="1400">
                  <c:v>3.8142999999999998</c:v>
                </c:pt>
                <c:pt idx="1401">
                  <c:v>3.8142999999999998</c:v>
                </c:pt>
                <c:pt idx="1402">
                  <c:v>3.8938000000000001</c:v>
                </c:pt>
                <c:pt idx="1403">
                  <c:v>3.8938000000000001</c:v>
                </c:pt>
                <c:pt idx="1404">
                  <c:v>3.9236</c:v>
                </c:pt>
                <c:pt idx="1405">
                  <c:v>3.8243</c:v>
                </c:pt>
                <c:pt idx="1406">
                  <c:v>3.7050999999999998</c:v>
                </c:pt>
                <c:pt idx="1407">
                  <c:v>3.6852</c:v>
                </c:pt>
                <c:pt idx="1408">
                  <c:v>3.7050999999999998</c:v>
                </c:pt>
                <c:pt idx="1409">
                  <c:v>3.7646999999999999</c:v>
                </c:pt>
                <c:pt idx="1410">
                  <c:v>3.7845</c:v>
                </c:pt>
                <c:pt idx="1411">
                  <c:v>3.8043999999999998</c:v>
                </c:pt>
                <c:pt idx="1412">
                  <c:v>3.9137</c:v>
                </c:pt>
                <c:pt idx="1413">
                  <c:v>3.9533999999999998</c:v>
                </c:pt>
                <c:pt idx="1414">
                  <c:v>4.0427999999999997</c:v>
                </c:pt>
                <c:pt idx="1415">
                  <c:v>4.0129999999999999</c:v>
                </c:pt>
                <c:pt idx="1416">
                  <c:v>4.1322000000000001</c:v>
                </c:pt>
                <c:pt idx="1417">
                  <c:v>4.1223000000000001</c:v>
                </c:pt>
                <c:pt idx="1418">
                  <c:v>4.1322000000000001</c:v>
                </c:pt>
                <c:pt idx="1419">
                  <c:v>4.0824999999999996</c:v>
                </c:pt>
                <c:pt idx="1420">
                  <c:v>4.1421000000000001</c:v>
                </c:pt>
                <c:pt idx="1421">
                  <c:v>4.1520999999999999</c:v>
                </c:pt>
                <c:pt idx="1422">
                  <c:v>4.1917999999999997</c:v>
                </c:pt>
                <c:pt idx="1423">
                  <c:v>4.1619999999999999</c:v>
                </c:pt>
                <c:pt idx="1424">
                  <c:v>4.4500999999999999</c:v>
                </c:pt>
                <c:pt idx="1425">
                  <c:v>4.4302000000000001</c:v>
                </c:pt>
                <c:pt idx="1426">
                  <c:v>4.3506999999999998</c:v>
                </c:pt>
                <c:pt idx="1427">
                  <c:v>4.3506999999999998</c:v>
                </c:pt>
                <c:pt idx="1428">
                  <c:v>4.3010999999999999</c:v>
                </c:pt>
                <c:pt idx="1429">
                  <c:v>4.2117000000000004</c:v>
                </c:pt>
                <c:pt idx="1430">
                  <c:v>4.2314999999999996</c:v>
                </c:pt>
                <c:pt idx="1431">
                  <c:v>4.1619999999999999</c:v>
                </c:pt>
                <c:pt idx="1432">
                  <c:v>4.1619999999999999</c:v>
                </c:pt>
                <c:pt idx="1433">
                  <c:v>4.1718999999999999</c:v>
                </c:pt>
                <c:pt idx="1434">
                  <c:v>4.1718999999999999</c:v>
                </c:pt>
                <c:pt idx="1435">
                  <c:v>4.1818999999999997</c:v>
                </c:pt>
                <c:pt idx="1436">
                  <c:v>4.1619999999999999</c:v>
                </c:pt>
                <c:pt idx="1437">
                  <c:v>4.1619999999999999</c:v>
                </c:pt>
                <c:pt idx="1438">
                  <c:v>4.2215999999999996</c:v>
                </c:pt>
                <c:pt idx="1439">
                  <c:v>4.2514000000000003</c:v>
                </c:pt>
                <c:pt idx="1440">
                  <c:v>4.2812000000000001</c:v>
                </c:pt>
                <c:pt idx="1441">
                  <c:v>4.3705999999999996</c:v>
                </c:pt>
                <c:pt idx="1442">
                  <c:v>4.3308999999999997</c:v>
                </c:pt>
                <c:pt idx="1443">
                  <c:v>4.3308999999999997</c:v>
                </c:pt>
                <c:pt idx="1444">
                  <c:v>4.3407999999999998</c:v>
                </c:pt>
                <c:pt idx="1445">
                  <c:v>4.3407999999999998</c:v>
                </c:pt>
                <c:pt idx="1446">
                  <c:v>4.3209</c:v>
                </c:pt>
                <c:pt idx="1447">
                  <c:v>4.3606999999999996</c:v>
                </c:pt>
                <c:pt idx="1448">
                  <c:v>4.3209</c:v>
                </c:pt>
                <c:pt idx="1449">
                  <c:v>4.3209</c:v>
                </c:pt>
                <c:pt idx="1450">
                  <c:v>4.3010999999999999</c:v>
                </c:pt>
                <c:pt idx="1451">
                  <c:v>4.3705999999999996</c:v>
                </c:pt>
                <c:pt idx="1452">
                  <c:v>4.4401000000000002</c:v>
                </c:pt>
                <c:pt idx="1453">
                  <c:v>4.3804999999999996</c:v>
                </c:pt>
                <c:pt idx="1454">
                  <c:v>4.3308999999999997</c:v>
                </c:pt>
                <c:pt idx="1455">
                  <c:v>4.3705999999999996</c:v>
                </c:pt>
                <c:pt idx="1456">
                  <c:v>4.3804999999999996</c:v>
                </c:pt>
                <c:pt idx="1457">
                  <c:v>4.4302000000000001</c:v>
                </c:pt>
                <c:pt idx="1458">
                  <c:v>4.3109999999999999</c:v>
                </c:pt>
                <c:pt idx="1459">
                  <c:v>4.7183000000000002</c:v>
                </c:pt>
                <c:pt idx="1460">
                  <c:v>4.758</c:v>
                </c:pt>
                <c:pt idx="1461">
                  <c:v>4.71</c:v>
                </c:pt>
                <c:pt idx="1462">
                  <c:v>4.68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4.95</c:v>
                </c:pt>
                <c:pt idx="1466">
                  <c:v>4.8499999999999996</c:v>
                </c:pt>
                <c:pt idx="1467">
                  <c:v>4.78</c:v>
                </c:pt>
                <c:pt idx="1468">
                  <c:v>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E-4C99-9F00-700DA8E1FB12}"/>
            </c:ext>
          </c:extLst>
        </c:ser>
        <c:ser>
          <c:idx val="1"/>
          <c:order val="1"/>
          <c:tx>
            <c:strRef>
              <c:f>' Exponential Smoothing by Day'!$I$4</c:f>
              <c:strCache>
                <c:ptCount val="1"/>
                <c:pt idx="0">
                  <c:v>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Day'!$I$6:$I$1473</c:f>
              <c:numCache>
                <c:formatCode>#,##0.00</c:formatCode>
                <c:ptCount val="1468"/>
                <c:pt idx="0">
                  <c:v>5.1242000000000001</c:v>
                </c:pt>
                <c:pt idx="1">
                  <c:v>5.1090200000000001</c:v>
                </c:pt>
                <c:pt idx="2">
                  <c:v>5.1274980000000001</c:v>
                </c:pt>
                <c:pt idx="3">
                  <c:v>5.1521582000000006</c:v>
                </c:pt>
                <c:pt idx="4">
                  <c:v>5.1859623800000003</c:v>
                </c:pt>
                <c:pt idx="5">
                  <c:v>5.2217461420000006</c:v>
                </c:pt>
                <c:pt idx="6">
                  <c:v>5.2477015278000003</c:v>
                </c:pt>
                <c:pt idx="7">
                  <c:v>5.2657013750200008</c:v>
                </c:pt>
                <c:pt idx="8">
                  <c:v>5.2765412375180016</c:v>
                </c:pt>
                <c:pt idx="9">
                  <c:v>5.2889771137662018</c:v>
                </c:pt>
                <c:pt idx="10">
                  <c:v>5.2912494023895817</c:v>
                </c:pt>
                <c:pt idx="11">
                  <c:v>5.2959644621506232</c:v>
                </c:pt>
                <c:pt idx="12">
                  <c:v>5.311818015935561</c:v>
                </c:pt>
                <c:pt idx="13">
                  <c:v>5.3135862143420045</c:v>
                </c:pt>
                <c:pt idx="14">
                  <c:v>5.3223175929078046</c:v>
                </c:pt>
                <c:pt idx="15">
                  <c:v>5.3399958336170243</c:v>
                </c:pt>
                <c:pt idx="16">
                  <c:v>5.3951862502553221</c:v>
                </c:pt>
                <c:pt idx="17">
                  <c:v>5.4350376252297901</c:v>
                </c:pt>
                <c:pt idx="18">
                  <c:v>5.4762638627068103</c:v>
                </c:pt>
                <c:pt idx="19">
                  <c:v>5.5151474764361295</c:v>
                </c:pt>
                <c:pt idx="20">
                  <c:v>5.5305027287925164</c:v>
                </c:pt>
                <c:pt idx="21">
                  <c:v>5.5246824559132648</c:v>
                </c:pt>
                <c:pt idx="22">
                  <c:v>5.5132042103219385</c:v>
                </c:pt>
                <c:pt idx="23">
                  <c:v>5.5010837892897451</c:v>
                </c:pt>
                <c:pt idx="24">
                  <c:v>5.491065410360771</c:v>
                </c:pt>
                <c:pt idx="25">
                  <c:v>5.4740188693246932</c:v>
                </c:pt>
                <c:pt idx="26">
                  <c:v>5.4765269823922234</c:v>
                </c:pt>
                <c:pt idx="27">
                  <c:v>5.4832542841530012</c:v>
                </c:pt>
                <c:pt idx="28">
                  <c:v>5.4919788557377016</c:v>
                </c:pt>
                <c:pt idx="29">
                  <c:v>5.5069809701639318</c:v>
                </c:pt>
                <c:pt idx="30">
                  <c:v>5.5186928731475389</c:v>
                </c:pt>
                <c:pt idx="31">
                  <c:v>5.5310235858327843</c:v>
                </c:pt>
                <c:pt idx="32">
                  <c:v>5.5287312272495059</c:v>
                </c:pt>
                <c:pt idx="33">
                  <c:v>5.5204181045245555</c:v>
                </c:pt>
                <c:pt idx="34">
                  <c:v>5.5173962940720997</c:v>
                </c:pt>
                <c:pt idx="35">
                  <c:v>5.5227066646648906</c:v>
                </c:pt>
                <c:pt idx="36">
                  <c:v>5.519455998198401</c:v>
                </c:pt>
                <c:pt idx="37">
                  <c:v>5.5138503983785609</c:v>
                </c:pt>
                <c:pt idx="38">
                  <c:v>5.5088053585407044</c:v>
                </c:pt>
                <c:pt idx="39">
                  <c:v>5.5015848226866337</c:v>
                </c:pt>
                <c:pt idx="40">
                  <c:v>5.4968763404179706</c:v>
                </c:pt>
                <c:pt idx="41">
                  <c:v>5.4899587063761732</c:v>
                </c:pt>
                <c:pt idx="42">
                  <c:v>5.4908728357385561</c:v>
                </c:pt>
                <c:pt idx="43">
                  <c:v>5.4863455521647007</c:v>
                </c:pt>
                <c:pt idx="44">
                  <c:v>5.4760209969482307</c:v>
                </c:pt>
                <c:pt idx="45">
                  <c:v>5.4702988972534081</c:v>
                </c:pt>
                <c:pt idx="46">
                  <c:v>5.471399007528067</c:v>
                </c:pt>
                <c:pt idx="47">
                  <c:v>5.4777391067752603</c:v>
                </c:pt>
                <c:pt idx="48">
                  <c:v>5.4780951960977351</c:v>
                </c:pt>
                <c:pt idx="49">
                  <c:v>5.4855556764879623</c:v>
                </c:pt>
                <c:pt idx="50">
                  <c:v>5.5074501088391665</c:v>
                </c:pt>
                <c:pt idx="51">
                  <c:v>5.5217950979552493</c:v>
                </c:pt>
                <c:pt idx="52">
                  <c:v>5.5364855881597244</c:v>
                </c:pt>
                <c:pt idx="53">
                  <c:v>5.5443570293437521</c:v>
                </c:pt>
                <c:pt idx="54">
                  <c:v>5.5487613264093767</c:v>
                </c:pt>
                <c:pt idx="55">
                  <c:v>5.518805193768439</c:v>
                </c:pt>
                <c:pt idx="56">
                  <c:v>5.4909446743915957</c:v>
                </c:pt>
                <c:pt idx="57">
                  <c:v>5.4614102069524364</c:v>
                </c:pt>
                <c:pt idx="58">
                  <c:v>5.4348291862571934</c:v>
                </c:pt>
                <c:pt idx="59">
                  <c:v>5.3993062676314736</c:v>
                </c:pt>
                <c:pt idx="60">
                  <c:v>5.3700056408683263</c:v>
                </c:pt>
                <c:pt idx="61">
                  <c:v>5.3481050767814944</c:v>
                </c:pt>
                <c:pt idx="62">
                  <c:v>5.331964569103345</c:v>
                </c:pt>
                <c:pt idx="63">
                  <c:v>5.3254681121930103</c:v>
                </c:pt>
                <c:pt idx="64">
                  <c:v>5.3196213009737097</c:v>
                </c:pt>
                <c:pt idx="65">
                  <c:v>5.3161491708763382</c:v>
                </c:pt>
                <c:pt idx="66">
                  <c:v>5.3165942537887041</c:v>
                </c:pt>
                <c:pt idx="67">
                  <c:v>5.308064828409834</c:v>
                </c:pt>
                <c:pt idx="68">
                  <c:v>5.2994983455688507</c:v>
                </c:pt>
                <c:pt idx="69">
                  <c:v>5.2935685110119657</c:v>
                </c:pt>
                <c:pt idx="70">
                  <c:v>5.2944816599107689</c:v>
                </c:pt>
                <c:pt idx="71">
                  <c:v>5.2685234939196928</c:v>
                </c:pt>
                <c:pt idx="72">
                  <c:v>5.2487311445277234</c:v>
                </c:pt>
                <c:pt idx="73">
                  <c:v>5.2434180300749516</c:v>
                </c:pt>
                <c:pt idx="74">
                  <c:v>5.2377462270674569</c:v>
                </c:pt>
                <c:pt idx="75">
                  <c:v>5.2326416043607118</c:v>
                </c:pt>
                <c:pt idx="76">
                  <c:v>5.2271574439246411</c:v>
                </c:pt>
                <c:pt idx="77">
                  <c:v>5.2213216995321776</c:v>
                </c:pt>
                <c:pt idx="78">
                  <c:v>5.1723295295789598</c:v>
                </c:pt>
                <c:pt idx="79">
                  <c:v>5.1335965766210645</c:v>
                </c:pt>
                <c:pt idx="80">
                  <c:v>5.0951569189589581</c:v>
                </c:pt>
                <c:pt idx="81">
                  <c:v>5.0569912270630626</c:v>
                </c:pt>
                <c:pt idx="82">
                  <c:v>5.0172921043567564</c:v>
                </c:pt>
                <c:pt idx="83">
                  <c:v>4.9788828939210816</c:v>
                </c:pt>
                <c:pt idx="84">
                  <c:v>4.9434246045289738</c:v>
                </c:pt>
                <c:pt idx="85">
                  <c:v>4.9079421440760758</c:v>
                </c:pt>
                <c:pt idx="86">
                  <c:v>4.8670779296684685</c:v>
                </c:pt>
                <c:pt idx="87">
                  <c:v>4.8249401367016214</c:v>
                </c:pt>
                <c:pt idx="88">
                  <c:v>4.7843361230314594</c:v>
                </c:pt>
                <c:pt idx="89">
                  <c:v>4.7460125107283133</c:v>
                </c:pt>
                <c:pt idx="90">
                  <c:v>4.7017012596554828</c:v>
                </c:pt>
                <c:pt idx="91">
                  <c:v>4.6573611336899354</c:v>
                </c:pt>
                <c:pt idx="92">
                  <c:v>4.6174550203209428</c:v>
                </c:pt>
                <c:pt idx="93">
                  <c:v>4.5984995182888486</c:v>
                </c:pt>
                <c:pt idx="94">
                  <c:v>4.5796495664599641</c:v>
                </c:pt>
                <c:pt idx="95">
                  <c:v>4.5751846098139675</c:v>
                </c:pt>
                <c:pt idx="96">
                  <c:v>4.5729461488325711</c:v>
                </c:pt>
                <c:pt idx="97">
                  <c:v>4.5787015339493138</c:v>
                </c:pt>
                <c:pt idx="98">
                  <c:v>4.569441380554383</c:v>
                </c:pt>
                <c:pt idx="99">
                  <c:v>4.5746372424989445</c:v>
                </c:pt>
                <c:pt idx="100">
                  <c:v>4.5693935182490497</c:v>
                </c:pt>
                <c:pt idx="101">
                  <c:v>4.5673741664241447</c:v>
                </c:pt>
                <c:pt idx="102">
                  <c:v>4.5700767497817303</c:v>
                </c:pt>
                <c:pt idx="103">
                  <c:v>4.5688990748035572</c:v>
                </c:pt>
                <c:pt idx="104">
                  <c:v>4.5624191673232017</c:v>
                </c:pt>
                <c:pt idx="105">
                  <c:v>4.5601972505908819</c:v>
                </c:pt>
                <c:pt idx="106">
                  <c:v>4.5600075255317938</c:v>
                </c:pt>
                <c:pt idx="107">
                  <c:v>4.5571267729786147</c:v>
                </c:pt>
                <c:pt idx="108">
                  <c:v>4.5599440956807529</c:v>
                </c:pt>
                <c:pt idx="109">
                  <c:v>4.5534596861126779</c:v>
                </c:pt>
                <c:pt idx="110">
                  <c:v>4.5638737175014104</c:v>
                </c:pt>
                <c:pt idx="111">
                  <c:v>4.5678263457512696</c:v>
                </c:pt>
                <c:pt idx="112">
                  <c:v>4.5695737111761421</c:v>
                </c:pt>
                <c:pt idx="113">
                  <c:v>4.5594163400585277</c:v>
                </c:pt>
                <c:pt idx="114">
                  <c:v>4.5520847060526757</c:v>
                </c:pt>
                <c:pt idx="115">
                  <c:v>4.5490962354474078</c:v>
                </c:pt>
                <c:pt idx="116">
                  <c:v>4.5491066119026673</c:v>
                </c:pt>
                <c:pt idx="117">
                  <c:v>4.5608559507124005</c:v>
                </c:pt>
                <c:pt idx="118">
                  <c:v>4.5705303556411607</c:v>
                </c:pt>
                <c:pt idx="119">
                  <c:v>4.5683973200770449</c:v>
                </c:pt>
                <c:pt idx="120">
                  <c:v>4.56196758806934</c:v>
                </c:pt>
                <c:pt idx="121">
                  <c:v>4.5588908292624062</c:v>
                </c:pt>
                <c:pt idx="122">
                  <c:v>4.5516117463361665</c:v>
                </c:pt>
                <c:pt idx="123">
                  <c:v>4.5486705717025497</c:v>
                </c:pt>
                <c:pt idx="124">
                  <c:v>4.5478235145322952</c:v>
                </c:pt>
                <c:pt idx="125">
                  <c:v>4.5497711630790665</c:v>
                </c:pt>
                <c:pt idx="126">
                  <c:v>4.5569340467711594</c:v>
                </c:pt>
                <c:pt idx="127">
                  <c:v>4.5579706420940438</c:v>
                </c:pt>
                <c:pt idx="128">
                  <c:v>4.5570935778846398</c:v>
                </c:pt>
                <c:pt idx="129">
                  <c:v>4.5554042200961762</c:v>
                </c:pt>
                <c:pt idx="130">
                  <c:v>4.556593798086559</c:v>
                </c:pt>
                <c:pt idx="131">
                  <c:v>4.5576644182779038</c:v>
                </c:pt>
                <c:pt idx="132">
                  <c:v>4.5622379764501133</c:v>
                </c:pt>
                <c:pt idx="133">
                  <c:v>4.5663541788051027</c:v>
                </c:pt>
                <c:pt idx="134">
                  <c:v>4.5718587609245924</c:v>
                </c:pt>
                <c:pt idx="135">
                  <c:v>4.5804328848321338</c:v>
                </c:pt>
                <c:pt idx="136">
                  <c:v>4.5863395963489202</c:v>
                </c:pt>
                <c:pt idx="137">
                  <c:v>4.5916556367140275</c:v>
                </c:pt>
                <c:pt idx="138">
                  <c:v>4.5946300730426248</c:v>
                </c:pt>
                <c:pt idx="139">
                  <c:v>4.6018270657383624</c:v>
                </c:pt>
                <c:pt idx="140">
                  <c:v>4.6092043591645258</c:v>
                </c:pt>
                <c:pt idx="141">
                  <c:v>4.6627839232480737</c:v>
                </c:pt>
                <c:pt idx="142">
                  <c:v>4.7128055309232666</c:v>
                </c:pt>
                <c:pt idx="143">
                  <c:v>4.7565549778309402</c:v>
                </c:pt>
                <c:pt idx="144">
                  <c:v>4.7795194800478464</c:v>
                </c:pt>
                <c:pt idx="145">
                  <c:v>4.7947175320430615</c:v>
                </c:pt>
                <c:pt idx="146">
                  <c:v>4.8047457788387549</c:v>
                </c:pt>
                <c:pt idx="147">
                  <c:v>4.8165112009548796</c:v>
                </c:pt>
                <c:pt idx="148">
                  <c:v>4.8170700808593923</c:v>
                </c:pt>
                <c:pt idx="149">
                  <c:v>4.8230430727734532</c:v>
                </c:pt>
                <c:pt idx="150">
                  <c:v>4.8256887654961087</c:v>
                </c:pt>
                <c:pt idx="151">
                  <c:v>4.8353598889464982</c:v>
                </c:pt>
                <c:pt idx="152">
                  <c:v>4.8449739000518486</c:v>
                </c:pt>
                <c:pt idx="153">
                  <c:v>4.8445065100466635</c:v>
                </c:pt>
                <c:pt idx="154">
                  <c:v>4.8459158590419973</c:v>
                </c:pt>
                <c:pt idx="155">
                  <c:v>4.8280342731377974</c:v>
                </c:pt>
                <c:pt idx="156">
                  <c:v>4.806470845824018</c:v>
                </c:pt>
                <c:pt idx="157">
                  <c:v>4.7970937612416158</c:v>
                </c:pt>
                <c:pt idx="158">
                  <c:v>4.7941243851174544</c:v>
                </c:pt>
                <c:pt idx="159">
                  <c:v>4.7841619466057095</c:v>
                </c:pt>
                <c:pt idx="160">
                  <c:v>4.7770157519451386</c:v>
                </c:pt>
                <c:pt idx="161">
                  <c:v>4.7614741767506246</c:v>
                </c:pt>
                <c:pt idx="162">
                  <c:v>4.742016759075562</c:v>
                </c:pt>
                <c:pt idx="163">
                  <c:v>4.7235950831680054</c:v>
                </c:pt>
                <c:pt idx="164">
                  <c:v>4.7015455748512052</c:v>
                </c:pt>
                <c:pt idx="165">
                  <c:v>4.6771410173660852</c:v>
                </c:pt>
                <c:pt idx="166">
                  <c:v>4.6579069156294768</c:v>
                </c:pt>
                <c:pt idx="167">
                  <c:v>4.6442462240665296</c:v>
                </c:pt>
                <c:pt idx="168">
                  <c:v>4.623751601659877</c:v>
                </c:pt>
                <c:pt idx="169">
                  <c:v>4.608946441493889</c:v>
                </c:pt>
                <c:pt idx="170">
                  <c:v>4.6010917973445</c:v>
                </c:pt>
                <c:pt idx="171">
                  <c:v>4.5976726176100504</c:v>
                </c:pt>
                <c:pt idx="172">
                  <c:v>4.5955053558490455</c:v>
                </c:pt>
                <c:pt idx="173">
                  <c:v>4.6008448202641414</c:v>
                </c:pt>
                <c:pt idx="174">
                  <c:v>4.6056503382377283</c:v>
                </c:pt>
                <c:pt idx="175">
                  <c:v>4.622735304413955</c:v>
                </c:pt>
                <c:pt idx="176">
                  <c:v>4.6326417739725594</c:v>
                </c:pt>
                <c:pt idx="177">
                  <c:v>4.6360875965753037</c:v>
                </c:pt>
                <c:pt idx="178">
                  <c:v>4.6419288369177734</c:v>
                </c:pt>
                <c:pt idx="179">
                  <c:v>4.6462759532259961</c:v>
                </c:pt>
                <c:pt idx="180">
                  <c:v>4.6510983579033969</c:v>
                </c:pt>
                <c:pt idx="181">
                  <c:v>4.668198522113058</c:v>
                </c:pt>
                <c:pt idx="182">
                  <c:v>4.6735586699017517</c:v>
                </c:pt>
                <c:pt idx="183">
                  <c:v>4.671092802911577</c:v>
                </c:pt>
                <c:pt idx="184">
                  <c:v>4.6661435226204198</c:v>
                </c:pt>
                <c:pt idx="185">
                  <c:v>4.6543891703583782</c:v>
                </c:pt>
                <c:pt idx="186">
                  <c:v>4.6483702533225406</c:v>
                </c:pt>
                <c:pt idx="187">
                  <c:v>4.6447732279902869</c:v>
                </c:pt>
                <c:pt idx="188">
                  <c:v>4.6278659051912578</c:v>
                </c:pt>
                <c:pt idx="189">
                  <c:v>4.6044493146721326</c:v>
                </c:pt>
                <c:pt idx="190">
                  <c:v>4.5851943832049189</c:v>
                </c:pt>
                <c:pt idx="191">
                  <c:v>4.5724249448844274</c:v>
                </c:pt>
                <c:pt idx="192">
                  <c:v>4.5627524503959842</c:v>
                </c:pt>
                <c:pt idx="193">
                  <c:v>4.5531372053563857</c:v>
                </c:pt>
                <c:pt idx="194">
                  <c:v>4.5453934848207469</c:v>
                </c:pt>
                <c:pt idx="195">
                  <c:v>4.5411641363386721</c:v>
                </c:pt>
                <c:pt idx="196">
                  <c:v>4.5446477227048057</c:v>
                </c:pt>
                <c:pt idx="197">
                  <c:v>4.5414029504343256</c:v>
                </c:pt>
                <c:pt idx="198">
                  <c:v>4.5439526553908935</c:v>
                </c:pt>
                <c:pt idx="199">
                  <c:v>4.5535373898518046</c:v>
                </c:pt>
                <c:pt idx="200">
                  <c:v>4.5749236508666247</c:v>
                </c:pt>
                <c:pt idx="201">
                  <c:v>4.591441285779962</c:v>
                </c:pt>
                <c:pt idx="202">
                  <c:v>4.6063071572019654</c:v>
                </c:pt>
                <c:pt idx="203">
                  <c:v>4.6178564414817691</c:v>
                </c:pt>
                <c:pt idx="204">
                  <c:v>4.6218707973335924</c:v>
                </c:pt>
                <c:pt idx="205">
                  <c:v>4.5151837176002338</c:v>
                </c:pt>
                <c:pt idx="206">
                  <c:v>4.408235345840211</c:v>
                </c:pt>
                <c:pt idx="207">
                  <c:v>4.2946618112561898</c:v>
                </c:pt>
                <c:pt idx="208">
                  <c:v>4.1887956301305707</c:v>
                </c:pt>
                <c:pt idx="209">
                  <c:v>4.1026360671175137</c:v>
                </c:pt>
                <c:pt idx="210">
                  <c:v>4.0250924604057623</c:v>
                </c:pt>
                <c:pt idx="211">
                  <c:v>3.956213214365186</c:v>
                </c:pt>
                <c:pt idx="212">
                  <c:v>3.8896618929286677</c:v>
                </c:pt>
                <c:pt idx="213">
                  <c:v>3.8233857036358012</c:v>
                </c:pt>
                <c:pt idx="214">
                  <c:v>3.7682971332722213</c:v>
                </c:pt>
                <c:pt idx="215">
                  <c:v>3.7168874199449995</c:v>
                </c:pt>
                <c:pt idx="216">
                  <c:v>3.6706186779504995</c:v>
                </c:pt>
                <c:pt idx="217">
                  <c:v>3.6253368101554497</c:v>
                </c:pt>
                <c:pt idx="218">
                  <c:v>3.5827531291399048</c:v>
                </c:pt>
                <c:pt idx="219">
                  <c:v>3.5407878162259143</c:v>
                </c:pt>
                <c:pt idx="220">
                  <c:v>3.4938990346033227</c:v>
                </c:pt>
                <c:pt idx="221">
                  <c:v>3.4589991311429906</c:v>
                </c:pt>
                <c:pt idx="222">
                  <c:v>3.4275892180286918</c:v>
                </c:pt>
                <c:pt idx="223">
                  <c:v>3.3974902962258229</c:v>
                </c:pt>
                <c:pt idx="224">
                  <c:v>3.3631112666032408</c:v>
                </c:pt>
                <c:pt idx="225">
                  <c:v>3.334900139942917</c:v>
                </c:pt>
                <c:pt idx="226">
                  <c:v>3.3140701259486254</c:v>
                </c:pt>
                <c:pt idx="227">
                  <c:v>3.298973113353763</c:v>
                </c:pt>
                <c:pt idx="228">
                  <c:v>3.2817358020183871</c:v>
                </c:pt>
                <c:pt idx="229">
                  <c:v>3.2689622218165484</c:v>
                </c:pt>
                <c:pt idx="230">
                  <c:v>3.2611059996348937</c:v>
                </c:pt>
                <c:pt idx="231">
                  <c:v>3.2503953996714041</c:v>
                </c:pt>
                <c:pt idx="232">
                  <c:v>3.241665859704264</c:v>
                </c:pt>
                <c:pt idx="233">
                  <c:v>3.2319892737338378</c:v>
                </c:pt>
                <c:pt idx="234">
                  <c:v>3.2260103463604546</c:v>
                </c:pt>
                <c:pt idx="235">
                  <c:v>3.2206293117244096</c:v>
                </c:pt>
                <c:pt idx="236">
                  <c:v>3.2103163805519688</c:v>
                </c:pt>
                <c:pt idx="237">
                  <c:v>3.201034742496772</c:v>
                </c:pt>
                <c:pt idx="238">
                  <c:v>3.1972412682470948</c:v>
                </c:pt>
                <c:pt idx="239">
                  <c:v>3.2029371414223853</c:v>
                </c:pt>
                <c:pt idx="240">
                  <c:v>3.2035134272801464</c:v>
                </c:pt>
                <c:pt idx="241">
                  <c:v>3.2104120845521322</c:v>
                </c:pt>
                <c:pt idx="242">
                  <c:v>3.217530876096919</c:v>
                </c:pt>
                <c:pt idx="243">
                  <c:v>3.2239377884872273</c:v>
                </c:pt>
                <c:pt idx="244">
                  <c:v>3.2287940096385048</c:v>
                </c:pt>
                <c:pt idx="245">
                  <c:v>3.2349846086746545</c:v>
                </c:pt>
                <c:pt idx="246">
                  <c:v>3.243286147807189</c:v>
                </c:pt>
                <c:pt idx="247">
                  <c:v>3.2498475330264704</c:v>
                </c:pt>
                <c:pt idx="248">
                  <c:v>3.2548427797238233</c:v>
                </c:pt>
                <c:pt idx="249">
                  <c:v>3.2602485017514411</c:v>
                </c:pt>
                <c:pt idx="250">
                  <c:v>3.2705836515762972</c:v>
                </c:pt>
                <c:pt idx="251">
                  <c:v>3.2817152864186676</c:v>
                </c:pt>
                <c:pt idx="252">
                  <c:v>3.3063137577768011</c:v>
                </c:pt>
                <c:pt idx="253">
                  <c:v>3.3229823819991213</c:v>
                </c:pt>
                <c:pt idx="254">
                  <c:v>3.3498341437992094</c:v>
                </c:pt>
                <c:pt idx="255">
                  <c:v>3.3749107294192884</c:v>
                </c:pt>
                <c:pt idx="256">
                  <c:v>3.4038596564773593</c:v>
                </c:pt>
                <c:pt idx="257">
                  <c:v>3.4290036908296235</c:v>
                </c:pt>
                <c:pt idx="258">
                  <c:v>3.4525433217466612</c:v>
                </c:pt>
                <c:pt idx="259">
                  <c:v>3.4773789895719949</c:v>
                </c:pt>
                <c:pt idx="260">
                  <c:v>3.4951710906147957</c:v>
                </c:pt>
                <c:pt idx="261">
                  <c:v>3.5157439815533165</c:v>
                </c:pt>
                <c:pt idx="262">
                  <c:v>3.5470195833979847</c:v>
                </c:pt>
                <c:pt idx="263">
                  <c:v>3.5696976250581862</c:v>
                </c:pt>
                <c:pt idx="264">
                  <c:v>3.5891978625523677</c:v>
                </c:pt>
                <c:pt idx="265">
                  <c:v>3.603098076297131</c:v>
                </c:pt>
                <c:pt idx="266">
                  <c:v>3.6128782686674183</c:v>
                </c:pt>
                <c:pt idx="267">
                  <c:v>3.6207704418006768</c:v>
                </c:pt>
                <c:pt idx="268">
                  <c:v>3.617843397620609</c:v>
                </c:pt>
                <c:pt idx="269">
                  <c:v>3.6224990578585481</c:v>
                </c:pt>
                <c:pt idx="270">
                  <c:v>3.6166691520726935</c:v>
                </c:pt>
                <c:pt idx="271">
                  <c:v>3.6159722368654243</c:v>
                </c:pt>
                <c:pt idx="272">
                  <c:v>3.6080550131788822</c:v>
                </c:pt>
                <c:pt idx="273">
                  <c:v>3.6009295118609943</c:v>
                </c:pt>
                <c:pt idx="274">
                  <c:v>3.6018065606748948</c:v>
                </c:pt>
                <c:pt idx="275">
                  <c:v>3.6089859046074055</c:v>
                </c:pt>
                <c:pt idx="276">
                  <c:v>3.630937314146665</c:v>
                </c:pt>
                <c:pt idx="277">
                  <c:v>3.6661935827319985</c:v>
                </c:pt>
                <c:pt idx="278">
                  <c:v>3.6878942244587991</c:v>
                </c:pt>
                <c:pt idx="279">
                  <c:v>3.7210948020129195</c:v>
                </c:pt>
                <c:pt idx="280">
                  <c:v>3.7509753218116275</c:v>
                </c:pt>
                <c:pt idx="281">
                  <c:v>3.771487789630465</c:v>
                </c:pt>
                <c:pt idx="282">
                  <c:v>3.7890390106674188</c:v>
                </c:pt>
                <c:pt idx="283">
                  <c:v>3.7975451096006769</c:v>
                </c:pt>
                <c:pt idx="284">
                  <c:v>3.8006405986406091</c:v>
                </c:pt>
                <c:pt idx="285">
                  <c:v>3.7997865387765484</c:v>
                </c:pt>
                <c:pt idx="286">
                  <c:v>3.7990178848988938</c:v>
                </c:pt>
                <c:pt idx="287">
                  <c:v>3.7855560964090045</c:v>
                </c:pt>
                <c:pt idx="288">
                  <c:v>3.763420486768104</c:v>
                </c:pt>
                <c:pt idx="289">
                  <c:v>3.7653684380912935</c:v>
                </c:pt>
                <c:pt idx="290">
                  <c:v>3.7498015942821641</c:v>
                </c:pt>
                <c:pt idx="291">
                  <c:v>3.7275914348539478</c:v>
                </c:pt>
                <c:pt idx="292">
                  <c:v>3.7130722913685532</c:v>
                </c:pt>
                <c:pt idx="293">
                  <c:v>3.6872450622316979</c:v>
                </c:pt>
                <c:pt idx="294">
                  <c:v>3.6703805560085279</c:v>
                </c:pt>
                <c:pt idx="295">
                  <c:v>3.6369725004076749</c:v>
                </c:pt>
                <c:pt idx="296">
                  <c:v>3.5986952503669078</c:v>
                </c:pt>
                <c:pt idx="297">
                  <c:v>3.5405457253302171</c:v>
                </c:pt>
                <c:pt idx="298">
                  <c:v>3.4891211527971957</c:v>
                </c:pt>
                <c:pt idx="299">
                  <c:v>3.4255290375174763</c:v>
                </c:pt>
                <c:pt idx="300">
                  <c:v>3.3208861337657285</c:v>
                </c:pt>
                <c:pt idx="301">
                  <c:v>3.2385675203891555</c:v>
                </c:pt>
                <c:pt idx="302">
                  <c:v>3.1353107683502404</c:v>
                </c:pt>
                <c:pt idx="303">
                  <c:v>3.0523996915152165</c:v>
                </c:pt>
                <c:pt idx="304">
                  <c:v>2.9686697223636949</c:v>
                </c:pt>
                <c:pt idx="305">
                  <c:v>2.9051627501273254</c:v>
                </c:pt>
                <c:pt idx="306">
                  <c:v>2.857116475114593</c:v>
                </c:pt>
                <c:pt idx="307">
                  <c:v>2.8129648276031336</c:v>
                </c:pt>
                <c:pt idx="308">
                  <c:v>2.7996683448428206</c:v>
                </c:pt>
                <c:pt idx="309">
                  <c:v>2.7995515103585387</c:v>
                </c:pt>
                <c:pt idx="310">
                  <c:v>2.8067363593226848</c:v>
                </c:pt>
                <c:pt idx="311">
                  <c:v>2.8004427233904163</c:v>
                </c:pt>
                <c:pt idx="312">
                  <c:v>2.7984184510513748</c:v>
                </c:pt>
                <c:pt idx="313">
                  <c:v>2.8011566059462374</c:v>
                </c:pt>
                <c:pt idx="314">
                  <c:v>2.7917709453516135</c:v>
                </c:pt>
                <c:pt idx="315">
                  <c:v>2.7897038508164522</c:v>
                </c:pt>
                <c:pt idx="316">
                  <c:v>2.7814634657348072</c:v>
                </c:pt>
                <c:pt idx="317">
                  <c:v>2.7913671191613267</c:v>
                </c:pt>
                <c:pt idx="318">
                  <c:v>2.8002804072451943</c:v>
                </c:pt>
                <c:pt idx="319">
                  <c:v>2.8155923665206748</c:v>
                </c:pt>
                <c:pt idx="320">
                  <c:v>2.8321131298686075</c:v>
                </c:pt>
                <c:pt idx="321">
                  <c:v>2.8451518168817471</c:v>
                </c:pt>
                <c:pt idx="322">
                  <c:v>2.8678266351935724</c:v>
                </c:pt>
                <c:pt idx="323">
                  <c:v>2.8754739716742153</c:v>
                </c:pt>
                <c:pt idx="324">
                  <c:v>2.9033265745067935</c:v>
                </c:pt>
                <c:pt idx="325">
                  <c:v>2.9302139170561139</c:v>
                </c:pt>
                <c:pt idx="326">
                  <c:v>2.9507625253505023</c:v>
                </c:pt>
                <c:pt idx="327">
                  <c:v>2.9619662728154523</c:v>
                </c:pt>
                <c:pt idx="328">
                  <c:v>2.9738696455339073</c:v>
                </c:pt>
                <c:pt idx="329">
                  <c:v>2.9855026809805163</c:v>
                </c:pt>
                <c:pt idx="330">
                  <c:v>2.9959724128824647</c:v>
                </c:pt>
                <c:pt idx="331">
                  <c:v>3.011775171594218</c:v>
                </c:pt>
                <c:pt idx="332">
                  <c:v>3.0214376544347967</c:v>
                </c:pt>
                <c:pt idx="333">
                  <c:v>3.0392438889913169</c:v>
                </c:pt>
                <c:pt idx="334">
                  <c:v>3.0616595000921856</c:v>
                </c:pt>
                <c:pt idx="335">
                  <c:v>3.0836535500829672</c:v>
                </c:pt>
                <c:pt idx="336">
                  <c:v>3.0988881950746703</c:v>
                </c:pt>
                <c:pt idx="337">
                  <c:v>3.104399375567203</c:v>
                </c:pt>
                <c:pt idx="338">
                  <c:v>3.1093594380104825</c:v>
                </c:pt>
                <c:pt idx="339">
                  <c:v>3.1220234942094343</c:v>
                </c:pt>
                <c:pt idx="340">
                  <c:v>3.136161144788491</c:v>
                </c:pt>
                <c:pt idx="341">
                  <c:v>3.147965030309642</c:v>
                </c:pt>
                <c:pt idx="342">
                  <c:v>3.1585885272786776</c:v>
                </c:pt>
                <c:pt idx="343">
                  <c:v>3.1562996745508096</c:v>
                </c:pt>
                <c:pt idx="344">
                  <c:v>3.1524197070957287</c:v>
                </c:pt>
                <c:pt idx="345">
                  <c:v>3.1516677363861563</c:v>
                </c:pt>
                <c:pt idx="346">
                  <c:v>3.1692209627475409</c:v>
                </c:pt>
                <c:pt idx="347">
                  <c:v>3.1886588664727871</c:v>
                </c:pt>
                <c:pt idx="348">
                  <c:v>3.2180029798255085</c:v>
                </c:pt>
                <c:pt idx="349">
                  <c:v>3.239852681842958</c:v>
                </c:pt>
                <c:pt idx="350">
                  <c:v>3.2668174136586625</c:v>
                </c:pt>
                <c:pt idx="351">
                  <c:v>3.2910856722927964</c:v>
                </c:pt>
                <c:pt idx="352">
                  <c:v>3.3183971050635166</c:v>
                </c:pt>
                <c:pt idx="353">
                  <c:v>3.3438873945571652</c:v>
                </c:pt>
                <c:pt idx="354">
                  <c:v>3.3695586551014491</c:v>
                </c:pt>
                <c:pt idx="355">
                  <c:v>3.4154527895913041</c:v>
                </c:pt>
                <c:pt idx="356">
                  <c:v>3.4667875106321735</c:v>
                </c:pt>
                <c:pt idx="357">
                  <c:v>3.518458759568956</c:v>
                </c:pt>
                <c:pt idx="358">
                  <c:v>3.5567528836120608</c:v>
                </c:pt>
                <c:pt idx="359">
                  <c:v>3.6076275952508547</c:v>
                </c:pt>
                <c:pt idx="360">
                  <c:v>3.6588848357257695</c:v>
                </c:pt>
                <c:pt idx="361">
                  <c:v>3.6959063521531923</c:v>
                </c:pt>
                <c:pt idx="362">
                  <c:v>3.7319557169378732</c:v>
                </c:pt>
                <c:pt idx="363">
                  <c:v>3.7334101452440858</c:v>
                </c:pt>
                <c:pt idx="364">
                  <c:v>3.742919130719677</c:v>
                </c:pt>
                <c:pt idx="365">
                  <c:v>3.7587672176477094</c:v>
                </c:pt>
                <c:pt idx="366">
                  <c:v>3.7785004958829385</c:v>
                </c:pt>
                <c:pt idx="367">
                  <c:v>3.8026404462946446</c:v>
                </c:pt>
                <c:pt idx="368">
                  <c:v>3.8207264016651798</c:v>
                </c:pt>
                <c:pt idx="369">
                  <c:v>3.8333537614986621</c:v>
                </c:pt>
                <c:pt idx="370">
                  <c:v>3.8447183853487958</c:v>
                </c:pt>
                <c:pt idx="371">
                  <c:v>3.8549465468139168</c:v>
                </c:pt>
                <c:pt idx="372">
                  <c:v>3.8523018921325249</c:v>
                </c:pt>
                <c:pt idx="373">
                  <c:v>3.8727117029192724</c:v>
                </c:pt>
                <c:pt idx="374">
                  <c:v>3.881050532627345</c:v>
                </c:pt>
                <c:pt idx="375">
                  <c:v>3.8894654793646106</c:v>
                </c:pt>
                <c:pt idx="376">
                  <c:v>3.9015989314281496</c:v>
                </c:pt>
                <c:pt idx="377">
                  <c:v>3.9079590382853349</c:v>
                </c:pt>
                <c:pt idx="378">
                  <c:v>3.9218931344568011</c:v>
                </c:pt>
                <c:pt idx="379">
                  <c:v>3.9490138210111212</c:v>
                </c:pt>
                <c:pt idx="380">
                  <c:v>3.9469924389100091</c:v>
                </c:pt>
                <c:pt idx="381">
                  <c:v>3.9305831950190084</c:v>
                </c:pt>
                <c:pt idx="382">
                  <c:v>3.9176448755171078</c:v>
                </c:pt>
                <c:pt idx="383">
                  <c:v>3.9014403879653972</c:v>
                </c:pt>
                <c:pt idx="384">
                  <c:v>3.8923263491688576</c:v>
                </c:pt>
                <c:pt idx="385">
                  <c:v>3.8968837142519721</c:v>
                </c:pt>
                <c:pt idx="386">
                  <c:v>3.9018953428267746</c:v>
                </c:pt>
                <c:pt idx="387">
                  <c:v>3.8982058085440974</c:v>
                </c:pt>
                <c:pt idx="388">
                  <c:v>3.9085552276896878</c:v>
                </c:pt>
                <c:pt idx="389">
                  <c:v>3.923339704920719</c:v>
                </c:pt>
                <c:pt idx="390">
                  <c:v>3.9348257344286472</c:v>
                </c:pt>
                <c:pt idx="391">
                  <c:v>3.9515431609857825</c:v>
                </c:pt>
                <c:pt idx="392">
                  <c:v>3.9547388448872045</c:v>
                </c:pt>
                <c:pt idx="393">
                  <c:v>3.9512349603984842</c:v>
                </c:pt>
                <c:pt idx="394">
                  <c:v>3.951721464358636</c:v>
                </c:pt>
                <c:pt idx="395">
                  <c:v>3.9466893179227727</c:v>
                </c:pt>
                <c:pt idx="396">
                  <c:v>3.9476303861304953</c:v>
                </c:pt>
                <c:pt idx="397">
                  <c:v>3.9585073475174459</c:v>
                </c:pt>
                <c:pt idx="398">
                  <c:v>3.9983766127657012</c:v>
                </c:pt>
                <c:pt idx="399">
                  <c:v>4.0597789514891307</c:v>
                </c:pt>
                <c:pt idx="400">
                  <c:v>4.1186910563402179</c:v>
                </c:pt>
                <c:pt idx="401">
                  <c:v>4.162601950706196</c:v>
                </c:pt>
                <c:pt idx="402">
                  <c:v>4.2021217556355763</c:v>
                </c:pt>
                <c:pt idx="403">
                  <c:v>4.2358595800720185</c:v>
                </c:pt>
                <c:pt idx="404">
                  <c:v>4.2598436220648166</c:v>
                </c:pt>
                <c:pt idx="405">
                  <c:v>4.2859892598583356</c:v>
                </c:pt>
                <c:pt idx="406">
                  <c:v>4.3177203338725025</c:v>
                </c:pt>
                <c:pt idx="407">
                  <c:v>4.3471883004852518</c:v>
                </c:pt>
                <c:pt idx="408">
                  <c:v>4.3682494704367265</c:v>
                </c:pt>
                <c:pt idx="409">
                  <c:v>4.3935845233930539</c:v>
                </c:pt>
                <c:pt idx="410">
                  <c:v>4.4182060710537483</c:v>
                </c:pt>
                <c:pt idx="411">
                  <c:v>4.4358054639483733</c:v>
                </c:pt>
                <c:pt idx="412">
                  <c:v>4.4525549175535364</c:v>
                </c:pt>
                <c:pt idx="413">
                  <c:v>4.4603394257981828</c:v>
                </c:pt>
                <c:pt idx="414">
                  <c:v>4.4728154832183638</c:v>
                </c:pt>
                <c:pt idx="415">
                  <c:v>4.4849539348965273</c:v>
                </c:pt>
                <c:pt idx="416">
                  <c:v>4.4967885414068745</c:v>
                </c:pt>
                <c:pt idx="417">
                  <c:v>4.503799687266187</c:v>
                </c:pt>
                <c:pt idx="418">
                  <c:v>4.5064597185395678</c:v>
                </c:pt>
                <c:pt idx="419">
                  <c:v>4.5024737466856104</c:v>
                </c:pt>
                <c:pt idx="420">
                  <c:v>4.4833863720170495</c:v>
                </c:pt>
                <c:pt idx="421">
                  <c:v>4.470767734815345</c:v>
                </c:pt>
                <c:pt idx="422">
                  <c:v>4.4366209613338112</c:v>
                </c:pt>
                <c:pt idx="423">
                  <c:v>4.4013288652004299</c:v>
                </c:pt>
                <c:pt idx="424">
                  <c:v>4.3349359786803872</c:v>
                </c:pt>
                <c:pt idx="425">
                  <c:v>4.2788223808123487</c:v>
                </c:pt>
                <c:pt idx="426">
                  <c:v>4.2246801427311143</c:v>
                </c:pt>
                <c:pt idx="427">
                  <c:v>4.175952128458003</c:v>
                </c:pt>
                <c:pt idx="428">
                  <c:v>4.1311769156122029</c:v>
                </c:pt>
                <c:pt idx="429">
                  <c:v>4.0972692240509829</c:v>
                </c:pt>
                <c:pt idx="430">
                  <c:v>4.0640123016458851</c:v>
                </c:pt>
                <c:pt idx="431">
                  <c:v>4.0349910714812971</c:v>
                </c:pt>
                <c:pt idx="432">
                  <c:v>4.0043119643331675</c:v>
                </c:pt>
                <c:pt idx="433">
                  <c:v>3.964850767899851</c:v>
                </c:pt>
                <c:pt idx="434">
                  <c:v>3.9311656911098658</c:v>
                </c:pt>
                <c:pt idx="435">
                  <c:v>3.8917291219988792</c:v>
                </c:pt>
                <c:pt idx="436">
                  <c:v>3.8525962097989912</c:v>
                </c:pt>
                <c:pt idx="437">
                  <c:v>3.8119065888190922</c:v>
                </c:pt>
                <c:pt idx="438">
                  <c:v>3.7862159299371831</c:v>
                </c:pt>
                <c:pt idx="439">
                  <c:v>3.7676543369434645</c:v>
                </c:pt>
                <c:pt idx="440">
                  <c:v>3.747308903249118</c:v>
                </c:pt>
                <c:pt idx="441">
                  <c:v>3.7253480129242065</c:v>
                </c:pt>
                <c:pt idx="442">
                  <c:v>3.7010232116317856</c:v>
                </c:pt>
                <c:pt idx="443">
                  <c:v>3.6891608904686071</c:v>
                </c:pt>
                <c:pt idx="444">
                  <c:v>3.6766648014217465</c:v>
                </c:pt>
                <c:pt idx="445">
                  <c:v>3.6644983212795719</c:v>
                </c:pt>
                <c:pt idx="446">
                  <c:v>3.6581084891516147</c:v>
                </c:pt>
                <c:pt idx="447">
                  <c:v>3.6596576402364533</c:v>
                </c:pt>
                <c:pt idx="448">
                  <c:v>3.6610518762128081</c:v>
                </c:pt>
                <c:pt idx="449">
                  <c:v>3.6632166885915272</c:v>
                </c:pt>
                <c:pt idx="450">
                  <c:v>3.6688050197323747</c:v>
                </c:pt>
                <c:pt idx="451">
                  <c:v>3.6701945177591373</c:v>
                </c:pt>
                <c:pt idx="452">
                  <c:v>3.6705350659832239</c:v>
                </c:pt>
                <c:pt idx="453">
                  <c:v>3.6845115593849016</c:v>
                </c:pt>
                <c:pt idx="454">
                  <c:v>3.6989104034464115</c:v>
                </c:pt>
                <c:pt idx="455">
                  <c:v>3.7191593631017708</c:v>
                </c:pt>
                <c:pt idx="456">
                  <c:v>3.7364734267915938</c:v>
                </c:pt>
                <c:pt idx="457">
                  <c:v>3.7547960841124346</c:v>
                </c:pt>
                <c:pt idx="458">
                  <c:v>3.7649064757011912</c:v>
                </c:pt>
                <c:pt idx="459">
                  <c:v>3.7749158281310722</c:v>
                </c:pt>
                <c:pt idx="460">
                  <c:v>3.7666042453179651</c:v>
                </c:pt>
                <c:pt idx="461">
                  <c:v>3.6953138207861684</c:v>
                </c:pt>
                <c:pt idx="462">
                  <c:v>3.6329724387075517</c:v>
                </c:pt>
                <c:pt idx="463">
                  <c:v>3.5677551948367969</c:v>
                </c:pt>
                <c:pt idx="464">
                  <c:v>3.5199996753531173</c:v>
                </c:pt>
                <c:pt idx="465">
                  <c:v>3.4779297078178057</c:v>
                </c:pt>
                <c:pt idx="466">
                  <c:v>3.4528267370360255</c:v>
                </c:pt>
                <c:pt idx="467">
                  <c:v>3.4284140633324229</c:v>
                </c:pt>
                <c:pt idx="468">
                  <c:v>3.4182926569991809</c:v>
                </c:pt>
                <c:pt idx="469">
                  <c:v>3.4110033912992628</c:v>
                </c:pt>
                <c:pt idx="470">
                  <c:v>3.4117330521693363</c:v>
                </c:pt>
                <c:pt idx="471">
                  <c:v>3.4123897469524027</c:v>
                </c:pt>
                <c:pt idx="472">
                  <c:v>3.4184507722571627</c:v>
                </c:pt>
                <c:pt idx="473">
                  <c:v>3.4321056950314466</c:v>
                </c:pt>
                <c:pt idx="474">
                  <c:v>3.4471351255283018</c:v>
                </c:pt>
                <c:pt idx="475">
                  <c:v>3.4615716129754719</c:v>
                </c:pt>
                <c:pt idx="476">
                  <c:v>3.4700044516779247</c:v>
                </c:pt>
                <c:pt idx="477">
                  <c:v>3.4830640065101326</c:v>
                </c:pt>
                <c:pt idx="478">
                  <c:v>3.4966476058591196</c:v>
                </c:pt>
                <c:pt idx="479">
                  <c:v>3.5179828452732078</c:v>
                </c:pt>
                <c:pt idx="480">
                  <c:v>3.5426545607458868</c:v>
                </c:pt>
                <c:pt idx="481">
                  <c:v>3.5648591046712981</c:v>
                </c:pt>
                <c:pt idx="482">
                  <c:v>3.5757331942041684</c:v>
                </c:pt>
                <c:pt idx="483">
                  <c:v>3.5882498747837515</c:v>
                </c:pt>
                <c:pt idx="484">
                  <c:v>3.5995148873053768</c:v>
                </c:pt>
                <c:pt idx="485">
                  <c:v>3.6060033985748392</c:v>
                </c:pt>
                <c:pt idx="486">
                  <c:v>3.6127630587173556</c:v>
                </c:pt>
                <c:pt idx="487">
                  <c:v>3.6215767528456198</c:v>
                </c:pt>
                <c:pt idx="488">
                  <c:v>3.6440890775610577</c:v>
                </c:pt>
                <c:pt idx="489">
                  <c:v>3.661620169804952</c:v>
                </c:pt>
                <c:pt idx="490">
                  <c:v>3.6783081528244566</c:v>
                </c:pt>
                <c:pt idx="491">
                  <c:v>3.6805673375420112</c:v>
                </c:pt>
                <c:pt idx="492">
                  <c:v>3.67713060378781</c:v>
                </c:pt>
                <c:pt idx="493">
                  <c:v>3.6831575434090293</c:v>
                </c:pt>
                <c:pt idx="494">
                  <c:v>3.6785517890681265</c:v>
                </c:pt>
                <c:pt idx="495">
                  <c:v>3.6807866101613138</c:v>
                </c:pt>
                <c:pt idx="496">
                  <c:v>3.6773279491451825</c:v>
                </c:pt>
                <c:pt idx="497">
                  <c:v>3.6650951542306642</c:v>
                </c:pt>
                <c:pt idx="498">
                  <c:v>3.6522656388075978</c:v>
                </c:pt>
                <c:pt idx="499">
                  <c:v>3.6407190749268379</c:v>
                </c:pt>
                <c:pt idx="500">
                  <c:v>3.6312371674341541</c:v>
                </c:pt>
                <c:pt idx="501">
                  <c:v>3.6236134506907391</c:v>
                </c:pt>
                <c:pt idx="502">
                  <c:v>3.6194921056216653</c:v>
                </c:pt>
                <c:pt idx="503">
                  <c:v>3.6121328950594989</c:v>
                </c:pt>
                <c:pt idx="504">
                  <c:v>3.6073396055535492</c:v>
                </c:pt>
                <c:pt idx="505">
                  <c:v>3.6011956449981941</c:v>
                </c:pt>
                <c:pt idx="506">
                  <c:v>3.6093460804983746</c:v>
                </c:pt>
                <c:pt idx="507">
                  <c:v>3.616681472448537</c:v>
                </c:pt>
                <c:pt idx="508">
                  <c:v>3.6187233252036837</c:v>
                </c:pt>
                <c:pt idx="509">
                  <c:v>3.6150909926833155</c:v>
                </c:pt>
                <c:pt idx="510">
                  <c:v>3.6063518934149839</c:v>
                </c:pt>
                <c:pt idx="511">
                  <c:v>3.6112467040734857</c:v>
                </c:pt>
                <c:pt idx="512">
                  <c:v>3.6129220336661372</c:v>
                </c:pt>
                <c:pt idx="513">
                  <c:v>3.6244498302995236</c:v>
                </c:pt>
                <c:pt idx="514">
                  <c:v>3.6339148472695717</c:v>
                </c:pt>
                <c:pt idx="515">
                  <c:v>3.6469933625426143</c:v>
                </c:pt>
                <c:pt idx="516">
                  <c:v>3.665144026288353</c:v>
                </c:pt>
                <c:pt idx="517">
                  <c:v>3.6832996236595177</c:v>
                </c:pt>
                <c:pt idx="518">
                  <c:v>3.6978196612935661</c:v>
                </c:pt>
                <c:pt idx="519">
                  <c:v>3.7701376951642094</c:v>
                </c:pt>
                <c:pt idx="520">
                  <c:v>3.8242839256477885</c:v>
                </c:pt>
                <c:pt idx="521">
                  <c:v>4.0389255330830096</c:v>
                </c:pt>
                <c:pt idx="522">
                  <c:v>4.0625529797747086</c:v>
                </c:pt>
                <c:pt idx="523">
                  <c:v>4.0719676817972381</c:v>
                </c:pt>
                <c:pt idx="524">
                  <c:v>4.1105209136175143</c:v>
                </c:pt>
                <c:pt idx="525">
                  <c:v>4.1123988222557628</c:v>
                </c:pt>
                <c:pt idx="526">
                  <c:v>4.1295889400301862</c:v>
                </c:pt>
                <c:pt idx="527">
                  <c:v>4.1149800460271679</c:v>
                </c:pt>
                <c:pt idx="528">
                  <c:v>4.0881520414244514</c:v>
                </c:pt>
                <c:pt idx="529">
                  <c:v>4.0676568372820068</c:v>
                </c:pt>
                <c:pt idx="530">
                  <c:v>4.0428311535538057</c:v>
                </c:pt>
                <c:pt idx="531">
                  <c:v>4.0186680381984257</c:v>
                </c:pt>
                <c:pt idx="532">
                  <c:v>3.9905412343785835</c:v>
                </c:pt>
                <c:pt idx="533">
                  <c:v>3.9716071109407256</c:v>
                </c:pt>
                <c:pt idx="534">
                  <c:v>3.950916399846653</c:v>
                </c:pt>
                <c:pt idx="535">
                  <c:v>3.9304747598619878</c:v>
                </c:pt>
                <c:pt idx="536">
                  <c:v>3.9129872838757893</c:v>
                </c:pt>
                <c:pt idx="537">
                  <c:v>3.8926885554882102</c:v>
                </c:pt>
                <c:pt idx="538">
                  <c:v>3.8643896999393892</c:v>
                </c:pt>
                <c:pt idx="539">
                  <c:v>3.8380107299454504</c:v>
                </c:pt>
                <c:pt idx="540">
                  <c:v>3.8224796569509052</c:v>
                </c:pt>
                <c:pt idx="541">
                  <c:v>3.8094116912558147</c:v>
                </c:pt>
                <c:pt idx="542">
                  <c:v>3.7858005221302333</c:v>
                </c:pt>
                <c:pt idx="543">
                  <c:v>3.77549046991721</c:v>
                </c:pt>
                <c:pt idx="544">
                  <c:v>3.766211422925489</c:v>
                </c:pt>
                <c:pt idx="545">
                  <c:v>3.7523902806329401</c:v>
                </c:pt>
                <c:pt idx="546">
                  <c:v>3.725361252569646</c:v>
                </c:pt>
                <c:pt idx="547">
                  <c:v>3.7065051273126812</c:v>
                </c:pt>
                <c:pt idx="548">
                  <c:v>3.6886246145814132</c:v>
                </c:pt>
                <c:pt idx="549">
                  <c:v>3.6807321531232722</c:v>
                </c:pt>
                <c:pt idx="550">
                  <c:v>3.6736289378109452</c:v>
                </c:pt>
                <c:pt idx="551">
                  <c:v>3.680006044029851</c:v>
                </c:pt>
                <c:pt idx="552">
                  <c:v>3.696675439626866</c:v>
                </c:pt>
                <c:pt idx="553">
                  <c:v>3.7189778956641795</c:v>
                </c:pt>
                <c:pt idx="554">
                  <c:v>3.7335801060977616</c:v>
                </c:pt>
                <c:pt idx="555">
                  <c:v>3.7503620954879855</c:v>
                </c:pt>
                <c:pt idx="556">
                  <c:v>3.731745885939187</c:v>
                </c:pt>
                <c:pt idx="557">
                  <c:v>3.7250112973452683</c:v>
                </c:pt>
                <c:pt idx="558">
                  <c:v>3.7226001676107412</c:v>
                </c:pt>
                <c:pt idx="559">
                  <c:v>3.7131401508496671</c:v>
                </c:pt>
                <c:pt idx="560">
                  <c:v>3.6991561357647007</c:v>
                </c:pt>
                <c:pt idx="561">
                  <c:v>3.6911305221882307</c:v>
                </c:pt>
                <c:pt idx="562">
                  <c:v>3.6921074699694074</c:v>
                </c:pt>
                <c:pt idx="563">
                  <c:v>3.6893367229724667</c:v>
                </c:pt>
                <c:pt idx="564">
                  <c:v>3.6841130506752204</c:v>
                </c:pt>
                <c:pt idx="565">
                  <c:v>3.6766717456076985</c:v>
                </c:pt>
                <c:pt idx="566">
                  <c:v>3.6736245710469286</c:v>
                </c:pt>
                <c:pt idx="567">
                  <c:v>3.675442113942236</c:v>
                </c:pt>
                <c:pt idx="568">
                  <c:v>3.6725179025480124</c:v>
                </c:pt>
                <c:pt idx="569">
                  <c:v>3.6744461122932113</c:v>
                </c:pt>
                <c:pt idx="570">
                  <c:v>3.6770915010638898</c:v>
                </c:pt>
                <c:pt idx="571">
                  <c:v>3.685852350957501</c:v>
                </c:pt>
                <c:pt idx="572">
                  <c:v>3.688267115861751</c:v>
                </c:pt>
                <c:pt idx="573">
                  <c:v>3.6959104042755757</c:v>
                </c:pt>
                <c:pt idx="574">
                  <c:v>3.702789363848018</c:v>
                </c:pt>
                <c:pt idx="575">
                  <c:v>3.7089804274632163</c:v>
                </c:pt>
                <c:pt idx="576">
                  <c:v>3.7191123847168948</c:v>
                </c:pt>
                <c:pt idx="577">
                  <c:v>3.7273211462452052</c:v>
                </c:pt>
                <c:pt idx="578">
                  <c:v>3.7328790316206844</c:v>
                </c:pt>
                <c:pt idx="579">
                  <c:v>3.7433511284586163</c:v>
                </c:pt>
                <c:pt idx="580">
                  <c:v>3.7482260156127549</c:v>
                </c:pt>
                <c:pt idx="581">
                  <c:v>3.7562534140514794</c:v>
                </c:pt>
                <c:pt idx="582">
                  <c:v>3.7634780726463313</c:v>
                </c:pt>
                <c:pt idx="583">
                  <c:v>3.7718002653816982</c:v>
                </c:pt>
                <c:pt idx="584">
                  <c:v>3.7774702388435282</c:v>
                </c:pt>
                <c:pt idx="585">
                  <c:v>3.8254132149591755</c:v>
                </c:pt>
                <c:pt idx="586">
                  <c:v>3.869481893463258</c:v>
                </c:pt>
                <c:pt idx="587">
                  <c:v>3.9301037041169327</c:v>
                </c:pt>
                <c:pt idx="588">
                  <c:v>3.9655233337052396</c:v>
                </c:pt>
                <c:pt idx="589">
                  <c:v>4.006511000334716</c:v>
                </c:pt>
                <c:pt idx="590">
                  <c:v>4.0497899003012447</c:v>
                </c:pt>
                <c:pt idx="591">
                  <c:v>4.1097009102711208</c:v>
                </c:pt>
                <c:pt idx="592">
                  <c:v>4.1526808192440088</c:v>
                </c:pt>
                <c:pt idx="593">
                  <c:v>4.1868027373196082</c:v>
                </c:pt>
                <c:pt idx="594">
                  <c:v>4.1974624635876472</c:v>
                </c:pt>
                <c:pt idx="595">
                  <c:v>4.2107062172288829</c:v>
                </c:pt>
                <c:pt idx="596">
                  <c:v>4.2362955955059949</c:v>
                </c:pt>
                <c:pt idx="597">
                  <c:v>4.2602360359553959</c:v>
                </c:pt>
                <c:pt idx="598">
                  <c:v>4.2881624323598562</c:v>
                </c:pt>
                <c:pt idx="599">
                  <c:v>4.3096561891238707</c:v>
                </c:pt>
                <c:pt idx="600">
                  <c:v>4.3481405702114833</c:v>
                </c:pt>
                <c:pt idx="601">
                  <c:v>4.3736565131903351</c:v>
                </c:pt>
                <c:pt idx="602">
                  <c:v>4.3938908618713013</c:v>
                </c:pt>
                <c:pt idx="603">
                  <c:v>4.4102817756841715</c:v>
                </c:pt>
                <c:pt idx="604">
                  <c:v>4.4204735981157546</c:v>
                </c:pt>
                <c:pt idx="605">
                  <c:v>4.4405862383041796</c:v>
                </c:pt>
                <c:pt idx="606">
                  <c:v>4.4668876144737615</c:v>
                </c:pt>
                <c:pt idx="607">
                  <c:v>4.4932888530263853</c:v>
                </c:pt>
                <c:pt idx="608">
                  <c:v>4.5407599677237469</c:v>
                </c:pt>
                <c:pt idx="609">
                  <c:v>4.5862139709513725</c:v>
                </c:pt>
                <c:pt idx="610">
                  <c:v>4.6271225738562354</c:v>
                </c:pt>
                <c:pt idx="611">
                  <c:v>4.6757903164706116</c:v>
                </c:pt>
                <c:pt idx="612">
                  <c:v>4.7168612848235512</c:v>
                </c:pt>
                <c:pt idx="613">
                  <c:v>4.7456151563411968</c:v>
                </c:pt>
                <c:pt idx="614">
                  <c:v>4.7669336407070766</c:v>
                </c:pt>
                <c:pt idx="615">
                  <c:v>4.7852102766363691</c:v>
                </c:pt>
                <c:pt idx="616">
                  <c:v>4.803489248972733</c:v>
                </c:pt>
                <c:pt idx="617">
                  <c:v>4.8053503240754605</c:v>
                </c:pt>
                <c:pt idx="618">
                  <c:v>4.800645291667915</c:v>
                </c:pt>
                <c:pt idx="619">
                  <c:v>4.7909407625011236</c:v>
                </c:pt>
                <c:pt idx="620">
                  <c:v>4.7767366862510112</c:v>
                </c:pt>
                <c:pt idx="621">
                  <c:v>4.7639530176259104</c:v>
                </c:pt>
                <c:pt idx="622">
                  <c:v>4.7533577158633191</c:v>
                </c:pt>
                <c:pt idx="623">
                  <c:v>4.738351944276987</c:v>
                </c:pt>
                <c:pt idx="624">
                  <c:v>4.7330567498492888</c:v>
                </c:pt>
                <c:pt idx="625">
                  <c:v>4.75655107486436</c:v>
                </c:pt>
                <c:pt idx="626">
                  <c:v>4.7731359673779243</c:v>
                </c:pt>
                <c:pt idx="627">
                  <c:v>4.7844123706401325</c:v>
                </c:pt>
                <c:pt idx="628">
                  <c:v>4.7909211335761199</c:v>
                </c:pt>
                <c:pt idx="629">
                  <c:v>4.8013290202185077</c:v>
                </c:pt>
                <c:pt idx="630">
                  <c:v>4.812526118196657</c:v>
                </c:pt>
                <c:pt idx="631">
                  <c:v>4.8253335063769915</c:v>
                </c:pt>
                <c:pt idx="632">
                  <c:v>4.8341301557392917</c:v>
                </c:pt>
                <c:pt idx="633">
                  <c:v>4.8438671401653624</c:v>
                </c:pt>
                <c:pt idx="634">
                  <c:v>4.8581004261488259</c:v>
                </c:pt>
                <c:pt idx="635">
                  <c:v>4.8617903835339433</c:v>
                </c:pt>
                <c:pt idx="636">
                  <c:v>4.9116013451805491</c:v>
                </c:pt>
                <c:pt idx="637">
                  <c:v>4.9527912106624941</c:v>
                </c:pt>
                <c:pt idx="638">
                  <c:v>4.9816520895962446</c:v>
                </c:pt>
                <c:pt idx="639">
                  <c:v>5.0012468806366206</c:v>
                </c:pt>
                <c:pt idx="640">
                  <c:v>5.0115921925729587</c:v>
                </c:pt>
                <c:pt idx="641">
                  <c:v>5.0400429733156633</c:v>
                </c:pt>
                <c:pt idx="642">
                  <c:v>5.0647386759840964</c:v>
                </c:pt>
                <c:pt idx="643">
                  <c:v>5.0824048083856868</c:v>
                </c:pt>
                <c:pt idx="644">
                  <c:v>5.098304327547118</c:v>
                </c:pt>
                <c:pt idx="645">
                  <c:v>5.1208238947924061</c:v>
                </c:pt>
                <c:pt idx="646">
                  <c:v>5.1328815053131658</c:v>
                </c:pt>
                <c:pt idx="647">
                  <c:v>5.1492033547818492</c:v>
                </c:pt>
                <c:pt idx="648">
                  <c:v>5.1857730193036646</c:v>
                </c:pt>
                <c:pt idx="649">
                  <c:v>5.221415717373298</c:v>
                </c:pt>
                <c:pt idx="650">
                  <c:v>5.2580541456359677</c:v>
                </c:pt>
                <c:pt idx="651">
                  <c:v>5.3056187310723706</c:v>
                </c:pt>
                <c:pt idx="652">
                  <c:v>5.3429568579651336</c:v>
                </c:pt>
                <c:pt idx="653">
                  <c:v>5.3729111721686209</c:v>
                </c:pt>
                <c:pt idx="654">
                  <c:v>5.3916700549517591</c:v>
                </c:pt>
                <c:pt idx="655">
                  <c:v>5.4085530494565832</c:v>
                </c:pt>
                <c:pt idx="656">
                  <c:v>5.4164477445109247</c:v>
                </c:pt>
                <c:pt idx="657">
                  <c:v>5.4235529700598324</c:v>
                </c:pt>
                <c:pt idx="658">
                  <c:v>5.4299476730538494</c:v>
                </c:pt>
                <c:pt idx="659">
                  <c:v>5.4448229057484649</c:v>
                </c:pt>
                <c:pt idx="660">
                  <c:v>5.4536506151736184</c:v>
                </c:pt>
                <c:pt idx="661">
                  <c:v>5.4497455536562569</c:v>
                </c:pt>
                <c:pt idx="662">
                  <c:v>5.4471409982906316</c:v>
                </c:pt>
                <c:pt idx="663">
                  <c:v>5.4393268984615686</c:v>
                </c:pt>
                <c:pt idx="664">
                  <c:v>5.4332142086154116</c:v>
                </c:pt>
                <c:pt idx="665">
                  <c:v>5.4386427877538708</c:v>
                </c:pt>
                <c:pt idx="666">
                  <c:v>5.4462685089784841</c:v>
                </c:pt>
                <c:pt idx="667">
                  <c:v>5.4513116580806358</c:v>
                </c:pt>
                <c:pt idx="668">
                  <c:v>5.4522004922725724</c:v>
                </c:pt>
                <c:pt idx="669">
                  <c:v>5.4566504430453149</c:v>
                </c:pt>
                <c:pt idx="670">
                  <c:v>5.4615653987407837</c:v>
                </c:pt>
                <c:pt idx="671">
                  <c:v>5.4586888588667053</c:v>
                </c:pt>
                <c:pt idx="672">
                  <c:v>5.4551899729800351</c:v>
                </c:pt>
                <c:pt idx="673">
                  <c:v>5.4620709756820318</c:v>
                </c:pt>
                <c:pt idx="674">
                  <c:v>5.4664438781138287</c:v>
                </c:pt>
                <c:pt idx="675">
                  <c:v>5.4649094903024462</c:v>
                </c:pt>
                <c:pt idx="676">
                  <c:v>5.4553185412722023</c:v>
                </c:pt>
                <c:pt idx="677">
                  <c:v>5.4485166871449824</c:v>
                </c:pt>
                <c:pt idx="678">
                  <c:v>5.4350950184304843</c:v>
                </c:pt>
                <c:pt idx="679">
                  <c:v>5.4166355165874362</c:v>
                </c:pt>
                <c:pt idx="680">
                  <c:v>5.4000219649286931</c:v>
                </c:pt>
                <c:pt idx="681">
                  <c:v>5.3713997684358237</c:v>
                </c:pt>
                <c:pt idx="682">
                  <c:v>5.346549791592242</c:v>
                </c:pt>
                <c:pt idx="683">
                  <c:v>5.3132448124330178</c:v>
                </c:pt>
                <c:pt idx="684">
                  <c:v>5.2696003311897162</c:v>
                </c:pt>
                <c:pt idx="685">
                  <c:v>5.2339702980707443</c:v>
                </c:pt>
                <c:pt idx="686">
                  <c:v>5.2173932682636703</c:v>
                </c:pt>
                <c:pt idx="687">
                  <c:v>5.2043039414373036</c:v>
                </c:pt>
                <c:pt idx="688">
                  <c:v>5.1925235472935736</c:v>
                </c:pt>
                <c:pt idx="689">
                  <c:v>5.1864711925642171</c:v>
                </c:pt>
                <c:pt idx="690">
                  <c:v>5.1627940733077962</c:v>
                </c:pt>
                <c:pt idx="691">
                  <c:v>5.1414846659770168</c:v>
                </c:pt>
                <c:pt idx="692">
                  <c:v>5.1241361993793157</c:v>
                </c:pt>
                <c:pt idx="693">
                  <c:v>5.1094325794413837</c:v>
                </c:pt>
                <c:pt idx="694">
                  <c:v>5.0971093214972454</c:v>
                </c:pt>
                <c:pt idx="695">
                  <c:v>5.1033383893475204</c:v>
                </c:pt>
                <c:pt idx="696">
                  <c:v>5.1080345504127687</c:v>
                </c:pt>
                <c:pt idx="697">
                  <c:v>5.1232010953714919</c:v>
                </c:pt>
                <c:pt idx="698">
                  <c:v>5.1395809858343426</c:v>
                </c:pt>
                <c:pt idx="699">
                  <c:v>5.1543228872509079</c:v>
                </c:pt>
                <c:pt idx="700">
                  <c:v>5.167590598525817</c:v>
                </c:pt>
                <c:pt idx="701">
                  <c:v>5.1831815386732352</c:v>
                </c:pt>
                <c:pt idx="702">
                  <c:v>5.207233384805912</c:v>
                </c:pt>
                <c:pt idx="703">
                  <c:v>5.2243300463253206</c:v>
                </c:pt>
                <c:pt idx="704">
                  <c:v>5.2406270416927887</c:v>
                </c:pt>
                <c:pt idx="705">
                  <c:v>5.2498243375235099</c:v>
                </c:pt>
                <c:pt idx="706">
                  <c:v>5.2644819037711592</c:v>
                </c:pt>
                <c:pt idx="707">
                  <c:v>5.2804037133940431</c:v>
                </c:pt>
                <c:pt idx="708">
                  <c:v>5.2883533420546387</c:v>
                </c:pt>
                <c:pt idx="709">
                  <c:v>5.2754580078491742</c:v>
                </c:pt>
                <c:pt idx="710">
                  <c:v>5.2674922070642571</c:v>
                </c:pt>
                <c:pt idx="711">
                  <c:v>5.2657929863578321</c:v>
                </c:pt>
                <c:pt idx="712">
                  <c:v>5.2697336877220495</c:v>
                </c:pt>
                <c:pt idx="713">
                  <c:v>5.2605203189498448</c:v>
                </c:pt>
                <c:pt idx="714">
                  <c:v>5.2531382870548606</c:v>
                </c:pt>
                <c:pt idx="715">
                  <c:v>5.2346444583493748</c:v>
                </c:pt>
                <c:pt idx="716">
                  <c:v>5.2371500125144372</c:v>
                </c:pt>
                <c:pt idx="717">
                  <c:v>5.2339350112629939</c:v>
                </c:pt>
                <c:pt idx="718">
                  <c:v>5.2365115101366948</c:v>
                </c:pt>
                <c:pt idx="719">
                  <c:v>5.2470303591230252</c:v>
                </c:pt>
                <c:pt idx="720">
                  <c:v>5.2501173232107234</c:v>
                </c:pt>
                <c:pt idx="721">
                  <c:v>5.2446855908896515</c:v>
                </c:pt>
                <c:pt idx="722">
                  <c:v>5.2407170318006866</c:v>
                </c:pt>
                <c:pt idx="723">
                  <c:v>5.2344053286206185</c:v>
                </c:pt>
                <c:pt idx="724">
                  <c:v>5.220524795758557</c:v>
                </c:pt>
                <c:pt idx="725">
                  <c:v>5.2080323161827007</c:v>
                </c:pt>
                <c:pt idx="726">
                  <c:v>5.2049890845644304</c:v>
                </c:pt>
                <c:pt idx="727">
                  <c:v>5.2159201761079874</c:v>
                </c:pt>
                <c:pt idx="728">
                  <c:v>5.2239381584971891</c:v>
                </c:pt>
                <c:pt idx="729">
                  <c:v>5.2193043426474706</c:v>
                </c:pt>
                <c:pt idx="730">
                  <c:v>5.2187839083827239</c:v>
                </c:pt>
                <c:pt idx="731">
                  <c:v>5.2219555175444521</c:v>
                </c:pt>
                <c:pt idx="732">
                  <c:v>5.2056699657900074</c:v>
                </c:pt>
                <c:pt idx="733">
                  <c:v>5.1973929692110072</c:v>
                </c:pt>
                <c:pt idx="734">
                  <c:v>5.1881236722899065</c:v>
                </c:pt>
                <c:pt idx="735">
                  <c:v>5.1761313050609159</c:v>
                </c:pt>
                <c:pt idx="736">
                  <c:v>5.1817481745548246</c:v>
                </c:pt>
                <c:pt idx="737">
                  <c:v>5.1795133570993421</c:v>
                </c:pt>
                <c:pt idx="738">
                  <c:v>5.1802320213894086</c:v>
                </c:pt>
                <c:pt idx="739">
                  <c:v>5.200028819250468</c:v>
                </c:pt>
                <c:pt idx="740">
                  <c:v>5.214195937325421</c:v>
                </c:pt>
                <c:pt idx="741">
                  <c:v>5.2387963435928793</c:v>
                </c:pt>
                <c:pt idx="742">
                  <c:v>5.2636667092335916</c:v>
                </c:pt>
                <c:pt idx="743">
                  <c:v>5.2824100383102328</c:v>
                </c:pt>
                <c:pt idx="744">
                  <c:v>5.29744903447921</c:v>
                </c:pt>
                <c:pt idx="745">
                  <c:v>5.3264841310312887</c:v>
                </c:pt>
                <c:pt idx="746">
                  <c:v>5.3462357179281597</c:v>
                </c:pt>
                <c:pt idx="747">
                  <c:v>5.3594521461353439</c:v>
                </c:pt>
                <c:pt idx="748">
                  <c:v>5.3622369315218101</c:v>
                </c:pt>
                <c:pt idx="749">
                  <c:v>5.3702132383696295</c:v>
                </c:pt>
                <c:pt idx="750">
                  <c:v>5.3928819145326665</c:v>
                </c:pt>
                <c:pt idx="751">
                  <c:v>5.4178437230794003</c:v>
                </c:pt>
                <c:pt idx="752">
                  <c:v>5.4539793507714602</c:v>
                </c:pt>
                <c:pt idx="753">
                  <c:v>5.4828614156943143</c:v>
                </c:pt>
                <c:pt idx="754">
                  <c:v>5.5079452741248831</c:v>
                </c:pt>
                <c:pt idx="755">
                  <c:v>5.5277807467123949</c:v>
                </c:pt>
                <c:pt idx="756">
                  <c:v>5.541982672041156</c:v>
                </c:pt>
                <c:pt idx="757">
                  <c:v>5.5611544048370405</c:v>
                </c:pt>
                <c:pt idx="758">
                  <c:v>5.5747589643533368</c:v>
                </c:pt>
                <c:pt idx="759">
                  <c:v>5.5769730679180034</c:v>
                </c:pt>
                <c:pt idx="760">
                  <c:v>5.5771457611262036</c:v>
                </c:pt>
                <c:pt idx="761">
                  <c:v>5.575481185013583</c:v>
                </c:pt>
                <c:pt idx="762">
                  <c:v>5.5803630665122252</c:v>
                </c:pt>
                <c:pt idx="763">
                  <c:v>5.5911367598610031</c:v>
                </c:pt>
                <c:pt idx="764">
                  <c:v>5.5871530838749033</c:v>
                </c:pt>
                <c:pt idx="765">
                  <c:v>5.5653377754874134</c:v>
                </c:pt>
                <c:pt idx="766">
                  <c:v>5.5493539979386721</c:v>
                </c:pt>
                <c:pt idx="767">
                  <c:v>5.5185585981448053</c:v>
                </c:pt>
                <c:pt idx="768">
                  <c:v>5.4899327383303245</c:v>
                </c:pt>
                <c:pt idx="769">
                  <c:v>5.4541394644972927</c:v>
                </c:pt>
                <c:pt idx="770">
                  <c:v>5.4109855180475632</c:v>
                </c:pt>
                <c:pt idx="771">
                  <c:v>5.370326966242807</c:v>
                </c:pt>
                <c:pt idx="772">
                  <c:v>5.3410242696185257</c:v>
                </c:pt>
                <c:pt idx="773">
                  <c:v>5.3155718426566736</c:v>
                </c:pt>
                <c:pt idx="774">
                  <c:v>5.293574658391007</c:v>
                </c:pt>
                <c:pt idx="775">
                  <c:v>5.2856271925519067</c:v>
                </c:pt>
                <c:pt idx="776">
                  <c:v>5.2948844732967162</c:v>
                </c:pt>
                <c:pt idx="777">
                  <c:v>5.3068560259670443</c:v>
                </c:pt>
                <c:pt idx="778">
                  <c:v>5.3203704233703402</c:v>
                </c:pt>
                <c:pt idx="779">
                  <c:v>5.3097433810333063</c:v>
                </c:pt>
                <c:pt idx="780">
                  <c:v>5.2992690429299758</c:v>
                </c:pt>
                <c:pt idx="781">
                  <c:v>5.291662138636978</c:v>
                </c:pt>
                <c:pt idx="782">
                  <c:v>5.2811659247732807</c:v>
                </c:pt>
                <c:pt idx="783">
                  <c:v>5.2790193322959524</c:v>
                </c:pt>
                <c:pt idx="784">
                  <c:v>5.2661473990663579</c:v>
                </c:pt>
                <c:pt idx="785">
                  <c:v>5.2445326591597219</c:v>
                </c:pt>
                <c:pt idx="786">
                  <c:v>5.2150493932437501</c:v>
                </c:pt>
                <c:pt idx="787">
                  <c:v>5.2040144539193749</c:v>
                </c:pt>
                <c:pt idx="788">
                  <c:v>5.2159630085274378</c:v>
                </c:pt>
                <c:pt idx="789">
                  <c:v>5.2093967076746948</c:v>
                </c:pt>
                <c:pt idx="790">
                  <c:v>5.204397036907225</c:v>
                </c:pt>
                <c:pt idx="791">
                  <c:v>5.1862173332165025</c:v>
                </c:pt>
                <c:pt idx="792">
                  <c:v>5.1580055998948522</c:v>
                </c:pt>
                <c:pt idx="793">
                  <c:v>5.1335350399053663</c:v>
                </c:pt>
                <c:pt idx="794">
                  <c:v>5.1160615359148292</c:v>
                </c:pt>
                <c:pt idx="795">
                  <c:v>5.0921353823233462</c:v>
                </c:pt>
                <c:pt idx="796">
                  <c:v>5.0551018440910118</c:v>
                </c:pt>
                <c:pt idx="797">
                  <c:v>5.0354516596819101</c:v>
                </c:pt>
                <c:pt idx="798">
                  <c:v>4.9840364937137194</c:v>
                </c:pt>
                <c:pt idx="799">
                  <c:v>4.9231728443423481</c:v>
                </c:pt>
                <c:pt idx="800">
                  <c:v>4.8437855599081141</c:v>
                </c:pt>
                <c:pt idx="801">
                  <c:v>4.7887470039173028</c:v>
                </c:pt>
                <c:pt idx="802">
                  <c:v>4.7574423035255728</c:v>
                </c:pt>
                <c:pt idx="803">
                  <c:v>4.7237980731730156</c:v>
                </c:pt>
                <c:pt idx="804">
                  <c:v>4.6898782658557145</c:v>
                </c:pt>
                <c:pt idx="805">
                  <c:v>4.6784904392701439</c:v>
                </c:pt>
                <c:pt idx="806">
                  <c:v>4.6755313953431301</c:v>
                </c:pt>
                <c:pt idx="807">
                  <c:v>4.6874582558088171</c:v>
                </c:pt>
                <c:pt idx="808">
                  <c:v>4.7036624302279364</c:v>
                </c:pt>
                <c:pt idx="809">
                  <c:v>4.7191561872051428</c:v>
                </c:pt>
                <c:pt idx="810">
                  <c:v>4.7303605684846293</c:v>
                </c:pt>
                <c:pt idx="811">
                  <c:v>4.7468245116361665</c:v>
                </c:pt>
                <c:pt idx="812">
                  <c:v>4.7534420604725502</c:v>
                </c:pt>
                <c:pt idx="813">
                  <c:v>4.7648678544252956</c:v>
                </c:pt>
                <c:pt idx="814">
                  <c:v>4.777881068982766</c:v>
                </c:pt>
                <c:pt idx="815">
                  <c:v>4.7914229620844893</c:v>
                </c:pt>
                <c:pt idx="816">
                  <c:v>4.8163706658760406</c:v>
                </c:pt>
                <c:pt idx="817">
                  <c:v>4.8388235992884363</c:v>
                </c:pt>
                <c:pt idx="818">
                  <c:v>4.8526512393595924</c:v>
                </c:pt>
                <c:pt idx="819">
                  <c:v>4.8732961154236332</c:v>
                </c:pt>
                <c:pt idx="820">
                  <c:v>4.8955265038812694</c:v>
                </c:pt>
                <c:pt idx="821">
                  <c:v>4.9091538534931427</c:v>
                </c:pt>
                <c:pt idx="822">
                  <c:v>4.9113884681438282</c:v>
                </c:pt>
                <c:pt idx="823">
                  <c:v>4.9161296213294454</c:v>
                </c:pt>
                <c:pt idx="824">
                  <c:v>4.9140166591965002</c:v>
                </c:pt>
                <c:pt idx="825">
                  <c:v>4.9048249932768506</c:v>
                </c:pt>
                <c:pt idx="826">
                  <c:v>4.8865224939491654</c:v>
                </c:pt>
                <c:pt idx="827">
                  <c:v>4.8764302445542489</c:v>
                </c:pt>
                <c:pt idx="828">
                  <c:v>4.854587220098824</c:v>
                </c:pt>
                <c:pt idx="829">
                  <c:v>4.8340184980889411</c:v>
                </c:pt>
                <c:pt idx="830">
                  <c:v>4.8246266482800468</c:v>
                </c:pt>
                <c:pt idx="831">
                  <c:v>4.8280239834520424</c:v>
                </c:pt>
                <c:pt idx="832">
                  <c:v>4.825611585106838</c:v>
                </c:pt>
                <c:pt idx="833">
                  <c:v>4.8115904265961547</c:v>
                </c:pt>
                <c:pt idx="834">
                  <c:v>4.8053513839365394</c:v>
                </c:pt>
                <c:pt idx="835">
                  <c:v>4.7887962455428861</c:v>
                </c:pt>
                <c:pt idx="836">
                  <c:v>4.7693366209885975</c:v>
                </c:pt>
                <c:pt idx="837">
                  <c:v>4.7390629588897371</c:v>
                </c:pt>
                <c:pt idx="838">
                  <c:v>4.7245766630007635</c:v>
                </c:pt>
                <c:pt idx="839">
                  <c:v>4.7216989967006873</c:v>
                </c:pt>
                <c:pt idx="840">
                  <c:v>4.7282690970306192</c:v>
                </c:pt>
                <c:pt idx="841">
                  <c:v>4.7433321873275576</c:v>
                </c:pt>
                <c:pt idx="842">
                  <c:v>4.7367489685948012</c:v>
                </c:pt>
                <c:pt idx="843">
                  <c:v>4.7170940717353211</c:v>
                </c:pt>
                <c:pt idx="844">
                  <c:v>4.6829246645617895</c:v>
                </c:pt>
                <c:pt idx="845">
                  <c:v>4.654922198105611</c:v>
                </c:pt>
                <c:pt idx="846">
                  <c:v>4.61873997829505</c:v>
                </c:pt>
                <c:pt idx="847">
                  <c:v>4.5843459804655451</c:v>
                </c:pt>
                <c:pt idx="848">
                  <c:v>4.5726113824189909</c:v>
                </c:pt>
                <c:pt idx="849">
                  <c:v>4.562050244177092</c:v>
                </c:pt>
                <c:pt idx="850">
                  <c:v>4.5671852197593825</c:v>
                </c:pt>
                <c:pt idx="851">
                  <c:v>4.555336697783444</c:v>
                </c:pt>
                <c:pt idx="852">
                  <c:v>4.5391830280051</c:v>
                </c:pt>
                <c:pt idx="853">
                  <c:v>4.5273847252045902</c:v>
                </c:pt>
                <c:pt idx="854">
                  <c:v>4.5259262526841306</c:v>
                </c:pt>
                <c:pt idx="855">
                  <c:v>4.5218636274157173</c:v>
                </c:pt>
                <c:pt idx="856">
                  <c:v>4.5209572646741458</c:v>
                </c:pt>
                <c:pt idx="857">
                  <c:v>4.5347815382067314</c:v>
                </c:pt>
                <c:pt idx="858">
                  <c:v>4.5518033843860586</c:v>
                </c:pt>
                <c:pt idx="859">
                  <c:v>4.5552230459474528</c:v>
                </c:pt>
                <c:pt idx="860">
                  <c:v>4.5546407413527072</c:v>
                </c:pt>
                <c:pt idx="861">
                  <c:v>4.5650966672174365</c:v>
                </c:pt>
                <c:pt idx="862">
                  <c:v>4.5699270004956931</c:v>
                </c:pt>
                <c:pt idx="863">
                  <c:v>4.5706143004461239</c:v>
                </c:pt>
                <c:pt idx="864">
                  <c:v>4.5776428704015117</c:v>
                </c:pt>
                <c:pt idx="865">
                  <c:v>4.5784785833613606</c:v>
                </c:pt>
                <c:pt idx="866">
                  <c:v>4.564580725025225</c:v>
                </c:pt>
                <c:pt idx="867">
                  <c:v>4.5383426525227026</c:v>
                </c:pt>
                <c:pt idx="868">
                  <c:v>4.5028283872704318</c:v>
                </c:pt>
                <c:pt idx="869">
                  <c:v>4.4800255485433889</c:v>
                </c:pt>
                <c:pt idx="870">
                  <c:v>4.46773299368905</c:v>
                </c:pt>
                <c:pt idx="871">
                  <c:v>4.4401996943201452</c:v>
                </c:pt>
                <c:pt idx="872">
                  <c:v>4.416329724888131</c:v>
                </c:pt>
                <c:pt idx="873">
                  <c:v>4.4058367523993178</c:v>
                </c:pt>
                <c:pt idx="874">
                  <c:v>4.3936430771593864</c:v>
                </c:pt>
                <c:pt idx="875">
                  <c:v>4.3817587694434481</c:v>
                </c:pt>
                <c:pt idx="876">
                  <c:v>4.3838728924991033</c:v>
                </c:pt>
                <c:pt idx="877">
                  <c:v>4.3866956032491933</c:v>
                </c:pt>
                <c:pt idx="878">
                  <c:v>4.3828260429242736</c:v>
                </c:pt>
                <c:pt idx="879">
                  <c:v>4.3756834386318459</c:v>
                </c:pt>
                <c:pt idx="880">
                  <c:v>4.3600950947686616</c:v>
                </c:pt>
                <c:pt idx="881">
                  <c:v>4.3506455852917956</c:v>
                </c:pt>
                <c:pt idx="882">
                  <c:v>4.3320710267626161</c:v>
                </c:pt>
                <c:pt idx="883">
                  <c:v>4.3162739240863548</c:v>
                </c:pt>
                <c:pt idx="884">
                  <c:v>4.3084565316777192</c:v>
                </c:pt>
                <c:pt idx="885">
                  <c:v>4.3032508785099477</c:v>
                </c:pt>
                <c:pt idx="886">
                  <c:v>4.2949057906589534</c:v>
                </c:pt>
                <c:pt idx="887">
                  <c:v>4.2837352115930578</c:v>
                </c:pt>
                <c:pt idx="888">
                  <c:v>4.2764316904337525</c:v>
                </c:pt>
                <c:pt idx="889">
                  <c:v>4.2570385213903776</c:v>
                </c:pt>
                <c:pt idx="890">
                  <c:v>4.2533146692513402</c:v>
                </c:pt>
                <c:pt idx="891">
                  <c:v>4.2463032023262066</c:v>
                </c:pt>
                <c:pt idx="892">
                  <c:v>4.2500628820935864</c:v>
                </c:pt>
                <c:pt idx="893">
                  <c:v>4.2552765938842283</c:v>
                </c:pt>
                <c:pt idx="894">
                  <c:v>4.2984189344958059</c:v>
                </c:pt>
                <c:pt idx="895">
                  <c:v>4.3354170410462256</c:v>
                </c:pt>
                <c:pt idx="896">
                  <c:v>4.3696253369416027</c:v>
                </c:pt>
                <c:pt idx="897">
                  <c:v>4.3940028032474423</c:v>
                </c:pt>
                <c:pt idx="898">
                  <c:v>4.4278425229226981</c:v>
                </c:pt>
                <c:pt idx="899">
                  <c:v>4.4610482706304282</c:v>
                </c:pt>
                <c:pt idx="900">
                  <c:v>4.4891034435673856</c:v>
                </c:pt>
                <c:pt idx="901">
                  <c:v>4.5189330992106473</c:v>
                </c:pt>
                <c:pt idx="902">
                  <c:v>4.5384497892895821</c:v>
                </c:pt>
                <c:pt idx="903">
                  <c:v>4.562424810360624</c:v>
                </c:pt>
                <c:pt idx="904">
                  <c:v>4.584922329324562</c:v>
                </c:pt>
                <c:pt idx="905">
                  <c:v>4.6079100963921062</c:v>
                </c:pt>
                <c:pt idx="906">
                  <c:v>4.6231090867528959</c:v>
                </c:pt>
                <c:pt idx="907">
                  <c:v>4.625808178077607</c:v>
                </c:pt>
                <c:pt idx="908">
                  <c:v>4.640137360269847</c:v>
                </c:pt>
                <c:pt idx="909">
                  <c:v>4.6530336242428625</c:v>
                </c:pt>
                <c:pt idx="910">
                  <c:v>4.6646402618185769</c:v>
                </c:pt>
                <c:pt idx="911">
                  <c:v>4.6659262356367188</c:v>
                </c:pt>
                <c:pt idx="912">
                  <c:v>4.6725736120730463</c:v>
                </c:pt>
                <c:pt idx="913">
                  <c:v>4.6684862508657421</c:v>
                </c:pt>
                <c:pt idx="914">
                  <c:v>4.6712176257791675</c:v>
                </c:pt>
                <c:pt idx="915">
                  <c:v>4.6654358632012505</c:v>
                </c:pt>
                <c:pt idx="916">
                  <c:v>4.6520022768811256</c:v>
                </c:pt>
                <c:pt idx="917">
                  <c:v>4.6389920491930132</c:v>
                </c:pt>
                <c:pt idx="918">
                  <c:v>4.6282028442737113</c:v>
                </c:pt>
                <c:pt idx="919">
                  <c:v>4.6294725598463398</c:v>
                </c:pt>
                <c:pt idx="920">
                  <c:v>4.6123053038617057</c:v>
                </c:pt>
                <c:pt idx="921">
                  <c:v>4.5913647734755356</c:v>
                </c:pt>
                <c:pt idx="922">
                  <c:v>4.573438296127982</c:v>
                </c:pt>
                <c:pt idx="923">
                  <c:v>4.5783544665151839</c:v>
                </c:pt>
                <c:pt idx="924">
                  <c:v>4.5763690198636651</c:v>
                </c:pt>
                <c:pt idx="925">
                  <c:v>4.5700121178772983</c:v>
                </c:pt>
                <c:pt idx="926">
                  <c:v>4.5633709060895686</c:v>
                </c:pt>
                <c:pt idx="927">
                  <c:v>4.5647138154806122</c:v>
                </c:pt>
                <c:pt idx="928">
                  <c:v>4.5659224339325508</c:v>
                </c:pt>
                <c:pt idx="929">
                  <c:v>4.5734201905392959</c:v>
                </c:pt>
                <c:pt idx="930">
                  <c:v>4.5856581714853659</c:v>
                </c:pt>
                <c:pt idx="931">
                  <c:v>4.5811123543368293</c:v>
                </c:pt>
                <c:pt idx="932">
                  <c:v>4.5751911189031462</c:v>
                </c:pt>
                <c:pt idx="933">
                  <c:v>4.5634520070128319</c:v>
                </c:pt>
                <c:pt idx="934">
                  <c:v>4.5309168063115486</c:v>
                </c:pt>
                <c:pt idx="935">
                  <c:v>4.5062151256803942</c:v>
                </c:pt>
                <c:pt idx="936">
                  <c:v>4.4757436131123551</c:v>
                </c:pt>
                <c:pt idx="937">
                  <c:v>4.4400792518011194</c:v>
                </c:pt>
                <c:pt idx="938">
                  <c:v>4.4024913266210079</c:v>
                </c:pt>
                <c:pt idx="939">
                  <c:v>4.3521921939589072</c:v>
                </c:pt>
                <c:pt idx="940">
                  <c:v>4.3050829745630166</c:v>
                </c:pt>
                <c:pt idx="941">
                  <c:v>4.2608546771067148</c:v>
                </c:pt>
                <c:pt idx="942">
                  <c:v>4.2338692093960431</c:v>
                </c:pt>
                <c:pt idx="943">
                  <c:v>4.2022622884564385</c:v>
                </c:pt>
                <c:pt idx="944">
                  <c:v>4.1728960596107942</c:v>
                </c:pt>
                <c:pt idx="945">
                  <c:v>4.1574564536497149</c:v>
                </c:pt>
                <c:pt idx="946">
                  <c:v>4.163690808284743</c:v>
                </c:pt>
                <c:pt idx="947">
                  <c:v>4.1647317274562692</c:v>
                </c:pt>
                <c:pt idx="948">
                  <c:v>4.1610885547106422</c:v>
                </c:pt>
                <c:pt idx="949">
                  <c:v>4.1495696992395779</c:v>
                </c:pt>
                <c:pt idx="950">
                  <c:v>4.1327927293156197</c:v>
                </c:pt>
                <c:pt idx="951">
                  <c:v>4.1140334563840577</c:v>
                </c:pt>
                <c:pt idx="952">
                  <c:v>4.1008101107456518</c:v>
                </c:pt>
                <c:pt idx="953">
                  <c:v>4.1044790996710869</c:v>
                </c:pt>
                <c:pt idx="954">
                  <c:v>4.1013711897039782</c:v>
                </c:pt>
                <c:pt idx="955">
                  <c:v>4.1104740707335807</c:v>
                </c:pt>
                <c:pt idx="956">
                  <c:v>4.1250666636602222</c:v>
                </c:pt>
                <c:pt idx="957">
                  <c:v>4.1299699972942001</c:v>
                </c:pt>
                <c:pt idx="958">
                  <c:v>4.0977629975647805</c:v>
                </c:pt>
                <c:pt idx="959">
                  <c:v>4.0770166978083022</c:v>
                </c:pt>
                <c:pt idx="960">
                  <c:v>4.0638650280274717</c:v>
                </c:pt>
                <c:pt idx="961">
                  <c:v>4.0630585252247249</c:v>
                </c:pt>
                <c:pt idx="962">
                  <c:v>4.0641726727022522</c:v>
                </c:pt>
                <c:pt idx="963">
                  <c:v>4.0587454054320267</c:v>
                </c:pt>
                <c:pt idx="964">
                  <c:v>4.0612108648888245</c:v>
                </c:pt>
                <c:pt idx="965">
                  <c:v>4.0597497783999419</c:v>
                </c:pt>
                <c:pt idx="966">
                  <c:v>4.0602748005599478</c:v>
                </c:pt>
                <c:pt idx="967">
                  <c:v>4.0533973205039526</c:v>
                </c:pt>
                <c:pt idx="968">
                  <c:v>4.0361675884535577</c:v>
                </c:pt>
                <c:pt idx="969">
                  <c:v>4.0344608296082018</c:v>
                </c:pt>
                <c:pt idx="970">
                  <c:v>4.0365947466473813</c:v>
                </c:pt>
                <c:pt idx="971">
                  <c:v>4.0431152719826429</c:v>
                </c:pt>
                <c:pt idx="972">
                  <c:v>4.0416337447843791</c:v>
                </c:pt>
                <c:pt idx="973">
                  <c:v>4.0642103703059416</c:v>
                </c:pt>
                <c:pt idx="974">
                  <c:v>4.0946393332753477</c:v>
                </c:pt>
                <c:pt idx="975">
                  <c:v>4.1211053999478136</c:v>
                </c:pt>
                <c:pt idx="976">
                  <c:v>4.1504448599530326</c:v>
                </c:pt>
                <c:pt idx="977">
                  <c:v>4.1685803739577292</c:v>
                </c:pt>
                <c:pt idx="978">
                  <c:v>4.1867323365619562</c:v>
                </c:pt>
                <c:pt idx="979">
                  <c:v>4.2085891029057612</c:v>
                </c:pt>
                <c:pt idx="980">
                  <c:v>4.2209101926151851</c:v>
                </c:pt>
                <c:pt idx="981">
                  <c:v>4.2384291733536665</c:v>
                </c:pt>
                <c:pt idx="982">
                  <c:v>4.2551162560183</c:v>
                </c:pt>
                <c:pt idx="983">
                  <c:v>4.2728946304164701</c:v>
                </c:pt>
                <c:pt idx="984">
                  <c:v>4.2778651673748236</c:v>
                </c:pt>
                <c:pt idx="985">
                  <c:v>4.2860086506373412</c:v>
                </c:pt>
                <c:pt idx="986">
                  <c:v>4.3108177855736072</c:v>
                </c:pt>
                <c:pt idx="987">
                  <c:v>4.3395860070162469</c:v>
                </c:pt>
                <c:pt idx="988">
                  <c:v>4.3700774063146222</c:v>
                </c:pt>
                <c:pt idx="989">
                  <c:v>4.3873996656831595</c:v>
                </c:pt>
                <c:pt idx="990">
                  <c:v>4.3965496991148436</c:v>
                </c:pt>
                <c:pt idx="991">
                  <c:v>4.4001847292033593</c:v>
                </c:pt>
                <c:pt idx="992">
                  <c:v>4.4108162562830238</c:v>
                </c:pt>
                <c:pt idx="993">
                  <c:v>4.4194646306547218</c:v>
                </c:pt>
                <c:pt idx="994">
                  <c:v>4.4309281675892498</c:v>
                </c:pt>
                <c:pt idx="995">
                  <c:v>4.4467653508303249</c:v>
                </c:pt>
                <c:pt idx="996">
                  <c:v>4.4610188157472921</c:v>
                </c:pt>
                <c:pt idx="997">
                  <c:v>4.4554469341725627</c:v>
                </c:pt>
                <c:pt idx="998">
                  <c:v>4.4357222407553065</c:v>
                </c:pt>
                <c:pt idx="999">
                  <c:v>4.4152100166797759</c:v>
                </c:pt>
                <c:pt idx="1000">
                  <c:v>4.3949090150117982</c:v>
                </c:pt>
                <c:pt idx="1001">
                  <c:v>4.3821581135106182</c:v>
                </c:pt>
                <c:pt idx="1002">
                  <c:v>4.3679223021595561</c:v>
                </c:pt>
                <c:pt idx="1003">
                  <c:v>4.3578700719436005</c:v>
                </c:pt>
                <c:pt idx="1004">
                  <c:v>4.3469830647492405</c:v>
                </c:pt>
                <c:pt idx="1005">
                  <c:v>4.3316647582743162</c:v>
                </c:pt>
                <c:pt idx="1006">
                  <c:v>4.3289182824468844</c:v>
                </c:pt>
                <c:pt idx="1007">
                  <c:v>4.3227664542021955</c:v>
                </c:pt>
                <c:pt idx="1008">
                  <c:v>4.3218298087819758</c:v>
                </c:pt>
                <c:pt idx="1009">
                  <c:v>4.3246568279037785</c:v>
                </c:pt>
                <c:pt idx="1010">
                  <c:v>4.3235311451134004</c:v>
                </c:pt>
                <c:pt idx="1011">
                  <c:v>4.3353880306020605</c:v>
                </c:pt>
                <c:pt idx="1012">
                  <c:v>4.3469792275418548</c:v>
                </c:pt>
                <c:pt idx="1013">
                  <c:v>4.3601713047876691</c:v>
                </c:pt>
                <c:pt idx="1014">
                  <c:v>4.3784841743089018</c:v>
                </c:pt>
                <c:pt idx="1015">
                  <c:v>4.4023257568780121</c:v>
                </c:pt>
                <c:pt idx="1016">
                  <c:v>4.4247031811902113</c:v>
                </c:pt>
                <c:pt idx="1017">
                  <c:v>4.4255228630711905</c:v>
                </c:pt>
                <c:pt idx="1018">
                  <c:v>4.4225805767640711</c:v>
                </c:pt>
                <c:pt idx="1019">
                  <c:v>4.4107425190876643</c:v>
                </c:pt>
                <c:pt idx="1020">
                  <c:v>4.3936482671788983</c:v>
                </c:pt>
                <c:pt idx="1021">
                  <c:v>4.3801034404610091</c:v>
                </c:pt>
                <c:pt idx="1022">
                  <c:v>4.3605530964149084</c:v>
                </c:pt>
                <c:pt idx="1023">
                  <c:v>4.3503177867734175</c:v>
                </c:pt>
                <c:pt idx="1024">
                  <c:v>4.3576560080960762</c:v>
                </c:pt>
                <c:pt idx="1025">
                  <c:v>4.356900407286469</c:v>
                </c:pt>
                <c:pt idx="1026">
                  <c:v>4.3591803665578226</c:v>
                </c:pt>
                <c:pt idx="1027">
                  <c:v>4.3630823299020403</c:v>
                </c:pt>
                <c:pt idx="1028">
                  <c:v>4.3758340969118361</c:v>
                </c:pt>
                <c:pt idx="1029">
                  <c:v>4.3928506872206521</c:v>
                </c:pt>
                <c:pt idx="1030">
                  <c:v>4.3961556184985868</c:v>
                </c:pt>
                <c:pt idx="1031">
                  <c:v>4.3880400566487285</c:v>
                </c:pt>
                <c:pt idx="1032">
                  <c:v>4.3835160509838555</c:v>
                </c:pt>
                <c:pt idx="1033">
                  <c:v>4.3775944458854701</c:v>
                </c:pt>
                <c:pt idx="1034">
                  <c:v>4.3713350012969228</c:v>
                </c:pt>
                <c:pt idx="1035">
                  <c:v>4.3647815011672311</c:v>
                </c:pt>
                <c:pt idx="1036">
                  <c:v>4.3607333510505075</c:v>
                </c:pt>
                <c:pt idx="1037">
                  <c:v>4.3561600159454565</c:v>
                </c:pt>
                <c:pt idx="1038">
                  <c:v>4.3575940143509113</c:v>
                </c:pt>
                <c:pt idx="1039">
                  <c:v>4.3588846129158201</c:v>
                </c:pt>
                <c:pt idx="1040">
                  <c:v>4.3637361516242379</c:v>
                </c:pt>
                <c:pt idx="1041">
                  <c:v>4.3588625364618139</c:v>
                </c:pt>
                <c:pt idx="1042">
                  <c:v>4.3526362828156326</c:v>
                </c:pt>
                <c:pt idx="1043">
                  <c:v>4.3470326545340692</c:v>
                </c:pt>
                <c:pt idx="1044">
                  <c:v>4.3355193890806625</c:v>
                </c:pt>
                <c:pt idx="1045">
                  <c:v>4.3334674501725967</c:v>
                </c:pt>
                <c:pt idx="1046">
                  <c:v>4.3251607051553371</c:v>
                </c:pt>
                <c:pt idx="1047">
                  <c:v>4.3176846346398037</c:v>
                </c:pt>
                <c:pt idx="1048">
                  <c:v>4.3183461711758229</c:v>
                </c:pt>
                <c:pt idx="1049">
                  <c:v>4.3318715540582406</c:v>
                </c:pt>
                <c:pt idx="1050">
                  <c:v>4.3412743986524163</c:v>
                </c:pt>
                <c:pt idx="1051">
                  <c:v>4.345116958787175</c:v>
                </c:pt>
                <c:pt idx="1052">
                  <c:v>4.3504252629084572</c:v>
                </c:pt>
                <c:pt idx="1053">
                  <c:v>4.3533527366176115</c:v>
                </c:pt>
                <c:pt idx="1054">
                  <c:v>4.3513674629558503</c:v>
                </c:pt>
                <c:pt idx="1055">
                  <c:v>4.346810716660265</c:v>
                </c:pt>
                <c:pt idx="1056">
                  <c:v>4.3445596449942387</c:v>
                </c:pt>
                <c:pt idx="1057">
                  <c:v>4.3249736804948151</c:v>
                </c:pt>
                <c:pt idx="1058">
                  <c:v>4.3147363124453335</c:v>
                </c:pt>
                <c:pt idx="1059">
                  <c:v>4.3009026812008004</c:v>
                </c:pt>
                <c:pt idx="1060">
                  <c:v>4.2930724130807203</c:v>
                </c:pt>
                <c:pt idx="1061">
                  <c:v>4.2934251717726486</c:v>
                </c:pt>
                <c:pt idx="1062">
                  <c:v>4.2881926545953837</c:v>
                </c:pt>
                <c:pt idx="1063">
                  <c:v>4.2844133891358451</c:v>
                </c:pt>
                <c:pt idx="1064">
                  <c:v>4.2837820502222606</c:v>
                </c:pt>
                <c:pt idx="1065">
                  <c:v>4.286903845200035</c:v>
                </c:pt>
                <c:pt idx="1066">
                  <c:v>4.2906434606800312</c:v>
                </c:pt>
                <c:pt idx="1067">
                  <c:v>4.2995491146120282</c:v>
                </c:pt>
                <c:pt idx="1068">
                  <c:v>4.3168042031508254</c:v>
                </c:pt>
                <c:pt idx="1069">
                  <c:v>4.3388037828357433</c:v>
                </c:pt>
                <c:pt idx="1070">
                  <c:v>4.3558334045521692</c:v>
                </c:pt>
                <c:pt idx="1071">
                  <c:v>4.3739300640969523</c:v>
                </c:pt>
                <c:pt idx="1072">
                  <c:v>4.3892970576872568</c:v>
                </c:pt>
                <c:pt idx="1073">
                  <c:v>4.4003473519185308</c:v>
                </c:pt>
                <c:pt idx="1074">
                  <c:v>4.4056726167266778</c:v>
                </c:pt>
                <c:pt idx="1075">
                  <c:v>4.4169353550540098</c:v>
                </c:pt>
                <c:pt idx="1076">
                  <c:v>4.425221819548609</c:v>
                </c:pt>
                <c:pt idx="1077">
                  <c:v>4.439149637593748</c:v>
                </c:pt>
                <c:pt idx="1078">
                  <c:v>4.4479946738343727</c:v>
                </c:pt>
                <c:pt idx="1079">
                  <c:v>4.4513352064509348</c:v>
                </c:pt>
                <c:pt idx="1080">
                  <c:v>4.4367816858058413</c:v>
                </c:pt>
                <c:pt idx="1081">
                  <c:v>4.4199835172252575</c:v>
                </c:pt>
                <c:pt idx="1082">
                  <c:v>4.3660651655027323</c:v>
                </c:pt>
                <c:pt idx="1083">
                  <c:v>4.3193786489524593</c:v>
                </c:pt>
                <c:pt idx="1084">
                  <c:v>4.2848407840572138</c:v>
                </c:pt>
                <c:pt idx="1085">
                  <c:v>4.2442967056514931</c:v>
                </c:pt>
                <c:pt idx="1086">
                  <c:v>4.2125370350863438</c:v>
                </c:pt>
                <c:pt idx="1087">
                  <c:v>4.1867933315777099</c:v>
                </c:pt>
                <c:pt idx="1088">
                  <c:v>4.164563998419939</c:v>
                </c:pt>
                <c:pt idx="1089">
                  <c:v>4.1417175985779453</c:v>
                </c:pt>
                <c:pt idx="1090">
                  <c:v>4.1154858387201507</c:v>
                </c:pt>
                <c:pt idx="1091">
                  <c:v>4.0880872548481353</c:v>
                </c:pt>
                <c:pt idx="1092">
                  <c:v>4.0596485293633213</c:v>
                </c:pt>
                <c:pt idx="1093">
                  <c:v>4.0425636764269894</c:v>
                </c:pt>
                <c:pt idx="1094">
                  <c:v>4.0281373087842907</c:v>
                </c:pt>
                <c:pt idx="1095">
                  <c:v>4.0104235779058612</c:v>
                </c:pt>
                <c:pt idx="1096">
                  <c:v>3.9954212201152752</c:v>
                </c:pt>
                <c:pt idx="1097">
                  <c:v>3.974359098103748</c:v>
                </c:pt>
                <c:pt idx="1098">
                  <c:v>3.9582331882933732</c:v>
                </c:pt>
                <c:pt idx="1099">
                  <c:v>3.946559869464036</c:v>
                </c:pt>
                <c:pt idx="1100">
                  <c:v>3.9256438825176327</c:v>
                </c:pt>
                <c:pt idx="1101">
                  <c:v>3.9134494942658695</c:v>
                </c:pt>
                <c:pt idx="1102">
                  <c:v>3.9015245448392828</c:v>
                </c:pt>
                <c:pt idx="1103">
                  <c:v>3.8945820903553545</c:v>
                </c:pt>
                <c:pt idx="1104">
                  <c:v>3.8911638813198191</c:v>
                </c:pt>
                <c:pt idx="1105">
                  <c:v>3.8833574931878374</c:v>
                </c:pt>
                <c:pt idx="1106">
                  <c:v>3.8678217438690536</c:v>
                </c:pt>
                <c:pt idx="1107">
                  <c:v>3.8557295694821487</c:v>
                </c:pt>
                <c:pt idx="1108">
                  <c:v>3.8505266125339341</c:v>
                </c:pt>
                <c:pt idx="1109">
                  <c:v>3.8458439512805409</c:v>
                </c:pt>
                <c:pt idx="1110">
                  <c:v>3.8406795561524869</c:v>
                </c:pt>
                <c:pt idx="1111">
                  <c:v>3.8398216005372383</c:v>
                </c:pt>
                <c:pt idx="1112">
                  <c:v>3.8399894404835146</c:v>
                </c:pt>
                <c:pt idx="1113">
                  <c:v>3.8382504964351631</c:v>
                </c:pt>
                <c:pt idx="1114">
                  <c:v>3.831955446791647</c:v>
                </c:pt>
                <c:pt idx="1115">
                  <c:v>3.8291299021124825</c:v>
                </c:pt>
                <c:pt idx="1116">
                  <c:v>3.8237469119012344</c:v>
                </c:pt>
                <c:pt idx="1117">
                  <c:v>3.8198522207111112</c:v>
                </c:pt>
                <c:pt idx="1118">
                  <c:v>3.8239069986400001</c:v>
                </c:pt>
                <c:pt idx="1119">
                  <c:v>3.8275562987759999</c:v>
                </c:pt>
                <c:pt idx="1120">
                  <c:v>3.8374706688983999</c:v>
                </c:pt>
                <c:pt idx="1121">
                  <c:v>3.8549036020085601</c:v>
                </c:pt>
                <c:pt idx="1122">
                  <c:v>3.874383241807704</c:v>
                </c:pt>
                <c:pt idx="1123">
                  <c:v>3.884344917626934</c:v>
                </c:pt>
                <c:pt idx="1124">
                  <c:v>3.8857404258642405</c:v>
                </c:pt>
                <c:pt idx="1125">
                  <c:v>3.8822663832778166</c:v>
                </c:pt>
                <c:pt idx="1126">
                  <c:v>3.870619744950035</c:v>
                </c:pt>
                <c:pt idx="1127">
                  <c:v>3.8639277704550317</c:v>
                </c:pt>
                <c:pt idx="1128">
                  <c:v>3.8673649934095287</c:v>
                </c:pt>
                <c:pt idx="1129">
                  <c:v>3.8723484940685755</c:v>
                </c:pt>
                <c:pt idx="1130">
                  <c:v>3.8777836446617178</c:v>
                </c:pt>
                <c:pt idx="1131">
                  <c:v>3.8836152801955457</c:v>
                </c:pt>
                <c:pt idx="1132">
                  <c:v>3.8964337521759913</c:v>
                </c:pt>
                <c:pt idx="1133">
                  <c:v>3.9023003769583919</c:v>
                </c:pt>
                <c:pt idx="1134">
                  <c:v>3.9037903392625526</c:v>
                </c:pt>
                <c:pt idx="1135">
                  <c:v>3.906081305336297</c:v>
                </c:pt>
                <c:pt idx="1136">
                  <c:v>3.9100331748026678</c:v>
                </c:pt>
                <c:pt idx="1137">
                  <c:v>3.9164298573224015</c:v>
                </c:pt>
                <c:pt idx="1138">
                  <c:v>3.9297568715901616</c:v>
                </c:pt>
                <c:pt idx="1139">
                  <c:v>3.9483711844311453</c:v>
                </c:pt>
                <c:pt idx="1140">
                  <c:v>3.9301140659880311</c:v>
                </c:pt>
                <c:pt idx="1141">
                  <c:v>3.901382659389228</c:v>
                </c:pt>
                <c:pt idx="1142">
                  <c:v>3.8783643934503051</c:v>
                </c:pt>
                <c:pt idx="1143">
                  <c:v>3.8633279541052747</c:v>
                </c:pt>
                <c:pt idx="1144">
                  <c:v>3.848845158694747</c:v>
                </c:pt>
                <c:pt idx="1145">
                  <c:v>3.8367606428252721</c:v>
                </c:pt>
                <c:pt idx="1146">
                  <c:v>3.8310345785427451</c:v>
                </c:pt>
                <c:pt idx="1147">
                  <c:v>3.8268411206884707</c:v>
                </c:pt>
                <c:pt idx="1148">
                  <c:v>3.822107008619624</c:v>
                </c:pt>
                <c:pt idx="1149">
                  <c:v>3.8121263077576617</c:v>
                </c:pt>
                <c:pt idx="1150">
                  <c:v>3.8060036769818959</c:v>
                </c:pt>
                <c:pt idx="1151">
                  <c:v>3.8014433092837066</c:v>
                </c:pt>
                <c:pt idx="1152">
                  <c:v>3.7982989783553363</c:v>
                </c:pt>
                <c:pt idx="1153">
                  <c:v>3.794509080519803</c:v>
                </c:pt>
                <c:pt idx="1154">
                  <c:v>3.7863281724678228</c:v>
                </c:pt>
                <c:pt idx="1155">
                  <c:v>3.7808753552210406</c:v>
                </c:pt>
                <c:pt idx="1156">
                  <c:v>3.7750178196989368</c:v>
                </c:pt>
                <c:pt idx="1157">
                  <c:v>3.769746037729043</c:v>
                </c:pt>
                <c:pt idx="1158">
                  <c:v>3.7650014339561388</c:v>
                </c:pt>
                <c:pt idx="1159">
                  <c:v>3.7655012905605254</c:v>
                </c:pt>
                <c:pt idx="1160">
                  <c:v>3.7602211615044729</c:v>
                </c:pt>
                <c:pt idx="1161">
                  <c:v>3.7535590453540255</c:v>
                </c:pt>
                <c:pt idx="1162">
                  <c:v>3.7408831408186232</c:v>
                </c:pt>
                <c:pt idx="1163">
                  <c:v>3.7256548267367608</c:v>
                </c:pt>
                <c:pt idx="1164">
                  <c:v>3.7129093440630849</c:v>
                </c:pt>
                <c:pt idx="1165">
                  <c:v>3.7052584096567767</c:v>
                </c:pt>
                <c:pt idx="1166">
                  <c:v>3.6983725686910991</c:v>
                </c:pt>
                <c:pt idx="1167">
                  <c:v>3.6912153118219893</c:v>
                </c:pt>
                <c:pt idx="1168">
                  <c:v>3.6876337806397905</c:v>
                </c:pt>
                <c:pt idx="1169">
                  <c:v>3.6786904025758114</c:v>
                </c:pt>
                <c:pt idx="1170">
                  <c:v>3.6735013623182304</c:v>
                </c:pt>
                <c:pt idx="1171">
                  <c:v>3.6736012260864079</c:v>
                </c:pt>
                <c:pt idx="1172">
                  <c:v>3.6832411034777675</c:v>
                </c:pt>
                <c:pt idx="1173">
                  <c:v>3.6947769931299907</c:v>
                </c:pt>
                <c:pt idx="1174">
                  <c:v>3.7061192938169918</c:v>
                </c:pt>
                <c:pt idx="1175">
                  <c:v>3.7163273644352928</c:v>
                </c:pt>
                <c:pt idx="1176">
                  <c:v>3.7264646279917635</c:v>
                </c:pt>
                <c:pt idx="1177">
                  <c:v>3.7403581651925872</c:v>
                </c:pt>
                <c:pt idx="1178">
                  <c:v>3.7547723486733289</c:v>
                </c:pt>
                <c:pt idx="1179">
                  <c:v>3.7648851138059962</c:v>
                </c:pt>
                <c:pt idx="1180">
                  <c:v>3.776846602425397</c:v>
                </c:pt>
                <c:pt idx="1181">
                  <c:v>3.7857019421828575</c:v>
                </c:pt>
                <c:pt idx="1182">
                  <c:v>3.7898517479645717</c:v>
                </c:pt>
                <c:pt idx="1183">
                  <c:v>3.7945465731681147</c:v>
                </c:pt>
                <c:pt idx="1184">
                  <c:v>3.7901819158513033</c:v>
                </c:pt>
                <c:pt idx="1185">
                  <c:v>3.7881637242661732</c:v>
                </c:pt>
                <c:pt idx="1186">
                  <c:v>3.791117351839556</c:v>
                </c:pt>
                <c:pt idx="1187">
                  <c:v>3.7899556166556003</c:v>
                </c:pt>
                <c:pt idx="1188">
                  <c:v>3.7803200549900402</c:v>
                </c:pt>
                <c:pt idx="1189">
                  <c:v>3.7735580494910361</c:v>
                </c:pt>
                <c:pt idx="1190">
                  <c:v>3.7617422445419328</c:v>
                </c:pt>
                <c:pt idx="1191">
                  <c:v>3.7415680200877395</c:v>
                </c:pt>
                <c:pt idx="1192">
                  <c:v>3.7205512180789659</c:v>
                </c:pt>
                <c:pt idx="1193">
                  <c:v>3.7035460962710691</c:v>
                </c:pt>
                <c:pt idx="1194">
                  <c:v>3.6901414866439621</c:v>
                </c:pt>
                <c:pt idx="1195">
                  <c:v>3.6761773379795657</c:v>
                </c:pt>
                <c:pt idx="1196">
                  <c:v>3.6588296041816091</c:v>
                </c:pt>
                <c:pt idx="1197">
                  <c:v>3.638446643763448</c:v>
                </c:pt>
                <c:pt idx="1198">
                  <c:v>3.6124719793871032</c:v>
                </c:pt>
                <c:pt idx="1199">
                  <c:v>3.591004781448393</c:v>
                </c:pt>
                <c:pt idx="1200">
                  <c:v>3.5716843033035541</c:v>
                </c:pt>
                <c:pt idx="1201">
                  <c:v>3.5581058729731989</c:v>
                </c:pt>
                <c:pt idx="1202">
                  <c:v>3.5430252856758795</c:v>
                </c:pt>
                <c:pt idx="1203">
                  <c:v>3.5294527571082916</c:v>
                </c:pt>
                <c:pt idx="1204">
                  <c:v>3.5115074813974627</c:v>
                </c:pt>
                <c:pt idx="1205">
                  <c:v>3.5039467332577168</c:v>
                </c:pt>
                <c:pt idx="1206">
                  <c:v>3.486642059931945</c:v>
                </c:pt>
                <c:pt idx="1207">
                  <c:v>3.4615278539387506</c:v>
                </c:pt>
                <c:pt idx="1208">
                  <c:v>3.421745068544876</c:v>
                </c:pt>
                <c:pt idx="1209">
                  <c:v>3.3830805616903885</c:v>
                </c:pt>
                <c:pt idx="1210">
                  <c:v>3.3494325055213499</c:v>
                </c:pt>
                <c:pt idx="1211">
                  <c:v>3.3249392549692147</c:v>
                </c:pt>
                <c:pt idx="1212">
                  <c:v>3.3019253294722937</c:v>
                </c:pt>
                <c:pt idx="1213">
                  <c:v>3.2841127965250645</c:v>
                </c:pt>
                <c:pt idx="1214">
                  <c:v>3.2690415168725582</c:v>
                </c:pt>
                <c:pt idx="1215">
                  <c:v>3.2593373651853024</c:v>
                </c:pt>
                <c:pt idx="1216">
                  <c:v>3.2525336286667721</c:v>
                </c:pt>
                <c:pt idx="1217">
                  <c:v>3.239660265800095</c:v>
                </c:pt>
                <c:pt idx="1218">
                  <c:v>3.238674239220086</c:v>
                </c:pt>
                <c:pt idx="1219">
                  <c:v>3.2483968152980776</c:v>
                </c:pt>
                <c:pt idx="1220">
                  <c:v>3.2542571337682702</c:v>
                </c:pt>
                <c:pt idx="1221">
                  <c:v>3.2595314203914434</c:v>
                </c:pt>
                <c:pt idx="1222">
                  <c:v>3.269098278352299</c:v>
                </c:pt>
                <c:pt idx="1223">
                  <c:v>3.2748084505170691</c:v>
                </c:pt>
                <c:pt idx="1224">
                  <c:v>3.2838076054653622</c:v>
                </c:pt>
                <c:pt idx="1225">
                  <c:v>3.2909468449188264</c:v>
                </c:pt>
                <c:pt idx="1226">
                  <c:v>3.3060421604269434</c:v>
                </c:pt>
                <c:pt idx="1227">
                  <c:v>3.3215579443842493</c:v>
                </c:pt>
                <c:pt idx="1228">
                  <c:v>3.3307021499458243</c:v>
                </c:pt>
                <c:pt idx="1229">
                  <c:v>3.3408619349512421</c:v>
                </c:pt>
                <c:pt idx="1230">
                  <c:v>3.352895741456118</c:v>
                </c:pt>
                <c:pt idx="1231">
                  <c:v>3.357946167310506</c:v>
                </c:pt>
                <c:pt idx="1232">
                  <c:v>3.3624915505794553</c:v>
                </c:pt>
                <c:pt idx="1233">
                  <c:v>3.3685023955215097</c:v>
                </c:pt>
                <c:pt idx="1234">
                  <c:v>3.3729521559693585</c:v>
                </c:pt>
                <c:pt idx="1235">
                  <c:v>3.3750269403724227</c:v>
                </c:pt>
                <c:pt idx="1236">
                  <c:v>3.3807542463351807</c:v>
                </c:pt>
                <c:pt idx="1237">
                  <c:v>3.3781988217016625</c:v>
                </c:pt>
                <c:pt idx="1238">
                  <c:v>3.3768589395314961</c:v>
                </c:pt>
                <c:pt idx="1239">
                  <c:v>3.3438330455783465</c:v>
                </c:pt>
                <c:pt idx="1240">
                  <c:v>3.298689741020512</c:v>
                </c:pt>
                <c:pt idx="1241">
                  <c:v>3.2590207669184608</c:v>
                </c:pt>
                <c:pt idx="1242">
                  <c:v>3.2319986902266149</c:v>
                </c:pt>
                <c:pt idx="1243">
                  <c:v>3.2153888212039532</c:v>
                </c:pt>
                <c:pt idx="1244">
                  <c:v>3.1946599390835582</c:v>
                </c:pt>
                <c:pt idx="1245">
                  <c:v>3.1856439451752023</c:v>
                </c:pt>
                <c:pt idx="1246">
                  <c:v>3.1804195506576822</c:v>
                </c:pt>
                <c:pt idx="1247">
                  <c:v>3.187287595591914</c:v>
                </c:pt>
                <c:pt idx="1248">
                  <c:v>3.1828688360327226</c:v>
                </c:pt>
                <c:pt idx="1249">
                  <c:v>3.1759919524294502</c:v>
                </c:pt>
                <c:pt idx="1250">
                  <c:v>3.1775227571865052</c:v>
                </c:pt>
                <c:pt idx="1251">
                  <c:v>3.1731104814678548</c:v>
                </c:pt>
                <c:pt idx="1252">
                  <c:v>3.1720294333210695</c:v>
                </c:pt>
                <c:pt idx="1253">
                  <c:v>3.1787764899889623</c:v>
                </c:pt>
                <c:pt idx="1254">
                  <c:v>3.183878840990066</c:v>
                </c:pt>
                <c:pt idx="1255">
                  <c:v>3.1913609568910597</c:v>
                </c:pt>
                <c:pt idx="1256">
                  <c:v>3.1971348612019539</c:v>
                </c:pt>
                <c:pt idx="1257">
                  <c:v>3.2071513750817586</c:v>
                </c:pt>
                <c:pt idx="1258">
                  <c:v>3.2152062375735828</c:v>
                </c:pt>
                <c:pt idx="1259">
                  <c:v>3.2205256138162248</c:v>
                </c:pt>
                <c:pt idx="1260">
                  <c:v>3.2310930524346024</c:v>
                </c:pt>
                <c:pt idx="1261">
                  <c:v>3.2396437471911419</c:v>
                </c:pt>
                <c:pt idx="1262">
                  <c:v>3.2569793724720277</c:v>
                </c:pt>
                <c:pt idx="1263">
                  <c:v>3.2668014352248251</c:v>
                </c:pt>
                <c:pt idx="1264">
                  <c:v>3.2766012917023426</c:v>
                </c:pt>
                <c:pt idx="1265">
                  <c:v>3.2863811625321082</c:v>
                </c:pt>
                <c:pt idx="1266">
                  <c:v>3.2971130462788976</c:v>
                </c:pt>
                <c:pt idx="1267">
                  <c:v>3.305811741651008</c:v>
                </c:pt>
                <c:pt idx="1268">
                  <c:v>3.3078505674859073</c:v>
                </c:pt>
                <c:pt idx="1269">
                  <c:v>3.3116155107373166</c:v>
                </c:pt>
                <c:pt idx="1270">
                  <c:v>3.3111539596635851</c:v>
                </c:pt>
                <c:pt idx="1271">
                  <c:v>3.3030185636972265</c:v>
                </c:pt>
                <c:pt idx="1272">
                  <c:v>3.2966667073275038</c:v>
                </c:pt>
                <c:pt idx="1273">
                  <c:v>3.2957700365947535</c:v>
                </c:pt>
                <c:pt idx="1274">
                  <c:v>3.332563032935278</c:v>
                </c:pt>
                <c:pt idx="1275">
                  <c:v>3.3676067296417505</c:v>
                </c:pt>
                <c:pt idx="1276">
                  <c:v>3.4052660566775756</c:v>
                </c:pt>
                <c:pt idx="1277">
                  <c:v>3.4226294510098185</c:v>
                </c:pt>
                <c:pt idx="1278">
                  <c:v>3.4304765059088367</c:v>
                </c:pt>
                <c:pt idx="1279">
                  <c:v>3.4365688553179528</c:v>
                </c:pt>
                <c:pt idx="1280">
                  <c:v>3.4381619697861576</c:v>
                </c:pt>
                <c:pt idx="1281">
                  <c:v>3.4405657728075423</c:v>
                </c:pt>
                <c:pt idx="1282">
                  <c:v>3.4427291955267885</c:v>
                </c:pt>
                <c:pt idx="1283">
                  <c:v>3.4437062759741099</c:v>
                </c:pt>
                <c:pt idx="1284">
                  <c:v>3.4572256483766992</c:v>
                </c:pt>
                <c:pt idx="1285">
                  <c:v>3.4606430835390292</c:v>
                </c:pt>
                <c:pt idx="1286">
                  <c:v>3.4666287751851264</c:v>
                </c:pt>
                <c:pt idx="1287">
                  <c:v>3.4593758976666136</c:v>
                </c:pt>
                <c:pt idx="1288">
                  <c:v>3.4557683078999522</c:v>
                </c:pt>
                <c:pt idx="1289">
                  <c:v>3.4515514771099567</c:v>
                </c:pt>
                <c:pt idx="1290">
                  <c:v>3.4516463293989612</c:v>
                </c:pt>
                <c:pt idx="1291">
                  <c:v>3.4458916964590651</c:v>
                </c:pt>
                <c:pt idx="1292">
                  <c:v>3.444602526813159</c:v>
                </c:pt>
                <c:pt idx="1293">
                  <c:v>3.4483022741318434</c:v>
                </c:pt>
                <c:pt idx="1294">
                  <c:v>3.447742046718659</c:v>
                </c:pt>
                <c:pt idx="1295">
                  <c:v>3.4462678420467934</c:v>
                </c:pt>
                <c:pt idx="1296">
                  <c:v>3.448831057842114</c:v>
                </c:pt>
                <c:pt idx="1297">
                  <c:v>3.4501679520579027</c:v>
                </c:pt>
                <c:pt idx="1298">
                  <c:v>3.4484511568521126</c:v>
                </c:pt>
                <c:pt idx="1299">
                  <c:v>3.4498260411669017</c:v>
                </c:pt>
                <c:pt idx="1300">
                  <c:v>3.4559234370502119</c:v>
                </c:pt>
                <c:pt idx="1301">
                  <c:v>3.4526610933451907</c:v>
                </c:pt>
                <c:pt idx="1302">
                  <c:v>3.4643149840106719</c:v>
                </c:pt>
                <c:pt idx="1303">
                  <c:v>3.4777234856096051</c:v>
                </c:pt>
                <c:pt idx="1304">
                  <c:v>3.4820011370486448</c:v>
                </c:pt>
                <c:pt idx="1305">
                  <c:v>3.4868310233437803</c:v>
                </c:pt>
                <c:pt idx="1306">
                  <c:v>3.4940979210094021</c:v>
                </c:pt>
                <c:pt idx="1307">
                  <c:v>3.5016081289084622</c:v>
                </c:pt>
                <c:pt idx="1308">
                  <c:v>3.5073973160176162</c:v>
                </c:pt>
                <c:pt idx="1309">
                  <c:v>3.5155175844158544</c:v>
                </c:pt>
                <c:pt idx="1310">
                  <c:v>3.502405825974269</c:v>
                </c:pt>
                <c:pt idx="1311">
                  <c:v>3.4944952433768424</c:v>
                </c:pt>
                <c:pt idx="1312">
                  <c:v>3.4941857190391579</c:v>
                </c:pt>
                <c:pt idx="1313">
                  <c:v>3.4929271471352421</c:v>
                </c:pt>
                <c:pt idx="1314">
                  <c:v>3.4917944324217181</c:v>
                </c:pt>
                <c:pt idx="1315">
                  <c:v>3.4849449891795463</c:v>
                </c:pt>
                <c:pt idx="1316">
                  <c:v>3.4807204902615916</c:v>
                </c:pt>
                <c:pt idx="1317">
                  <c:v>3.4827584412354322</c:v>
                </c:pt>
                <c:pt idx="1318">
                  <c:v>3.4787525971118889</c:v>
                </c:pt>
                <c:pt idx="1319">
                  <c:v>3.4712573374007003</c:v>
                </c:pt>
                <c:pt idx="1320">
                  <c:v>3.4645116036606303</c:v>
                </c:pt>
                <c:pt idx="1321">
                  <c:v>3.4662204432945671</c:v>
                </c:pt>
                <c:pt idx="1322">
                  <c:v>3.4628983989651108</c:v>
                </c:pt>
                <c:pt idx="1323">
                  <c:v>3.4560185590685997</c:v>
                </c:pt>
                <c:pt idx="1324">
                  <c:v>3.4488567031617396</c:v>
                </c:pt>
                <c:pt idx="1325">
                  <c:v>3.444351032845566</c:v>
                </c:pt>
                <c:pt idx="1326">
                  <c:v>3.432515929561009</c:v>
                </c:pt>
                <c:pt idx="1327">
                  <c:v>3.4218643366049086</c:v>
                </c:pt>
                <c:pt idx="1328">
                  <c:v>3.4035279029444179</c:v>
                </c:pt>
                <c:pt idx="1329">
                  <c:v>3.3841051126499764</c:v>
                </c:pt>
                <c:pt idx="1330">
                  <c:v>3.369544601384979</c:v>
                </c:pt>
                <c:pt idx="1331">
                  <c:v>3.3564401412464813</c:v>
                </c:pt>
                <c:pt idx="1332">
                  <c:v>3.3563161271218336</c:v>
                </c:pt>
                <c:pt idx="1333">
                  <c:v>3.3630145144096502</c:v>
                </c:pt>
                <c:pt idx="1334">
                  <c:v>3.3900130629686855</c:v>
                </c:pt>
                <c:pt idx="1335">
                  <c:v>3.4133317566718171</c:v>
                </c:pt>
                <c:pt idx="1336">
                  <c:v>3.4313585810046354</c:v>
                </c:pt>
                <c:pt idx="1337">
                  <c:v>3.446602722904172</c:v>
                </c:pt>
                <c:pt idx="1338">
                  <c:v>3.4613024506137551</c:v>
                </c:pt>
                <c:pt idx="1339">
                  <c:v>3.4774922055523798</c:v>
                </c:pt>
                <c:pt idx="1340">
                  <c:v>3.489102984997142</c:v>
                </c:pt>
                <c:pt idx="1341">
                  <c:v>3.4995526864974278</c:v>
                </c:pt>
                <c:pt idx="1342">
                  <c:v>3.510927417847685</c:v>
                </c:pt>
                <c:pt idx="1343">
                  <c:v>3.523134676062917</c:v>
                </c:pt>
                <c:pt idx="1344">
                  <c:v>3.5370712084566254</c:v>
                </c:pt>
                <c:pt idx="1345">
                  <c:v>3.551584087610963</c:v>
                </c:pt>
                <c:pt idx="1346">
                  <c:v>3.5636656788498664</c:v>
                </c:pt>
                <c:pt idx="1347">
                  <c:v>3.5735491109648798</c:v>
                </c:pt>
                <c:pt idx="1348">
                  <c:v>3.5824441998683918</c:v>
                </c:pt>
                <c:pt idx="1349">
                  <c:v>3.5973497798815526</c:v>
                </c:pt>
                <c:pt idx="1350">
                  <c:v>3.6245448018933972</c:v>
                </c:pt>
                <c:pt idx="1351">
                  <c:v>3.6431103217040577</c:v>
                </c:pt>
                <c:pt idx="1352">
                  <c:v>3.6608092895336521</c:v>
                </c:pt>
                <c:pt idx="1353">
                  <c:v>3.679688360580287</c:v>
                </c:pt>
                <c:pt idx="1354">
                  <c:v>3.6868395245222585</c:v>
                </c:pt>
                <c:pt idx="1355">
                  <c:v>3.6962255720700328</c:v>
                </c:pt>
                <c:pt idx="1356">
                  <c:v>3.7155030148630295</c:v>
                </c:pt>
                <c:pt idx="1357">
                  <c:v>3.7230027133767263</c:v>
                </c:pt>
                <c:pt idx="1358">
                  <c:v>3.7297524420390538</c:v>
                </c:pt>
                <c:pt idx="1359">
                  <c:v>3.7377971978351483</c:v>
                </c:pt>
                <c:pt idx="1360">
                  <c:v>3.7342074780516334</c:v>
                </c:pt>
                <c:pt idx="1361">
                  <c:v>3.7398367302464699</c:v>
                </c:pt>
                <c:pt idx="1362">
                  <c:v>3.7498330572218226</c:v>
                </c:pt>
                <c:pt idx="1363">
                  <c:v>3.7637497514996405</c:v>
                </c:pt>
                <c:pt idx="1364">
                  <c:v>3.7752847763496766</c:v>
                </c:pt>
                <c:pt idx="1365">
                  <c:v>3.789606298714709</c:v>
                </c:pt>
                <c:pt idx="1366">
                  <c:v>3.7995456688432383</c:v>
                </c:pt>
                <c:pt idx="1367">
                  <c:v>3.8045511019589147</c:v>
                </c:pt>
                <c:pt idx="1368">
                  <c:v>3.8021659917630233</c:v>
                </c:pt>
                <c:pt idx="1369">
                  <c:v>3.7960793925867211</c:v>
                </c:pt>
                <c:pt idx="1370">
                  <c:v>3.7915914533280488</c:v>
                </c:pt>
                <c:pt idx="1371">
                  <c:v>3.7777023079952441</c:v>
                </c:pt>
                <c:pt idx="1372">
                  <c:v>3.7563420771957197</c:v>
                </c:pt>
                <c:pt idx="1373">
                  <c:v>3.7440078694761478</c:v>
                </c:pt>
                <c:pt idx="1374">
                  <c:v>3.7319270825285331</c:v>
                </c:pt>
                <c:pt idx="1375">
                  <c:v>3.7190843742756798</c:v>
                </c:pt>
                <c:pt idx="1376">
                  <c:v>3.709495936848112</c:v>
                </c:pt>
                <c:pt idx="1377">
                  <c:v>3.7057863431633011</c:v>
                </c:pt>
                <c:pt idx="1378">
                  <c:v>3.7024477088469707</c:v>
                </c:pt>
                <c:pt idx="1379">
                  <c:v>3.6935329379622739</c:v>
                </c:pt>
                <c:pt idx="1380">
                  <c:v>3.6914196441660465</c:v>
                </c:pt>
                <c:pt idx="1381">
                  <c:v>3.6944376797494418</c:v>
                </c:pt>
                <c:pt idx="1382">
                  <c:v>3.7079839117744977</c:v>
                </c:pt>
                <c:pt idx="1383">
                  <c:v>3.7201755205970479</c:v>
                </c:pt>
                <c:pt idx="1384">
                  <c:v>3.7272079685373432</c:v>
                </c:pt>
                <c:pt idx="1385">
                  <c:v>3.7384671716836086</c:v>
                </c:pt>
                <c:pt idx="1386">
                  <c:v>3.747610454515248</c:v>
                </c:pt>
                <c:pt idx="1387">
                  <c:v>3.7528894090637235</c:v>
                </c:pt>
                <c:pt idx="1388">
                  <c:v>3.767480468157351</c:v>
                </c:pt>
                <c:pt idx="1389">
                  <c:v>3.7786424213416163</c:v>
                </c:pt>
                <c:pt idx="1390">
                  <c:v>3.793618179207455</c:v>
                </c:pt>
                <c:pt idx="1391">
                  <c:v>3.8002063612867092</c:v>
                </c:pt>
                <c:pt idx="1392">
                  <c:v>3.8021957251580387</c:v>
                </c:pt>
                <c:pt idx="1393">
                  <c:v>3.805956152642235</c:v>
                </c:pt>
                <c:pt idx="1394">
                  <c:v>3.7817705373780113</c:v>
                </c:pt>
                <c:pt idx="1395">
                  <c:v>3.7629534836402105</c:v>
                </c:pt>
                <c:pt idx="1396">
                  <c:v>3.7548781352761895</c:v>
                </c:pt>
                <c:pt idx="1397">
                  <c:v>3.747910321748571</c:v>
                </c:pt>
                <c:pt idx="1398">
                  <c:v>3.7376692895737138</c:v>
                </c:pt>
                <c:pt idx="1399">
                  <c:v>3.7443423606163426</c:v>
                </c:pt>
                <c:pt idx="1400">
                  <c:v>3.7513381245547084</c:v>
                </c:pt>
                <c:pt idx="1401">
                  <c:v>3.7576343120992375</c:v>
                </c:pt>
                <c:pt idx="1402">
                  <c:v>3.7712508808893137</c:v>
                </c:pt>
                <c:pt idx="1403">
                  <c:v>3.7835057928003826</c:v>
                </c:pt>
                <c:pt idx="1404">
                  <c:v>3.7975152135203443</c:v>
                </c:pt>
                <c:pt idx="1405">
                  <c:v>3.8001936921683104</c:v>
                </c:pt>
                <c:pt idx="1406">
                  <c:v>3.7906843229514795</c:v>
                </c:pt>
                <c:pt idx="1407">
                  <c:v>3.7801358906563318</c:v>
                </c:pt>
                <c:pt idx="1408">
                  <c:v>3.7726323015906984</c:v>
                </c:pt>
                <c:pt idx="1409">
                  <c:v>3.7718390714316286</c:v>
                </c:pt>
                <c:pt idx="1410">
                  <c:v>3.7731051642884657</c:v>
                </c:pt>
                <c:pt idx="1411">
                  <c:v>3.7762346478596194</c:v>
                </c:pt>
                <c:pt idx="1412">
                  <c:v>3.7899811830736576</c:v>
                </c:pt>
                <c:pt idx="1413">
                  <c:v>3.8063230647662918</c:v>
                </c:pt>
                <c:pt idx="1414">
                  <c:v>3.8299707582896625</c:v>
                </c:pt>
                <c:pt idx="1415">
                  <c:v>3.8482736824606962</c:v>
                </c:pt>
                <c:pt idx="1416">
                  <c:v>3.8766663142146265</c:v>
                </c:pt>
                <c:pt idx="1417">
                  <c:v>3.9012296827931641</c:v>
                </c:pt>
                <c:pt idx="1418">
                  <c:v>3.9243267145138478</c:v>
                </c:pt>
                <c:pt idx="1419">
                  <c:v>3.940144043062463</c:v>
                </c:pt>
                <c:pt idx="1420">
                  <c:v>3.9603396387562171</c:v>
                </c:pt>
                <c:pt idx="1421">
                  <c:v>3.9795156748805955</c:v>
                </c:pt>
                <c:pt idx="1422">
                  <c:v>4.0007441073925358</c:v>
                </c:pt>
                <c:pt idx="1423">
                  <c:v>4.0168696966532824</c:v>
                </c:pt>
                <c:pt idx="1424">
                  <c:v>4.0601927269879541</c:v>
                </c:pt>
                <c:pt idx="1425">
                  <c:v>4.097193454289159</c:v>
                </c:pt>
                <c:pt idx="1426">
                  <c:v>4.122544108860243</c:v>
                </c:pt>
                <c:pt idx="1427">
                  <c:v>4.1453596979742189</c:v>
                </c:pt>
                <c:pt idx="1428">
                  <c:v>4.1609337281767971</c:v>
                </c:pt>
                <c:pt idx="1429">
                  <c:v>4.1660103553591181</c:v>
                </c:pt>
                <c:pt idx="1430">
                  <c:v>4.1725593198232067</c:v>
                </c:pt>
                <c:pt idx="1431">
                  <c:v>4.171503387840886</c:v>
                </c:pt>
                <c:pt idx="1432">
                  <c:v>4.1705530490567977</c:v>
                </c:pt>
                <c:pt idx="1433">
                  <c:v>4.1706877441511176</c:v>
                </c:pt>
                <c:pt idx="1434">
                  <c:v>4.1708089697360062</c:v>
                </c:pt>
                <c:pt idx="1435">
                  <c:v>4.1719180727624057</c:v>
                </c:pt>
                <c:pt idx="1436">
                  <c:v>4.1709262654861652</c:v>
                </c:pt>
                <c:pt idx="1437">
                  <c:v>4.1700336389375492</c:v>
                </c:pt>
                <c:pt idx="1438">
                  <c:v>4.1751902750437946</c:v>
                </c:pt>
                <c:pt idx="1439">
                  <c:v>4.1828112475394157</c:v>
                </c:pt>
                <c:pt idx="1440">
                  <c:v>4.1926501227854747</c:v>
                </c:pt>
                <c:pt idx="1441">
                  <c:v>4.2104451105069272</c:v>
                </c:pt>
                <c:pt idx="1442">
                  <c:v>4.2224905994562345</c:v>
                </c:pt>
                <c:pt idx="1443">
                  <c:v>4.233331539510611</c:v>
                </c:pt>
                <c:pt idx="1444">
                  <c:v>4.2440783855595496</c:v>
                </c:pt>
                <c:pt idx="1445">
                  <c:v>4.2537505470035946</c:v>
                </c:pt>
                <c:pt idx="1446">
                  <c:v>4.2604654923032355</c:v>
                </c:pt>
                <c:pt idx="1447">
                  <c:v>4.2704889430729125</c:v>
                </c:pt>
                <c:pt idx="1448">
                  <c:v>4.2755300487656216</c:v>
                </c:pt>
                <c:pt idx="1449">
                  <c:v>4.2800670438890593</c:v>
                </c:pt>
                <c:pt idx="1450">
                  <c:v>4.2821703395001531</c:v>
                </c:pt>
                <c:pt idx="1451">
                  <c:v>4.2910133055501376</c:v>
                </c:pt>
                <c:pt idx="1452">
                  <c:v>4.3059219749951243</c:v>
                </c:pt>
                <c:pt idx="1453">
                  <c:v>4.3133797774956122</c:v>
                </c:pt>
                <c:pt idx="1454">
                  <c:v>4.3151317997460517</c:v>
                </c:pt>
                <c:pt idx="1455">
                  <c:v>4.3206786197714466</c:v>
                </c:pt>
                <c:pt idx="1456">
                  <c:v>4.3266607577943015</c:v>
                </c:pt>
                <c:pt idx="1457">
                  <c:v>4.3370146820148712</c:v>
                </c:pt>
                <c:pt idx="1458">
                  <c:v>4.3344132138133844</c:v>
                </c:pt>
                <c:pt idx="1459">
                  <c:v>4.3728018924320464</c:v>
                </c:pt>
                <c:pt idx="1460">
                  <c:v>4.4113217031888414</c:v>
                </c:pt>
                <c:pt idx="1461">
                  <c:v>4.4411895328699575</c:v>
                </c:pt>
                <c:pt idx="1462">
                  <c:v>4.4650705795829619</c:v>
                </c:pt>
                <c:pt idx="1463">
                  <c:v>4.498563521624666</c:v>
                </c:pt>
                <c:pt idx="1464">
                  <c:v>4.5257071694621995</c:v>
                </c:pt>
                <c:pt idx="1465">
                  <c:v>4.5681364525159802</c:v>
                </c:pt>
                <c:pt idx="1466">
                  <c:v>4.5963228072643822</c:v>
                </c:pt>
                <c:pt idx="1467">
                  <c:v>4.6146905265379443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E-4C99-9F00-700DA8E1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151135"/>
        <c:axId val="1797131455"/>
      </c:lineChart>
      <c:dateAx>
        <c:axId val="17971511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31455"/>
        <c:crosses val="autoZero"/>
        <c:auto val="1"/>
        <c:lblOffset val="100"/>
        <c:baseTimeUnit val="days"/>
      </c:dateAx>
      <c:valAx>
        <c:axId val="17971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5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Day'!$J$4</c:f>
              <c:strCache>
                <c:ptCount val="1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Day'!$J$5:$J$1475</c:f>
              <c:numCache>
                <c:formatCode>#,##0.00</c:formatCode>
                <c:ptCount val="1471"/>
                <c:pt idx="1">
                  <c:v>-0.15179999999999971</c:v>
                </c:pt>
                <c:pt idx="2">
                  <c:v>0.18477999999999994</c:v>
                </c:pt>
                <c:pt idx="3">
                  <c:v>0.24660200000000021</c:v>
                </c:pt>
                <c:pt idx="4">
                  <c:v>0.33804179999999917</c:v>
                </c:pt>
                <c:pt idx="5">
                  <c:v>0.35783761999999975</c:v>
                </c:pt>
                <c:pt idx="6">
                  <c:v>0.25955385799999942</c:v>
                </c:pt>
                <c:pt idx="7">
                  <c:v>0.17999847219999943</c:v>
                </c:pt>
                <c:pt idx="8">
                  <c:v>0.10839862497999952</c:v>
                </c:pt>
                <c:pt idx="9">
                  <c:v>0.1243587624819984</c:v>
                </c:pt>
                <c:pt idx="10">
                  <c:v>2.2722886233798256E-2</c:v>
                </c:pt>
                <c:pt idx="11">
                  <c:v>4.7150597610418288E-2</c:v>
                </c:pt>
                <c:pt idx="12">
                  <c:v>0.15853553784937713</c:v>
                </c:pt>
                <c:pt idx="13">
                  <c:v>1.7681984064439327E-2</c:v>
                </c:pt>
                <c:pt idx="14">
                  <c:v>8.7313785657995524E-2</c:v>
                </c:pt>
                <c:pt idx="15">
                  <c:v>0.17678240709219573</c:v>
                </c:pt>
                <c:pt idx="16">
                  <c:v>0.55190416638297535</c:v>
                </c:pt>
                <c:pt idx="17">
                  <c:v>0.39851374974467824</c:v>
                </c:pt>
                <c:pt idx="18">
                  <c:v>0.41226237477020966</c:v>
                </c:pt>
                <c:pt idx="19">
                  <c:v>0.38883613729318967</c:v>
                </c:pt>
                <c:pt idx="20">
                  <c:v>0.15355252356387084</c:v>
                </c:pt>
                <c:pt idx="21">
                  <c:v>-5.8202728792516645E-2</c:v>
                </c:pt>
                <c:pt idx="22">
                  <c:v>-0.11478245591326441</c:v>
                </c:pt>
                <c:pt idx="23">
                  <c:v>-0.12120421032193818</c:v>
                </c:pt>
                <c:pt idx="24">
                  <c:v>-0.10018378928974503</c:v>
                </c:pt>
                <c:pt idx="25">
                  <c:v>-0.17046541036077123</c:v>
                </c:pt>
                <c:pt idx="26">
                  <c:v>2.5081130675307151E-2</c:v>
                </c:pt>
                <c:pt idx="27">
                  <c:v>6.7273017607776708E-2</c:v>
                </c:pt>
                <c:pt idx="28">
                  <c:v>8.7245715846998806E-2</c:v>
                </c:pt>
                <c:pt idx="29">
                  <c:v>0.15002114426229873</c:v>
                </c:pt>
                <c:pt idx="30">
                  <c:v>0.11711902983606848</c:v>
                </c:pt>
                <c:pt idx="31">
                  <c:v>0.12330712685246148</c:v>
                </c:pt>
                <c:pt idx="32">
                  <c:v>-2.2923585832784532E-2</c:v>
                </c:pt>
                <c:pt idx="33">
                  <c:v>-8.3131227249506168E-2</c:v>
                </c:pt>
                <c:pt idx="34">
                  <c:v>-3.0218104524555756E-2</c:v>
                </c:pt>
                <c:pt idx="35">
                  <c:v>5.3103705927900258E-2</c:v>
                </c:pt>
                <c:pt idx="36">
                  <c:v>-3.2506664664890828E-2</c:v>
                </c:pt>
                <c:pt idx="37">
                  <c:v>-5.6055998198401014E-2</c:v>
                </c:pt>
                <c:pt idx="38">
                  <c:v>-5.0450398378560912E-2</c:v>
                </c:pt>
                <c:pt idx="39">
                  <c:v>-7.220535854070409E-2</c:v>
                </c:pt>
                <c:pt idx="40">
                  <c:v>-4.7084822686633387E-2</c:v>
                </c:pt>
                <c:pt idx="41">
                  <c:v>-6.9176340417970827E-2</c:v>
                </c:pt>
                <c:pt idx="42">
                  <c:v>9.1412936238270959E-3</c:v>
                </c:pt>
                <c:pt idx="43">
                  <c:v>-4.5272835738556338E-2</c:v>
                </c:pt>
                <c:pt idx="44">
                  <c:v>-0.10324555216470088</c:v>
                </c:pt>
                <c:pt idx="45">
                  <c:v>-5.7220996948230685E-2</c:v>
                </c:pt>
                <c:pt idx="46">
                  <c:v>1.100110274659194E-2</c:v>
                </c:pt>
                <c:pt idx="47">
                  <c:v>6.340099247193276E-2</c:v>
                </c:pt>
                <c:pt idx="48">
                  <c:v>3.5608932247397362E-3</c:v>
                </c:pt>
                <c:pt idx="49">
                  <c:v>7.4604803902264649E-2</c:v>
                </c:pt>
                <c:pt idx="50">
                  <c:v>0.21894432351203807</c:v>
                </c:pt>
                <c:pt idx="51">
                  <c:v>0.14344989116083351</c:v>
                </c:pt>
                <c:pt idx="52">
                  <c:v>0.14690490204475104</c:v>
                </c:pt>
                <c:pt idx="53">
                  <c:v>7.8714411840275389E-2</c:v>
                </c:pt>
                <c:pt idx="54">
                  <c:v>4.4042970656247959E-2</c:v>
                </c:pt>
                <c:pt idx="55">
                  <c:v>-0.2995613264093766</c:v>
                </c:pt>
                <c:pt idx="56">
                  <c:v>-0.27860519376843929</c:v>
                </c:pt>
                <c:pt idx="57">
                  <c:v>-0.29534467439159595</c:v>
                </c:pt>
                <c:pt idx="58">
                  <c:v>-0.26581020695243662</c:v>
                </c:pt>
                <c:pt idx="59">
                  <c:v>-0.35522918625719324</c:v>
                </c:pt>
                <c:pt idx="60">
                  <c:v>-0.29300626763147353</c:v>
                </c:pt>
                <c:pt idx="61">
                  <c:v>-0.21900564086832652</c:v>
                </c:pt>
                <c:pt idx="62">
                  <c:v>-0.16140507678149429</c:v>
                </c:pt>
                <c:pt idx="63">
                  <c:v>-6.4964569103344694E-2</c:v>
                </c:pt>
                <c:pt idx="64">
                  <c:v>-5.8468112193009958E-2</c:v>
                </c:pt>
                <c:pt idx="65">
                  <c:v>-3.472130097370929E-2</c:v>
                </c:pt>
                <c:pt idx="66">
                  <c:v>4.4508291236615705E-3</c:v>
                </c:pt>
                <c:pt idx="67">
                  <c:v>-8.5294253788704033E-2</c:v>
                </c:pt>
                <c:pt idx="68">
                  <c:v>-8.5664828409833582E-2</c:v>
                </c:pt>
                <c:pt idx="69">
                  <c:v>-5.9298345568850941E-2</c:v>
                </c:pt>
                <c:pt idx="70">
                  <c:v>9.1314889880340644E-3</c:v>
                </c:pt>
                <c:pt idx="71">
                  <c:v>-0.25958165991076854</c:v>
                </c:pt>
                <c:pt idx="72">
                  <c:v>-0.19792349391969299</c:v>
                </c:pt>
                <c:pt idx="73">
                  <c:v>-5.3131144527723606E-2</c:v>
                </c:pt>
                <c:pt idx="74">
                  <c:v>-5.6718030074951464E-2</c:v>
                </c:pt>
                <c:pt idx="75">
                  <c:v>-5.1046227067456762E-2</c:v>
                </c:pt>
                <c:pt idx="76">
                  <c:v>-5.4841604360711393E-2</c:v>
                </c:pt>
                <c:pt idx="77">
                  <c:v>-5.8357443924641039E-2</c:v>
                </c:pt>
                <c:pt idx="78">
                  <c:v>-0.48992169953217779</c:v>
                </c:pt>
                <c:pt idx="79">
                  <c:v>-0.38732952957895961</c:v>
                </c:pt>
                <c:pt idx="80">
                  <c:v>-0.38439657662106441</c:v>
                </c:pt>
                <c:pt idx="81">
                  <c:v>-0.38165691895895826</c:v>
                </c:pt>
                <c:pt idx="82">
                  <c:v>-0.39699122706306245</c:v>
                </c:pt>
                <c:pt idx="83">
                  <c:v>-0.384092104356756</c:v>
                </c:pt>
                <c:pt idx="84">
                  <c:v>-0.35458289392108178</c:v>
                </c:pt>
                <c:pt idx="85">
                  <c:v>-0.35482460452897424</c:v>
                </c:pt>
                <c:pt idx="86">
                  <c:v>-0.40864214407607591</c:v>
                </c:pt>
                <c:pt idx="87">
                  <c:v>-0.4213779296684681</c:v>
                </c:pt>
                <c:pt idx="88">
                  <c:v>-0.40604013670162153</c:v>
                </c:pt>
                <c:pt idx="89">
                  <c:v>-0.38323612303145982</c:v>
                </c:pt>
                <c:pt idx="90">
                  <c:v>-0.44311251072831315</c:v>
                </c:pt>
                <c:pt idx="91">
                  <c:v>-0.4434012596554826</c:v>
                </c:pt>
                <c:pt idx="92">
                  <c:v>-0.39906113368993523</c:v>
                </c:pt>
                <c:pt idx="93">
                  <c:v>-0.18955502032094262</c:v>
                </c:pt>
                <c:pt idx="94">
                  <c:v>-0.18849951828884848</c:v>
                </c:pt>
                <c:pt idx="95">
                  <c:v>-4.4649566459963985E-2</c:v>
                </c:pt>
                <c:pt idx="96">
                  <c:v>-2.238460981396706E-2</c:v>
                </c:pt>
                <c:pt idx="97">
                  <c:v>5.7553851167428505E-2</c:v>
                </c:pt>
                <c:pt idx="98">
                  <c:v>-9.2601533949313364E-2</c:v>
                </c:pt>
                <c:pt idx="99">
                  <c:v>5.1958619445617416E-2</c:v>
                </c:pt>
                <c:pt idx="100">
                  <c:v>-5.2437242498944769E-2</c:v>
                </c:pt>
                <c:pt idx="101">
                  <c:v>-2.0193518249049802E-2</c:v>
                </c:pt>
                <c:pt idx="102">
                  <c:v>2.7025833575855529E-2</c:v>
                </c:pt>
                <c:pt idx="103">
                  <c:v>-1.1776749781730267E-2</c:v>
                </c:pt>
                <c:pt idx="104">
                  <c:v>-6.4799074803556955E-2</c:v>
                </c:pt>
                <c:pt idx="105">
                  <c:v>-2.2219167323202171E-2</c:v>
                </c:pt>
                <c:pt idx="106">
                  <c:v>-1.8972505908818604E-3</c:v>
                </c:pt>
                <c:pt idx="107">
                  <c:v>-2.8807525531793665E-2</c:v>
                </c:pt>
                <c:pt idx="108">
                  <c:v>2.8173227021385472E-2</c:v>
                </c:pt>
                <c:pt idx="109">
                  <c:v>-6.4844095680753E-2</c:v>
                </c:pt>
                <c:pt idx="110">
                  <c:v>0.10414031388732248</c:v>
                </c:pt>
                <c:pt idx="111">
                  <c:v>3.952628249858936E-2</c:v>
                </c:pt>
                <c:pt idx="112">
                  <c:v>1.7473654248730597E-2</c:v>
                </c:pt>
                <c:pt idx="113">
                  <c:v>-0.10157371117614211</c:v>
                </c:pt>
                <c:pt idx="114">
                  <c:v>-7.3316340058527274E-2</c:v>
                </c:pt>
                <c:pt idx="115">
                  <c:v>-2.9884706052675902E-2</c:v>
                </c:pt>
                <c:pt idx="116">
                  <c:v>1.0376455259208939E-4</c:v>
                </c:pt>
                <c:pt idx="117">
                  <c:v>0.11749338809733256</c:v>
                </c:pt>
                <c:pt idx="118">
                  <c:v>9.6744049287599942E-2</c:v>
                </c:pt>
                <c:pt idx="119">
                  <c:v>-2.1330355641160814E-2</c:v>
                </c:pt>
                <c:pt idx="120">
                  <c:v>-6.4297320077044695E-2</c:v>
                </c:pt>
                <c:pt idx="121">
                  <c:v>-3.076758806933988E-2</c:v>
                </c:pt>
                <c:pt idx="122">
                  <c:v>-7.2790829262405765E-2</c:v>
                </c:pt>
                <c:pt idx="123">
                  <c:v>-2.9411746336166722E-2</c:v>
                </c:pt>
                <c:pt idx="124">
                  <c:v>-8.470571702550167E-3</c:v>
                </c:pt>
                <c:pt idx="125">
                  <c:v>1.9476485467705196E-2</c:v>
                </c:pt>
                <c:pt idx="126">
                  <c:v>7.1628836920933914E-2</c:v>
                </c:pt>
                <c:pt idx="127">
                  <c:v>1.036595322884093E-2</c:v>
                </c:pt>
                <c:pt idx="128">
                  <c:v>-8.770642094043879E-3</c:v>
                </c:pt>
                <c:pt idx="129">
                  <c:v>-1.6893577884640187E-2</c:v>
                </c:pt>
                <c:pt idx="130">
                  <c:v>1.1895779903824177E-2</c:v>
                </c:pt>
                <c:pt idx="131">
                  <c:v>1.0706201913441404E-2</c:v>
                </c:pt>
                <c:pt idx="132">
                  <c:v>4.5735581722095908E-2</c:v>
                </c:pt>
                <c:pt idx="133">
                  <c:v>4.1162023549886406E-2</c:v>
                </c:pt>
                <c:pt idx="134">
                  <c:v>5.5045821194897648E-2</c:v>
                </c:pt>
                <c:pt idx="135">
                  <c:v>8.5741239075407982E-2</c:v>
                </c:pt>
                <c:pt idx="136">
                  <c:v>5.9067115167866113E-2</c:v>
                </c:pt>
                <c:pt idx="137">
                  <c:v>5.3160403651079768E-2</c:v>
                </c:pt>
                <c:pt idx="138">
                  <c:v>2.9744363285972852E-2</c:v>
                </c:pt>
                <c:pt idx="139">
                  <c:v>7.196992695737503E-2</c:v>
                </c:pt>
                <c:pt idx="140">
                  <c:v>7.3772934261637779E-2</c:v>
                </c:pt>
                <c:pt idx="141">
                  <c:v>0.53579564083547382</c:v>
                </c:pt>
                <c:pt idx="142">
                  <c:v>0.50021607675192659</c:v>
                </c:pt>
                <c:pt idx="143">
                  <c:v>0.43749446907673306</c:v>
                </c:pt>
                <c:pt idx="144">
                  <c:v>0.22964502216906002</c:v>
                </c:pt>
                <c:pt idx="145">
                  <c:v>0.15198051995215334</c:v>
                </c:pt>
                <c:pt idx="146">
                  <c:v>0.10028246795693807</c:v>
                </c:pt>
                <c:pt idx="147">
                  <c:v>0.1176542211612448</c:v>
                </c:pt>
                <c:pt idx="148">
                  <c:v>5.5887990451202185E-3</c:v>
                </c:pt>
                <c:pt idx="149">
                  <c:v>5.972991914060799E-2</c:v>
                </c:pt>
                <c:pt idx="150">
                  <c:v>2.6456927226546689E-2</c:v>
                </c:pt>
                <c:pt idx="151">
                  <c:v>9.6711234503890964E-2</c:v>
                </c:pt>
                <c:pt idx="152">
                  <c:v>9.614011105350162E-2</c:v>
                </c:pt>
                <c:pt idx="153">
                  <c:v>-4.6739000518485341E-3</c:v>
                </c:pt>
                <c:pt idx="154">
                  <c:v>1.409348995333648E-2</c:v>
                </c:pt>
                <c:pt idx="155">
                  <c:v>-0.1788158590419977</c:v>
                </c:pt>
                <c:pt idx="156">
                  <c:v>-0.21563427313779737</c:v>
                </c:pt>
                <c:pt idx="157">
                  <c:v>-9.3770845824018068E-2</c:v>
                </c:pt>
                <c:pt idx="158">
                  <c:v>-2.9693761241615491E-2</c:v>
                </c:pt>
                <c:pt idx="159">
                  <c:v>-9.962438511745475E-2</c:v>
                </c:pt>
                <c:pt idx="160">
                  <c:v>-7.1461946605709592E-2</c:v>
                </c:pt>
                <c:pt idx="161">
                  <c:v>-0.15541575194513868</c:v>
                </c:pt>
                <c:pt idx="162">
                  <c:v>-0.19457417675062416</c:v>
                </c:pt>
                <c:pt idx="163">
                  <c:v>-0.18421675907556168</c:v>
                </c:pt>
                <c:pt idx="164">
                  <c:v>-0.22049508316800548</c:v>
                </c:pt>
                <c:pt idx="165">
                  <c:v>-0.24404557485120559</c:v>
                </c:pt>
                <c:pt idx="166">
                  <c:v>-0.19234101736608533</c:v>
                </c:pt>
                <c:pt idx="167">
                  <c:v>-0.13660691562947669</c:v>
                </c:pt>
                <c:pt idx="168">
                  <c:v>-0.2049462240665294</c:v>
                </c:pt>
                <c:pt idx="169">
                  <c:v>-0.14805160165987719</c:v>
                </c:pt>
                <c:pt idx="170">
                  <c:v>-7.8546441493888786E-2</c:v>
                </c:pt>
                <c:pt idx="171">
                  <c:v>-3.4191797344499619E-2</c:v>
                </c:pt>
                <c:pt idx="172">
                  <c:v>-2.1672617610050793E-2</c:v>
                </c:pt>
                <c:pt idx="173">
                  <c:v>5.339464415095474E-2</c:v>
                </c:pt>
                <c:pt idx="174">
                  <c:v>4.8055179735858822E-2</c:v>
                </c:pt>
                <c:pt idx="175">
                  <c:v>0.17084966176227212</c:v>
                </c:pt>
                <c:pt idx="176">
                  <c:v>9.9064695586045026E-2</c:v>
                </c:pt>
                <c:pt idx="177">
                  <c:v>3.4458226027440197E-2</c:v>
                </c:pt>
                <c:pt idx="178">
                  <c:v>5.8412403424696002E-2</c:v>
                </c:pt>
                <c:pt idx="179">
                  <c:v>4.3471163082226205E-2</c:v>
                </c:pt>
                <c:pt idx="180">
                  <c:v>4.8224046774003604E-2</c:v>
                </c:pt>
                <c:pt idx="181">
                  <c:v>0.17100164209660296</c:v>
                </c:pt>
                <c:pt idx="182">
                  <c:v>5.3601477886942028E-2</c:v>
                </c:pt>
                <c:pt idx="183">
                  <c:v>-2.4658669901751473E-2</c:v>
                </c:pt>
                <c:pt idx="184">
                  <c:v>-4.9492802911577094E-2</c:v>
                </c:pt>
                <c:pt idx="185">
                  <c:v>-0.11754352262041934</c:v>
                </c:pt>
                <c:pt idx="186">
                  <c:v>-6.0189170358378341E-2</c:v>
                </c:pt>
                <c:pt idx="187">
                  <c:v>-3.5970253322540557E-2</c:v>
                </c:pt>
                <c:pt idx="188">
                  <c:v>-0.16907322799028712</c:v>
                </c:pt>
                <c:pt idx="189">
                  <c:v>-0.23416590519125791</c:v>
                </c:pt>
                <c:pt idx="190">
                  <c:v>-0.19254931467213243</c:v>
                </c:pt>
                <c:pt idx="191">
                  <c:v>-0.12769438320491933</c:v>
                </c:pt>
                <c:pt idx="192">
                  <c:v>-9.6724944884427622E-2</c:v>
                </c:pt>
                <c:pt idx="193">
                  <c:v>-9.6152450395984523E-2</c:v>
                </c:pt>
                <c:pt idx="194">
                  <c:v>-7.7437205356385874E-2</c:v>
                </c:pt>
                <c:pt idx="195">
                  <c:v>-4.2293484820747018E-2</c:v>
                </c:pt>
                <c:pt idx="196">
                  <c:v>3.4835863661327515E-2</c:v>
                </c:pt>
                <c:pt idx="197">
                  <c:v>-3.244772270480567E-2</c:v>
                </c:pt>
                <c:pt idx="198">
                  <c:v>2.5497049565674779E-2</c:v>
                </c:pt>
                <c:pt idx="199">
                  <c:v>9.5847344609106599E-2</c:v>
                </c:pt>
                <c:pt idx="200">
                  <c:v>0.21386261014819574</c:v>
                </c:pt>
                <c:pt idx="201">
                  <c:v>0.16517634913337531</c:v>
                </c:pt>
                <c:pt idx="202">
                  <c:v>0.14865871422003796</c:v>
                </c:pt>
                <c:pt idx="203">
                  <c:v>0.11549284279803462</c:v>
                </c:pt>
                <c:pt idx="204">
                  <c:v>4.0143558518231259E-2</c:v>
                </c:pt>
                <c:pt idx="205">
                  <c:v>-1.0668707973335922</c:v>
                </c:pt>
                <c:pt idx="206">
                  <c:v>-1.0694837176002339</c:v>
                </c:pt>
                <c:pt idx="207">
                  <c:v>-1.1357353458402111</c:v>
                </c:pt>
                <c:pt idx="208">
                  <c:v>-1.0586618112561896</c:v>
                </c:pt>
                <c:pt idx="209">
                  <c:v>-0.86159563013057072</c:v>
                </c:pt>
                <c:pt idx="210">
                  <c:v>-0.77543606711751378</c:v>
                </c:pt>
                <c:pt idx="211">
                  <c:v>-0.68879246040576225</c:v>
                </c:pt>
                <c:pt idx="212">
                  <c:v>-0.66551321436518585</c:v>
                </c:pt>
                <c:pt idx="213">
                  <c:v>-0.66276189292866761</c:v>
                </c:pt>
                <c:pt idx="214">
                  <c:v>-0.55088570363580125</c:v>
                </c:pt>
                <c:pt idx="215">
                  <c:v>-0.51409713327222128</c:v>
                </c:pt>
                <c:pt idx="216">
                  <c:v>-0.46268741994499951</c:v>
                </c:pt>
                <c:pt idx="217">
                  <c:v>-0.45281867795049946</c:v>
                </c:pt>
                <c:pt idx="218">
                  <c:v>-0.42583681015544972</c:v>
                </c:pt>
                <c:pt idx="219">
                  <c:v>-0.41965312913990482</c:v>
                </c:pt>
                <c:pt idx="220">
                  <c:v>-0.46888781622591447</c:v>
                </c:pt>
                <c:pt idx="221">
                  <c:v>-0.34899903460332293</c:v>
                </c:pt>
                <c:pt idx="222">
                  <c:v>-0.31409913114299082</c:v>
                </c:pt>
                <c:pt idx="223">
                  <c:v>-0.30098921802869194</c:v>
                </c:pt>
                <c:pt idx="224">
                  <c:v>-0.3437902962258228</c:v>
                </c:pt>
                <c:pt idx="225">
                  <c:v>-0.28211126660324082</c:v>
                </c:pt>
                <c:pt idx="226">
                  <c:v>-0.20830013994291718</c:v>
                </c:pt>
                <c:pt idx="227">
                  <c:v>-0.15097012594862536</c:v>
                </c:pt>
                <c:pt idx="228">
                  <c:v>-0.17237311335376315</c:v>
                </c:pt>
                <c:pt idx="229">
                  <c:v>-0.12773580201838719</c:v>
                </c:pt>
                <c:pt idx="230">
                  <c:v>-7.8562221816548483E-2</c:v>
                </c:pt>
                <c:pt idx="231">
                  <c:v>-0.10710599963489376</c:v>
                </c:pt>
                <c:pt idx="232">
                  <c:v>-8.7295399671404095E-2</c:v>
                </c:pt>
                <c:pt idx="233">
                  <c:v>-9.6765859704264212E-2</c:v>
                </c:pt>
                <c:pt idx="234">
                  <c:v>-5.9789273733837689E-2</c:v>
                </c:pt>
                <c:pt idx="235">
                  <c:v>-5.3810346360454453E-2</c:v>
                </c:pt>
                <c:pt idx="236">
                  <c:v>-0.10312931172440942</c:v>
                </c:pt>
                <c:pt idx="237">
                  <c:v>-9.2816380551968614E-2</c:v>
                </c:pt>
                <c:pt idx="238">
                  <c:v>-3.7934742496771978E-2</c:v>
                </c:pt>
                <c:pt idx="239">
                  <c:v>5.6958731752905223E-2</c:v>
                </c:pt>
                <c:pt idx="240">
                  <c:v>5.7628585776146046E-3</c:v>
                </c:pt>
                <c:pt idx="241">
                  <c:v>6.8986572719853534E-2</c:v>
                </c:pt>
                <c:pt idx="242">
                  <c:v>7.1187915447867844E-2</c:v>
                </c:pt>
                <c:pt idx="243">
                  <c:v>6.406912390308106E-2</c:v>
                </c:pt>
                <c:pt idx="244">
                  <c:v>4.8562211512772624E-2</c:v>
                </c:pt>
                <c:pt idx="245">
                  <c:v>6.1905990361495356E-2</c:v>
                </c:pt>
                <c:pt idx="246">
                  <c:v>8.3015391325345522E-2</c:v>
                </c:pt>
                <c:pt idx="247">
                  <c:v>6.5613852192810906E-2</c:v>
                </c:pt>
                <c:pt idx="248">
                  <c:v>4.9952466973529397E-2</c:v>
                </c:pt>
                <c:pt idx="249">
                  <c:v>5.4057220276176654E-2</c:v>
                </c:pt>
                <c:pt idx="250">
                  <c:v>0.10335149824855883</c:v>
                </c:pt>
                <c:pt idx="251">
                  <c:v>0.11131634842370275</c:v>
                </c:pt>
                <c:pt idx="252">
                  <c:v>0.24598471358133223</c:v>
                </c:pt>
                <c:pt idx="253">
                  <c:v>0.16668624222319872</c:v>
                </c:pt>
                <c:pt idx="254">
                  <c:v>0.26851761800087859</c:v>
                </c:pt>
                <c:pt idx="255">
                  <c:v>0.25076585620079062</c:v>
                </c:pt>
                <c:pt idx="256">
                  <c:v>0.28948927058071172</c:v>
                </c:pt>
                <c:pt idx="257">
                  <c:v>0.25144034352264066</c:v>
                </c:pt>
                <c:pt idx="258">
                  <c:v>0.23539630917037657</c:v>
                </c:pt>
                <c:pt idx="259">
                  <c:v>0.24835667825333863</c:v>
                </c:pt>
                <c:pt idx="260">
                  <c:v>0.17792101042800512</c:v>
                </c:pt>
                <c:pt idx="261">
                  <c:v>0.20572890938520416</c:v>
                </c:pt>
                <c:pt idx="262">
                  <c:v>0.31275601844668355</c:v>
                </c:pt>
                <c:pt idx="263">
                  <c:v>0.22678041660201531</c:v>
                </c:pt>
                <c:pt idx="264">
                  <c:v>0.19500237494181372</c:v>
                </c:pt>
                <c:pt idx="265">
                  <c:v>0.13900213744763246</c:v>
                </c:pt>
                <c:pt idx="266">
                  <c:v>9.7801923702868887E-2</c:v>
                </c:pt>
                <c:pt idx="267">
                  <c:v>7.8921731332581846E-2</c:v>
                </c:pt>
                <c:pt idx="268">
                  <c:v>-2.9270441800676839E-2</c:v>
                </c:pt>
                <c:pt idx="269">
                  <c:v>4.6556602379391077E-2</c:v>
                </c:pt>
                <c:pt idx="270">
                  <c:v>-5.8299057858548053E-2</c:v>
                </c:pt>
                <c:pt idx="271">
                  <c:v>-6.9691520726933298E-3</c:v>
                </c:pt>
                <c:pt idx="272">
                  <c:v>-7.9172236865424406E-2</c:v>
                </c:pt>
                <c:pt idx="273">
                  <c:v>-7.1255013178882276E-2</c:v>
                </c:pt>
                <c:pt idx="274">
                  <c:v>8.7704881390058276E-3</c:v>
                </c:pt>
                <c:pt idx="275">
                  <c:v>7.1793439325105179E-2</c:v>
                </c:pt>
                <c:pt idx="276">
                  <c:v>0.21951409539259448</c:v>
                </c:pt>
                <c:pt idx="277">
                  <c:v>0.35256268585333483</c:v>
                </c:pt>
                <c:pt idx="278">
                  <c:v>0.21700641726800152</c:v>
                </c:pt>
                <c:pt idx="279">
                  <c:v>0.3320057755412007</c:v>
                </c:pt>
                <c:pt idx="280">
                  <c:v>0.29880519798708027</c:v>
                </c:pt>
                <c:pt idx="281">
                  <c:v>0.20512467818837266</c:v>
                </c:pt>
                <c:pt idx="282">
                  <c:v>0.17551221036953502</c:v>
                </c:pt>
                <c:pt idx="283">
                  <c:v>8.5060989332581105E-2</c:v>
                </c:pt>
                <c:pt idx="284">
                  <c:v>3.0954890399323087E-2</c:v>
                </c:pt>
                <c:pt idx="285">
                  <c:v>-8.5405986406090761E-3</c:v>
                </c:pt>
                <c:pt idx="286">
                  <c:v>-7.6865387765483462E-3</c:v>
                </c:pt>
                <c:pt idx="287">
                  <c:v>-0.1346178848988937</c:v>
                </c:pt>
                <c:pt idx="288">
                  <c:v>-0.22135609640900444</c:v>
                </c:pt>
                <c:pt idx="289">
                  <c:v>1.9479513231896117E-2</c:v>
                </c:pt>
                <c:pt idx="290">
                  <c:v>-0.15566843809129338</c:v>
                </c:pt>
                <c:pt idx="291">
                  <c:v>-0.22210159428216425</c:v>
                </c:pt>
                <c:pt idx="292">
                  <c:v>-0.14519143485394803</c:v>
                </c:pt>
                <c:pt idx="293">
                  <c:v>-0.25827229136855312</c:v>
                </c:pt>
                <c:pt idx="294">
                  <c:v>-0.16864506223169773</c:v>
                </c:pt>
                <c:pt idx="295">
                  <c:v>-0.33408055600852782</c:v>
                </c:pt>
                <c:pt idx="296">
                  <c:v>-0.38277250040767496</c:v>
                </c:pt>
                <c:pt idx="297">
                  <c:v>-0.58149525036690797</c:v>
                </c:pt>
                <c:pt idx="298">
                  <c:v>-0.51424572533021706</c:v>
                </c:pt>
                <c:pt idx="299">
                  <c:v>-0.63592115279719552</c:v>
                </c:pt>
                <c:pt idx="300">
                  <c:v>-1.0464290375174761</c:v>
                </c:pt>
                <c:pt idx="301">
                  <c:v>-0.82318613376572847</c:v>
                </c:pt>
                <c:pt idx="302">
                  <c:v>-1.0325675203891556</c:v>
                </c:pt>
                <c:pt idx="303">
                  <c:v>-0.82911076835024033</c:v>
                </c:pt>
                <c:pt idx="304">
                  <c:v>-0.83729969151521644</c:v>
                </c:pt>
                <c:pt idx="305">
                  <c:v>-0.63506972236369474</c:v>
                </c:pt>
                <c:pt idx="306">
                  <c:v>-0.48046275012732531</c:v>
                </c:pt>
                <c:pt idx="307">
                  <c:v>-0.44151647511459302</c:v>
                </c:pt>
                <c:pt idx="308">
                  <c:v>-0.13296482760313344</c:v>
                </c:pt>
                <c:pt idx="309">
                  <c:v>-1.1683448428203569E-3</c:v>
                </c:pt>
                <c:pt idx="310">
                  <c:v>7.1848489641461288E-2</c:v>
                </c:pt>
                <c:pt idx="311">
                  <c:v>-6.2936359322685043E-2</c:v>
                </c:pt>
                <c:pt idx="312">
                  <c:v>-2.024272339041655E-2</c:v>
                </c:pt>
                <c:pt idx="313">
                  <c:v>2.7381548948625323E-2</c:v>
                </c:pt>
                <c:pt idx="314">
                  <c:v>-9.3856605946237348E-2</c:v>
                </c:pt>
                <c:pt idx="315">
                  <c:v>-2.0670945351613401E-2</c:v>
                </c:pt>
                <c:pt idx="316">
                  <c:v>-8.2403850816452184E-2</c:v>
                </c:pt>
                <c:pt idx="317">
                  <c:v>9.9036534265192877E-2</c:v>
                </c:pt>
                <c:pt idx="318">
                  <c:v>8.9132880838673323E-2</c:v>
                </c:pt>
                <c:pt idx="319">
                  <c:v>0.15311959275480547</c:v>
                </c:pt>
                <c:pt idx="320">
                  <c:v>0.1652076334793251</c:v>
                </c:pt>
                <c:pt idx="321">
                  <c:v>0.13038687013139239</c:v>
                </c:pt>
                <c:pt idx="322">
                  <c:v>0.22674818311825273</c:v>
                </c:pt>
                <c:pt idx="323">
                  <c:v>7.6473364806427746E-2</c:v>
                </c:pt>
                <c:pt idx="324">
                  <c:v>0.27852602832578466</c:v>
                </c:pt>
                <c:pt idx="325">
                  <c:v>0.26887342549320659</c:v>
                </c:pt>
                <c:pt idx="326">
                  <c:v>0.20548608294388604</c:v>
                </c:pt>
                <c:pt idx="327">
                  <c:v>0.11203747464949787</c:v>
                </c:pt>
                <c:pt idx="328">
                  <c:v>0.11903372718454763</c:v>
                </c:pt>
                <c:pt idx="329">
                  <c:v>0.11633035446609252</c:v>
                </c:pt>
                <c:pt idx="330">
                  <c:v>0.10469731901948354</c:v>
                </c:pt>
                <c:pt idx="331">
                  <c:v>0.15802758711753517</c:v>
                </c:pt>
                <c:pt idx="332">
                  <c:v>9.6624828405782015E-2</c:v>
                </c:pt>
                <c:pt idx="333">
                  <c:v>0.17806234556520328</c:v>
                </c:pt>
                <c:pt idx="334">
                  <c:v>0.22415611100868293</c:v>
                </c:pt>
                <c:pt idx="335">
                  <c:v>0.2199404999078145</c:v>
                </c:pt>
                <c:pt idx="336">
                  <c:v>0.15234644991703306</c:v>
                </c:pt>
                <c:pt idx="337">
                  <c:v>5.5111804925329633E-2</c:v>
                </c:pt>
                <c:pt idx="338">
                  <c:v>4.9600624432796891E-2</c:v>
                </c:pt>
                <c:pt idx="339">
                  <c:v>0.12664056198951767</c:v>
                </c:pt>
                <c:pt idx="340">
                  <c:v>0.1413765057905656</c:v>
                </c:pt>
                <c:pt idx="341">
                  <c:v>0.11803885521150903</c:v>
                </c:pt>
                <c:pt idx="342">
                  <c:v>0.10623496969035795</c:v>
                </c:pt>
                <c:pt idx="343">
                  <c:v>-2.2888527278677628E-2</c:v>
                </c:pt>
                <c:pt idx="344">
                  <c:v>-3.879967455080946E-2</c:v>
                </c:pt>
                <c:pt idx="345">
                  <c:v>-7.5197070957289114E-3</c:v>
                </c:pt>
                <c:pt idx="346">
                  <c:v>0.17553226361384366</c:v>
                </c:pt>
                <c:pt idx="347">
                  <c:v>0.19437903725245897</c:v>
                </c:pt>
                <c:pt idx="348">
                  <c:v>0.29344113352721291</c:v>
                </c:pt>
                <c:pt idx="349">
                  <c:v>0.21849702017449157</c:v>
                </c:pt>
                <c:pt idx="350">
                  <c:v>0.26964731815704202</c:v>
                </c:pt>
                <c:pt idx="351">
                  <c:v>0.24268258634133755</c:v>
                </c:pt>
                <c:pt idx="352">
                  <c:v>0.27311432770720367</c:v>
                </c:pt>
                <c:pt idx="353">
                  <c:v>0.25490289493648355</c:v>
                </c:pt>
                <c:pt idx="354">
                  <c:v>0.25671260544283481</c:v>
                </c:pt>
                <c:pt idx="355">
                  <c:v>0.45894134489855087</c:v>
                </c:pt>
                <c:pt idx="356">
                  <c:v>0.5133472104086958</c:v>
                </c:pt>
                <c:pt idx="357">
                  <c:v>0.51671248936782632</c:v>
                </c:pt>
                <c:pt idx="358">
                  <c:v>0.38294124043104416</c:v>
                </c:pt>
                <c:pt idx="359">
                  <c:v>0.50874711638793935</c:v>
                </c:pt>
                <c:pt idx="360">
                  <c:v>0.51257240474914489</c:v>
                </c:pt>
                <c:pt idx="361">
                  <c:v>0.37021516427423018</c:v>
                </c:pt>
                <c:pt idx="362">
                  <c:v>0.36049364784680771</c:v>
                </c:pt>
                <c:pt idx="363">
                  <c:v>1.4544283062126961E-2</c:v>
                </c:pt>
                <c:pt idx="364">
                  <c:v>9.5089854755914249E-2</c:v>
                </c:pt>
                <c:pt idx="365">
                  <c:v>0.15848086928032323</c:v>
                </c:pt>
                <c:pt idx="366">
                  <c:v>0.19733278235229079</c:v>
                </c:pt>
                <c:pt idx="367">
                  <c:v>0.24139950411706135</c:v>
                </c:pt>
                <c:pt idx="368">
                  <c:v>0.18085955370535522</c:v>
                </c:pt>
                <c:pt idx="369">
                  <c:v>0.12627359833482021</c:v>
                </c:pt>
                <c:pt idx="370">
                  <c:v>0.11364623850133793</c:v>
                </c:pt>
                <c:pt idx="371">
                  <c:v>0.10228161465120422</c:v>
                </c:pt>
                <c:pt idx="372">
                  <c:v>-2.6446546813916783E-2</c:v>
                </c:pt>
                <c:pt idx="373">
                  <c:v>0.20409810786747506</c:v>
                </c:pt>
                <c:pt idx="374">
                  <c:v>8.3388297080727813E-2</c:v>
                </c:pt>
                <c:pt idx="375">
                  <c:v>8.4149467372654829E-2</c:v>
                </c:pt>
                <c:pt idx="376">
                  <c:v>0.12133452063538908</c:v>
                </c:pt>
                <c:pt idx="377">
                  <c:v>6.3601068571850217E-2</c:v>
                </c:pt>
                <c:pt idx="378">
                  <c:v>0.13934096171466503</c:v>
                </c:pt>
                <c:pt idx="379">
                  <c:v>0.27120686554319917</c:v>
                </c:pt>
                <c:pt idx="380">
                  <c:v>-2.0213821011121347E-2</c:v>
                </c:pt>
                <c:pt idx="381">
                  <c:v>-0.16409243891000891</c:v>
                </c:pt>
                <c:pt idx="382">
                  <c:v>-0.1293831950190083</c:v>
                </c:pt>
                <c:pt idx="383">
                  <c:v>-0.162044875517108</c:v>
                </c:pt>
                <c:pt idx="384">
                  <c:v>-9.1140387965397363E-2</c:v>
                </c:pt>
                <c:pt idx="385">
                  <c:v>4.5573650831142398E-2</c:v>
                </c:pt>
                <c:pt idx="386">
                  <c:v>5.0116285748027956E-2</c:v>
                </c:pt>
                <c:pt idx="387">
                  <c:v>-3.6895342826774424E-2</c:v>
                </c:pt>
                <c:pt idx="388">
                  <c:v>0.10349419145590222</c:v>
                </c:pt>
                <c:pt idx="389">
                  <c:v>0.14784477231031223</c:v>
                </c:pt>
                <c:pt idx="390">
                  <c:v>0.11486029507928075</c:v>
                </c:pt>
                <c:pt idx="391">
                  <c:v>0.16717426557135306</c:v>
                </c:pt>
                <c:pt idx="392">
                  <c:v>3.1956839014217309E-2</c:v>
                </c:pt>
                <c:pt idx="393">
                  <c:v>-3.5038844887204323E-2</c:v>
                </c:pt>
                <c:pt idx="394">
                  <c:v>4.8650396015159636E-3</c:v>
                </c:pt>
                <c:pt idx="395">
                  <c:v>-5.0321464358635826E-2</c:v>
                </c:pt>
                <c:pt idx="396">
                  <c:v>9.4106820772275057E-3</c:v>
                </c:pt>
                <c:pt idx="397">
                  <c:v>0.10876961386950468</c:v>
                </c:pt>
                <c:pt idx="398">
                  <c:v>0.39869265248255381</c:v>
                </c:pt>
                <c:pt idx="399">
                  <c:v>0.61402338723429883</c:v>
                </c:pt>
                <c:pt idx="400">
                  <c:v>0.58912104851086955</c:v>
                </c:pt>
                <c:pt idx="401">
                  <c:v>0.43910894365978237</c:v>
                </c:pt>
                <c:pt idx="402">
                  <c:v>0.39519804929380431</c:v>
                </c:pt>
                <c:pt idx="403">
                  <c:v>0.33737824436442398</c:v>
                </c:pt>
                <c:pt idx="404">
                  <c:v>0.23984041992798133</c:v>
                </c:pt>
                <c:pt idx="405">
                  <c:v>0.2614563779351835</c:v>
                </c:pt>
                <c:pt idx="406">
                  <c:v>0.31731074014166438</c:v>
                </c:pt>
                <c:pt idx="407">
                  <c:v>0.29467966612749752</c:v>
                </c:pt>
                <c:pt idx="408">
                  <c:v>0.21061169951474845</c:v>
                </c:pt>
                <c:pt idx="409">
                  <c:v>0.25335052956327342</c:v>
                </c:pt>
                <c:pt idx="410">
                  <c:v>0.2462154766069462</c:v>
                </c:pt>
                <c:pt idx="411">
                  <c:v>0.17599392894625154</c:v>
                </c:pt>
                <c:pt idx="412">
                  <c:v>0.16749453605162667</c:v>
                </c:pt>
                <c:pt idx="413">
                  <c:v>7.784508244646382E-2</c:v>
                </c:pt>
                <c:pt idx="414">
                  <c:v>0.12476057420181697</c:v>
                </c:pt>
                <c:pt idx="415">
                  <c:v>0.12138451678163609</c:v>
                </c:pt>
                <c:pt idx="416">
                  <c:v>0.11834606510347268</c:v>
                </c:pt>
                <c:pt idx="417">
                  <c:v>7.0111458593125953E-2</c:v>
                </c:pt>
                <c:pt idx="418">
                  <c:v>2.6600312733813247E-2</c:v>
                </c:pt>
                <c:pt idx="419">
                  <c:v>-3.9859718539568156E-2</c:v>
                </c:pt>
                <c:pt idx="420">
                  <c:v>-0.19087374668561008</c:v>
                </c:pt>
                <c:pt idx="421">
                  <c:v>-0.12618637201704974</c:v>
                </c:pt>
                <c:pt idx="422">
                  <c:v>-0.3414677348153452</c:v>
                </c:pt>
                <c:pt idx="423">
                  <c:v>-0.3529209613338109</c:v>
                </c:pt>
                <c:pt idx="424">
                  <c:v>-0.66392886520042982</c:v>
                </c:pt>
                <c:pt idx="425">
                  <c:v>-0.56113597868038712</c:v>
                </c:pt>
                <c:pt idx="426">
                  <c:v>-0.54142238081234861</c:v>
                </c:pt>
                <c:pt idx="427">
                  <c:v>-0.4872801427311142</c:v>
                </c:pt>
                <c:pt idx="428">
                  <c:v>-0.44775212845800283</c:v>
                </c:pt>
                <c:pt idx="429">
                  <c:v>-0.33907691561220288</c:v>
                </c:pt>
                <c:pt idx="430">
                  <c:v>-0.33256922405098299</c:v>
                </c:pt>
                <c:pt idx="431">
                  <c:v>-0.29021230164588507</c:v>
                </c:pt>
                <c:pt idx="432">
                  <c:v>-0.30679107148129692</c:v>
                </c:pt>
                <c:pt idx="433">
                  <c:v>-0.39461196433316736</c:v>
                </c:pt>
                <c:pt idx="434">
                  <c:v>-0.33685076789985091</c:v>
                </c:pt>
                <c:pt idx="435">
                  <c:v>-0.39436569110986586</c:v>
                </c:pt>
                <c:pt idx="436">
                  <c:v>-0.39132912199887926</c:v>
                </c:pt>
                <c:pt idx="437">
                  <c:v>-0.40689620979899122</c:v>
                </c:pt>
                <c:pt idx="438">
                  <c:v>-0.25690658881909201</c:v>
                </c:pt>
                <c:pt idx="439">
                  <c:v>-0.18561592993718312</c:v>
                </c:pt>
                <c:pt idx="440">
                  <c:v>-0.20345433694346449</c:v>
                </c:pt>
                <c:pt idx="441">
                  <c:v>-0.21960890324911819</c:v>
                </c:pt>
                <c:pt idx="442">
                  <c:v>-0.2432480129242065</c:v>
                </c:pt>
                <c:pt idx="443">
                  <c:v>-0.1186232116317858</c:v>
                </c:pt>
                <c:pt idx="444">
                  <c:v>-0.12496089046860703</c:v>
                </c:pt>
                <c:pt idx="445">
                  <c:v>-0.12166480142174629</c:v>
                </c:pt>
                <c:pt idx="446">
                  <c:v>-6.3898321279571846E-2</c:v>
                </c:pt>
                <c:pt idx="447">
                  <c:v>1.5491510848385293E-2</c:v>
                </c:pt>
                <c:pt idx="448">
                  <c:v>1.394235976354663E-2</c:v>
                </c:pt>
                <c:pt idx="449">
                  <c:v>2.1648123787191942E-2</c:v>
                </c:pt>
                <c:pt idx="450">
                  <c:v>5.5883311408472913E-2</c:v>
                </c:pt>
                <c:pt idx="451">
                  <c:v>1.3894980267625368E-2</c:v>
                </c:pt>
                <c:pt idx="452">
                  <c:v>3.4054822408626784E-3</c:v>
                </c:pt>
                <c:pt idx="453">
                  <c:v>0.13976493401677592</c:v>
                </c:pt>
                <c:pt idx="454">
                  <c:v>0.14398844061509841</c:v>
                </c:pt>
                <c:pt idx="455">
                  <c:v>0.20248959655358867</c:v>
                </c:pt>
                <c:pt idx="456">
                  <c:v>0.17314063689822934</c:v>
                </c:pt>
                <c:pt idx="457">
                  <c:v>0.18322657320840641</c:v>
                </c:pt>
                <c:pt idx="458">
                  <c:v>0.10110391588756551</c:v>
                </c:pt>
                <c:pt idx="459">
                  <c:v>0.10009352429880902</c:v>
                </c:pt>
                <c:pt idx="460">
                  <c:v>-8.3115828131071989E-2</c:v>
                </c:pt>
                <c:pt idx="461">
                  <c:v>-0.71290424531796504</c:v>
                </c:pt>
                <c:pt idx="462">
                  <c:v>-0.62341382078616858</c:v>
                </c:pt>
                <c:pt idx="463">
                  <c:v>-0.65217243870755182</c:v>
                </c:pt>
                <c:pt idx="464">
                  <c:v>-0.47755519483679709</c:v>
                </c:pt>
                <c:pt idx="465">
                  <c:v>-0.42069967535311736</c:v>
                </c:pt>
                <c:pt idx="466">
                  <c:v>-0.25102970781780565</c:v>
                </c:pt>
                <c:pt idx="467">
                  <c:v>-0.24412673703602561</c:v>
                </c:pt>
                <c:pt idx="468">
                  <c:v>-0.101214063332423</c:v>
                </c:pt>
                <c:pt idx="469">
                  <c:v>-7.2892656999180794E-2</c:v>
                </c:pt>
                <c:pt idx="470">
                  <c:v>7.2966087007371172E-3</c:v>
                </c:pt>
                <c:pt idx="471">
                  <c:v>6.5669478306635831E-3</c:v>
                </c:pt>
                <c:pt idx="472">
                  <c:v>6.0610253047597151E-2</c:v>
                </c:pt>
                <c:pt idx="473">
                  <c:v>0.13654922774283751</c:v>
                </c:pt>
                <c:pt idx="474">
                  <c:v>0.15029430496855323</c:v>
                </c:pt>
                <c:pt idx="475">
                  <c:v>0.1443648744716981</c:v>
                </c:pt>
                <c:pt idx="476">
                  <c:v>8.4328387024528162E-2</c:v>
                </c:pt>
                <c:pt idx="477">
                  <c:v>0.13059554832207532</c:v>
                </c:pt>
                <c:pt idx="478">
                  <c:v>0.13583599348986741</c:v>
                </c:pt>
                <c:pt idx="479">
                  <c:v>0.21335239414088036</c:v>
                </c:pt>
                <c:pt idx="480">
                  <c:v>0.24671715472679212</c:v>
                </c:pt>
                <c:pt idx="481">
                  <c:v>0.22204543925411313</c:v>
                </c:pt>
                <c:pt idx="482">
                  <c:v>0.1087408953287019</c:v>
                </c:pt>
                <c:pt idx="483">
                  <c:v>0.1251668057958315</c:v>
                </c:pt>
                <c:pt idx="484">
                  <c:v>0.1126501252162484</c:v>
                </c:pt>
                <c:pt idx="485">
                  <c:v>6.488511269462327E-2</c:v>
                </c:pt>
                <c:pt idx="486">
                  <c:v>6.7596601425160774E-2</c:v>
                </c:pt>
                <c:pt idx="487">
                  <c:v>8.8136941282644266E-2</c:v>
                </c:pt>
                <c:pt idx="488">
                  <c:v>0.22512324715438004</c:v>
                </c:pt>
                <c:pt idx="489">
                  <c:v>0.1753109224389422</c:v>
                </c:pt>
                <c:pt idx="490">
                  <c:v>0.16687983019504804</c:v>
                </c:pt>
                <c:pt idx="491">
                  <c:v>2.25918471755433E-2</c:v>
                </c:pt>
                <c:pt idx="492">
                  <c:v>-3.4367337542011267E-2</c:v>
                </c:pt>
                <c:pt idx="493">
                  <c:v>6.0269396212190074E-2</c:v>
                </c:pt>
                <c:pt idx="494">
                  <c:v>-4.6057543409029122E-2</c:v>
                </c:pt>
                <c:pt idx="495">
                  <c:v>2.2348210931873336E-2</c:v>
                </c:pt>
                <c:pt idx="496">
                  <c:v>-3.4586610161313924E-2</c:v>
                </c:pt>
                <c:pt idx="497">
                  <c:v>-0.1223279491451823</c:v>
                </c:pt>
                <c:pt idx="498">
                  <c:v>-0.12829515423066429</c:v>
                </c:pt>
                <c:pt idx="499">
                  <c:v>-0.11546563880759786</c:v>
                </c:pt>
                <c:pt idx="500">
                  <c:v>-9.4819074926837832E-2</c:v>
                </c:pt>
                <c:pt idx="501">
                  <c:v>-7.6237167434153985E-2</c:v>
                </c:pt>
                <c:pt idx="502">
                  <c:v>-4.1213450690739339E-2</c:v>
                </c:pt>
                <c:pt idx="503">
                  <c:v>-7.3592105621665294E-2</c:v>
                </c:pt>
                <c:pt idx="504">
                  <c:v>-4.7932895059498826E-2</c:v>
                </c:pt>
                <c:pt idx="505">
                  <c:v>-6.1439605553549104E-2</c:v>
                </c:pt>
                <c:pt idx="506">
                  <c:v>8.1504355001805973E-2</c:v>
                </c:pt>
                <c:pt idx="507">
                  <c:v>7.3353919501625509E-2</c:v>
                </c:pt>
                <c:pt idx="508">
                  <c:v>2.0418527551463228E-2</c:v>
                </c:pt>
                <c:pt idx="509">
                  <c:v>-3.6323325203683865E-2</c:v>
                </c:pt>
                <c:pt idx="510">
                  <c:v>-8.7390992683315627E-2</c:v>
                </c:pt>
                <c:pt idx="511">
                  <c:v>4.8948106585016138E-2</c:v>
                </c:pt>
                <c:pt idx="512">
                  <c:v>1.6753295926514422E-2</c:v>
                </c:pt>
                <c:pt idx="513">
                  <c:v>0.115277966333863</c:v>
                </c:pt>
                <c:pt idx="514">
                  <c:v>9.4650169700476461E-2</c:v>
                </c:pt>
                <c:pt idx="515">
                  <c:v>0.13078515273042823</c:v>
                </c:pt>
                <c:pt idx="516">
                  <c:v>0.18150663745738571</c:v>
                </c:pt>
                <c:pt idx="517">
                  <c:v>0.18155597371164678</c:v>
                </c:pt>
                <c:pt idx="518">
                  <c:v>0.14520037634048233</c:v>
                </c:pt>
                <c:pt idx="519">
                  <c:v>0.72318033870643417</c:v>
                </c:pt>
                <c:pt idx="520">
                  <c:v>0.54146230483579094</c:v>
                </c:pt>
                <c:pt idx="521">
                  <c:v>2.1464160743522114</c:v>
                </c:pt>
                <c:pt idx="522">
                  <c:v>0.23627446691699028</c:v>
                </c:pt>
                <c:pt idx="523">
                  <c:v>9.41470202252912E-2</c:v>
                </c:pt>
                <c:pt idx="524">
                  <c:v>0.38553231820276146</c:v>
                </c:pt>
                <c:pt idx="525">
                  <c:v>1.8779086382485488E-2</c:v>
                </c:pt>
                <c:pt idx="526">
                  <c:v>0.17190117774423719</c:v>
                </c:pt>
                <c:pt idx="527">
                  <c:v>-0.14608894003018635</c:v>
                </c:pt>
                <c:pt idx="528">
                  <c:v>-0.26828004602716815</c:v>
                </c:pt>
                <c:pt idx="529">
                  <c:v>-0.20495204142445145</c:v>
                </c:pt>
                <c:pt idx="530">
                  <c:v>-0.24825683728200687</c:v>
                </c:pt>
                <c:pt idx="531">
                  <c:v>-0.2416311535538056</c:v>
                </c:pt>
                <c:pt idx="532">
                  <c:v>-0.28126803819842561</c:v>
                </c:pt>
                <c:pt idx="533">
                  <c:v>-0.18934123437858341</c:v>
                </c:pt>
                <c:pt idx="534">
                  <c:v>-0.20690711094072567</c:v>
                </c:pt>
                <c:pt idx="535">
                  <c:v>-0.20441639984665283</c:v>
                </c:pt>
                <c:pt idx="536">
                  <c:v>-0.17487475986198797</c:v>
                </c:pt>
                <c:pt idx="537">
                  <c:v>-0.20298728387578935</c:v>
                </c:pt>
                <c:pt idx="538">
                  <c:v>-0.28298855548821011</c:v>
                </c:pt>
                <c:pt idx="539">
                  <c:v>-0.26378969993938917</c:v>
                </c:pt>
                <c:pt idx="540">
                  <c:v>-0.15531072994545037</c:v>
                </c:pt>
                <c:pt idx="541">
                  <c:v>-0.130679656950905</c:v>
                </c:pt>
                <c:pt idx="542">
                  <c:v>-0.23611169125581455</c:v>
                </c:pt>
                <c:pt idx="543">
                  <c:v>-0.10310052213023324</c:v>
                </c:pt>
                <c:pt idx="544">
                  <c:v>-9.2790469917209961E-2</c:v>
                </c:pt>
                <c:pt idx="545">
                  <c:v>-0.13821142292548894</c:v>
                </c:pt>
                <c:pt idx="546">
                  <c:v>-0.27029028063294014</c:v>
                </c:pt>
                <c:pt idx="547">
                  <c:v>-0.18856125256964607</c:v>
                </c:pt>
                <c:pt idx="548">
                  <c:v>-0.17880512731268139</c:v>
                </c:pt>
                <c:pt idx="549">
                  <c:v>-7.8924614581413088E-2</c:v>
                </c:pt>
                <c:pt idx="550">
                  <c:v>-7.1032153123272046E-2</c:v>
                </c:pt>
                <c:pt idx="551">
                  <c:v>6.3771062189054817E-2</c:v>
                </c:pt>
                <c:pt idx="552">
                  <c:v>0.1666939559701488</c:v>
                </c:pt>
                <c:pt idx="553">
                  <c:v>0.22302456037313423</c:v>
                </c:pt>
                <c:pt idx="554">
                  <c:v>0.14602210433582075</c:v>
                </c:pt>
                <c:pt idx="555">
                  <c:v>0.16781989390223861</c:v>
                </c:pt>
                <c:pt idx="556">
                  <c:v>-0.18616209548798546</c:v>
                </c:pt>
                <c:pt idx="557">
                  <c:v>-6.7345885939186889E-2</c:v>
                </c:pt>
                <c:pt idx="558">
                  <c:v>-2.4111297345268401E-2</c:v>
                </c:pt>
                <c:pt idx="559">
                  <c:v>-9.4600167610741082E-2</c:v>
                </c:pt>
                <c:pt idx="560">
                  <c:v>-0.13984015084966694</c:v>
                </c:pt>
                <c:pt idx="561">
                  <c:v>-8.0256135764700698E-2</c:v>
                </c:pt>
                <c:pt idx="562">
                  <c:v>9.7694778117691783E-3</c:v>
                </c:pt>
                <c:pt idx="563">
                  <c:v>-2.7707469969407317E-2</c:v>
                </c:pt>
                <c:pt idx="564">
                  <c:v>-5.2236722972466509E-2</c:v>
                </c:pt>
                <c:pt idx="565">
                  <c:v>-7.4413050675220305E-2</c:v>
                </c:pt>
                <c:pt idx="566">
                  <c:v>-3.0471745607698608E-2</c:v>
                </c:pt>
                <c:pt idx="567">
                  <c:v>1.817542895307156E-2</c:v>
                </c:pt>
                <c:pt idx="568">
                  <c:v>-2.9242113942236081E-2</c:v>
                </c:pt>
                <c:pt idx="569">
                  <c:v>1.9282097451987834E-2</c:v>
                </c:pt>
                <c:pt idx="570">
                  <c:v>2.6453887706788581E-2</c:v>
                </c:pt>
                <c:pt idx="571">
                  <c:v>8.7608498936110113E-2</c:v>
                </c:pt>
                <c:pt idx="572">
                  <c:v>2.4147649042498998E-2</c:v>
                </c:pt>
                <c:pt idx="573">
                  <c:v>7.6432884138248891E-2</c:v>
                </c:pt>
                <c:pt idx="574">
                  <c:v>6.8789595724424224E-2</c:v>
                </c:pt>
                <c:pt idx="575">
                  <c:v>6.191063615198189E-2</c:v>
                </c:pt>
                <c:pt idx="576">
                  <c:v>0.10131957253678348</c:v>
                </c:pt>
                <c:pt idx="577">
                  <c:v>8.2087615283105375E-2</c:v>
                </c:pt>
                <c:pt idx="578">
                  <c:v>5.5578853754794988E-2</c:v>
                </c:pt>
                <c:pt idx="579">
                  <c:v>0.10472096837931577</c:v>
                </c:pt>
                <c:pt idx="580">
                  <c:v>4.8748871541383743E-2</c:v>
                </c:pt>
                <c:pt idx="581">
                  <c:v>8.027398438724509E-2</c:v>
                </c:pt>
                <c:pt idx="582">
                  <c:v>7.2246585948520625E-2</c:v>
                </c:pt>
                <c:pt idx="583">
                  <c:v>8.3221927353668512E-2</c:v>
                </c:pt>
                <c:pt idx="584">
                  <c:v>5.66997346183018E-2</c:v>
                </c:pt>
                <c:pt idx="585">
                  <c:v>0.47942976115647173</c:v>
                </c:pt>
                <c:pt idx="586">
                  <c:v>0.44068678504082426</c:v>
                </c:pt>
                <c:pt idx="587">
                  <c:v>0.6062181065367418</c:v>
                </c:pt>
                <c:pt idx="588">
                  <c:v>0.35419629588306734</c:v>
                </c:pt>
                <c:pt idx="589">
                  <c:v>0.40987666629476038</c:v>
                </c:pt>
                <c:pt idx="590">
                  <c:v>0.43278899966528428</c:v>
                </c:pt>
                <c:pt idx="591">
                  <c:v>0.5991100996987555</c:v>
                </c:pt>
                <c:pt idx="592">
                  <c:v>0.42979908972887948</c:v>
                </c:pt>
                <c:pt idx="593">
                  <c:v>0.34121918075599122</c:v>
                </c:pt>
                <c:pt idx="594">
                  <c:v>0.10659726268039194</c:v>
                </c:pt>
                <c:pt idx="595">
                  <c:v>0.13243753641235312</c:v>
                </c:pt>
                <c:pt idx="596">
                  <c:v>0.25589378277111674</c:v>
                </c:pt>
                <c:pt idx="597">
                  <c:v>0.23940440449400491</c:v>
                </c:pt>
                <c:pt idx="598">
                  <c:v>0.27926396404460441</c:v>
                </c:pt>
                <c:pt idx="599">
                  <c:v>0.21493756764014371</c:v>
                </c:pt>
                <c:pt idx="600">
                  <c:v>0.38484381087612896</c:v>
                </c:pt>
                <c:pt idx="601">
                  <c:v>0.25515942978851669</c:v>
                </c:pt>
                <c:pt idx="602">
                  <c:v>0.20234348680966452</c:v>
                </c:pt>
                <c:pt idx="603">
                  <c:v>0.16390913812869901</c:v>
                </c:pt>
                <c:pt idx="604">
                  <c:v>0.10191822431582853</c:v>
                </c:pt>
                <c:pt idx="605">
                  <c:v>0.20112640188424535</c:v>
                </c:pt>
                <c:pt idx="606">
                  <c:v>0.26301376169582014</c:v>
                </c:pt>
                <c:pt idx="607">
                  <c:v>0.26401238552623862</c:v>
                </c:pt>
                <c:pt idx="608">
                  <c:v>0.47471114697361472</c:v>
                </c:pt>
                <c:pt idx="609">
                  <c:v>0.45454003227625339</c:v>
                </c:pt>
                <c:pt idx="610">
                  <c:v>0.40908602904862779</c:v>
                </c:pt>
                <c:pt idx="611">
                  <c:v>0.48667742614376497</c:v>
                </c:pt>
                <c:pt idx="612">
                  <c:v>0.41070968352938841</c:v>
                </c:pt>
                <c:pt idx="613">
                  <c:v>0.28753871517644924</c:v>
                </c:pt>
                <c:pt idx="614">
                  <c:v>0.2131848436588033</c:v>
                </c:pt>
                <c:pt idx="615">
                  <c:v>0.1827663592929234</c:v>
                </c:pt>
                <c:pt idx="616">
                  <c:v>0.18278972336363086</c:v>
                </c:pt>
                <c:pt idx="617">
                  <c:v>1.8610751027266836E-2</c:v>
                </c:pt>
                <c:pt idx="618">
                  <c:v>-4.7050324075460281E-2</c:v>
                </c:pt>
                <c:pt idx="619">
                  <c:v>-9.7045291667915201E-2</c:v>
                </c:pt>
                <c:pt idx="620">
                  <c:v>-0.1420407625011233</c:v>
                </c:pt>
                <c:pt idx="621">
                  <c:v>-0.12783668625101097</c:v>
                </c:pt>
                <c:pt idx="622">
                  <c:v>-0.10595301762591003</c:v>
                </c:pt>
                <c:pt idx="623">
                  <c:v>-0.15005771586331917</c:v>
                </c:pt>
                <c:pt idx="624">
                  <c:v>-5.2951944276987462E-2</c:v>
                </c:pt>
                <c:pt idx="625">
                  <c:v>0.23494325015071116</c:v>
                </c:pt>
                <c:pt idx="626">
                  <c:v>0.16584892513563965</c:v>
                </c:pt>
                <c:pt idx="627">
                  <c:v>0.11276403262207602</c:v>
                </c:pt>
                <c:pt idx="628">
                  <c:v>6.5087629359867449E-2</c:v>
                </c:pt>
                <c:pt idx="629">
                  <c:v>0.10407886642387965</c:v>
                </c:pt>
                <c:pt idx="630">
                  <c:v>0.11197097978149184</c:v>
                </c:pt>
                <c:pt idx="631">
                  <c:v>0.12807388180334289</c:v>
                </c:pt>
                <c:pt idx="632">
                  <c:v>8.7966493623008013E-2</c:v>
                </c:pt>
                <c:pt idx="633">
                  <c:v>9.7369844260708049E-2</c:v>
                </c:pt>
                <c:pt idx="634">
                  <c:v>0.14233285983463784</c:v>
                </c:pt>
                <c:pt idx="635">
                  <c:v>3.6899573851173706E-2</c:v>
                </c:pt>
                <c:pt idx="636">
                  <c:v>0.49810961646605634</c:v>
                </c:pt>
                <c:pt idx="637">
                  <c:v>0.41189865481945098</c:v>
                </c:pt>
                <c:pt idx="638">
                  <c:v>0.28860878933750556</c:v>
                </c:pt>
                <c:pt idx="639">
                  <c:v>0.19594791040375537</c:v>
                </c:pt>
                <c:pt idx="640">
                  <c:v>0.10345311936337964</c:v>
                </c:pt>
                <c:pt idx="641">
                  <c:v>0.28450780742704129</c:v>
                </c:pt>
                <c:pt idx="642">
                  <c:v>0.24695702668433661</c:v>
                </c:pt>
                <c:pt idx="643">
                  <c:v>0.17666132401590318</c:v>
                </c:pt>
                <c:pt idx="644">
                  <c:v>0.15899519161431286</c:v>
                </c:pt>
                <c:pt idx="645">
                  <c:v>0.22519567245288208</c:v>
                </c:pt>
                <c:pt idx="646">
                  <c:v>0.12057610520759354</c:v>
                </c:pt>
                <c:pt idx="647">
                  <c:v>0.16321849468683425</c:v>
                </c:pt>
                <c:pt idx="648">
                  <c:v>0.36569664521815071</c:v>
                </c:pt>
                <c:pt idx="649">
                  <c:v>0.3564269806963356</c:v>
                </c:pt>
                <c:pt idx="650">
                  <c:v>0.36638428262670164</c:v>
                </c:pt>
                <c:pt idx="651">
                  <c:v>0.47564585436403206</c:v>
                </c:pt>
                <c:pt idx="652">
                  <c:v>0.37338126892762968</c:v>
                </c:pt>
                <c:pt idx="653">
                  <c:v>0.29954314203486643</c:v>
                </c:pt>
                <c:pt idx="654">
                  <c:v>0.18758882783137931</c:v>
                </c:pt>
                <c:pt idx="655">
                  <c:v>0.16882994504824111</c:v>
                </c:pt>
                <c:pt idx="656">
                  <c:v>7.8946950543416605E-2</c:v>
                </c:pt>
                <c:pt idx="657">
                  <c:v>7.1052255489075122E-2</c:v>
                </c:pt>
                <c:pt idx="658">
                  <c:v>6.3947029940167432E-2</c:v>
                </c:pt>
                <c:pt idx="659">
                  <c:v>0.14875232694615104</c:v>
                </c:pt>
                <c:pt idx="660">
                  <c:v>8.8277094251535182E-2</c:v>
                </c:pt>
                <c:pt idx="661">
                  <c:v>-3.9050615173618297E-2</c:v>
                </c:pt>
                <c:pt idx="662">
                  <c:v>-2.6045553656256715E-2</c:v>
                </c:pt>
                <c:pt idx="663">
                  <c:v>-7.8140998290631813E-2</c:v>
                </c:pt>
                <c:pt idx="664">
                  <c:v>-6.1126898461568935E-2</c:v>
                </c:pt>
                <c:pt idx="665">
                  <c:v>5.4285791384588222E-2</c:v>
                </c:pt>
                <c:pt idx="666">
                  <c:v>7.6257212246129136E-2</c:v>
                </c:pt>
                <c:pt idx="667">
                  <c:v>5.0431491021515562E-2</c:v>
                </c:pt>
                <c:pt idx="668">
                  <c:v>8.8883419193646063E-3</c:v>
                </c:pt>
                <c:pt idx="669">
                  <c:v>4.4499507727427279E-2</c:v>
                </c:pt>
                <c:pt idx="670">
                  <c:v>4.9149556954684925E-2</c:v>
                </c:pt>
                <c:pt idx="671">
                  <c:v>-2.8765398740783432E-2</c:v>
                </c:pt>
                <c:pt idx="672">
                  <c:v>-3.4988858866705108E-2</c:v>
                </c:pt>
                <c:pt idx="673">
                  <c:v>6.881002701996497E-2</c:v>
                </c:pt>
                <c:pt idx="674">
                  <c:v>4.372902431796799E-2</c:v>
                </c:pt>
                <c:pt idx="675">
                  <c:v>-1.5343878113828424E-2</c:v>
                </c:pt>
                <c:pt idx="676">
                  <c:v>-9.5909490302446443E-2</c:v>
                </c:pt>
                <c:pt idx="677">
                  <c:v>-6.8018541272202526E-2</c:v>
                </c:pt>
                <c:pt idx="678">
                  <c:v>-0.13421668714498214</c:v>
                </c:pt>
                <c:pt idx="679">
                  <c:v>-0.18459501843048454</c:v>
                </c:pt>
                <c:pt idx="680">
                  <c:v>-0.16613551658743653</c:v>
                </c:pt>
                <c:pt idx="681">
                  <c:v>-0.28622196492869278</c:v>
                </c:pt>
                <c:pt idx="682">
                  <c:v>-0.24849976843582411</c:v>
                </c:pt>
                <c:pt idx="683">
                  <c:v>-0.33304979159224235</c:v>
                </c:pt>
                <c:pt idx="684">
                  <c:v>-0.43644481243301758</c:v>
                </c:pt>
                <c:pt idx="685">
                  <c:v>-0.3563003311897166</c:v>
                </c:pt>
                <c:pt idx="686">
                  <c:v>-0.16577029807074428</c:v>
                </c:pt>
                <c:pt idx="687">
                  <c:v>-0.13089326826367031</c:v>
                </c:pt>
                <c:pt idx="688">
                  <c:v>-0.11780394143730355</c:v>
                </c:pt>
                <c:pt idx="689">
                  <c:v>-6.0523547293573898E-2</c:v>
                </c:pt>
                <c:pt idx="690">
                  <c:v>-0.23677119256421708</c:v>
                </c:pt>
                <c:pt idx="691">
                  <c:v>-0.21309407330779617</c:v>
                </c:pt>
                <c:pt idx="692">
                  <c:v>-0.17348466597701684</c:v>
                </c:pt>
                <c:pt idx="693">
                  <c:v>-0.14703619937931567</c:v>
                </c:pt>
                <c:pt idx="694">
                  <c:v>-0.12323257944138355</c:v>
                </c:pt>
                <c:pt idx="695">
                  <c:v>6.2290678502754382E-2</c:v>
                </c:pt>
                <c:pt idx="696">
                  <c:v>4.696161065247928E-2</c:v>
                </c:pt>
                <c:pt idx="697">
                  <c:v>0.15166544958723094</c:v>
                </c:pt>
                <c:pt idx="698">
                  <c:v>0.16379890462850799</c:v>
                </c:pt>
                <c:pt idx="699">
                  <c:v>0.14741901416565728</c:v>
                </c:pt>
                <c:pt idx="700">
                  <c:v>0.132677112749092</c:v>
                </c:pt>
                <c:pt idx="701">
                  <c:v>0.15590940147418308</c:v>
                </c:pt>
                <c:pt idx="702">
                  <c:v>0.24051846132676502</c:v>
                </c:pt>
                <c:pt idx="703">
                  <c:v>0.17096661519408762</c:v>
                </c:pt>
                <c:pt idx="704">
                  <c:v>0.16296995367467915</c:v>
                </c:pt>
                <c:pt idx="705">
                  <c:v>9.1972958307211528E-2</c:v>
                </c:pt>
                <c:pt idx="706">
                  <c:v>0.14657566247649001</c:v>
                </c:pt>
                <c:pt idx="707">
                  <c:v>0.15921809622884098</c:v>
                </c:pt>
                <c:pt idx="708">
                  <c:v>7.9496286605956534E-2</c:v>
                </c:pt>
                <c:pt idx="709">
                  <c:v>-0.12895334205463893</c:v>
                </c:pt>
                <c:pt idx="710">
                  <c:v>-7.9658007849173984E-2</c:v>
                </c:pt>
                <c:pt idx="711">
                  <c:v>-1.6992207064257414E-2</c:v>
                </c:pt>
                <c:pt idx="712">
                  <c:v>3.9407013642168032E-2</c:v>
                </c:pt>
                <c:pt idx="713">
                  <c:v>-9.2133687722049551E-2</c:v>
                </c:pt>
                <c:pt idx="714">
                  <c:v>-7.3820318949844754E-2</c:v>
                </c:pt>
                <c:pt idx="715">
                  <c:v>-0.1849382870548606</c:v>
                </c:pt>
                <c:pt idx="716">
                  <c:v>2.5055541650624846E-2</c:v>
                </c:pt>
                <c:pt idx="717">
                  <c:v>-3.2150012514437165E-2</c:v>
                </c:pt>
                <c:pt idx="718">
                  <c:v>2.5764988737005723E-2</c:v>
                </c:pt>
                <c:pt idx="719">
                  <c:v>0.10518848986330553</c:v>
                </c:pt>
                <c:pt idx="720">
                  <c:v>3.0869640876974636E-2</c:v>
                </c:pt>
                <c:pt idx="721">
                  <c:v>-5.4317323210723245E-2</c:v>
                </c:pt>
                <c:pt idx="722">
                  <c:v>-3.9685590889651401E-2</c:v>
                </c:pt>
                <c:pt idx="723">
                  <c:v>-6.3117031800686618E-2</c:v>
                </c:pt>
                <c:pt idx="724">
                  <c:v>-0.13880532862061834</c:v>
                </c:pt>
                <c:pt idx="725">
                  <c:v>-0.12492479575855686</c:v>
                </c:pt>
                <c:pt idx="726">
                  <c:v>-3.0432316182700703E-2</c:v>
                </c:pt>
                <c:pt idx="727">
                  <c:v>0.10931091543556981</c:v>
                </c:pt>
                <c:pt idx="728">
                  <c:v>8.0179823892012614E-2</c:v>
                </c:pt>
                <c:pt idx="729">
                  <c:v>-4.6338158497189141E-2</c:v>
                </c:pt>
                <c:pt idx="730">
                  <c:v>-5.2043426474703836E-3</c:v>
                </c:pt>
                <c:pt idx="731">
                  <c:v>3.1716091617275843E-2</c:v>
                </c:pt>
                <c:pt idx="732">
                  <c:v>-0.16285551754445216</c:v>
                </c:pt>
                <c:pt idx="733">
                  <c:v>-8.2769965790007838E-2</c:v>
                </c:pt>
                <c:pt idx="734">
                  <c:v>-9.2692969211007004E-2</c:v>
                </c:pt>
                <c:pt idx="735">
                  <c:v>-0.11992367228990641</c:v>
                </c:pt>
                <c:pt idx="736">
                  <c:v>5.6168694939084496E-2</c:v>
                </c:pt>
                <c:pt idx="737">
                  <c:v>-2.2348174554824851E-2</c:v>
                </c:pt>
                <c:pt idx="738">
                  <c:v>7.186642900657958E-3</c:v>
                </c:pt>
                <c:pt idx="739">
                  <c:v>0.19796797861059101</c:v>
                </c:pt>
                <c:pt idx="740">
                  <c:v>0.14167118074953233</c:v>
                </c:pt>
                <c:pt idx="741">
                  <c:v>0.24600406267457942</c:v>
                </c:pt>
                <c:pt idx="742">
                  <c:v>0.24870365640712055</c:v>
                </c:pt>
                <c:pt idx="743">
                  <c:v>0.18743329076640869</c:v>
                </c:pt>
                <c:pt idx="744">
                  <c:v>0.15038996168976748</c:v>
                </c:pt>
                <c:pt idx="745">
                  <c:v>0.29035096552078965</c:v>
                </c:pt>
                <c:pt idx="746">
                  <c:v>0.19751586896871132</c:v>
                </c:pt>
                <c:pt idx="747">
                  <c:v>0.13216428207184006</c:v>
                </c:pt>
                <c:pt idx="748">
                  <c:v>2.7847853864655825E-2</c:v>
                </c:pt>
                <c:pt idx="749">
                  <c:v>7.9763068478190036E-2</c:v>
                </c:pt>
                <c:pt idx="750">
                  <c:v>0.22668676163037027</c:v>
                </c:pt>
                <c:pt idx="751">
                  <c:v>0.24961808546733355</c:v>
                </c:pt>
                <c:pt idx="752">
                  <c:v>0.36135627692060002</c:v>
                </c:pt>
                <c:pt idx="753">
                  <c:v>0.28882064922853967</c:v>
                </c:pt>
                <c:pt idx="754">
                  <c:v>0.25083858430568551</c:v>
                </c:pt>
                <c:pt idx="755">
                  <c:v>0.1983547258751166</c:v>
                </c:pt>
                <c:pt idx="756">
                  <c:v>0.14201925328760545</c:v>
                </c:pt>
                <c:pt idx="757">
                  <c:v>0.19171732795884378</c:v>
                </c:pt>
                <c:pt idx="758">
                  <c:v>0.13604559516295911</c:v>
                </c:pt>
                <c:pt idx="759">
                  <c:v>2.2141035646662921E-2</c:v>
                </c:pt>
                <c:pt idx="760">
                  <c:v>1.7269320819970346E-3</c:v>
                </c:pt>
                <c:pt idx="761">
                  <c:v>-1.6645761126203418E-2</c:v>
                </c:pt>
                <c:pt idx="762">
                  <c:v>4.8818814986416825E-2</c:v>
                </c:pt>
                <c:pt idx="763">
                  <c:v>0.10773693348777513</c:v>
                </c:pt>
                <c:pt idx="764">
                  <c:v>-3.9836759861002768E-2</c:v>
                </c:pt>
                <c:pt idx="765">
                  <c:v>-0.21815308387490351</c:v>
                </c:pt>
                <c:pt idx="766">
                  <c:v>-0.1598377754874134</c:v>
                </c:pt>
                <c:pt idx="767">
                  <c:v>-0.30795399793867251</c:v>
                </c:pt>
                <c:pt idx="768">
                  <c:v>-0.28625859814480492</c:v>
                </c:pt>
                <c:pt idx="769">
                  <c:v>-0.3579327383303248</c:v>
                </c:pt>
                <c:pt idx="770">
                  <c:v>-0.43153946449729297</c:v>
                </c:pt>
                <c:pt idx="771">
                  <c:v>-0.40658551804756282</c:v>
                </c:pt>
                <c:pt idx="772">
                  <c:v>-0.29302696624280689</c:v>
                </c:pt>
                <c:pt idx="773">
                  <c:v>-0.2545242696185257</c:v>
                </c:pt>
                <c:pt idx="774">
                  <c:v>-0.21997184265667347</c:v>
                </c:pt>
                <c:pt idx="775">
                  <c:v>-7.9474658391006869E-2</c:v>
                </c:pt>
                <c:pt idx="776">
                  <c:v>9.2572807448092931E-2</c:v>
                </c:pt>
                <c:pt idx="777">
                  <c:v>0.11971552670328389</c:v>
                </c:pt>
                <c:pt idx="778">
                  <c:v>0.13514397403295586</c:v>
                </c:pt>
                <c:pt idx="779">
                  <c:v>-0.10627042337033998</c:v>
                </c:pt>
                <c:pt idx="780">
                  <c:v>-0.10474338103330627</c:v>
                </c:pt>
                <c:pt idx="781">
                  <c:v>-7.6069042929975517E-2</c:v>
                </c:pt>
                <c:pt idx="782">
                  <c:v>-0.1049621386369779</c:v>
                </c:pt>
                <c:pt idx="783">
                  <c:v>-2.1465924773281131E-2</c:v>
                </c:pt>
                <c:pt idx="784">
                  <c:v>-0.12871933229595278</c:v>
                </c:pt>
                <c:pt idx="785">
                  <c:v>-0.21614739906635805</c:v>
                </c:pt>
                <c:pt idx="786">
                  <c:v>-0.2948326591597219</c:v>
                </c:pt>
                <c:pt idx="787">
                  <c:v>-0.11034939324374982</c:v>
                </c:pt>
                <c:pt idx="788">
                  <c:v>0.11948554608062523</c:v>
                </c:pt>
                <c:pt idx="789">
                  <c:v>-6.5663008527438116E-2</c:v>
                </c:pt>
                <c:pt idx="790">
                  <c:v>-4.9996707674694996E-2</c:v>
                </c:pt>
                <c:pt idx="791">
                  <c:v>-0.18179703690722526</c:v>
                </c:pt>
                <c:pt idx="792">
                  <c:v>-0.28211733321650279</c:v>
                </c:pt>
                <c:pt idx="793">
                  <c:v>-0.24470559989485263</c:v>
                </c:pt>
                <c:pt idx="794">
                  <c:v>-0.17473503990536621</c:v>
                </c:pt>
                <c:pt idx="795">
                  <c:v>-0.2392615359148289</c:v>
                </c:pt>
                <c:pt idx="796">
                  <c:v>-0.37033538232334617</c:v>
                </c:pt>
                <c:pt idx="797">
                  <c:v>-0.19650184409101179</c:v>
                </c:pt>
                <c:pt idx="798">
                  <c:v>-0.51415165968191001</c:v>
                </c:pt>
                <c:pt idx="799">
                  <c:v>-0.60863649371371942</c:v>
                </c:pt>
                <c:pt idx="800">
                  <c:v>-0.79387284434234839</c:v>
                </c:pt>
                <c:pt idx="801">
                  <c:v>-0.550385559908114</c:v>
                </c:pt>
                <c:pt idx="802">
                  <c:v>-0.313047003917303</c:v>
                </c:pt>
                <c:pt idx="803">
                  <c:v>-0.33644230352557258</c:v>
                </c:pt>
                <c:pt idx="804">
                  <c:v>-0.33919807317301576</c:v>
                </c:pt>
                <c:pt idx="805">
                  <c:v>-0.11387826585571492</c:v>
                </c:pt>
                <c:pt idx="806">
                  <c:v>-2.9590439270143598E-2</c:v>
                </c:pt>
                <c:pt idx="807">
                  <c:v>0.11926860465687028</c:v>
                </c:pt>
                <c:pt idx="808">
                  <c:v>0.16204174419118278</c:v>
                </c:pt>
                <c:pt idx="809">
                  <c:v>0.15493756977206363</c:v>
                </c:pt>
                <c:pt idx="810">
                  <c:v>0.11204381279485709</c:v>
                </c:pt>
                <c:pt idx="811">
                  <c:v>0.1646394315153703</c:v>
                </c:pt>
                <c:pt idx="812">
                  <c:v>6.6175488363833246E-2</c:v>
                </c:pt>
                <c:pt idx="813">
                  <c:v>0.11425793952744989</c:v>
                </c:pt>
                <c:pt idx="814">
                  <c:v>0.13013214557470398</c:v>
                </c:pt>
                <c:pt idx="815">
                  <c:v>0.13541893101723357</c:v>
                </c:pt>
                <c:pt idx="816">
                  <c:v>0.24947703791551046</c:v>
                </c:pt>
                <c:pt idx="817">
                  <c:v>0.22452933412395915</c:v>
                </c:pt>
                <c:pt idx="818">
                  <c:v>0.13827640071156377</c:v>
                </c:pt>
                <c:pt idx="819">
                  <c:v>0.20644876064040751</c:v>
                </c:pt>
                <c:pt idx="820">
                  <c:v>0.22230388457636696</c:v>
                </c:pt>
                <c:pt idx="821">
                  <c:v>0.13627349611873019</c:v>
                </c:pt>
                <c:pt idx="822">
                  <c:v>2.2346146506857067E-2</c:v>
                </c:pt>
                <c:pt idx="823">
                  <c:v>4.7411531856171862E-2</c:v>
                </c:pt>
                <c:pt idx="824">
                  <c:v>-2.1129621329445847E-2</c:v>
                </c:pt>
                <c:pt idx="825">
                  <c:v>-9.1916659196500383E-2</c:v>
                </c:pt>
                <c:pt idx="826">
                  <c:v>-0.18302499327685062</c:v>
                </c:pt>
                <c:pt idx="827">
                  <c:v>-0.10092249394916575</c:v>
                </c:pt>
                <c:pt idx="828">
                  <c:v>-0.21843024455424853</c:v>
                </c:pt>
                <c:pt idx="829">
                  <c:v>-0.20568722009882379</c:v>
                </c:pt>
                <c:pt idx="830">
                  <c:v>-9.3918498088941149E-2</c:v>
                </c:pt>
                <c:pt idx="831">
                  <c:v>3.3973351719953193E-2</c:v>
                </c:pt>
                <c:pt idx="832">
                  <c:v>-2.4123983452042808E-2</c:v>
                </c:pt>
                <c:pt idx="833">
                  <c:v>-0.1402115851068384</c:v>
                </c:pt>
                <c:pt idx="834">
                  <c:v>-6.2390426596154569E-2</c:v>
                </c:pt>
                <c:pt idx="835">
                  <c:v>-0.16555138393653923</c:v>
                </c:pt>
                <c:pt idx="836">
                  <c:v>-0.19459624554288624</c:v>
                </c:pt>
                <c:pt idx="837">
                  <c:v>-0.30273662098859777</c:v>
                </c:pt>
                <c:pt idx="838">
                  <c:v>-0.14486295888973721</c:v>
                </c:pt>
                <c:pt idx="839">
                  <c:v>-2.8776663000763314E-2</c:v>
                </c:pt>
                <c:pt idx="840">
                  <c:v>6.570100329931261E-2</c:v>
                </c:pt>
                <c:pt idx="841">
                  <c:v>0.15063090296938064</c:v>
                </c:pt>
                <c:pt idx="842">
                  <c:v>-6.5832187327557357E-2</c:v>
                </c:pt>
                <c:pt idx="843">
                  <c:v>-0.19654896859480164</c:v>
                </c:pt>
                <c:pt idx="844">
                  <c:v>-0.34169407173532118</c:v>
                </c:pt>
                <c:pt idx="845">
                  <c:v>-0.28002466456178965</c:v>
                </c:pt>
                <c:pt idx="846">
                  <c:v>-0.36182219810561111</c:v>
                </c:pt>
                <c:pt idx="847">
                  <c:v>-0.34393997829505008</c:v>
                </c:pt>
                <c:pt idx="848">
                  <c:v>-0.11734598046554545</c:v>
                </c:pt>
                <c:pt idx="849">
                  <c:v>-0.10561138241899126</c:v>
                </c:pt>
                <c:pt idx="850">
                  <c:v>5.134975582290835E-2</c:v>
                </c:pt>
                <c:pt idx="851">
                  <c:v>-0.11848521975938286</c:v>
                </c:pt>
                <c:pt idx="852">
                  <c:v>-0.16153669778344426</c:v>
                </c:pt>
                <c:pt idx="853">
                  <c:v>-0.11798302800510019</c:v>
                </c:pt>
                <c:pt idx="854">
                  <c:v>-1.4584725204589866E-2</c:v>
                </c:pt>
                <c:pt idx="855">
                  <c:v>-4.0626252684131003E-2</c:v>
                </c:pt>
                <c:pt idx="856">
                  <c:v>-9.0636274157169794E-3</c:v>
                </c:pt>
                <c:pt idx="857">
                  <c:v>0.1382427353258544</c:v>
                </c:pt>
                <c:pt idx="858">
                  <c:v>0.17021846179326872</c:v>
                </c:pt>
                <c:pt idx="859">
                  <c:v>3.4196615613941717E-2</c:v>
                </c:pt>
                <c:pt idx="860">
                  <c:v>-5.823045947452421E-3</c:v>
                </c:pt>
                <c:pt idx="861">
                  <c:v>0.10455925864729299</c:v>
                </c:pt>
                <c:pt idx="862">
                  <c:v>4.8303332782563935E-2</c:v>
                </c:pt>
                <c:pt idx="863">
                  <c:v>6.8729995043073089E-3</c:v>
                </c:pt>
                <c:pt idx="864">
                  <c:v>7.0285699553876313E-2</c:v>
                </c:pt>
                <c:pt idx="865">
                  <c:v>8.3571295984885552E-3</c:v>
                </c:pt>
                <c:pt idx="866">
                  <c:v>-0.13897858336136082</c:v>
                </c:pt>
                <c:pt idx="867">
                  <c:v>-0.26238072502522503</c:v>
                </c:pt>
                <c:pt idx="868">
                  <c:v>-0.35514265252270238</c:v>
                </c:pt>
                <c:pt idx="869">
                  <c:v>-0.22802838727043184</c:v>
                </c:pt>
                <c:pt idx="870">
                  <c:v>-0.12292554854338889</c:v>
                </c:pt>
                <c:pt idx="871">
                  <c:v>-0.27533299368904984</c:v>
                </c:pt>
                <c:pt idx="872">
                  <c:v>-0.23869969432014493</c:v>
                </c:pt>
                <c:pt idx="873">
                  <c:v>-0.10492972488813113</c:v>
                </c:pt>
                <c:pt idx="874">
                  <c:v>-0.12193675239931778</c:v>
                </c:pt>
                <c:pt idx="875">
                  <c:v>-0.11884307715938647</c:v>
                </c:pt>
                <c:pt idx="876">
                  <c:v>2.1141230556551704E-2</c:v>
                </c:pt>
                <c:pt idx="877">
                  <c:v>2.8227107500896409E-2</c:v>
                </c:pt>
                <c:pt idx="878">
                  <c:v>-3.8695603249193411E-2</c:v>
                </c:pt>
                <c:pt idx="879">
                  <c:v>-7.1426042924273681E-2</c:v>
                </c:pt>
                <c:pt idx="880">
                  <c:v>-0.15588343863184573</c:v>
                </c:pt>
                <c:pt idx="881">
                  <c:v>-9.4495094768661581E-2</c:v>
                </c:pt>
                <c:pt idx="882">
                  <c:v>-0.1857455852917953</c:v>
                </c:pt>
                <c:pt idx="883">
                  <c:v>-0.15797102676261598</c:v>
                </c:pt>
                <c:pt idx="884">
                  <c:v>-7.8173924086354596E-2</c:v>
                </c:pt>
                <c:pt idx="885">
                  <c:v>-5.2056531677719065E-2</c:v>
                </c:pt>
                <c:pt idx="886">
                  <c:v>-8.3450878509947479E-2</c:v>
                </c:pt>
                <c:pt idx="887">
                  <c:v>-0.11170579065895314</c:v>
                </c:pt>
                <c:pt idx="888">
                  <c:v>-7.3035211593057703E-2</c:v>
                </c:pt>
                <c:pt idx="889">
                  <c:v>-0.19393169043375291</c:v>
                </c:pt>
                <c:pt idx="890">
                  <c:v>-3.7238521390377421E-2</c:v>
                </c:pt>
                <c:pt idx="891">
                  <c:v>-7.0114669251339912E-2</c:v>
                </c:pt>
                <c:pt idx="892">
                  <c:v>3.7596797673793425E-2</c:v>
                </c:pt>
                <c:pt idx="893">
                  <c:v>5.2137117906413621E-2</c:v>
                </c:pt>
                <c:pt idx="894">
                  <c:v>0.43142340611577179</c:v>
                </c:pt>
                <c:pt idx="895">
                  <c:v>0.36998106550419418</c:v>
                </c:pt>
                <c:pt idx="896">
                  <c:v>0.34208295895377461</c:v>
                </c:pt>
                <c:pt idx="897">
                  <c:v>0.24377466305839768</c:v>
                </c:pt>
                <c:pt idx="898">
                  <c:v>0.33839719675255786</c:v>
                </c:pt>
                <c:pt idx="899">
                  <c:v>0.33205747707730193</c:v>
                </c:pt>
                <c:pt idx="900">
                  <c:v>0.28055172936957185</c:v>
                </c:pt>
                <c:pt idx="901">
                  <c:v>0.29829655643261432</c:v>
                </c:pt>
                <c:pt idx="902">
                  <c:v>0.19516690078935284</c:v>
                </c:pt>
                <c:pt idx="903">
                  <c:v>0.23975021071041791</c:v>
                </c:pt>
                <c:pt idx="904">
                  <c:v>0.22497518963937591</c:v>
                </c:pt>
                <c:pt idx="905">
                  <c:v>0.22987767067543796</c:v>
                </c:pt>
                <c:pt idx="906">
                  <c:v>0.15198990360789377</c:v>
                </c:pt>
                <c:pt idx="907">
                  <c:v>2.6990913247104231E-2</c:v>
                </c:pt>
                <c:pt idx="908">
                  <c:v>0.14329182192239287</c:v>
                </c:pt>
                <c:pt idx="909">
                  <c:v>0.12896263973015287</c:v>
                </c:pt>
                <c:pt idx="910">
                  <c:v>0.11606637575713741</c:v>
                </c:pt>
                <c:pt idx="911">
                  <c:v>1.2859738181423275E-2</c:v>
                </c:pt>
                <c:pt idx="912">
                  <c:v>6.647376436328134E-2</c:v>
                </c:pt>
                <c:pt idx="913">
                  <c:v>-4.0873612073045962E-2</c:v>
                </c:pt>
                <c:pt idx="914">
                  <c:v>2.7313749134258103E-2</c:v>
                </c:pt>
                <c:pt idx="915">
                  <c:v>-5.7817625779167159E-2</c:v>
                </c:pt>
                <c:pt idx="916">
                  <c:v>-0.13433586320125013</c:v>
                </c:pt>
                <c:pt idx="917">
                  <c:v>-0.13010227688112597</c:v>
                </c:pt>
                <c:pt idx="918">
                  <c:v>-0.10789204919301287</c:v>
                </c:pt>
                <c:pt idx="919">
                  <c:v>1.2697155726288933E-2</c:v>
                </c:pt>
                <c:pt idx="920">
                  <c:v>-0.17167255984634</c:v>
                </c:pt>
                <c:pt idx="921">
                  <c:v>-0.20940530386170586</c:v>
                </c:pt>
                <c:pt idx="922">
                  <c:v>-0.17926477347553593</c:v>
                </c:pt>
                <c:pt idx="923">
                  <c:v>4.9161703872018236E-2</c:v>
                </c:pt>
                <c:pt idx="924">
                  <c:v>-1.9854466515183411E-2</c:v>
                </c:pt>
                <c:pt idx="925">
                  <c:v>-6.35690198636647E-2</c:v>
                </c:pt>
                <c:pt idx="926">
                  <c:v>-6.6412117877298726E-2</c:v>
                </c:pt>
                <c:pt idx="927">
                  <c:v>1.3429093910431789E-2</c:v>
                </c:pt>
                <c:pt idx="928">
                  <c:v>1.2086184519388254E-2</c:v>
                </c:pt>
                <c:pt idx="929">
                  <c:v>7.497756606744943E-2</c:v>
                </c:pt>
                <c:pt idx="930">
                  <c:v>0.12237980946070426</c:v>
                </c:pt>
                <c:pt idx="931">
                  <c:v>-4.545817148536635E-2</c:v>
                </c:pt>
                <c:pt idx="932">
                  <c:v>-5.9212354336829698E-2</c:v>
                </c:pt>
                <c:pt idx="933">
                  <c:v>-0.11739111890314646</c:v>
                </c:pt>
                <c:pt idx="934">
                  <c:v>-0.32535200701283173</c:v>
                </c:pt>
                <c:pt idx="935">
                  <c:v>-0.24701680631154854</c:v>
                </c:pt>
                <c:pt idx="936">
                  <c:v>-0.30471512568039394</c:v>
                </c:pt>
                <c:pt idx="937">
                  <c:v>-0.35664361311235471</c:v>
                </c:pt>
                <c:pt idx="938">
                  <c:v>-0.37587925180111981</c:v>
                </c:pt>
                <c:pt idx="939">
                  <c:v>-0.50299132662100776</c:v>
                </c:pt>
                <c:pt idx="940">
                  <c:v>-0.47109219395890722</c:v>
                </c:pt>
                <c:pt idx="941">
                  <c:v>-0.44228297456301657</c:v>
                </c:pt>
                <c:pt idx="942">
                  <c:v>-0.26985467710671474</c:v>
                </c:pt>
                <c:pt idx="943">
                  <c:v>-0.31606920939604288</c:v>
                </c:pt>
                <c:pt idx="944">
                  <c:v>-0.2936622884564386</c:v>
                </c:pt>
                <c:pt idx="945">
                  <c:v>-0.15439605961079383</c:v>
                </c:pt>
                <c:pt idx="946">
                  <c:v>6.2343546350285273E-2</c:v>
                </c:pt>
                <c:pt idx="947">
                  <c:v>1.0409191715257116E-2</c:v>
                </c:pt>
                <c:pt idx="948">
                  <c:v>-3.6431727456268881E-2</c:v>
                </c:pt>
                <c:pt idx="949">
                  <c:v>-0.1151885547106426</c:v>
                </c:pt>
                <c:pt idx="950">
                  <c:v>-0.16776969923957807</c:v>
                </c:pt>
                <c:pt idx="951">
                  <c:v>-0.18759272931561988</c:v>
                </c:pt>
                <c:pt idx="952">
                  <c:v>-0.13223345638405792</c:v>
                </c:pt>
                <c:pt idx="953">
                  <c:v>3.6689889254348351E-2</c:v>
                </c:pt>
                <c:pt idx="954">
                  <c:v>-3.1079099671086574E-2</c:v>
                </c:pt>
                <c:pt idx="955">
                  <c:v>9.1028810296021945E-2</c:v>
                </c:pt>
                <c:pt idx="956">
                  <c:v>0.14592592926641945</c:v>
                </c:pt>
                <c:pt idx="957">
                  <c:v>4.9033336339777911E-2</c:v>
                </c:pt>
                <c:pt idx="958">
                  <c:v>-0.32206999729420005</c:v>
                </c:pt>
                <c:pt idx="959">
                  <c:v>-0.20746299756478059</c:v>
                </c:pt>
                <c:pt idx="960">
                  <c:v>-0.13151669780830222</c:v>
                </c:pt>
                <c:pt idx="961">
                  <c:v>-8.0650280274721098E-3</c:v>
                </c:pt>
                <c:pt idx="962">
                  <c:v>1.1141474775275384E-2</c:v>
                </c:pt>
                <c:pt idx="963">
                  <c:v>-5.4272672702252223E-2</c:v>
                </c:pt>
                <c:pt idx="964">
                  <c:v>2.4654594567973476E-2</c:v>
                </c:pt>
                <c:pt idx="965">
                  <c:v>-1.4610864888824793E-2</c:v>
                </c:pt>
                <c:pt idx="966">
                  <c:v>5.2502216000585022E-3</c:v>
                </c:pt>
                <c:pt idx="967">
                  <c:v>-6.8774800559948002E-2</c:v>
                </c:pt>
                <c:pt idx="968">
                  <c:v>-0.17229732050395263</c:v>
                </c:pt>
                <c:pt idx="969">
                  <c:v>-1.7067588453557825E-2</c:v>
                </c:pt>
                <c:pt idx="970">
                  <c:v>2.1339170391797779E-2</c:v>
                </c:pt>
                <c:pt idx="971">
                  <c:v>6.520525335261862E-2</c:v>
                </c:pt>
                <c:pt idx="972">
                  <c:v>-1.4815271982643097E-2</c:v>
                </c:pt>
                <c:pt idx="973">
                  <c:v>0.22576625521562121</c:v>
                </c:pt>
                <c:pt idx="974">
                  <c:v>0.30428962969405848</c:v>
                </c:pt>
                <c:pt idx="975">
                  <c:v>0.26466066672465249</c:v>
                </c:pt>
                <c:pt idx="976">
                  <c:v>0.29339460005218676</c:v>
                </c:pt>
                <c:pt idx="977">
                  <c:v>0.18135514004696773</c:v>
                </c:pt>
                <c:pt idx="978">
                  <c:v>0.18151962604227112</c:v>
                </c:pt>
                <c:pt idx="979">
                  <c:v>0.21856766343804424</c:v>
                </c:pt>
                <c:pt idx="980">
                  <c:v>0.12321089709423916</c:v>
                </c:pt>
                <c:pt idx="981">
                  <c:v>0.1751898073848146</c:v>
                </c:pt>
                <c:pt idx="982">
                  <c:v>0.1668708266463339</c:v>
                </c:pt>
                <c:pt idx="983">
                  <c:v>0.17778374398170005</c:v>
                </c:pt>
                <c:pt idx="984">
                  <c:v>4.9705369583530334E-2</c:v>
                </c:pt>
                <c:pt idx="985">
                  <c:v>8.143483262517659E-2</c:v>
                </c:pt>
                <c:pt idx="986">
                  <c:v>0.24809134936265842</c:v>
                </c:pt>
                <c:pt idx="987">
                  <c:v>0.28768221442639241</c:v>
                </c:pt>
                <c:pt idx="988">
                  <c:v>0.30491399298375299</c:v>
                </c:pt>
                <c:pt idx="989">
                  <c:v>0.17322259368537818</c:v>
                </c:pt>
                <c:pt idx="990">
                  <c:v>9.1500334316840792E-2</c:v>
                </c:pt>
                <c:pt idx="991">
                  <c:v>3.635030088515645E-2</c:v>
                </c:pt>
                <c:pt idx="992">
                  <c:v>0.1063152707966406</c:v>
                </c:pt>
                <c:pt idx="993">
                  <c:v>8.6483743716976313E-2</c:v>
                </c:pt>
                <c:pt idx="994">
                  <c:v>0.11463536934527774</c:v>
                </c:pt>
                <c:pt idx="995">
                  <c:v>0.15837183241074992</c:v>
                </c:pt>
                <c:pt idx="996">
                  <c:v>0.14253464916967484</c:v>
                </c:pt>
                <c:pt idx="997">
                  <c:v>-5.571881574729165E-2</c:v>
                </c:pt>
                <c:pt idx="998">
                  <c:v>-0.19724693417256223</c:v>
                </c:pt>
                <c:pt idx="999">
                  <c:v>-0.20512224075530661</c:v>
                </c:pt>
                <c:pt idx="1000">
                  <c:v>-0.2030100166797757</c:v>
                </c:pt>
                <c:pt idx="1001">
                  <c:v>-0.1275090150117979</c:v>
                </c:pt>
                <c:pt idx="1002">
                  <c:v>-0.14235811351061844</c:v>
                </c:pt>
                <c:pt idx="1003">
                  <c:v>-0.10052230215955582</c:v>
                </c:pt>
                <c:pt idx="1004">
                  <c:v>-0.10887007194360088</c:v>
                </c:pt>
                <c:pt idx="1005">
                  <c:v>-0.15318306474924004</c:v>
                </c:pt>
                <c:pt idx="1006">
                  <c:v>-2.7464758274316381E-2</c:v>
                </c:pt>
                <c:pt idx="1007">
                  <c:v>-6.1518282446884065E-2</c:v>
                </c:pt>
                <c:pt idx="1008">
                  <c:v>-9.3664542021958397E-3</c:v>
                </c:pt>
                <c:pt idx="1009">
                  <c:v>2.8270191218024543E-2</c:v>
                </c:pt>
                <c:pt idx="1010">
                  <c:v>-1.1256827903778799E-2</c:v>
                </c:pt>
                <c:pt idx="1011">
                  <c:v>0.11856885488659952</c:v>
                </c:pt>
                <c:pt idx="1012">
                  <c:v>0.11591196939793935</c:v>
                </c:pt>
                <c:pt idx="1013">
                  <c:v>0.13192077245814549</c:v>
                </c:pt>
                <c:pt idx="1014">
                  <c:v>0.18312869521233122</c:v>
                </c:pt>
                <c:pt idx="1015">
                  <c:v>0.23841582569109843</c:v>
                </c:pt>
                <c:pt idx="1016">
                  <c:v>0.22377424312198801</c:v>
                </c:pt>
                <c:pt idx="1017">
                  <c:v>8.1968188097887307E-3</c:v>
                </c:pt>
                <c:pt idx="1018">
                  <c:v>-2.9422863071190797E-2</c:v>
                </c:pt>
                <c:pt idx="1019">
                  <c:v>-0.11838057676407132</c:v>
                </c:pt>
                <c:pt idx="1020">
                  <c:v>-0.17094251908766456</c:v>
                </c:pt>
                <c:pt idx="1021">
                  <c:v>-0.13544826717889791</c:v>
                </c:pt>
                <c:pt idx="1022">
                  <c:v>-0.19550344046100943</c:v>
                </c:pt>
                <c:pt idx="1023">
                  <c:v>-0.10235309641490797</c:v>
                </c:pt>
                <c:pt idx="1024">
                  <c:v>7.3382213226582671E-2</c:v>
                </c:pt>
                <c:pt idx="1025">
                  <c:v>-7.5560080960759279E-3</c:v>
                </c:pt>
                <c:pt idx="1026">
                  <c:v>2.2799592713530714E-2</c:v>
                </c:pt>
                <c:pt idx="1027">
                  <c:v>3.9019633442177515E-2</c:v>
                </c:pt>
                <c:pt idx="1028">
                  <c:v>0.12751767009795945</c:v>
                </c:pt>
                <c:pt idx="1029">
                  <c:v>0.17016590308816415</c:v>
                </c:pt>
                <c:pt idx="1030">
                  <c:v>3.3049312779348305E-2</c:v>
                </c:pt>
                <c:pt idx="1031">
                  <c:v>-8.1155618498586435E-2</c:v>
                </c:pt>
                <c:pt idx="1032">
                  <c:v>-4.52400566487281E-2</c:v>
                </c:pt>
                <c:pt idx="1033">
                  <c:v>-5.9216050983855517E-2</c:v>
                </c:pt>
                <c:pt idx="1034">
                  <c:v>-6.2594445885469696E-2</c:v>
                </c:pt>
                <c:pt idx="1035">
                  <c:v>-6.5535001296923134E-2</c:v>
                </c:pt>
                <c:pt idx="1036">
                  <c:v>-4.0481501167231038E-2</c:v>
                </c:pt>
                <c:pt idx="1037">
                  <c:v>-4.5733351050507132E-2</c:v>
                </c:pt>
                <c:pt idx="1038">
                  <c:v>1.4339984054543287E-2</c:v>
                </c:pt>
                <c:pt idx="1039">
                  <c:v>1.2905985649088514E-2</c:v>
                </c:pt>
                <c:pt idx="1040">
                  <c:v>4.8515387084179906E-2</c:v>
                </c:pt>
                <c:pt idx="1041">
                  <c:v>-4.87361516242375E-2</c:v>
                </c:pt>
                <c:pt idx="1042">
                  <c:v>-6.2262536461814122E-2</c:v>
                </c:pt>
                <c:pt idx="1043">
                  <c:v>-5.6036282815632887E-2</c:v>
                </c:pt>
                <c:pt idx="1044">
                  <c:v>-0.11513265453406873</c:v>
                </c:pt>
                <c:pt idx="1045">
                  <c:v>-2.0519389080662087E-2</c:v>
                </c:pt>
                <c:pt idx="1046">
                  <c:v>-8.3067450172596757E-2</c:v>
                </c:pt>
                <c:pt idx="1047">
                  <c:v>-7.476070515533717E-2</c:v>
                </c:pt>
                <c:pt idx="1048">
                  <c:v>6.6153653601963569E-3</c:v>
                </c:pt>
                <c:pt idx="1049">
                  <c:v>0.13525382882417691</c:v>
                </c:pt>
                <c:pt idx="1050">
                  <c:v>9.4028445941759742E-2</c:v>
                </c:pt>
                <c:pt idx="1051">
                  <c:v>3.8425601347583438E-2</c:v>
                </c:pt>
                <c:pt idx="1052">
                  <c:v>5.3083041212825144E-2</c:v>
                </c:pt>
                <c:pt idx="1053">
                  <c:v>2.9274737091542491E-2</c:v>
                </c:pt>
                <c:pt idx="1054">
                  <c:v>-1.9852736617611555E-2</c:v>
                </c:pt>
                <c:pt idx="1055">
                  <c:v>-4.5567462955850679E-2</c:v>
                </c:pt>
                <c:pt idx="1056">
                  <c:v>-2.251071666026494E-2</c:v>
                </c:pt>
                <c:pt idx="1057">
                  <c:v>-0.19585964499423891</c:v>
                </c:pt>
                <c:pt idx="1058">
                  <c:v>-0.10237368049481521</c:v>
                </c:pt>
                <c:pt idx="1059">
                  <c:v>-0.1383363124453334</c:v>
                </c:pt>
                <c:pt idx="1060">
                  <c:v>-7.8302681200800528E-2</c:v>
                </c:pt>
                <c:pt idx="1061">
                  <c:v>3.5275869192794573E-3</c:v>
                </c:pt>
                <c:pt idx="1062">
                  <c:v>-5.2325171772648282E-2</c:v>
                </c:pt>
                <c:pt idx="1063">
                  <c:v>-3.7792654595383723E-2</c:v>
                </c:pt>
                <c:pt idx="1064">
                  <c:v>-6.3133891358448935E-3</c:v>
                </c:pt>
                <c:pt idx="1065">
                  <c:v>3.121794977773984E-2</c:v>
                </c:pt>
                <c:pt idx="1066">
                  <c:v>3.7396154799965053E-2</c:v>
                </c:pt>
                <c:pt idx="1067">
                  <c:v>8.9056539319968486E-2</c:v>
                </c:pt>
                <c:pt idx="1068">
                  <c:v>0.17255088538797203</c:v>
                </c:pt>
                <c:pt idx="1069">
                  <c:v>0.21999579684917503</c:v>
                </c:pt>
                <c:pt idx="1070">
                  <c:v>0.1702962171642568</c:v>
                </c:pt>
                <c:pt idx="1071">
                  <c:v>0.18096659544783122</c:v>
                </c:pt>
                <c:pt idx="1072">
                  <c:v>0.15366993590304734</c:v>
                </c:pt>
                <c:pt idx="1073">
                  <c:v>0.11050294231274282</c:v>
                </c:pt>
                <c:pt idx="1074">
                  <c:v>5.3252648081469012E-2</c:v>
                </c:pt>
                <c:pt idx="1075">
                  <c:v>0.11262738327332222</c:v>
                </c:pt>
                <c:pt idx="1076">
                  <c:v>8.2864644945989774E-2</c:v>
                </c:pt>
                <c:pt idx="1077">
                  <c:v>0.13927818045139073</c:v>
                </c:pt>
                <c:pt idx="1078">
                  <c:v>8.8450362406251593E-2</c:v>
                </c:pt>
                <c:pt idx="1079">
                  <c:v>3.3405326165627081E-2</c:v>
                </c:pt>
                <c:pt idx="1080">
                  <c:v>-0.14553520645093521</c:v>
                </c:pt>
                <c:pt idx="1081">
                  <c:v>-0.16798168580584161</c:v>
                </c:pt>
                <c:pt idx="1082">
                  <c:v>-0.5391835172252577</c:v>
                </c:pt>
                <c:pt idx="1083">
                  <c:v>-0.46686516550273227</c:v>
                </c:pt>
                <c:pt idx="1084">
                  <c:v>-0.34537864895245907</c:v>
                </c:pt>
                <c:pt idx="1085">
                  <c:v>-0.40544078405721384</c:v>
                </c:pt>
                <c:pt idx="1086">
                  <c:v>-0.31759670565149323</c:v>
                </c:pt>
                <c:pt idx="1087">
                  <c:v>-0.25743703508634397</c:v>
                </c:pt>
                <c:pt idx="1088">
                  <c:v>-0.22229333157770981</c:v>
                </c:pt>
                <c:pt idx="1089">
                  <c:v>-0.22846399841993881</c:v>
                </c:pt>
                <c:pt idx="1090">
                  <c:v>-0.26231759857794534</c:v>
                </c:pt>
                <c:pt idx="1091">
                  <c:v>-0.27398583872015081</c:v>
                </c:pt>
                <c:pt idx="1092">
                  <c:v>-0.28438725484813521</c:v>
                </c:pt>
                <c:pt idx="1093">
                  <c:v>-0.17084852936332151</c:v>
                </c:pt>
                <c:pt idx="1094">
                  <c:v>-0.14426367642698956</c:v>
                </c:pt>
                <c:pt idx="1095">
                  <c:v>-0.17713730878429068</c:v>
                </c:pt>
                <c:pt idx="1096">
                  <c:v>-0.1500235779058614</c:v>
                </c:pt>
                <c:pt idx="1097">
                  <c:v>-0.21062122011527507</c:v>
                </c:pt>
                <c:pt idx="1098">
                  <c:v>-0.16125909810374806</c:v>
                </c:pt>
                <c:pt idx="1099">
                  <c:v>-0.11673318829337331</c:v>
                </c:pt>
                <c:pt idx="1100">
                  <c:v>-0.20915986946403597</c:v>
                </c:pt>
                <c:pt idx="1101">
                  <c:v>-0.12194388251763266</c:v>
                </c:pt>
                <c:pt idx="1102">
                  <c:v>-0.1192494942658695</c:v>
                </c:pt>
                <c:pt idx="1103">
                  <c:v>-6.9424544839282731E-2</c:v>
                </c:pt>
                <c:pt idx="1104">
                  <c:v>-3.4182090355354688E-2</c:v>
                </c:pt>
                <c:pt idx="1105">
                  <c:v>-7.8063881319819117E-2</c:v>
                </c:pt>
                <c:pt idx="1106">
                  <c:v>-0.1553574931878372</c:v>
                </c:pt>
                <c:pt idx="1107">
                  <c:v>-0.12092174386905352</c:v>
                </c:pt>
                <c:pt idx="1108">
                  <c:v>-5.2029569482148652E-2</c:v>
                </c:pt>
                <c:pt idx="1109">
                  <c:v>-4.6826612533934053E-2</c:v>
                </c:pt>
                <c:pt idx="1110">
                  <c:v>-5.164395128054089E-2</c:v>
                </c:pt>
                <c:pt idx="1111">
                  <c:v>-8.5795561524868447E-3</c:v>
                </c:pt>
                <c:pt idx="1112">
                  <c:v>1.6783994627616039E-3</c:v>
                </c:pt>
                <c:pt idx="1113">
                  <c:v>-1.7389440483514651E-2</c:v>
                </c:pt>
                <c:pt idx="1114">
                  <c:v>-6.2950496435163039E-2</c:v>
                </c:pt>
                <c:pt idx="1115">
                  <c:v>-2.8255446791646932E-2</c:v>
                </c:pt>
                <c:pt idx="1116">
                  <c:v>-5.3829902112482397E-2</c:v>
                </c:pt>
                <c:pt idx="1117">
                  <c:v>-3.8946911901234227E-2</c:v>
                </c:pt>
                <c:pt idx="1118">
                  <c:v>4.0547779288888641E-2</c:v>
                </c:pt>
                <c:pt idx="1119">
                  <c:v>3.6493001359999777E-2</c:v>
                </c:pt>
                <c:pt idx="1120">
                  <c:v>9.9143701223999958E-2</c:v>
                </c:pt>
                <c:pt idx="1121">
                  <c:v>0.17432933110160009</c:v>
                </c:pt>
                <c:pt idx="1122">
                  <c:v>0.19479639799143955</c:v>
                </c:pt>
                <c:pt idx="1123">
                  <c:v>9.9616758192296206E-2</c:v>
                </c:pt>
                <c:pt idx="1124">
                  <c:v>1.3955082373065864E-2</c:v>
                </c:pt>
                <c:pt idx="1125">
                  <c:v>-3.4740425864240532E-2</c:v>
                </c:pt>
                <c:pt idx="1126">
                  <c:v>-0.11646638327781655</c:v>
                </c:pt>
                <c:pt idx="1127">
                  <c:v>-6.6919744950034943E-2</c:v>
                </c:pt>
                <c:pt idx="1128">
                  <c:v>3.4372229544968214E-2</c:v>
                </c:pt>
                <c:pt idx="1129">
                  <c:v>4.9835006590471131E-2</c:v>
                </c:pt>
                <c:pt idx="1130">
                  <c:v>5.4351505931424349E-2</c:v>
                </c:pt>
                <c:pt idx="1131">
                  <c:v>5.8316355338282388E-2</c:v>
                </c:pt>
                <c:pt idx="1132">
                  <c:v>0.12818471980445434</c:v>
                </c:pt>
                <c:pt idx="1133">
                  <c:v>5.8666247824008533E-2</c:v>
                </c:pt>
                <c:pt idx="1134">
                  <c:v>1.4899623041607857E-2</c:v>
                </c:pt>
                <c:pt idx="1135">
                  <c:v>2.2909660737447268E-2</c:v>
                </c:pt>
                <c:pt idx="1136">
                  <c:v>3.9518694663703169E-2</c:v>
                </c:pt>
                <c:pt idx="1137">
                  <c:v>6.3966825197332433E-2</c:v>
                </c:pt>
                <c:pt idx="1138">
                  <c:v>0.13327014267759818</c:v>
                </c:pt>
                <c:pt idx="1139">
                  <c:v>0.18614312840983827</c:v>
                </c:pt>
                <c:pt idx="1140">
                  <c:v>-0.18257118443114528</c:v>
                </c:pt>
                <c:pt idx="1141">
                  <c:v>-0.28731406598803133</c:v>
                </c:pt>
                <c:pt idx="1142">
                  <c:v>-0.23018265938922822</c:v>
                </c:pt>
                <c:pt idx="1143">
                  <c:v>-0.15036439345030495</c:v>
                </c:pt>
                <c:pt idx="1144">
                  <c:v>-0.1448279541052746</c:v>
                </c:pt>
                <c:pt idx="1145">
                  <c:v>-0.12084515869474677</c:v>
                </c:pt>
                <c:pt idx="1146">
                  <c:v>-5.726064282527199E-2</c:v>
                </c:pt>
                <c:pt idx="1147">
                  <c:v>-4.1934578542745182E-2</c:v>
                </c:pt>
                <c:pt idx="1148">
                  <c:v>-4.7341120688470628E-2</c:v>
                </c:pt>
                <c:pt idx="1149">
                  <c:v>-9.9807008619623883E-2</c:v>
                </c:pt>
                <c:pt idx="1150">
                  <c:v>-6.122630775766158E-2</c:v>
                </c:pt>
                <c:pt idx="1151">
                  <c:v>-4.5603676981895713E-2</c:v>
                </c:pt>
                <c:pt idx="1152">
                  <c:v>-3.1443309283706533E-2</c:v>
                </c:pt>
                <c:pt idx="1153">
                  <c:v>-3.7898978355336066E-2</c:v>
                </c:pt>
                <c:pt idx="1154">
                  <c:v>-8.1809080519803068E-2</c:v>
                </c:pt>
                <c:pt idx="1155">
                  <c:v>-5.4528172467823044E-2</c:v>
                </c:pt>
                <c:pt idx="1156">
                  <c:v>-5.8575355221040404E-2</c:v>
                </c:pt>
                <c:pt idx="1157">
                  <c:v>-5.271781969893663E-2</c:v>
                </c:pt>
                <c:pt idx="1158">
                  <c:v>-4.7446037729042878E-2</c:v>
                </c:pt>
                <c:pt idx="1159">
                  <c:v>4.9985660438611745E-3</c:v>
                </c:pt>
                <c:pt idx="1160">
                  <c:v>-5.2801290560525516E-2</c:v>
                </c:pt>
                <c:pt idx="1161">
                  <c:v>-6.6621161504472948E-2</c:v>
                </c:pt>
                <c:pt idx="1162">
                  <c:v>-0.12675904535402571</c:v>
                </c:pt>
                <c:pt idx="1163">
                  <c:v>-0.15228314081862315</c:v>
                </c:pt>
                <c:pt idx="1164">
                  <c:v>-0.12745482673676101</c:v>
                </c:pt>
                <c:pt idx="1165">
                  <c:v>-7.650934406308485E-2</c:v>
                </c:pt>
                <c:pt idx="1166">
                  <c:v>-6.8858409656776587E-2</c:v>
                </c:pt>
                <c:pt idx="1167">
                  <c:v>-7.1572568691099292E-2</c:v>
                </c:pt>
                <c:pt idx="1168">
                  <c:v>-3.5815311821989049E-2</c:v>
                </c:pt>
                <c:pt idx="1169">
                  <c:v>-8.9433780639790683E-2</c:v>
                </c:pt>
                <c:pt idx="1170">
                  <c:v>-5.1890402575811567E-2</c:v>
                </c:pt>
                <c:pt idx="1171">
                  <c:v>9.9863768176966516E-4</c:v>
                </c:pt>
                <c:pt idx="1172">
                  <c:v>9.6398773913592084E-2</c:v>
                </c:pt>
                <c:pt idx="1173">
                  <c:v>0.11535889652223252</c:v>
                </c:pt>
                <c:pt idx="1174">
                  <c:v>0.11342300687000906</c:v>
                </c:pt>
                <c:pt idx="1175">
                  <c:v>0.10208070618300802</c:v>
                </c:pt>
                <c:pt idx="1176">
                  <c:v>0.1013726355647071</c:v>
                </c:pt>
                <c:pt idx="1177">
                  <c:v>0.13893537200823669</c:v>
                </c:pt>
                <c:pt idx="1178">
                  <c:v>0.14414183480741283</c:v>
                </c:pt>
                <c:pt idx="1179">
                  <c:v>0.10112765132667123</c:v>
                </c:pt>
                <c:pt idx="1180">
                  <c:v>0.11961488619400384</c:v>
                </c:pt>
                <c:pt idx="1181">
                  <c:v>8.8553397574603121E-2</c:v>
                </c:pt>
                <c:pt idx="1182">
                  <c:v>4.1498057817142442E-2</c:v>
                </c:pt>
                <c:pt idx="1183">
                  <c:v>4.6948252035428517E-2</c:v>
                </c:pt>
                <c:pt idx="1184">
                  <c:v>-4.36465731681146E-2</c:v>
                </c:pt>
                <c:pt idx="1185">
                  <c:v>-2.0181915851303245E-2</c:v>
                </c:pt>
                <c:pt idx="1186">
                  <c:v>2.9536275733826667E-2</c:v>
                </c:pt>
                <c:pt idx="1187">
                  <c:v>-1.1617351839555923E-2</c:v>
                </c:pt>
                <c:pt idx="1188">
                  <c:v>-9.6355616655600329E-2</c:v>
                </c:pt>
                <c:pt idx="1189">
                  <c:v>-6.7620054990040313E-2</c:v>
                </c:pt>
                <c:pt idx="1190">
                  <c:v>-0.11815804949103592</c:v>
                </c:pt>
                <c:pt idx="1191">
                  <c:v>-0.20174224454193279</c:v>
                </c:pt>
                <c:pt idx="1192">
                  <c:v>-0.21016802008773938</c:v>
                </c:pt>
                <c:pt idx="1193">
                  <c:v>-0.17005121807896595</c:v>
                </c:pt>
                <c:pt idx="1194">
                  <c:v>-0.134046096271069</c:v>
                </c:pt>
                <c:pt idx="1195">
                  <c:v>-0.13964148664396214</c:v>
                </c:pt>
                <c:pt idx="1196">
                  <c:v>-0.17347733797956577</c:v>
                </c:pt>
                <c:pt idx="1197">
                  <c:v>-0.203829604181609</c:v>
                </c:pt>
                <c:pt idx="1198">
                  <c:v>-0.25974664376344814</c:v>
                </c:pt>
                <c:pt idx="1199">
                  <c:v>-0.21467197938710303</c:v>
                </c:pt>
                <c:pt idx="1200">
                  <c:v>-0.19320478144839281</c:v>
                </c:pt>
                <c:pt idx="1201">
                  <c:v>-0.13578430330355395</c:v>
                </c:pt>
                <c:pt idx="1202">
                  <c:v>-0.1508058729731987</c:v>
                </c:pt>
                <c:pt idx="1203">
                  <c:v>-0.13572528567587927</c:v>
                </c:pt>
                <c:pt idx="1204">
                  <c:v>-0.17945275710829156</c:v>
                </c:pt>
                <c:pt idx="1205">
                  <c:v>-7.5607481397462539E-2</c:v>
                </c:pt>
                <c:pt idx="1206">
                  <c:v>-0.17304673325771658</c:v>
                </c:pt>
                <c:pt idx="1207">
                  <c:v>-0.25114205993194494</c:v>
                </c:pt>
                <c:pt idx="1208">
                  <c:v>-0.39782785393875075</c:v>
                </c:pt>
                <c:pt idx="1209">
                  <c:v>-0.38664506854487612</c:v>
                </c:pt>
                <c:pt idx="1210">
                  <c:v>-0.33648056169038831</c:v>
                </c:pt>
                <c:pt idx="1211">
                  <c:v>-0.24493250552135004</c:v>
                </c:pt>
                <c:pt idx="1212">
                  <c:v>-0.2301392549692145</c:v>
                </c:pt>
                <c:pt idx="1213">
                  <c:v>-0.17812532947229354</c:v>
                </c:pt>
                <c:pt idx="1214">
                  <c:v>-0.15071279652506453</c:v>
                </c:pt>
                <c:pt idx="1215">
                  <c:v>-9.704151687255802E-2</c:v>
                </c:pt>
                <c:pt idx="1216">
                  <c:v>-6.8037365185302345E-2</c:v>
                </c:pt>
                <c:pt idx="1217">
                  <c:v>-0.12873362866677196</c:v>
                </c:pt>
                <c:pt idx="1218">
                  <c:v>-9.860265800095025E-3</c:v>
                </c:pt>
                <c:pt idx="1219">
                  <c:v>9.7225760779914072E-2</c:v>
                </c:pt>
                <c:pt idx="1220">
                  <c:v>5.8603184701922384E-2</c:v>
                </c:pt>
                <c:pt idx="1221">
                  <c:v>5.2742866231729746E-2</c:v>
                </c:pt>
                <c:pt idx="1222">
                  <c:v>9.566857960855657E-2</c:v>
                </c:pt>
                <c:pt idx="1223">
                  <c:v>5.7101721647700998E-2</c:v>
                </c:pt>
                <c:pt idx="1224">
                  <c:v>8.9991549482930644E-2</c:v>
                </c:pt>
                <c:pt idx="1225">
                  <c:v>7.1392394534637749E-2</c:v>
                </c:pt>
                <c:pt idx="1226">
                  <c:v>0.15095315508117357</c:v>
                </c:pt>
                <c:pt idx="1227">
                  <c:v>0.1551578395730564</c:v>
                </c:pt>
                <c:pt idx="1228">
                  <c:v>9.1442055615750473E-2</c:v>
                </c:pt>
                <c:pt idx="1229">
                  <c:v>0.10159785005417588</c:v>
                </c:pt>
                <c:pt idx="1230">
                  <c:v>0.12033806504875777</c:v>
                </c:pt>
                <c:pt idx="1231">
                  <c:v>5.0504258543881964E-2</c:v>
                </c:pt>
                <c:pt idx="1232">
                  <c:v>4.5453832689493989E-2</c:v>
                </c:pt>
                <c:pt idx="1233">
                  <c:v>6.0108449420544829E-2</c:v>
                </c:pt>
                <c:pt idx="1234">
                  <c:v>4.449760447849016E-2</c:v>
                </c:pt>
                <c:pt idx="1235">
                  <c:v>2.0747844030641449E-2</c:v>
                </c:pt>
                <c:pt idx="1236">
                  <c:v>5.727305962757745E-2</c:v>
                </c:pt>
                <c:pt idx="1237">
                  <c:v>-2.5554246335180775E-2</c:v>
                </c:pt>
                <c:pt idx="1238">
                  <c:v>-1.3398821701662733E-2</c:v>
                </c:pt>
                <c:pt idx="1239">
                  <c:v>-0.33025893953149588</c:v>
                </c:pt>
                <c:pt idx="1240">
                  <c:v>-0.45143304557834663</c:v>
                </c:pt>
                <c:pt idx="1241">
                  <c:v>-0.39668974102051191</c:v>
                </c:pt>
                <c:pt idx="1242">
                  <c:v>-0.27022076691846086</c:v>
                </c:pt>
                <c:pt idx="1243">
                  <c:v>-0.16609869022661483</c:v>
                </c:pt>
                <c:pt idx="1244">
                  <c:v>-0.20728882120395298</c:v>
                </c:pt>
                <c:pt idx="1245">
                  <c:v>-9.0159939083558349E-2</c:v>
                </c:pt>
                <c:pt idx="1246">
                  <c:v>-5.2243945175202366E-2</c:v>
                </c:pt>
                <c:pt idx="1247">
                  <c:v>6.8680449342317651E-2</c:v>
                </c:pt>
                <c:pt idx="1248">
                  <c:v>-4.4187595591913986E-2</c:v>
                </c:pt>
                <c:pt idx="1249">
                  <c:v>-6.8768836032722547E-2</c:v>
                </c:pt>
                <c:pt idx="1250">
                  <c:v>1.5308047570549821E-2</c:v>
                </c:pt>
                <c:pt idx="1251">
                  <c:v>-4.4122757186505268E-2</c:v>
                </c:pt>
                <c:pt idx="1252">
                  <c:v>-1.0810481467854682E-2</c:v>
                </c:pt>
                <c:pt idx="1253">
                  <c:v>6.7470566678930588E-2</c:v>
                </c:pt>
                <c:pt idx="1254">
                  <c:v>5.1023510011037665E-2</c:v>
                </c:pt>
                <c:pt idx="1255">
                  <c:v>7.4821159009934135E-2</c:v>
                </c:pt>
                <c:pt idx="1256">
                  <c:v>5.773904310894018E-2</c:v>
                </c:pt>
                <c:pt idx="1257">
                  <c:v>0.10016513879804601</c:v>
                </c:pt>
                <c:pt idx="1258">
                  <c:v>8.054862491824144E-2</c:v>
                </c:pt>
                <c:pt idx="1259">
                  <c:v>5.3193762426417379E-2</c:v>
                </c:pt>
                <c:pt idx="1260">
                  <c:v>0.10567438618377523</c:v>
                </c:pt>
                <c:pt idx="1261">
                  <c:v>8.5506947565397784E-2</c:v>
                </c:pt>
                <c:pt idx="1262">
                  <c:v>0.17335625280885791</c:v>
                </c:pt>
                <c:pt idx="1263">
                  <c:v>9.8220627527972226E-2</c:v>
                </c:pt>
                <c:pt idx="1264">
                  <c:v>9.7998564775174657E-2</c:v>
                </c:pt>
                <c:pt idx="1265">
                  <c:v>9.7798708297657466E-2</c:v>
                </c:pt>
                <c:pt idx="1266">
                  <c:v>0.10731883746789173</c:v>
                </c:pt>
                <c:pt idx="1267">
                  <c:v>8.6986953721102545E-2</c:v>
                </c:pt>
                <c:pt idx="1268">
                  <c:v>2.038825834899205E-2</c:v>
                </c:pt>
                <c:pt idx="1269">
                  <c:v>3.7649432514092585E-2</c:v>
                </c:pt>
                <c:pt idx="1270">
                  <c:v>-4.615510737316697E-3</c:v>
                </c:pt>
                <c:pt idx="1271">
                  <c:v>-8.1353959663585051E-2</c:v>
                </c:pt>
                <c:pt idx="1272">
                  <c:v>-6.3518563697226416E-2</c:v>
                </c:pt>
                <c:pt idx="1273">
                  <c:v>-8.966707327503709E-3</c:v>
                </c:pt>
                <c:pt idx="1274">
                  <c:v>0.36792996340524642</c:v>
                </c:pt>
                <c:pt idx="1275">
                  <c:v>0.35043696706472183</c:v>
                </c:pt>
                <c:pt idx="1276">
                  <c:v>0.37659327035824974</c:v>
                </c:pt>
                <c:pt idx="1277">
                  <c:v>0.17363394332242432</c:v>
                </c:pt>
                <c:pt idx="1278">
                  <c:v>7.8470548990181577E-2</c:v>
                </c:pt>
                <c:pt idx="1279">
                  <c:v>6.0923494091163377E-2</c:v>
                </c:pt>
                <c:pt idx="1280">
                  <c:v>1.5931144682047371E-2</c:v>
                </c:pt>
                <c:pt idx="1281">
                  <c:v>2.4038030213842543E-2</c:v>
                </c:pt>
                <c:pt idx="1282">
                  <c:v>2.1634227192457889E-2</c:v>
                </c:pt>
                <c:pt idx="1283">
                  <c:v>9.7708044732116583E-3</c:v>
                </c:pt>
                <c:pt idx="1284">
                  <c:v>0.13519372402589003</c:v>
                </c:pt>
                <c:pt idx="1285">
                  <c:v>3.4174351623300847E-2</c:v>
                </c:pt>
                <c:pt idx="1286">
                  <c:v>5.9856916460971021E-2</c:v>
                </c:pt>
                <c:pt idx="1287">
                  <c:v>-7.2528775185126459E-2</c:v>
                </c:pt>
                <c:pt idx="1288">
                  <c:v>-3.6075897666613788E-2</c:v>
                </c:pt>
                <c:pt idx="1289">
                  <c:v>-4.2168307899951962E-2</c:v>
                </c:pt>
                <c:pt idx="1290">
                  <c:v>9.4852289004343504E-4</c:v>
                </c:pt>
                <c:pt idx="1291">
                  <c:v>-5.7546329398961316E-2</c:v>
                </c:pt>
                <c:pt idx="1292">
                  <c:v>-1.2891696459065294E-2</c:v>
                </c:pt>
                <c:pt idx="1293">
                  <c:v>3.6997473186840768E-2</c:v>
                </c:pt>
                <c:pt idx="1294">
                  <c:v>-5.6022741318435543E-3</c:v>
                </c:pt>
                <c:pt idx="1295">
                  <c:v>-1.4742046718659196E-2</c:v>
                </c:pt>
                <c:pt idx="1296">
                  <c:v>2.5632157953206836E-2</c:v>
                </c:pt>
                <c:pt idx="1297">
                  <c:v>1.3368942157886199E-2</c:v>
                </c:pt>
                <c:pt idx="1298">
                  <c:v>-1.7167952057902891E-2</c:v>
                </c:pt>
                <c:pt idx="1299">
                  <c:v>1.3748843147887602E-2</c:v>
                </c:pt>
                <c:pt idx="1300">
                  <c:v>6.0973958833098418E-2</c:v>
                </c:pt>
                <c:pt idx="1301">
                  <c:v>-3.262343705021209E-2</c:v>
                </c:pt>
                <c:pt idx="1302">
                  <c:v>0.11653890665480926</c:v>
                </c:pt>
                <c:pt idx="1303">
                  <c:v>0.13408501598932787</c:v>
                </c:pt>
                <c:pt idx="1304">
                  <c:v>4.2776514390395093E-2</c:v>
                </c:pt>
                <c:pt idx="1305">
                  <c:v>4.8298862951355215E-2</c:v>
                </c:pt>
                <c:pt idx="1306">
                  <c:v>7.266897665621963E-2</c:v>
                </c:pt>
                <c:pt idx="1307">
                  <c:v>7.5102078990597843E-2</c:v>
                </c:pt>
                <c:pt idx="1308">
                  <c:v>5.7891871091537705E-2</c:v>
                </c:pt>
                <c:pt idx="1309">
                  <c:v>8.1202683982383839E-2</c:v>
                </c:pt>
                <c:pt idx="1310">
                  <c:v>-0.13111758441585453</c:v>
                </c:pt>
                <c:pt idx="1311">
                  <c:v>-7.9105825974269184E-2</c:v>
                </c:pt>
                <c:pt idx="1312">
                  <c:v>-3.0952433768423049E-3</c:v>
                </c:pt>
                <c:pt idx="1313">
                  <c:v>-1.2585719039158061E-2</c:v>
                </c:pt>
                <c:pt idx="1314">
                  <c:v>-1.1327147135242299E-2</c:v>
                </c:pt>
                <c:pt idx="1315">
                  <c:v>-6.8494432421718265E-2</c:v>
                </c:pt>
                <c:pt idx="1316">
                  <c:v>-4.2244989179546444E-2</c:v>
                </c:pt>
                <c:pt idx="1317">
                  <c:v>2.0379509738408519E-2</c:v>
                </c:pt>
                <c:pt idx="1318">
                  <c:v>-4.005844123543234E-2</c:v>
                </c:pt>
                <c:pt idx="1319">
                  <c:v>-7.4952597111888952E-2</c:v>
                </c:pt>
                <c:pt idx="1320">
                  <c:v>-6.7457337400700368E-2</c:v>
                </c:pt>
                <c:pt idx="1321">
                  <c:v>1.7088396339369538E-2</c:v>
                </c:pt>
                <c:pt idx="1322">
                  <c:v>-3.3220443294567303E-2</c:v>
                </c:pt>
                <c:pt idx="1323">
                  <c:v>-6.8798398965110863E-2</c:v>
                </c:pt>
                <c:pt idx="1324">
                  <c:v>-7.1618559068599819E-2</c:v>
                </c:pt>
                <c:pt idx="1325">
                  <c:v>-4.5056703161739708E-2</c:v>
                </c:pt>
                <c:pt idx="1326">
                  <c:v>-0.11835103284556592</c:v>
                </c:pt>
                <c:pt idx="1327">
                  <c:v>-0.10651592956100897</c:v>
                </c:pt>
                <c:pt idx="1328">
                  <c:v>-0.18336433660490847</c:v>
                </c:pt>
                <c:pt idx="1329">
                  <c:v>-0.19422790294441805</c:v>
                </c:pt>
                <c:pt idx="1330">
                  <c:v>-0.14560511264997622</c:v>
                </c:pt>
                <c:pt idx="1331">
                  <c:v>-0.13104460138497886</c:v>
                </c:pt>
                <c:pt idx="1332">
                  <c:v>-1.2401412464813077E-3</c:v>
                </c:pt>
                <c:pt idx="1333">
                  <c:v>6.6983872878166206E-2</c:v>
                </c:pt>
                <c:pt idx="1334">
                  <c:v>0.26998548559034985</c:v>
                </c:pt>
                <c:pt idx="1335">
                  <c:v>0.23318693703131466</c:v>
                </c:pt>
                <c:pt idx="1336">
                  <c:v>0.18026824332818281</c:v>
                </c:pt>
                <c:pt idx="1337">
                  <c:v>0.15244141899536467</c:v>
                </c:pt>
                <c:pt idx="1338">
                  <c:v>0.14699727709582788</c:v>
                </c:pt>
                <c:pt idx="1339">
                  <c:v>0.16189754938624512</c:v>
                </c:pt>
                <c:pt idx="1340">
                  <c:v>0.11610779444762009</c:v>
                </c:pt>
                <c:pt idx="1341">
                  <c:v>0.10449701500285791</c:v>
                </c:pt>
                <c:pt idx="1342">
                  <c:v>0.11374731350257239</c:v>
                </c:pt>
                <c:pt idx="1343">
                  <c:v>0.12207258215231498</c:v>
                </c:pt>
                <c:pt idx="1344">
                  <c:v>0.13936532393708312</c:v>
                </c:pt>
                <c:pt idx="1345">
                  <c:v>0.14512879154337455</c:v>
                </c:pt>
                <c:pt idx="1346">
                  <c:v>0.12081591238903711</c:v>
                </c:pt>
                <c:pt idx="1347">
                  <c:v>9.8834321150133686E-2</c:v>
                </c:pt>
                <c:pt idx="1348">
                  <c:v>8.8950889035120273E-2</c:v>
                </c:pt>
                <c:pt idx="1349">
                  <c:v>0.14905580013160824</c:v>
                </c:pt>
                <c:pt idx="1350">
                  <c:v>0.27195022011844738</c:v>
                </c:pt>
                <c:pt idx="1351">
                  <c:v>0.1856551981066028</c:v>
                </c:pt>
                <c:pt idx="1352">
                  <c:v>0.17698967829594237</c:v>
                </c:pt>
                <c:pt idx="1353">
                  <c:v>0.18879071046634799</c:v>
                </c:pt>
                <c:pt idx="1354">
                  <c:v>7.1511639419712836E-2</c:v>
                </c:pt>
                <c:pt idx="1355">
                  <c:v>9.3860475477741456E-2</c:v>
                </c:pt>
                <c:pt idx="1356">
                  <c:v>0.19277442792996702</c:v>
                </c:pt>
                <c:pt idx="1357">
                  <c:v>7.4996985136970729E-2</c:v>
                </c:pt>
                <c:pt idx="1358">
                  <c:v>6.7497286623273922E-2</c:v>
                </c:pt>
                <c:pt idx="1359">
                  <c:v>8.044755796094627E-2</c:v>
                </c:pt>
                <c:pt idx="1360">
                  <c:v>-3.5897197835148109E-2</c:v>
                </c:pt>
                <c:pt idx="1361">
                  <c:v>5.6292521948366758E-2</c:v>
                </c:pt>
                <c:pt idx="1362">
                  <c:v>9.9963269753529982E-2</c:v>
                </c:pt>
                <c:pt idx="1363">
                  <c:v>0.13916694277817721</c:v>
                </c:pt>
                <c:pt idx="1364">
                  <c:v>0.11535024850035969</c:v>
                </c:pt>
                <c:pt idx="1365">
                  <c:v>0.14321522365032324</c:v>
                </c:pt>
                <c:pt idx="1366">
                  <c:v>9.9393701285290792E-2</c:v>
                </c:pt>
                <c:pt idx="1367">
                  <c:v>5.0054331156761833E-2</c:v>
                </c:pt>
                <c:pt idx="1368">
                  <c:v>-2.3851101958914711E-2</c:v>
                </c:pt>
                <c:pt idx="1369">
                  <c:v>-6.086599176302343E-2</c:v>
                </c:pt>
                <c:pt idx="1370">
                  <c:v>-4.4879392586721245E-2</c:v>
                </c:pt>
                <c:pt idx="1371">
                  <c:v>-0.13889145332804897</c:v>
                </c:pt>
                <c:pt idx="1372">
                  <c:v>-0.21360230799524427</c:v>
                </c:pt>
                <c:pt idx="1373">
                  <c:v>-0.12334207719571966</c:v>
                </c:pt>
                <c:pt idx="1374">
                  <c:v>-0.12080786947614763</c:v>
                </c:pt>
                <c:pt idx="1375">
                  <c:v>-0.12842708252853319</c:v>
                </c:pt>
                <c:pt idx="1376">
                  <c:v>-9.588437427567964E-2</c:v>
                </c:pt>
                <c:pt idx="1377">
                  <c:v>-3.7095936848111855E-2</c:v>
                </c:pt>
                <c:pt idx="1378">
                  <c:v>-3.3386343163301024E-2</c:v>
                </c:pt>
                <c:pt idx="1379">
                  <c:v>-8.9147708846970541E-2</c:v>
                </c:pt>
                <c:pt idx="1380">
                  <c:v>-2.1132937962273779E-2</c:v>
                </c:pt>
                <c:pt idx="1381">
                  <c:v>3.0180355833953509E-2</c:v>
                </c:pt>
                <c:pt idx="1382">
                  <c:v>0.13546232025055804</c:v>
                </c:pt>
                <c:pt idx="1383">
                  <c:v>0.12191608822550215</c:v>
                </c:pt>
                <c:pt idx="1384">
                  <c:v>7.0324479402952278E-2</c:v>
                </c:pt>
                <c:pt idx="1385">
                  <c:v>0.11259203146265673</c:v>
                </c:pt>
                <c:pt idx="1386">
                  <c:v>9.1432828316391213E-2</c:v>
                </c:pt>
                <c:pt idx="1387">
                  <c:v>5.2789545484751788E-2</c:v>
                </c:pt>
                <c:pt idx="1388">
                  <c:v>0.14591059093627656</c:v>
                </c:pt>
                <c:pt idx="1389">
                  <c:v>0.11161953184264917</c:v>
                </c:pt>
                <c:pt idx="1390">
                  <c:v>0.14975757865838357</c:v>
                </c:pt>
                <c:pt idx="1391">
                  <c:v>6.588182079254512E-2</c:v>
                </c:pt>
                <c:pt idx="1392">
                  <c:v>1.9893638713290862E-2</c:v>
                </c:pt>
                <c:pt idx="1393">
                  <c:v>3.7604274841961161E-2</c:v>
                </c:pt>
                <c:pt idx="1394">
                  <c:v>-0.24185615264223514</c:v>
                </c:pt>
                <c:pt idx="1395">
                  <c:v>-0.18817053737801137</c:v>
                </c:pt>
                <c:pt idx="1396">
                  <c:v>-8.0753483640210622E-2</c:v>
                </c:pt>
                <c:pt idx="1397">
                  <c:v>-6.967813527618949E-2</c:v>
                </c:pt>
                <c:pt idx="1398">
                  <c:v>-0.10241032174857079</c:v>
                </c:pt>
                <c:pt idx="1399">
                  <c:v>6.6730710426285977E-2</c:v>
                </c:pt>
                <c:pt idx="1400">
                  <c:v>6.9957639383657177E-2</c:v>
                </c:pt>
                <c:pt idx="1401">
                  <c:v>6.2961875445291415E-2</c:v>
                </c:pt>
                <c:pt idx="1402">
                  <c:v>0.13616568790076267</c:v>
                </c:pt>
                <c:pt idx="1403">
                  <c:v>0.12254911911068644</c:v>
                </c:pt>
                <c:pt idx="1404">
                  <c:v>0.1400942071996174</c:v>
                </c:pt>
                <c:pt idx="1405">
                  <c:v>2.6784786479655764E-2</c:v>
                </c:pt>
                <c:pt idx="1406">
                  <c:v>-9.509369216831054E-2</c:v>
                </c:pt>
                <c:pt idx="1407">
                  <c:v>-0.10548432295147947</c:v>
                </c:pt>
                <c:pt idx="1408">
                  <c:v>-7.5035890656331983E-2</c:v>
                </c:pt>
                <c:pt idx="1409">
                  <c:v>-7.9323015906984651E-3</c:v>
                </c:pt>
                <c:pt idx="1410">
                  <c:v>1.2660928568371421E-2</c:v>
                </c:pt>
                <c:pt idx="1411">
                  <c:v>3.129483571153413E-2</c:v>
                </c:pt>
                <c:pt idx="1412">
                  <c:v>0.13746535214038058</c:v>
                </c:pt>
                <c:pt idx="1413">
                  <c:v>0.16341881692634219</c:v>
                </c:pt>
                <c:pt idx="1414">
                  <c:v>0.23647693523370794</c:v>
                </c:pt>
                <c:pt idx="1415">
                  <c:v>0.18302924171033741</c:v>
                </c:pt>
                <c:pt idx="1416">
                  <c:v>0.28392631753930386</c:v>
                </c:pt>
                <c:pt idx="1417">
                  <c:v>0.24563368578537359</c:v>
                </c:pt>
                <c:pt idx="1418">
                  <c:v>0.23097031720683603</c:v>
                </c:pt>
                <c:pt idx="1419">
                  <c:v>0.15817328548615173</c:v>
                </c:pt>
                <c:pt idx="1420">
                  <c:v>0.2019559569375371</c:v>
                </c:pt>
                <c:pt idx="1421">
                  <c:v>0.19176036124378282</c:v>
                </c:pt>
                <c:pt idx="1422">
                  <c:v>0.2122843251194042</c:v>
                </c:pt>
                <c:pt idx="1423">
                  <c:v>0.16125589260746409</c:v>
                </c:pt>
                <c:pt idx="1424">
                  <c:v>0.43323030334671753</c:v>
                </c:pt>
                <c:pt idx="1425">
                  <c:v>0.37000727301204606</c:v>
                </c:pt>
                <c:pt idx="1426">
                  <c:v>0.25350654571084075</c:v>
                </c:pt>
                <c:pt idx="1427">
                  <c:v>0.22815589113975676</c:v>
                </c:pt>
                <c:pt idx="1428">
                  <c:v>0.15574030202578104</c:v>
                </c:pt>
                <c:pt idx="1429">
                  <c:v>5.0766271823203368E-2</c:v>
                </c:pt>
                <c:pt idx="1430">
                  <c:v>6.5489644640881473E-2</c:v>
                </c:pt>
                <c:pt idx="1431">
                  <c:v>-1.0559319823206792E-2</c:v>
                </c:pt>
                <c:pt idx="1432">
                  <c:v>-9.5033878408861128E-3</c:v>
                </c:pt>
                <c:pt idx="1433">
                  <c:v>1.3469509432022519E-3</c:v>
                </c:pt>
                <c:pt idx="1434">
                  <c:v>1.2122558488822932E-3</c:v>
                </c:pt>
                <c:pt idx="1435">
                  <c:v>1.1091030263993495E-2</c:v>
                </c:pt>
                <c:pt idx="1436">
                  <c:v>-9.9180727624057496E-3</c:v>
                </c:pt>
                <c:pt idx="1437">
                  <c:v>-8.9262654861652635E-3</c:v>
                </c:pt>
                <c:pt idx="1438">
                  <c:v>5.1566361062450383E-2</c:v>
                </c:pt>
                <c:pt idx="1439">
                  <c:v>7.6209724956205704E-2</c:v>
                </c:pt>
                <c:pt idx="1440">
                  <c:v>9.8388752460584428E-2</c:v>
                </c:pt>
                <c:pt idx="1441">
                  <c:v>0.17794987721452493</c:v>
                </c:pt>
                <c:pt idx="1442">
                  <c:v>0.12045488949307259</c:v>
                </c:pt>
                <c:pt idx="1443">
                  <c:v>0.10840940054376524</c:v>
                </c:pt>
                <c:pt idx="1444">
                  <c:v>0.10746846048938874</c:v>
                </c:pt>
                <c:pt idx="1445">
                  <c:v>9.6721614440450132E-2</c:v>
                </c:pt>
                <c:pt idx="1446">
                  <c:v>6.7149452996405401E-2</c:v>
                </c:pt>
                <c:pt idx="1447">
                  <c:v>0.10023450769676412</c:v>
                </c:pt>
                <c:pt idx="1448">
                  <c:v>5.0411056927087472E-2</c:v>
                </c:pt>
                <c:pt idx="1449">
                  <c:v>4.536995123437837E-2</c:v>
                </c:pt>
                <c:pt idx="1450">
                  <c:v>2.1032956110940582E-2</c:v>
                </c:pt>
                <c:pt idx="1451">
                  <c:v>8.8429660499846463E-2</c:v>
                </c:pt>
                <c:pt idx="1452">
                  <c:v>0.14908669444986256</c:v>
                </c:pt>
                <c:pt idx="1453">
                  <c:v>7.4578025004875315E-2</c:v>
                </c:pt>
                <c:pt idx="1454">
                  <c:v>1.7520222504387561E-2</c:v>
                </c:pt>
                <c:pt idx="1455">
                  <c:v>5.5468200253947941E-2</c:v>
                </c:pt>
                <c:pt idx="1456">
                  <c:v>5.9821380228552989E-2</c:v>
                </c:pt>
                <c:pt idx="1457">
                  <c:v>0.10353924220569866</c:v>
                </c:pt>
                <c:pt idx="1458">
                  <c:v>-2.6014682014871227E-2</c:v>
                </c:pt>
                <c:pt idx="1459">
                  <c:v>0.38388678618661576</c:v>
                </c:pt>
                <c:pt idx="1460">
                  <c:v>0.38519810756795358</c:v>
                </c:pt>
                <c:pt idx="1461">
                  <c:v>0.29867829681115854</c:v>
                </c:pt>
                <c:pt idx="1462">
                  <c:v>0.23881046713004217</c:v>
                </c:pt>
                <c:pt idx="1463">
                  <c:v>0.33492942041703788</c:v>
                </c:pt>
                <c:pt idx="1464">
                  <c:v>0.27143647837533358</c:v>
                </c:pt>
                <c:pt idx="1465">
                  <c:v>0.42429283053780065</c:v>
                </c:pt>
                <c:pt idx="1466">
                  <c:v>0.28186354748401943</c:v>
                </c:pt>
                <c:pt idx="1467">
                  <c:v>0.183677192735618</c:v>
                </c:pt>
                <c:pt idx="1468">
                  <c:v>9.5309473462055649E-2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6-4557-AEC8-59D552C5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156895"/>
        <c:axId val="1482157855"/>
      </c:lineChart>
      <c:dateAx>
        <c:axId val="1482156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7855"/>
        <c:crosses val="autoZero"/>
        <c:auto val="1"/>
        <c:lblOffset val="100"/>
        <c:baseTimeUnit val="days"/>
      </c:dateAx>
      <c:valAx>
        <c:axId val="14821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 NOKIA</a:t>
            </a:r>
            <a:r>
              <a:rPr lang="en-US" baseline="0"/>
              <a:t>'s </a:t>
            </a:r>
            <a:r>
              <a:rPr lang="en-US"/>
              <a:t>Forecast</a:t>
            </a:r>
          </a:p>
        </c:rich>
      </c:tx>
      <c:layout>
        <c:manualLayout>
          <c:xMode val="edge"/>
          <c:yMode val="edge"/>
          <c:x val="0.40755924822701883"/>
          <c:y val="1.6064257028112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'Exponential Smoothing by Month'!$I$3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Month'!$H$4:$H$74</c:f>
              <c:numCache>
                <c:formatCode>[$-409]mmmm\-yy;@</c:formatCode>
                <c:ptCount val="7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Month'!$I$4:$I$74</c:f>
              <c:numCache>
                <c:formatCode>_("$"* #,##0.00_);_("$"* \(#,##0.00\);_("$"* "-"??_);_(@_)</c:formatCode>
                <c:ptCount val="71"/>
                <c:pt idx="0">
                  <c:v>114.88329999999999</c:v>
                </c:pt>
                <c:pt idx="1">
                  <c:v>104.3852</c:v>
                </c:pt>
                <c:pt idx="2">
                  <c:v>113.9731</c:v>
                </c:pt>
                <c:pt idx="3">
                  <c:v>107.474</c:v>
                </c:pt>
                <c:pt idx="4">
                  <c:v>98.978399999999993</c:v>
                </c:pt>
                <c:pt idx="5">
                  <c:v>91.002999999999986</c:v>
                </c:pt>
                <c:pt idx="6">
                  <c:v>103.62459999999999</c:v>
                </c:pt>
                <c:pt idx="7">
                  <c:v>103.79839999999999</c:v>
                </c:pt>
                <c:pt idx="8">
                  <c:v>92.695499999999996</c:v>
                </c:pt>
                <c:pt idx="9">
                  <c:v>97.745800000000017</c:v>
                </c:pt>
                <c:pt idx="10">
                  <c:v>63.5989</c:v>
                </c:pt>
                <c:pt idx="11">
                  <c:v>68.047399999999996</c:v>
                </c:pt>
                <c:pt idx="12">
                  <c:v>76.688499999999991</c:v>
                </c:pt>
                <c:pt idx="13">
                  <c:v>71.893900000000002</c:v>
                </c:pt>
                <c:pt idx="14">
                  <c:v>61.520699999999998</c:v>
                </c:pt>
                <c:pt idx="15">
                  <c:v>63.371000000000016</c:v>
                </c:pt>
                <c:pt idx="16">
                  <c:v>66.598000000000013</c:v>
                </c:pt>
                <c:pt idx="17">
                  <c:v>87.007300000000015</c:v>
                </c:pt>
                <c:pt idx="18">
                  <c:v>87.363000000000028</c:v>
                </c:pt>
                <c:pt idx="19">
                  <c:v>96.022700000000015</c:v>
                </c:pt>
                <c:pt idx="20">
                  <c:v>79.095200000000006</c:v>
                </c:pt>
                <c:pt idx="21">
                  <c:v>80.3078</c:v>
                </c:pt>
                <c:pt idx="22">
                  <c:v>68.995399999999989</c:v>
                </c:pt>
                <c:pt idx="23">
                  <c:v>80.426000000000002</c:v>
                </c:pt>
                <c:pt idx="24">
                  <c:v>74.792699999999982</c:v>
                </c:pt>
                <c:pt idx="25">
                  <c:v>72.878600000000006</c:v>
                </c:pt>
                <c:pt idx="26">
                  <c:v>84.391400000000004</c:v>
                </c:pt>
                <c:pt idx="27">
                  <c:v>80.024999999999991</c:v>
                </c:pt>
                <c:pt idx="28">
                  <c:v>90.134199999999993</c:v>
                </c:pt>
                <c:pt idx="29">
                  <c:v>106.92500000000001</c:v>
                </c:pt>
                <c:pt idx="30">
                  <c:v>108.66599999999998</c:v>
                </c:pt>
                <c:pt idx="31">
                  <c:v>121.31839999999997</c:v>
                </c:pt>
                <c:pt idx="32">
                  <c:v>108.75710000000002</c:v>
                </c:pt>
                <c:pt idx="33">
                  <c:v>110.50750000000001</c:v>
                </c:pt>
                <c:pt idx="34">
                  <c:v>109.08539999999999</c:v>
                </c:pt>
                <c:pt idx="35">
                  <c:v>120.48879999999998</c:v>
                </c:pt>
                <c:pt idx="36">
                  <c:v>107.28960000000001</c:v>
                </c:pt>
                <c:pt idx="37">
                  <c:v>97.508800000000008</c:v>
                </c:pt>
                <c:pt idx="38">
                  <c:v>108.18299999999999</c:v>
                </c:pt>
                <c:pt idx="39">
                  <c:v>95.740200000000002</c:v>
                </c:pt>
                <c:pt idx="40">
                  <c:v>95.198199999999986</c:v>
                </c:pt>
                <c:pt idx="41">
                  <c:v>92.14070000000001</c:v>
                </c:pt>
                <c:pt idx="42">
                  <c:v>87.664299999999997</c:v>
                </c:pt>
                <c:pt idx="43">
                  <c:v>107.07040000000002</c:v>
                </c:pt>
                <c:pt idx="44">
                  <c:v>89.952700000000021</c:v>
                </c:pt>
                <c:pt idx="45">
                  <c:v>85.242800000000003</c:v>
                </c:pt>
                <c:pt idx="46">
                  <c:v>89.421599999999998</c:v>
                </c:pt>
                <c:pt idx="47">
                  <c:v>92.309899999999985</c:v>
                </c:pt>
                <c:pt idx="48">
                  <c:v>87.761200000000002</c:v>
                </c:pt>
                <c:pt idx="49">
                  <c:v>82.558599999999998</c:v>
                </c:pt>
                <c:pt idx="50">
                  <c:v>99.439799999999977</c:v>
                </c:pt>
                <c:pt idx="51">
                  <c:v>81.172799999999995</c:v>
                </c:pt>
                <c:pt idx="52">
                  <c:v>84.116</c:v>
                </c:pt>
                <c:pt idx="53">
                  <c:v>81.315399999999983</c:v>
                </c:pt>
                <c:pt idx="54">
                  <c:v>76.732000000000014</c:v>
                </c:pt>
                <c:pt idx="55">
                  <c:v>84.962999999999994</c:v>
                </c:pt>
                <c:pt idx="56">
                  <c:v>75.036800000000014</c:v>
                </c:pt>
                <c:pt idx="57">
                  <c:v>72.250500000000002</c:v>
                </c:pt>
                <c:pt idx="58">
                  <c:v>70.738099999999989</c:v>
                </c:pt>
                <c:pt idx="59">
                  <c:v>62.774199999999993</c:v>
                </c:pt>
                <c:pt idx="60">
                  <c:v>71.390699999999995</c:v>
                </c:pt>
                <c:pt idx="61">
                  <c:v>69.146600000000007</c:v>
                </c:pt>
                <c:pt idx="62">
                  <c:v>69.9636</c:v>
                </c:pt>
                <c:pt idx="63">
                  <c:v>75.503799999999984</c:v>
                </c:pt>
                <c:pt idx="64">
                  <c:v>82.406999999999982</c:v>
                </c:pt>
                <c:pt idx="65">
                  <c:v>70.750199999999992</c:v>
                </c:pt>
                <c:pt idx="66">
                  <c:v>83.537300000000002</c:v>
                </c:pt>
                <c:pt idx="67">
                  <c:v>88.117300000000014</c:v>
                </c:pt>
                <c:pt idx="68">
                  <c:v>85.087599999999995</c:v>
                </c:pt>
                <c:pt idx="69">
                  <c:v>104.36519999999999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E-4570-9804-A9AD342075F4}"/>
            </c:ext>
          </c:extLst>
        </c:ser>
        <c:ser>
          <c:idx val="1"/>
          <c:order val="1"/>
          <c:tx>
            <c:strRef>
              <c:f>'Exponential Smoothing by Month'!$J$3</c:f>
              <c:strCache>
                <c:ptCount val="1"/>
                <c:pt idx="0">
                  <c:v>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Month'!$H$4:$H$74</c:f>
              <c:numCache>
                <c:formatCode>[$-409]mmmm\-yy;@</c:formatCode>
                <c:ptCount val="7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Month'!$J$4:$J$74</c:f>
              <c:numCache>
                <c:formatCode>#,##0.00</c:formatCode>
                <c:ptCount val="71"/>
                <c:pt idx="0">
                  <c:v>114.88329999999999</c:v>
                </c:pt>
                <c:pt idx="1">
                  <c:v>114.88330000000001</c:v>
                </c:pt>
                <c:pt idx="2">
                  <c:v>113.83349</c:v>
                </c:pt>
                <c:pt idx="3">
                  <c:v>113.84745100000001</c:v>
                </c:pt>
                <c:pt idx="4">
                  <c:v>113.2101059</c:v>
                </c:pt>
                <c:pt idx="5">
                  <c:v>111.78693531</c:v>
                </c:pt>
                <c:pt idx="6">
                  <c:v>109.70854177900002</c:v>
                </c:pt>
                <c:pt idx="7">
                  <c:v>109.10014760110002</c:v>
                </c:pt>
                <c:pt idx="8">
                  <c:v>108.56997284099002</c:v>
                </c:pt>
                <c:pt idx="9">
                  <c:v>106.98252555689102</c:v>
                </c:pt>
                <c:pt idx="10">
                  <c:v>106.05885300120192</c:v>
                </c:pt>
                <c:pt idx="11">
                  <c:v>101.81285770108173</c:v>
                </c:pt>
                <c:pt idx="12">
                  <c:v>98.436311930973545</c:v>
                </c:pt>
                <c:pt idx="13">
                  <c:v>96.2615307378762</c:v>
                </c:pt>
                <c:pt idx="14">
                  <c:v>93.824767664088583</c:v>
                </c:pt>
                <c:pt idx="15">
                  <c:v>90.594360897679721</c:v>
                </c:pt>
                <c:pt idx="16">
                  <c:v>87.872024807911757</c:v>
                </c:pt>
                <c:pt idx="17">
                  <c:v>85.744622327120581</c:v>
                </c:pt>
                <c:pt idx="18">
                  <c:v>85.870890094408537</c:v>
                </c:pt>
                <c:pt idx="19">
                  <c:v>86.020101084967692</c:v>
                </c:pt>
                <c:pt idx="20">
                  <c:v>87.020360976470926</c:v>
                </c:pt>
                <c:pt idx="21">
                  <c:v>86.227844878823831</c:v>
                </c:pt>
                <c:pt idx="22">
                  <c:v>85.635840390941439</c:v>
                </c:pt>
                <c:pt idx="23">
                  <c:v>83.971796351847303</c:v>
                </c:pt>
                <c:pt idx="24">
                  <c:v>83.617216716662568</c:v>
                </c:pt>
                <c:pt idx="25">
                  <c:v>82.734765044996308</c:v>
                </c:pt>
                <c:pt idx="26">
                  <c:v>81.749148540496677</c:v>
                </c:pt>
                <c:pt idx="27">
                  <c:v>82.013373686447011</c:v>
                </c:pt>
                <c:pt idx="28">
                  <c:v>81.814536317802308</c:v>
                </c:pt>
                <c:pt idx="29">
                  <c:v>82.646502686022075</c:v>
                </c:pt>
                <c:pt idx="30">
                  <c:v>85.074352417419874</c:v>
                </c:pt>
                <c:pt idx="31">
                  <c:v>87.433517175677878</c:v>
                </c:pt>
                <c:pt idx="32">
                  <c:v>90.822005458110084</c:v>
                </c:pt>
                <c:pt idx="33">
                  <c:v>92.615514912299076</c:v>
                </c:pt>
                <c:pt idx="34">
                  <c:v>94.404713421069175</c:v>
                </c:pt>
                <c:pt idx="35">
                  <c:v>95.87278207896226</c:v>
                </c:pt>
                <c:pt idx="36">
                  <c:v>98.334383871066038</c:v>
                </c:pt>
                <c:pt idx="37">
                  <c:v>99.229905483959442</c:v>
                </c:pt>
                <c:pt idx="38">
                  <c:v>99.057794935563493</c:v>
                </c:pt>
                <c:pt idx="39">
                  <c:v>99.970315442007148</c:v>
                </c:pt>
                <c:pt idx="40">
                  <c:v>99.547303897806444</c:v>
                </c:pt>
                <c:pt idx="41">
                  <c:v>99.112393508025804</c:v>
                </c:pt>
                <c:pt idx="42">
                  <c:v>98.415224157223236</c:v>
                </c:pt>
                <c:pt idx="43">
                  <c:v>97.340131741500912</c:v>
                </c:pt>
                <c:pt idx="44">
                  <c:v>98.313158567350825</c:v>
                </c:pt>
                <c:pt idx="45">
                  <c:v>97.477112710615756</c:v>
                </c:pt>
                <c:pt idx="46">
                  <c:v>96.253681439554185</c:v>
                </c:pt>
                <c:pt idx="47">
                  <c:v>95.570473295598774</c:v>
                </c:pt>
                <c:pt idx="48">
                  <c:v>95.2444159660389</c:v>
                </c:pt>
                <c:pt idx="49">
                  <c:v>94.496094369435014</c:v>
                </c:pt>
                <c:pt idx="50">
                  <c:v>93.302344932491508</c:v>
                </c:pt>
                <c:pt idx="51">
                  <c:v>93.916090439242353</c:v>
                </c:pt>
                <c:pt idx="52">
                  <c:v>92.641761395318113</c:v>
                </c:pt>
                <c:pt idx="53">
                  <c:v>91.789185255786293</c:v>
                </c:pt>
                <c:pt idx="54">
                  <c:v>90.741806730207671</c:v>
                </c:pt>
                <c:pt idx="55">
                  <c:v>89.340826057186916</c:v>
                </c:pt>
                <c:pt idx="56">
                  <c:v>88.903043451468236</c:v>
                </c:pt>
                <c:pt idx="57">
                  <c:v>87.516419106321422</c:v>
                </c:pt>
                <c:pt idx="58">
                  <c:v>85.989827195689273</c:v>
                </c:pt>
                <c:pt idx="59">
                  <c:v>84.464654476120344</c:v>
                </c:pt>
                <c:pt idx="60">
                  <c:v>82.295609028508323</c:v>
                </c:pt>
                <c:pt idx="61">
                  <c:v>81.205118125657492</c:v>
                </c:pt>
                <c:pt idx="62">
                  <c:v>79.999266313091738</c:v>
                </c:pt>
                <c:pt idx="63">
                  <c:v>78.995699681782568</c:v>
                </c:pt>
                <c:pt idx="64">
                  <c:v>78.646509713604317</c:v>
                </c:pt>
                <c:pt idx="65">
                  <c:v>79.022558742243888</c:v>
                </c:pt>
                <c:pt idx="66">
                  <c:v>78.195322868019502</c:v>
                </c:pt>
                <c:pt idx="67">
                  <c:v>78.729520581217557</c:v>
                </c:pt>
                <c:pt idx="68">
                  <c:v>79.6682985230958</c:v>
                </c:pt>
                <c:pt idx="69">
                  <c:v>80.210228670786222</c:v>
                </c:pt>
                <c:pt idx="70">
                  <c:v>82.62572580370761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E-4570-9804-A9AD3420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308975"/>
        <c:axId val="1334310895"/>
      </c:lineChart>
      <c:dateAx>
        <c:axId val="1334308975"/>
        <c:scaling>
          <c:orientation val="minMax"/>
        </c:scaling>
        <c:delete val="0"/>
        <c:axPos val="b"/>
        <c:numFmt formatCode="[$-409]m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10895"/>
        <c:crosses val="autoZero"/>
        <c:auto val="1"/>
        <c:lblOffset val="100"/>
        <c:baseTimeUnit val="months"/>
      </c:dateAx>
      <c:valAx>
        <c:axId val="1334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NOKIA's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'Exponential Smoothing by Month'!$K$3</c:f>
              <c:strCache>
                <c:ptCount val="1"/>
                <c:pt idx="0">
                  <c:v>Error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'Exponential Smoothing by Month'!$H$4:$H$73</c:f>
              <c:numCache>
                <c:formatCode>[$-409]mmmm\-yy;@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xVal>
          <c:yVal>
            <c:numRef>
              <c:f>'Exponential Smoothing by Month'!$K$4:$K$73</c:f>
              <c:numCache>
                <c:formatCode>#,##0.00</c:formatCode>
                <c:ptCount val="70"/>
                <c:pt idx="0" formatCode="General">
                  <c:v>0</c:v>
                </c:pt>
                <c:pt idx="1">
                  <c:v>-10.498100000000008</c:v>
                </c:pt>
                <c:pt idx="2">
                  <c:v>0.13961000000000467</c:v>
                </c:pt>
                <c:pt idx="3">
                  <c:v>-6.3734510000000029</c:v>
                </c:pt>
                <c:pt idx="4">
                  <c:v>-14.231705900000009</c:v>
                </c:pt>
                <c:pt idx="5">
                  <c:v>-20.783935310000018</c:v>
                </c:pt>
                <c:pt idx="6">
                  <c:v>-6.0839417790000283</c:v>
                </c:pt>
                <c:pt idx="7">
                  <c:v>-5.3017476011000326</c:v>
                </c:pt>
                <c:pt idx="8">
                  <c:v>-15.874472840990023</c:v>
                </c:pt>
                <c:pt idx="9">
                  <c:v>-9.2367255568910025</c:v>
                </c:pt>
                <c:pt idx="10">
                  <c:v>-42.459953001201924</c:v>
                </c:pt>
                <c:pt idx="11">
                  <c:v>-33.765457701081729</c:v>
                </c:pt>
                <c:pt idx="12">
                  <c:v>-21.747811930973555</c:v>
                </c:pt>
                <c:pt idx="13">
                  <c:v>-24.367630737876198</c:v>
                </c:pt>
                <c:pt idx="14">
                  <c:v>-32.304067664088585</c:v>
                </c:pt>
                <c:pt idx="15">
                  <c:v>-27.223360897679704</c:v>
                </c:pt>
                <c:pt idx="16">
                  <c:v>-21.274024807911744</c:v>
                </c:pt>
                <c:pt idx="17">
                  <c:v>1.262677672879434</c:v>
                </c:pt>
                <c:pt idx="18">
                  <c:v>1.4921099055914908</c:v>
                </c:pt>
                <c:pt idx="19">
                  <c:v>10.002598915032323</c:v>
                </c:pt>
                <c:pt idx="20">
                  <c:v>-7.9251609764709201</c:v>
                </c:pt>
                <c:pt idx="21">
                  <c:v>-5.9200448788238305</c:v>
                </c:pt>
                <c:pt idx="22">
                  <c:v>-16.64044039094145</c:v>
                </c:pt>
                <c:pt idx="23">
                  <c:v>-3.5457963518473008</c:v>
                </c:pt>
                <c:pt idx="24">
                  <c:v>-8.8245167166625862</c:v>
                </c:pt>
                <c:pt idx="25">
                  <c:v>-9.8561650449963025</c:v>
                </c:pt>
                <c:pt idx="26">
                  <c:v>2.6422514595033277</c:v>
                </c:pt>
                <c:pt idx="27">
                  <c:v>-1.9883736864470194</c:v>
                </c:pt>
                <c:pt idx="28">
                  <c:v>8.3196636821976853</c:v>
                </c:pt>
                <c:pt idx="29">
                  <c:v>24.278497313977937</c:v>
                </c:pt>
                <c:pt idx="30">
                  <c:v>23.591647582580109</c:v>
                </c:pt>
                <c:pt idx="31">
                  <c:v>33.884882824322091</c:v>
                </c:pt>
                <c:pt idx="32">
                  <c:v>17.935094541889939</c:v>
                </c:pt>
                <c:pt idx="33">
                  <c:v>17.891985087700931</c:v>
                </c:pt>
                <c:pt idx="34">
                  <c:v>14.680686578930818</c:v>
                </c:pt>
                <c:pt idx="35">
                  <c:v>24.616017921037724</c:v>
                </c:pt>
                <c:pt idx="36">
                  <c:v>8.9552161289339693</c:v>
                </c:pt>
                <c:pt idx="37">
                  <c:v>-1.721105483959434</c:v>
                </c:pt>
                <c:pt idx="38">
                  <c:v>9.1252050644364999</c:v>
                </c:pt>
                <c:pt idx="39">
                  <c:v>-4.230115442007147</c:v>
                </c:pt>
                <c:pt idx="40">
                  <c:v>-4.349103897806458</c:v>
                </c:pt>
                <c:pt idx="41">
                  <c:v>-6.971693508025794</c:v>
                </c:pt>
                <c:pt idx="42">
                  <c:v>-10.750924157223238</c:v>
                </c:pt>
                <c:pt idx="43">
                  <c:v>9.7302682584991089</c:v>
                </c:pt>
                <c:pt idx="44">
                  <c:v>-8.3604585673508041</c:v>
                </c:pt>
                <c:pt idx="45">
                  <c:v>-12.234312710615754</c:v>
                </c:pt>
                <c:pt idx="46">
                  <c:v>-6.8320814395541873</c:v>
                </c:pt>
                <c:pt idx="47">
                  <c:v>-3.2605732955987889</c:v>
                </c:pt>
                <c:pt idx="48">
                  <c:v>-7.4832159660388982</c:v>
                </c:pt>
                <c:pt idx="49">
                  <c:v>-11.937494369435015</c:v>
                </c:pt>
                <c:pt idx="50">
                  <c:v>6.1374550675084691</c:v>
                </c:pt>
                <c:pt idx="51">
                  <c:v>-12.743290439242358</c:v>
                </c:pt>
                <c:pt idx="52">
                  <c:v>-8.5257613953181135</c:v>
                </c:pt>
                <c:pt idx="53">
                  <c:v>-10.473785255786311</c:v>
                </c:pt>
                <c:pt idx="54">
                  <c:v>-14.009806730207657</c:v>
                </c:pt>
                <c:pt idx="55">
                  <c:v>-4.3778260571869225</c:v>
                </c:pt>
                <c:pt idx="56">
                  <c:v>-13.866243451468222</c:v>
                </c:pt>
                <c:pt idx="57">
                  <c:v>-15.265919106321419</c:v>
                </c:pt>
                <c:pt idx="58">
                  <c:v>-15.251727195689284</c:v>
                </c:pt>
                <c:pt idx="59">
                  <c:v>-21.690454476120351</c:v>
                </c:pt>
                <c:pt idx="60">
                  <c:v>-10.904909028508328</c:v>
                </c:pt>
                <c:pt idx="61">
                  <c:v>-12.058518125657486</c:v>
                </c:pt>
                <c:pt idx="62">
                  <c:v>-10.035666313091738</c:v>
                </c:pt>
                <c:pt idx="63">
                  <c:v>-3.4918996817825843</c:v>
                </c:pt>
                <c:pt idx="64">
                  <c:v>3.7604902863956653</c:v>
                </c:pt>
                <c:pt idx="65">
                  <c:v>-8.2723587422438953</c:v>
                </c:pt>
                <c:pt idx="66">
                  <c:v>5.3419771319804994</c:v>
                </c:pt>
                <c:pt idx="67">
                  <c:v>9.3877794187824577</c:v>
                </c:pt>
                <c:pt idx="68">
                  <c:v>5.4193014769041952</c:v>
                </c:pt>
                <c:pt idx="69">
                  <c:v>24.154971329213765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D0-4950-B9FC-2955A408B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20255"/>
        <c:axId val="338241375"/>
      </c:scatterChart>
      <c:valAx>
        <c:axId val="33822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41375"/>
        <c:crosses val="autoZero"/>
        <c:crossBetween val="midCat"/>
      </c:valAx>
      <c:valAx>
        <c:axId val="3382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2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'Holt Exponential by Month'!$I$3</c:f>
              <c:strCache>
                <c:ptCount val="1"/>
                <c:pt idx="0">
                  <c:v>Error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xVal>
          <c:yVal>
            <c:numRef>
              <c:f>'Holt Exponential by Month'!$I$4:$I$85</c:f>
              <c:numCache>
                <c:formatCode>0.00</c:formatCode>
                <c:ptCount val="82"/>
                <c:pt idx="1">
                  <c:v>-10.498099999999994</c:v>
                </c:pt>
                <c:pt idx="2">
                  <c:v>1.3993820000000028</c:v>
                </c:pt>
                <c:pt idx="3">
                  <c:v>2.1930423600000069</c:v>
                </c:pt>
                <c:pt idx="4">
                  <c:v>-12.828869047200016</c:v>
                </c:pt>
                <c:pt idx="5">
                  <c:v>-13.824735055056038</c:v>
                </c:pt>
                <c:pt idx="6">
                  <c:v>8.4912291698211106</c:v>
                </c:pt>
                <c:pt idx="7">
                  <c:v>13.457183390829186</c:v>
                </c:pt>
                <c:pt idx="8">
                  <c:v>-8.7261986105730927</c:v>
                </c:pt>
                <c:pt idx="9">
                  <c:v>-2.4964093096279498</c:v>
                </c:pt>
                <c:pt idx="10">
                  <c:v>-28.023025234589568</c:v>
                </c:pt>
                <c:pt idx="11">
                  <c:v>-20.025211985127569</c:v>
                </c:pt>
                <c:pt idx="12">
                  <c:v>17.686054273342172</c:v>
                </c:pt>
                <c:pt idx="13">
                  <c:v>8.8527301466855519</c:v>
                </c:pt>
                <c:pt idx="14">
                  <c:v>-9.0663687981155405</c:v>
                </c:pt>
                <c:pt idx="15">
                  <c:v>-1.8326398338880736</c:v>
                </c:pt>
                <c:pt idx="16">
                  <c:v>10.084822466638933</c:v>
                </c:pt>
                <c:pt idx="17">
                  <c:v>28.313397204017193</c:v>
                </c:pt>
                <c:pt idx="18">
                  <c:v>20.632583462605737</c:v>
                </c:pt>
                <c:pt idx="19">
                  <c:v>10.215980017032237</c:v>
                </c:pt>
                <c:pt idx="20">
                  <c:v>-10.582946260316888</c:v>
                </c:pt>
                <c:pt idx="21">
                  <c:v>-13.518225736473127</c:v>
                </c:pt>
                <c:pt idx="22">
                  <c:v>-10.414145520918311</c:v>
                </c:pt>
                <c:pt idx="23">
                  <c:v>3.5985954484179246</c:v>
                </c:pt>
                <c:pt idx="24">
                  <c:v>5.4902551811230182</c:v>
                </c:pt>
                <c:pt idx="25">
                  <c:v>-4.8393575583728534</c:v>
                </c:pt>
                <c:pt idx="26">
                  <c:v>11.220469178304768</c:v>
                </c:pt>
                <c:pt idx="27">
                  <c:v>6.2455283994084709</c:v>
                </c:pt>
                <c:pt idx="28">
                  <c:v>6.9952202971559245</c:v>
                </c:pt>
                <c:pt idx="29">
                  <c:v>24.617753619260156</c:v>
                </c:pt>
                <c:pt idx="30">
                  <c:v>13.861260923102449</c:v>
                </c:pt>
                <c:pt idx="31">
                  <c:v>10.486175415099552</c:v>
                </c:pt>
                <c:pt idx="32">
                  <c:v>-7.3170289670505611</c:v>
                </c:pt>
                <c:pt idx="33">
                  <c:v>-13.868842420917531</c:v>
                </c:pt>
                <c:pt idx="34">
                  <c:v>-4.7292432551351737</c:v>
                </c:pt>
                <c:pt idx="35">
                  <c:v>6.7623490036409351</c:v>
                </c:pt>
                <c:pt idx="36">
                  <c:v>-7.3367585160210353</c:v>
                </c:pt>
                <c:pt idx="37">
                  <c:v>-23.994691265991889</c:v>
                </c:pt>
                <c:pt idx="38">
                  <c:v>0.26186324060959976</c:v>
                </c:pt>
                <c:pt idx="39">
                  <c:v>-4.576798722923229</c:v>
                </c:pt>
                <c:pt idx="40">
                  <c:v>-11.099011807713538</c:v>
                </c:pt>
                <c:pt idx="41">
                  <c:v>-3.505747673725395</c:v>
                </c:pt>
                <c:pt idx="42">
                  <c:v>-5.9790117756338077</c:v>
                </c:pt>
                <c:pt idx="43">
                  <c:v>17.168408273776905</c:v>
                </c:pt>
                <c:pt idx="44">
                  <c:v>-0.11443894964791923</c:v>
                </c:pt>
                <c:pt idx="45">
                  <c:v>-18.296862832557167</c:v>
                </c:pt>
                <c:pt idx="46">
                  <c:v>0.89316954006582705</c:v>
                </c:pt>
                <c:pt idx="47">
                  <c:v>8.1595151758690889</c:v>
                </c:pt>
                <c:pt idx="48">
                  <c:v>-0.54452869085353939</c:v>
                </c:pt>
                <c:pt idx="49">
                  <c:v>-7.7898993311059996</c:v>
                </c:pt>
                <c:pt idx="50">
                  <c:v>13.970140950784383</c:v>
                </c:pt>
                <c:pt idx="51">
                  <c:v>-3.1672299217428019</c:v>
                </c:pt>
                <c:pt idx="52">
                  <c:v>-11.129856599370697</c:v>
                </c:pt>
                <c:pt idx="53">
                  <c:v>0.57047892635611674</c:v>
                </c:pt>
                <c:pt idx="54">
                  <c:v>-4.9283821242213151</c:v>
                </c:pt>
                <c:pt idx="55">
                  <c:v>6.5127072041546086</c:v>
                </c:pt>
                <c:pt idx="56">
                  <c:v>-1.1289563699907887</c:v>
                </c:pt>
                <c:pt idx="57">
                  <c:v>-9.0132538189233316</c:v>
                </c:pt>
                <c:pt idx="58">
                  <c:v>-1.7568522329456329</c:v>
                </c:pt>
                <c:pt idx="59">
                  <c:v>-6.4330348827728301</c:v>
                </c:pt>
                <c:pt idx="60">
                  <c:v>5.2553739935182904</c:v>
                </c:pt>
                <c:pt idx="61">
                  <c:v>8.0686293042697486</c:v>
                </c:pt>
                <c:pt idx="62">
                  <c:v>1.8594467987028764</c:v>
                </c:pt>
                <c:pt idx="63">
                  <c:v>8.3488475183872168</c:v>
                </c:pt>
                <c:pt idx="64">
                  <c:v>13.174674824123258</c:v>
                </c:pt>
                <c:pt idx="65">
                  <c:v>-5.22632647383017</c:v>
                </c:pt>
                <c:pt idx="66">
                  <c:v>3.4201260697165736</c:v>
                </c:pt>
                <c:pt idx="67">
                  <c:v>15.117849666228665</c:v>
                </c:pt>
                <c:pt idx="68">
                  <c:v>0.36650258732672114</c:v>
                </c:pt>
                <c:pt idx="69">
                  <c:v>15.369284562281891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57-473C-964F-E6B4DDB8A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907471"/>
        <c:axId val="1358906511"/>
      </c:scatterChart>
      <c:valAx>
        <c:axId val="135890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906511"/>
        <c:crosses val="autoZero"/>
        <c:crossBetween val="midCat"/>
      </c:valAx>
      <c:valAx>
        <c:axId val="13589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90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NOKIA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Month'!$E$3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Month'!$E$4:$E$85</c:f>
              <c:numCache>
                <c:formatCode>General</c:formatCode>
                <c:ptCount val="82"/>
                <c:pt idx="0">
                  <c:v>114.88329999999999</c:v>
                </c:pt>
                <c:pt idx="1">
                  <c:v>104.3852</c:v>
                </c:pt>
                <c:pt idx="2">
                  <c:v>113.9731</c:v>
                </c:pt>
                <c:pt idx="3">
                  <c:v>107.474</c:v>
                </c:pt>
                <c:pt idx="4">
                  <c:v>98.978399999999993</c:v>
                </c:pt>
                <c:pt idx="5">
                  <c:v>91.002999999999986</c:v>
                </c:pt>
                <c:pt idx="6">
                  <c:v>103.62459999999999</c:v>
                </c:pt>
                <c:pt idx="7">
                  <c:v>103.79839999999999</c:v>
                </c:pt>
                <c:pt idx="8">
                  <c:v>92.695499999999996</c:v>
                </c:pt>
                <c:pt idx="9">
                  <c:v>97.745800000000017</c:v>
                </c:pt>
                <c:pt idx="10">
                  <c:v>63.5989</c:v>
                </c:pt>
                <c:pt idx="11">
                  <c:v>68.047399999999996</c:v>
                </c:pt>
                <c:pt idx="12">
                  <c:v>76.688499999999991</c:v>
                </c:pt>
                <c:pt idx="13">
                  <c:v>71.893900000000002</c:v>
                </c:pt>
                <c:pt idx="14">
                  <c:v>61.520699999999998</c:v>
                </c:pt>
                <c:pt idx="15">
                  <c:v>63.371000000000016</c:v>
                </c:pt>
                <c:pt idx="16">
                  <c:v>66.598000000000013</c:v>
                </c:pt>
                <c:pt idx="17">
                  <c:v>87.007300000000015</c:v>
                </c:pt>
                <c:pt idx="18">
                  <c:v>87.363000000000028</c:v>
                </c:pt>
                <c:pt idx="19">
                  <c:v>96.022700000000015</c:v>
                </c:pt>
                <c:pt idx="20">
                  <c:v>79.095200000000006</c:v>
                </c:pt>
                <c:pt idx="21">
                  <c:v>80.3078</c:v>
                </c:pt>
                <c:pt idx="22">
                  <c:v>68.995399999999989</c:v>
                </c:pt>
                <c:pt idx="23">
                  <c:v>80.426000000000002</c:v>
                </c:pt>
                <c:pt idx="24">
                  <c:v>74.792699999999982</c:v>
                </c:pt>
                <c:pt idx="25">
                  <c:v>72.878600000000006</c:v>
                </c:pt>
                <c:pt idx="26">
                  <c:v>84.391400000000004</c:v>
                </c:pt>
                <c:pt idx="27">
                  <c:v>80.024999999999991</c:v>
                </c:pt>
                <c:pt idx="28">
                  <c:v>90.134199999999993</c:v>
                </c:pt>
                <c:pt idx="29">
                  <c:v>106.92500000000001</c:v>
                </c:pt>
                <c:pt idx="30">
                  <c:v>108.66599999999998</c:v>
                </c:pt>
                <c:pt idx="31">
                  <c:v>121.31839999999997</c:v>
                </c:pt>
                <c:pt idx="32">
                  <c:v>108.75710000000002</c:v>
                </c:pt>
                <c:pt idx="33">
                  <c:v>110.50750000000001</c:v>
                </c:pt>
                <c:pt idx="34">
                  <c:v>109.08539999999999</c:v>
                </c:pt>
                <c:pt idx="35">
                  <c:v>120.48879999999998</c:v>
                </c:pt>
                <c:pt idx="36">
                  <c:v>107.28960000000001</c:v>
                </c:pt>
                <c:pt idx="37">
                  <c:v>97.508800000000008</c:v>
                </c:pt>
                <c:pt idx="38">
                  <c:v>108.18299999999999</c:v>
                </c:pt>
                <c:pt idx="39">
                  <c:v>95.740200000000002</c:v>
                </c:pt>
                <c:pt idx="40">
                  <c:v>95.198199999999986</c:v>
                </c:pt>
                <c:pt idx="41">
                  <c:v>92.14070000000001</c:v>
                </c:pt>
                <c:pt idx="42">
                  <c:v>87.664299999999997</c:v>
                </c:pt>
                <c:pt idx="43">
                  <c:v>107.07040000000002</c:v>
                </c:pt>
                <c:pt idx="44">
                  <c:v>89.952700000000021</c:v>
                </c:pt>
                <c:pt idx="45">
                  <c:v>85.242800000000003</c:v>
                </c:pt>
                <c:pt idx="46">
                  <c:v>89.421599999999998</c:v>
                </c:pt>
                <c:pt idx="47">
                  <c:v>92.309899999999985</c:v>
                </c:pt>
                <c:pt idx="48">
                  <c:v>87.761200000000002</c:v>
                </c:pt>
                <c:pt idx="49">
                  <c:v>82.558599999999998</c:v>
                </c:pt>
                <c:pt idx="50">
                  <c:v>99.439799999999977</c:v>
                </c:pt>
                <c:pt idx="51">
                  <c:v>81.172799999999995</c:v>
                </c:pt>
                <c:pt idx="52">
                  <c:v>84.116</c:v>
                </c:pt>
                <c:pt idx="53">
                  <c:v>81.315399999999983</c:v>
                </c:pt>
                <c:pt idx="54">
                  <c:v>76.732000000000014</c:v>
                </c:pt>
                <c:pt idx="55">
                  <c:v>84.962999999999994</c:v>
                </c:pt>
                <c:pt idx="56">
                  <c:v>75.036800000000014</c:v>
                </c:pt>
                <c:pt idx="57">
                  <c:v>72.250500000000002</c:v>
                </c:pt>
                <c:pt idx="58">
                  <c:v>70.738099999999989</c:v>
                </c:pt>
                <c:pt idx="59">
                  <c:v>62.774199999999993</c:v>
                </c:pt>
                <c:pt idx="60">
                  <c:v>71.390699999999995</c:v>
                </c:pt>
                <c:pt idx="61">
                  <c:v>69.146600000000007</c:v>
                </c:pt>
                <c:pt idx="62">
                  <c:v>69.9636</c:v>
                </c:pt>
                <c:pt idx="63">
                  <c:v>75.503799999999984</c:v>
                </c:pt>
                <c:pt idx="64">
                  <c:v>82.406999999999982</c:v>
                </c:pt>
                <c:pt idx="65">
                  <c:v>70.750199999999992</c:v>
                </c:pt>
                <c:pt idx="66">
                  <c:v>83.537300000000002</c:v>
                </c:pt>
                <c:pt idx="67">
                  <c:v>88.117300000000014</c:v>
                </c:pt>
                <c:pt idx="68">
                  <c:v>85.087599999999995</c:v>
                </c:pt>
                <c:pt idx="69">
                  <c:v>104.36519999999999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F-4B26-88C4-0880B15412BB}"/>
            </c:ext>
          </c:extLst>
        </c:ser>
        <c:ser>
          <c:idx val="1"/>
          <c:order val="1"/>
          <c:tx>
            <c:strRef>
              <c:f>'Holt Exponential by Month'!$H$3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Month'!$H$4:$H$85</c:f>
              <c:numCache>
                <c:formatCode>"$"#,##0.00</c:formatCode>
                <c:ptCount val="82"/>
                <c:pt idx="1">
                  <c:v>114.88329999999999</c:v>
                </c:pt>
                <c:pt idx="2">
                  <c:v>112.573718</c:v>
                </c:pt>
                <c:pt idx="3">
                  <c:v>105.28095764</c:v>
                </c:pt>
                <c:pt idx="4">
                  <c:v>111.80726904720001</c:v>
                </c:pt>
                <c:pt idx="5">
                  <c:v>104.82773505505602</c:v>
                </c:pt>
                <c:pt idx="6">
                  <c:v>95.133370830178876</c:v>
                </c:pt>
                <c:pt idx="7">
                  <c:v>90.3412166091708</c:v>
                </c:pt>
                <c:pt idx="8">
                  <c:v>101.42169861057309</c:v>
                </c:pt>
                <c:pt idx="9">
                  <c:v>100.24220930962797</c:v>
                </c:pt>
                <c:pt idx="10">
                  <c:v>91.621925234589568</c:v>
                </c:pt>
                <c:pt idx="11">
                  <c:v>88.072611985127566</c:v>
                </c:pt>
                <c:pt idx="12">
                  <c:v>59.002445726657818</c:v>
                </c:pt>
                <c:pt idx="13">
                  <c:v>63.04116985331445</c:v>
                </c:pt>
                <c:pt idx="14">
                  <c:v>70.587068798115538</c:v>
                </c:pt>
                <c:pt idx="15">
                  <c:v>65.20363983388809</c:v>
                </c:pt>
                <c:pt idx="16">
                  <c:v>56.51317753336108</c:v>
                </c:pt>
                <c:pt idx="17">
                  <c:v>58.693902795982822</c:v>
                </c:pt>
                <c:pt idx="18">
                  <c:v>66.730416537394291</c:v>
                </c:pt>
                <c:pt idx="19">
                  <c:v>85.806719982967778</c:v>
                </c:pt>
                <c:pt idx="20">
                  <c:v>89.678146260316893</c:v>
                </c:pt>
                <c:pt idx="21">
                  <c:v>93.826025736473127</c:v>
                </c:pt>
                <c:pt idx="22">
                  <c:v>79.4095455209183</c:v>
                </c:pt>
                <c:pt idx="23">
                  <c:v>76.827404551582077</c:v>
                </c:pt>
                <c:pt idx="24">
                  <c:v>69.302444818876964</c:v>
                </c:pt>
                <c:pt idx="25">
                  <c:v>77.717957558372859</c:v>
                </c:pt>
                <c:pt idx="26">
                  <c:v>73.170930821695237</c:v>
                </c:pt>
                <c:pt idx="27">
                  <c:v>73.779471600591521</c:v>
                </c:pt>
                <c:pt idx="28">
                  <c:v>83.138979702844068</c:v>
                </c:pt>
                <c:pt idx="29">
                  <c:v>82.307246380739855</c:v>
                </c:pt>
                <c:pt idx="30">
                  <c:v>94.804739076897533</c:v>
                </c:pt>
                <c:pt idx="31">
                  <c:v>110.83222458490042</c:v>
                </c:pt>
                <c:pt idx="32">
                  <c:v>116.07412896705058</c:v>
                </c:pt>
                <c:pt idx="33">
                  <c:v>124.37634242091754</c:v>
                </c:pt>
                <c:pt idx="34">
                  <c:v>113.81464325513517</c:v>
                </c:pt>
                <c:pt idx="35">
                  <c:v>113.72645099635905</c:v>
                </c:pt>
                <c:pt idx="36">
                  <c:v>114.62635851602104</c:v>
                </c:pt>
                <c:pt idx="37">
                  <c:v>121.5034912659919</c:v>
                </c:pt>
                <c:pt idx="38">
                  <c:v>107.92113675939039</c:v>
                </c:pt>
                <c:pt idx="39">
                  <c:v>100.31699872292323</c:v>
                </c:pt>
                <c:pt idx="40">
                  <c:v>106.29721180771352</c:v>
                </c:pt>
                <c:pt idx="41">
                  <c:v>95.646447673725405</c:v>
                </c:pt>
                <c:pt idx="42">
                  <c:v>93.643311775633805</c:v>
                </c:pt>
                <c:pt idx="43">
                  <c:v>89.901991726223116</c:v>
                </c:pt>
                <c:pt idx="44">
                  <c:v>90.067138949647941</c:v>
                </c:pt>
                <c:pt idx="45">
                  <c:v>103.53966283255717</c:v>
                </c:pt>
                <c:pt idx="46">
                  <c:v>88.528430459934171</c:v>
                </c:pt>
                <c:pt idx="47">
                  <c:v>84.150384824130896</c:v>
                </c:pt>
                <c:pt idx="48">
                  <c:v>88.305728690853542</c:v>
                </c:pt>
                <c:pt idx="49">
                  <c:v>90.348499331105998</c:v>
                </c:pt>
                <c:pt idx="50">
                  <c:v>85.469659049215593</c:v>
                </c:pt>
                <c:pt idx="51">
                  <c:v>84.340029921742797</c:v>
                </c:pt>
                <c:pt idx="52">
                  <c:v>95.245856599370697</c:v>
                </c:pt>
                <c:pt idx="53">
                  <c:v>80.744921073643866</c:v>
                </c:pt>
                <c:pt idx="54">
                  <c:v>81.660382124221329</c:v>
                </c:pt>
                <c:pt idx="55">
                  <c:v>78.450292795845385</c:v>
                </c:pt>
                <c:pt idx="56">
                  <c:v>76.165756369990802</c:v>
                </c:pt>
                <c:pt idx="57">
                  <c:v>81.263753818923334</c:v>
                </c:pt>
                <c:pt idx="58">
                  <c:v>72.494952232945622</c:v>
                </c:pt>
                <c:pt idx="59">
                  <c:v>69.207234882772823</c:v>
                </c:pt>
                <c:pt idx="60">
                  <c:v>66.135326006481705</c:v>
                </c:pt>
                <c:pt idx="61">
                  <c:v>61.077970695730258</c:v>
                </c:pt>
                <c:pt idx="62">
                  <c:v>68.104153201297123</c:v>
                </c:pt>
                <c:pt idx="63">
                  <c:v>67.154952481612767</c:v>
                </c:pt>
                <c:pt idx="64">
                  <c:v>69.232325175876724</c:v>
                </c:pt>
                <c:pt idx="65">
                  <c:v>75.976526473830162</c:v>
                </c:pt>
                <c:pt idx="66">
                  <c:v>80.117173930283428</c:v>
                </c:pt>
                <c:pt idx="67">
                  <c:v>72.99945033377135</c:v>
                </c:pt>
                <c:pt idx="68">
                  <c:v>84.721097412673274</c:v>
                </c:pt>
                <c:pt idx="69">
                  <c:v>88.995915437718097</c:v>
                </c:pt>
                <c:pt idx="70" formatCode="_(&quot;$&quot;* #,##0.00_);_(&quot;$&quot;* \(#,##0.00\);_(&quot;$&quot;* &quot;-&quot;??_);_(@_)">
                  <c:v>90.764381335949849</c:v>
                </c:pt>
                <c:pt idx="71" formatCode="_(&quot;$&quot;* #,##0.00_);_(&quot;$&quot;* \(#,##0.00\);_(&quot;$&quot;* &quot;-&quot;??_);_(@_)">
                  <c:v>91.808391233720272</c:v>
                </c:pt>
                <c:pt idx="72" formatCode="_(&quot;$&quot;* #,##0.00_);_(&quot;$&quot;* \(#,##0.00\);_(&quot;$&quot;* &quot;-&quot;??_);_(@_)">
                  <c:v>92.852401131490694</c:v>
                </c:pt>
                <c:pt idx="73" formatCode="_(&quot;$&quot;* #,##0.00_);_(&quot;$&quot;* \(#,##0.00\);_(&quot;$&quot;* &quot;-&quot;??_);_(@_)">
                  <c:v>93.896411029261117</c:v>
                </c:pt>
                <c:pt idx="74" formatCode="_(&quot;$&quot;* #,##0.00_);_(&quot;$&quot;* \(#,##0.00\);_(&quot;$&quot;* &quot;-&quot;??_);_(@_)">
                  <c:v>94.940420927031539</c:v>
                </c:pt>
                <c:pt idx="75" formatCode="_(&quot;$&quot;* #,##0.00_);_(&quot;$&quot;* \(#,##0.00\);_(&quot;$&quot;* &quot;-&quot;??_);_(@_)">
                  <c:v>95.984430824801962</c:v>
                </c:pt>
                <c:pt idx="76" formatCode="_(&quot;$&quot;* #,##0.00_);_(&quot;$&quot;* \(#,##0.00\);_(&quot;$&quot;* &quot;-&quot;??_);_(@_)">
                  <c:v>97.028440722572384</c:v>
                </c:pt>
                <c:pt idx="77" formatCode="_(&quot;$&quot;* #,##0.00_);_(&quot;$&quot;* \(#,##0.00\);_(&quot;$&quot;* &quot;-&quot;??_);_(@_)">
                  <c:v>98.072450620342806</c:v>
                </c:pt>
                <c:pt idx="78" formatCode="_(&quot;$&quot;* #,##0.00_);_(&quot;$&quot;* \(#,##0.00\);_(&quot;$&quot;* &quot;-&quot;??_);_(@_)">
                  <c:v>99.116460518113229</c:v>
                </c:pt>
                <c:pt idx="79" formatCode="_(&quot;$&quot;* #,##0.00_);_(&quot;$&quot;* \(#,##0.00\);_(&quot;$&quot;* &quot;-&quot;??_);_(@_)">
                  <c:v>100.16047041588365</c:v>
                </c:pt>
                <c:pt idx="80" formatCode="_(&quot;$&quot;* #,##0.00_);_(&quot;$&quot;* \(#,##0.00\);_(&quot;$&quot;* &quot;-&quot;??_);_(@_)">
                  <c:v>101.20448031365407</c:v>
                </c:pt>
                <c:pt idx="81" formatCode="_(&quot;$&quot;* #,##0.00_);_(&quot;$&quot;* \(#,##0.00\);_(&quot;$&quot;* &quot;-&quot;??_);_(@_)">
                  <c:v>102.2484902114245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9F-4B26-88C4-0880B1541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9439"/>
        <c:axId val="16129919"/>
      </c:lineChart>
      <c:dateAx>
        <c:axId val="16129439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9919"/>
        <c:crosses val="autoZero"/>
        <c:auto val="1"/>
        <c:lblOffset val="100"/>
        <c:baseTimeUnit val="months"/>
      </c:dateAx>
      <c:valAx>
        <c:axId val="1612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NOKIA's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Quarter'!$E$3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Q1 - 2024</c:v>
                </c:pt>
                <c:pt idx="25">
                  <c:v>Q2 - 2024</c:v>
                </c:pt>
                <c:pt idx="26">
                  <c:v>Q3 - 2024</c:v>
                </c:pt>
              </c:strCache>
            </c:strRef>
          </c:cat>
          <c:val>
            <c:numRef>
              <c:f>'Holt Exponential by Quarter'!$E$4:$E$26</c:f>
              <c:numCache>
                <c:formatCode>_("$"* #,##0.00_);_("$"* \(#,##0.00\);_("$"* "-"??_);_(@_)</c:formatCode>
                <c:ptCount val="23"/>
                <c:pt idx="0">
                  <c:v>333.24160000000006</c:v>
                </c:pt>
                <c:pt idx="1">
                  <c:v>297.45539999999994</c:v>
                </c:pt>
                <c:pt idx="2">
                  <c:v>300.11850000000004</c:v>
                </c:pt>
                <c:pt idx="3">
                  <c:v>229.39209999999997</c:v>
                </c:pt>
                <c:pt idx="4">
                  <c:v>210.10310000000001</c:v>
                </c:pt>
                <c:pt idx="5">
                  <c:v>216.97630000000001</c:v>
                </c:pt>
                <c:pt idx="6">
                  <c:v>262.48090000000013</c:v>
                </c:pt>
                <c:pt idx="7">
                  <c:v>229.72919999999993</c:v>
                </c:pt>
                <c:pt idx="8">
                  <c:v>232.06270000000004</c:v>
                </c:pt>
                <c:pt idx="9">
                  <c:v>277.0841999999999</c:v>
                </c:pt>
                <c:pt idx="10">
                  <c:v>338.74150000000003</c:v>
                </c:pt>
                <c:pt idx="11">
                  <c:v>340.08170000000001</c:v>
                </c:pt>
                <c:pt idx="12">
                  <c:v>312.98140000000006</c:v>
                </c:pt>
                <c:pt idx="13">
                  <c:v>283.0791000000001</c:v>
                </c:pt>
                <c:pt idx="14">
                  <c:v>284.68739999999991</c:v>
                </c:pt>
                <c:pt idx="15">
                  <c:v>266.97429999999991</c:v>
                </c:pt>
                <c:pt idx="16">
                  <c:v>269.75960000000003</c:v>
                </c:pt>
                <c:pt idx="17">
                  <c:v>246.60419999999996</c:v>
                </c:pt>
                <c:pt idx="18">
                  <c:v>236.73180000000011</c:v>
                </c:pt>
                <c:pt idx="19">
                  <c:v>205.76280000000006</c:v>
                </c:pt>
                <c:pt idx="20">
                  <c:v>210.5009</c:v>
                </c:pt>
                <c:pt idx="21">
                  <c:v>228.66100000000003</c:v>
                </c:pt>
                <c:pt idx="22">
                  <c:v>256.74220000000003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A-4070-9B1A-09B5A5ACF708}"/>
            </c:ext>
          </c:extLst>
        </c:ser>
        <c:ser>
          <c:idx val="1"/>
          <c:order val="1"/>
          <c:tx>
            <c:strRef>
              <c:f>'Holt Exponential by Quarter'!$H$3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Q1 - 2024</c:v>
                </c:pt>
                <c:pt idx="25">
                  <c:v>Q2 - 2024</c:v>
                </c:pt>
                <c:pt idx="26">
                  <c:v>Q3 - 2024</c:v>
                </c:pt>
              </c:strCache>
            </c:strRef>
          </c:cat>
          <c:val>
            <c:numRef>
              <c:f>'Holt Exponential by Quarter'!$H$5:$H$30</c:f>
              <c:numCache>
                <c:formatCode>_("$"* #,##0.00_);_("$"* \(#,##0.00\);_("$"* "-"??_);_(@_)</c:formatCode>
                <c:ptCount val="26"/>
                <c:pt idx="0">
                  <c:v>333.24160000000006</c:v>
                </c:pt>
                <c:pt idx="1">
                  <c:v>325.36863600000004</c:v>
                </c:pt>
                <c:pt idx="2">
                  <c:v>293.90439727999996</c:v>
                </c:pt>
                <c:pt idx="3">
                  <c:v>278.57934045440004</c:v>
                </c:pt>
                <c:pt idx="4">
                  <c:v>211.60991186291199</c:v>
                </c:pt>
                <c:pt idx="5">
                  <c:v>192.18258038930179</c:v>
                </c:pt>
                <c:pt idx="6">
                  <c:v>208.61733783248283</c:v>
                </c:pt>
                <c:pt idx="7">
                  <c:v>244.51678064468911</c:v>
                </c:pt>
                <c:pt idx="8">
                  <c:v>220.22198800519652</c:v>
                </c:pt>
                <c:pt idx="9">
                  <c:v>231.23400579351753</c:v>
                </c:pt>
                <c:pt idx="10">
                  <c:v>286.28179263723138</c:v>
                </c:pt>
                <c:pt idx="11">
                  <c:v>345.55227032100549</c:v>
                </c:pt>
                <c:pt idx="12">
                  <c:v>344.85694550360688</c:v>
                </c:pt>
                <c:pt idx="13">
                  <c:v>313.35501896785433</c:v>
                </c:pt>
                <c:pt idx="14">
                  <c:v>284.23925894820871</c:v>
                </c:pt>
                <c:pt idx="15">
                  <c:v>279.34457025181598</c:v>
                </c:pt>
                <c:pt idx="16">
                  <c:v>264.15825413092301</c:v>
                </c:pt>
                <c:pt idx="17">
                  <c:v>260.63753542815937</c:v>
                </c:pt>
                <c:pt idx="18">
                  <c:v>238.25629638912233</c:v>
                </c:pt>
                <c:pt idx="19">
                  <c:v>221.60224762708722</c:v>
                </c:pt>
                <c:pt idx="20">
                  <c:v>194.95316096341566</c:v>
                </c:pt>
                <c:pt idx="21">
                  <c:v>202.16170993398032</c:v>
                </c:pt>
                <c:pt idx="22">
                  <c:v>226.09426685822748</c:v>
                </c:pt>
                <c:pt idx="23">
                  <c:v>222.76002824767815</c:v>
                </c:pt>
                <c:pt idx="24">
                  <c:v>219.42578963712879</c:v>
                </c:pt>
                <c:pt idx="25">
                  <c:v>216.09155102657942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A-4070-9B1A-09B5A5ACF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2256527"/>
        <c:axId val="1362257007"/>
      </c:lineChart>
      <c:catAx>
        <c:axId val="136225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57007"/>
        <c:crosses val="autoZero"/>
        <c:auto val="1"/>
        <c:lblAlgn val="ctr"/>
        <c:lblOffset val="100"/>
        <c:noMultiLvlLbl val="0"/>
      </c:catAx>
      <c:valAx>
        <c:axId val="136225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5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</a:t>
            </a:r>
            <a:r>
              <a:rPr lang="en-US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Quarter'!$I$3</c:f>
              <c:strCache>
                <c:ptCount val="1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Quarter'!$D$4:$D$26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Exponential by Quarter'!$I$4:$I$26</c:f>
              <c:numCache>
                <c:formatCode>0.00</c:formatCode>
                <c:ptCount val="23"/>
                <c:pt idx="0">
                  <c:v>0</c:v>
                </c:pt>
                <c:pt idx="1">
                  <c:v>-35.786200000000122</c:v>
                </c:pt>
                <c:pt idx="2">
                  <c:v>-25.250135999999998</c:v>
                </c:pt>
                <c:pt idx="3">
                  <c:v>-64.512297279999984</c:v>
                </c:pt>
                <c:pt idx="4">
                  <c:v>-68.476240454400028</c:v>
                </c:pt>
                <c:pt idx="5">
                  <c:v>5.3663881370880233</c:v>
                </c:pt>
                <c:pt idx="6">
                  <c:v>70.298319610698343</c:v>
                </c:pt>
                <c:pt idx="7">
                  <c:v>21.111862167517103</c:v>
                </c:pt>
                <c:pt idx="8">
                  <c:v>-12.454080644689071</c:v>
                </c:pt>
                <c:pt idx="9">
                  <c:v>56.862211994803374</c:v>
                </c:pt>
                <c:pt idx="10">
                  <c:v>107.50749420648251</c:v>
                </c:pt>
                <c:pt idx="11">
                  <c:v>53.799907362768636</c:v>
                </c:pt>
                <c:pt idx="12">
                  <c:v>-32.57087032100543</c:v>
                </c:pt>
                <c:pt idx="13">
                  <c:v>-61.777845503606784</c:v>
                </c:pt>
                <c:pt idx="14">
                  <c:v>-28.667618967854423</c:v>
                </c:pt>
                <c:pt idx="15">
                  <c:v>-17.2649589482088</c:v>
                </c:pt>
                <c:pt idx="16">
                  <c:v>-9.5849702518159461</c:v>
                </c:pt>
                <c:pt idx="17">
                  <c:v>-17.554054130923049</c:v>
                </c:pt>
                <c:pt idx="18">
                  <c:v>-23.905735428159261</c:v>
                </c:pt>
                <c:pt idx="19">
                  <c:v>-32.493496389122271</c:v>
                </c:pt>
                <c:pt idx="20">
                  <c:v>-11.101347627087222</c:v>
                </c:pt>
                <c:pt idx="21">
                  <c:v>33.707839036584375</c:v>
                </c:pt>
                <c:pt idx="22">
                  <c:v>54.580490066019706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1-4D1E-905E-158DB4A7B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605423"/>
        <c:axId val="629608303"/>
      </c:lineChart>
      <c:catAx>
        <c:axId val="6296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08303"/>
        <c:crosses val="autoZero"/>
        <c:auto val="1"/>
        <c:lblAlgn val="ctr"/>
        <c:lblOffset val="100"/>
        <c:noMultiLvlLbl val="0"/>
      </c:catAx>
      <c:valAx>
        <c:axId val="6296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0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NOKIA's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Month '!$I$3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 '!$H$4:$H$85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Winter by Month '!$I$4:$I$85</c:f>
              <c:numCache>
                <c:formatCode>"$"#,##0.0</c:formatCode>
                <c:ptCount val="82"/>
                <c:pt idx="0">
                  <c:v>114.88329999999999</c:v>
                </c:pt>
                <c:pt idx="1">
                  <c:v>104.3852</c:v>
                </c:pt>
                <c:pt idx="2">
                  <c:v>113.9731</c:v>
                </c:pt>
                <c:pt idx="3">
                  <c:v>107.474</c:v>
                </c:pt>
                <c:pt idx="4">
                  <c:v>98.978399999999993</c:v>
                </c:pt>
                <c:pt idx="5">
                  <c:v>91.002999999999986</c:v>
                </c:pt>
                <c:pt idx="6">
                  <c:v>103.62459999999999</c:v>
                </c:pt>
                <c:pt idx="7">
                  <c:v>103.79839999999999</c:v>
                </c:pt>
                <c:pt idx="8">
                  <c:v>92.695499999999996</c:v>
                </c:pt>
                <c:pt idx="9">
                  <c:v>97.745800000000017</c:v>
                </c:pt>
                <c:pt idx="10">
                  <c:v>63.5989</c:v>
                </c:pt>
                <c:pt idx="11">
                  <c:v>68.047399999999996</c:v>
                </c:pt>
                <c:pt idx="12">
                  <c:v>76.688499999999991</c:v>
                </c:pt>
                <c:pt idx="13">
                  <c:v>71.893900000000002</c:v>
                </c:pt>
                <c:pt idx="14">
                  <c:v>61.520699999999998</c:v>
                </c:pt>
                <c:pt idx="15">
                  <c:v>63.371000000000016</c:v>
                </c:pt>
                <c:pt idx="16">
                  <c:v>66.598000000000013</c:v>
                </c:pt>
                <c:pt idx="17">
                  <c:v>87.007300000000015</c:v>
                </c:pt>
                <c:pt idx="18">
                  <c:v>87.363000000000028</c:v>
                </c:pt>
                <c:pt idx="19">
                  <c:v>96.022700000000015</c:v>
                </c:pt>
                <c:pt idx="20">
                  <c:v>79.095200000000006</c:v>
                </c:pt>
                <c:pt idx="21">
                  <c:v>80.3078</c:v>
                </c:pt>
                <c:pt idx="22">
                  <c:v>68.995399999999989</c:v>
                </c:pt>
                <c:pt idx="23">
                  <c:v>80.426000000000002</c:v>
                </c:pt>
                <c:pt idx="24">
                  <c:v>74.792699999999982</c:v>
                </c:pt>
                <c:pt idx="25">
                  <c:v>72.878600000000006</c:v>
                </c:pt>
                <c:pt idx="26">
                  <c:v>84.391400000000004</c:v>
                </c:pt>
                <c:pt idx="27">
                  <c:v>80.024999999999991</c:v>
                </c:pt>
                <c:pt idx="28">
                  <c:v>90.134199999999993</c:v>
                </c:pt>
                <c:pt idx="29">
                  <c:v>106.92500000000001</c:v>
                </c:pt>
                <c:pt idx="30">
                  <c:v>108.66599999999998</c:v>
                </c:pt>
                <c:pt idx="31">
                  <c:v>121.31839999999997</c:v>
                </c:pt>
                <c:pt idx="32">
                  <c:v>108.75710000000002</c:v>
                </c:pt>
                <c:pt idx="33">
                  <c:v>110.50750000000001</c:v>
                </c:pt>
                <c:pt idx="34">
                  <c:v>109.08539999999999</c:v>
                </c:pt>
                <c:pt idx="35">
                  <c:v>120.48879999999998</c:v>
                </c:pt>
                <c:pt idx="36">
                  <c:v>107.28960000000001</c:v>
                </c:pt>
                <c:pt idx="37">
                  <c:v>97.508800000000008</c:v>
                </c:pt>
                <c:pt idx="38">
                  <c:v>108.18299999999999</c:v>
                </c:pt>
                <c:pt idx="39">
                  <c:v>95.740200000000002</c:v>
                </c:pt>
                <c:pt idx="40">
                  <c:v>95.198199999999986</c:v>
                </c:pt>
                <c:pt idx="41">
                  <c:v>92.14070000000001</c:v>
                </c:pt>
                <c:pt idx="42">
                  <c:v>87.664299999999997</c:v>
                </c:pt>
                <c:pt idx="43">
                  <c:v>107.07040000000002</c:v>
                </c:pt>
                <c:pt idx="44">
                  <c:v>89.952700000000021</c:v>
                </c:pt>
                <c:pt idx="45">
                  <c:v>85.242800000000003</c:v>
                </c:pt>
                <c:pt idx="46">
                  <c:v>89.421599999999998</c:v>
                </c:pt>
                <c:pt idx="47">
                  <c:v>92.309899999999985</c:v>
                </c:pt>
                <c:pt idx="48">
                  <c:v>87.761200000000002</c:v>
                </c:pt>
                <c:pt idx="49">
                  <c:v>82.558599999999998</c:v>
                </c:pt>
                <c:pt idx="50">
                  <c:v>99.439799999999977</c:v>
                </c:pt>
                <c:pt idx="51">
                  <c:v>81.172799999999995</c:v>
                </c:pt>
                <c:pt idx="52">
                  <c:v>84.116</c:v>
                </c:pt>
                <c:pt idx="53">
                  <c:v>81.315399999999983</c:v>
                </c:pt>
                <c:pt idx="54">
                  <c:v>76.732000000000014</c:v>
                </c:pt>
                <c:pt idx="55">
                  <c:v>84.962999999999994</c:v>
                </c:pt>
                <c:pt idx="56">
                  <c:v>75.036800000000014</c:v>
                </c:pt>
                <c:pt idx="57">
                  <c:v>72.250500000000002</c:v>
                </c:pt>
                <c:pt idx="58">
                  <c:v>70.738099999999989</c:v>
                </c:pt>
                <c:pt idx="59">
                  <c:v>62.774199999999993</c:v>
                </c:pt>
                <c:pt idx="60">
                  <c:v>71.390699999999995</c:v>
                </c:pt>
                <c:pt idx="61">
                  <c:v>69.146600000000007</c:v>
                </c:pt>
                <c:pt idx="62">
                  <c:v>69.9636</c:v>
                </c:pt>
                <c:pt idx="63">
                  <c:v>75.503799999999984</c:v>
                </c:pt>
                <c:pt idx="64">
                  <c:v>82.406999999999982</c:v>
                </c:pt>
                <c:pt idx="65">
                  <c:v>70.750199999999992</c:v>
                </c:pt>
                <c:pt idx="66">
                  <c:v>83.537300000000002</c:v>
                </c:pt>
                <c:pt idx="67">
                  <c:v>88.117300000000014</c:v>
                </c:pt>
                <c:pt idx="68">
                  <c:v>85.087599999999995</c:v>
                </c:pt>
                <c:pt idx="69">
                  <c:v>104.36519999999999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3-4ED3-BC47-EFF8DDBE7B86}"/>
            </c:ext>
          </c:extLst>
        </c:ser>
        <c:ser>
          <c:idx val="1"/>
          <c:order val="1"/>
          <c:tx>
            <c:strRef>
              <c:f>'Holt Winter by Month '!$M$3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 '!$H$4:$H$85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Winter by Month '!$M$4:$M$85</c:f>
              <c:numCache>
                <c:formatCode>"$"#,##0.00</c:formatCode>
                <c:ptCount val="82"/>
                <c:pt idx="13">
                  <c:v>34.976124234244672</c:v>
                </c:pt>
                <c:pt idx="14">
                  <c:v>9.1644493203169599</c:v>
                </c:pt>
                <c:pt idx="15">
                  <c:v>-15.467829740982081</c:v>
                </c:pt>
                <c:pt idx="16">
                  <c:v>-29.56912502891651</c:v>
                </c:pt>
                <c:pt idx="17">
                  <c:v>-35.175011213158129</c:v>
                </c:pt>
                <c:pt idx="18">
                  <c:v>-38.678070643749884</c:v>
                </c:pt>
                <c:pt idx="19">
                  <c:v>-37.461907136568563</c:v>
                </c:pt>
                <c:pt idx="20">
                  <c:v>-28.634914021993286</c:v>
                </c:pt>
                <c:pt idx="21">
                  <c:v>-25.260875933246297</c:v>
                </c:pt>
                <c:pt idx="22">
                  <c:v>-12.896999261274017</c:v>
                </c:pt>
                <c:pt idx="23">
                  <c:v>-5.4345865083303373</c:v>
                </c:pt>
                <c:pt idx="24">
                  <c:v>7.2514461765339435</c:v>
                </c:pt>
                <c:pt idx="25">
                  <c:v>10.487591390270239</c:v>
                </c:pt>
                <c:pt idx="26">
                  <c:v>17.611533892064642</c:v>
                </c:pt>
                <c:pt idx="27">
                  <c:v>586.13841762493996</c:v>
                </c:pt>
                <c:pt idx="28">
                  <c:v>1.4210814175017585</c:v>
                </c:pt>
                <c:pt idx="29">
                  <c:v>39.943174830869964</c:v>
                </c:pt>
                <c:pt idx="30">
                  <c:v>57.284824345894407</c:v>
                </c:pt>
                <c:pt idx="31">
                  <c:v>130.53130160713178</c:v>
                </c:pt>
                <c:pt idx="32">
                  <c:v>181.48940891342625</c:v>
                </c:pt>
                <c:pt idx="33">
                  <c:v>392.81453526488121</c:v>
                </c:pt>
                <c:pt idx="34">
                  <c:v>-324.75782318571009</c:v>
                </c:pt>
                <c:pt idx="35">
                  <c:v>-119.53855123166551</c:v>
                </c:pt>
                <c:pt idx="36">
                  <c:v>-88.029354525992758</c:v>
                </c:pt>
                <c:pt idx="37">
                  <c:v>-56.097614890913178</c:v>
                </c:pt>
                <c:pt idx="38">
                  <c:v>-38.763609519326344</c:v>
                </c:pt>
                <c:pt idx="39">
                  <c:v>-194.36557085614214</c:v>
                </c:pt>
                <c:pt idx="40">
                  <c:v>7.7009203315126173</c:v>
                </c:pt>
                <c:pt idx="41">
                  <c:v>22.153422073011484</c:v>
                </c:pt>
                <c:pt idx="42">
                  <c:v>29.534168870419332</c:v>
                </c:pt>
                <c:pt idx="43">
                  <c:v>59.334780884248019</c:v>
                </c:pt>
                <c:pt idx="44">
                  <c:v>81.557027008757643</c:v>
                </c:pt>
                <c:pt idx="45">
                  <c:v>163.12575390537972</c:v>
                </c:pt>
                <c:pt idx="46">
                  <c:v>-94.206274016128006</c:v>
                </c:pt>
                <c:pt idx="47">
                  <c:v>-9.2233354813876343</c:v>
                </c:pt>
                <c:pt idx="48">
                  <c:v>3.0406501946981352</c:v>
                </c:pt>
                <c:pt idx="49">
                  <c:v>-238.70802175942487</c:v>
                </c:pt>
                <c:pt idx="50">
                  <c:v>-1581.5996459723858</c:v>
                </c:pt>
                <c:pt idx="51">
                  <c:v>4338.6154796428236</c:v>
                </c:pt>
                <c:pt idx="52">
                  <c:v>-696.52547741186913</c:v>
                </c:pt>
                <c:pt idx="53">
                  <c:v>-361.82240819416319</c:v>
                </c:pt>
                <c:pt idx="54">
                  <c:v>-192.47093110449705</c:v>
                </c:pt>
                <c:pt idx="55">
                  <c:v>-160.70494531557932</c:v>
                </c:pt>
                <c:pt idx="56">
                  <c:v>-103.28761303738754</c:v>
                </c:pt>
                <c:pt idx="57">
                  <c:v>-93.698173582358422</c:v>
                </c:pt>
                <c:pt idx="58">
                  <c:v>7.3620044323802265</c:v>
                </c:pt>
                <c:pt idx="59">
                  <c:v>40.06942403893823</c:v>
                </c:pt>
                <c:pt idx="60">
                  <c:v>6.4764349910853198</c:v>
                </c:pt>
                <c:pt idx="61">
                  <c:v>-61.351346207036251</c:v>
                </c:pt>
                <c:pt idx="62">
                  <c:v>-359.68448751091051</c:v>
                </c:pt>
                <c:pt idx="63">
                  <c:v>911.83936435178953</c:v>
                </c:pt>
                <c:pt idx="64">
                  <c:v>-123.82251871379043</c:v>
                </c:pt>
                <c:pt idx="65">
                  <c:v>-43.742760444991461</c:v>
                </c:pt>
                <c:pt idx="66">
                  <c:v>-7.8787563247564485</c:v>
                </c:pt>
                <c:pt idx="67">
                  <c:v>17.027507530627211</c:v>
                </c:pt>
                <c:pt idx="68">
                  <c:v>29.157601385551668</c:v>
                </c:pt>
                <c:pt idx="69">
                  <c:v>68.202576460349306</c:v>
                </c:pt>
                <c:pt idx="70">
                  <c:v>-70.67210450129383</c:v>
                </c:pt>
                <c:pt idx="71">
                  <c:v>-106.80129400982696</c:v>
                </c:pt>
                <c:pt idx="72">
                  <c:v>-28.718887622710607</c:v>
                </c:pt>
                <c:pt idx="73">
                  <c:v>5.8556819521117429</c:v>
                </c:pt>
                <c:pt idx="74">
                  <c:v>358.92206155484496</c:v>
                </c:pt>
                <c:pt idx="75">
                  <c:v>-1536.4558508088633</c:v>
                </c:pt>
                <c:pt idx="76">
                  <c:v>156.81758545221959</c:v>
                </c:pt>
                <c:pt idx="77">
                  <c:v>-79.312598843107594</c:v>
                </c:pt>
                <c:pt idx="78">
                  <c:v>491.92037706513395</c:v>
                </c:pt>
                <c:pt idx="79">
                  <c:v>264.06467339177937</c:v>
                </c:pt>
                <c:pt idx="80">
                  <c:v>179.62191957537928</c:v>
                </c:pt>
                <c:pt idx="81">
                  <c:v>228.57766726960165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3-4ED3-BC47-EFF8DDBE7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4346672"/>
        <c:axId val="1914368752"/>
      </c:lineChart>
      <c:dateAx>
        <c:axId val="191434667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68752"/>
        <c:crosses val="autoZero"/>
        <c:auto val="1"/>
        <c:lblOffset val="100"/>
        <c:baseTimeUnit val="months"/>
      </c:dateAx>
      <c:valAx>
        <c:axId val="191436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TESLA's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Month '!$N$3</c:f>
              <c:strCache>
                <c:ptCount val="1"/>
                <c:pt idx="0">
                  <c:v>Erorr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'Holt Winter by Month '!$H$4:$H$73</c:f>
              <c:numCache>
                <c:formatCode>[$-409]mmm\-yy;@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cat>
          <c:val>
            <c:numRef>
              <c:f>'Holt Winter by Month '!$N$4:$N$73</c:f>
              <c:numCache>
                <c:formatCode>0.00</c:formatCode>
                <c:ptCount val="70"/>
                <c:pt idx="13">
                  <c:v>36.91777576575533</c:v>
                </c:pt>
                <c:pt idx="14">
                  <c:v>52.356250679683036</c:v>
                </c:pt>
                <c:pt idx="15">
                  <c:v>78.838829740982092</c:v>
                </c:pt>
                <c:pt idx="16">
                  <c:v>96.16712502891653</c:v>
                </c:pt>
                <c:pt idx="17">
                  <c:v>122.18231121315814</c:v>
                </c:pt>
                <c:pt idx="18">
                  <c:v>126.04107064374992</c:v>
                </c:pt>
                <c:pt idx="19">
                  <c:v>133.48460713656857</c:v>
                </c:pt>
                <c:pt idx="20">
                  <c:v>107.73011402199329</c:v>
                </c:pt>
                <c:pt idx="21">
                  <c:v>105.5686759332463</c:v>
                </c:pt>
                <c:pt idx="22">
                  <c:v>81.892399261274008</c:v>
                </c:pt>
                <c:pt idx="23">
                  <c:v>85.860586508330343</c:v>
                </c:pt>
                <c:pt idx="24">
                  <c:v>67.541253823466036</c:v>
                </c:pt>
                <c:pt idx="25">
                  <c:v>62.391008609729766</c:v>
                </c:pt>
                <c:pt idx="26">
                  <c:v>66.779866107935362</c:v>
                </c:pt>
                <c:pt idx="27">
                  <c:v>-506.11341762493998</c:v>
                </c:pt>
                <c:pt idx="28">
                  <c:v>88.71311858249824</c:v>
                </c:pt>
                <c:pt idx="29">
                  <c:v>66.981825169130047</c:v>
                </c:pt>
                <c:pt idx="30">
                  <c:v>51.381175654105576</c:v>
                </c:pt>
                <c:pt idx="31">
                  <c:v>-9.2129016071318119</c:v>
                </c:pt>
                <c:pt idx="32">
                  <c:v>-72.732308913426223</c:v>
                </c:pt>
                <c:pt idx="33">
                  <c:v>-282.30703526488122</c:v>
                </c:pt>
                <c:pt idx="34">
                  <c:v>433.84322318571009</c:v>
                </c:pt>
                <c:pt idx="35">
                  <c:v>240.02735123166548</c:v>
                </c:pt>
                <c:pt idx="36">
                  <c:v>195.31895452599275</c:v>
                </c:pt>
                <c:pt idx="37">
                  <c:v>153.60641489091319</c:v>
                </c:pt>
                <c:pt idx="38">
                  <c:v>146.94660951932633</c:v>
                </c:pt>
                <c:pt idx="39">
                  <c:v>290.10577085614216</c:v>
                </c:pt>
                <c:pt idx="40">
                  <c:v>87.497279668487366</c:v>
                </c:pt>
                <c:pt idx="41">
                  <c:v>69.987277926988526</c:v>
                </c:pt>
                <c:pt idx="42">
                  <c:v>58.130131129580661</c:v>
                </c:pt>
                <c:pt idx="43">
                  <c:v>47.735619115752002</c:v>
                </c:pt>
                <c:pt idx="44">
                  <c:v>8.3956729912423782</c:v>
                </c:pt>
                <c:pt idx="45">
                  <c:v>-77.882953905379722</c:v>
                </c:pt>
                <c:pt idx="46">
                  <c:v>183.627874016128</c:v>
                </c:pt>
                <c:pt idx="47">
                  <c:v>101.53323548138762</c:v>
                </c:pt>
                <c:pt idx="48">
                  <c:v>84.720549805301872</c:v>
                </c:pt>
                <c:pt idx="49">
                  <c:v>321.26662175942488</c:v>
                </c:pt>
                <c:pt idx="50">
                  <c:v>1681.0394459723857</c:v>
                </c:pt>
                <c:pt idx="51">
                  <c:v>-4257.4426796428234</c:v>
                </c:pt>
                <c:pt idx="52">
                  <c:v>780.64147741186912</c:v>
                </c:pt>
                <c:pt idx="53">
                  <c:v>443.1378081941632</c:v>
                </c:pt>
                <c:pt idx="54">
                  <c:v>269.20293110449705</c:v>
                </c:pt>
                <c:pt idx="55">
                  <c:v>245.66794531557932</c:v>
                </c:pt>
                <c:pt idx="56">
                  <c:v>178.32441303738756</c:v>
                </c:pt>
                <c:pt idx="57">
                  <c:v>165.94867358235842</c:v>
                </c:pt>
                <c:pt idx="58">
                  <c:v>63.376095567619764</c:v>
                </c:pt>
                <c:pt idx="59">
                  <c:v>22.704775961061763</c:v>
                </c:pt>
                <c:pt idx="60">
                  <c:v>64.914265008914668</c:v>
                </c:pt>
                <c:pt idx="61">
                  <c:v>130.49794620703625</c:v>
                </c:pt>
                <c:pt idx="62">
                  <c:v>429.6480875109105</c:v>
                </c:pt>
                <c:pt idx="63">
                  <c:v>-836.33556435178957</c:v>
                </c:pt>
                <c:pt idx="64">
                  <c:v>206.22951871379041</c:v>
                </c:pt>
                <c:pt idx="65">
                  <c:v>114.49296044499145</c:v>
                </c:pt>
                <c:pt idx="66">
                  <c:v>91.416056324756454</c:v>
                </c:pt>
                <c:pt idx="67">
                  <c:v>71.08979246937281</c:v>
                </c:pt>
                <c:pt idx="68">
                  <c:v>55.929998614448323</c:v>
                </c:pt>
                <c:pt idx="69">
                  <c:v>36.162623539650681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2-44B4-96CC-C6D7A5C91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082895"/>
        <c:axId val="313095375"/>
      </c:lineChart>
      <c:dateAx>
        <c:axId val="313082895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95375"/>
        <c:crosses val="autoZero"/>
        <c:auto val="1"/>
        <c:lblOffset val="100"/>
        <c:baseTimeUnit val="months"/>
      </c:dateAx>
      <c:valAx>
        <c:axId val="31309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82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NOKIA's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Quarter'!$J$1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Quarter'!$I$2:$I$28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Q1 - 2025</c:v>
                </c:pt>
                <c:pt idx="25">
                  <c:v>Q2 - 2025</c:v>
                </c:pt>
                <c:pt idx="26">
                  <c:v>Q3 - 2025</c:v>
                </c:pt>
              </c:strCache>
            </c:strRef>
          </c:cat>
          <c:val>
            <c:numRef>
              <c:f>'Holt Winter by Quarter'!$J$2:$J$28</c:f>
              <c:numCache>
                <c:formatCode>_("$"* #,##0.00_);_("$"* \(#,##0.00\);_("$"* "-"??_);_(@_)</c:formatCode>
                <c:ptCount val="27"/>
                <c:pt idx="0">
                  <c:v>333.24160000000006</c:v>
                </c:pt>
                <c:pt idx="1">
                  <c:v>297.45539999999994</c:v>
                </c:pt>
                <c:pt idx="2">
                  <c:v>300.11850000000004</c:v>
                </c:pt>
                <c:pt idx="3">
                  <c:v>229.39209999999997</c:v>
                </c:pt>
                <c:pt idx="4">
                  <c:v>210.10310000000001</c:v>
                </c:pt>
                <c:pt idx="5">
                  <c:v>216.97630000000001</c:v>
                </c:pt>
                <c:pt idx="6">
                  <c:v>262.48090000000013</c:v>
                </c:pt>
                <c:pt idx="7">
                  <c:v>229.72919999999993</c:v>
                </c:pt>
                <c:pt idx="8">
                  <c:v>232.06270000000004</c:v>
                </c:pt>
                <c:pt idx="9">
                  <c:v>277.0841999999999</c:v>
                </c:pt>
                <c:pt idx="10">
                  <c:v>338.74150000000003</c:v>
                </c:pt>
                <c:pt idx="11">
                  <c:v>340.08170000000001</c:v>
                </c:pt>
                <c:pt idx="12">
                  <c:v>312.98140000000006</c:v>
                </c:pt>
                <c:pt idx="13">
                  <c:v>283.0791000000001</c:v>
                </c:pt>
                <c:pt idx="14">
                  <c:v>284.68739999999991</c:v>
                </c:pt>
                <c:pt idx="15">
                  <c:v>266.97429999999991</c:v>
                </c:pt>
                <c:pt idx="16">
                  <c:v>269.75960000000003</c:v>
                </c:pt>
                <c:pt idx="17">
                  <c:v>246.60419999999996</c:v>
                </c:pt>
                <c:pt idx="18">
                  <c:v>236.73180000000011</c:v>
                </c:pt>
                <c:pt idx="19">
                  <c:v>205.76280000000006</c:v>
                </c:pt>
                <c:pt idx="20">
                  <c:v>210.5009</c:v>
                </c:pt>
                <c:pt idx="21">
                  <c:v>228.66100000000003</c:v>
                </c:pt>
                <c:pt idx="22">
                  <c:v>256.74220000000003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4-446E-A9D9-627BECBBADBA}"/>
            </c:ext>
          </c:extLst>
        </c:ser>
        <c:ser>
          <c:idx val="1"/>
          <c:order val="1"/>
          <c:tx>
            <c:strRef>
              <c:f>'Holt Winter by Quarter'!$N$1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Quarter'!$I$2:$I$28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Q1 - 2025</c:v>
                </c:pt>
                <c:pt idx="25">
                  <c:v>Q2 - 2025</c:v>
                </c:pt>
                <c:pt idx="26">
                  <c:v>Q3 - 2025</c:v>
                </c:pt>
              </c:strCache>
            </c:strRef>
          </c:cat>
          <c:val>
            <c:numRef>
              <c:f>'Holt Winter by Quarter'!$N$2:$N$28</c:f>
              <c:numCache>
                <c:formatCode>#,##0</c:formatCode>
                <c:ptCount val="27"/>
                <c:pt idx="5" formatCode="&quot;$&quot;#,##0.00">
                  <c:v>77.625632210504293</c:v>
                </c:pt>
                <c:pt idx="6" formatCode="&quot;$&quot;#,##0.00">
                  <c:v>-1.6467169047247157</c:v>
                </c:pt>
                <c:pt idx="7" formatCode="&quot;$&quot;#,##0.00">
                  <c:v>-39.459445566121467</c:v>
                </c:pt>
                <c:pt idx="8" formatCode="&quot;$&quot;#,##0.00">
                  <c:v>-85.441958978252899</c:v>
                </c:pt>
                <c:pt idx="9" formatCode="&quot;$&quot;#,##0.00">
                  <c:v>-143.32807349421716</c:v>
                </c:pt>
                <c:pt idx="10" formatCode="&quot;$&quot;#,##0.00">
                  <c:v>-288.75334002418515</c:v>
                </c:pt>
                <c:pt idx="11" formatCode="&quot;$&quot;#,##0.00">
                  <c:v>-633.67222904215748</c:v>
                </c:pt>
                <c:pt idx="12" formatCode="&quot;$&quot;#,##0.00">
                  <c:v>488.48296845444969</c:v>
                </c:pt>
                <c:pt idx="13" formatCode="&quot;$&quot;#,##0.00">
                  <c:v>217.67455055332215</c:v>
                </c:pt>
                <c:pt idx="14" formatCode="&quot;$&quot;#,##0.00">
                  <c:v>-56.39055913361981</c:v>
                </c:pt>
                <c:pt idx="15" formatCode="&quot;$&quot;#,##0.00">
                  <c:v>66.640583559563609</c:v>
                </c:pt>
                <c:pt idx="16" formatCode="&quot;$&quot;#,##0.00">
                  <c:v>-55.301872225141686</c:v>
                </c:pt>
                <c:pt idx="17" formatCode="&quot;$&quot;#,##0.00">
                  <c:v>37.89487897776479</c:v>
                </c:pt>
                <c:pt idx="18" formatCode="&quot;$&quot;#,##0.00">
                  <c:v>-165.35612422202831</c:v>
                </c:pt>
                <c:pt idx="19" formatCode="&quot;$&quot;#,##0.00">
                  <c:v>-270.39498569264271</c:v>
                </c:pt>
                <c:pt idx="20" formatCode="&quot;$&quot;#,##0.00">
                  <c:v>2055.3732405569162</c:v>
                </c:pt>
                <c:pt idx="21" formatCode="&quot;$&quot;#,##0.00">
                  <c:v>164.66693448282274</c:v>
                </c:pt>
                <c:pt idx="22" formatCode="&quot;$&quot;#,##0.00">
                  <c:v>26.228087982410695</c:v>
                </c:pt>
                <c:pt idx="23" formatCode="&quot;$&quot;#,##0.00">
                  <c:v>-435.61919563970127</c:v>
                </c:pt>
                <c:pt idx="24" formatCode="&quot;$&quot;#,##0.00">
                  <c:v>8192.9388294550481</c:v>
                </c:pt>
                <c:pt idx="25" formatCode="&quot;$&quot;#,##0.00">
                  <c:v>949.55179913700454</c:v>
                </c:pt>
                <c:pt idx="26" formatCode="&quot;$&quot;#,##0.00">
                  <c:v>198.50403163458259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4-446E-A9D9-627BECBBA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149135"/>
        <c:axId val="313166895"/>
      </c:lineChart>
      <c:catAx>
        <c:axId val="3131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66895"/>
        <c:crosses val="autoZero"/>
        <c:auto val="1"/>
        <c:lblAlgn val="ctr"/>
        <c:lblOffset val="100"/>
        <c:noMultiLvlLbl val="0"/>
      </c:catAx>
      <c:valAx>
        <c:axId val="31316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4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NOKIA's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Quarter'!$O$1</c:f>
              <c:strCache>
                <c:ptCount val="1"/>
                <c:pt idx="0">
                  <c:v>Erorr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'Holt Winter by Quarter'!$I$2:$I$24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Winter by Quarter'!$O$2:$O$24</c:f>
              <c:numCache>
                <c:formatCode>0</c:formatCode>
                <c:ptCount val="23"/>
                <c:pt idx="5">
                  <c:v>139.35066778949573</c:v>
                </c:pt>
                <c:pt idx="6">
                  <c:v>264.12761690472485</c:v>
                </c:pt>
                <c:pt idx="7">
                  <c:v>269.18864556612141</c:v>
                </c:pt>
                <c:pt idx="8">
                  <c:v>317.50465897825291</c:v>
                </c:pt>
                <c:pt idx="9">
                  <c:v>420.41227349421706</c:v>
                </c:pt>
                <c:pt idx="10">
                  <c:v>627.49484002418512</c:v>
                </c:pt>
                <c:pt idx="11">
                  <c:v>973.75392904215755</c:v>
                </c:pt>
                <c:pt idx="12">
                  <c:v>-175.50156845444963</c:v>
                </c:pt>
                <c:pt idx="13">
                  <c:v>65.404549446677947</c:v>
                </c:pt>
                <c:pt idx="14">
                  <c:v>341.07795913361974</c:v>
                </c:pt>
                <c:pt idx="15">
                  <c:v>200.33371644043632</c:v>
                </c:pt>
                <c:pt idx="16">
                  <c:v>325.0614722251417</c:v>
                </c:pt>
                <c:pt idx="17">
                  <c:v>208.70932102223517</c:v>
                </c:pt>
                <c:pt idx="18">
                  <c:v>402.08792422202839</c:v>
                </c:pt>
                <c:pt idx="19">
                  <c:v>476.15778569264273</c:v>
                </c:pt>
                <c:pt idx="20">
                  <c:v>-1844.8723405569162</c:v>
                </c:pt>
                <c:pt idx="21">
                  <c:v>63.99406551717729</c:v>
                </c:pt>
                <c:pt idx="22">
                  <c:v>230.51411201758933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D-4FFC-A341-572BE9EE0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099695"/>
        <c:axId val="313083855"/>
      </c:lineChart>
      <c:catAx>
        <c:axId val="31309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83855"/>
        <c:crosses val="autoZero"/>
        <c:auto val="1"/>
        <c:lblAlgn val="ctr"/>
        <c:lblOffset val="100"/>
        <c:noMultiLvlLbl val="0"/>
      </c:catAx>
      <c:valAx>
        <c:axId val="31308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9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Day (X)'!$E$3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by Day (X)'!$E$4:$E$1472</c:f>
              <c:numCache>
                <c:formatCode>_("$"* #,##0.00_);_("$"* \(#,##0.00\);_("$"* "-"??_);_(@_)</c:formatCode>
                <c:ptCount val="1469"/>
                <c:pt idx="0">
                  <c:v>5.1242000000000001</c:v>
                </c:pt>
                <c:pt idx="1">
                  <c:v>4.9724000000000004</c:v>
                </c:pt>
                <c:pt idx="2">
                  <c:v>5.2938000000000001</c:v>
                </c:pt>
                <c:pt idx="3">
                  <c:v>5.3741000000000003</c:v>
                </c:pt>
                <c:pt idx="4">
                  <c:v>5.4901999999999997</c:v>
                </c:pt>
                <c:pt idx="5">
                  <c:v>5.5438000000000001</c:v>
                </c:pt>
                <c:pt idx="6">
                  <c:v>5.4813000000000001</c:v>
                </c:pt>
                <c:pt idx="7">
                  <c:v>5.4276999999999997</c:v>
                </c:pt>
                <c:pt idx="8">
                  <c:v>5.3741000000000003</c:v>
                </c:pt>
                <c:pt idx="9">
                  <c:v>5.4009</c:v>
                </c:pt>
                <c:pt idx="10">
                  <c:v>5.3117000000000001</c:v>
                </c:pt>
                <c:pt idx="11">
                  <c:v>5.3384</c:v>
                </c:pt>
                <c:pt idx="12">
                  <c:v>5.4545000000000003</c:v>
                </c:pt>
                <c:pt idx="13">
                  <c:v>5.3295000000000003</c:v>
                </c:pt>
                <c:pt idx="14">
                  <c:v>5.4009</c:v>
                </c:pt>
                <c:pt idx="15">
                  <c:v>5.4991000000000003</c:v>
                </c:pt>
                <c:pt idx="16">
                  <c:v>5.8918999999999997</c:v>
                </c:pt>
                <c:pt idx="17">
                  <c:v>5.7937000000000003</c:v>
                </c:pt>
                <c:pt idx="18">
                  <c:v>5.8472999999999997</c:v>
                </c:pt>
                <c:pt idx="19">
                  <c:v>5.8651</c:v>
                </c:pt>
                <c:pt idx="20">
                  <c:v>5.6687000000000003</c:v>
                </c:pt>
                <c:pt idx="21">
                  <c:v>5.4722999999999997</c:v>
                </c:pt>
                <c:pt idx="22">
                  <c:v>5.4099000000000004</c:v>
                </c:pt>
                <c:pt idx="23">
                  <c:v>5.3920000000000003</c:v>
                </c:pt>
                <c:pt idx="24">
                  <c:v>5.4009</c:v>
                </c:pt>
                <c:pt idx="25">
                  <c:v>5.3205999999999998</c:v>
                </c:pt>
                <c:pt idx="26">
                  <c:v>5.4991000000000003</c:v>
                </c:pt>
                <c:pt idx="27">
                  <c:v>5.5438000000000001</c:v>
                </c:pt>
                <c:pt idx="28">
                  <c:v>5.5705</c:v>
                </c:pt>
                <c:pt idx="29">
                  <c:v>5.6420000000000003</c:v>
                </c:pt>
                <c:pt idx="30">
                  <c:v>5.6241000000000003</c:v>
                </c:pt>
                <c:pt idx="31">
                  <c:v>5.6420000000000003</c:v>
                </c:pt>
                <c:pt idx="32">
                  <c:v>5.5080999999999998</c:v>
                </c:pt>
                <c:pt idx="33">
                  <c:v>5.4455999999999998</c:v>
                </c:pt>
                <c:pt idx="34">
                  <c:v>5.4901999999999997</c:v>
                </c:pt>
                <c:pt idx="35">
                  <c:v>5.5705</c:v>
                </c:pt>
                <c:pt idx="36">
                  <c:v>5.4901999999999997</c:v>
                </c:pt>
                <c:pt idx="37">
                  <c:v>5.4634</c:v>
                </c:pt>
                <c:pt idx="38">
                  <c:v>5.4634</c:v>
                </c:pt>
                <c:pt idx="39">
                  <c:v>5.4366000000000003</c:v>
                </c:pt>
                <c:pt idx="40">
                  <c:v>5.4545000000000003</c:v>
                </c:pt>
                <c:pt idx="41">
                  <c:v>5.4276999999999997</c:v>
                </c:pt>
                <c:pt idx="42">
                  <c:v>5.4991000000000003</c:v>
                </c:pt>
                <c:pt idx="43">
                  <c:v>5.4455999999999998</c:v>
                </c:pt>
                <c:pt idx="44">
                  <c:v>5.3830999999999998</c:v>
                </c:pt>
                <c:pt idx="45">
                  <c:v>5.4188000000000001</c:v>
                </c:pt>
                <c:pt idx="46">
                  <c:v>5.4813000000000001</c:v>
                </c:pt>
                <c:pt idx="47">
                  <c:v>5.5347999999999997</c:v>
                </c:pt>
                <c:pt idx="48">
                  <c:v>5.4813000000000001</c:v>
                </c:pt>
                <c:pt idx="49">
                  <c:v>5.5526999999999997</c:v>
                </c:pt>
                <c:pt idx="50">
                  <c:v>5.7045000000000003</c:v>
                </c:pt>
                <c:pt idx="51">
                  <c:v>5.6509</c:v>
                </c:pt>
                <c:pt idx="52">
                  <c:v>5.6687000000000003</c:v>
                </c:pt>
                <c:pt idx="53">
                  <c:v>5.6151999999999997</c:v>
                </c:pt>
                <c:pt idx="54">
                  <c:v>5.5884</c:v>
                </c:pt>
                <c:pt idx="55">
                  <c:v>5.2492000000000001</c:v>
                </c:pt>
                <c:pt idx="56">
                  <c:v>5.2401999999999997</c:v>
                </c:pt>
                <c:pt idx="57">
                  <c:v>5.1955999999999998</c:v>
                </c:pt>
                <c:pt idx="58">
                  <c:v>5.1955999999999998</c:v>
                </c:pt>
                <c:pt idx="59">
                  <c:v>5.0796000000000001</c:v>
                </c:pt>
                <c:pt idx="60">
                  <c:v>5.1063000000000001</c:v>
                </c:pt>
                <c:pt idx="61">
                  <c:v>5.1509999999999998</c:v>
                </c:pt>
                <c:pt idx="62">
                  <c:v>5.1867000000000001</c:v>
                </c:pt>
                <c:pt idx="63">
                  <c:v>5.2670000000000003</c:v>
                </c:pt>
                <c:pt idx="64">
                  <c:v>5.2670000000000003</c:v>
                </c:pt>
                <c:pt idx="65">
                  <c:v>5.2849000000000004</c:v>
                </c:pt>
                <c:pt idx="66">
                  <c:v>5.3205999999999998</c:v>
                </c:pt>
                <c:pt idx="67">
                  <c:v>5.2313000000000001</c:v>
                </c:pt>
                <c:pt idx="68">
                  <c:v>5.2224000000000004</c:v>
                </c:pt>
                <c:pt idx="69">
                  <c:v>5.2401999999999997</c:v>
                </c:pt>
                <c:pt idx="70">
                  <c:v>5.3026999999999997</c:v>
                </c:pt>
                <c:pt idx="71">
                  <c:v>5.0349000000000004</c:v>
                </c:pt>
                <c:pt idx="72">
                  <c:v>5.0705999999999998</c:v>
                </c:pt>
                <c:pt idx="73">
                  <c:v>5.1955999999999998</c:v>
                </c:pt>
                <c:pt idx="74">
                  <c:v>5.1867000000000001</c:v>
                </c:pt>
                <c:pt idx="75">
                  <c:v>5.1867000000000001</c:v>
                </c:pt>
                <c:pt idx="76">
                  <c:v>5.1778000000000004</c:v>
                </c:pt>
                <c:pt idx="77">
                  <c:v>5.1688000000000001</c:v>
                </c:pt>
                <c:pt idx="78">
                  <c:v>4.7313999999999998</c:v>
                </c:pt>
                <c:pt idx="79">
                  <c:v>4.7850000000000001</c:v>
                </c:pt>
                <c:pt idx="80">
                  <c:v>4.7492000000000001</c:v>
                </c:pt>
                <c:pt idx="81">
                  <c:v>4.7134999999999998</c:v>
                </c:pt>
                <c:pt idx="82">
                  <c:v>4.66</c:v>
                </c:pt>
                <c:pt idx="83">
                  <c:v>4.6332000000000004</c:v>
                </c:pt>
                <c:pt idx="84">
                  <c:v>4.6242999999999999</c:v>
                </c:pt>
                <c:pt idx="85">
                  <c:v>4.5885999999999996</c:v>
                </c:pt>
                <c:pt idx="86">
                  <c:v>4.4992999999999999</c:v>
                </c:pt>
                <c:pt idx="87">
                  <c:v>4.4457000000000004</c:v>
                </c:pt>
                <c:pt idx="88">
                  <c:v>4.4188999999999998</c:v>
                </c:pt>
                <c:pt idx="89">
                  <c:v>4.4010999999999996</c:v>
                </c:pt>
                <c:pt idx="90">
                  <c:v>4.3029000000000002</c:v>
                </c:pt>
                <c:pt idx="91">
                  <c:v>4.2583000000000002</c:v>
                </c:pt>
                <c:pt idx="92">
                  <c:v>4.2583000000000002</c:v>
                </c:pt>
                <c:pt idx="93">
                  <c:v>4.4279000000000002</c:v>
                </c:pt>
                <c:pt idx="94">
                  <c:v>4.41</c:v>
                </c:pt>
                <c:pt idx="95">
                  <c:v>4.5350000000000001</c:v>
                </c:pt>
                <c:pt idx="96">
                  <c:v>4.5528000000000004</c:v>
                </c:pt>
                <c:pt idx="97">
                  <c:v>4.6304999999999996</c:v>
                </c:pt>
                <c:pt idx="98">
                  <c:v>4.4861000000000004</c:v>
                </c:pt>
                <c:pt idx="99">
                  <c:v>4.6214000000000004</c:v>
                </c:pt>
                <c:pt idx="100">
                  <c:v>4.5221999999999998</c:v>
                </c:pt>
                <c:pt idx="101">
                  <c:v>4.5491999999999999</c:v>
                </c:pt>
                <c:pt idx="102">
                  <c:v>4.5944000000000003</c:v>
                </c:pt>
                <c:pt idx="103">
                  <c:v>4.5583</c:v>
                </c:pt>
                <c:pt idx="104">
                  <c:v>4.5041000000000002</c:v>
                </c:pt>
                <c:pt idx="105">
                  <c:v>4.5401999999999996</c:v>
                </c:pt>
                <c:pt idx="106">
                  <c:v>4.5583</c:v>
                </c:pt>
                <c:pt idx="107">
                  <c:v>4.5312000000000001</c:v>
                </c:pt>
                <c:pt idx="108">
                  <c:v>4.5853000000000002</c:v>
                </c:pt>
                <c:pt idx="109">
                  <c:v>4.4950999999999999</c:v>
                </c:pt>
                <c:pt idx="110">
                  <c:v>4.6576000000000004</c:v>
                </c:pt>
                <c:pt idx="111">
                  <c:v>4.6033999999999997</c:v>
                </c:pt>
                <c:pt idx="112">
                  <c:v>4.5853000000000002</c:v>
                </c:pt>
                <c:pt idx="113">
                  <c:v>4.468</c:v>
                </c:pt>
                <c:pt idx="114">
                  <c:v>4.4861000000000004</c:v>
                </c:pt>
                <c:pt idx="115">
                  <c:v>4.5221999999999998</c:v>
                </c:pt>
                <c:pt idx="116">
                  <c:v>4.5491999999999999</c:v>
                </c:pt>
                <c:pt idx="117">
                  <c:v>4.6665999999999999</c:v>
                </c:pt>
                <c:pt idx="118">
                  <c:v>4.6576000000000004</c:v>
                </c:pt>
                <c:pt idx="119">
                  <c:v>4.5491999999999999</c:v>
                </c:pt>
                <c:pt idx="120">
                  <c:v>4.5041000000000002</c:v>
                </c:pt>
                <c:pt idx="121">
                  <c:v>4.5312000000000001</c:v>
                </c:pt>
                <c:pt idx="122">
                  <c:v>4.4861000000000004</c:v>
                </c:pt>
                <c:pt idx="123">
                  <c:v>4.5221999999999998</c:v>
                </c:pt>
                <c:pt idx="124">
                  <c:v>4.5401999999999996</c:v>
                </c:pt>
                <c:pt idx="125">
                  <c:v>4.5673000000000004</c:v>
                </c:pt>
                <c:pt idx="126">
                  <c:v>4.6214000000000004</c:v>
                </c:pt>
                <c:pt idx="127">
                  <c:v>4.5673000000000004</c:v>
                </c:pt>
                <c:pt idx="128">
                  <c:v>4.5491999999999999</c:v>
                </c:pt>
                <c:pt idx="129">
                  <c:v>4.5401999999999996</c:v>
                </c:pt>
                <c:pt idx="130">
                  <c:v>4.5673000000000004</c:v>
                </c:pt>
                <c:pt idx="131">
                  <c:v>4.5673000000000004</c:v>
                </c:pt>
                <c:pt idx="132">
                  <c:v>4.6033999999999997</c:v>
                </c:pt>
                <c:pt idx="133">
                  <c:v>4.6033999999999997</c:v>
                </c:pt>
                <c:pt idx="134">
                  <c:v>4.6214000000000004</c:v>
                </c:pt>
                <c:pt idx="135">
                  <c:v>4.6576000000000004</c:v>
                </c:pt>
                <c:pt idx="136">
                  <c:v>4.6395</c:v>
                </c:pt>
                <c:pt idx="137">
                  <c:v>4.6395</c:v>
                </c:pt>
                <c:pt idx="138">
                  <c:v>4.6214000000000004</c:v>
                </c:pt>
                <c:pt idx="139">
                  <c:v>4.6665999999999999</c:v>
                </c:pt>
                <c:pt idx="140">
                  <c:v>4.6756000000000002</c:v>
                </c:pt>
                <c:pt idx="141">
                  <c:v>5.1449999999999996</c:v>
                </c:pt>
                <c:pt idx="142">
                  <c:v>5.1630000000000003</c:v>
                </c:pt>
                <c:pt idx="143">
                  <c:v>5.1502999999999997</c:v>
                </c:pt>
                <c:pt idx="144">
                  <c:v>4.9862000000000002</c:v>
                </c:pt>
                <c:pt idx="145">
                  <c:v>4.9314999999999998</c:v>
                </c:pt>
                <c:pt idx="146">
                  <c:v>4.8949999999999996</c:v>
                </c:pt>
                <c:pt idx="147">
                  <c:v>4.9223999999999997</c:v>
                </c:pt>
                <c:pt idx="148">
                  <c:v>4.8220999999999998</c:v>
                </c:pt>
                <c:pt idx="149">
                  <c:v>4.8768000000000002</c:v>
                </c:pt>
                <c:pt idx="150">
                  <c:v>4.8494999999999999</c:v>
                </c:pt>
                <c:pt idx="151">
                  <c:v>4.9223999999999997</c:v>
                </c:pt>
                <c:pt idx="152">
                  <c:v>4.9314999999999998</c:v>
                </c:pt>
                <c:pt idx="153">
                  <c:v>4.8403</c:v>
                </c:pt>
                <c:pt idx="154">
                  <c:v>4.8586</c:v>
                </c:pt>
                <c:pt idx="155">
                  <c:v>4.6670999999999996</c:v>
                </c:pt>
                <c:pt idx="156">
                  <c:v>4.6124000000000001</c:v>
                </c:pt>
                <c:pt idx="157">
                  <c:v>4.7126999999999999</c:v>
                </c:pt>
                <c:pt idx="158">
                  <c:v>4.7674000000000003</c:v>
                </c:pt>
                <c:pt idx="159">
                  <c:v>4.6944999999999997</c:v>
                </c:pt>
                <c:pt idx="160">
                  <c:v>4.7126999999999999</c:v>
                </c:pt>
                <c:pt idx="161">
                  <c:v>4.6215999999999999</c:v>
                </c:pt>
                <c:pt idx="162">
                  <c:v>4.5669000000000004</c:v>
                </c:pt>
                <c:pt idx="163">
                  <c:v>4.5578000000000003</c:v>
                </c:pt>
                <c:pt idx="164">
                  <c:v>4.5030999999999999</c:v>
                </c:pt>
                <c:pt idx="165">
                  <c:v>4.4574999999999996</c:v>
                </c:pt>
                <c:pt idx="166">
                  <c:v>4.4847999999999999</c:v>
                </c:pt>
                <c:pt idx="167">
                  <c:v>4.5213000000000001</c:v>
                </c:pt>
                <c:pt idx="168">
                  <c:v>4.4393000000000002</c:v>
                </c:pt>
                <c:pt idx="169">
                  <c:v>4.4756999999999998</c:v>
                </c:pt>
                <c:pt idx="170">
                  <c:v>4.5304000000000002</c:v>
                </c:pt>
                <c:pt idx="171">
                  <c:v>4.5669000000000004</c:v>
                </c:pt>
                <c:pt idx="172">
                  <c:v>4.5759999999999996</c:v>
                </c:pt>
                <c:pt idx="173">
                  <c:v>4.6489000000000003</c:v>
                </c:pt>
                <c:pt idx="174">
                  <c:v>4.6489000000000003</c:v>
                </c:pt>
                <c:pt idx="175">
                  <c:v>4.7765000000000004</c:v>
                </c:pt>
                <c:pt idx="176">
                  <c:v>4.7218</c:v>
                </c:pt>
                <c:pt idx="177">
                  <c:v>4.6670999999999996</c:v>
                </c:pt>
                <c:pt idx="178">
                  <c:v>4.6944999999999997</c:v>
                </c:pt>
                <c:pt idx="179">
                  <c:v>4.6853999999999996</c:v>
                </c:pt>
                <c:pt idx="180">
                  <c:v>4.6944999999999997</c:v>
                </c:pt>
                <c:pt idx="181">
                  <c:v>4.8220999999999998</c:v>
                </c:pt>
                <c:pt idx="182">
                  <c:v>4.7218</c:v>
                </c:pt>
                <c:pt idx="183">
                  <c:v>4.6489000000000003</c:v>
                </c:pt>
                <c:pt idx="184">
                  <c:v>4.6215999999999999</c:v>
                </c:pt>
                <c:pt idx="185">
                  <c:v>4.5486000000000004</c:v>
                </c:pt>
                <c:pt idx="186">
                  <c:v>4.5941999999999998</c:v>
                </c:pt>
                <c:pt idx="187">
                  <c:v>4.6124000000000001</c:v>
                </c:pt>
                <c:pt idx="188">
                  <c:v>4.4756999999999998</c:v>
                </c:pt>
                <c:pt idx="189">
                  <c:v>4.3936999999999999</c:v>
                </c:pt>
                <c:pt idx="190">
                  <c:v>4.4119000000000002</c:v>
                </c:pt>
                <c:pt idx="191">
                  <c:v>4.4574999999999996</c:v>
                </c:pt>
                <c:pt idx="192">
                  <c:v>4.4756999999999998</c:v>
                </c:pt>
                <c:pt idx="193">
                  <c:v>4.4665999999999997</c:v>
                </c:pt>
                <c:pt idx="194">
                  <c:v>4.4756999999999998</c:v>
                </c:pt>
                <c:pt idx="195">
                  <c:v>4.5030999999999999</c:v>
                </c:pt>
                <c:pt idx="196">
                  <c:v>4.5759999999999996</c:v>
                </c:pt>
                <c:pt idx="197">
                  <c:v>4.5122</c:v>
                </c:pt>
                <c:pt idx="198">
                  <c:v>4.5669000000000004</c:v>
                </c:pt>
                <c:pt idx="199">
                  <c:v>4.6398000000000001</c:v>
                </c:pt>
                <c:pt idx="200">
                  <c:v>4.7674000000000003</c:v>
                </c:pt>
                <c:pt idx="201">
                  <c:v>4.7401</c:v>
                </c:pt>
                <c:pt idx="202">
                  <c:v>4.7401</c:v>
                </c:pt>
                <c:pt idx="203">
                  <c:v>4.7218</c:v>
                </c:pt>
                <c:pt idx="204">
                  <c:v>4.6580000000000004</c:v>
                </c:pt>
                <c:pt idx="205">
                  <c:v>3.5550000000000002</c:v>
                </c:pt>
                <c:pt idx="206">
                  <c:v>3.4457</c:v>
                </c:pt>
                <c:pt idx="207">
                  <c:v>3.2725</c:v>
                </c:pt>
                <c:pt idx="208">
                  <c:v>3.2360000000000002</c:v>
                </c:pt>
                <c:pt idx="209">
                  <c:v>3.3271999999999999</c:v>
                </c:pt>
                <c:pt idx="210">
                  <c:v>3.3271999999999999</c:v>
                </c:pt>
                <c:pt idx="211">
                  <c:v>3.3363</c:v>
                </c:pt>
                <c:pt idx="212">
                  <c:v>3.2907000000000002</c:v>
                </c:pt>
                <c:pt idx="213">
                  <c:v>3.2269000000000001</c:v>
                </c:pt>
                <c:pt idx="214">
                  <c:v>3.2725</c:v>
                </c:pt>
                <c:pt idx="215">
                  <c:v>3.2542</c:v>
                </c:pt>
                <c:pt idx="216">
                  <c:v>3.2542</c:v>
                </c:pt>
                <c:pt idx="217">
                  <c:v>3.2178</c:v>
                </c:pt>
                <c:pt idx="218">
                  <c:v>3.1995</c:v>
                </c:pt>
                <c:pt idx="219">
                  <c:v>3.1631</c:v>
                </c:pt>
                <c:pt idx="220">
                  <c:v>3.0718999999999999</c:v>
                </c:pt>
                <c:pt idx="221">
                  <c:v>3.1448999999999998</c:v>
                </c:pt>
                <c:pt idx="222">
                  <c:v>3.1448999999999998</c:v>
                </c:pt>
                <c:pt idx="223">
                  <c:v>3.1265999999999998</c:v>
                </c:pt>
                <c:pt idx="224">
                  <c:v>3.0537000000000001</c:v>
                </c:pt>
                <c:pt idx="225">
                  <c:v>3.081</c:v>
                </c:pt>
                <c:pt idx="226">
                  <c:v>3.1265999999999998</c:v>
                </c:pt>
                <c:pt idx="227">
                  <c:v>3.1631</c:v>
                </c:pt>
                <c:pt idx="228">
                  <c:v>3.1265999999999998</c:v>
                </c:pt>
                <c:pt idx="229">
                  <c:v>3.1539999999999999</c:v>
                </c:pt>
                <c:pt idx="230">
                  <c:v>3.1903999999999999</c:v>
                </c:pt>
                <c:pt idx="231">
                  <c:v>3.1539999999999999</c:v>
                </c:pt>
                <c:pt idx="232">
                  <c:v>3.1631</c:v>
                </c:pt>
                <c:pt idx="233">
                  <c:v>3.1448999999999998</c:v>
                </c:pt>
                <c:pt idx="234">
                  <c:v>3.1722000000000001</c:v>
                </c:pt>
                <c:pt idx="235">
                  <c:v>3.1722000000000001</c:v>
                </c:pt>
                <c:pt idx="236">
                  <c:v>3.1175000000000002</c:v>
                </c:pt>
                <c:pt idx="237">
                  <c:v>3.1175000000000002</c:v>
                </c:pt>
                <c:pt idx="238">
                  <c:v>3.1631</c:v>
                </c:pt>
                <c:pt idx="239">
                  <c:v>3.2542</c:v>
                </c:pt>
                <c:pt idx="240">
                  <c:v>3.2086999999999999</c:v>
                </c:pt>
                <c:pt idx="241">
                  <c:v>3.2725</c:v>
                </c:pt>
                <c:pt idx="242">
                  <c:v>3.2816000000000001</c:v>
                </c:pt>
                <c:pt idx="243">
                  <c:v>3.2816000000000001</c:v>
                </c:pt>
                <c:pt idx="244">
                  <c:v>3.2725</c:v>
                </c:pt>
                <c:pt idx="245">
                  <c:v>3.2907000000000002</c:v>
                </c:pt>
                <c:pt idx="246">
                  <c:v>3.3180000000000001</c:v>
                </c:pt>
                <c:pt idx="247">
                  <c:v>3.3089</c:v>
                </c:pt>
                <c:pt idx="248">
                  <c:v>3.2997999999999998</c:v>
                </c:pt>
                <c:pt idx="249">
                  <c:v>3.3089</c:v>
                </c:pt>
                <c:pt idx="250">
                  <c:v>3.3635999999999999</c:v>
                </c:pt>
                <c:pt idx="251">
                  <c:v>3.3818999999999999</c:v>
                </c:pt>
                <c:pt idx="252">
                  <c:v>3.5276999999999998</c:v>
                </c:pt>
                <c:pt idx="253">
                  <c:v>3.4729999999999999</c:v>
                </c:pt>
                <c:pt idx="254">
                  <c:v>3.5914999999999999</c:v>
                </c:pt>
                <c:pt idx="255">
                  <c:v>3.6006</c:v>
                </c:pt>
                <c:pt idx="256">
                  <c:v>3.6644000000000001</c:v>
                </c:pt>
                <c:pt idx="257">
                  <c:v>3.6553</c:v>
                </c:pt>
                <c:pt idx="258">
                  <c:v>3.6644000000000001</c:v>
                </c:pt>
                <c:pt idx="259">
                  <c:v>3.7008999999999999</c:v>
                </c:pt>
                <c:pt idx="260">
                  <c:v>3.6553</c:v>
                </c:pt>
                <c:pt idx="261">
                  <c:v>3.7008999999999999</c:v>
                </c:pt>
                <c:pt idx="262">
                  <c:v>3.8285</c:v>
                </c:pt>
                <c:pt idx="263">
                  <c:v>3.7738</c:v>
                </c:pt>
                <c:pt idx="264">
                  <c:v>3.7646999999999999</c:v>
                </c:pt>
                <c:pt idx="265">
                  <c:v>3.7282000000000002</c:v>
                </c:pt>
                <c:pt idx="266">
                  <c:v>3.7008999999999999</c:v>
                </c:pt>
                <c:pt idx="267">
                  <c:v>3.6918000000000002</c:v>
                </c:pt>
                <c:pt idx="268">
                  <c:v>3.5914999999999999</c:v>
                </c:pt>
                <c:pt idx="269">
                  <c:v>3.6644000000000001</c:v>
                </c:pt>
                <c:pt idx="270">
                  <c:v>3.5642</c:v>
                </c:pt>
                <c:pt idx="271">
                  <c:v>3.6097000000000001</c:v>
                </c:pt>
                <c:pt idx="272">
                  <c:v>3.5367999999999999</c:v>
                </c:pt>
                <c:pt idx="273">
                  <c:v>3.5367999999999999</c:v>
                </c:pt>
                <c:pt idx="274">
                  <c:v>3.6097000000000001</c:v>
                </c:pt>
                <c:pt idx="275">
                  <c:v>3.6736</c:v>
                </c:pt>
                <c:pt idx="276">
                  <c:v>3.8285</c:v>
                </c:pt>
                <c:pt idx="277">
                  <c:v>3.9834999999999998</c:v>
                </c:pt>
                <c:pt idx="278">
                  <c:v>3.8832</c:v>
                </c:pt>
                <c:pt idx="279">
                  <c:v>4.0198999999999998</c:v>
                </c:pt>
                <c:pt idx="280">
                  <c:v>4.0198999999999998</c:v>
                </c:pt>
                <c:pt idx="281">
                  <c:v>3.9561000000000002</c:v>
                </c:pt>
                <c:pt idx="282">
                  <c:v>3.9470000000000001</c:v>
                </c:pt>
                <c:pt idx="283">
                  <c:v>3.8740999999999999</c:v>
                </c:pt>
                <c:pt idx="284">
                  <c:v>3.8285</c:v>
                </c:pt>
                <c:pt idx="285">
                  <c:v>3.7921</c:v>
                </c:pt>
                <c:pt idx="286">
                  <c:v>3.7921</c:v>
                </c:pt>
                <c:pt idx="287">
                  <c:v>3.6644000000000001</c:v>
                </c:pt>
                <c:pt idx="288">
                  <c:v>3.5642</c:v>
                </c:pt>
                <c:pt idx="289">
                  <c:v>3.7829000000000002</c:v>
                </c:pt>
                <c:pt idx="290">
                  <c:v>3.6097000000000001</c:v>
                </c:pt>
                <c:pt idx="291">
                  <c:v>3.5276999999999998</c:v>
                </c:pt>
                <c:pt idx="292">
                  <c:v>3.5823999999999998</c:v>
                </c:pt>
                <c:pt idx="293">
                  <c:v>3.4548000000000001</c:v>
                </c:pt>
                <c:pt idx="294">
                  <c:v>3.5186000000000002</c:v>
                </c:pt>
                <c:pt idx="295">
                  <c:v>3.3363</c:v>
                </c:pt>
                <c:pt idx="296">
                  <c:v>3.2542</c:v>
                </c:pt>
                <c:pt idx="297">
                  <c:v>3.0171999999999999</c:v>
                </c:pt>
                <c:pt idx="298">
                  <c:v>3.0263</c:v>
                </c:pt>
                <c:pt idx="299">
                  <c:v>2.8532000000000002</c:v>
                </c:pt>
                <c:pt idx="300">
                  <c:v>2.3791000000000002</c:v>
                </c:pt>
                <c:pt idx="301">
                  <c:v>2.4977</c:v>
                </c:pt>
                <c:pt idx="302">
                  <c:v>2.206</c:v>
                </c:pt>
                <c:pt idx="303">
                  <c:v>2.3062</c:v>
                </c:pt>
                <c:pt idx="304">
                  <c:v>2.2151000000000001</c:v>
                </c:pt>
                <c:pt idx="305">
                  <c:v>2.3336000000000001</c:v>
                </c:pt>
                <c:pt idx="306">
                  <c:v>2.4247000000000001</c:v>
                </c:pt>
                <c:pt idx="307">
                  <c:v>2.4156</c:v>
                </c:pt>
                <c:pt idx="308">
                  <c:v>2.68</c:v>
                </c:pt>
                <c:pt idx="309">
                  <c:v>2.7985000000000002</c:v>
                </c:pt>
                <c:pt idx="310">
                  <c:v>2.8714</c:v>
                </c:pt>
                <c:pt idx="311">
                  <c:v>2.7437999999999998</c:v>
                </c:pt>
                <c:pt idx="312">
                  <c:v>2.7801999999999998</c:v>
                </c:pt>
                <c:pt idx="313">
                  <c:v>2.8258000000000001</c:v>
                </c:pt>
                <c:pt idx="314">
                  <c:v>2.7073</c:v>
                </c:pt>
                <c:pt idx="315">
                  <c:v>2.7711000000000001</c:v>
                </c:pt>
                <c:pt idx="316">
                  <c:v>2.7073</c:v>
                </c:pt>
                <c:pt idx="317">
                  <c:v>2.8805000000000001</c:v>
                </c:pt>
                <c:pt idx="318">
                  <c:v>2.8805000000000001</c:v>
                </c:pt>
                <c:pt idx="319">
                  <c:v>2.9533999999999998</c:v>
                </c:pt>
                <c:pt idx="320">
                  <c:v>2.9807999999999999</c:v>
                </c:pt>
                <c:pt idx="321">
                  <c:v>2.9624999999999999</c:v>
                </c:pt>
                <c:pt idx="322">
                  <c:v>3.0718999999999999</c:v>
                </c:pt>
                <c:pt idx="323">
                  <c:v>2.9443000000000001</c:v>
                </c:pt>
                <c:pt idx="324">
                  <c:v>3.1539999999999999</c:v>
                </c:pt>
                <c:pt idx="325">
                  <c:v>3.1722000000000001</c:v>
                </c:pt>
                <c:pt idx="326">
                  <c:v>3.1356999999999999</c:v>
                </c:pt>
                <c:pt idx="327">
                  <c:v>3.0628000000000002</c:v>
                </c:pt>
                <c:pt idx="328">
                  <c:v>3.081</c:v>
                </c:pt>
                <c:pt idx="329">
                  <c:v>3.0901999999999998</c:v>
                </c:pt>
                <c:pt idx="330">
                  <c:v>3.0901999999999998</c:v>
                </c:pt>
                <c:pt idx="331">
                  <c:v>3.1539999999999999</c:v>
                </c:pt>
                <c:pt idx="332">
                  <c:v>3.1084000000000001</c:v>
                </c:pt>
                <c:pt idx="333">
                  <c:v>3.1995</c:v>
                </c:pt>
                <c:pt idx="334">
                  <c:v>3.2633999999999999</c:v>
                </c:pt>
                <c:pt idx="335">
                  <c:v>3.2816000000000001</c:v>
                </c:pt>
                <c:pt idx="336">
                  <c:v>3.2360000000000002</c:v>
                </c:pt>
                <c:pt idx="337">
                  <c:v>3.1539999999999999</c:v>
                </c:pt>
                <c:pt idx="338">
                  <c:v>3.1539999999999999</c:v>
                </c:pt>
                <c:pt idx="339">
                  <c:v>3.2360000000000002</c:v>
                </c:pt>
                <c:pt idx="340">
                  <c:v>3.2633999999999999</c:v>
                </c:pt>
                <c:pt idx="341">
                  <c:v>3.2542</c:v>
                </c:pt>
                <c:pt idx="342">
                  <c:v>3.2542</c:v>
                </c:pt>
                <c:pt idx="343">
                  <c:v>3.1356999999999999</c:v>
                </c:pt>
                <c:pt idx="344">
                  <c:v>3.1175000000000002</c:v>
                </c:pt>
                <c:pt idx="345">
                  <c:v>3.1448999999999998</c:v>
                </c:pt>
                <c:pt idx="346">
                  <c:v>3.3271999999999999</c:v>
                </c:pt>
                <c:pt idx="347">
                  <c:v>3.3635999999999999</c:v>
                </c:pt>
                <c:pt idx="348">
                  <c:v>3.4821</c:v>
                </c:pt>
                <c:pt idx="349">
                  <c:v>3.4365000000000001</c:v>
                </c:pt>
                <c:pt idx="350">
                  <c:v>3.5095000000000001</c:v>
                </c:pt>
                <c:pt idx="351">
                  <c:v>3.5095000000000001</c:v>
                </c:pt>
                <c:pt idx="352">
                  <c:v>3.5642</c:v>
                </c:pt>
                <c:pt idx="353">
                  <c:v>3.5733000000000001</c:v>
                </c:pt>
                <c:pt idx="354">
                  <c:v>3.6006</c:v>
                </c:pt>
                <c:pt idx="355">
                  <c:v>3.8285</c:v>
                </c:pt>
                <c:pt idx="356">
                  <c:v>3.9287999999999998</c:v>
                </c:pt>
                <c:pt idx="357">
                  <c:v>3.9834999999999998</c:v>
                </c:pt>
                <c:pt idx="358">
                  <c:v>3.9014000000000002</c:v>
                </c:pt>
                <c:pt idx="359">
                  <c:v>4.0655000000000001</c:v>
                </c:pt>
                <c:pt idx="360">
                  <c:v>4.1201999999999996</c:v>
                </c:pt>
                <c:pt idx="361">
                  <c:v>4.0290999999999997</c:v>
                </c:pt>
                <c:pt idx="362">
                  <c:v>4.0564</c:v>
                </c:pt>
                <c:pt idx="363">
                  <c:v>3.7465000000000002</c:v>
                </c:pt>
                <c:pt idx="364">
                  <c:v>3.8285</c:v>
                </c:pt>
                <c:pt idx="365">
                  <c:v>3.9014000000000002</c:v>
                </c:pt>
                <c:pt idx="366">
                  <c:v>3.9561000000000002</c:v>
                </c:pt>
                <c:pt idx="367">
                  <c:v>4.0198999999999998</c:v>
                </c:pt>
                <c:pt idx="368">
                  <c:v>3.9834999999999998</c:v>
                </c:pt>
                <c:pt idx="369">
                  <c:v>3.9470000000000001</c:v>
                </c:pt>
                <c:pt idx="370">
                  <c:v>3.9470000000000001</c:v>
                </c:pt>
                <c:pt idx="371">
                  <c:v>3.9470000000000001</c:v>
                </c:pt>
                <c:pt idx="372">
                  <c:v>3.8285</c:v>
                </c:pt>
                <c:pt idx="373">
                  <c:v>4.0564</c:v>
                </c:pt>
                <c:pt idx="374">
                  <c:v>3.9561000000000002</c:v>
                </c:pt>
                <c:pt idx="375">
                  <c:v>3.9651999999999998</c:v>
                </c:pt>
                <c:pt idx="376">
                  <c:v>4.0107999999999997</c:v>
                </c:pt>
                <c:pt idx="377">
                  <c:v>3.9651999999999998</c:v>
                </c:pt>
                <c:pt idx="378">
                  <c:v>4.0472999999999999</c:v>
                </c:pt>
                <c:pt idx="379">
                  <c:v>4.1931000000000003</c:v>
                </c:pt>
                <c:pt idx="380">
                  <c:v>3.9287999999999998</c:v>
                </c:pt>
                <c:pt idx="381">
                  <c:v>3.7829000000000002</c:v>
                </c:pt>
                <c:pt idx="382">
                  <c:v>3.8012000000000001</c:v>
                </c:pt>
                <c:pt idx="383">
                  <c:v>3.7555999999999998</c:v>
                </c:pt>
                <c:pt idx="384">
                  <c:v>3.8102999999999998</c:v>
                </c:pt>
                <c:pt idx="385">
                  <c:v>3.9379</c:v>
                </c:pt>
                <c:pt idx="386">
                  <c:v>3.9470000000000001</c:v>
                </c:pt>
                <c:pt idx="387">
                  <c:v>3.8650000000000002</c:v>
                </c:pt>
                <c:pt idx="388">
                  <c:v>4.0016999999999996</c:v>
                </c:pt>
                <c:pt idx="389">
                  <c:v>4.0564</c:v>
                </c:pt>
                <c:pt idx="390">
                  <c:v>4.0381999999999998</c:v>
                </c:pt>
                <c:pt idx="391">
                  <c:v>4.1020000000000003</c:v>
                </c:pt>
                <c:pt idx="392">
                  <c:v>3.9834999999999998</c:v>
                </c:pt>
                <c:pt idx="393">
                  <c:v>3.9197000000000002</c:v>
                </c:pt>
                <c:pt idx="394">
                  <c:v>3.9561000000000002</c:v>
                </c:pt>
                <c:pt idx="395">
                  <c:v>3.9014000000000002</c:v>
                </c:pt>
                <c:pt idx="396">
                  <c:v>3.9561000000000002</c:v>
                </c:pt>
                <c:pt idx="397">
                  <c:v>4.0564</c:v>
                </c:pt>
                <c:pt idx="398">
                  <c:v>4.3571999999999997</c:v>
                </c:pt>
                <c:pt idx="399">
                  <c:v>4.6124000000000001</c:v>
                </c:pt>
                <c:pt idx="400">
                  <c:v>4.6489000000000003</c:v>
                </c:pt>
                <c:pt idx="401">
                  <c:v>4.5578000000000003</c:v>
                </c:pt>
                <c:pt idx="402">
                  <c:v>4.5578000000000003</c:v>
                </c:pt>
                <c:pt idx="403">
                  <c:v>4.5395000000000003</c:v>
                </c:pt>
                <c:pt idx="404">
                  <c:v>4.4756999999999998</c:v>
                </c:pt>
                <c:pt idx="405">
                  <c:v>4.5213000000000001</c:v>
                </c:pt>
                <c:pt idx="406">
                  <c:v>4.6032999999999999</c:v>
                </c:pt>
                <c:pt idx="407">
                  <c:v>4.6124000000000001</c:v>
                </c:pt>
                <c:pt idx="408">
                  <c:v>4.5578000000000003</c:v>
                </c:pt>
                <c:pt idx="409">
                  <c:v>4.6215999999999999</c:v>
                </c:pt>
                <c:pt idx="410">
                  <c:v>4.6398000000000001</c:v>
                </c:pt>
                <c:pt idx="411">
                  <c:v>4.5941999999999998</c:v>
                </c:pt>
                <c:pt idx="412">
                  <c:v>4.6032999999999999</c:v>
                </c:pt>
                <c:pt idx="413">
                  <c:v>4.5304000000000002</c:v>
                </c:pt>
                <c:pt idx="414">
                  <c:v>4.5850999999999997</c:v>
                </c:pt>
                <c:pt idx="415">
                  <c:v>4.5941999999999998</c:v>
                </c:pt>
                <c:pt idx="416">
                  <c:v>4.6032999999999999</c:v>
                </c:pt>
                <c:pt idx="417">
                  <c:v>4.5669000000000004</c:v>
                </c:pt>
                <c:pt idx="418">
                  <c:v>4.5304000000000002</c:v>
                </c:pt>
                <c:pt idx="419">
                  <c:v>4.4665999999999997</c:v>
                </c:pt>
                <c:pt idx="420">
                  <c:v>4.3116000000000003</c:v>
                </c:pt>
                <c:pt idx="421">
                  <c:v>4.3571999999999997</c:v>
                </c:pt>
                <c:pt idx="422">
                  <c:v>4.1292999999999997</c:v>
                </c:pt>
                <c:pt idx="423">
                  <c:v>4.0837000000000003</c:v>
                </c:pt>
                <c:pt idx="424">
                  <c:v>3.7374000000000001</c:v>
                </c:pt>
                <c:pt idx="425">
                  <c:v>3.7738</c:v>
                </c:pt>
                <c:pt idx="426">
                  <c:v>3.7374000000000001</c:v>
                </c:pt>
                <c:pt idx="427">
                  <c:v>3.7374000000000001</c:v>
                </c:pt>
                <c:pt idx="428">
                  <c:v>3.7282000000000002</c:v>
                </c:pt>
                <c:pt idx="429">
                  <c:v>3.7921</c:v>
                </c:pt>
                <c:pt idx="430">
                  <c:v>3.7646999999999999</c:v>
                </c:pt>
                <c:pt idx="431">
                  <c:v>3.7738</c:v>
                </c:pt>
                <c:pt idx="432">
                  <c:v>3.7282000000000002</c:v>
                </c:pt>
                <c:pt idx="433">
                  <c:v>3.6097000000000001</c:v>
                </c:pt>
                <c:pt idx="434">
                  <c:v>3.6280000000000001</c:v>
                </c:pt>
                <c:pt idx="435">
                  <c:v>3.5367999999999999</c:v>
                </c:pt>
                <c:pt idx="436">
                  <c:v>3.5004</c:v>
                </c:pt>
                <c:pt idx="437">
                  <c:v>3.4457</c:v>
                </c:pt>
                <c:pt idx="438">
                  <c:v>3.5550000000000002</c:v>
                </c:pt>
                <c:pt idx="439">
                  <c:v>3.6006</c:v>
                </c:pt>
                <c:pt idx="440">
                  <c:v>3.5642</c:v>
                </c:pt>
                <c:pt idx="441">
                  <c:v>3.5276999999999998</c:v>
                </c:pt>
                <c:pt idx="442">
                  <c:v>3.4821</c:v>
                </c:pt>
                <c:pt idx="443">
                  <c:v>3.5823999999999998</c:v>
                </c:pt>
                <c:pt idx="444">
                  <c:v>3.5642</c:v>
                </c:pt>
                <c:pt idx="445">
                  <c:v>3.5550000000000002</c:v>
                </c:pt>
                <c:pt idx="446">
                  <c:v>3.6006</c:v>
                </c:pt>
                <c:pt idx="447">
                  <c:v>3.6736</c:v>
                </c:pt>
                <c:pt idx="448">
                  <c:v>3.6736</c:v>
                </c:pt>
                <c:pt idx="449">
                  <c:v>3.6827000000000001</c:v>
                </c:pt>
                <c:pt idx="450">
                  <c:v>3.7191000000000001</c:v>
                </c:pt>
                <c:pt idx="451">
                  <c:v>3.6827000000000001</c:v>
                </c:pt>
                <c:pt idx="452">
                  <c:v>3.6736</c:v>
                </c:pt>
                <c:pt idx="453">
                  <c:v>3.8102999999999998</c:v>
                </c:pt>
                <c:pt idx="454">
                  <c:v>3.8285</c:v>
                </c:pt>
                <c:pt idx="455">
                  <c:v>3.9014000000000002</c:v>
                </c:pt>
                <c:pt idx="456">
                  <c:v>3.8923000000000001</c:v>
                </c:pt>
                <c:pt idx="457">
                  <c:v>3.9197000000000002</c:v>
                </c:pt>
                <c:pt idx="458">
                  <c:v>3.8559000000000001</c:v>
                </c:pt>
                <c:pt idx="459">
                  <c:v>3.8650000000000002</c:v>
                </c:pt>
                <c:pt idx="460">
                  <c:v>3.6918000000000002</c:v>
                </c:pt>
                <c:pt idx="461">
                  <c:v>3.0537000000000001</c:v>
                </c:pt>
                <c:pt idx="462">
                  <c:v>3.0718999999999999</c:v>
                </c:pt>
                <c:pt idx="463">
                  <c:v>2.9807999999999999</c:v>
                </c:pt>
                <c:pt idx="464">
                  <c:v>3.0901999999999998</c:v>
                </c:pt>
                <c:pt idx="465">
                  <c:v>3.0992999999999999</c:v>
                </c:pt>
                <c:pt idx="466">
                  <c:v>3.2269000000000001</c:v>
                </c:pt>
                <c:pt idx="467">
                  <c:v>3.2086999999999999</c:v>
                </c:pt>
                <c:pt idx="468">
                  <c:v>3.3271999999999999</c:v>
                </c:pt>
                <c:pt idx="469">
                  <c:v>3.3454000000000002</c:v>
                </c:pt>
                <c:pt idx="470">
                  <c:v>3.4182999999999999</c:v>
                </c:pt>
                <c:pt idx="471">
                  <c:v>3.4182999999999999</c:v>
                </c:pt>
                <c:pt idx="472">
                  <c:v>3.4729999999999999</c:v>
                </c:pt>
                <c:pt idx="473">
                  <c:v>3.5550000000000002</c:v>
                </c:pt>
                <c:pt idx="474">
                  <c:v>3.5823999999999998</c:v>
                </c:pt>
                <c:pt idx="475">
                  <c:v>3.5914999999999999</c:v>
                </c:pt>
                <c:pt idx="476">
                  <c:v>3.5459000000000001</c:v>
                </c:pt>
                <c:pt idx="477">
                  <c:v>3.6006</c:v>
                </c:pt>
                <c:pt idx="478">
                  <c:v>3.6189</c:v>
                </c:pt>
                <c:pt idx="479">
                  <c:v>3.71</c:v>
                </c:pt>
                <c:pt idx="480">
                  <c:v>3.7646999999999999</c:v>
                </c:pt>
                <c:pt idx="481">
                  <c:v>3.7646999999999999</c:v>
                </c:pt>
                <c:pt idx="482">
                  <c:v>3.6736</c:v>
                </c:pt>
                <c:pt idx="483">
                  <c:v>3.7008999999999999</c:v>
                </c:pt>
                <c:pt idx="484">
                  <c:v>3.7008999999999999</c:v>
                </c:pt>
                <c:pt idx="485">
                  <c:v>3.6644000000000001</c:v>
                </c:pt>
                <c:pt idx="486">
                  <c:v>3.6736</c:v>
                </c:pt>
                <c:pt idx="487">
                  <c:v>3.7008999999999999</c:v>
                </c:pt>
                <c:pt idx="488">
                  <c:v>3.8466999999999998</c:v>
                </c:pt>
                <c:pt idx="489">
                  <c:v>3.8193999999999999</c:v>
                </c:pt>
                <c:pt idx="490">
                  <c:v>3.8285</c:v>
                </c:pt>
                <c:pt idx="491">
                  <c:v>3.7008999999999999</c:v>
                </c:pt>
                <c:pt idx="492">
                  <c:v>3.6461999999999999</c:v>
                </c:pt>
                <c:pt idx="493">
                  <c:v>3.7374000000000001</c:v>
                </c:pt>
                <c:pt idx="494">
                  <c:v>3.6371000000000002</c:v>
                </c:pt>
                <c:pt idx="495">
                  <c:v>3.7008999999999999</c:v>
                </c:pt>
                <c:pt idx="496">
                  <c:v>3.6461999999999999</c:v>
                </c:pt>
                <c:pt idx="497">
                  <c:v>3.5550000000000002</c:v>
                </c:pt>
                <c:pt idx="498">
                  <c:v>3.5367999999999999</c:v>
                </c:pt>
                <c:pt idx="499">
                  <c:v>3.5367999999999999</c:v>
                </c:pt>
                <c:pt idx="500">
                  <c:v>3.5459000000000001</c:v>
                </c:pt>
                <c:pt idx="501">
                  <c:v>3.5550000000000002</c:v>
                </c:pt>
                <c:pt idx="502">
                  <c:v>3.5823999999999998</c:v>
                </c:pt>
                <c:pt idx="503">
                  <c:v>3.5459000000000001</c:v>
                </c:pt>
                <c:pt idx="504">
                  <c:v>3.5642</c:v>
                </c:pt>
                <c:pt idx="505">
                  <c:v>3.5459000000000001</c:v>
                </c:pt>
                <c:pt idx="506">
                  <c:v>3.6827000000000001</c:v>
                </c:pt>
                <c:pt idx="507">
                  <c:v>3.6827000000000001</c:v>
                </c:pt>
                <c:pt idx="508">
                  <c:v>3.6371000000000002</c:v>
                </c:pt>
                <c:pt idx="509">
                  <c:v>3.5823999999999998</c:v>
                </c:pt>
                <c:pt idx="510">
                  <c:v>3.5276999999999998</c:v>
                </c:pt>
                <c:pt idx="511">
                  <c:v>3.6553</c:v>
                </c:pt>
                <c:pt idx="512">
                  <c:v>3.6280000000000001</c:v>
                </c:pt>
                <c:pt idx="513">
                  <c:v>3.7282000000000002</c:v>
                </c:pt>
                <c:pt idx="514">
                  <c:v>3.7191000000000001</c:v>
                </c:pt>
                <c:pt idx="515">
                  <c:v>3.7646999999999999</c:v>
                </c:pt>
                <c:pt idx="516">
                  <c:v>3.8285</c:v>
                </c:pt>
                <c:pt idx="517">
                  <c:v>3.8466999999999998</c:v>
                </c:pt>
                <c:pt idx="518">
                  <c:v>3.8285</c:v>
                </c:pt>
                <c:pt idx="519">
                  <c:v>4.4210000000000003</c:v>
                </c:pt>
                <c:pt idx="520">
                  <c:v>4.3116000000000003</c:v>
                </c:pt>
                <c:pt idx="521">
                  <c:v>5.9706999999999999</c:v>
                </c:pt>
                <c:pt idx="522">
                  <c:v>4.2751999999999999</c:v>
                </c:pt>
                <c:pt idx="523">
                  <c:v>4.1566999999999998</c:v>
                </c:pt>
                <c:pt idx="524">
                  <c:v>4.4574999999999996</c:v>
                </c:pt>
                <c:pt idx="525">
                  <c:v>4.1292999999999997</c:v>
                </c:pt>
                <c:pt idx="526">
                  <c:v>4.2843</c:v>
                </c:pt>
                <c:pt idx="527">
                  <c:v>3.9834999999999998</c:v>
                </c:pt>
                <c:pt idx="528">
                  <c:v>3.8466999999999998</c:v>
                </c:pt>
                <c:pt idx="529">
                  <c:v>3.8832</c:v>
                </c:pt>
                <c:pt idx="530">
                  <c:v>3.8193999999999999</c:v>
                </c:pt>
                <c:pt idx="531">
                  <c:v>3.8012000000000001</c:v>
                </c:pt>
                <c:pt idx="532">
                  <c:v>3.7374000000000001</c:v>
                </c:pt>
                <c:pt idx="533">
                  <c:v>3.8012000000000001</c:v>
                </c:pt>
                <c:pt idx="534">
                  <c:v>3.7646999999999999</c:v>
                </c:pt>
                <c:pt idx="535">
                  <c:v>3.7465000000000002</c:v>
                </c:pt>
                <c:pt idx="536">
                  <c:v>3.7555999999999998</c:v>
                </c:pt>
                <c:pt idx="537">
                  <c:v>3.71</c:v>
                </c:pt>
                <c:pt idx="538">
                  <c:v>3.6097000000000001</c:v>
                </c:pt>
                <c:pt idx="539">
                  <c:v>3.6006</c:v>
                </c:pt>
                <c:pt idx="540">
                  <c:v>3.6827000000000001</c:v>
                </c:pt>
                <c:pt idx="541">
                  <c:v>3.6918000000000002</c:v>
                </c:pt>
                <c:pt idx="542">
                  <c:v>3.5733000000000001</c:v>
                </c:pt>
                <c:pt idx="543">
                  <c:v>3.6827000000000001</c:v>
                </c:pt>
                <c:pt idx="544">
                  <c:v>3.6827000000000001</c:v>
                </c:pt>
                <c:pt idx="545">
                  <c:v>3.6280000000000001</c:v>
                </c:pt>
                <c:pt idx="546">
                  <c:v>3.4821</c:v>
                </c:pt>
                <c:pt idx="547">
                  <c:v>3.5367999999999999</c:v>
                </c:pt>
                <c:pt idx="548">
                  <c:v>3.5276999999999998</c:v>
                </c:pt>
                <c:pt idx="549">
                  <c:v>3.6097000000000001</c:v>
                </c:pt>
                <c:pt idx="550">
                  <c:v>3.6097000000000001</c:v>
                </c:pt>
                <c:pt idx="551">
                  <c:v>3.7374000000000001</c:v>
                </c:pt>
                <c:pt idx="552">
                  <c:v>3.8466999999999998</c:v>
                </c:pt>
                <c:pt idx="553">
                  <c:v>3.9197000000000002</c:v>
                </c:pt>
                <c:pt idx="554">
                  <c:v>3.8650000000000002</c:v>
                </c:pt>
                <c:pt idx="555">
                  <c:v>3.9014000000000002</c:v>
                </c:pt>
                <c:pt idx="556">
                  <c:v>3.5642</c:v>
                </c:pt>
                <c:pt idx="557">
                  <c:v>3.6644000000000001</c:v>
                </c:pt>
                <c:pt idx="558">
                  <c:v>3.7008999999999999</c:v>
                </c:pt>
                <c:pt idx="559">
                  <c:v>3.6280000000000001</c:v>
                </c:pt>
                <c:pt idx="560">
                  <c:v>3.5733000000000001</c:v>
                </c:pt>
                <c:pt idx="561">
                  <c:v>3.6189</c:v>
                </c:pt>
                <c:pt idx="562">
                  <c:v>3.7008999999999999</c:v>
                </c:pt>
                <c:pt idx="563">
                  <c:v>3.6644000000000001</c:v>
                </c:pt>
                <c:pt idx="564">
                  <c:v>3.6371000000000002</c:v>
                </c:pt>
                <c:pt idx="565">
                  <c:v>3.6097000000000001</c:v>
                </c:pt>
                <c:pt idx="566">
                  <c:v>3.6461999999999999</c:v>
                </c:pt>
                <c:pt idx="567">
                  <c:v>3.6918000000000002</c:v>
                </c:pt>
                <c:pt idx="568">
                  <c:v>3.6461999999999999</c:v>
                </c:pt>
                <c:pt idx="569">
                  <c:v>3.6918000000000002</c:v>
                </c:pt>
                <c:pt idx="570">
                  <c:v>3.7008999999999999</c:v>
                </c:pt>
                <c:pt idx="571">
                  <c:v>3.7646999999999999</c:v>
                </c:pt>
                <c:pt idx="572">
                  <c:v>3.71</c:v>
                </c:pt>
                <c:pt idx="573">
                  <c:v>3.7646999999999999</c:v>
                </c:pt>
                <c:pt idx="574">
                  <c:v>3.7646999999999999</c:v>
                </c:pt>
                <c:pt idx="575">
                  <c:v>3.7646999999999999</c:v>
                </c:pt>
                <c:pt idx="576">
                  <c:v>3.8102999999999998</c:v>
                </c:pt>
                <c:pt idx="577">
                  <c:v>3.8012000000000001</c:v>
                </c:pt>
                <c:pt idx="578">
                  <c:v>3.7829000000000002</c:v>
                </c:pt>
                <c:pt idx="579">
                  <c:v>3.8376000000000001</c:v>
                </c:pt>
                <c:pt idx="580">
                  <c:v>3.7921</c:v>
                </c:pt>
                <c:pt idx="581">
                  <c:v>3.8285</c:v>
                </c:pt>
                <c:pt idx="582">
                  <c:v>3.8285</c:v>
                </c:pt>
                <c:pt idx="583">
                  <c:v>3.8466999999999998</c:v>
                </c:pt>
                <c:pt idx="584">
                  <c:v>3.8285</c:v>
                </c:pt>
                <c:pt idx="585">
                  <c:v>4.2568999999999999</c:v>
                </c:pt>
                <c:pt idx="586">
                  <c:v>4.2660999999999998</c:v>
                </c:pt>
                <c:pt idx="587">
                  <c:v>4.4756999999999998</c:v>
                </c:pt>
                <c:pt idx="588">
                  <c:v>4.2843</c:v>
                </c:pt>
                <c:pt idx="589">
                  <c:v>4.3754</c:v>
                </c:pt>
                <c:pt idx="590">
                  <c:v>4.4393000000000002</c:v>
                </c:pt>
                <c:pt idx="591">
                  <c:v>4.6489000000000003</c:v>
                </c:pt>
                <c:pt idx="592">
                  <c:v>4.5395000000000003</c:v>
                </c:pt>
                <c:pt idx="593">
                  <c:v>4.4939</c:v>
                </c:pt>
                <c:pt idx="594">
                  <c:v>4.2934000000000001</c:v>
                </c:pt>
                <c:pt idx="595">
                  <c:v>4.3299000000000003</c:v>
                </c:pt>
                <c:pt idx="596">
                  <c:v>4.4665999999999997</c:v>
                </c:pt>
                <c:pt idx="597">
                  <c:v>4.4756999999999998</c:v>
                </c:pt>
                <c:pt idx="598">
                  <c:v>4.5395000000000003</c:v>
                </c:pt>
                <c:pt idx="599">
                  <c:v>4.5030999999999999</c:v>
                </c:pt>
                <c:pt idx="600">
                  <c:v>4.6944999999999997</c:v>
                </c:pt>
                <c:pt idx="601">
                  <c:v>4.6032999999999999</c:v>
                </c:pt>
                <c:pt idx="602">
                  <c:v>4.5759999999999996</c:v>
                </c:pt>
                <c:pt idx="603">
                  <c:v>4.5578000000000003</c:v>
                </c:pt>
                <c:pt idx="604">
                  <c:v>4.5122</c:v>
                </c:pt>
                <c:pt idx="605">
                  <c:v>4.6215999999999999</c:v>
                </c:pt>
                <c:pt idx="606">
                  <c:v>4.7035999999999998</c:v>
                </c:pt>
                <c:pt idx="607">
                  <c:v>4.7309000000000001</c:v>
                </c:pt>
                <c:pt idx="608">
                  <c:v>4.968</c:v>
                </c:pt>
                <c:pt idx="609">
                  <c:v>4.9953000000000003</c:v>
                </c:pt>
                <c:pt idx="610">
                  <c:v>4.9953000000000003</c:v>
                </c:pt>
                <c:pt idx="611">
                  <c:v>5.1138000000000003</c:v>
                </c:pt>
                <c:pt idx="612">
                  <c:v>5.0865</c:v>
                </c:pt>
                <c:pt idx="613">
                  <c:v>5.0044000000000004</c:v>
                </c:pt>
                <c:pt idx="614">
                  <c:v>4.9588000000000001</c:v>
                </c:pt>
                <c:pt idx="615">
                  <c:v>4.9497</c:v>
                </c:pt>
                <c:pt idx="616">
                  <c:v>4.968</c:v>
                </c:pt>
                <c:pt idx="617">
                  <c:v>4.8220999999999998</c:v>
                </c:pt>
                <c:pt idx="618">
                  <c:v>4.7583000000000002</c:v>
                </c:pt>
                <c:pt idx="619">
                  <c:v>4.7035999999999998</c:v>
                </c:pt>
                <c:pt idx="620">
                  <c:v>4.6489000000000003</c:v>
                </c:pt>
                <c:pt idx="621">
                  <c:v>4.6489000000000003</c:v>
                </c:pt>
                <c:pt idx="622">
                  <c:v>4.6580000000000004</c:v>
                </c:pt>
                <c:pt idx="623">
                  <c:v>4.6032999999999999</c:v>
                </c:pt>
                <c:pt idx="624">
                  <c:v>4.6853999999999996</c:v>
                </c:pt>
                <c:pt idx="625">
                  <c:v>4.968</c:v>
                </c:pt>
                <c:pt idx="626">
                  <c:v>4.9223999999999997</c:v>
                </c:pt>
                <c:pt idx="627">
                  <c:v>4.8859000000000004</c:v>
                </c:pt>
                <c:pt idx="628">
                  <c:v>4.8494999999999999</c:v>
                </c:pt>
                <c:pt idx="629">
                  <c:v>4.8949999999999996</c:v>
                </c:pt>
                <c:pt idx="630">
                  <c:v>4.9132999999999996</c:v>
                </c:pt>
                <c:pt idx="631">
                  <c:v>4.9405999999999999</c:v>
                </c:pt>
                <c:pt idx="632">
                  <c:v>4.9132999999999996</c:v>
                </c:pt>
                <c:pt idx="633">
                  <c:v>4.9314999999999998</c:v>
                </c:pt>
                <c:pt idx="634">
                  <c:v>4.9862000000000002</c:v>
                </c:pt>
                <c:pt idx="635">
                  <c:v>4.8949999999999996</c:v>
                </c:pt>
                <c:pt idx="636">
                  <c:v>5.3598999999999997</c:v>
                </c:pt>
                <c:pt idx="637">
                  <c:v>5.3235000000000001</c:v>
                </c:pt>
                <c:pt idx="638">
                  <c:v>5.2413999999999996</c:v>
                </c:pt>
                <c:pt idx="639">
                  <c:v>5.1776</c:v>
                </c:pt>
                <c:pt idx="640">
                  <c:v>5.1047000000000002</c:v>
                </c:pt>
                <c:pt idx="641">
                  <c:v>5.2961</c:v>
                </c:pt>
                <c:pt idx="642">
                  <c:v>5.2869999999999999</c:v>
                </c:pt>
                <c:pt idx="643">
                  <c:v>5.2413999999999996</c:v>
                </c:pt>
                <c:pt idx="644">
                  <c:v>5.2413999999999996</c:v>
                </c:pt>
                <c:pt idx="645">
                  <c:v>5.3235000000000001</c:v>
                </c:pt>
                <c:pt idx="646">
                  <c:v>5.2413999999999996</c:v>
                </c:pt>
                <c:pt idx="647">
                  <c:v>5.2961</c:v>
                </c:pt>
                <c:pt idx="648">
                  <c:v>5.5148999999999999</c:v>
                </c:pt>
                <c:pt idx="649">
                  <c:v>5.5422000000000002</c:v>
                </c:pt>
                <c:pt idx="650">
                  <c:v>5.5877999999999997</c:v>
                </c:pt>
                <c:pt idx="651">
                  <c:v>5.7336999999999998</c:v>
                </c:pt>
                <c:pt idx="652">
                  <c:v>5.6790000000000003</c:v>
                </c:pt>
                <c:pt idx="653">
                  <c:v>5.6425000000000001</c:v>
                </c:pt>
                <c:pt idx="654">
                  <c:v>5.5605000000000002</c:v>
                </c:pt>
                <c:pt idx="655">
                  <c:v>5.5605000000000002</c:v>
                </c:pt>
                <c:pt idx="656">
                  <c:v>5.4874999999999998</c:v>
                </c:pt>
                <c:pt idx="657">
                  <c:v>5.4874999999999998</c:v>
                </c:pt>
                <c:pt idx="658">
                  <c:v>5.4874999999999998</c:v>
                </c:pt>
                <c:pt idx="659">
                  <c:v>5.5787000000000004</c:v>
                </c:pt>
                <c:pt idx="660">
                  <c:v>5.5331000000000001</c:v>
                </c:pt>
                <c:pt idx="661">
                  <c:v>5.4146000000000001</c:v>
                </c:pt>
                <c:pt idx="662">
                  <c:v>5.4237000000000002</c:v>
                </c:pt>
                <c:pt idx="663">
                  <c:v>5.3689999999999998</c:v>
                </c:pt>
                <c:pt idx="664">
                  <c:v>5.3781999999999996</c:v>
                </c:pt>
                <c:pt idx="665">
                  <c:v>5.4874999999999998</c:v>
                </c:pt>
                <c:pt idx="666">
                  <c:v>5.5148999999999999</c:v>
                </c:pt>
                <c:pt idx="667">
                  <c:v>5.4966999999999997</c:v>
                </c:pt>
                <c:pt idx="668">
                  <c:v>5.4602000000000004</c:v>
                </c:pt>
                <c:pt idx="669">
                  <c:v>5.4966999999999997</c:v>
                </c:pt>
                <c:pt idx="670">
                  <c:v>5.5057999999999998</c:v>
                </c:pt>
                <c:pt idx="671">
                  <c:v>5.4328000000000003</c:v>
                </c:pt>
                <c:pt idx="672">
                  <c:v>5.4237000000000002</c:v>
                </c:pt>
                <c:pt idx="673">
                  <c:v>5.524</c:v>
                </c:pt>
                <c:pt idx="674">
                  <c:v>5.5057999999999998</c:v>
                </c:pt>
                <c:pt idx="675">
                  <c:v>5.4511000000000003</c:v>
                </c:pt>
                <c:pt idx="676">
                  <c:v>5.3689999999999998</c:v>
                </c:pt>
                <c:pt idx="677">
                  <c:v>5.3872999999999998</c:v>
                </c:pt>
                <c:pt idx="678">
                  <c:v>5.3143000000000002</c:v>
                </c:pt>
                <c:pt idx="679">
                  <c:v>5.2504999999999997</c:v>
                </c:pt>
                <c:pt idx="680">
                  <c:v>5.2504999999999997</c:v>
                </c:pt>
                <c:pt idx="681">
                  <c:v>5.1138000000000003</c:v>
                </c:pt>
                <c:pt idx="682">
                  <c:v>5.1228999999999996</c:v>
                </c:pt>
                <c:pt idx="683">
                  <c:v>5.0134999999999996</c:v>
                </c:pt>
                <c:pt idx="684">
                  <c:v>4.8768000000000002</c:v>
                </c:pt>
                <c:pt idx="685">
                  <c:v>4.9132999999999996</c:v>
                </c:pt>
                <c:pt idx="686">
                  <c:v>5.0682</c:v>
                </c:pt>
                <c:pt idx="687">
                  <c:v>5.0865</c:v>
                </c:pt>
                <c:pt idx="688">
                  <c:v>5.0865</c:v>
                </c:pt>
                <c:pt idx="689">
                  <c:v>5.1319999999999997</c:v>
                </c:pt>
                <c:pt idx="690">
                  <c:v>4.9497</c:v>
                </c:pt>
                <c:pt idx="691">
                  <c:v>4.9497</c:v>
                </c:pt>
                <c:pt idx="692">
                  <c:v>4.968</c:v>
                </c:pt>
                <c:pt idx="693">
                  <c:v>4.9771000000000001</c:v>
                </c:pt>
                <c:pt idx="694">
                  <c:v>4.9862000000000002</c:v>
                </c:pt>
                <c:pt idx="695">
                  <c:v>5.1593999999999998</c:v>
                </c:pt>
                <c:pt idx="696">
                  <c:v>5.1502999999999997</c:v>
                </c:pt>
                <c:pt idx="697">
                  <c:v>5.2596999999999996</c:v>
                </c:pt>
                <c:pt idx="698">
                  <c:v>5.2869999999999999</c:v>
                </c:pt>
                <c:pt idx="699">
                  <c:v>5.2869999999999999</c:v>
                </c:pt>
                <c:pt idx="700">
                  <c:v>5.2869999999999999</c:v>
                </c:pt>
                <c:pt idx="701">
                  <c:v>5.3235000000000001</c:v>
                </c:pt>
                <c:pt idx="702">
                  <c:v>5.4237000000000002</c:v>
                </c:pt>
                <c:pt idx="703">
                  <c:v>5.3781999999999996</c:v>
                </c:pt>
                <c:pt idx="704">
                  <c:v>5.3872999999999998</c:v>
                </c:pt>
                <c:pt idx="705">
                  <c:v>5.3326000000000002</c:v>
                </c:pt>
                <c:pt idx="706">
                  <c:v>5.3963999999999999</c:v>
                </c:pt>
                <c:pt idx="707">
                  <c:v>5.4237000000000002</c:v>
                </c:pt>
                <c:pt idx="708">
                  <c:v>5.3598999999999997</c:v>
                </c:pt>
                <c:pt idx="709">
                  <c:v>5.1593999999999998</c:v>
                </c:pt>
                <c:pt idx="710">
                  <c:v>5.1958000000000002</c:v>
                </c:pt>
                <c:pt idx="711">
                  <c:v>5.2504999999999997</c:v>
                </c:pt>
                <c:pt idx="712">
                  <c:v>5.3052000000000001</c:v>
                </c:pt>
                <c:pt idx="713">
                  <c:v>5.1776</c:v>
                </c:pt>
                <c:pt idx="714">
                  <c:v>5.1867000000000001</c:v>
                </c:pt>
                <c:pt idx="715">
                  <c:v>5.0682</c:v>
                </c:pt>
                <c:pt idx="716">
                  <c:v>5.2596999999999996</c:v>
                </c:pt>
                <c:pt idx="717">
                  <c:v>5.2050000000000001</c:v>
                </c:pt>
                <c:pt idx="718">
                  <c:v>5.2596999999999996</c:v>
                </c:pt>
                <c:pt idx="719">
                  <c:v>5.3417000000000003</c:v>
                </c:pt>
                <c:pt idx="720">
                  <c:v>5.2778999999999998</c:v>
                </c:pt>
                <c:pt idx="721">
                  <c:v>5.1958000000000002</c:v>
                </c:pt>
                <c:pt idx="722">
                  <c:v>5.2050000000000001</c:v>
                </c:pt>
                <c:pt idx="723">
                  <c:v>5.1776</c:v>
                </c:pt>
                <c:pt idx="724">
                  <c:v>5.0956000000000001</c:v>
                </c:pt>
                <c:pt idx="725">
                  <c:v>5.0956000000000001</c:v>
                </c:pt>
                <c:pt idx="726">
                  <c:v>5.1776</c:v>
                </c:pt>
                <c:pt idx="727">
                  <c:v>5.3143000000000002</c:v>
                </c:pt>
                <c:pt idx="728">
                  <c:v>5.2961</c:v>
                </c:pt>
                <c:pt idx="729">
                  <c:v>5.1776</c:v>
                </c:pt>
                <c:pt idx="730">
                  <c:v>5.2141000000000002</c:v>
                </c:pt>
                <c:pt idx="731">
                  <c:v>5.2504999999999997</c:v>
                </c:pt>
                <c:pt idx="732">
                  <c:v>5.0590999999999999</c:v>
                </c:pt>
                <c:pt idx="733">
                  <c:v>5.1228999999999996</c:v>
                </c:pt>
                <c:pt idx="734">
                  <c:v>5.1047000000000002</c:v>
                </c:pt>
                <c:pt idx="735">
                  <c:v>5.0682</c:v>
                </c:pt>
                <c:pt idx="736">
                  <c:v>5.2323000000000004</c:v>
                </c:pt>
                <c:pt idx="737">
                  <c:v>5.1593999999999998</c:v>
                </c:pt>
                <c:pt idx="738">
                  <c:v>5.1867000000000001</c:v>
                </c:pt>
                <c:pt idx="739">
                  <c:v>5.3781999999999996</c:v>
                </c:pt>
                <c:pt idx="740">
                  <c:v>5.3417000000000003</c:v>
                </c:pt>
                <c:pt idx="741">
                  <c:v>5.4602000000000004</c:v>
                </c:pt>
                <c:pt idx="742">
                  <c:v>5.4874999999999998</c:v>
                </c:pt>
                <c:pt idx="743">
                  <c:v>5.4511000000000003</c:v>
                </c:pt>
                <c:pt idx="744">
                  <c:v>5.4328000000000003</c:v>
                </c:pt>
                <c:pt idx="745">
                  <c:v>5.5877999999999997</c:v>
                </c:pt>
                <c:pt idx="746">
                  <c:v>5.524</c:v>
                </c:pt>
                <c:pt idx="747">
                  <c:v>5.4783999999999997</c:v>
                </c:pt>
                <c:pt idx="748">
                  <c:v>5.3872999999999998</c:v>
                </c:pt>
                <c:pt idx="749">
                  <c:v>5.4420000000000002</c:v>
                </c:pt>
                <c:pt idx="750">
                  <c:v>5.5968999999999998</c:v>
                </c:pt>
                <c:pt idx="751">
                  <c:v>5.6425000000000001</c:v>
                </c:pt>
                <c:pt idx="752">
                  <c:v>5.7792000000000003</c:v>
                </c:pt>
                <c:pt idx="753">
                  <c:v>5.7427999999999999</c:v>
                </c:pt>
                <c:pt idx="754">
                  <c:v>5.7336999999999998</c:v>
                </c:pt>
                <c:pt idx="755">
                  <c:v>5.7062999999999997</c:v>
                </c:pt>
                <c:pt idx="756">
                  <c:v>5.6698000000000004</c:v>
                </c:pt>
                <c:pt idx="757">
                  <c:v>5.7336999999999998</c:v>
                </c:pt>
                <c:pt idx="758">
                  <c:v>5.6971999999999996</c:v>
                </c:pt>
                <c:pt idx="759">
                  <c:v>5.5968999999999998</c:v>
                </c:pt>
                <c:pt idx="760">
                  <c:v>5.5787000000000004</c:v>
                </c:pt>
                <c:pt idx="761">
                  <c:v>5.5605000000000002</c:v>
                </c:pt>
                <c:pt idx="762">
                  <c:v>5.6242999999999999</c:v>
                </c:pt>
                <c:pt idx="763">
                  <c:v>5.6881000000000004</c:v>
                </c:pt>
                <c:pt idx="764">
                  <c:v>5.5513000000000003</c:v>
                </c:pt>
                <c:pt idx="765">
                  <c:v>5.3689999999999998</c:v>
                </c:pt>
                <c:pt idx="766">
                  <c:v>5.4055</c:v>
                </c:pt>
                <c:pt idx="767">
                  <c:v>5.2413999999999996</c:v>
                </c:pt>
                <c:pt idx="768">
                  <c:v>5.2323000000000004</c:v>
                </c:pt>
                <c:pt idx="769">
                  <c:v>5.1319999999999997</c:v>
                </c:pt>
                <c:pt idx="770">
                  <c:v>5.0225999999999997</c:v>
                </c:pt>
                <c:pt idx="771">
                  <c:v>5.0044000000000004</c:v>
                </c:pt>
                <c:pt idx="772">
                  <c:v>5.0773000000000001</c:v>
                </c:pt>
                <c:pt idx="773">
                  <c:v>5.0865</c:v>
                </c:pt>
                <c:pt idx="774">
                  <c:v>5.0956000000000001</c:v>
                </c:pt>
                <c:pt idx="775">
                  <c:v>5.2141000000000002</c:v>
                </c:pt>
                <c:pt idx="776">
                  <c:v>5.3781999999999996</c:v>
                </c:pt>
                <c:pt idx="777">
                  <c:v>5.4146000000000001</c:v>
                </c:pt>
                <c:pt idx="778">
                  <c:v>5.4420000000000002</c:v>
                </c:pt>
                <c:pt idx="779">
                  <c:v>5.2141000000000002</c:v>
                </c:pt>
                <c:pt idx="780">
                  <c:v>5.2050000000000001</c:v>
                </c:pt>
                <c:pt idx="781">
                  <c:v>5.2232000000000003</c:v>
                </c:pt>
                <c:pt idx="782">
                  <c:v>5.1867000000000001</c:v>
                </c:pt>
                <c:pt idx="783">
                  <c:v>5.2596999999999996</c:v>
                </c:pt>
                <c:pt idx="784">
                  <c:v>5.1502999999999997</c:v>
                </c:pt>
                <c:pt idx="785">
                  <c:v>5.05</c:v>
                </c:pt>
                <c:pt idx="786">
                  <c:v>4.9497</c:v>
                </c:pt>
                <c:pt idx="787">
                  <c:v>5.1047000000000002</c:v>
                </c:pt>
                <c:pt idx="788">
                  <c:v>5.3235000000000001</c:v>
                </c:pt>
                <c:pt idx="789">
                  <c:v>5.1502999999999997</c:v>
                </c:pt>
                <c:pt idx="790">
                  <c:v>5.1593999999999998</c:v>
                </c:pt>
                <c:pt idx="791">
                  <c:v>5.0225999999999997</c:v>
                </c:pt>
                <c:pt idx="792">
                  <c:v>4.9040999999999997</c:v>
                </c:pt>
                <c:pt idx="793">
                  <c:v>4.9132999999999996</c:v>
                </c:pt>
                <c:pt idx="794">
                  <c:v>4.9588000000000001</c:v>
                </c:pt>
                <c:pt idx="795">
                  <c:v>4.8768000000000002</c:v>
                </c:pt>
                <c:pt idx="796">
                  <c:v>4.7218</c:v>
                </c:pt>
                <c:pt idx="797">
                  <c:v>4.8586</c:v>
                </c:pt>
                <c:pt idx="798">
                  <c:v>4.5213000000000001</c:v>
                </c:pt>
                <c:pt idx="799">
                  <c:v>4.3754</c:v>
                </c:pt>
                <c:pt idx="800">
                  <c:v>4.1292999999999997</c:v>
                </c:pt>
                <c:pt idx="801">
                  <c:v>4.2934000000000001</c:v>
                </c:pt>
                <c:pt idx="802">
                  <c:v>4.4756999999999998</c:v>
                </c:pt>
                <c:pt idx="803">
                  <c:v>4.4210000000000003</c:v>
                </c:pt>
                <c:pt idx="804">
                  <c:v>4.3845999999999998</c:v>
                </c:pt>
                <c:pt idx="805">
                  <c:v>4.5759999999999996</c:v>
                </c:pt>
                <c:pt idx="806">
                  <c:v>4.6489000000000003</c:v>
                </c:pt>
                <c:pt idx="807">
                  <c:v>4.7948000000000004</c:v>
                </c:pt>
                <c:pt idx="808">
                  <c:v>4.8494999999999999</c:v>
                </c:pt>
                <c:pt idx="809">
                  <c:v>4.8586</c:v>
                </c:pt>
                <c:pt idx="810">
                  <c:v>4.8311999999999999</c:v>
                </c:pt>
                <c:pt idx="811">
                  <c:v>4.8949999999999996</c:v>
                </c:pt>
                <c:pt idx="812">
                  <c:v>4.8129999999999997</c:v>
                </c:pt>
                <c:pt idx="813">
                  <c:v>4.8677000000000001</c:v>
                </c:pt>
                <c:pt idx="814">
                  <c:v>4.8949999999999996</c:v>
                </c:pt>
                <c:pt idx="815">
                  <c:v>4.9132999999999996</c:v>
                </c:pt>
                <c:pt idx="816">
                  <c:v>5.0408999999999997</c:v>
                </c:pt>
                <c:pt idx="817">
                  <c:v>5.0408999999999997</c:v>
                </c:pt>
                <c:pt idx="818">
                  <c:v>4.9771000000000001</c:v>
                </c:pt>
                <c:pt idx="819">
                  <c:v>5.0590999999999999</c:v>
                </c:pt>
                <c:pt idx="820">
                  <c:v>5.0956000000000001</c:v>
                </c:pt>
                <c:pt idx="821">
                  <c:v>5.0317999999999996</c:v>
                </c:pt>
                <c:pt idx="822">
                  <c:v>4.9314999999999998</c:v>
                </c:pt>
                <c:pt idx="823">
                  <c:v>4.9588000000000001</c:v>
                </c:pt>
                <c:pt idx="824">
                  <c:v>4.8949999999999996</c:v>
                </c:pt>
                <c:pt idx="825">
                  <c:v>4.8220999999999998</c:v>
                </c:pt>
                <c:pt idx="826">
                  <c:v>4.7218</c:v>
                </c:pt>
                <c:pt idx="827">
                  <c:v>4.7855999999999996</c:v>
                </c:pt>
                <c:pt idx="828">
                  <c:v>4.6580000000000004</c:v>
                </c:pt>
                <c:pt idx="829">
                  <c:v>4.6489000000000003</c:v>
                </c:pt>
                <c:pt idx="830">
                  <c:v>4.7401</c:v>
                </c:pt>
                <c:pt idx="831">
                  <c:v>4.8586</c:v>
                </c:pt>
                <c:pt idx="832">
                  <c:v>4.8038999999999996</c:v>
                </c:pt>
                <c:pt idx="833">
                  <c:v>4.6853999999999996</c:v>
                </c:pt>
                <c:pt idx="834">
                  <c:v>4.7492000000000001</c:v>
                </c:pt>
                <c:pt idx="835">
                  <c:v>4.6398000000000001</c:v>
                </c:pt>
                <c:pt idx="836">
                  <c:v>4.5941999999999998</c:v>
                </c:pt>
                <c:pt idx="837">
                  <c:v>4.4665999999999997</c:v>
                </c:pt>
                <c:pt idx="838">
                  <c:v>4.5941999999999998</c:v>
                </c:pt>
                <c:pt idx="839">
                  <c:v>4.6958000000000002</c:v>
                </c:pt>
                <c:pt idx="840">
                  <c:v>4.7873999999999999</c:v>
                </c:pt>
                <c:pt idx="841">
                  <c:v>4.8788999999999998</c:v>
                </c:pt>
                <c:pt idx="842">
                  <c:v>4.6775000000000002</c:v>
                </c:pt>
                <c:pt idx="843">
                  <c:v>4.5401999999999996</c:v>
                </c:pt>
                <c:pt idx="844">
                  <c:v>4.3754</c:v>
                </c:pt>
                <c:pt idx="845">
                  <c:v>4.4028999999999998</c:v>
                </c:pt>
                <c:pt idx="846">
                  <c:v>4.2930999999999999</c:v>
                </c:pt>
                <c:pt idx="847">
                  <c:v>4.2747999999999999</c:v>
                </c:pt>
                <c:pt idx="848">
                  <c:v>4.4669999999999996</c:v>
                </c:pt>
                <c:pt idx="849">
                  <c:v>4.4669999999999996</c:v>
                </c:pt>
                <c:pt idx="850">
                  <c:v>4.6134000000000004</c:v>
                </c:pt>
                <c:pt idx="851">
                  <c:v>4.4486999999999997</c:v>
                </c:pt>
                <c:pt idx="852">
                  <c:v>4.3937999999999997</c:v>
                </c:pt>
                <c:pt idx="853">
                  <c:v>4.4211999999999998</c:v>
                </c:pt>
                <c:pt idx="854">
                  <c:v>4.5128000000000004</c:v>
                </c:pt>
                <c:pt idx="855">
                  <c:v>4.4852999999999996</c:v>
                </c:pt>
                <c:pt idx="856">
                  <c:v>4.5128000000000004</c:v>
                </c:pt>
                <c:pt idx="857">
                  <c:v>4.6592000000000002</c:v>
                </c:pt>
                <c:pt idx="858">
                  <c:v>4.7050000000000001</c:v>
                </c:pt>
                <c:pt idx="859">
                  <c:v>4.5860000000000003</c:v>
                </c:pt>
                <c:pt idx="860">
                  <c:v>4.5494000000000003</c:v>
                </c:pt>
                <c:pt idx="861">
                  <c:v>4.6592000000000002</c:v>
                </c:pt>
                <c:pt idx="862">
                  <c:v>4.6134000000000004</c:v>
                </c:pt>
                <c:pt idx="863">
                  <c:v>4.5768000000000004</c:v>
                </c:pt>
                <c:pt idx="864">
                  <c:v>4.6409000000000002</c:v>
                </c:pt>
                <c:pt idx="865">
                  <c:v>4.5860000000000003</c:v>
                </c:pt>
                <c:pt idx="866">
                  <c:v>4.4394999999999998</c:v>
                </c:pt>
                <c:pt idx="867">
                  <c:v>4.3022</c:v>
                </c:pt>
                <c:pt idx="868">
                  <c:v>4.1832000000000003</c:v>
                </c:pt>
                <c:pt idx="869">
                  <c:v>4.2747999999999999</c:v>
                </c:pt>
                <c:pt idx="870">
                  <c:v>4.3571</c:v>
                </c:pt>
                <c:pt idx="871">
                  <c:v>4.1924000000000001</c:v>
                </c:pt>
                <c:pt idx="872">
                  <c:v>4.2015000000000002</c:v>
                </c:pt>
                <c:pt idx="873">
                  <c:v>4.3113999999999999</c:v>
                </c:pt>
                <c:pt idx="874">
                  <c:v>4.2839</c:v>
                </c:pt>
                <c:pt idx="875">
                  <c:v>4.2747999999999999</c:v>
                </c:pt>
                <c:pt idx="876">
                  <c:v>4.4028999999999998</c:v>
                </c:pt>
                <c:pt idx="877">
                  <c:v>4.4120999999999997</c:v>
                </c:pt>
                <c:pt idx="878">
                  <c:v>4.3479999999999999</c:v>
                </c:pt>
                <c:pt idx="879">
                  <c:v>4.3113999999999999</c:v>
                </c:pt>
                <c:pt idx="880">
                  <c:v>4.2198000000000002</c:v>
                </c:pt>
                <c:pt idx="881">
                  <c:v>4.2656000000000001</c:v>
                </c:pt>
                <c:pt idx="882">
                  <c:v>4.1649000000000003</c:v>
                </c:pt>
                <c:pt idx="883">
                  <c:v>4.1741000000000001</c:v>
                </c:pt>
                <c:pt idx="884">
                  <c:v>4.2381000000000002</c:v>
                </c:pt>
                <c:pt idx="885">
                  <c:v>4.2564000000000002</c:v>
                </c:pt>
                <c:pt idx="886">
                  <c:v>4.2198000000000002</c:v>
                </c:pt>
                <c:pt idx="887">
                  <c:v>4.1832000000000003</c:v>
                </c:pt>
                <c:pt idx="888">
                  <c:v>4.2107000000000001</c:v>
                </c:pt>
                <c:pt idx="889">
                  <c:v>4.0824999999999996</c:v>
                </c:pt>
                <c:pt idx="890">
                  <c:v>4.2198000000000002</c:v>
                </c:pt>
                <c:pt idx="891">
                  <c:v>4.1832000000000003</c:v>
                </c:pt>
                <c:pt idx="892">
                  <c:v>4.2839</c:v>
                </c:pt>
                <c:pt idx="893">
                  <c:v>4.3022</c:v>
                </c:pt>
                <c:pt idx="894">
                  <c:v>4.6867000000000001</c:v>
                </c:pt>
                <c:pt idx="895">
                  <c:v>4.6684000000000001</c:v>
                </c:pt>
                <c:pt idx="896">
                  <c:v>4.6775000000000002</c:v>
                </c:pt>
                <c:pt idx="897">
                  <c:v>4.6134000000000004</c:v>
                </c:pt>
                <c:pt idx="898">
                  <c:v>4.7324000000000002</c:v>
                </c:pt>
                <c:pt idx="899">
                  <c:v>4.7599</c:v>
                </c:pt>
                <c:pt idx="900">
                  <c:v>4.7416</c:v>
                </c:pt>
                <c:pt idx="901">
                  <c:v>4.7873999999999999</c:v>
                </c:pt>
                <c:pt idx="902">
                  <c:v>4.7141000000000002</c:v>
                </c:pt>
                <c:pt idx="903">
                  <c:v>4.7782</c:v>
                </c:pt>
                <c:pt idx="904">
                  <c:v>4.7873999999999999</c:v>
                </c:pt>
                <c:pt idx="905">
                  <c:v>4.8148</c:v>
                </c:pt>
                <c:pt idx="906">
                  <c:v>4.7599</c:v>
                </c:pt>
                <c:pt idx="907">
                  <c:v>4.6501000000000001</c:v>
                </c:pt>
                <c:pt idx="908">
                  <c:v>4.7690999999999999</c:v>
                </c:pt>
                <c:pt idx="909">
                  <c:v>4.7690999999999999</c:v>
                </c:pt>
                <c:pt idx="910">
                  <c:v>4.7690999999999999</c:v>
                </c:pt>
                <c:pt idx="911">
                  <c:v>4.6775000000000002</c:v>
                </c:pt>
                <c:pt idx="912">
                  <c:v>4.7324000000000002</c:v>
                </c:pt>
                <c:pt idx="913">
                  <c:v>4.6317000000000004</c:v>
                </c:pt>
                <c:pt idx="914">
                  <c:v>4.6958000000000002</c:v>
                </c:pt>
                <c:pt idx="915">
                  <c:v>4.6134000000000004</c:v>
                </c:pt>
                <c:pt idx="916">
                  <c:v>4.5311000000000003</c:v>
                </c:pt>
                <c:pt idx="917">
                  <c:v>4.5218999999999996</c:v>
                </c:pt>
                <c:pt idx="918">
                  <c:v>4.5311000000000003</c:v>
                </c:pt>
                <c:pt idx="919">
                  <c:v>4.6409000000000002</c:v>
                </c:pt>
                <c:pt idx="920">
                  <c:v>4.4577999999999998</c:v>
                </c:pt>
                <c:pt idx="921">
                  <c:v>4.4028999999999998</c:v>
                </c:pt>
                <c:pt idx="922">
                  <c:v>4.4120999999999997</c:v>
                </c:pt>
                <c:pt idx="923">
                  <c:v>4.6226000000000003</c:v>
                </c:pt>
                <c:pt idx="924">
                  <c:v>4.5585000000000004</c:v>
                </c:pt>
                <c:pt idx="925">
                  <c:v>4.5128000000000004</c:v>
                </c:pt>
                <c:pt idx="926">
                  <c:v>4.5035999999999996</c:v>
                </c:pt>
                <c:pt idx="927">
                  <c:v>4.5768000000000004</c:v>
                </c:pt>
                <c:pt idx="928">
                  <c:v>4.5768000000000004</c:v>
                </c:pt>
                <c:pt idx="929">
                  <c:v>4.6409000000000002</c:v>
                </c:pt>
                <c:pt idx="930">
                  <c:v>4.6958000000000002</c:v>
                </c:pt>
                <c:pt idx="931">
                  <c:v>4.5401999999999996</c:v>
                </c:pt>
                <c:pt idx="932">
                  <c:v>4.5218999999999996</c:v>
                </c:pt>
                <c:pt idx="933">
                  <c:v>4.4577999999999998</c:v>
                </c:pt>
                <c:pt idx="934">
                  <c:v>4.2381000000000002</c:v>
                </c:pt>
                <c:pt idx="935">
                  <c:v>4.2839</c:v>
                </c:pt>
                <c:pt idx="936">
                  <c:v>4.2015000000000002</c:v>
                </c:pt>
                <c:pt idx="937">
                  <c:v>4.1191000000000004</c:v>
                </c:pt>
                <c:pt idx="938">
                  <c:v>4.0641999999999996</c:v>
                </c:pt>
                <c:pt idx="939">
                  <c:v>3.8995000000000002</c:v>
                </c:pt>
                <c:pt idx="940">
                  <c:v>3.8811</c:v>
                </c:pt>
                <c:pt idx="941">
                  <c:v>3.8628</c:v>
                </c:pt>
                <c:pt idx="942">
                  <c:v>3.9910000000000001</c:v>
                </c:pt>
                <c:pt idx="943">
                  <c:v>3.9178000000000002</c:v>
                </c:pt>
                <c:pt idx="944">
                  <c:v>3.9085999999999999</c:v>
                </c:pt>
                <c:pt idx="945">
                  <c:v>4.0185000000000004</c:v>
                </c:pt>
                <c:pt idx="946">
                  <c:v>4.2198000000000002</c:v>
                </c:pt>
                <c:pt idx="947">
                  <c:v>4.1741000000000001</c:v>
                </c:pt>
                <c:pt idx="948">
                  <c:v>4.1283000000000003</c:v>
                </c:pt>
                <c:pt idx="949">
                  <c:v>4.0458999999999996</c:v>
                </c:pt>
                <c:pt idx="950">
                  <c:v>3.9817999999999998</c:v>
                </c:pt>
                <c:pt idx="951">
                  <c:v>3.9451999999999998</c:v>
                </c:pt>
                <c:pt idx="952">
                  <c:v>3.9817999999999998</c:v>
                </c:pt>
                <c:pt idx="953">
                  <c:v>4.1375000000000002</c:v>
                </c:pt>
                <c:pt idx="954">
                  <c:v>4.0734000000000004</c:v>
                </c:pt>
                <c:pt idx="955">
                  <c:v>4.1924000000000001</c:v>
                </c:pt>
                <c:pt idx="956">
                  <c:v>4.2564000000000002</c:v>
                </c:pt>
                <c:pt idx="957">
                  <c:v>4.1741000000000001</c:v>
                </c:pt>
                <c:pt idx="958">
                  <c:v>3.8079000000000001</c:v>
                </c:pt>
                <c:pt idx="959">
                  <c:v>3.8902999999999999</c:v>
                </c:pt>
                <c:pt idx="960">
                  <c:v>3.9455</c:v>
                </c:pt>
                <c:pt idx="961">
                  <c:v>4.0557999999999996</c:v>
                </c:pt>
                <c:pt idx="962">
                  <c:v>4.0742000000000003</c:v>
                </c:pt>
                <c:pt idx="963">
                  <c:v>4.0099</c:v>
                </c:pt>
                <c:pt idx="964">
                  <c:v>4.0834000000000001</c:v>
                </c:pt>
                <c:pt idx="965">
                  <c:v>4.0465999999999998</c:v>
                </c:pt>
                <c:pt idx="966">
                  <c:v>4.0650000000000004</c:v>
                </c:pt>
                <c:pt idx="967">
                  <c:v>3.9914999999999998</c:v>
                </c:pt>
                <c:pt idx="968">
                  <c:v>3.8811</c:v>
                </c:pt>
                <c:pt idx="969">
                  <c:v>4.0190999999999999</c:v>
                </c:pt>
                <c:pt idx="970">
                  <c:v>4.0557999999999996</c:v>
                </c:pt>
                <c:pt idx="971">
                  <c:v>4.1017999999999999</c:v>
                </c:pt>
                <c:pt idx="972">
                  <c:v>4.0282999999999998</c:v>
                </c:pt>
                <c:pt idx="973">
                  <c:v>4.2674000000000003</c:v>
                </c:pt>
                <c:pt idx="974">
                  <c:v>4.3685</c:v>
                </c:pt>
                <c:pt idx="975">
                  <c:v>4.3593000000000002</c:v>
                </c:pt>
                <c:pt idx="976">
                  <c:v>4.4145000000000003</c:v>
                </c:pt>
                <c:pt idx="977">
                  <c:v>4.3318000000000003</c:v>
                </c:pt>
                <c:pt idx="978">
                  <c:v>4.3501000000000003</c:v>
                </c:pt>
                <c:pt idx="979">
                  <c:v>4.4053000000000004</c:v>
                </c:pt>
                <c:pt idx="980">
                  <c:v>4.3318000000000003</c:v>
                </c:pt>
                <c:pt idx="981">
                  <c:v>4.3960999999999997</c:v>
                </c:pt>
                <c:pt idx="982">
                  <c:v>4.4053000000000004</c:v>
                </c:pt>
                <c:pt idx="983">
                  <c:v>4.4329000000000001</c:v>
                </c:pt>
                <c:pt idx="984">
                  <c:v>4.3226000000000004</c:v>
                </c:pt>
                <c:pt idx="985">
                  <c:v>4.3593000000000002</c:v>
                </c:pt>
                <c:pt idx="986">
                  <c:v>4.5340999999999996</c:v>
                </c:pt>
                <c:pt idx="987">
                  <c:v>4.5984999999999996</c:v>
                </c:pt>
                <c:pt idx="988">
                  <c:v>4.6444999999999999</c:v>
                </c:pt>
                <c:pt idx="989">
                  <c:v>4.5433000000000003</c:v>
                </c:pt>
                <c:pt idx="990">
                  <c:v>4.4789000000000003</c:v>
                </c:pt>
                <c:pt idx="991">
                  <c:v>4.4329000000000001</c:v>
                </c:pt>
                <c:pt idx="992">
                  <c:v>4.5065</c:v>
                </c:pt>
                <c:pt idx="993">
                  <c:v>4.4973000000000001</c:v>
                </c:pt>
                <c:pt idx="994">
                  <c:v>4.5340999999999996</c:v>
                </c:pt>
                <c:pt idx="995">
                  <c:v>4.5892999999999997</c:v>
                </c:pt>
                <c:pt idx="996">
                  <c:v>4.5892999999999997</c:v>
                </c:pt>
                <c:pt idx="997">
                  <c:v>4.4053000000000004</c:v>
                </c:pt>
                <c:pt idx="998">
                  <c:v>4.2582000000000004</c:v>
                </c:pt>
                <c:pt idx="999">
                  <c:v>4.2305999999999999</c:v>
                </c:pt>
                <c:pt idx="1000">
                  <c:v>4.2122000000000002</c:v>
                </c:pt>
                <c:pt idx="1001">
                  <c:v>4.2674000000000003</c:v>
                </c:pt>
                <c:pt idx="1002">
                  <c:v>4.2397999999999998</c:v>
                </c:pt>
                <c:pt idx="1003">
                  <c:v>4.2674000000000003</c:v>
                </c:pt>
                <c:pt idx="1004">
                  <c:v>4.2489999999999997</c:v>
                </c:pt>
                <c:pt idx="1005">
                  <c:v>4.1938000000000004</c:v>
                </c:pt>
                <c:pt idx="1006">
                  <c:v>4.3041999999999998</c:v>
                </c:pt>
                <c:pt idx="1007">
                  <c:v>4.2674000000000003</c:v>
                </c:pt>
                <c:pt idx="1008">
                  <c:v>4.3133999999999997</c:v>
                </c:pt>
                <c:pt idx="1009">
                  <c:v>4.3501000000000003</c:v>
                </c:pt>
                <c:pt idx="1010">
                  <c:v>4.3133999999999997</c:v>
                </c:pt>
                <c:pt idx="1011">
                  <c:v>4.4420999999999999</c:v>
                </c:pt>
                <c:pt idx="1012">
                  <c:v>4.4512999999999998</c:v>
                </c:pt>
                <c:pt idx="1013">
                  <c:v>4.4789000000000003</c:v>
                </c:pt>
                <c:pt idx="1014">
                  <c:v>4.5433000000000003</c:v>
                </c:pt>
                <c:pt idx="1015">
                  <c:v>4.6169000000000002</c:v>
                </c:pt>
                <c:pt idx="1016">
                  <c:v>4.6261000000000001</c:v>
                </c:pt>
                <c:pt idx="1017">
                  <c:v>4.4329000000000001</c:v>
                </c:pt>
                <c:pt idx="1018">
                  <c:v>4.3960999999999997</c:v>
                </c:pt>
                <c:pt idx="1019">
                  <c:v>4.3041999999999998</c:v>
                </c:pt>
                <c:pt idx="1020">
                  <c:v>4.2397999999999998</c:v>
                </c:pt>
                <c:pt idx="1021">
                  <c:v>4.2582000000000004</c:v>
                </c:pt>
                <c:pt idx="1022">
                  <c:v>4.1845999999999997</c:v>
                </c:pt>
                <c:pt idx="1023">
                  <c:v>4.2582000000000004</c:v>
                </c:pt>
                <c:pt idx="1024">
                  <c:v>4.4237000000000002</c:v>
                </c:pt>
                <c:pt idx="1025">
                  <c:v>4.3501000000000003</c:v>
                </c:pt>
                <c:pt idx="1026">
                  <c:v>4.3796999999999997</c:v>
                </c:pt>
                <c:pt idx="1027">
                  <c:v>4.3982000000000001</c:v>
                </c:pt>
                <c:pt idx="1028">
                  <c:v>4.4905999999999997</c:v>
                </c:pt>
                <c:pt idx="1029">
                  <c:v>4.5460000000000003</c:v>
                </c:pt>
                <c:pt idx="1030">
                  <c:v>4.4259000000000004</c:v>
                </c:pt>
                <c:pt idx="1031">
                  <c:v>4.3150000000000004</c:v>
                </c:pt>
                <c:pt idx="1032">
                  <c:v>4.3428000000000004</c:v>
                </c:pt>
                <c:pt idx="1033">
                  <c:v>4.3243</c:v>
                </c:pt>
                <c:pt idx="1034">
                  <c:v>4.3150000000000004</c:v>
                </c:pt>
                <c:pt idx="1035">
                  <c:v>4.3057999999999996</c:v>
                </c:pt>
                <c:pt idx="1036">
                  <c:v>4.3243</c:v>
                </c:pt>
                <c:pt idx="1037">
                  <c:v>4.3150000000000004</c:v>
                </c:pt>
                <c:pt idx="1038">
                  <c:v>4.3704999999999998</c:v>
                </c:pt>
                <c:pt idx="1039">
                  <c:v>4.3704999999999998</c:v>
                </c:pt>
                <c:pt idx="1040">
                  <c:v>4.4074</c:v>
                </c:pt>
                <c:pt idx="1041">
                  <c:v>4.3150000000000004</c:v>
                </c:pt>
                <c:pt idx="1042">
                  <c:v>4.2965999999999998</c:v>
                </c:pt>
                <c:pt idx="1043">
                  <c:v>4.2965999999999998</c:v>
                </c:pt>
                <c:pt idx="1044">
                  <c:v>4.2319000000000004</c:v>
                </c:pt>
                <c:pt idx="1045">
                  <c:v>4.3150000000000004</c:v>
                </c:pt>
                <c:pt idx="1046">
                  <c:v>4.2504</c:v>
                </c:pt>
                <c:pt idx="1047">
                  <c:v>4.2504</c:v>
                </c:pt>
                <c:pt idx="1048">
                  <c:v>4.3243</c:v>
                </c:pt>
                <c:pt idx="1049">
                  <c:v>4.4535999999999998</c:v>
                </c:pt>
                <c:pt idx="1050">
                  <c:v>4.4259000000000004</c:v>
                </c:pt>
                <c:pt idx="1051">
                  <c:v>4.3796999999999997</c:v>
                </c:pt>
                <c:pt idx="1052">
                  <c:v>4.3982000000000001</c:v>
                </c:pt>
                <c:pt idx="1053">
                  <c:v>4.3796999999999997</c:v>
                </c:pt>
                <c:pt idx="1054">
                  <c:v>4.3334999999999999</c:v>
                </c:pt>
                <c:pt idx="1055">
                  <c:v>4.3057999999999996</c:v>
                </c:pt>
                <c:pt idx="1056">
                  <c:v>4.3243</c:v>
                </c:pt>
                <c:pt idx="1057">
                  <c:v>4.1486999999999998</c:v>
                </c:pt>
                <c:pt idx="1058">
                  <c:v>4.2225999999999999</c:v>
                </c:pt>
                <c:pt idx="1059">
                  <c:v>4.1764000000000001</c:v>
                </c:pt>
                <c:pt idx="1060">
                  <c:v>4.2225999999999999</c:v>
                </c:pt>
                <c:pt idx="1061">
                  <c:v>4.2965999999999998</c:v>
                </c:pt>
                <c:pt idx="1062">
                  <c:v>4.2411000000000003</c:v>
                </c:pt>
                <c:pt idx="1063">
                  <c:v>4.2504</c:v>
                </c:pt>
                <c:pt idx="1064">
                  <c:v>4.2781000000000002</c:v>
                </c:pt>
                <c:pt idx="1065">
                  <c:v>4.3150000000000004</c:v>
                </c:pt>
                <c:pt idx="1066">
                  <c:v>4.3243</c:v>
                </c:pt>
                <c:pt idx="1067">
                  <c:v>4.3796999999999997</c:v>
                </c:pt>
                <c:pt idx="1068">
                  <c:v>4.4721000000000002</c:v>
                </c:pt>
                <c:pt idx="1069">
                  <c:v>4.5368000000000004</c:v>
                </c:pt>
                <c:pt idx="1070">
                  <c:v>4.5091000000000001</c:v>
                </c:pt>
                <c:pt idx="1071">
                  <c:v>4.5368000000000004</c:v>
                </c:pt>
                <c:pt idx="1072">
                  <c:v>4.5275999999999996</c:v>
                </c:pt>
                <c:pt idx="1073">
                  <c:v>4.4997999999999996</c:v>
                </c:pt>
                <c:pt idx="1074">
                  <c:v>4.4535999999999998</c:v>
                </c:pt>
                <c:pt idx="1075">
                  <c:v>4.5183</c:v>
                </c:pt>
                <c:pt idx="1076">
                  <c:v>4.4997999999999996</c:v>
                </c:pt>
                <c:pt idx="1077">
                  <c:v>4.5644999999999998</c:v>
                </c:pt>
                <c:pt idx="1078">
                  <c:v>4.5275999999999996</c:v>
                </c:pt>
                <c:pt idx="1079">
                  <c:v>4.4813999999999998</c:v>
                </c:pt>
                <c:pt idx="1080">
                  <c:v>4.3057999999999996</c:v>
                </c:pt>
                <c:pt idx="1081">
                  <c:v>4.2687999999999997</c:v>
                </c:pt>
                <c:pt idx="1082">
                  <c:v>3.8807999999999998</c:v>
                </c:pt>
                <c:pt idx="1083">
                  <c:v>3.8992</c:v>
                </c:pt>
                <c:pt idx="1084">
                  <c:v>3.9740000000000002</c:v>
                </c:pt>
                <c:pt idx="1085">
                  <c:v>3.8794</c:v>
                </c:pt>
                <c:pt idx="1086">
                  <c:v>3.9266999999999999</c:v>
                </c:pt>
                <c:pt idx="1087">
                  <c:v>3.9550999999999998</c:v>
                </c:pt>
                <c:pt idx="1088">
                  <c:v>3.9645000000000001</c:v>
                </c:pt>
                <c:pt idx="1089">
                  <c:v>3.9361000000000002</c:v>
                </c:pt>
                <c:pt idx="1090">
                  <c:v>3.8794</c:v>
                </c:pt>
                <c:pt idx="1091">
                  <c:v>3.8414999999999999</c:v>
                </c:pt>
                <c:pt idx="1092">
                  <c:v>3.8037000000000001</c:v>
                </c:pt>
                <c:pt idx="1093">
                  <c:v>3.8887999999999998</c:v>
                </c:pt>
                <c:pt idx="1094">
                  <c:v>3.8982999999999999</c:v>
                </c:pt>
                <c:pt idx="1095">
                  <c:v>3.851</c:v>
                </c:pt>
                <c:pt idx="1096">
                  <c:v>3.8603999999999998</c:v>
                </c:pt>
                <c:pt idx="1097">
                  <c:v>3.7848000000000002</c:v>
                </c:pt>
                <c:pt idx="1098">
                  <c:v>3.8130999999999999</c:v>
                </c:pt>
                <c:pt idx="1099">
                  <c:v>3.8414999999999999</c:v>
                </c:pt>
                <c:pt idx="1100">
                  <c:v>3.7374000000000001</c:v>
                </c:pt>
                <c:pt idx="1101">
                  <c:v>3.8037000000000001</c:v>
                </c:pt>
                <c:pt idx="1102">
                  <c:v>3.7942</c:v>
                </c:pt>
                <c:pt idx="1103">
                  <c:v>3.8321000000000001</c:v>
                </c:pt>
                <c:pt idx="1104">
                  <c:v>3.8603999999999998</c:v>
                </c:pt>
                <c:pt idx="1105">
                  <c:v>3.8130999999999999</c:v>
                </c:pt>
                <c:pt idx="1106">
                  <c:v>3.7280000000000002</c:v>
                </c:pt>
                <c:pt idx="1107">
                  <c:v>3.7469000000000001</c:v>
                </c:pt>
                <c:pt idx="1108">
                  <c:v>3.8037000000000001</c:v>
                </c:pt>
                <c:pt idx="1109">
                  <c:v>3.8037000000000001</c:v>
                </c:pt>
                <c:pt idx="1110">
                  <c:v>3.7942</c:v>
                </c:pt>
                <c:pt idx="1111">
                  <c:v>3.8321000000000001</c:v>
                </c:pt>
                <c:pt idx="1112">
                  <c:v>3.8414999999999999</c:v>
                </c:pt>
                <c:pt idx="1113">
                  <c:v>3.8226</c:v>
                </c:pt>
                <c:pt idx="1114">
                  <c:v>3.7753000000000001</c:v>
                </c:pt>
                <c:pt idx="1115">
                  <c:v>3.8037000000000001</c:v>
                </c:pt>
                <c:pt idx="1116">
                  <c:v>3.7753000000000001</c:v>
                </c:pt>
                <c:pt idx="1117">
                  <c:v>3.7848000000000002</c:v>
                </c:pt>
                <c:pt idx="1118">
                  <c:v>3.8603999999999998</c:v>
                </c:pt>
                <c:pt idx="1119">
                  <c:v>3.8603999999999998</c:v>
                </c:pt>
                <c:pt idx="1120">
                  <c:v>3.9266999999999999</c:v>
                </c:pt>
                <c:pt idx="1121">
                  <c:v>4.0118</c:v>
                </c:pt>
                <c:pt idx="1122">
                  <c:v>4.0496999999999996</c:v>
                </c:pt>
                <c:pt idx="1123">
                  <c:v>3.9740000000000002</c:v>
                </c:pt>
                <c:pt idx="1124">
                  <c:v>3.8982999999999999</c:v>
                </c:pt>
                <c:pt idx="1125">
                  <c:v>3.851</c:v>
                </c:pt>
                <c:pt idx="1126">
                  <c:v>3.7658</c:v>
                </c:pt>
                <c:pt idx="1127">
                  <c:v>3.8037000000000001</c:v>
                </c:pt>
                <c:pt idx="1128">
                  <c:v>3.8982999999999999</c:v>
                </c:pt>
                <c:pt idx="1129">
                  <c:v>3.9171999999999998</c:v>
                </c:pt>
                <c:pt idx="1130">
                  <c:v>3.9266999999999999</c:v>
                </c:pt>
                <c:pt idx="1131">
                  <c:v>3.9361000000000002</c:v>
                </c:pt>
                <c:pt idx="1132">
                  <c:v>4.0118</c:v>
                </c:pt>
                <c:pt idx="1133">
                  <c:v>3.9550999999999998</c:v>
                </c:pt>
                <c:pt idx="1134">
                  <c:v>3.9171999999999998</c:v>
                </c:pt>
                <c:pt idx="1135">
                  <c:v>3.9266999999999999</c:v>
                </c:pt>
                <c:pt idx="1136">
                  <c:v>3.9456000000000002</c:v>
                </c:pt>
                <c:pt idx="1137">
                  <c:v>3.9740000000000002</c:v>
                </c:pt>
                <c:pt idx="1138">
                  <c:v>4.0496999999999996</c:v>
                </c:pt>
                <c:pt idx="1139">
                  <c:v>4.1158999999999999</c:v>
                </c:pt>
                <c:pt idx="1140">
                  <c:v>3.7658</c:v>
                </c:pt>
                <c:pt idx="1141">
                  <c:v>3.6427999999999998</c:v>
                </c:pt>
                <c:pt idx="1142">
                  <c:v>3.6711999999999998</c:v>
                </c:pt>
                <c:pt idx="1143">
                  <c:v>3.7280000000000002</c:v>
                </c:pt>
                <c:pt idx="1144">
                  <c:v>3.7185000000000001</c:v>
                </c:pt>
                <c:pt idx="1145">
                  <c:v>3.7280000000000002</c:v>
                </c:pt>
                <c:pt idx="1146">
                  <c:v>3.7795000000000001</c:v>
                </c:pt>
                <c:pt idx="1147">
                  <c:v>3.7890999999999999</c:v>
                </c:pt>
                <c:pt idx="1148">
                  <c:v>3.7795000000000001</c:v>
                </c:pt>
                <c:pt idx="1149">
                  <c:v>3.7223000000000002</c:v>
                </c:pt>
                <c:pt idx="1150">
                  <c:v>3.7509000000000001</c:v>
                </c:pt>
                <c:pt idx="1151">
                  <c:v>3.7604000000000002</c:v>
                </c:pt>
                <c:pt idx="1152">
                  <c:v>3.77</c:v>
                </c:pt>
                <c:pt idx="1153">
                  <c:v>3.7604000000000002</c:v>
                </c:pt>
                <c:pt idx="1154">
                  <c:v>3.7126999999999999</c:v>
                </c:pt>
                <c:pt idx="1155">
                  <c:v>3.7317999999999998</c:v>
                </c:pt>
                <c:pt idx="1156">
                  <c:v>3.7223000000000002</c:v>
                </c:pt>
                <c:pt idx="1157">
                  <c:v>3.7223000000000002</c:v>
                </c:pt>
                <c:pt idx="1158">
                  <c:v>3.7223000000000002</c:v>
                </c:pt>
                <c:pt idx="1159">
                  <c:v>3.77</c:v>
                </c:pt>
                <c:pt idx="1160">
                  <c:v>3.7126999999999999</c:v>
                </c:pt>
                <c:pt idx="1161">
                  <c:v>3.6936</c:v>
                </c:pt>
                <c:pt idx="1162">
                  <c:v>3.6267999999999998</c:v>
                </c:pt>
                <c:pt idx="1163">
                  <c:v>3.5886</c:v>
                </c:pt>
                <c:pt idx="1164">
                  <c:v>3.5981999999999998</c:v>
                </c:pt>
                <c:pt idx="1165">
                  <c:v>3.6364000000000001</c:v>
                </c:pt>
                <c:pt idx="1166">
                  <c:v>3.6364000000000001</c:v>
                </c:pt>
                <c:pt idx="1167">
                  <c:v>3.6267999999999998</c:v>
                </c:pt>
                <c:pt idx="1168">
                  <c:v>3.6554000000000002</c:v>
                </c:pt>
                <c:pt idx="1169">
                  <c:v>3.5981999999999998</c:v>
                </c:pt>
                <c:pt idx="1170">
                  <c:v>3.6267999999999998</c:v>
                </c:pt>
                <c:pt idx="1171">
                  <c:v>3.6745000000000001</c:v>
                </c:pt>
                <c:pt idx="1172">
                  <c:v>3.77</c:v>
                </c:pt>
                <c:pt idx="1173">
                  <c:v>3.7986</c:v>
                </c:pt>
                <c:pt idx="1174">
                  <c:v>3.8081999999999998</c:v>
                </c:pt>
                <c:pt idx="1175">
                  <c:v>3.8081999999999998</c:v>
                </c:pt>
                <c:pt idx="1176">
                  <c:v>3.8176999999999999</c:v>
                </c:pt>
                <c:pt idx="1177">
                  <c:v>3.8654000000000002</c:v>
                </c:pt>
                <c:pt idx="1178">
                  <c:v>3.8845000000000001</c:v>
                </c:pt>
                <c:pt idx="1179">
                  <c:v>3.8559000000000001</c:v>
                </c:pt>
                <c:pt idx="1180">
                  <c:v>3.8845000000000001</c:v>
                </c:pt>
                <c:pt idx="1181">
                  <c:v>3.8654000000000002</c:v>
                </c:pt>
                <c:pt idx="1182">
                  <c:v>3.8271999999999999</c:v>
                </c:pt>
                <c:pt idx="1183">
                  <c:v>3.8368000000000002</c:v>
                </c:pt>
                <c:pt idx="1184">
                  <c:v>3.7509000000000001</c:v>
                </c:pt>
                <c:pt idx="1185">
                  <c:v>3.77</c:v>
                </c:pt>
                <c:pt idx="1186">
                  <c:v>3.8176999999999999</c:v>
                </c:pt>
                <c:pt idx="1187">
                  <c:v>3.7795000000000001</c:v>
                </c:pt>
                <c:pt idx="1188">
                  <c:v>3.6936</c:v>
                </c:pt>
                <c:pt idx="1189">
                  <c:v>3.7126999999999999</c:v>
                </c:pt>
                <c:pt idx="1190">
                  <c:v>3.6554000000000002</c:v>
                </c:pt>
                <c:pt idx="1191">
                  <c:v>3.56</c:v>
                </c:pt>
                <c:pt idx="1192">
                  <c:v>3.5314000000000001</c:v>
                </c:pt>
                <c:pt idx="1193">
                  <c:v>3.5505</c:v>
                </c:pt>
                <c:pt idx="1194">
                  <c:v>3.5695000000000001</c:v>
                </c:pt>
                <c:pt idx="1195">
                  <c:v>3.5505</c:v>
                </c:pt>
                <c:pt idx="1196">
                  <c:v>3.5026999999999999</c:v>
                </c:pt>
                <c:pt idx="1197">
                  <c:v>3.4550000000000001</c:v>
                </c:pt>
                <c:pt idx="1198">
                  <c:v>3.3786999999999998</c:v>
                </c:pt>
                <c:pt idx="1199">
                  <c:v>3.3978000000000002</c:v>
                </c:pt>
                <c:pt idx="1200">
                  <c:v>3.3978000000000002</c:v>
                </c:pt>
                <c:pt idx="1201">
                  <c:v>3.4359000000000002</c:v>
                </c:pt>
                <c:pt idx="1202">
                  <c:v>3.4073000000000002</c:v>
                </c:pt>
                <c:pt idx="1203">
                  <c:v>3.4073000000000002</c:v>
                </c:pt>
                <c:pt idx="1204">
                  <c:v>3.35</c:v>
                </c:pt>
                <c:pt idx="1205">
                  <c:v>3.4359000000000002</c:v>
                </c:pt>
                <c:pt idx="1206">
                  <c:v>3.3309000000000002</c:v>
                </c:pt>
                <c:pt idx="1207">
                  <c:v>3.2355</c:v>
                </c:pt>
                <c:pt idx="1208">
                  <c:v>3.0636999999999999</c:v>
                </c:pt>
                <c:pt idx="1209">
                  <c:v>3.0350999999999999</c:v>
                </c:pt>
                <c:pt idx="1210">
                  <c:v>3.0466000000000002</c:v>
                </c:pt>
                <c:pt idx="1211">
                  <c:v>3.1044999999999998</c:v>
                </c:pt>
                <c:pt idx="1212">
                  <c:v>3.0948000000000002</c:v>
                </c:pt>
                <c:pt idx="1213">
                  <c:v>3.1238000000000001</c:v>
                </c:pt>
                <c:pt idx="1214">
                  <c:v>3.1334</c:v>
                </c:pt>
                <c:pt idx="1215">
                  <c:v>3.1720000000000002</c:v>
                </c:pt>
                <c:pt idx="1216">
                  <c:v>3.1913</c:v>
                </c:pt>
                <c:pt idx="1217">
                  <c:v>3.1238000000000001</c:v>
                </c:pt>
                <c:pt idx="1218">
                  <c:v>3.2298</c:v>
                </c:pt>
                <c:pt idx="1219">
                  <c:v>3.3359000000000001</c:v>
                </c:pt>
                <c:pt idx="1220">
                  <c:v>3.3069999999999999</c:v>
                </c:pt>
                <c:pt idx="1221">
                  <c:v>3.3069999999999999</c:v>
                </c:pt>
                <c:pt idx="1222">
                  <c:v>3.3552</c:v>
                </c:pt>
                <c:pt idx="1223">
                  <c:v>3.3262</c:v>
                </c:pt>
                <c:pt idx="1224">
                  <c:v>3.3647999999999998</c:v>
                </c:pt>
                <c:pt idx="1225">
                  <c:v>3.3552</c:v>
                </c:pt>
                <c:pt idx="1226">
                  <c:v>3.4419</c:v>
                </c:pt>
                <c:pt idx="1227">
                  <c:v>3.4611999999999998</c:v>
                </c:pt>
                <c:pt idx="1228">
                  <c:v>3.4129999999999998</c:v>
                </c:pt>
                <c:pt idx="1229">
                  <c:v>3.4323000000000001</c:v>
                </c:pt>
                <c:pt idx="1230">
                  <c:v>3.4611999999999998</c:v>
                </c:pt>
                <c:pt idx="1231">
                  <c:v>3.4034</c:v>
                </c:pt>
                <c:pt idx="1232">
                  <c:v>3.4034</c:v>
                </c:pt>
                <c:pt idx="1233">
                  <c:v>3.4226000000000001</c:v>
                </c:pt>
                <c:pt idx="1234">
                  <c:v>3.4129999999999998</c:v>
                </c:pt>
                <c:pt idx="1235">
                  <c:v>3.3936999999999999</c:v>
                </c:pt>
                <c:pt idx="1236">
                  <c:v>3.4323000000000001</c:v>
                </c:pt>
                <c:pt idx="1237">
                  <c:v>3.3552</c:v>
                </c:pt>
                <c:pt idx="1238">
                  <c:v>3.3647999999999998</c:v>
                </c:pt>
                <c:pt idx="1239">
                  <c:v>3.0466000000000002</c:v>
                </c:pt>
                <c:pt idx="1240">
                  <c:v>2.8923999999999999</c:v>
                </c:pt>
                <c:pt idx="1241">
                  <c:v>2.9020000000000001</c:v>
                </c:pt>
                <c:pt idx="1242">
                  <c:v>2.9887999999999999</c:v>
                </c:pt>
                <c:pt idx="1243">
                  <c:v>3.0659000000000001</c:v>
                </c:pt>
                <c:pt idx="1244">
                  <c:v>3.0081000000000002</c:v>
                </c:pt>
                <c:pt idx="1245">
                  <c:v>3.1044999999999998</c:v>
                </c:pt>
                <c:pt idx="1246">
                  <c:v>3.1334</c:v>
                </c:pt>
                <c:pt idx="1247">
                  <c:v>3.2490999999999999</c:v>
                </c:pt>
                <c:pt idx="1248">
                  <c:v>3.1431</c:v>
                </c:pt>
                <c:pt idx="1249">
                  <c:v>3.1141000000000001</c:v>
                </c:pt>
                <c:pt idx="1250">
                  <c:v>3.1913</c:v>
                </c:pt>
                <c:pt idx="1251">
                  <c:v>3.1334</c:v>
                </c:pt>
                <c:pt idx="1252">
                  <c:v>3.1623000000000001</c:v>
                </c:pt>
                <c:pt idx="1253">
                  <c:v>3.2395</c:v>
                </c:pt>
                <c:pt idx="1254">
                  <c:v>3.2298</c:v>
                </c:pt>
                <c:pt idx="1255">
                  <c:v>3.2587000000000002</c:v>
                </c:pt>
                <c:pt idx="1256">
                  <c:v>3.2490999999999999</c:v>
                </c:pt>
                <c:pt idx="1257">
                  <c:v>3.2972999999999999</c:v>
                </c:pt>
                <c:pt idx="1258">
                  <c:v>3.2877000000000001</c:v>
                </c:pt>
                <c:pt idx="1259">
                  <c:v>3.2684000000000002</c:v>
                </c:pt>
                <c:pt idx="1260">
                  <c:v>3.3262</c:v>
                </c:pt>
                <c:pt idx="1261">
                  <c:v>3.3166000000000002</c:v>
                </c:pt>
                <c:pt idx="1262">
                  <c:v>3.4129999999999998</c:v>
                </c:pt>
                <c:pt idx="1263">
                  <c:v>3.3552</c:v>
                </c:pt>
                <c:pt idx="1264">
                  <c:v>3.3647999999999998</c:v>
                </c:pt>
                <c:pt idx="1265">
                  <c:v>3.3744000000000001</c:v>
                </c:pt>
                <c:pt idx="1266">
                  <c:v>3.3936999999999999</c:v>
                </c:pt>
                <c:pt idx="1267">
                  <c:v>3.3841000000000001</c:v>
                </c:pt>
                <c:pt idx="1268">
                  <c:v>3.3262</c:v>
                </c:pt>
                <c:pt idx="1269">
                  <c:v>3.3454999999999999</c:v>
                </c:pt>
                <c:pt idx="1270">
                  <c:v>3.3069999999999999</c:v>
                </c:pt>
                <c:pt idx="1271">
                  <c:v>3.2298</c:v>
                </c:pt>
                <c:pt idx="1272">
                  <c:v>3.2395</c:v>
                </c:pt>
                <c:pt idx="1273">
                  <c:v>3.2877000000000001</c:v>
                </c:pt>
                <c:pt idx="1274">
                  <c:v>3.6637</c:v>
                </c:pt>
                <c:pt idx="1275">
                  <c:v>3.6829999999999998</c:v>
                </c:pt>
                <c:pt idx="1276">
                  <c:v>3.7442000000000002</c:v>
                </c:pt>
                <c:pt idx="1277">
                  <c:v>3.5789</c:v>
                </c:pt>
                <c:pt idx="1278">
                  <c:v>3.5011000000000001</c:v>
                </c:pt>
                <c:pt idx="1279">
                  <c:v>3.4914000000000001</c:v>
                </c:pt>
                <c:pt idx="1280">
                  <c:v>3.4525000000000001</c:v>
                </c:pt>
                <c:pt idx="1281">
                  <c:v>3.4622000000000002</c:v>
                </c:pt>
                <c:pt idx="1282">
                  <c:v>3.4622000000000002</c:v>
                </c:pt>
                <c:pt idx="1283">
                  <c:v>3.4525000000000001</c:v>
                </c:pt>
                <c:pt idx="1284">
                  <c:v>3.5789</c:v>
                </c:pt>
                <c:pt idx="1285">
                  <c:v>3.4914000000000001</c:v>
                </c:pt>
                <c:pt idx="1286">
                  <c:v>3.5205000000000002</c:v>
                </c:pt>
                <c:pt idx="1287">
                  <c:v>3.3940999999999999</c:v>
                </c:pt>
                <c:pt idx="1288">
                  <c:v>3.4232999999999998</c:v>
                </c:pt>
                <c:pt idx="1289">
                  <c:v>3.4136000000000002</c:v>
                </c:pt>
                <c:pt idx="1290">
                  <c:v>3.4525000000000001</c:v>
                </c:pt>
                <c:pt idx="1291">
                  <c:v>3.3940999999999999</c:v>
                </c:pt>
                <c:pt idx="1292">
                  <c:v>3.4329999999999998</c:v>
                </c:pt>
                <c:pt idx="1293">
                  <c:v>3.4815999999999998</c:v>
                </c:pt>
                <c:pt idx="1294">
                  <c:v>3.4426999999999999</c:v>
                </c:pt>
                <c:pt idx="1295">
                  <c:v>3.4329999999999998</c:v>
                </c:pt>
                <c:pt idx="1296">
                  <c:v>3.4719000000000002</c:v>
                </c:pt>
                <c:pt idx="1297">
                  <c:v>3.4622000000000002</c:v>
                </c:pt>
                <c:pt idx="1298">
                  <c:v>3.4329999999999998</c:v>
                </c:pt>
                <c:pt idx="1299">
                  <c:v>3.4622000000000002</c:v>
                </c:pt>
                <c:pt idx="1300">
                  <c:v>3.5108000000000001</c:v>
                </c:pt>
                <c:pt idx="1301">
                  <c:v>3.4232999999999998</c:v>
                </c:pt>
                <c:pt idx="1302">
                  <c:v>3.5691999999999999</c:v>
                </c:pt>
                <c:pt idx="1303">
                  <c:v>3.5983999999999998</c:v>
                </c:pt>
                <c:pt idx="1304">
                  <c:v>3.5205000000000002</c:v>
                </c:pt>
                <c:pt idx="1305">
                  <c:v>3.5303</c:v>
                </c:pt>
                <c:pt idx="1306">
                  <c:v>3.5594999999999999</c:v>
                </c:pt>
                <c:pt idx="1307">
                  <c:v>3.5691999999999999</c:v>
                </c:pt>
                <c:pt idx="1308">
                  <c:v>3.5594999999999999</c:v>
                </c:pt>
                <c:pt idx="1309">
                  <c:v>3.5886</c:v>
                </c:pt>
                <c:pt idx="1310">
                  <c:v>3.3843999999999999</c:v>
                </c:pt>
                <c:pt idx="1311">
                  <c:v>3.4232999999999998</c:v>
                </c:pt>
                <c:pt idx="1312">
                  <c:v>3.4914000000000001</c:v>
                </c:pt>
                <c:pt idx="1313">
                  <c:v>3.4815999999999998</c:v>
                </c:pt>
                <c:pt idx="1314">
                  <c:v>3.4815999999999998</c:v>
                </c:pt>
                <c:pt idx="1315">
                  <c:v>3.4232999999999998</c:v>
                </c:pt>
                <c:pt idx="1316">
                  <c:v>3.4426999999999999</c:v>
                </c:pt>
                <c:pt idx="1317">
                  <c:v>3.5011000000000001</c:v>
                </c:pt>
                <c:pt idx="1318">
                  <c:v>3.4426999999999999</c:v>
                </c:pt>
                <c:pt idx="1319">
                  <c:v>3.4037999999999999</c:v>
                </c:pt>
                <c:pt idx="1320">
                  <c:v>3.4037999999999999</c:v>
                </c:pt>
                <c:pt idx="1321">
                  <c:v>3.4815999999999998</c:v>
                </c:pt>
                <c:pt idx="1322">
                  <c:v>3.4329999999999998</c:v>
                </c:pt>
                <c:pt idx="1323">
                  <c:v>3.3940999999999999</c:v>
                </c:pt>
                <c:pt idx="1324">
                  <c:v>3.3843999999999999</c:v>
                </c:pt>
                <c:pt idx="1325">
                  <c:v>3.4037999999999999</c:v>
                </c:pt>
                <c:pt idx="1326">
                  <c:v>3.3260000000000001</c:v>
                </c:pt>
                <c:pt idx="1327">
                  <c:v>3.3260000000000001</c:v>
                </c:pt>
                <c:pt idx="1328">
                  <c:v>3.2385000000000002</c:v>
                </c:pt>
                <c:pt idx="1329">
                  <c:v>3.2092999999999998</c:v>
                </c:pt>
                <c:pt idx="1330">
                  <c:v>3.2385000000000002</c:v>
                </c:pt>
                <c:pt idx="1331">
                  <c:v>3.2385000000000002</c:v>
                </c:pt>
                <c:pt idx="1332">
                  <c:v>3.3552</c:v>
                </c:pt>
                <c:pt idx="1333">
                  <c:v>3.4232999999999998</c:v>
                </c:pt>
                <c:pt idx="1334">
                  <c:v>3.633</c:v>
                </c:pt>
                <c:pt idx="1335">
                  <c:v>3.6232000000000002</c:v>
                </c:pt>
                <c:pt idx="1336">
                  <c:v>3.5935999999999999</c:v>
                </c:pt>
                <c:pt idx="1337">
                  <c:v>3.5838000000000001</c:v>
                </c:pt>
                <c:pt idx="1338">
                  <c:v>3.5935999999999999</c:v>
                </c:pt>
                <c:pt idx="1339">
                  <c:v>3.6232000000000002</c:v>
                </c:pt>
                <c:pt idx="1340">
                  <c:v>3.5935999999999999</c:v>
                </c:pt>
                <c:pt idx="1341">
                  <c:v>3.5935999999999999</c:v>
                </c:pt>
                <c:pt idx="1342">
                  <c:v>3.6133000000000002</c:v>
                </c:pt>
                <c:pt idx="1343">
                  <c:v>3.633</c:v>
                </c:pt>
                <c:pt idx="1344">
                  <c:v>3.6625000000000001</c:v>
                </c:pt>
                <c:pt idx="1345">
                  <c:v>3.6821999999999999</c:v>
                </c:pt>
                <c:pt idx="1346">
                  <c:v>3.6724000000000001</c:v>
                </c:pt>
                <c:pt idx="1347">
                  <c:v>3.6625000000000001</c:v>
                </c:pt>
                <c:pt idx="1348">
                  <c:v>3.6625000000000001</c:v>
                </c:pt>
                <c:pt idx="1349">
                  <c:v>3.7315</c:v>
                </c:pt>
                <c:pt idx="1350">
                  <c:v>3.8693</c:v>
                </c:pt>
                <c:pt idx="1351">
                  <c:v>3.8102</c:v>
                </c:pt>
                <c:pt idx="1352">
                  <c:v>3.8201000000000001</c:v>
                </c:pt>
                <c:pt idx="1353">
                  <c:v>3.8496000000000001</c:v>
                </c:pt>
                <c:pt idx="1354">
                  <c:v>3.7511999999999999</c:v>
                </c:pt>
                <c:pt idx="1355">
                  <c:v>3.7806999999999999</c:v>
                </c:pt>
                <c:pt idx="1356">
                  <c:v>3.8889999999999998</c:v>
                </c:pt>
                <c:pt idx="1357">
                  <c:v>3.7905000000000002</c:v>
                </c:pt>
                <c:pt idx="1358">
                  <c:v>3.7905000000000002</c:v>
                </c:pt>
                <c:pt idx="1359">
                  <c:v>3.8102</c:v>
                </c:pt>
                <c:pt idx="1360">
                  <c:v>3.7019000000000002</c:v>
                </c:pt>
                <c:pt idx="1361">
                  <c:v>3.7905000000000002</c:v>
                </c:pt>
                <c:pt idx="1362">
                  <c:v>3.8397999999999999</c:v>
                </c:pt>
                <c:pt idx="1363">
                  <c:v>3.8889999999999998</c:v>
                </c:pt>
                <c:pt idx="1364">
                  <c:v>3.8791000000000002</c:v>
                </c:pt>
                <c:pt idx="1365">
                  <c:v>3.9184999999999999</c:v>
                </c:pt>
                <c:pt idx="1366">
                  <c:v>3.8889999999999998</c:v>
                </c:pt>
                <c:pt idx="1367">
                  <c:v>3.8496000000000001</c:v>
                </c:pt>
                <c:pt idx="1368">
                  <c:v>3.7806999999999999</c:v>
                </c:pt>
                <c:pt idx="1369">
                  <c:v>3.7412999999999998</c:v>
                </c:pt>
                <c:pt idx="1370">
                  <c:v>3.7511999999999999</c:v>
                </c:pt>
                <c:pt idx="1371">
                  <c:v>3.6526999999999998</c:v>
                </c:pt>
                <c:pt idx="1372">
                  <c:v>3.5640999999999998</c:v>
                </c:pt>
                <c:pt idx="1373">
                  <c:v>3.633</c:v>
                </c:pt>
                <c:pt idx="1374">
                  <c:v>3.6232000000000002</c:v>
                </c:pt>
                <c:pt idx="1375">
                  <c:v>3.6034999999999999</c:v>
                </c:pt>
                <c:pt idx="1376">
                  <c:v>3.6232000000000002</c:v>
                </c:pt>
                <c:pt idx="1377">
                  <c:v>3.6724000000000001</c:v>
                </c:pt>
                <c:pt idx="1378">
                  <c:v>3.6724000000000001</c:v>
                </c:pt>
                <c:pt idx="1379">
                  <c:v>3.6133000000000002</c:v>
                </c:pt>
                <c:pt idx="1380">
                  <c:v>3.6724000000000001</c:v>
                </c:pt>
                <c:pt idx="1381">
                  <c:v>3.7216</c:v>
                </c:pt>
                <c:pt idx="1382">
                  <c:v>3.8298999999999999</c:v>
                </c:pt>
                <c:pt idx="1383">
                  <c:v>3.8298999999999999</c:v>
                </c:pt>
                <c:pt idx="1384">
                  <c:v>3.7905000000000002</c:v>
                </c:pt>
                <c:pt idx="1385">
                  <c:v>3.8397999999999999</c:v>
                </c:pt>
                <c:pt idx="1386">
                  <c:v>3.8298999999999999</c:v>
                </c:pt>
                <c:pt idx="1387">
                  <c:v>3.8003999999999998</c:v>
                </c:pt>
                <c:pt idx="1388">
                  <c:v>3.8988</c:v>
                </c:pt>
                <c:pt idx="1389">
                  <c:v>3.8791000000000002</c:v>
                </c:pt>
                <c:pt idx="1390">
                  <c:v>3.9283999999999999</c:v>
                </c:pt>
                <c:pt idx="1391">
                  <c:v>3.8595000000000002</c:v>
                </c:pt>
                <c:pt idx="1392">
                  <c:v>3.8201000000000001</c:v>
                </c:pt>
                <c:pt idx="1393">
                  <c:v>3.8397999999999999</c:v>
                </c:pt>
                <c:pt idx="1394">
                  <c:v>3.5640999999999998</c:v>
                </c:pt>
                <c:pt idx="1395">
                  <c:v>3.5935999999999999</c:v>
                </c:pt>
                <c:pt idx="1396">
                  <c:v>3.6821999999999999</c:v>
                </c:pt>
                <c:pt idx="1397">
                  <c:v>3.6852</c:v>
                </c:pt>
                <c:pt idx="1398">
                  <c:v>3.6455000000000002</c:v>
                </c:pt>
                <c:pt idx="1399">
                  <c:v>3.8043999999999998</c:v>
                </c:pt>
                <c:pt idx="1400">
                  <c:v>3.8142999999999998</c:v>
                </c:pt>
                <c:pt idx="1401">
                  <c:v>3.8142999999999998</c:v>
                </c:pt>
                <c:pt idx="1402">
                  <c:v>3.8938000000000001</c:v>
                </c:pt>
                <c:pt idx="1403">
                  <c:v>3.8938000000000001</c:v>
                </c:pt>
                <c:pt idx="1404">
                  <c:v>3.9236</c:v>
                </c:pt>
                <c:pt idx="1405">
                  <c:v>3.8243</c:v>
                </c:pt>
                <c:pt idx="1406">
                  <c:v>3.7050999999999998</c:v>
                </c:pt>
                <c:pt idx="1407">
                  <c:v>3.6852</c:v>
                </c:pt>
                <c:pt idx="1408">
                  <c:v>3.7050999999999998</c:v>
                </c:pt>
                <c:pt idx="1409">
                  <c:v>3.7646999999999999</c:v>
                </c:pt>
                <c:pt idx="1410">
                  <c:v>3.7845</c:v>
                </c:pt>
                <c:pt idx="1411">
                  <c:v>3.8043999999999998</c:v>
                </c:pt>
                <c:pt idx="1412">
                  <c:v>3.9137</c:v>
                </c:pt>
                <c:pt idx="1413">
                  <c:v>3.9533999999999998</c:v>
                </c:pt>
                <c:pt idx="1414">
                  <c:v>4.0427999999999997</c:v>
                </c:pt>
                <c:pt idx="1415">
                  <c:v>4.0129999999999999</c:v>
                </c:pt>
                <c:pt idx="1416">
                  <c:v>4.1322000000000001</c:v>
                </c:pt>
                <c:pt idx="1417">
                  <c:v>4.1223000000000001</c:v>
                </c:pt>
                <c:pt idx="1418">
                  <c:v>4.1322000000000001</c:v>
                </c:pt>
                <c:pt idx="1419">
                  <c:v>4.0824999999999996</c:v>
                </c:pt>
                <c:pt idx="1420">
                  <c:v>4.1421000000000001</c:v>
                </c:pt>
                <c:pt idx="1421">
                  <c:v>4.1520999999999999</c:v>
                </c:pt>
                <c:pt idx="1422">
                  <c:v>4.1917999999999997</c:v>
                </c:pt>
                <c:pt idx="1423">
                  <c:v>4.1619999999999999</c:v>
                </c:pt>
                <c:pt idx="1424">
                  <c:v>4.4500999999999999</c:v>
                </c:pt>
                <c:pt idx="1425">
                  <c:v>4.4302000000000001</c:v>
                </c:pt>
                <c:pt idx="1426">
                  <c:v>4.3506999999999998</c:v>
                </c:pt>
                <c:pt idx="1427">
                  <c:v>4.3506999999999998</c:v>
                </c:pt>
                <c:pt idx="1428">
                  <c:v>4.3010999999999999</c:v>
                </c:pt>
                <c:pt idx="1429">
                  <c:v>4.2117000000000004</c:v>
                </c:pt>
                <c:pt idx="1430">
                  <c:v>4.2314999999999996</c:v>
                </c:pt>
                <c:pt idx="1431">
                  <c:v>4.1619999999999999</c:v>
                </c:pt>
                <c:pt idx="1432">
                  <c:v>4.1619999999999999</c:v>
                </c:pt>
                <c:pt idx="1433">
                  <c:v>4.1718999999999999</c:v>
                </c:pt>
                <c:pt idx="1434">
                  <c:v>4.1718999999999999</c:v>
                </c:pt>
                <c:pt idx="1435">
                  <c:v>4.1818999999999997</c:v>
                </c:pt>
                <c:pt idx="1436">
                  <c:v>4.1619999999999999</c:v>
                </c:pt>
                <c:pt idx="1437">
                  <c:v>4.1619999999999999</c:v>
                </c:pt>
                <c:pt idx="1438">
                  <c:v>4.2215999999999996</c:v>
                </c:pt>
                <c:pt idx="1439">
                  <c:v>4.2514000000000003</c:v>
                </c:pt>
                <c:pt idx="1440">
                  <c:v>4.2812000000000001</c:v>
                </c:pt>
                <c:pt idx="1441">
                  <c:v>4.3705999999999996</c:v>
                </c:pt>
                <c:pt idx="1442">
                  <c:v>4.3308999999999997</c:v>
                </c:pt>
                <c:pt idx="1443">
                  <c:v>4.3308999999999997</c:v>
                </c:pt>
                <c:pt idx="1444">
                  <c:v>4.3407999999999998</c:v>
                </c:pt>
                <c:pt idx="1445">
                  <c:v>4.3407999999999998</c:v>
                </c:pt>
                <c:pt idx="1446">
                  <c:v>4.3209</c:v>
                </c:pt>
                <c:pt idx="1447">
                  <c:v>4.3606999999999996</c:v>
                </c:pt>
                <c:pt idx="1448">
                  <c:v>4.3209</c:v>
                </c:pt>
                <c:pt idx="1449">
                  <c:v>4.3209</c:v>
                </c:pt>
                <c:pt idx="1450">
                  <c:v>4.3010999999999999</c:v>
                </c:pt>
                <c:pt idx="1451">
                  <c:v>4.3705999999999996</c:v>
                </c:pt>
                <c:pt idx="1452">
                  <c:v>4.4401000000000002</c:v>
                </c:pt>
                <c:pt idx="1453">
                  <c:v>4.3804999999999996</c:v>
                </c:pt>
                <c:pt idx="1454">
                  <c:v>4.3308999999999997</c:v>
                </c:pt>
                <c:pt idx="1455">
                  <c:v>4.3705999999999996</c:v>
                </c:pt>
                <c:pt idx="1456">
                  <c:v>4.3804999999999996</c:v>
                </c:pt>
                <c:pt idx="1457">
                  <c:v>4.4302000000000001</c:v>
                </c:pt>
                <c:pt idx="1458">
                  <c:v>4.3109999999999999</c:v>
                </c:pt>
                <c:pt idx="1459">
                  <c:v>4.7183000000000002</c:v>
                </c:pt>
                <c:pt idx="1460">
                  <c:v>4.758</c:v>
                </c:pt>
                <c:pt idx="1461">
                  <c:v>4.71</c:v>
                </c:pt>
                <c:pt idx="1462">
                  <c:v>4.68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4.95</c:v>
                </c:pt>
                <c:pt idx="1466">
                  <c:v>4.8499999999999996</c:v>
                </c:pt>
                <c:pt idx="1467">
                  <c:v>4.78</c:v>
                </c:pt>
                <c:pt idx="1468">
                  <c:v>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B-415D-9FBB-CBF163312061}"/>
            </c:ext>
          </c:extLst>
        </c:ser>
        <c:ser>
          <c:idx val="1"/>
          <c:order val="1"/>
          <c:tx>
            <c:strRef>
              <c:f>'Holt Exponential by Day (X)'!$H$3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by Day (X)'!$H$4:$H$1472</c:f>
              <c:numCache>
                <c:formatCode>#,##0.00</c:formatCode>
                <c:ptCount val="1469"/>
                <c:pt idx="0" formatCode="General">
                  <c:v>5.1242000000000001</c:v>
                </c:pt>
                <c:pt idx="1">
                  <c:v>5.0908040000000003</c:v>
                </c:pt>
                <c:pt idx="2">
                  <c:v>5.025559920000001</c:v>
                </c:pt>
                <c:pt idx="3">
                  <c:v>5.3219504015999997</c:v>
                </c:pt>
                <c:pt idx="4">
                  <c:v>5.4406585999679997</c:v>
                </c:pt>
                <c:pt idx="5">
                  <c:v>5.5597813958406395</c:v>
                </c:pt>
                <c:pt idx="6">
                  <c:v>5.5968430799263871</c:v>
                </c:pt>
                <c:pt idx="7">
                  <c:v>5.5264617066606085</c:v>
                </c:pt>
                <c:pt idx="8">
                  <c:v>5.4562830261332849</c:v>
                </c:pt>
                <c:pt idx="9">
                  <c:v>5.4054664290777721</c:v>
                </c:pt>
                <c:pt idx="10">
                  <c:v>5.4027604584055524</c:v>
                </c:pt>
                <c:pt idx="11">
                  <c:v>5.3279519349112201</c:v>
                </c:pt>
                <c:pt idx="12">
                  <c:v>5.3699140595405517</c:v>
                </c:pt>
                <c:pt idx="13">
                  <c:v>5.4471096235568428</c:v>
                </c:pt>
                <c:pt idx="14">
                  <c:v>5.3572323063224632</c:v>
                </c:pt>
                <c:pt idx="15">
                  <c:v>5.433132890311466</c:v>
                </c:pt>
                <c:pt idx="16">
                  <c:v>5.6107776479994396</c:v>
                </c:pt>
                <c:pt idx="17">
                  <c:v>5.9457374638145328</c:v>
                </c:pt>
                <c:pt idx="18">
                  <c:v>5.8905625026982866</c:v>
                </c:pt>
                <c:pt idx="19">
                  <c:v>5.9286182555391589</c:v>
                </c:pt>
                <c:pt idx="20">
                  <c:v>5.8963428902125132</c:v>
                </c:pt>
                <c:pt idx="21">
                  <c:v>5.6706685719651304</c:v>
                </c:pt>
                <c:pt idx="22">
                  <c:v>5.4619297693088251</c:v>
                </c:pt>
                <c:pt idx="23">
                  <c:v>5.3861696881654391</c:v>
                </c:pt>
                <c:pt idx="24">
                  <c:v>5.3683299128574244</c:v>
                </c:pt>
                <c:pt idx="25">
                  <c:v>5.3596137395470409</c:v>
                </c:pt>
                <c:pt idx="26">
                  <c:v>5.3300450717275067</c:v>
                </c:pt>
                <c:pt idx="27">
                  <c:v>5.4972190711291926</c:v>
                </c:pt>
                <c:pt idx="28">
                  <c:v>5.5568850839684085</c:v>
                </c:pt>
                <c:pt idx="29">
                  <c:v>5.6001098565987046</c:v>
                </c:pt>
                <c:pt idx="30">
                  <c:v>5.6610188527492591</c:v>
                </c:pt>
                <c:pt idx="31">
                  <c:v>5.6518176871663766</c:v>
                </c:pt>
                <c:pt idx="32">
                  <c:v>5.6349618252031091</c:v>
                </c:pt>
                <c:pt idx="33">
                  <c:v>5.500057173725736</c:v>
                </c:pt>
                <c:pt idx="34">
                  <c:v>5.4436310842349727</c:v>
                </c:pt>
                <c:pt idx="35">
                  <c:v>5.4971198886522146</c:v>
                </c:pt>
                <c:pt idx="36">
                  <c:v>5.555311004140373</c:v>
                </c:pt>
                <c:pt idx="37">
                  <c:v>5.4833191929653884</c:v>
                </c:pt>
                <c:pt idx="38">
                  <c:v>5.4541279287748505</c:v>
                </c:pt>
                <c:pt idx="39">
                  <c:v>5.4468238347621218</c:v>
                </c:pt>
                <c:pt idx="40">
                  <c:v>5.4277151237648926</c:v>
                </c:pt>
                <c:pt idx="41">
                  <c:v>5.4372889145086249</c:v>
                </c:pt>
                <c:pt idx="42">
                  <c:v>5.4313639263172604</c:v>
                </c:pt>
                <c:pt idx="43">
                  <c:v>5.483013534630226</c:v>
                </c:pt>
                <c:pt idx="44">
                  <c:v>5.4268541498322396</c:v>
                </c:pt>
                <c:pt idx="45">
                  <c:v>5.375839984065176</c:v>
                </c:pt>
                <c:pt idx="46">
                  <c:v>5.4183648523972936</c:v>
                </c:pt>
                <c:pt idx="47">
                  <c:v>5.4898303566241333</c:v>
                </c:pt>
                <c:pt idx="48">
                  <c:v>5.5310745612998673</c:v>
                </c:pt>
                <c:pt idx="49">
                  <c:v>5.5023046415439403</c:v>
                </c:pt>
                <c:pt idx="50">
                  <c:v>5.5955585838090718</c:v>
                </c:pt>
                <c:pt idx="51">
                  <c:v>5.7235610408093756</c:v>
                </c:pt>
                <c:pt idx="52">
                  <c:v>5.6875711332884622</c:v>
                </c:pt>
                <c:pt idx="53">
                  <c:v>5.6852748273579428</c:v>
                </c:pt>
                <c:pt idx="54">
                  <c:v>5.6293876401477068</c:v>
                </c:pt>
                <c:pt idx="55">
                  <c:v>5.5247539011561182</c:v>
                </c:pt>
                <c:pt idx="56">
                  <c:v>5.2154878119211796</c:v>
                </c:pt>
                <c:pt idx="57">
                  <c:v>5.1762057435902653</c:v>
                </c:pt>
                <c:pt idx="58">
                  <c:v>5.1393226037647661</c:v>
                </c:pt>
                <c:pt idx="59">
                  <c:v>5.1164796922022493</c:v>
                </c:pt>
                <c:pt idx="60">
                  <c:v>5.0240382900570228</c:v>
                </c:pt>
                <c:pt idx="61">
                  <c:v>5.0560631488797023</c:v>
                </c:pt>
                <c:pt idx="62">
                  <c:v>5.1117328226975474</c:v>
                </c:pt>
                <c:pt idx="63">
                  <c:v>5.1699091143332199</c:v>
                </c:pt>
                <c:pt idx="64">
                  <c:v>5.2485123062307517</c:v>
                </c:pt>
                <c:pt idx="65">
                  <c:v>5.2605873309594795</c:v>
                </c:pt>
                <c:pt idx="66">
                  <c:v>5.2861585998418299</c:v>
                </c:pt>
                <c:pt idx="67">
                  <c:v>5.3005624413682346</c:v>
                </c:pt>
                <c:pt idx="68">
                  <c:v>5.2213905045535238</c:v>
                </c:pt>
                <c:pt idx="69">
                  <c:v>5.2119536991529944</c:v>
                </c:pt>
                <c:pt idx="70">
                  <c:v>5.2420133848056532</c:v>
                </c:pt>
                <c:pt idx="71">
                  <c:v>5.2415708211773007</c:v>
                </c:pt>
                <c:pt idx="72">
                  <c:v>5.0144823339693021</c:v>
                </c:pt>
                <c:pt idx="73">
                  <c:v>5.0579870215957303</c:v>
                </c:pt>
                <c:pt idx="74">
                  <c:v>5.1732706944462734</c:v>
                </c:pt>
                <c:pt idx="75">
                  <c:v>5.1767163188296896</c:v>
                </c:pt>
                <c:pt idx="76">
                  <c:v>5.1760323368973937</c:v>
                </c:pt>
                <c:pt idx="77">
                  <c:v>5.1670543846530705</c:v>
                </c:pt>
                <c:pt idx="78">
                  <c:v>5.0630827100082172</c:v>
                </c:pt>
                <c:pt idx="79">
                  <c:v>4.683468705035807</c:v>
                </c:pt>
                <c:pt idx="80">
                  <c:v>4.698256714134434</c:v>
                </c:pt>
                <c:pt idx="81">
                  <c:v>4.6680400834488811</c:v>
                </c:pt>
                <c:pt idx="82">
                  <c:v>4.629838744649148</c:v>
                </c:pt>
                <c:pt idx="83">
                  <c:v>4.5811027630802554</c:v>
                </c:pt>
                <c:pt idx="84">
                  <c:v>4.5590156082467184</c:v>
                </c:pt>
                <c:pt idx="85">
                  <c:v>4.5488030750353632</c:v>
                </c:pt>
                <c:pt idx="86">
                  <c:v>4.5037597648749177</c:v>
                </c:pt>
                <c:pt idx="87">
                  <c:v>4.4164783235745908</c:v>
                </c:pt>
                <c:pt idx="88">
                  <c:v>4.3636419759131062</c:v>
                </c:pt>
                <c:pt idx="89">
                  <c:v>4.339584870508876</c:v>
                </c:pt>
                <c:pt idx="90">
                  <c:v>4.3079678150256502</c:v>
                </c:pt>
                <c:pt idx="91">
                  <c:v>4.216559669084428</c:v>
                </c:pt>
                <c:pt idx="92">
                  <c:v>4.1777410505006882</c:v>
                </c:pt>
                <c:pt idx="93">
                  <c:v>4.2200034559639192</c:v>
                </c:pt>
                <c:pt idx="94">
                  <c:v>4.3759161028045863</c:v>
                </c:pt>
                <c:pt idx="95">
                  <c:v>4.4049775042713799</c:v>
                </c:pt>
                <c:pt idx="96">
                  <c:v>4.5242206659615851</c:v>
                </c:pt>
                <c:pt idx="97">
                  <c:v>4.5679520523006438</c:v>
                </c:pt>
                <c:pt idx="98">
                  <c:v>4.6080973579777043</c:v>
                </c:pt>
                <c:pt idx="99">
                  <c:v>4.5133552466340996</c:v>
                </c:pt>
                <c:pt idx="100">
                  <c:v>4.6029963530632001</c:v>
                </c:pt>
                <c:pt idx="101">
                  <c:v>4.5286680062712081</c:v>
                </c:pt>
                <c:pt idx="102">
                  <c:v>4.5563189379007278</c:v>
                </c:pt>
                <c:pt idx="103">
                  <c:v>4.5905571186410166</c:v>
                </c:pt>
                <c:pt idx="104">
                  <c:v>4.5492664612361384</c:v>
                </c:pt>
                <c:pt idx="105">
                  <c:v>4.5060285625201342</c:v>
                </c:pt>
                <c:pt idx="106">
                  <c:v>4.5388486743708398</c:v>
                </c:pt>
                <c:pt idx="107">
                  <c:v>4.5519374158818131</c:v>
                </c:pt>
                <c:pt idx="108">
                  <c:v>4.5411327736145086</c:v>
                </c:pt>
                <c:pt idx="109">
                  <c:v>4.5681211248716744</c:v>
                </c:pt>
                <c:pt idx="110">
                  <c:v>4.5265680804850801</c:v>
                </c:pt>
                <c:pt idx="111">
                  <c:v>4.6544230288856454</c:v>
                </c:pt>
                <c:pt idx="112">
                  <c:v>4.6122071218691252</c:v>
                </c:pt>
                <c:pt idx="113">
                  <c:v>4.5658531371208912</c:v>
                </c:pt>
                <c:pt idx="114">
                  <c:v>4.4625015046289436</c:v>
                </c:pt>
                <c:pt idx="115">
                  <c:v>4.4790152235666936</c:v>
                </c:pt>
                <c:pt idx="116">
                  <c:v>4.5194747987250441</c:v>
                </c:pt>
                <c:pt idx="117">
                  <c:v>4.5731120848652074</c:v>
                </c:pt>
                <c:pt idx="118">
                  <c:v>4.6786918592698994</c:v>
                </c:pt>
                <c:pt idx="119">
                  <c:v>4.6539810552952856</c:v>
                </c:pt>
                <c:pt idx="120">
                  <c:v>4.5448840854477881</c:v>
                </c:pt>
                <c:pt idx="121">
                  <c:v>4.5019599193152091</c:v>
                </c:pt>
                <c:pt idx="122">
                  <c:v>4.513207994093082</c:v>
                </c:pt>
                <c:pt idx="123">
                  <c:v>4.4832590406660042</c:v>
                </c:pt>
                <c:pt idx="124">
                  <c:v>4.5175972203252366</c:v>
                </c:pt>
                <c:pt idx="125">
                  <c:v>4.5429665526654519</c:v>
                </c:pt>
                <c:pt idx="126">
                  <c:v>4.5810114439861245</c:v>
                </c:pt>
                <c:pt idx="127">
                  <c:v>4.6194718908931662</c:v>
                </c:pt>
                <c:pt idx="128">
                  <c:v>4.570069537556412</c:v>
                </c:pt>
                <c:pt idx="129">
                  <c:v>4.5475703955338309</c:v>
                </c:pt>
                <c:pt idx="130">
                  <c:v>4.5437954246186409</c:v>
                </c:pt>
                <c:pt idx="131">
                  <c:v>4.5675238844835615</c:v>
                </c:pt>
                <c:pt idx="132">
                  <c:v>4.5773417728243988</c:v>
                </c:pt>
                <c:pt idx="133">
                  <c:v>4.6096130266092255</c:v>
                </c:pt>
                <c:pt idx="134">
                  <c:v>4.6155334242510895</c:v>
                </c:pt>
                <c:pt idx="135">
                  <c:v>4.638957713637331</c:v>
                </c:pt>
                <c:pt idx="136">
                  <c:v>4.667673885424497</c:v>
                </c:pt>
                <c:pt idx="137">
                  <c:v>4.6526737906250197</c:v>
                </c:pt>
                <c:pt idx="138">
                  <c:v>4.6461744039785602</c:v>
                </c:pt>
                <c:pt idx="139">
                  <c:v>4.6386410126489883</c:v>
                </c:pt>
                <c:pt idx="140">
                  <c:v>4.6789742400777223</c:v>
                </c:pt>
                <c:pt idx="141">
                  <c:v>4.7923314742642491</c:v>
                </c:pt>
                <c:pt idx="142">
                  <c:v>5.2161469055727467</c:v>
                </c:pt>
                <c:pt idx="143">
                  <c:v>5.2563434495201511</c:v>
                </c:pt>
                <c:pt idx="144">
                  <c:v>5.2026928280839293</c:v>
                </c:pt>
                <c:pt idx="145">
                  <c:v>5.033437495560638</c:v>
                </c:pt>
                <c:pt idx="146">
                  <c:v>4.957913319402711</c:v>
                </c:pt>
                <c:pt idx="147">
                  <c:v>4.9224080533698054</c:v>
                </c:pt>
                <c:pt idx="148">
                  <c:v>4.9194208267501924</c:v>
                </c:pt>
                <c:pt idx="149">
                  <c:v>4.8412437659456051</c:v>
                </c:pt>
                <c:pt idx="150">
                  <c:v>4.8762992244866776</c:v>
                </c:pt>
                <c:pt idx="151">
                  <c:v>4.8706217387212947</c:v>
                </c:pt>
                <c:pt idx="152">
                  <c:v>4.9356673659879347</c:v>
                </c:pt>
                <c:pt idx="153">
                  <c:v>4.9276702795704725</c:v>
                </c:pt>
                <c:pt idx="154">
                  <c:v>4.8493594847000292</c:v>
                </c:pt>
                <c:pt idx="155">
                  <c:v>4.8165286726403904</c:v>
                </c:pt>
                <c:pt idx="156">
                  <c:v>4.633725340411579</c:v>
                </c:pt>
                <c:pt idx="157">
                  <c:v>4.5952745397921175</c:v>
                </c:pt>
                <c:pt idx="158">
                  <c:v>4.696215021763348</c:v>
                </c:pt>
                <c:pt idx="159">
                  <c:v>4.7391307581447126</c:v>
                </c:pt>
                <c:pt idx="160">
                  <c:v>4.6837849412407504</c:v>
                </c:pt>
                <c:pt idx="161">
                  <c:v>4.6767667817643588</c:v>
                </c:pt>
                <c:pt idx="162">
                  <c:v>4.5857746508298112</c:v>
                </c:pt>
                <c:pt idx="163">
                  <c:v>4.5308458152720661</c:v>
                </c:pt>
                <c:pt idx="164">
                  <c:v>4.5098329269002395</c:v>
                </c:pt>
                <c:pt idx="165">
                  <c:v>4.4536866031404694</c:v>
                </c:pt>
                <c:pt idx="166">
                  <c:v>4.4191022369256414</c:v>
                </c:pt>
                <c:pt idx="167">
                  <c:v>4.4527752639358908</c:v>
                </c:pt>
                <c:pt idx="168">
                  <c:v>4.4734815797031215</c:v>
                </c:pt>
                <c:pt idx="169">
                  <c:v>4.4141279269941887</c:v>
                </c:pt>
                <c:pt idx="170">
                  <c:v>4.4566908420780553</c:v>
                </c:pt>
                <c:pt idx="171">
                  <c:v>4.519256791076959</c:v>
                </c:pt>
                <c:pt idx="172">
                  <c:v>4.5602283878891754</c:v>
                </c:pt>
                <c:pt idx="173">
                  <c:v>4.5884012768452349</c:v>
                </c:pt>
                <c:pt idx="174">
                  <c:v>4.6550249802771964</c:v>
                </c:pt>
                <c:pt idx="175">
                  <c:v>4.6878143785240338</c:v>
                </c:pt>
                <c:pt idx="176">
                  <c:v>4.7893520925313782</c:v>
                </c:pt>
                <c:pt idx="177">
                  <c:v>4.734925900398828</c:v>
                </c:pt>
                <c:pt idx="178">
                  <c:v>4.6860572149883408</c:v>
                </c:pt>
                <c:pt idx="179">
                  <c:v>4.7029099986566676</c:v>
                </c:pt>
                <c:pt idx="180">
                  <c:v>4.6972292214844664</c:v>
                </c:pt>
                <c:pt idx="181">
                  <c:v>4.7318538371622436</c:v>
                </c:pt>
                <c:pt idx="182">
                  <c:v>4.8236624227002407</c:v>
                </c:pt>
                <c:pt idx="183">
                  <c:v>4.7245428672732572</c:v>
                </c:pt>
                <c:pt idx="184">
                  <c:v>4.6447230161117723</c:v>
                </c:pt>
                <c:pt idx="185">
                  <c:v>4.5981251264076759</c:v>
                </c:pt>
                <c:pt idx="186">
                  <c:v>4.541076782590582</c:v>
                </c:pt>
                <c:pt idx="187">
                  <c:v>4.5823092368261555</c:v>
                </c:pt>
                <c:pt idx="188">
                  <c:v>4.5731029094823858</c:v>
                </c:pt>
                <c:pt idx="189">
                  <c:v>4.4352261123466459</c:v>
                </c:pt>
                <c:pt idx="190">
                  <c:v>4.3584473573411229</c:v>
                </c:pt>
                <c:pt idx="191">
                  <c:v>4.3822423212065678</c:v>
                </c:pt>
                <c:pt idx="192">
                  <c:v>4.4321556861951468</c:v>
                </c:pt>
                <c:pt idx="193">
                  <c:v>4.4530611867747183</c:v>
                </c:pt>
                <c:pt idx="194">
                  <c:v>4.4508095081436121</c:v>
                </c:pt>
                <c:pt idx="195">
                  <c:v>4.4664264230387634</c:v>
                </c:pt>
                <c:pt idx="196">
                  <c:v>4.5093011339264981</c:v>
                </c:pt>
                <c:pt idx="197">
                  <c:v>4.5636849974048666</c:v>
                </c:pt>
                <c:pt idx="198">
                  <c:v>4.5238812067426499</c:v>
                </c:pt>
                <c:pt idx="199">
                  <c:v>4.5847967828154079</c:v>
                </c:pt>
                <c:pt idx="200">
                  <c:v>4.6815623506196875</c:v>
                </c:pt>
                <c:pt idx="201">
                  <c:v>4.7939613609820615</c:v>
                </c:pt>
                <c:pt idx="202">
                  <c:v>4.7757271457128443</c:v>
                </c:pt>
                <c:pt idx="203">
                  <c:v>4.7666796939200227</c:v>
                </c:pt>
                <c:pt idx="204">
                  <c:v>4.7327919283845956</c:v>
                </c:pt>
                <c:pt idx="205">
                  <c:v>4.4289017143033025</c:v>
                </c:pt>
                <c:pt idx="206">
                  <c:v>3.4107543257464679</c:v>
                </c:pt>
                <c:pt idx="207">
                  <c:v>3.2072531020872748</c:v>
                </c:pt>
                <c:pt idx="208">
                  <c:v>3.0509076939858115</c:v>
                </c:pt>
                <c:pt idx="209">
                  <c:v>3.0477732919391136</c:v>
                </c:pt>
                <c:pt idx="210">
                  <c:v>3.1484252105814665</c:v>
                </c:pt>
                <c:pt idx="211">
                  <c:v>3.176356843014708</c:v>
                </c:pt>
                <c:pt idx="212">
                  <c:v>3.191833689307896</c:v>
                </c:pt>
                <c:pt idx="213">
                  <c:v>3.1524424680805621</c:v>
                </c:pt>
                <c:pt idx="214">
                  <c:v>3.1157289235743191</c:v>
                </c:pt>
                <c:pt idx="215">
                  <c:v>3.1609229476563874</c:v>
                </c:pt>
                <c:pt idx="216">
                  <c:v>3.1592261748173143</c:v>
                </c:pt>
                <c:pt idx="217">
                  <c:v>3.1605798155084566</c:v>
                </c:pt>
                <c:pt idx="218">
                  <c:v>3.1332641252129023</c:v>
                </c:pt>
                <c:pt idx="219">
                  <c:v>3.1150544574679682</c:v>
                </c:pt>
                <c:pt idx="220">
                  <c:v>3.0692182383015765</c:v>
                </c:pt>
                <c:pt idx="221">
                  <c:v>3.0089195169381076</c:v>
                </c:pt>
                <c:pt idx="222">
                  <c:v>3.0760936675352193</c:v>
                </c:pt>
                <c:pt idx="223">
                  <c:v>3.0843222328294662</c:v>
                </c:pt>
                <c:pt idx="224">
                  <c:v>3.0585302947700592</c:v>
                </c:pt>
                <c:pt idx="225">
                  <c:v>3.0036699102483015</c:v>
                </c:pt>
                <c:pt idx="226">
                  <c:v>3.0388860884617306</c:v>
                </c:pt>
                <c:pt idx="227">
                  <c:v>3.0949847738726315</c:v>
                </c:pt>
                <c:pt idx="228">
                  <c:v>3.1274541913182405</c:v>
                </c:pt>
                <c:pt idx="229">
                  <c:v>3.1067943255820647</c:v>
                </c:pt>
                <c:pt idx="230">
                  <c:v>3.1397901037649643</c:v>
                </c:pt>
                <c:pt idx="231">
                  <c:v>3.1686027556431</c:v>
                </c:pt>
                <c:pt idx="232">
                  <c:v>3.1423294922290412</c:v>
                </c:pt>
                <c:pt idx="233">
                  <c:v>3.1455806819330121</c:v>
                </c:pt>
                <c:pt idx="234">
                  <c:v>3.1372187089160284</c:v>
                </c:pt>
                <c:pt idx="235">
                  <c:v>3.1618878801830674</c:v>
                </c:pt>
                <c:pt idx="236">
                  <c:v>3.1528586258661235</c:v>
                </c:pt>
                <c:pt idx="237">
                  <c:v>3.1048404229341555</c:v>
                </c:pt>
                <c:pt idx="238">
                  <c:v>3.1122969244061829</c:v>
                </c:pt>
                <c:pt idx="239">
                  <c:v>3.1744957520833266</c:v>
                </c:pt>
                <c:pt idx="240">
                  <c:v>3.2503120830891654</c:v>
                </c:pt>
                <c:pt idx="241">
                  <c:v>3.2298521812607164</c:v>
                </c:pt>
                <c:pt idx="242">
                  <c:v>3.2855221709883691</c:v>
                </c:pt>
                <c:pt idx="243">
                  <c:v>3.2968635530677446</c:v>
                </c:pt>
                <c:pt idx="244">
                  <c:v>3.2942425083273199</c:v>
                </c:pt>
                <c:pt idx="245">
                  <c:v>3.2885825739153534</c:v>
                </c:pt>
                <c:pt idx="246">
                  <c:v>3.3089075217708617</c:v>
                </c:pt>
                <c:pt idx="247">
                  <c:v>3.3312807654222159</c:v>
                </c:pt>
                <c:pt idx="248">
                  <c:v>3.3215505483721017</c:v>
                </c:pt>
                <c:pt idx="249">
                  <c:v>3.3133190761708833</c:v>
                </c:pt>
                <c:pt idx="250">
                  <c:v>3.3315326507776972</c:v>
                </c:pt>
                <c:pt idx="251">
                  <c:v>3.3839824716684723</c:v>
                </c:pt>
                <c:pt idx="252">
                  <c:v>3.4346862101728877</c:v>
                </c:pt>
                <c:pt idx="253">
                  <c:v>3.5526498882359516</c:v>
                </c:pt>
                <c:pt idx="254">
                  <c:v>3.5364319936574016</c:v>
                </c:pt>
                <c:pt idx="255">
                  <c:v>3.6374433627253775</c:v>
                </c:pt>
                <c:pt idx="256">
                  <c:v>3.6631559359782782</c:v>
                </c:pt>
                <c:pt idx="257">
                  <c:v>3.7143753482406829</c:v>
                </c:pt>
                <c:pt idx="258">
                  <c:v>3.7072873663976069</c:v>
                </c:pt>
                <c:pt idx="259">
                  <c:v>3.7177415912103995</c:v>
                </c:pt>
                <c:pt idx="260">
                  <c:v>3.7360617700743832</c:v>
                </c:pt>
                <c:pt idx="261">
                  <c:v>3.7030032073760637</c:v>
                </c:pt>
                <c:pt idx="262">
                  <c:v>3.7647002016225919</c:v>
                </c:pt>
                <c:pt idx="263">
                  <c:v>3.866061941000055</c:v>
                </c:pt>
                <c:pt idx="264">
                  <c:v>3.8191826860502465</c:v>
                </c:pt>
                <c:pt idx="265">
                  <c:v>3.7946740770492373</c:v>
                </c:pt>
                <c:pt idx="266">
                  <c:v>3.7508599806242326</c:v>
                </c:pt>
                <c:pt idx="267">
                  <c:v>3.7185168548478087</c:v>
                </c:pt>
                <c:pt idx="268">
                  <c:v>3.6839117193009145</c:v>
                </c:pt>
                <c:pt idx="269">
                  <c:v>3.6077001365270713</c:v>
                </c:pt>
                <c:pt idx="270">
                  <c:v>3.6435491962524571</c:v>
                </c:pt>
                <c:pt idx="271">
                  <c:v>3.5683322014052421</c:v>
                </c:pt>
                <c:pt idx="272">
                  <c:v>3.5868136216769408</c:v>
                </c:pt>
                <c:pt idx="273">
                  <c:v>3.5249707731309825</c:v>
                </c:pt>
                <c:pt idx="274">
                  <c:v>3.5372442679342075</c:v>
                </c:pt>
                <c:pt idx="275">
                  <c:v>3.6178497207250451</c:v>
                </c:pt>
                <c:pt idx="276">
                  <c:v>3.7150711848758071</c:v>
                </c:pt>
                <c:pt idx="277">
                  <c:v>3.8922117835202878</c:v>
                </c:pt>
                <c:pt idx="278">
                  <c:v>4.0174458530598169</c:v>
                </c:pt>
                <c:pt idx="279">
                  <c:v>3.963873993316998</c:v>
                </c:pt>
                <c:pt idx="280">
                  <c:v>4.0745508452058727</c:v>
                </c:pt>
                <c:pt idx="281">
                  <c:v>4.0639039088363953</c:v>
                </c:pt>
                <c:pt idx="282">
                  <c:v>3.9992297630431977</c:v>
                </c:pt>
                <c:pt idx="283">
                  <c:v>3.9655148550754218</c:v>
                </c:pt>
                <c:pt idx="284">
                  <c:v>3.8853241769304576</c:v>
                </c:pt>
                <c:pt idx="285">
                  <c:v>3.8287385049858154</c:v>
                </c:pt>
                <c:pt idx="286">
                  <c:v>3.791427800731662</c:v>
                </c:pt>
                <c:pt idx="287">
                  <c:v>3.7604161643181637</c:v>
                </c:pt>
                <c:pt idx="288">
                  <c:v>3.6241296169732675</c:v>
                </c:pt>
                <c:pt idx="289">
                  <c:v>3.5751877314883491</c:v>
                </c:pt>
                <c:pt idx="290">
                  <c:v>3.7288996075007206</c:v>
                </c:pt>
                <c:pt idx="291">
                  <c:v>3.5726765968316387</c:v>
                </c:pt>
                <c:pt idx="292">
                  <c:v>3.5021150962949479</c:v>
                </c:pt>
                <c:pt idx="293">
                  <c:v>3.5201866666225179</c:v>
                </c:pt>
                <c:pt idx="294">
                  <c:v>3.427049725586472</c:v>
                </c:pt>
                <c:pt idx="295">
                  <c:v>3.4396877977449409</c:v>
                </c:pt>
                <c:pt idx="296">
                  <c:v>3.2664580637431242</c:v>
                </c:pt>
                <c:pt idx="297">
                  <c:v>3.1335538786486663</c:v>
                </c:pt>
                <c:pt idx="298">
                  <c:v>2.9236881559762433</c:v>
                </c:pt>
                <c:pt idx="299">
                  <c:v>2.8863580825648252</c:v>
                </c:pt>
                <c:pt idx="300">
                  <c:v>2.6372738684354298</c:v>
                </c:pt>
                <c:pt idx="301">
                  <c:v>2.2383417444615348</c:v>
                </c:pt>
                <c:pt idx="302">
                  <c:v>2.2630690000974698</c:v>
                </c:pt>
                <c:pt idx="303">
                  <c:v>2.0480242805385971</c:v>
                </c:pt>
                <c:pt idx="304">
                  <c:v>2.1167562749200277</c:v>
                </c:pt>
                <c:pt idx="305">
                  <c:v>2.0852792069785395</c:v>
                </c:pt>
                <c:pt idx="306">
                  <c:v>2.222435120845367</c:v>
                </c:pt>
                <c:pt idx="307">
                  <c:v>2.3245120818701763</c:v>
                </c:pt>
                <c:pt idx="308">
                  <c:v>2.3926750305651434</c:v>
                </c:pt>
                <c:pt idx="309">
                  <c:v>2.6644505634042259</c:v>
                </c:pt>
                <c:pt idx="310">
                  <c:v>2.8104355496909301</c:v>
                </c:pt>
                <c:pt idx="311">
                  <c:v>2.8584587936247736</c:v>
                </c:pt>
                <c:pt idx="312">
                  <c:v>2.7567627737770035</c:v>
                </c:pt>
                <c:pt idx="313">
                  <c:v>2.7901228148114816</c:v>
                </c:pt>
                <c:pt idx="314">
                  <c:v>2.8067693366130921</c:v>
                </c:pt>
                <c:pt idx="315">
                  <c:v>2.7173901246959113</c:v>
                </c:pt>
                <c:pt idx="316">
                  <c:v>2.7526147752729466</c:v>
                </c:pt>
                <c:pt idx="317">
                  <c:v>2.7379652697918138</c:v>
                </c:pt>
                <c:pt idx="318">
                  <c:v>2.889606782374142</c:v>
                </c:pt>
                <c:pt idx="319">
                  <c:v>2.9168654251433144</c:v>
                </c:pt>
                <c:pt idx="320">
                  <c:v>2.9870475740505169</c:v>
                </c:pt>
                <c:pt idx="321">
                  <c:v>3.0099313885580408</c:v>
                </c:pt>
                <c:pt idx="322">
                  <c:v>3.0164469548628392</c:v>
                </c:pt>
                <c:pt idx="323">
                  <c:v>3.0819615046809385</c:v>
                </c:pt>
                <c:pt idx="324">
                  <c:v>3.0174905181982932</c:v>
                </c:pt>
                <c:pt idx="325">
                  <c:v>3.1977477874598521</c:v>
                </c:pt>
                <c:pt idx="326">
                  <c:v>3.2161435902547915</c:v>
                </c:pt>
                <c:pt idx="327">
                  <c:v>3.1643328954529082</c:v>
                </c:pt>
                <c:pt idx="328">
                  <c:v>3.0957187503234667</c:v>
                </c:pt>
                <c:pt idx="329">
                  <c:v>3.1053417436807642</c:v>
                </c:pt>
                <c:pt idx="330">
                  <c:v>3.1119574087812718</c:v>
                </c:pt>
                <c:pt idx="331">
                  <c:v>3.1243469211111852</c:v>
                </c:pt>
                <c:pt idx="332">
                  <c:v>3.16931138998646</c:v>
                </c:pt>
                <c:pt idx="333">
                  <c:v>3.1503794084978356</c:v>
                </c:pt>
                <c:pt idx="334">
                  <c:v>3.2407149091289624</c:v>
                </c:pt>
                <c:pt idx="335">
                  <c:v>3.3053342582665559</c:v>
                </c:pt>
                <c:pt idx="336">
                  <c:v>3.3126583803709084</c:v>
                </c:pt>
                <c:pt idx="337">
                  <c:v>3.2510584721021658</c:v>
                </c:pt>
                <c:pt idx="338">
                  <c:v>3.1708246322304499</c:v>
                </c:pt>
                <c:pt idx="339">
                  <c:v>3.1807634618176674</c:v>
                </c:pt>
                <c:pt idx="340">
                  <c:v>3.2587102220028781</c:v>
                </c:pt>
                <c:pt idx="341">
                  <c:v>3.285310940617407</c:v>
                </c:pt>
                <c:pt idx="342">
                  <c:v>3.2769679040448287</c:v>
                </c:pt>
                <c:pt idx="343">
                  <c:v>3.2479536707145398</c:v>
                </c:pt>
                <c:pt idx="344">
                  <c:v>3.1356031649766622</c:v>
                </c:pt>
                <c:pt idx="345">
                  <c:v>3.116272808019966</c:v>
                </c:pt>
                <c:pt idx="346">
                  <c:v>3.1796150986614338</c:v>
                </c:pt>
                <c:pt idx="347">
                  <c:v>3.3532889720466077</c:v>
                </c:pt>
                <c:pt idx="348">
                  <c:v>3.4234039847127606</c:v>
                </c:pt>
                <c:pt idx="349">
                  <c:v>3.5196507872547773</c:v>
                </c:pt>
                <c:pt idx="350">
                  <c:v>3.4986154527326612</c:v>
                </c:pt>
                <c:pt idx="351">
                  <c:v>3.5564210806976253</c:v>
                </c:pt>
                <c:pt idx="352">
                  <c:v>3.5683874228650598</c:v>
                </c:pt>
                <c:pt idx="353">
                  <c:v>3.6146879879519491</c:v>
                </c:pt>
                <c:pt idx="354">
                  <c:v>3.6275392343637054</c:v>
                </c:pt>
                <c:pt idx="355">
                  <c:v>3.6978514106402751</c:v>
                </c:pt>
                <c:pt idx="356">
                  <c:v>3.9209272436783733</c:v>
                </c:pt>
                <c:pt idx="357">
                  <c:v>4.0318345859535833</c:v>
                </c:pt>
                <c:pt idx="358">
                  <c:v>4.0615717147402419</c:v>
                </c:pt>
                <c:pt idx="359">
                  <c:v>4.0183555135691504</c:v>
                </c:pt>
                <c:pt idx="360">
                  <c:v>4.1629266661185484</c:v>
                </c:pt>
                <c:pt idx="361">
                  <c:v>4.1939376917106452</c:v>
                </c:pt>
                <c:pt idx="362">
                  <c:v>4.113060804586949</c:v>
                </c:pt>
                <c:pt idx="363">
                  <c:v>4.0545865731583577</c:v>
                </c:pt>
                <c:pt idx="364">
                  <c:v>3.7892199773282345</c:v>
                </c:pt>
                <c:pt idx="365">
                  <c:v>3.8535566519290017</c:v>
                </c:pt>
                <c:pt idx="366">
                  <c:v>3.9338419207041628</c:v>
                </c:pt>
                <c:pt idx="367">
                  <c:v>4.0002865501357601</c:v>
                </c:pt>
                <c:pt idx="368">
                  <c:v>4.0505954654767109</c:v>
                </c:pt>
                <c:pt idx="369">
                  <c:v>4.0107606321563161</c:v>
                </c:pt>
                <c:pt idx="370">
                  <c:v>3.9719977822750532</c:v>
                </c:pt>
                <c:pt idx="371">
                  <c:v>3.9663969760570468</c:v>
                </c:pt>
                <c:pt idx="372">
                  <c:v>3.9379392139539013</c:v>
                </c:pt>
                <c:pt idx="373">
                  <c:v>3.88005667159026</c:v>
                </c:pt>
                <c:pt idx="374">
                  <c:v>4.053314401042142</c:v>
                </c:pt>
                <c:pt idx="375">
                  <c:v>3.9792155792940789</c:v>
                </c:pt>
                <c:pt idx="376">
                  <c:v>3.9891981156248253</c:v>
                </c:pt>
                <c:pt idx="377">
                  <c:v>4.018604906968803</c:v>
                </c:pt>
                <c:pt idx="378">
                  <c:v>3.9971989595794413</c:v>
                </c:pt>
                <c:pt idx="379">
                  <c:v>4.0982525878303484</c:v>
                </c:pt>
                <c:pt idx="380">
                  <c:v>4.1743156193073858</c:v>
                </c:pt>
                <c:pt idx="381">
                  <c:v>3.9123110998948101</c:v>
                </c:pt>
                <c:pt idx="382">
                  <c:v>3.7657156283523232</c:v>
                </c:pt>
                <c:pt idx="383">
                  <c:v>3.7621444277936922</c:v>
                </c:pt>
                <c:pt idx="384">
                  <c:v>3.7367582889696322</c:v>
                </c:pt>
                <c:pt idx="385">
                  <c:v>3.8139135689667443</c:v>
                </c:pt>
                <c:pt idx="386">
                  <c:v>3.9365666344698389</c:v>
                </c:pt>
                <c:pt idx="387">
                  <c:v>3.9366622162631026</c:v>
                </c:pt>
                <c:pt idx="388">
                  <c:v>3.8939776411802534</c:v>
                </c:pt>
                <c:pt idx="389">
                  <c:v>4.0227291110555994</c:v>
                </c:pt>
                <c:pt idx="390">
                  <c:v>4.0761523175400676</c:v>
                </c:pt>
                <c:pt idx="391">
                  <c:v>4.0761069423048184</c:v>
                </c:pt>
                <c:pt idx="392">
                  <c:v>4.1036626180555169</c:v>
                </c:pt>
                <c:pt idx="393">
                  <c:v>3.9850148103100209</c:v>
                </c:pt>
                <c:pt idx="394">
                  <c:v>3.9259595046593794</c:v>
                </c:pt>
                <c:pt idx="395">
                  <c:v>3.9413351297413906</c:v>
                </c:pt>
                <c:pt idx="396">
                  <c:v>3.9068456667738118</c:v>
                </c:pt>
                <c:pt idx="397">
                  <c:v>3.9748379430590246</c:v>
                </c:pt>
                <c:pt idx="398">
                  <c:v>4.1348495308559379</c:v>
                </c:pt>
                <c:pt idx="399">
                  <c:v>4.4666695047940985</c:v>
                </c:pt>
                <c:pt idx="400">
                  <c:v>4.719978152229741</c:v>
                </c:pt>
                <c:pt idx="401">
                  <c:v>4.742293028801619</c:v>
                </c:pt>
                <c:pt idx="402">
                  <c:v>4.6527489160472078</c:v>
                </c:pt>
                <c:pt idx="403">
                  <c:v>4.6320644954221342</c:v>
                </c:pt>
                <c:pt idx="404">
                  <c:v>4.5924772922299155</c:v>
                </c:pt>
                <c:pt idx="405">
                  <c:v>4.5366245867515449</c:v>
                </c:pt>
                <c:pt idx="406">
                  <c:v>4.585143911638121</c:v>
                </c:pt>
                <c:pt idx="407">
                  <c:v>4.6584430664652343</c:v>
                </c:pt>
                <c:pt idx="408">
                  <c:v>4.6549706922048806</c:v>
                </c:pt>
                <c:pt idx="409">
                  <c:v>4.6153318330435642</c:v>
                </c:pt>
                <c:pt idx="410">
                  <c:v>4.6678315410063025</c:v>
                </c:pt>
                <c:pt idx="411">
                  <c:v>4.6737563635426911</c:v>
                </c:pt>
                <c:pt idx="412">
                  <c:v>4.6317967129913331</c:v>
                </c:pt>
                <c:pt idx="413">
                  <c:v>4.616832269648091</c:v>
                </c:pt>
                <c:pt idx="414">
                  <c:v>4.5607058872158222</c:v>
                </c:pt>
                <c:pt idx="415">
                  <c:v>4.6044171878996591</c:v>
                </c:pt>
                <c:pt idx="416">
                  <c:v>4.6161743731643998</c:v>
                </c:pt>
                <c:pt idx="417">
                  <c:v>4.6150995106691397</c:v>
                </c:pt>
                <c:pt idx="418">
                  <c:v>4.5730435706026054</c:v>
                </c:pt>
                <c:pt idx="419">
                  <c:v>4.5221787383370211</c:v>
                </c:pt>
                <c:pt idx="420">
                  <c:v>4.4274116779220725</c:v>
                </c:pt>
                <c:pt idx="421">
                  <c:v>4.2942811452966696</c:v>
                </c:pt>
                <c:pt idx="422">
                  <c:v>4.2762645881569705</c:v>
                </c:pt>
                <c:pt idx="423">
                  <c:v>4.0677748047700977</c:v>
                </c:pt>
                <c:pt idx="424">
                  <c:v>3.9400221416221379</c:v>
                </c:pt>
                <c:pt idx="425">
                  <c:v>3.6405077144080877</c:v>
                </c:pt>
                <c:pt idx="426">
                  <c:v>3.6509877887901543</c:v>
                </c:pt>
                <c:pt idx="427">
                  <c:v>3.6313474158617045</c:v>
                </c:pt>
                <c:pt idx="428">
                  <c:v>3.6383574444412585</c:v>
                </c:pt>
                <c:pt idx="429">
                  <c:v>3.6546005022834969</c:v>
                </c:pt>
                <c:pt idx="430">
                  <c:v>3.7147418966825261</c:v>
                </c:pt>
                <c:pt idx="431">
                  <c:v>3.7046310185661957</c:v>
                </c:pt>
                <c:pt idx="432">
                  <c:v>3.7079870464602696</c:v>
                </c:pt>
                <c:pt idx="433">
                  <c:v>3.647726824045769</c:v>
                </c:pt>
                <c:pt idx="434">
                  <c:v>3.5483293238480322</c:v>
                </c:pt>
                <c:pt idx="435">
                  <c:v>3.5429205914474098</c:v>
                </c:pt>
                <c:pt idx="436">
                  <c:v>3.4609078337106194</c:v>
                </c:pt>
                <c:pt idx="437">
                  <c:v>3.4171420297206141</c:v>
                </c:pt>
                <c:pt idx="438">
                  <c:v>3.3967825624293524</c:v>
                </c:pt>
                <c:pt idx="439">
                  <c:v>3.5084475488031166</c:v>
                </c:pt>
                <c:pt idx="440">
                  <c:v>3.5550679928327056</c:v>
                </c:pt>
                <c:pt idx="441">
                  <c:v>3.5225608290718022</c:v>
                </c:pt>
                <c:pt idx="442">
                  <c:v>3.4812421730637499</c:v>
                </c:pt>
                <c:pt idx="443">
                  <c:v>3.463608463276731</c:v>
                </c:pt>
                <c:pt idx="444">
                  <c:v>3.5503129201660957</c:v>
                </c:pt>
                <c:pt idx="445">
                  <c:v>3.5420539847006354</c:v>
                </c:pt>
                <c:pt idx="446">
                  <c:v>3.5453598713933352</c:v>
                </c:pt>
                <c:pt idx="447">
                  <c:v>3.6036883551894174</c:v>
                </c:pt>
                <c:pt idx="448">
                  <c:v>3.6737457983741626</c:v>
                </c:pt>
                <c:pt idx="449">
                  <c:v>3.6813378139915258</c:v>
                </c:pt>
                <c:pt idx="450">
                  <c:v>3.6973693938417624</c:v>
                </c:pt>
                <c:pt idx="451">
                  <c:v>3.7219369808456055</c:v>
                </c:pt>
                <c:pt idx="452">
                  <c:v>3.6888566897213524</c:v>
                </c:pt>
                <c:pt idx="453">
                  <c:v>3.7074785974592763</c:v>
                </c:pt>
                <c:pt idx="454">
                  <c:v>3.8326144903323822</c:v>
                </c:pt>
                <c:pt idx="455">
                  <c:v>3.8728119127289928</c:v>
                </c:pt>
                <c:pt idx="456">
                  <c:v>3.9352045152478228</c:v>
                </c:pt>
                <c:pt idx="457">
                  <c:v>3.9346534719245474</c:v>
                </c:pt>
                <c:pt idx="458">
                  <c:v>3.9409980412662304</c:v>
                </c:pt>
                <c:pt idx="459">
                  <c:v>3.8839578026869419</c:v>
                </c:pt>
                <c:pt idx="460">
                  <c:v>3.8466748033319051</c:v>
                </c:pt>
                <c:pt idx="461">
                  <c:v>3.5492626830503116</c:v>
                </c:pt>
                <c:pt idx="462">
                  <c:v>2.969437445122753</c:v>
                </c:pt>
                <c:pt idx="463">
                  <c:v>2.9278156815762721</c:v>
                </c:pt>
                <c:pt idx="464">
                  <c:v>2.8809723723349268</c:v>
                </c:pt>
                <c:pt idx="465">
                  <c:v>2.9876696703621266</c:v>
                </c:pt>
                <c:pt idx="466">
                  <c:v>3.04272048716809</c:v>
                </c:pt>
                <c:pt idx="467">
                  <c:v>3.163618503795758</c:v>
                </c:pt>
                <c:pt idx="468">
                  <c:v>3.1893084947463959</c:v>
                </c:pt>
                <c:pt idx="469">
                  <c:v>3.3039568445478076</c:v>
                </c:pt>
                <c:pt idx="470">
                  <c:v>3.3478710280771398</c:v>
                </c:pt>
                <c:pt idx="471">
                  <c:v>3.416747059951772</c:v>
                </c:pt>
                <c:pt idx="472">
                  <c:v>3.4344464365065654</c:v>
                </c:pt>
                <c:pt idx="473">
                  <c:v>3.5015177429802926</c:v>
                </c:pt>
                <c:pt idx="474">
                  <c:v>3.5838596732001617</c:v>
                </c:pt>
                <c:pt idx="475">
                  <c:v>3.6142230602977348</c:v>
                </c:pt>
                <c:pt idx="476">
                  <c:v>3.6116278252357672</c:v>
                </c:pt>
                <c:pt idx="477">
                  <c:v>3.5804014239072335</c:v>
                </c:pt>
                <c:pt idx="478">
                  <c:v>3.627709169410227</c:v>
                </c:pt>
                <c:pt idx="479">
                  <c:v>3.665294872109444</c:v>
                </c:pt>
                <c:pt idx="480">
                  <c:v>3.7576862411144369</c:v>
                </c:pt>
                <c:pt idx="481">
                  <c:v>3.8095389265233925</c:v>
                </c:pt>
                <c:pt idx="482">
                  <c:v>3.7891612487037696</c:v>
                </c:pt>
                <c:pt idx="483">
                  <c:v>3.7091009096078227</c:v>
                </c:pt>
                <c:pt idx="484">
                  <c:v>3.7237159915193647</c:v>
                </c:pt>
                <c:pt idx="485">
                  <c:v>3.7145735989203517</c:v>
                </c:pt>
                <c:pt idx="486">
                  <c:v>3.6816488476203952</c:v>
                </c:pt>
                <c:pt idx="487">
                  <c:v>3.6915759827543595</c:v>
                </c:pt>
                <c:pt idx="488">
                  <c:v>3.7472185552896411</c:v>
                </c:pt>
                <c:pt idx="489">
                  <c:v>3.8722521055634989</c:v>
                </c:pt>
                <c:pt idx="490">
                  <c:v>3.8571315790290583</c:v>
                </c:pt>
                <c:pt idx="491">
                  <c:v>3.8322667790033971</c:v>
                </c:pt>
                <c:pt idx="492">
                  <c:v>3.7030269171010044</c:v>
                </c:pt>
                <c:pt idx="493">
                  <c:v>3.6633090364387124</c:v>
                </c:pt>
                <c:pt idx="494">
                  <c:v>3.7184347023418578</c:v>
                </c:pt>
                <c:pt idx="495">
                  <c:v>3.6485072853799241</c:v>
                </c:pt>
                <c:pt idx="496">
                  <c:v>3.6871583634849765</c:v>
                </c:pt>
                <c:pt idx="497">
                  <c:v>3.6223306133848836</c:v>
                </c:pt>
                <c:pt idx="498">
                  <c:v>3.5334473320383877</c:v>
                </c:pt>
                <c:pt idx="499">
                  <c:v>3.5121119363268294</c:v>
                </c:pt>
                <c:pt idx="500">
                  <c:v>3.5148759110372216</c:v>
                </c:pt>
                <c:pt idx="501">
                  <c:v>3.527481437910331</c:v>
                </c:pt>
                <c:pt idx="502">
                  <c:v>3.5445497362691465</c:v>
                </c:pt>
                <c:pt idx="503">
                  <c:v>3.5635902265109372</c:v>
                </c:pt>
                <c:pt idx="504">
                  <c:v>3.5381704430791863</c:v>
                </c:pt>
                <c:pt idx="505">
                  <c:v>3.5493538160967275</c:v>
                </c:pt>
                <c:pt idx="506">
                  <c:v>3.5653591043284583</c:v>
                </c:pt>
                <c:pt idx="507">
                  <c:v>3.6878136169541511</c:v>
                </c:pt>
                <c:pt idx="508">
                  <c:v>3.6870666162687917</c:v>
                </c:pt>
                <c:pt idx="509">
                  <c:v>3.6334961945870838</c:v>
                </c:pt>
                <c:pt idx="510">
                  <c:v>3.5683069413938382</c:v>
                </c:pt>
                <c:pt idx="511">
                  <c:v>3.5433431069989951</c:v>
                </c:pt>
                <c:pt idx="512">
                  <c:v>3.6486156895475079</c:v>
                </c:pt>
                <c:pt idx="513">
                  <c:v>3.6551799271966381</c:v>
                </c:pt>
                <c:pt idx="514">
                  <c:v>3.7411650734889053</c:v>
                </c:pt>
                <c:pt idx="515">
                  <c:v>3.7485893778433965</c:v>
                </c:pt>
                <c:pt idx="516">
                  <c:v>3.8013103844074156</c:v>
                </c:pt>
                <c:pt idx="517">
                  <c:v>3.8632910264917952</c:v>
                </c:pt>
                <c:pt idx="518">
                  <c:v>3.877146375209366</c:v>
                </c:pt>
                <c:pt idx="519">
                  <c:v>3.989180165585835</c:v>
                </c:pt>
                <c:pt idx="520">
                  <c:v>4.4912568522573695</c:v>
                </c:pt>
                <c:pt idx="521">
                  <c:v>4.7909393019653557</c:v>
                </c:pt>
                <c:pt idx="522">
                  <c:v>5.8871599677454585</c:v>
                </c:pt>
                <c:pt idx="523">
                  <c:v>4.4311916242333202</c:v>
                </c:pt>
                <c:pt idx="524">
                  <c:v>4.2586409943290171</c:v>
                </c:pt>
                <c:pt idx="525">
                  <c:v>4.4331588445037715</c:v>
                </c:pt>
                <c:pt idx="526">
                  <c:v>4.1882743880673754</c:v>
                </c:pt>
                <c:pt idx="527">
                  <c:v>4.2361101927457261</c:v>
                </c:pt>
                <c:pt idx="528">
                  <c:v>3.943940037845421</c:v>
                </c:pt>
                <c:pt idx="529">
                  <c:v>3.8094324216688547</c:v>
                </c:pt>
                <c:pt idx="530">
                  <c:v>3.8212125702078441</c:v>
                </c:pt>
                <c:pt idx="531">
                  <c:v>3.7669297250701788</c:v>
                </c:pt>
                <c:pt idx="532">
                  <c:v>3.7374181249521476</c:v>
                </c:pt>
                <c:pt idx="533">
                  <c:v>3.6980513844474907</c:v>
                </c:pt>
                <c:pt idx="534">
                  <c:v>3.7482269067623695</c:v>
                </c:pt>
                <c:pt idx="535">
                  <c:v>3.7206842578713224</c:v>
                </c:pt>
                <c:pt idx="536">
                  <c:v>3.7085044201729067</c:v>
                </c:pt>
                <c:pt idx="537">
                  <c:v>3.7094875911397422</c:v>
                </c:pt>
                <c:pt idx="538">
                  <c:v>3.651071485703115</c:v>
                </c:pt>
                <c:pt idx="539">
                  <c:v>3.5600190486978733</c:v>
                </c:pt>
                <c:pt idx="540">
                  <c:v>3.5675749488676671</c:v>
                </c:pt>
                <c:pt idx="541">
                  <c:v>3.6473739259944842</c:v>
                </c:pt>
                <c:pt idx="542">
                  <c:v>3.6394104515651806</c:v>
                </c:pt>
                <c:pt idx="543">
                  <c:v>3.5614303284543185</c:v>
                </c:pt>
                <c:pt idx="544">
                  <c:v>3.6548388857600176</c:v>
                </c:pt>
                <c:pt idx="545">
                  <c:v>3.6530636817684718</c:v>
                </c:pt>
                <c:pt idx="546">
                  <c:v>3.574557297272301</c:v>
                </c:pt>
                <c:pt idx="547">
                  <c:v>3.4543450567853768</c:v>
                </c:pt>
                <c:pt idx="548">
                  <c:v>3.4947315718678853</c:v>
                </c:pt>
                <c:pt idx="549">
                  <c:v>3.5120193358876977</c:v>
                </c:pt>
                <c:pt idx="550">
                  <c:v>3.5887704234205131</c:v>
                </c:pt>
                <c:pt idx="551">
                  <c:v>3.625097468081087</c:v>
                </c:pt>
                <c:pt idx="552">
                  <c:v>3.7654398848458244</c:v>
                </c:pt>
                <c:pt idx="553">
                  <c:v>3.8882932897024207</c:v>
                </c:pt>
                <c:pt idx="554">
                  <c:v>3.9476282331207067</c:v>
                </c:pt>
                <c:pt idx="555">
                  <c:v>3.9083602052820989</c:v>
                </c:pt>
                <c:pt idx="556">
                  <c:v>3.8594587425268001</c:v>
                </c:pt>
                <c:pt idx="557">
                  <c:v>3.5783047512536967</c:v>
                </c:pt>
                <c:pt idx="558">
                  <c:v>3.6526119568264788</c:v>
                </c:pt>
                <c:pt idx="559">
                  <c:v>3.6765473375896529</c:v>
                </c:pt>
                <c:pt idx="560">
                  <c:v>3.6032534342917417</c:v>
                </c:pt>
                <c:pt idx="561">
                  <c:v>3.560666578598735</c:v>
                </c:pt>
                <c:pt idx="562">
                  <c:v>3.6176029722834211</c:v>
                </c:pt>
                <c:pt idx="563">
                  <c:v>3.6880575865498537</c:v>
                </c:pt>
                <c:pt idx="564">
                  <c:v>3.6561221970361828</c:v>
                </c:pt>
                <c:pt idx="565">
                  <c:v>3.6237971461714711</c:v>
                </c:pt>
                <c:pt idx="566">
                  <c:v>3.6059114274851467</c:v>
                </c:pt>
                <c:pt idx="567">
                  <c:v>3.6477414272417263</c:v>
                </c:pt>
                <c:pt idx="568">
                  <c:v>3.6819416844980801</c:v>
                </c:pt>
                <c:pt idx="569">
                  <c:v>3.6546555366287805</c:v>
                </c:pt>
                <c:pt idx="570">
                  <c:v>3.6946690911363587</c:v>
                </c:pt>
                <c:pt idx="571">
                  <c:v>3.7198092663833289</c:v>
                </c:pt>
                <c:pt idx="572">
                  <c:v>3.7653155537647538</c:v>
                </c:pt>
                <c:pt idx="573">
                  <c:v>3.731698501378792</c:v>
                </c:pt>
                <c:pt idx="574">
                  <c:v>3.7760692870500359</c:v>
                </c:pt>
                <c:pt idx="575">
                  <c:v>3.778482021198732</c:v>
                </c:pt>
                <c:pt idx="576">
                  <c:v>3.7873288378107546</c:v>
                </c:pt>
                <c:pt idx="577">
                  <c:v>3.8248116993586407</c:v>
                </c:pt>
                <c:pt idx="578">
                  <c:v>3.8141431583466079</c:v>
                </c:pt>
                <c:pt idx="579">
                  <c:v>3.8075593592309849</c:v>
                </c:pt>
                <c:pt idx="580">
                  <c:v>3.8437867193786364</c:v>
                </c:pt>
                <c:pt idx="581">
                  <c:v>3.8131242362525848</c:v>
                </c:pt>
                <c:pt idx="582">
                  <c:v>3.8413288139772424</c:v>
                </c:pt>
                <c:pt idx="583">
                  <c:v>3.8463062987974905</c:v>
                </c:pt>
                <c:pt idx="584">
                  <c:v>3.857299867703361</c:v>
                </c:pt>
                <c:pt idx="585">
                  <c:v>3.9349873664454953</c:v>
                </c:pt>
                <c:pt idx="586">
                  <c:v>4.318137629700316</c:v>
                </c:pt>
                <c:pt idx="587">
                  <c:v>4.3970578877906696</c:v>
                </c:pt>
                <c:pt idx="588">
                  <c:v>4.5368077196588317</c:v>
                </c:pt>
                <c:pt idx="589">
                  <c:v>4.3896589342424024</c:v>
                </c:pt>
                <c:pt idx="590">
                  <c:v>4.4633991379848466</c:v>
                </c:pt>
                <c:pt idx="591">
                  <c:v>4.564120440485758</c:v>
                </c:pt>
                <c:pt idx="592">
                  <c:v>4.7242681006372544</c:v>
                </c:pt>
                <c:pt idx="593">
                  <c:v>4.6210511033856498</c:v>
                </c:pt>
                <c:pt idx="594">
                  <c:v>4.5194886332669553</c:v>
                </c:pt>
                <c:pt idx="595">
                  <c:v>4.3363847723307654</c:v>
                </c:pt>
                <c:pt idx="596">
                  <c:v>4.3803619862227938</c:v>
                </c:pt>
                <c:pt idx="597">
                  <c:v>4.5038659647118759</c:v>
                </c:pt>
                <c:pt idx="598">
                  <c:v>4.5322456865198149</c:v>
                </c:pt>
                <c:pt idx="599">
                  <c:v>4.5782734956124695</c:v>
                </c:pt>
                <c:pt idx="600">
                  <c:v>4.5874263707786342</c:v>
                </c:pt>
                <c:pt idx="601">
                  <c:v>4.7319219637140639</c:v>
                </c:pt>
                <c:pt idx="602">
                  <c:v>4.6516534147774919</c:v>
                </c:pt>
                <c:pt idx="603">
                  <c:v>4.6118225893848175</c:v>
                </c:pt>
                <c:pt idx="604">
                  <c:v>4.578641864414922</c:v>
                </c:pt>
                <c:pt idx="605">
                  <c:v>4.5569312199758381</c:v>
                </c:pt>
                <c:pt idx="606">
                  <c:v>4.6672212464231269</c:v>
                </c:pt>
                <c:pt idx="607">
                  <c:v>4.7512883238965973</c:v>
                </c:pt>
                <c:pt idx="608">
                  <c:v>4.8299768577048159</c:v>
                </c:pt>
                <c:pt idx="609">
                  <c:v>5.0457602546389912</c:v>
                </c:pt>
                <c:pt idx="610">
                  <c:v>5.079816900929826</c:v>
                </c:pt>
                <c:pt idx="611">
                  <c:v>5.10015974254011</c:v>
                </c:pt>
                <c:pt idx="612">
                  <c:v>5.191945195614923</c:v>
                </c:pt>
                <c:pt idx="613">
                  <c:v>5.1488415122994153</c:v>
                </c:pt>
                <c:pt idx="614">
                  <c:v>5.0552370664042332</c:v>
                </c:pt>
                <c:pt idx="615">
                  <c:v>4.9996230040921947</c:v>
                </c:pt>
                <c:pt idx="616">
                  <c:v>4.9869275786980118</c:v>
                </c:pt>
                <c:pt idx="617">
                  <c:v>4.9665611867966764</c:v>
                </c:pt>
                <c:pt idx="618">
                  <c:v>4.819729756764902</c:v>
                </c:pt>
                <c:pt idx="619">
                  <c:v>4.7387662666858699</c:v>
                </c:pt>
                <c:pt idx="620">
                  <c:v>4.67297856081096</c:v>
                </c:pt>
                <c:pt idx="621">
                  <c:v>4.6215476882598718</c:v>
                </c:pt>
                <c:pt idx="622">
                  <c:v>4.622170449629798</c:v>
                </c:pt>
                <c:pt idx="623">
                  <c:v>4.6210492255764111</c:v>
                </c:pt>
                <c:pt idx="624">
                  <c:v>4.5934866050944994</c:v>
                </c:pt>
                <c:pt idx="625">
                  <c:v>4.728324934946496</c:v>
                </c:pt>
                <c:pt idx="626">
                  <c:v>4.9791275078400066</c:v>
                </c:pt>
                <c:pt idx="627">
                  <c:v>4.9490089628874872</c:v>
                </c:pt>
                <c:pt idx="628">
                  <c:v>4.903080583002537</c:v>
                </c:pt>
                <c:pt idx="629">
                  <c:v>4.8749382543114868</c:v>
                </c:pt>
                <c:pt idx="630">
                  <c:v>4.9151190425850535</c:v>
                </c:pt>
                <c:pt idx="631">
                  <c:v>4.9387976013884343</c:v>
                </c:pt>
                <c:pt idx="632">
                  <c:v>4.9567061259538612</c:v>
                </c:pt>
                <c:pt idx="633">
                  <c:v>4.9359621953237092</c:v>
                </c:pt>
                <c:pt idx="634">
                  <c:v>4.9604504613409262</c:v>
                </c:pt>
                <c:pt idx="635">
                  <c:v>4.9886804764882111</c:v>
                </c:pt>
                <c:pt idx="636">
                  <c:v>5.0108888300511722</c:v>
                </c:pt>
                <c:pt idx="637">
                  <c:v>5.4114786153310925</c:v>
                </c:pt>
                <c:pt idx="638">
                  <c:v>5.387545936620378</c:v>
                </c:pt>
                <c:pt idx="639">
                  <c:v>5.2913007286614819</c:v>
                </c:pt>
                <c:pt idx="640">
                  <c:v>5.2051530391586232</c:v>
                </c:pt>
                <c:pt idx="641">
                  <c:v>5.1720039200825312</c:v>
                </c:pt>
                <c:pt idx="642">
                  <c:v>5.3328795985481907</c:v>
                </c:pt>
                <c:pt idx="643">
                  <c:v>5.323849692970624</c:v>
                </c:pt>
                <c:pt idx="644">
                  <c:v>5.2784023312273565</c:v>
                </c:pt>
                <c:pt idx="645">
                  <c:v>5.28912830916516</c:v>
                </c:pt>
                <c:pt idx="646">
                  <c:v>5.3410415564836677</c:v>
                </c:pt>
                <c:pt idx="647">
                  <c:v>5.2815844606207811</c:v>
                </c:pt>
                <c:pt idx="648">
                  <c:v>5.3701754468896725</c:v>
                </c:pt>
                <c:pt idx="649">
                  <c:v>5.5727811811022168</c:v>
                </c:pt>
                <c:pt idx="650">
                  <c:v>5.617803521728999</c:v>
                </c:pt>
                <c:pt idx="651">
                  <c:v>5.6869829568062409</c:v>
                </c:pt>
                <c:pt idx="652">
                  <c:v>5.8018750159317971</c:v>
                </c:pt>
                <c:pt idx="653">
                  <c:v>5.7469888790686614</c:v>
                </c:pt>
                <c:pt idx="654">
                  <c:v>5.6849091002127441</c:v>
                </c:pt>
                <c:pt idx="655">
                  <c:v>5.6019018078829967</c:v>
                </c:pt>
                <c:pt idx="656">
                  <c:v>5.5750610437083177</c:v>
                </c:pt>
                <c:pt idx="657">
                  <c:v>5.5057576782035111</c:v>
                </c:pt>
                <c:pt idx="658">
                  <c:v>5.4983876411427763</c:v>
                </c:pt>
                <c:pt idx="659">
                  <c:v>5.516773274063639</c:v>
                </c:pt>
                <c:pt idx="660">
                  <c:v>5.5873647972909453</c:v>
                </c:pt>
                <c:pt idx="661">
                  <c:v>5.5250356394200351</c:v>
                </c:pt>
                <c:pt idx="662">
                  <c:v>5.4162077428483588</c:v>
                </c:pt>
                <c:pt idx="663">
                  <c:v>5.4034967368377895</c:v>
                </c:pt>
                <c:pt idx="664">
                  <c:v>5.3572941826731633</c:v>
                </c:pt>
                <c:pt idx="665">
                  <c:v>5.3870945600726774</c:v>
                </c:pt>
                <c:pt idx="666">
                  <c:v>5.4929871342573708</c:v>
                </c:pt>
                <c:pt idx="667">
                  <c:v>5.5215658267664089</c:v>
                </c:pt>
                <c:pt idx="668">
                  <c:v>5.4987755394904907</c:v>
                </c:pt>
                <c:pt idx="669">
                  <c:v>5.471924762559369</c:v>
                </c:pt>
                <c:pt idx="670">
                  <c:v>5.503456224148942</c:v>
                </c:pt>
                <c:pt idx="671">
                  <c:v>5.4974331186612142</c:v>
                </c:pt>
                <c:pt idx="672">
                  <c:v>5.4300859583560745</c:v>
                </c:pt>
                <c:pt idx="673">
                  <c:v>5.4388455896960561</c:v>
                </c:pt>
                <c:pt idx="674">
                  <c:v>5.524297801233649</c:v>
                </c:pt>
                <c:pt idx="675">
                  <c:v>5.5026901980332923</c:v>
                </c:pt>
                <c:pt idx="676">
                  <c:v>5.4339805699739339</c:v>
                </c:pt>
                <c:pt idx="677">
                  <c:v>5.360331742731792</c:v>
                </c:pt>
                <c:pt idx="678">
                  <c:v>5.3557166622792405</c:v>
                </c:pt>
                <c:pt idx="679">
                  <c:v>5.2787697896151133</c:v>
                </c:pt>
                <c:pt idx="680">
                  <c:v>5.2187470608404718</c:v>
                </c:pt>
                <c:pt idx="681">
                  <c:v>5.1870465364544529</c:v>
                </c:pt>
                <c:pt idx="682">
                  <c:v>5.0698278408581272</c:v>
                </c:pt>
                <c:pt idx="683">
                  <c:v>5.0489695611246077</c:v>
                </c:pt>
                <c:pt idx="684">
                  <c:v>4.9261599426334648</c:v>
                </c:pt>
                <c:pt idx="685">
                  <c:v>4.810069178890827</c:v>
                </c:pt>
                <c:pt idx="686">
                  <c:v>4.8743829999023323</c:v>
                </c:pt>
                <c:pt idx="687">
                  <c:v>5.026855805593021</c:v>
                </c:pt>
                <c:pt idx="688">
                  <c:v>5.0596580494889736</c:v>
                </c:pt>
                <c:pt idx="689">
                  <c:v>5.0749764240517523</c:v>
                </c:pt>
                <c:pt idx="690">
                  <c:v>5.0781982516115995</c:v>
                </c:pt>
                <c:pt idx="691">
                  <c:v>4.9197661726552271</c:v>
                </c:pt>
                <c:pt idx="692">
                  <c:v>4.9141109890731949</c:v>
                </c:pt>
                <c:pt idx="693">
                  <c:v>4.9356894754793128</c:v>
                </c:pt>
                <c:pt idx="694">
                  <c:v>4.95083880684387</c:v>
                </c:pt>
                <c:pt idx="695">
                  <c:v>5.0009708726686481</c:v>
                </c:pt>
                <c:pt idx="696">
                  <c:v>5.1573823506677661</c:v>
                </c:pt>
                <c:pt idx="697">
                  <c:v>5.1859750338409194</c:v>
                </c:pt>
                <c:pt idx="698">
                  <c:v>5.2891609451106785</c:v>
                </c:pt>
                <c:pt idx="699">
                  <c:v>5.3190397235011924</c:v>
                </c:pt>
                <c:pt idx="700">
                  <c:v>5.3182260534223147</c:v>
                </c:pt>
                <c:pt idx="701">
                  <c:v>5.3230683544737722</c:v>
                </c:pt>
                <c:pt idx="702">
                  <c:v>5.3747429031105112</c:v>
                </c:pt>
                <c:pt idx="703">
                  <c:v>5.4539225766903998</c:v>
                </c:pt>
                <c:pt idx="704">
                  <c:v>5.4182866929077509</c:v>
                </c:pt>
                <c:pt idx="705">
                  <c:v>5.4075831529143645</c:v>
                </c:pt>
                <c:pt idx="706">
                  <c:v>5.3695045544234565</c:v>
                </c:pt>
                <c:pt idx="707">
                  <c:v>5.4261938111018377</c:v>
                </c:pt>
                <c:pt idx="708">
                  <c:v>5.4382835705259254</c:v>
                </c:pt>
                <c:pt idx="709">
                  <c:v>5.3362623942272602</c:v>
                </c:pt>
                <c:pt idx="710">
                  <c:v>5.1580224607006402</c:v>
                </c:pt>
                <c:pt idx="711">
                  <c:v>5.1886950199484474</c:v>
                </c:pt>
                <c:pt idx="712">
                  <c:v>5.2531233226934271</c:v>
                </c:pt>
                <c:pt idx="713">
                  <c:v>5.2791732546436831</c:v>
                </c:pt>
                <c:pt idx="714">
                  <c:v>5.1710219237353359</c:v>
                </c:pt>
                <c:pt idx="715">
                  <c:v>5.1451476248891339</c:v>
                </c:pt>
                <c:pt idx="716">
                  <c:v>5.0827129184925237</c:v>
                </c:pt>
                <c:pt idx="717">
                  <c:v>5.2365828501315423</c:v>
                </c:pt>
                <c:pt idx="718">
                  <c:v>5.2140081596495103</c:v>
                </c:pt>
                <c:pt idx="719">
                  <c:v>5.2785713684459958</c:v>
                </c:pt>
                <c:pt idx="720">
                  <c:v>5.3416132883051155</c:v>
                </c:pt>
                <c:pt idx="721">
                  <c:v>5.2711833130633332</c:v>
                </c:pt>
                <c:pt idx="722">
                  <c:v>5.1943545837376588</c:v>
                </c:pt>
                <c:pt idx="723">
                  <c:v>5.1906048270178378</c:v>
                </c:pt>
                <c:pt idx="724">
                  <c:v>5.1490443637784686</c:v>
                </c:pt>
                <c:pt idx="725">
                  <c:v>5.0747750903414728</c:v>
                </c:pt>
                <c:pt idx="726">
                  <c:v>5.0889560394323654</c:v>
                </c:pt>
                <c:pt idx="727">
                  <c:v>5.1946289114163999</c:v>
                </c:pt>
                <c:pt idx="728">
                  <c:v>5.3204058500334828</c:v>
                </c:pt>
                <c:pt idx="729">
                  <c:v>5.2874074201195009</c:v>
                </c:pt>
                <c:pt idx="730">
                  <c:v>5.1870168037144326</c:v>
                </c:pt>
                <c:pt idx="731">
                  <c:v>5.2189018740305837</c:v>
                </c:pt>
                <c:pt idx="732">
                  <c:v>5.2116244922528168</c:v>
                </c:pt>
                <c:pt idx="733">
                  <c:v>5.0567058524853143</c:v>
                </c:pt>
                <c:pt idx="734">
                  <c:v>5.0979677760553832</c:v>
                </c:pt>
                <c:pt idx="735">
                  <c:v>5.0793519523354513</c:v>
                </c:pt>
                <c:pt idx="736">
                  <c:v>5.0836494912043113</c:v>
                </c:pt>
                <c:pt idx="737">
                  <c:v>5.2141003451933887</c:v>
                </c:pt>
                <c:pt idx="738">
                  <c:v>5.1667523789931762</c:v>
                </c:pt>
                <c:pt idx="739">
                  <c:v>5.228929303797841</c:v>
                </c:pt>
                <c:pt idx="740">
                  <c:v>5.3940005274024303</c:v>
                </c:pt>
                <c:pt idx="741">
                  <c:v>5.398846172550555</c:v>
                </c:pt>
                <c:pt idx="742">
                  <c:v>5.5061752069073489</c:v>
                </c:pt>
                <c:pt idx="743">
                  <c:v>5.5267260089651575</c:v>
                </c:pt>
                <c:pt idx="744">
                  <c:v>5.4876614722332668</c:v>
                </c:pt>
                <c:pt idx="745">
                  <c:v>5.4985101620713897</c:v>
                </c:pt>
                <c:pt idx="746">
                  <c:v>5.6182710410513002</c:v>
                </c:pt>
                <c:pt idx="747">
                  <c:v>5.5573528072645626</c:v>
                </c:pt>
                <c:pt idx="748">
                  <c:v>5.488062067835167</c:v>
                </c:pt>
                <c:pt idx="749">
                  <c:v>5.4115966018972985</c:v>
                </c:pt>
                <c:pt idx="750">
                  <c:v>5.4863577044325407</c:v>
                </c:pt>
                <c:pt idx="751">
                  <c:v>5.6373448221921052</c:v>
                </c:pt>
                <c:pt idx="752">
                  <c:v>5.7164933093936607</c:v>
                </c:pt>
                <c:pt idx="753">
                  <c:v>5.8304478574304177</c:v>
                </c:pt>
                <c:pt idx="754">
                  <c:v>5.7996774355303167</c:v>
                </c:pt>
                <c:pt idx="755">
                  <c:v>5.7773100582252761</c:v>
                </c:pt>
                <c:pt idx="756">
                  <c:v>5.7384696622183462</c:v>
                </c:pt>
                <c:pt idx="757">
                  <c:v>5.7133534643159587</c:v>
                </c:pt>
                <c:pt idx="758">
                  <c:v>5.7564688220521711</c:v>
                </c:pt>
                <c:pt idx="759">
                  <c:v>5.7027251684658511</c:v>
                </c:pt>
                <c:pt idx="760">
                  <c:v>5.6035991593323606</c:v>
                </c:pt>
                <c:pt idx="761">
                  <c:v>5.5746151626684446</c:v>
                </c:pt>
                <c:pt idx="762">
                  <c:v>5.5703609266684868</c:v>
                </c:pt>
                <c:pt idx="763">
                  <c:v>5.6404904951216421</c:v>
                </c:pt>
                <c:pt idx="764">
                  <c:v>5.6718058110857301</c:v>
                </c:pt>
                <c:pt idx="765">
                  <c:v>5.5127144552542848</c:v>
                </c:pt>
                <c:pt idx="766">
                  <c:v>5.3478057012623399</c:v>
                </c:pt>
                <c:pt idx="767">
                  <c:v>5.3334804308167501</c:v>
                </c:pt>
                <c:pt idx="768">
                  <c:v>5.189844366099428</c:v>
                </c:pt>
                <c:pt idx="769">
                  <c:v>5.1532530443121001</c:v>
                </c:pt>
                <c:pt idx="770">
                  <c:v>5.043892434137903</c:v>
                </c:pt>
                <c:pt idx="771">
                  <c:v>4.9414903419101774</c:v>
                </c:pt>
                <c:pt idx="772">
                  <c:v>4.9410671403409419</c:v>
                </c:pt>
                <c:pt idx="773">
                  <c:v>5.0150005701813081</c:v>
                </c:pt>
                <c:pt idx="774">
                  <c:v>5.0374271875504073</c:v>
                </c:pt>
                <c:pt idx="775">
                  <c:v>5.078388598184894</c:v>
                </c:pt>
                <c:pt idx="776">
                  <c:v>5.2261386512171635</c:v>
                </c:pt>
                <c:pt idx="777">
                  <c:v>5.3924527903380293</c:v>
                </c:pt>
                <c:pt idx="778">
                  <c:v>5.4431206424338949</c:v>
                </c:pt>
                <c:pt idx="779">
                  <c:v>5.4188440063581753</c:v>
                </c:pt>
                <c:pt idx="780">
                  <c:v>5.2121054748363012</c:v>
                </c:pt>
                <c:pt idx="781">
                  <c:v>5.1915798448309207</c:v>
                </c:pt>
                <c:pt idx="782">
                  <c:v>5.1996298099473988</c:v>
                </c:pt>
                <c:pt idx="783">
                  <c:v>5.1858408261619768</c:v>
                </c:pt>
                <c:pt idx="784">
                  <c:v>5.2264556248429441</c:v>
                </c:pt>
                <c:pt idx="785">
                  <c:v>5.1125032462531266</c:v>
                </c:pt>
                <c:pt idx="786">
                  <c:v>4.9948307313406293</c:v>
                </c:pt>
                <c:pt idx="787">
                  <c:v>4.934763857013567</c:v>
                </c:pt>
                <c:pt idx="788">
                  <c:v>5.1190881213660457</c:v>
                </c:pt>
                <c:pt idx="789">
                  <c:v>5.2912112503776392</c:v>
                </c:pt>
                <c:pt idx="790">
                  <c:v>5.1543319756608019</c:v>
                </c:pt>
                <c:pt idx="791">
                  <c:v>5.1210724361173758</c:v>
                </c:pt>
                <c:pt idx="792">
                  <c:v>4.9730544293421639</c:v>
                </c:pt>
                <c:pt idx="793">
                  <c:v>4.861541545865931</c:v>
                </c:pt>
                <c:pt idx="794">
                  <c:v>4.8751663606012388</c:v>
                </c:pt>
                <c:pt idx="795">
                  <c:v>4.9029797097199399</c:v>
                </c:pt>
                <c:pt idx="796">
                  <c:v>4.8028868066774422</c:v>
                </c:pt>
                <c:pt idx="797">
                  <c:v>4.6928666937662982</c:v>
                </c:pt>
                <c:pt idx="798">
                  <c:v>4.7358724153567771</c:v>
                </c:pt>
                <c:pt idx="799">
                  <c:v>4.4159176315483384</c:v>
                </c:pt>
                <c:pt idx="800">
                  <c:v>4.2154074856888286</c:v>
                </c:pt>
                <c:pt idx="801">
                  <c:v>4.0299779254511856</c:v>
                </c:pt>
                <c:pt idx="802">
                  <c:v>4.2128717680870542</c:v>
                </c:pt>
                <c:pt idx="803">
                  <c:v>4.3875920986892183</c:v>
                </c:pt>
                <c:pt idx="804">
                  <c:v>4.3531425152684697</c:v>
                </c:pt>
                <c:pt idx="805">
                  <c:v>4.3665202970679626</c:v>
                </c:pt>
                <c:pt idx="806">
                  <c:v>4.5576964899051262</c:v>
                </c:pt>
                <c:pt idx="807">
                  <c:v>4.6725289363415872</c:v>
                </c:pt>
                <c:pt idx="808">
                  <c:v>4.8226966384223449</c:v>
                </c:pt>
                <c:pt idx="809">
                  <c:v>4.883152390746571</c:v>
                </c:pt>
                <c:pt idx="810">
                  <c:v>4.8867856118578521</c:v>
                </c:pt>
                <c:pt idx="811">
                  <c:v>4.8736337083609698</c:v>
                </c:pt>
                <c:pt idx="812">
                  <c:v>4.9077181852451215</c:v>
                </c:pt>
                <c:pt idx="813">
                  <c:v>4.8474071248713413</c:v>
                </c:pt>
                <c:pt idx="814">
                  <c:v>4.8943775275543047</c:v>
                </c:pt>
                <c:pt idx="815">
                  <c:v>4.9240634070135121</c:v>
                </c:pt>
                <c:pt idx="816">
                  <c:v>4.9680739366688975</c:v>
                </c:pt>
                <c:pt idx="817">
                  <c:v>5.0809573853744388</c:v>
                </c:pt>
                <c:pt idx="818">
                  <c:v>5.0719463227334378</c:v>
                </c:pt>
                <c:pt idx="819">
                  <c:v>5.0287408054488143</c:v>
                </c:pt>
                <c:pt idx="820">
                  <c:v>5.1019502835211625</c:v>
                </c:pt>
                <c:pt idx="821">
                  <c:v>5.1223360134148344</c:v>
                </c:pt>
                <c:pt idx="822">
                  <c:v>5.0418072704648438</c:v>
                </c:pt>
                <c:pt idx="823">
                  <c:v>4.9501002439823605</c:v>
                </c:pt>
                <c:pt idx="824">
                  <c:v>4.9514376574655259</c:v>
                </c:pt>
                <c:pt idx="825">
                  <c:v>4.8788228847976267</c:v>
                </c:pt>
                <c:pt idx="826">
                  <c:v>4.7869554145044324</c:v>
                </c:pt>
                <c:pt idx="827">
                  <c:v>4.7068864754305331</c:v>
                </c:pt>
                <c:pt idx="828">
                  <c:v>4.7313203127615688</c:v>
                </c:pt>
                <c:pt idx="829">
                  <c:v>4.6218609884718944</c:v>
                </c:pt>
                <c:pt idx="830">
                  <c:v>4.6285921436815309</c:v>
                </c:pt>
                <c:pt idx="831">
                  <c:v>4.7393114217301484</c:v>
                </c:pt>
                <c:pt idx="832">
                  <c:v>4.8428638218010231</c:v>
                </c:pt>
                <c:pt idx="833">
                  <c:v>4.7774216316265905</c:v>
                </c:pt>
                <c:pt idx="834">
                  <c:v>4.6822200932499776</c:v>
                </c:pt>
                <c:pt idx="835">
                  <c:v>4.7082739608548509</c:v>
                </c:pt>
                <c:pt idx="836">
                  <c:v>4.6059588741777553</c:v>
                </c:pt>
                <c:pt idx="837">
                  <c:v>4.532045779825812</c:v>
                </c:pt>
                <c:pt idx="838">
                  <c:v>4.445580154295075</c:v>
                </c:pt>
                <c:pt idx="839">
                  <c:v>4.5779568888231088</c:v>
                </c:pt>
                <c:pt idx="840">
                  <c:v>4.7017633387030413</c:v>
                </c:pt>
                <c:pt idx="841">
                  <c:v>4.8136415208231309</c:v>
                </c:pt>
                <c:pt idx="842">
                  <c:v>4.8580096233104255</c:v>
                </c:pt>
                <c:pt idx="843">
                  <c:v>4.6521821091783666</c:v>
                </c:pt>
                <c:pt idx="844">
                  <c:v>4.4784216971299653</c:v>
                </c:pt>
                <c:pt idx="845">
                  <c:v>4.3284286944530965</c:v>
                </c:pt>
                <c:pt idx="846">
                  <c:v>4.321720384793637</c:v>
                </c:pt>
                <c:pt idx="847">
                  <c:v>4.2264556815415171</c:v>
                </c:pt>
                <c:pt idx="848">
                  <c:v>4.2513129371271958</c:v>
                </c:pt>
                <c:pt idx="849">
                  <c:v>4.4286302238613304</c:v>
                </c:pt>
                <c:pt idx="850">
                  <c:v>4.478860584413928</c:v>
                </c:pt>
                <c:pt idx="851">
                  <c:v>4.5772189548167432</c:v>
                </c:pt>
                <c:pt idx="852">
                  <c:v>4.4283977289672931</c:v>
                </c:pt>
                <c:pt idx="853">
                  <c:v>4.3751402580026086</c:v>
                </c:pt>
                <c:pt idx="854">
                  <c:v>4.4175576345251732</c:v>
                </c:pt>
                <c:pt idx="855">
                  <c:v>4.4977052611944615</c:v>
                </c:pt>
                <c:pt idx="856">
                  <c:v>4.4869265452085587</c:v>
                </c:pt>
                <c:pt idx="857">
                  <c:v>4.5428595934088305</c:v>
                </c:pt>
                <c:pt idx="858">
                  <c:v>4.6861642779239689</c:v>
                </c:pt>
                <c:pt idx="859">
                  <c:v>4.7099722248927831</c:v>
                </c:pt>
                <c:pt idx="860">
                  <c:v>4.5962276381610101</c:v>
                </c:pt>
                <c:pt idx="861">
                  <c:v>4.5773213074063674</c:v>
                </c:pt>
                <c:pt idx="862">
                  <c:v>4.6617606702053589</c:v>
                </c:pt>
                <c:pt idx="863">
                  <c:v>4.6189877522087421</c:v>
                </c:pt>
                <c:pt idx="864">
                  <c:v>4.5961691435481393</c:v>
                </c:pt>
                <c:pt idx="865">
                  <c:v>4.6380187405004776</c:v>
                </c:pt>
                <c:pt idx="866">
                  <c:v>4.5600148342066165</c:v>
                </c:pt>
                <c:pt idx="867">
                  <c:v>4.3943170382824457</c:v>
                </c:pt>
                <c:pt idx="868">
                  <c:v>4.2358295107802668</c:v>
                </c:pt>
                <c:pt idx="869">
                  <c:v>4.1428395575020662</c:v>
                </c:pt>
                <c:pt idx="870">
                  <c:v>4.239982405489604</c:v>
                </c:pt>
                <c:pt idx="871">
                  <c:v>4.2890715927796474</c:v>
                </c:pt>
                <c:pt idx="872">
                  <c:v>4.1535735684848856</c:v>
                </c:pt>
                <c:pt idx="873">
                  <c:v>4.1789843696928166</c:v>
                </c:pt>
                <c:pt idx="874">
                  <c:v>4.2761287968201689</c:v>
                </c:pt>
                <c:pt idx="875">
                  <c:v>4.2606754713083408</c:v>
                </c:pt>
                <c:pt idx="876">
                  <c:v>4.2817536581365596</c:v>
                </c:pt>
                <c:pt idx="877">
                  <c:v>4.4000585472691611</c:v>
                </c:pt>
                <c:pt idx="878">
                  <c:v>4.4039850836728531</c:v>
                </c:pt>
                <c:pt idx="879">
                  <c:v>4.3393686982178634</c:v>
                </c:pt>
                <c:pt idx="880">
                  <c:v>4.2819705175596781</c:v>
                </c:pt>
                <c:pt idx="881">
                  <c:v>4.2079576113510564</c:v>
                </c:pt>
                <c:pt idx="882">
                  <c:v>4.2222868177192598</c:v>
                </c:pt>
                <c:pt idx="883">
                  <c:v>4.1391584724567911</c:v>
                </c:pt>
                <c:pt idx="884">
                  <c:v>4.1574423575901136</c:v>
                </c:pt>
                <c:pt idx="885">
                  <c:v>4.2221968326417683</c:v>
                </c:pt>
                <c:pt idx="886">
                  <c:v>4.2373855073817239</c:v>
                </c:pt>
                <c:pt idx="887">
                  <c:v>4.1995100506227478</c:v>
                </c:pt>
                <c:pt idx="888">
                  <c:v>4.1716190090197545</c:v>
                </c:pt>
                <c:pt idx="889">
                  <c:v>4.1670918247895408</c:v>
                </c:pt>
                <c:pt idx="890">
                  <c:v>4.0859164675721695</c:v>
                </c:pt>
                <c:pt idx="891">
                  <c:v>4.1945987922375627</c:v>
                </c:pt>
                <c:pt idx="892">
                  <c:v>4.195027498987038</c:v>
                </c:pt>
                <c:pt idx="893">
                  <c:v>4.2885350456282927</c:v>
                </c:pt>
                <c:pt idx="894">
                  <c:v>4.3966121447967641</c:v>
                </c:pt>
                <c:pt idx="895">
                  <c:v>4.7378410982505645</c:v>
                </c:pt>
                <c:pt idx="896">
                  <c:v>4.745557304701812</c:v>
                </c:pt>
                <c:pt idx="897">
                  <c:v>4.7325468707477309</c:v>
                </c:pt>
                <c:pt idx="898">
                  <c:v>4.6944913489566318</c:v>
                </c:pt>
                <c:pt idx="899">
                  <c:v>4.79648777231768</c:v>
                </c:pt>
                <c:pt idx="900">
                  <c:v>4.8189627089547962</c:v>
                </c:pt>
                <c:pt idx="901">
                  <c:v>4.8084604329902865</c:v>
                </c:pt>
                <c:pt idx="902">
                  <c:v>4.8260282076140957</c:v>
                </c:pt>
                <c:pt idx="903">
                  <c:v>4.7717028088225915</c:v>
                </c:pt>
                <c:pt idx="904">
                  <c:v>4.8213104960370119</c:v>
                </c:pt>
                <c:pt idx="905">
                  <c:v>4.8352760614104646</c:v>
                </c:pt>
                <c:pt idx="906">
                  <c:v>4.8441877004992948</c:v>
                </c:pt>
                <c:pt idx="907">
                  <c:v>4.7683958615764714</c:v>
                </c:pt>
                <c:pt idx="908">
                  <c:v>4.6888429283049993</c:v>
                </c:pt>
                <c:pt idx="909">
                  <c:v>4.7857044008127811</c:v>
                </c:pt>
                <c:pt idx="910">
                  <c:v>4.7917928785321253</c:v>
                </c:pt>
                <c:pt idx="911">
                  <c:v>4.7698586688964602</c:v>
                </c:pt>
                <c:pt idx="912">
                  <c:v>4.6976660652359614</c:v>
                </c:pt>
                <c:pt idx="913">
                  <c:v>4.7171300504195246</c:v>
                </c:pt>
                <c:pt idx="914">
                  <c:v>4.6436861641922578</c:v>
                </c:pt>
                <c:pt idx="915">
                  <c:v>4.6761740368748503</c:v>
                </c:pt>
                <c:pt idx="916">
                  <c:v>4.5884696630019732</c:v>
                </c:pt>
                <c:pt idx="917">
                  <c:v>4.507852346791946</c:v>
                </c:pt>
                <c:pt idx="918">
                  <c:v>4.4974717268159488</c:v>
                </c:pt>
                <c:pt idx="919">
                  <c:v>4.5315201045362752</c:v>
                </c:pt>
                <c:pt idx="920">
                  <c:v>4.5927399643002724</c:v>
                </c:pt>
                <c:pt idx="921">
                  <c:v>4.4255855566513649</c:v>
                </c:pt>
                <c:pt idx="922">
                  <c:v>4.3680486483743159</c:v>
                </c:pt>
                <c:pt idx="923">
                  <c:v>4.4215208308747211</c:v>
                </c:pt>
                <c:pt idx="924">
                  <c:v>4.6002045223872825</c:v>
                </c:pt>
                <c:pt idx="925">
                  <c:v>4.5489947654695584</c:v>
                </c:pt>
                <c:pt idx="926">
                  <c:v>4.5026945083691849</c:v>
                </c:pt>
                <c:pt idx="927">
                  <c:v>4.5078250369642365</c:v>
                </c:pt>
                <c:pt idx="928">
                  <c:v>4.5736929755554181</c:v>
                </c:pt>
                <c:pt idx="929">
                  <c:v>4.5933751130871698</c:v>
                </c:pt>
                <c:pt idx="930">
                  <c:v>4.6630601727809919</c:v>
                </c:pt>
                <c:pt idx="931">
                  <c:v>4.6815969602783998</c:v>
                </c:pt>
                <c:pt idx="932">
                  <c:v>4.5404342072503523</c:v>
                </c:pt>
                <c:pt idx="933">
                  <c:v>4.4985457662830726</c:v>
                </c:pt>
                <c:pt idx="934">
                  <c:v>4.3915061143773828</c:v>
                </c:pt>
                <c:pt idx="935">
                  <c:v>4.2019183307871906</c:v>
                </c:pt>
                <c:pt idx="936">
                  <c:v>4.2134614750212558</c:v>
                </c:pt>
                <c:pt idx="937">
                  <c:v>4.129140779057856</c:v>
                </c:pt>
                <c:pt idx="938">
                  <c:v>4.0433930454749989</c:v>
                </c:pt>
                <c:pt idx="939">
                  <c:v>3.958459922240869</c:v>
                </c:pt>
                <c:pt idx="940">
                  <c:v>3.8099612801580522</c:v>
                </c:pt>
                <c:pt idx="941">
                  <c:v>3.7864492607756213</c:v>
                </c:pt>
                <c:pt idx="942">
                  <c:v>3.8057673731474648</c:v>
                </c:pt>
                <c:pt idx="943">
                  <c:v>3.9122920848224658</c:v>
                </c:pt>
                <c:pt idx="944">
                  <c:v>3.8607808532742198</c:v>
                </c:pt>
                <c:pt idx="945">
                  <c:v>3.878259869422938</c:v>
                </c:pt>
                <c:pt idx="946">
                  <c:v>4.0258882037725421</c:v>
                </c:pt>
                <c:pt idx="947">
                  <c:v>4.2080756501432566</c:v>
                </c:pt>
                <c:pt idx="948">
                  <c:v>4.1726170808385872</c:v>
                </c:pt>
                <c:pt idx="949">
                  <c:v>4.110580687210355</c:v>
                </c:pt>
                <c:pt idx="950">
                  <c:v>4.0191277069990612</c:v>
                </c:pt>
                <c:pt idx="951">
                  <c:v>3.9487466978822514</c:v>
                </c:pt>
                <c:pt idx="952">
                  <c:v>3.9215335473646813</c:v>
                </c:pt>
                <c:pt idx="953">
                  <c:v>3.9889171405868078</c:v>
                </c:pt>
                <c:pt idx="954">
                  <c:v>4.1196241139858971</c:v>
                </c:pt>
                <c:pt idx="955">
                  <c:v>4.1003582604592346</c:v>
                </c:pt>
                <c:pt idx="956">
                  <c:v>4.2173011661311781</c:v>
                </c:pt>
                <c:pt idx="957">
                  <c:v>4.263660481971816</c:v>
                </c:pt>
                <c:pt idx="958">
                  <c:v>4.1120091790418849</c:v>
                </c:pt>
                <c:pt idx="959">
                  <c:v>3.7946341569033026</c:v>
                </c:pt>
                <c:pt idx="960">
                  <c:v>3.856874739441885</c:v>
                </c:pt>
                <c:pt idx="961">
                  <c:v>3.9391425121007835</c:v>
                </c:pt>
                <c:pt idx="962">
                  <c:v>4.0496776827034164</c:v>
                </c:pt>
                <c:pt idx="963">
                  <c:v>4.0615467280812867</c:v>
                </c:pt>
                <c:pt idx="964">
                  <c:v>4.0220615789033864</c:v>
                </c:pt>
                <c:pt idx="965">
                  <c:v>4.0757406090788155</c:v>
                </c:pt>
                <c:pt idx="966">
                  <c:v>4.0517288705849692</c:v>
                </c:pt>
                <c:pt idx="967">
                  <c:v>4.0496850444469645</c:v>
                </c:pt>
                <c:pt idx="968">
                  <c:v>3.9606150339112274</c:v>
                </c:pt>
                <c:pt idx="969">
                  <c:v>3.8875779296772457</c:v>
                </c:pt>
                <c:pt idx="970">
                  <c:v>4.0133611683708033</c:v>
                </c:pt>
                <c:pt idx="971">
                  <c:v>4.0671477106292064</c:v>
                </c:pt>
                <c:pt idx="972">
                  <c:v>4.0955458629469579</c:v>
                </c:pt>
                <c:pt idx="973">
                  <c:v>4.0848951288376822</c:v>
                </c:pt>
                <c:pt idx="974">
                  <c:v>4.3158155572251724</c:v>
                </c:pt>
                <c:pt idx="975">
                  <c:v>4.4184136357736543</c:v>
                </c:pt>
                <c:pt idx="976">
                  <c:v>4.4254941184801684</c:v>
                </c:pt>
                <c:pt idx="977">
                  <c:v>4.4509271452486718</c:v>
                </c:pt>
                <c:pt idx="978">
                  <c:v>4.3789150728652855</c:v>
                </c:pt>
                <c:pt idx="979">
                  <c:v>4.3970565997880859</c:v>
                </c:pt>
                <c:pt idx="980">
                  <c:v>4.4273222619631012</c:v>
                </c:pt>
                <c:pt idx="981">
                  <c:v>4.3755372887407917</c:v>
                </c:pt>
                <c:pt idx="982">
                  <c:v>4.4269147620089289</c:v>
                </c:pt>
                <c:pt idx="983">
                  <c:v>4.4422954836694872</c:v>
                </c:pt>
                <c:pt idx="984">
                  <c:v>4.4404003930353824</c:v>
                </c:pt>
                <c:pt idx="985">
                  <c:v>4.3483027464811164</c:v>
                </c:pt>
                <c:pt idx="986">
                  <c:v>4.4098506601086633</c:v>
                </c:pt>
                <c:pt idx="987">
                  <c:v>4.5812074271880006</c:v>
                </c:pt>
                <c:pt idx="988">
                  <c:v>4.6582852258355478</c:v>
                </c:pt>
                <c:pt idx="989">
                  <c:v>4.6776089271437957</c:v>
                </c:pt>
                <c:pt idx="990">
                  <c:v>4.5705959305340773</c:v>
                </c:pt>
                <c:pt idx="991">
                  <c:v>4.4912252977518925</c:v>
                </c:pt>
                <c:pt idx="992">
                  <c:v>4.4584351173541279</c:v>
                </c:pt>
                <c:pt idx="993">
                  <c:v>4.5174743911868935</c:v>
                </c:pt>
                <c:pt idx="994">
                  <c:v>4.520916093974825</c:v>
                </c:pt>
                <c:pt idx="995">
                  <c:v>4.5640938208003767</c:v>
                </c:pt>
                <c:pt idx="996">
                  <c:v>4.6142286568663833</c:v>
                </c:pt>
                <c:pt idx="997">
                  <c:v>4.5752665780650261</c:v>
                </c:pt>
                <c:pt idx="998">
                  <c:v>4.3755909539544149</c:v>
                </c:pt>
                <c:pt idx="999">
                  <c:v>4.2241258086301245</c:v>
                </c:pt>
                <c:pt idx="1000">
                  <c:v>4.1865280161411684</c:v>
                </c:pt>
                <c:pt idx="1001">
                  <c:v>4.1835113911279356</c:v>
                </c:pt>
                <c:pt idx="1002">
                  <c:v>4.2297469220140842</c:v>
                </c:pt>
                <c:pt idx="1003">
                  <c:v>4.2184430722835673</c:v>
                </c:pt>
                <c:pt idx="1004">
                  <c:v>4.2404664570767698</c:v>
                </c:pt>
                <c:pt idx="1005">
                  <c:v>4.216217682152549</c:v>
                </c:pt>
                <c:pt idx="1006">
                  <c:v>4.1921640119433556</c:v>
                </c:pt>
                <c:pt idx="1007">
                  <c:v>4.2816673171322845</c:v>
                </c:pt>
                <c:pt idx="1008">
                  <c:v>4.2680808498341714</c:v>
                </c:pt>
                <c:pt idx="1009">
                  <c:v>4.3163998474669043</c:v>
                </c:pt>
                <c:pt idx="1010">
                  <c:v>4.344921382530833</c:v>
                </c:pt>
                <c:pt idx="1011">
                  <c:v>4.3430049670828641</c:v>
                </c:pt>
                <c:pt idx="1012">
                  <c:v>4.4577451571387394</c:v>
                </c:pt>
                <c:pt idx="1013">
                  <c:v>4.4797118566293355</c:v>
                </c:pt>
                <c:pt idx="1014">
                  <c:v>4.5176360069256507</c:v>
                </c:pt>
                <c:pt idx="1015">
                  <c:v>4.5909483382567906</c:v>
                </c:pt>
                <c:pt idx="1016">
                  <c:v>4.6603124909376028</c:v>
                </c:pt>
                <c:pt idx="1017">
                  <c:v>4.6272963740583073</c:v>
                </c:pt>
                <c:pt idx="1018">
                  <c:v>4.4425594473021324</c:v>
                </c:pt>
                <c:pt idx="1019">
                  <c:v>4.3734765484314249</c:v>
                </c:pt>
                <c:pt idx="1020">
                  <c:v>4.2733342616786265</c:v>
                </c:pt>
                <c:pt idx="1021">
                  <c:v>4.2144974525705399</c:v>
                </c:pt>
                <c:pt idx="1022">
                  <c:v>4.2126887625848397</c:v>
                </c:pt>
                <c:pt idx="1023">
                  <c:v>4.1670471911274998</c:v>
                </c:pt>
                <c:pt idx="1024">
                  <c:v>4.2678011462981633</c:v>
                </c:pt>
                <c:pt idx="1025">
                  <c:v>4.4076593480819994</c:v>
                </c:pt>
                <c:pt idx="1026">
                  <c:v>4.3607240694165075</c:v>
                </c:pt>
                <c:pt idx="1027">
                  <c:v>4.3866168401816159</c:v>
                </c:pt>
                <c:pt idx="1028">
                  <c:v>4.4249745778246625</c:v>
                </c:pt>
                <c:pt idx="1029">
                  <c:v>4.5207137390536403</c:v>
                </c:pt>
                <c:pt idx="1030">
                  <c:v>4.5487994980465958</c:v>
                </c:pt>
                <c:pt idx="1031">
                  <c:v>4.4182784089613723</c:v>
                </c:pt>
                <c:pt idx="1032">
                  <c:v>4.3149048809384167</c:v>
                </c:pt>
                <c:pt idx="1033">
                  <c:v>4.3275945106027391</c:v>
                </c:pt>
                <c:pt idx="1034">
                  <c:v>4.3114342299156112</c:v>
                </c:pt>
                <c:pt idx="1035">
                  <c:v>4.301033984469079</c:v>
                </c:pt>
                <c:pt idx="1036">
                  <c:v>4.2973885663864486</c:v>
                </c:pt>
                <c:pt idx="1037">
                  <c:v>4.3125420763011935</c:v>
                </c:pt>
                <c:pt idx="1038">
                  <c:v>4.3187701494642541</c:v>
                </c:pt>
                <c:pt idx="1039">
                  <c:v>4.3688413803708732</c:v>
                </c:pt>
                <c:pt idx="1040">
                  <c:v>4.3811309408063153</c:v>
                </c:pt>
                <c:pt idx="1041">
                  <c:v>4.3939330115605193</c:v>
                </c:pt>
                <c:pt idx="1042">
                  <c:v>4.3090958760648048</c:v>
                </c:pt>
                <c:pt idx="1043">
                  <c:v>4.2863393176186664</c:v>
                </c:pt>
                <c:pt idx="1044">
                  <c:v>4.2713108611811084</c:v>
                </c:pt>
                <c:pt idx="1045">
                  <c:v>4.2326894985479937</c:v>
                </c:pt>
                <c:pt idx="1046">
                  <c:v>4.2900988396825444</c:v>
                </c:pt>
                <c:pt idx="1047">
                  <c:v>4.2390417030050536</c:v>
                </c:pt>
                <c:pt idx="1048">
                  <c:v>4.2523509617703494</c:v>
                </c:pt>
                <c:pt idx="1049">
                  <c:v>4.3481766062945377</c:v>
                </c:pt>
                <c:pt idx="1050">
                  <c:v>4.4637309972270192</c:v>
                </c:pt>
                <c:pt idx="1051">
                  <c:v>4.4368682487789162</c:v>
                </c:pt>
                <c:pt idx="1052">
                  <c:v>4.3961124040251764</c:v>
                </c:pt>
                <c:pt idx="1053">
                  <c:v>4.4037906960423596</c:v>
                </c:pt>
                <c:pt idx="1054">
                  <c:v>4.3770318897994986</c:v>
                </c:pt>
                <c:pt idx="1055">
                  <c:v>4.3274839963201206</c:v>
                </c:pt>
                <c:pt idx="1056">
                  <c:v>4.3032617652097569</c:v>
                </c:pt>
                <c:pt idx="1057">
                  <c:v>4.2795958101999529</c:v>
                </c:pt>
                <c:pt idx="1058">
                  <c:v>4.1403909527791738</c:v>
                </c:pt>
                <c:pt idx="1059">
                  <c:v>4.1864314689075943</c:v>
                </c:pt>
                <c:pt idx="1060">
                  <c:v>4.1623155633071081</c:v>
                </c:pt>
                <c:pt idx="1061">
                  <c:v>4.2196547345283575</c:v>
                </c:pt>
                <c:pt idx="1062">
                  <c:v>4.2789263947732215</c:v>
                </c:pt>
                <c:pt idx="1063">
                  <c:v>4.23753148811549</c:v>
                </c:pt>
                <c:pt idx="1064">
                  <c:v>4.2490407467713212</c:v>
                </c:pt>
                <c:pt idx="1065">
                  <c:v>4.2831454127866566</c:v>
                </c:pt>
                <c:pt idx="1066">
                  <c:v>4.3206252447892179</c:v>
                </c:pt>
                <c:pt idx="1067">
                  <c:v>4.3436191068705003</c:v>
                </c:pt>
                <c:pt idx="1068">
                  <c:v>4.4137147051499532</c:v>
                </c:pt>
                <c:pt idx="1069">
                  <c:v>4.5133148824973137</c:v>
                </c:pt>
                <c:pt idx="1070">
                  <c:v>4.5692974084353715</c:v>
                </c:pt>
                <c:pt idx="1071">
                  <c:v>4.5516902696668797</c:v>
                </c:pt>
                <c:pt idx="1072">
                  <c:v>4.5689286715987123</c:v>
                </c:pt>
                <c:pt idx="1073">
                  <c:v>4.5526988765933867</c:v>
                </c:pt>
                <c:pt idx="1074">
                  <c:v>4.5137066053336223</c:v>
                </c:pt>
                <c:pt idx="1075">
                  <c:v>4.4818505630994796</c:v>
                </c:pt>
                <c:pt idx="1076">
                  <c:v>4.5306370234108</c:v>
                </c:pt>
                <c:pt idx="1077">
                  <c:v>4.5308902378946252</c:v>
                </c:pt>
                <c:pt idx="1078">
                  <c:v>4.5779134712638685</c:v>
                </c:pt>
                <c:pt idx="1079">
                  <c:v>4.5369599828070211</c:v>
                </c:pt>
                <c:pt idx="1080">
                  <c:v>4.4525357054497716</c:v>
                </c:pt>
                <c:pt idx="1081">
                  <c:v>4.2824881927162144</c:v>
                </c:pt>
                <c:pt idx="1082">
                  <c:v>4.1525555724259089</c:v>
                </c:pt>
                <c:pt idx="1083">
                  <c:v>3.8086334055600934</c:v>
                </c:pt>
                <c:pt idx="1084">
                  <c:v>3.8213522916548186</c:v>
                </c:pt>
                <c:pt idx="1085">
                  <c:v>3.8766625733769149</c:v>
                </c:pt>
                <c:pt idx="1086">
                  <c:v>3.8160871385769912</c:v>
                </c:pt>
                <c:pt idx="1087">
                  <c:v>3.8663903899352983</c:v>
                </c:pt>
                <c:pt idx="1088">
                  <c:v>3.9040736110504328</c:v>
                </c:pt>
                <c:pt idx="1089">
                  <c:v>3.9144029076346003</c:v>
                </c:pt>
                <c:pt idx="1090">
                  <c:v>3.8822049605978739</c:v>
                </c:pt>
                <c:pt idx="1091">
                  <c:v>3.8256506287751484</c:v>
                </c:pt>
                <c:pt idx="1092">
                  <c:v>3.7840752193518155</c:v>
                </c:pt>
                <c:pt idx="1093">
                  <c:v>3.7711936646627673</c:v>
                </c:pt>
                <c:pt idx="1094">
                  <c:v>3.8520937738213665</c:v>
                </c:pt>
                <c:pt idx="1095">
                  <c:v>3.8603804051719175</c:v>
                </c:pt>
                <c:pt idx="1096">
                  <c:v>3.82433329516277</c:v>
                </c:pt>
                <c:pt idx="1097">
                  <c:v>3.8159441968457619</c:v>
                </c:pt>
                <c:pt idx="1098">
                  <c:v>3.757904649295825</c:v>
                </c:pt>
                <c:pt idx="1099">
                  <c:v>3.7876690205622476</c:v>
                </c:pt>
                <c:pt idx="1100">
                  <c:v>3.7952512682073363</c:v>
                </c:pt>
                <c:pt idx="1101">
                  <c:v>3.7213787211982101</c:v>
                </c:pt>
                <c:pt idx="1102">
                  <c:v>3.7746510453176594</c:v>
                </c:pt>
                <c:pt idx="1103">
                  <c:v>3.781605726715449</c:v>
                </c:pt>
                <c:pt idx="1104">
                  <c:v>3.8237575285557273</c:v>
                </c:pt>
                <c:pt idx="1105">
                  <c:v>3.8430279198473767</c:v>
                </c:pt>
                <c:pt idx="1106">
                  <c:v>3.7850147591659709</c:v>
                </c:pt>
                <c:pt idx="1107">
                  <c:v>3.7107502303948614</c:v>
                </c:pt>
                <c:pt idx="1108">
                  <c:v>3.736040045053687</c:v>
                </c:pt>
                <c:pt idx="1109">
                  <c:v>3.7902692257210244</c:v>
                </c:pt>
                <c:pt idx="1110">
                  <c:v>3.7938606376023087</c:v>
                </c:pt>
                <c:pt idx="1111">
                  <c:v>3.7949198867925804</c:v>
                </c:pt>
                <c:pt idx="1112">
                  <c:v>3.8311106380485445</c:v>
                </c:pt>
                <c:pt idx="1113">
                  <c:v>3.8384068343441671</c:v>
                </c:pt>
                <c:pt idx="1114">
                  <c:v>3.8118838466134002</c:v>
                </c:pt>
                <c:pt idx="1115">
                  <c:v>3.7745116229335993</c:v>
                </c:pt>
                <c:pt idx="1116">
                  <c:v>3.790912682745855</c:v>
                </c:pt>
                <c:pt idx="1117">
                  <c:v>3.7700334992562503</c:v>
                </c:pt>
                <c:pt idx="1118">
                  <c:v>3.7940718146514563</c:v>
                </c:pt>
                <c:pt idx="1119">
                  <c:v>3.8631076984179269</c:v>
                </c:pt>
                <c:pt idx="1120">
                  <c:v>3.8829457992774521</c:v>
                </c:pt>
                <c:pt idx="1121">
                  <c:v>3.9606702674184691</c:v>
                </c:pt>
                <c:pt idx="1122">
                  <c:v>4.0484191981279043</c:v>
                </c:pt>
                <c:pt idx="1123">
                  <c:v>4.0692331927718675</c:v>
                </c:pt>
                <c:pt idx="1124">
                  <c:v>3.9841609930661983</c:v>
                </c:pt>
                <c:pt idx="1125">
                  <c:v>3.8978031177831252</c:v>
                </c:pt>
                <c:pt idx="1126">
                  <c:v>3.8296301759821665</c:v>
                </c:pt>
                <c:pt idx="1127">
                  <c:v>3.7579713230398735</c:v>
                </c:pt>
                <c:pt idx="1128">
                  <c:v>3.807943482500503</c:v>
                </c:pt>
                <c:pt idx="1129">
                  <c:v>3.9008149070073026</c:v>
                </c:pt>
                <c:pt idx="1130">
                  <c:v>3.9270931302671164</c:v>
                </c:pt>
                <c:pt idx="1131">
                  <c:v>3.93882407510119</c:v>
                </c:pt>
                <c:pt idx="1132">
                  <c:v>3.9636641431777972</c:v>
                </c:pt>
                <c:pt idx="1133">
                  <c:v>4.0185509343061465</c:v>
                </c:pt>
                <c:pt idx="1134">
                  <c:v>3.962898784165799</c:v>
                </c:pt>
                <c:pt idx="1135">
                  <c:v>3.9256467337379912</c:v>
                </c:pt>
                <c:pt idx="1136">
                  <c:v>3.9345298963299675</c:v>
                </c:pt>
                <c:pt idx="1137">
                  <c:v>3.957715559704329</c:v>
                </c:pt>
                <c:pt idx="1138">
                  <c:v>4.0005728568038457</c:v>
                </c:pt>
                <c:pt idx="1139">
                  <c:v>4.0840381548914211</c:v>
                </c:pt>
                <c:pt idx="1140">
                  <c:v>4.0698395632492854</c:v>
                </c:pt>
                <c:pt idx="1141">
                  <c:v>3.7311597195929864</c:v>
                </c:pt>
                <c:pt idx="1142">
                  <c:v>3.6030773601411834</c:v>
                </c:pt>
                <c:pt idx="1143">
                  <c:v>3.6348590353709209</c:v>
                </c:pt>
                <c:pt idx="1144">
                  <c:v>3.6900656658522082</c:v>
                </c:pt>
                <c:pt idx="1145">
                  <c:v>3.6918156297054905</c:v>
                </c:pt>
                <c:pt idx="1146">
                  <c:v>3.7145040638432039</c:v>
                </c:pt>
                <c:pt idx="1147">
                  <c:v>3.7661307321899007</c:v>
                </c:pt>
                <c:pt idx="1148">
                  <c:v>3.7781257924386464</c:v>
                </c:pt>
                <c:pt idx="1149">
                  <c:v>3.7589588180146816</c:v>
                </c:pt>
                <c:pt idx="1150">
                  <c:v>3.7142915782592962</c:v>
                </c:pt>
                <c:pt idx="1151">
                  <c:v>3.7393490412529355</c:v>
                </c:pt>
                <c:pt idx="1152">
                  <c:v>3.7531707341671332</c:v>
                </c:pt>
                <c:pt idx="1153">
                  <c:v>3.7615273961835554</c:v>
                </c:pt>
                <c:pt idx="1154">
                  <c:v>3.7439091895265144</c:v>
                </c:pt>
                <c:pt idx="1155">
                  <c:v>3.7054208140412994</c:v>
                </c:pt>
                <c:pt idx="1156">
                  <c:v>3.7181696625983522</c:v>
                </c:pt>
                <c:pt idx="1157">
                  <c:v>3.7120026042230814</c:v>
                </c:pt>
                <c:pt idx="1158">
                  <c:v>3.7125389791307519</c:v>
                </c:pt>
                <c:pt idx="1159">
                  <c:v>3.7240519912102901</c:v>
                </c:pt>
                <c:pt idx="1160">
                  <c:v>3.755121833055624</c:v>
                </c:pt>
                <c:pt idx="1161">
                  <c:v>3.7033232370976883</c:v>
                </c:pt>
                <c:pt idx="1162">
                  <c:v>3.6682310257112847</c:v>
                </c:pt>
                <c:pt idx="1163">
                  <c:v>3.5994365462292435</c:v>
                </c:pt>
                <c:pt idx="1164">
                  <c:v>3.5644013332477562</c:v>
                </c:pt>
                <c:pt idx="1165">
                  <c:v>3.5810623828844612</c:v>
                </c:pt>
                <c:pt idx="1166">
                  <c:v>3.6184890285669522</c:v>
                </c:pt>
                <c:pt idx="1167">
                  <c:v>3.6211622573648565</c:v>
                </c:pt>
                <c:pt idx="1168">
                  <c:v>3.6205518899322024</c:v>
                </c:pt>
                <c:pt idx="1169">
                  <c:v>3.6342838715443704</c:v>
                </c:pt>
                <c:pt idx="1170">
                  <c:v>3.5923060429189064</c:v>
                </c:pt>
                <c:pt idx="1171">
                  <c:v>3.625771212336979</c:v>
                </c:pt>
                <c:pt idx="1172">
                  <c:v>3.6924913046567269</c:v>
                </c:pt>
                <c:pt idx="1173">
                  <c:v>3.788271781576634</c:v>
                </c:pt>
                <c:pt idx="1174">
                  <c:v>3.8219590415725628</c:v>
                </c:pt>
                <c:pt idx="1175">
                  <c:v>3.8309581182149808</c:v>
                </c:pt>
                <c:pt idx="1176">
                  <c:v>3.8314922325248761</c:v>
                </c:pt>
                <c:pt idx="1177">
                  <c:v>3.8482497384171803</c:v>
                </c:pt>
                <c:pt idx="1178">
                  <c:v>3.8936673650468467</c:v>
                </c:pt>
                <c:pt idx="1179">
                  <c:v>3.9053720386725357</c:v>
                </c:pt>
                <c:pt idx="1180">
                  <c:v>3.8847732086953366</c:v>
                </c:pt>
                <c:pt idx="1181">
                  <c:v>3.9017759814276274</c:v>
                </c:pt>
                <c:pt idx="1182">
                  <c:v>3.8758146051034479</c:v>
                </c:pt>
                <c:pt idx="1183">
                  <c:v>3.840428234487169</c:v>
                </c:pt>
                <c:pt idx="1184">
                  <c:v>3.8260165013891494</c:v>
                </c:pt>
                <c:pt idx="1185">
                  <c:v>3.7528339126023931</c:v>
                </c:pt>
                <c:pt idx="1186">
                  <c:v>3.7744699142392135</c:v>
                </c:pt>
                <c:pt idx="1187">
                  <c:v>3.8102798029462375</c:v>
                </c:pt>
                <c:pt idx="1188">
                  <c:v>3.7606086137481758</c:v>
                </c:pt>
                <c:pt idx="1189">
                  <c:v>3.6854160572375134</c:v>
                </c:pt>
                <c:pt idx="1190">
                  <c:v>3.6848030469929087</c:v>
                </c:pt>
                <c:pt idx="1191">
                  <c:v>3.6149857014740499</c:v>
                </c:pt>
                <c:pt idx="1192">
                  <c:v>3.521289743685136</c:v>
                </c:pt>
                <c:pt idx="1193">
                  <c:v>3.4961270926935097</c:v>
                </c:pt>
                <c:pt idx="1194">
                  <c:v>3.5190113713448286</c:v>
                </c:pt>
                <c:pt idx="1195">
                  <c:v>3.5369109765024511</c:v>
                </c:pt>
                <c:pt idx="1196">
                  <c:v>3.513985847264816</c:v>
                </c:pt>
                <c:pt idx="1197">
                  <c:v>3.4622892521993229</c:v>
                </c:pt>
                <c:pt idx="1198">
                  <c:v>3.402478599374152</c:v>
                </c:pt>
                <c:pt idx="1199">
                  <c:v>3.3384778872107224</c:v>
                </c:pt>
                <c:pt idx="1200">
                  <c:v>3.3545700415165762</c:v>
                </c:pt>
                <c:pt idx="1201">
                  <c:v>3.3685624097093867</c:v>
                </c:pt>
                <c:pt idx="1202">
                  <c:v>3.4006035581938732</c:v>
                </c:pt>
                <c:pt idx="1203">
                  <c:v>3.3809564942532448</c:v>
                </c:pt>
                <c:pt idx="1204">
                  <c:v>3.36941307971267</c:v>
                </c:pt>
                <c:pt idx="1205">
                  <c:v>3.3396062985781572</c:v>
                </c:pt>
                <c:pt idx="1206">
                  <c:v>3.3924711262295806</c:v>
                </c:pt>
                <c:pt idx="1207">
                  <c:v>3.2855551998187362</c:v>
                </c:pt>
                <c:pt idx="1208">
                  <c:v>3.1578804057239953</c:v>
                </c:pt>
                <c:pt idx="1209">
                  <c:v>2.9945163816240159</c:v>
                </c:pt>
                <c:pt idx="1210">
                  <c:v>2.9651556215336159</c:v>
                </c:pt>
                <c:pt idx="1211">
                  <c:v>2.9928891985730228</c:v>
                </c:pt>
                <c:pt idx="1212">
                  <c:v>3.0504549648788726</c:v>
                </c:pt>
                <c:pt idx="1213">
                  <c:v>3.0581147296954536</c:v>
                </c:pt>
                <c:pt idx="1214">
                  <c:v>3.0906080379112346</c:v>
                </c:pt>
                <c:pt idx="1215">
                  <c:v>3.1136586987773738</c:v>
                </c:pt>
                <c:pt idx="1216">
                  <c:v>3.156462881768928</c:v>
                </c:pt>
                <c:pt idx="1217">
                  <c:v>3.1639609282313592</c:v>
                </c:pt>
                <c:pt idx="1218">
                  <c:v>3.1298646791252178</c:v>
                </c:pt>
                <c:pt idx="1219">
                  <c:v>3.2452725112842047</c:v>
                </c:pt>
                <c:pt idx="1220">
                  <c:v>3.3420898867285032</c:v>
                </c:pt>
                <c:pt idx="1221">
                  <c:v>3.323206288091197</c:v>
                </c:pt>
                <c:pt idx="1222">
                  <c:v>3.3306789713910927</c:v>
                </c:pt>
                <c:pt idx="1223">
                  <c:v>3.3659088889159756</c:v>
                </c:pt>
                <c:pt idx="1224">
                  <c:v>3.3500483934263681</c:v>
                </c:pt>
                <c:pt idx="1225">
                  <c:v>3.379022714444563</c:v>
                </c:pt>
                <c:pt idx="1226">
                  <c:v>3.3903523886815621</c:v>
                </c:pt>
                <c:pt idx="1227">
                  <c:v>3.4700195237523657</c:v>
                </c:pt>
                <c:pt idx="1228">
                  <c:v>3.4803469421827931</c:v>
                </c:pt>
                <c:pt idx="1229">
                  <c:v>3.4401244414389485</c:v>
                </c:pt>
                <c:pt idx="1230">
                  <c:v>3.4579221972355461</c:v>
                </c:pt>
                <c:pt idx="1231">
                  <c:v>3.4700777979757196</c:v>
                </c:pt>
                <c:pt idx="1232">
                  <c:v>3.4181424662373616</c:v>
                </c:pt>
                <c:pt idx="1233">
                  <c:v>3.4167373930745564</c:v>
                </c:pt>
                <c:pt idx="1234">
                  <c:v>3.4304592479140763</c:v>
                </c:pt>
                <c:pt idx="1235">
                  <c:v>3.4178850715098301</c:v>
                </c:pt>
                <c:pt idx="1236">
                  <c:v>3.407512630246508</c:v>
                </c:pt>
                <c:pt idx="1237">
                  <c:v>3.4230795719207916</c:v>
                </c:pt>
                <c:pt idx="1238">
                  <c:v>3.3579689700626552</c:v>
                </c:pt>
                <c:pt idx="1239">
                  <c:v>3.2911192249077388</c:v>
                </c:pt>
                <c:pt idx="1240">
                  <c:v>2.9728353228045714</c:v>
                </c:pt>
                <c:pt idx="1241">
                  <c:v>2.8180810783558607</c:v>
                </c:pt>
                <c:pt idx="1242">
                  <c:v>2.840868630964378</c:v>
                </c:pt>
                <c:pt idx="1243">
                  <c:v>2.9438867720766213</c:v>
                </c:pt>
                <c:pt idx="1244">
                  <c:v>3.0132935461579393</c:v>
                </c:pt>
                <c:pt idx="1245">
                  <c:v>2.9932947334686508</c:v>
                </c:pt>
                <c:pt idx="1246">
                  <c:v>3.0862933551066418</c:v>
                </c:pt>
                <c:pt idx="1247">
                  <c:v>3.1470179093270172</c:v>
                </c:pt>
                <c:pt idx="1248">
                  <c:v>3.231324082731946</c:v>
                </c:pt>
                <c:pt idx="1249">
                  <c:v>3.1380661683311457</c:v>
                </c:pt>
                <c:pt idx="1250">
                  <c:v>3.1219929183459665</c:v>
                </c:pt>
                <c:pt idx="1251">
                  <c:v>3.1766597665125555</c:v>
                </c:pt>
                <c:pt idx="1252">
                  <c:v>3.1367451377146272</c:v>
                </c:pt>
                <c:pt idx="1253">
                  <c:v>3.1762114536393304</c:v>
                </c:pt>
                <c:pt idx="1254">
                  <c:v>3.2453236135493739</c:v>
                </c:pt>
                <c:pt idx="1255">
                  <c:v>3.2478982249872401</c:v>
                </c:pt>
                <c:pt idx="1256">
                  <c:v>3.270192371403545</c:v>
                </c:pt>
                <c:pt idx="1257">
                  <c:v>3.2727906659764949</c:v>
                </c:pt>
                <c:pt idx="1258">
                  <c:v>3.3118974629446813</c:v>
                </c:pt>
                <c:pt idx="1259">
                  <c:v>3.3006802604076686</c:v>
                </c:pt>
                <c:pt idx="1260">
                  <c:v>3.2938308581639411</c:v>
                </c:pt>
                <c:pt idx="1261">
                  <c:v>3.3406478201680483</c:v>
                </c:pt>
                <c:pt idx="1262">
                  <c:v>3.3555163951115721</c:v>
                </c:pt>
                <c:pt idx="1263">
                  <c:v>3.4268582415958964</c:v>
                </c:pt>
                <c:pt idx="1264">
                  <c:v>3.3812717651550526</c:v>
                </c:pt>
                <c:pt idx="1265">
                  <c:v>3.3857696705242799</c:v>
                </c:pt>
                <c:pt idx="1266">
                  <c:v>3.3969185359013903</c:v>
                </c:pt>
                <c:pt idx="1267">
                  <c:v>3.4108165915414204</c:v>
                </c:pt>
                <c:pt idx="1268">
                  <c:v>3.3888387768384804</c:v>
                </c:pt>
                <c:pt idx="1269">
                  <c:v>3.3387426739783979</c:v>
                </c:pt>
                <c:pt idx="1270">
                  <c:v>3.3423807183517513</c:v>
                </c:pt>
                <c:pt idx="1271">
                  <c:v>3.2913496900664443</c:v>
                </c:pt>
                <c:pt idx="1272">
                  <c:v>3.2214862387969752</c:v>
                </c:pt>
                <c:pt idx="1273">
                  <c:v>3.23606253881572</c:v>
                </c:pt>
                <c:pt idx="1274">
                  <c:v>3.3636723889356479</c:v>
                </c:pt>
                <c:pt idx="1275">
                  <c:v>3.7089299380516776</c:v>
                </c:pt>
                <c:pt idx="1276">
                  <c:v>3.7628615481757919</c:v>
                </c:pt>
                <c:pt idx="1277">
                  <c:v>3.7779039221681421</c:v>
                </c:pt>
                <c:pt idx="1278">
                  <c:v>3.6098509198707154</c:v>
                </c:pt>
                <c:pt idx="1279">
                  <c:v>3.5211575876998502</c:v>
                </c:pt>
                <c:pt idx="1280">
                  <c:v>3.4947683623561963</c:v>
                </c:pt>
                <c:pt idx="1281">
                  <c:v>3.4594443880930843</c:v>
                </c:pt>
                <c:pt idx="1282">
                  <c:v>3.464654031342727</c:v>
                </c:pt>
                <c:pt idx="1283">
                  <c:v>3.4626913996684259</c:v>
                </c:pt>
                <c:pt idx="1284">
                  <c:v>3.4815632491676389</c:v>
                </c:pt>
                <c:pt idx="1285">
                  <c:v>3.5746766722108121</c:v>
                </c:pt>
                <c:pt idx="1286">
                  <c:v>3.5102000788331846</c:v>
                </c:pt>
                <c:pt idx="1287">
                  <c:v>3.5015439434796565</c:v>
                </c:pt>
                <c:pt idx="1288">
                  <c:v>3.3954110583034081</c:v>
                </c:pt>
                <c:pt idx="1289">
                  <c:v>3.4109353216589673</c:v>
                </c:pt>
                <c:pt idx="1290">
                  <c:v>3.4132417305615155</c:v>
                </c:pt>
                <c:pt idx="1291">
                  <c:v>3.435624070217568</c:v>
                </c:pt>
                <c:pt idx="1292">
                  <c:v>3.3951002503682952</c:v>
                </c:pt>
                <c:pt idx="1293">
                  <c:v>3.4374603197435238</c:v>
                </c:pt>
                <c:pt idx="1294">
                  <c:v>3.4755850933191899</c:v>
                </c:pt>
                <c:pt idx="1295">
                  <c:v>3.4420925658733239</c:v>
                </c:pt>
                <c:pt idx="1296">
                  <c:v>3.4393019070903228</c:v>
                </c:pt>
                <c:pt idx="1297">
                  <c:v>3.4713244636786502</c:v>
                </c:pt>
                <c:pt idx="1298">
                  <c:v>3.458789821837851</c:v>
                </c:pt>
                <c:pt idx="1299">
                  <c:v>3.438272068306802</c:v>
                </c:pt>
                <c:pt idx="1300">
                  <c:v>3.4730754411936382</c:v>
                </c:pt>
                <c:pt idx="1301">
                  <c:v>3.4992621669052211</c:v>
                </c:pt>
                <c:pt idx="1302">
                  <c:v>3.4558588882716257</c:v>
                </c:pt>
                <c:pt idx="1303">
                  <c:v>3.5868647371537756</c:v>
                </c:pt>
                <c:pt idx="1304">
                  <c:v>3.6047207313489698</c:v>
                </c:pt>
                <c:pt idx="1305">
                  <c:v>3.5375631377496886</c:v>
                </c:pt>
                <c:pt idx="1306">
                  <c:v>3.5457282164867774</c:v>
                </c:pt>
                <c:pt idx="1307">
                  <c:v>3.5732526011370664</c:v>
                </c:pt>
                <c:pt idx="1308">
                  <c:v>3.5806752917953832</c:v>
                </c:pt>
                <c:pt idx="1309">
                  <c:v>3.5777935778685102</c:v>
                </c:pt>
                <c:pt idx="1310">
                  <c:v>3.5569996829675095</c:v>
                </c:pt>
                <c:pt idx="1311">
                  <c:v>3.3832742030786784</c:v>
                </c:pt>
                <c:pt idx="1312">
                  <c:v>3.4194807443797037</c:v>
                </c:pt>
                <c:pt idx="1313">
                  <c:v>3.4818931932458161</c:v>
                </c:pt>
                <c:pt idx="1314">
                  <c:v>3.4790168698305233</c:v>
                </c:pt>
                <c:pt idx="1315">
                  <c:v>3.4662190769742476</c:v>
                </c:pt>
                <c:pt idx="1316">
                  <c:v>3.4185313458483209</c:v>
                </c:pt>
                <c:pt idx="1317">
                  <c:v>3.4455011927734143</c:v>
                </c:pt>
                <c:pt idx="1318">
                  <c:v>3.4870906612500807</c:v>
                </c:pt>
                <c:pt idx="1319">
                  <c:v>3.4307007526032058</c:v>
                </c:pt>
                <c:pt idx="1320">
                  <c:v>3.3923794846511353</c:v>
                </c:pt>
                <c:pt idx="1321">
                  <c:v>3.4075718347498563</c:v>
                </c:pt>
                <c:pt idx="1322">
                  <c:v>3.4677380392827679</c:v>
                </c:pt>
                <c:pt idx="1323">
                  <c:v>3.421639531717124</c:v>
                </c:pt>
                <c:pt idx="1324">
                  <c:v>3.3819436979401605</c:v>
                </c:pt>
                <c:pt idx="1325">
                  <c:v>3.3755216614439876</c:v>
                </c:pt>
                <c:pt idx="1326">
                  <c:v>3.3762397323798949</c:v>
                </c:pt>
                <c:pt idx="1327">
                  <c:v>3.3090332048167781</c:v>
                </c:pt>
                <c:pt idx="1328">
                  <c:v>3.2861033621300506</c:v>
                </c:pt>
                <c:pt idx="1329">
                  <c:v>3.2030846385021072</c:v>
                </c:pt>
                <c:pt idx="1330">
                  <c:v>3.1801286767616612</c:v>
                </c:pt>
                <c:pt idx="1331">
                  <c:v>3.2074893321462596</c:v>
                </c:pt>
                <c:pt idx="1332">
                  <c:v>3.2384532513624018</c:v>
                </c:pt>
                <c:pt idx="1333">
                  <c:v>3.3609470397634524</c:v>
                </c:pt>
                <c:pt idx="1334">
                  <c:v>3.477595838859191</c:v>
                </c:pt>
                <c:pt idx="1335">
                  <c:v>3.6680721589009315</c:v>
                </c:pt>
                <c:pt idx="1336">
                  <c:v>3.6644710486141774</c:v>
                </c:pt>
                <c:pt idx="1337">
                  <c:v>3.631259854929819</c:v>
                </c:pt>
                <c:pt idx="1338">
                  <c:v>3.6181729739420891</c:v>
                </c:pt>
                <c:pt idx="1339">
                  <c:v>3.6290207260688612</c:v>
                </c:pt>
                <c:pt idx="1340">
                  <c:v>3.6464744736321171</c:v>
                </c:pt>
                <c:pt idx="1341">
                  <c:v>3.6189033260739656</c:v>
                </c:pt>
                <c:pt idx="1342">
                  <c:v>3.6185013016619179</c:v>
                </c:pt>
                <c:pt idx="1343">
                  <c:v>3.6380430095427618</c:v>
                </c:pt>
                <c:pt idx="1344">
                  <c:v>3.661352045218953</c:v>
                </c:pt>
                <c:pt idx="1345">
                  <c:v>3.6912655635511538</c:v>
                </c:pt>
                <c:pt idx="1346">
                  <c:v>3.7063560886626137</c:v>
                </c:pt>
                <c:pt idx="1347">
                  <c:v>3.6941497218052692</c:v>
                </c:pt>
                <c:pt idx="1348">
                  <c:v>3.6820882402761552</c:v>
                </c:pt>
                <c:pt idx="1349">
                  <c:v>3.694344497726211</c:v>
                </c:pt>
                <c:pt idx="1350">
                  <c:v>3.784556548549594</c:v>
                </c:pt>
                <c:pt idx="1351">
                  <c:v>3.8974858577605054</c:v>
                </c:pt>
                <c:pt idx="1352">
                  <c:v>3.8526896167213276</c:v>
                </c:pt>
                <c:pt idx="1353">
                  <c:v>3.8602569557660606</c:v>
                </c:pt>
                <c:pt idx="1354">
                  <c:v>3.8617486473130329</c:v>
                </c:pt>
                <c:pt idx="1355">
                  <c:v>3.7785831179054878</c:v>
                </c:pt>
                <c:pt idx="1356">
                  <c:v>3.8195675637623352</c:v>
                </c:pt>
                <c:pt idx="1357">
                  <c:v>3.8947595630546501</c:v>
                </c:pt>
                <c:pt idx="1358">
                  <c:v>3.8115489666925702</c:v>
                </c:pt>
                <c:pt idx="1359">
                  <c:v>3.8071212223143469</c:v>
                </c:pt>
                <c:pt idx="1360">
                  <c:v>3.7990088805326541</c:v>
                </c:pt>
                <c:pt idx="1361">
                  <c:v>3.7215010051368536</c:v>
                </c:pt>
                <c:pt idx="1362">
                  <c:v>3.8039262745915043</c:v>
                </c:pt>
                <c:pt idx="1363">
                  <c:v>3.8643716686887255</c:v>
                </c:pt>
                <c:pt idx="1364">
                  <c:v>3.9088521333476303</c:v>
                </c:pt>
                <c:pt idx="1365">
                  <c:v>3.9101833571855802</c:v>
                </c:pt>
                <c:pt idx="1366">
                  <c:v>3.9361515193740582</c:v>
                </c:pt>
                <c:pt idx="1367">
                  <c:v>3.9012458204117304</c:v>
                </c:pt>
                <c:pt idx="1368">
                  <c:v>3.8466107824535718</c:v>
                </c:pt>
                <c:pt idx="1369">
                  <c:v>3.7718609011715616</c:v>
                </c:pt>
                <c:pt idx="1370">
                  <c:v>3.7334828205518447</c:v>
                </c:pt>
                <c:pt idx="1371">
                  <c:v>3.7184342920470823</c:v>
                </c:pt>
                <c:pt idx="1372">
                  <c:v>3.6123649805619928</c:v>
                </c:pt>
                <c:pt idx="1373">
                  <c:v>3.5433309375869868</c:v>
                </c:pt>
                <c:pt idx="1374">
                  <c:v>3.5997391203902875</c:v>
                </c:pt>
                <c:pt idx="1375">
                  <c:v>3.5944238629755234</c:v>
                </c:pt>
                <c:pt idx="1376">
                  <c:v>3.5834802560847896</c:v>
                </c:pt>
                <c:pt idx="1377">
                  <c:v>3.6131607419250522</c:v>
                </c:pt>
                <c:pt idx="1378">
                  <c:v>3.6608191065997682</c:v>
                </c:pt>
                <c:pt idx="1379">
                  <c:v>3.6527878651137686</c:v>
                </c:pt>
                <c:pt idx="1380">
                  <c:v>3.6139185792835113</c:v>
                </c:pt>
                <c:pt idx="1381">
                  <c:v>3.67476117848874</c:v>
                </c:pt>
                <c:pt idx="1382">
                  <c:v>3.7474984685762842</c:v>
                </c:pt>
                <c:pt idx="1383">
                  <c:v>3.8481976049256592</c:v>
                </c:pt>
                <c:pt idx="1384">
                  <c:v>3.8457557753410438</c:v>
                </c:pt>
                <c:pt idx="1385">
                  <c:v>3.81936085144017</c:v>
                </c:pt>
                <c:pt idx="1386">
                  <c:v>3.8565551723840827</c:v>
                </c:pt>
                <c:pt idx="1387">
                  <c:v>3.842455200821187</c:v>
                </c:pt>
                <c:pt idx="1388">
                  <c:v>3.8351696830140369</c:v>
                </c:pt>
                <c:pt idx="1389">
                  <c:v>3.9153358732880617</c:v>
                </c:pt>
                <c:pt idx="1390">
                  <c:v>3.9132115811811778</c:v>
                </c:pt>
                <c:pt idx="1391">
                  <c:v>3.9388424796945092</c:v>
                </c:pt>
                <c:pt idx="1392">
                  <c:v>3.8691707036061249</c:v>
                </c:pt>
                <c:pt idx="1393">
                  <c:v>3.8315038911584418</c:v>
                </c:pt>
                <c:pt idx="1394">
                  <c:v>3.7844261570467821</c:v>
                </c:pt>
                <c:pt idx="1395">
                  <c:v>3.5445573226131715</c:v>
                </c:pt>
                <c:pt idx="1396">
                  <c:v>3.5733640835971654</c:v>
                </c:pt>
                <c:pt idx="1397">
                  <c:v>3.6580922161161684</c:v>
                </c:pt>
                <c:pt idx="1398">
                  <c:v>3.6612472451060718</c:v>
                </c:pt>
                <c:pt idx="1399">
                  <c:v>3.6631229229146576</c:v>
                </c:pt>
                <c:pt idx="1400">
                  <c:v>3.8066986848478779</c:v>
                </c:pt>
                <c:pt idx="1401">
                  <c:v>3.8268648773177483</c:v>
                </c:pt>
                <c:pt idx="1402">
                  <c:v>3.844711684983563</c:v>
                </c:pt>
                <c:pt idx="1403">
                  <c:v>3.9146482610984719</c:v>
                </c:pt>
                <c:pt idx="1404">
                  <c:v>3.9247143610778177</c:v>
                </c:pt>
                <c:pt idx="1405">
                  <c:v>3.9274022129683837</c:v>
                </c:pt>
                <c:pt idx="1406">
                  <c:v>3.8116430198227902</c:v>
                </c:pt>
                <c:pt idx="1407">
                  <c:v>3.6919899823888636</c:v>
                </c:pt>
                <c:pt idx="1408">
                  <c:v>3.6701967411552636</c:v>
                </c:pt>
                <c:pt idx="1409">
                  <c:v>3.7009756077410487</c:v>
                </c:pt>
                <c:pt idx="1410">
                  <c:v>3.7618463562938067</c:v>
                </c:pt>
                <c:pt idx="1411">
                  <c:v>3.7891993805486468</c:v>
                </c:pt>
                <c:pt idx="1412">
                  <c:v>3.8328736844341695</c:v>
                </c:pt>
                <c:pt idx="1413">
                  <c:v>3.9406242603015946</c:v>
                </c:pt>
                <c:pt idx="1414">
                  <c:v>4.0019498803408284</c:v>
                </c:pt>
                <c:pt idx="1415">
                  <c:v>4.0759049419098847</c:v>
                </c:pt>
                <c:pt idx="1416">
                  <c:v>4.0779148526444216</c:v>
                </c:pt>
                <c:pt idx="1417">
                  <c:v>4.1766861602387424</c:v>
                </c:pt>
                <c:pt idx="1418">
                  <c:v>4.1734072488224134</c:v>
                </c:pt>
                <c:pt idx="1419">
                  <c:v>4.1660102110268653</c:v>
                </c:pt>
                <c:pt idx="1420">
                  <c:v>4.1304194269005352</c:v>
                </c:pt>
                <c:pt idx="1421">
                  <c:v>4.1786202214803758</c:v>
                </c:pt>
                <c:pt idx="1422">
                  <c:v>4.1965582628987255</c:v>
                </c:pt>
                <c:pt idx="1423">
                  <c:v>4.2227214799223196</c:v>
                </c:pt>
                <c:pt idx="1424">
                  <c:v>4.2582843892919753</c:v>
                </c:pt>
                <c:pt idx="1425">
                  <c:v>4.5064129831123507</c:v>
                </c:pt>
                <c:pt idx="1426">
                  <c:v>4.485231972306746</c:v>
                </c:pt>
                <c:pt idx="1427">
                  <c:v>4.4064842942116229</c:v>
                </c:pt>
                <c:pt idx="1428">
                  <c:v>4.383694050542851</c:v>
                </c:pt>
                <c:pt idx="1429">
                  <c:v>4.3142634259950636</c:v>
                </c:pt>
                <c:pt idx="1430">
                  <c:v>4.2312886334317348</c:v>
                </c:pt>
                <c:pt idx="1431">
                  <c:v>4.2252217866834947</c:v>
                </c:pt>
                <c:pt idx="1432">
                  <c:v>4.1628142602752858</c:v>
                </c:pt>
                <c:pt idx="1433">
                  <c:v>4.1599182321351007</c:v>
                </c:pt>
                <c:pt idx="1434">
                  <c:v>4.168804726670376</c:v>
                </c:pt>
                <c:pt idx="1435">
                  <c:v>4.1720251735661602</c:v>
                </c:pt>
                <c:pt idx="1436">
                  <c:v>4.1768922919612068</c:v>
                </c:pt>
                <c:pt idx="1437">
                  <c:v>4.15987243223669</c:v>
                </c:pt>
                <c:pt idx="1438">
                  <c:v>4.1718356002350596</c:v>
                </c:pt>
                <c:pt idx="1439">
                  <c:v>4.2320050936514235</c:v>
                </c:pt>
                <c:pt idx="1440">
                  <c:v>4.2691541437595912</c:v>
                </c:pt>
                <c:pt idx="1441">
                  <c:v>4.3168386533922849</c:v>
                </c:pt>
                <c:pt idx="1442">
                  <c:v>4.388815548823672</c:v>
                </c:pt>
                <c:pt idx="1443">
                  <c:v>4.357022145575816</c:v>
                </c:pt>
                <c:pt idx="1444">
                  <c:v>4.3540444587584055</c:v>
                </c:pt>
                <c:pt idx="1445">
                  <c:v>4.3604017979371719</c:v>
                </c:pt>
                <c:pt idx="1446">
                  <c:v>4.3545722052777558</c:v>
                </c:pt>
                <c:pt idx="1447">
                  <c:v>4.3435746173372269</c:v>
                </c:pt>
                <c:pt idx="1448">
                  <c:v>4.3674913485682616</c:v>
                </c:pt>
                <c:pt idx="1449">
                  <c:v>4.332905552209918</c:v>
                </c:pt>
                <c:pt idx="1450">
                  <c:v>4.3245821332802592</c:v>
                </c:pt>
                <c:pt idx="1451">
                  <c:v>4.3210180464378611</c:v>
                </c:pt>
                <c:pt idx="1452">
                  <c:v>4.3965811148466827</c:v>
                </c:pt>
                <c:pt idx="1453">
                  <c:v>4.4494660488347204</c:v>
                </c:pt>
                <c:pt idx="1454">
                  <c:v>4.3882082386702903</c:v>
                </c:pt>
                <c:pt idx="1455">
                  <c:v>4.3466307899901073</c:v>
                </c:pt>
                <c:pt idx="1456">
                  <c:v>4.3796395150966818</c:v>
                </c:pt>
                <c:pt idx="1457">
                  <c:v>4.4012202615955403</c:v>
                </c:pt>
                <c:pt idx="1458">
                  <c:v>4.4193806951558949</c:v>
                </c:pt>
                <c:pt idx="1459">
                  <c:v>4.4042414603251343</c:v>
                </c:pt>
                <c:pt idx="1460">
                  <c:v>4.7690101755061596</c:v>
                </c:pt>
                <c:pt idx="1461">
                  <c:v>4.818290655170026</c:v>
                </c:pt>
                <c:pt idx="1462">
                  <c:v>4.7664040280261322</c:v>
                </c:pt>
                <c:pt idx="1463">
                  <c:v>4.7560126950520081</c:v>
                </c:pt>
                <c:pt idx="1464">
                  <c:v>4.8489801189088775</c:v>
                </c:pt>
                <c:pt idx="1465">
                  <c:v>4.8641195009265381</c:v>
                </c:pt>
                <c:pt idx="1466">
                  <c:v>4.9959187013952979</c:v>
                </c:pt>
                <c:pt idx="1467">
                  <c:v>4.8964707672932688</c:v>
                </c:pt>
                <c:pt idx="1468">
                  <c:v>4.8054678558357793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B-415D-9FBB-CBF16331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894463"/>
        <c:axId val="301894943"/>
      </c:lineChart>
      <c:dateAx>
        <c:axId val="3018944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94943"/>
        <c:crosses val="autoZero"/>
        <c:auto val="1"/>
        <c:lblOffset val="100"/>
        <c:baseTimeUnit val="days"/>
      </c:dateAx>
      <c:valAx>
        <c:axId val="3018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9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Day (X)'!$I$3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'Holt Exponential by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by Day (X)'!$I$4:$I$1472</c:f>
              <c:numCache>
                <c:formatCode>#,##0.00</c:formatCode>
                <c:ptCount val="1469"/>
                <c:pt idx="0" formatCode="General">
                  <c:v>0</c:v>
                </c:pt>
                <c:pt idx="1">
                  <c:v>-0.11840399999999995</c:v>
                </c:pt>
                <c:pt idx="2">
                  <c:v>0.2682400799999991</c:v>
                </c:pt>
                <c:pt idx="3">
                  <c:v>5.2149598400000663E-2</c:v>
                </c:pt>
                <c:pt idx="4">
                  <c:v>4.9541400032000027E-2</c:v>
                </c:pt>
                <c:pt idx="5">
                  <c:v>-1.5981395840639401E-2</c:v>
                </c:pt>
                <c:pt idx="6">
                  <c:v>-0.11554307992638702</c:v>
                </c:pt>
                <c:pt idx="7">
                  <c:v>-9.8761706660608795E-2</c:v>
                </c:pt>
                <c:pt idx="8">
                  <c:v>-8.2183026133284542E-2</c:v>
                </c:pt>
                <c:pt idx="9">
                  <c:v>-4.5664290777720495E-3</c:v>
                </c:pt>
                <c:pt idx="10">
                  <c:v>-9.1060458405552325E-2</c:v>
                </c:pt>
                <c:pt idx="11">
                  <c:v>1.0448065088779934E-2</c:v>
                </c:pt>
                <c:pt idx="12">
                  <c:v>8.4585940459448672E-2</c:v>
                </c:pt>
                <c:pt idx="13">
                  <c:v>-0.11760962355684246</c:v>
                </c:pt>
                <c:pt idx="14">
                  <c:v>4.3667693677536867E-2</c:v>
                </c:pt>
                <c:pt idx="15">
                  <c:v>6.5967109688534364E-2</c:v>
                </c:pt>
                <c:pt idx="16">
                  <c:v>0.28112235200056013</c:v>
                </c:pt>
                <c:pt idx="17">
                  <c:v>-0.15203746381453254</c:v>
                </c:pt>
                <c:pt idx="18">
                  <c:v>-4.3262502698286909E-2</c:v>
                </c:pt>
                <c:pt idx="19">
                  <c:v>-6.3518255539158908E-2</c:v>
                </c:pt>
                <c:pt idx="20">
                  <c:v>-0.22764289021251294</c:v>
                </c:pt>
                <c:pt idx="21">
                  <c:v>-0.19836857196513069</c:v>
                </c:pt>
                <c:pt idx="22">
                  <c:v>-5.2029769308824747E-2</c:v>
                </c:pt>
                <c:pt idx="23">
                  <c:v>5.8303118345612859E-3</c:v>
                </c:pt>
                <c:pt idx="24">
                  <c:v>3.2570087142575588E-2</c:v>
                </c:pt>
                <c:pt idx="25">
                  <c:v>-3.9013739547041126E-2</c:v>
                </c:pt>
                <c:pt idx="26">
                  <c:v>0.16905492827249358</c:v>
                </c:pt>
                <c:pt idx="27">
                  <c:v>4.6580928870807448E-2</c:v>
                </c:pt>
                <c:pt idx="28">
                  <c:v>1.3614916031591484E-2</c:v>
                </c:pt>
                <c:pt idx="29">
                  <c:v>4.189014340129571E-2</c:v>
                </c:pt>
                <c:pt idx="30">
                  <c:v>-3.6918852749258768E-2</c:v>
                </c:pt>
                <c:pt idx="31">
                  <c:v>-9.81768716637621E-3</c:v>
                </c:pt>
                <c:pt idx="32">
                  <c:v>-0.12686182520310929</c:v>
                </c:pt>
                <c:pt idx="33">
                  <c:v>-5.4457173725736219E-2</c:v>
                </c:pt>
                <c:pt idx="34">
                  <c:v>4.6568915765027086E-2</c:v>
                </c:pt>
                <c:pt idx="35">
                  <c:v>7.3380111347785437E-2</c:v>
                </c:pt>
                <c:pt idx="36">
                  <c:v>-6.5111004140373296E-2</c:v>
                </c:pt>
                <c:pt idx="37">
                  <c:v>-1.9919192965388355E-2</c:v>
                </c:pt>
                <c:pt idx="38">
                  <c:v>9.272071225149503E-3</c:v>
                </c:pt>
                <c:pt idx="39">
                  <c:v>-1.022383476212152E-2</c:v>
                </c:pt>
                <c:pt idx="40">
                  <c:v>2.6784876235107724E-2</c:v>
                </c:pt>
                <c:pt idx="41">
                  <c:v>-9.5889145086252014E-3</c:v>
                </c:pt>
                <c:pt idx="42">
                  <c:v>6.7736073682739928E-2</c:v>
                </c:pt>
                <c:pt idx="43">
                  <c:v>-3.7413534630226231E-2</c:v>
                </c:pt>
                <c:pt idx="44">
                  <c:v>-4.3754149832239797E-2</c:v>
                </c:pt>
                <c:pt idx="45">
                  <c:v>4.2960015934824014E-2</c:v>
                </c:pt>
                <c:pt idx="46">
                  <c:v>6.2935147602706465E-2</c:v>
                </c:pt>
                <c:pt idx="47">
                  <c:v>4.4969643375866397E-2</c:v>
                </c:pt>
                <c:pt idx="48">
                  <c:v>-4.9774561299867237E-2</c:v>
                </c:pt>
                <c:pt idx="49">
                  <c:v>5.0395358456059469E-2</c:v>
                </c:pt>
                <c:pt idx="50">
                  <c:v>0.10894141619092856</c:v>
                </c:pt>
                <c:pt idx="51">
                  <c:v>-7.2661040809375521E-2</c:v>
                </c:pt>
                <c:pt idx="52">
                  <c:v>-1.8871133288461905E-2</c:v>
                </c:pt>
                <c:pt idx="53">
                  <c:v>-7.0074827357943015E-2</c:v>
                </c:pt>
                <c:pt idx="54">
                  <c:v>-4.0987640147706728E-2</c:v>
                </c:pt>
                <c:pt idx="55">
                  <c:v>-0.27555390115611811</c:v>
                </c:pt>
                <c:pt idx="56">
                  <c:v>2.4712188078820141E-2</c:v>
                </c:pt>
                <c:pt idx="57">
                  <c:v>1.9394256409734467E-2</c:v>
                </c:pt>
                <c:pt idx="58">
                  <c:v>5.6277396235233645E-2</c:v>
                </c:pt>
                <c:pt idx="59">
                  <c:v>-3.6879692202249181E-2</c:v>
                </c:pt>
                <c:pt idx="60">
                  <c:v>8.2261709942977213E-2</c:v>
                </c:pt>
                <c:pt idx="61">
                  <c:v>9.4936851120297483E-2</c:v>
                </c:pt>
                <c:pt idx="62">
                  <c:v>7.4967177302452725E-2</c:v>
                </c:pt>
                <c:pt idx="63">
                  <c:v>9.709088566678048E-2</c:v>
                </c:pt>
                <c:pt idx="64">
                  <c:v>1.8487693769248636E-2</c:v>
                </c:pt>
                <c:pt idx="65">
                  <c:v>2.4312669040520873E-2</c:v>
                </c:pt>
                <c:pt idx="66">
                  <c:v>3.4441400158169877E-2</c:v>
                </c:pt>
                <c:pt idx="67">
                  <c:v>-6.9262441368234562E-2</c:v>
                </c:pt>
                <c:pt idx="68">
                  <c:v>1.0094954464765493E-3</c:v>
                </c:pt>
                <c:pt idx="69">
                  <c:v>2.8246300847005301E-2</c:v>
                </c:pt>
                <c:pt idx="70">
                  <c:v>6.0686615194346594E-2</c:v>
                </c:pt>
                <c:pt idx="71">
                  <c:v>-0.20667082117730029</c:v>
                </c:pt>
                <c:pt idx="72">
                  <c:v>5.6117666030697677E-2</c:v>
                </c:pt>
                <c:pt idx="73">
                  <c:v>0.13761297840426945</c:v>
                </c:pt>
                <c:pt idx="74">
                  <c:v>1.3429305553726678E-2</c:v>
                </c:pt>
                <c:pt idx="75">
                  <c:v>9.9836811703104544E-3</c:v>
                </c:pt>
                <c:pt idx="76">
                  <c:v>1.7676631026066758E-3</c:v>
                </c:pt>
                <c:pt idx="77">
                  <c:v>1.7456153469295188E-3</c:v>
                </c:pt>
                <c:pt idx="78">
                  <c:v>-0.33168271000821736</c:v>
                </c:pt>
                <c:pt idx="79">
                  <c:v>0.10153129496419311</c:v>
                </c:pt>
                <c:pt idx="80">
                  <c:v>5.0943285865566068E-2</c:v>
                </c:pt>
                <c:pt idx="81">
                  <c:v>4.5459916551118695E-2</c:v>
                </c:pt>
                <c:pt idx="82">
                  <c:v>3.0161255350852123E-2</c:v>
                </c:pt>
                <c:pt idx="83">
                  <c:v>5.2097236919744994E-2</c:v>
                </c:pt>
                <c:pt idx="84">
                  <c:v>6.528439175328149E-2</c:v>
                </c:pt>
                <c:pt idx="85">
                  <c:v>3.9796924964636382E-2</c:v>
                </c:pt>
                <c:pt idx="86">
                  <c:v>-4.4597648749178376E-3</c:v>
                </c:pt>
                <c:pt idx="87">
                  <c:v>2.9221676425409626E-2</c:v>
                </c:pt>
                <c:pt idx="88">
                  <c:v>5.525802408689362E-2</c:v>
                </c:pt>
                <c:pt idx="89">
                  <c:v>6.1515129491123588E-2</c:v>
                </c:pt>
                <c:pt idx="90">
                  <c:v>-5.0678150256500132E-3</c:v>
                </c:pt>
                <c:pt idx="91">
                  <c:v>4.1740330915572166E-2</c:v>
                </c:pt>
                <c:pt idx="92">
                  <c:v>8.0558949499311971E-2</c:v>
                </c:pt>
                <c:pt idx="93">
                  <c:v>0.20789654403608093</c:v>
                </c:pt>
                <c:pt idx="94">
                  <c:v>3.4083897195413826E-2</c:v>
                </c:pt>
                <c:pt idx="95">
                  <c:v>0.13002249572862024</c:v>
                </c:pt>
                <c:pt idx="96">
                  <c:v>2.8579334038415283E-2</c:v>
                </c:pt>
                <c:pt idx="97">
                  <c:v>6.2547947699355788E-2</c:v>
                </c:pt>
                <c:pt idx="98">
                  <c:v>-0.12199735797770384</c:v>
                </c:pt>
                <c:pt idx="99">
                  <c:v>0.1080447533659008</c:v>
                </c:pt>
                <c:pt idx="100">
                  <c:v>-8.0796353063200321E-2</c:v>
                </c:pt>
                <c:pt idx="101">
                  <c:v>2.0531993728791775E-2</c:v>
                </c:pt>
                <c:pt idx="102">
                  <c:v>3.8081062099272422E-2</c:v>
                </c:pt>
                <c:pt idx="103">
                  <c:v>-3.2257118641016547E-2</c:v>
                </c:pt>
                <c:pt idx="104">
                  <c:v>-4.5166461236138211E-2</c:v>
                </c:pt>
                <c:pt idx="105">
                  <c:v>3.4171437479865396E-2</c:v>
                </c:pt>
                <c:pt idx="106">
                  <c:v>1.9451325629160188E-2</c:v>
                </c:pt>
                <c:pt idx="107">
                  <c:v>-2.0737415881812993E-2</c:v>
                </c:pt>
                <c:pt idx="108">
                  <c:v>4.4167226385491531E-2</c:v>
                </c:pt>
                <c:pt idx="109">
                  <c:v>-7.3021124871674559E-2</c:v>
                </c:pt>
                <c:pt idx="110">
                  <c:v>0.13103191951492033</c:v>
                </c:pt>
                <c:pt idx="111">
                  <c:v>-5.1023028885645694E-2</c:v>
                </c:pt>
                <c:pt idx="112">
                  <c:v>-2.6907121869125028E-2</c:v>
                </c:pt>
                <c:pt idx="113">
                  <c:v>-9.7853137120891276E-2</c:v>
                </c:pt>
                <c:pt idx="114">
                  <c:v>2.3598495371056849E-2</c:v>
                </c:pt>
                <c:pt idx="115">
                  <c:v>4.3184776433306205E-2</c:v>
                </c:pt>
                <c:pt idx="116">
                  <c:v>2.9725201274955815E-2</c:v>
                </c:pt>
                <c:pt idx="117">
                  <c:v>9.3487915134792487E-2</c:v>
                </c:pt>
                <c:pt idx="118">
                  <c:v>-2.1091859269898983E-2</c:v>
                </c:pt>
                <c:pt idx="119">
                  <c:v>-0.1047810552952857</c:v>
                </c:pt>
                <c:pt idx="120">
                  <c:v>-4.0784085447787888E-2</c:v>
                </c:pt>
                <c:pt idx="121">
                  <c:v>2.9240080684791003E-2</c:v>
                </c:pt>
                <c:pt idx="122">
                  <c:v>-2.7107994093081622E-2</c:v>
                </c:pt>
                <c:pt idx="123">
                  <c:v>3.8940959333995551E-2</c:v>
                </c:pt>
                <c:pt idx="124">
                  <c:v>2.2602779674762985E-2</c:v>
                </c:pt>
                <c:pt idx="125">
                  <c:v>2.4333447334548453E-2</c:v>
                </c:pt>
                <c:pt idx="126">
                  <c:v>4.038855601387592E-2</c:v>
                </c:pt>
                <c:pt idx="127">
                  <c:v>-5.2171890893165873E-2</c:v>
                </c:pt>
                <c:pt idx="128">
                  <c:v>-2.0869537556412077E-2</c:v>
                </c:pt>
                <c:pt idx="129">
                  <c:v>-7.370395533831342E-3</c:v>
                </c:pt>
                <c:pt idx="130">
                  <c:v>2.3504575381359416E-2</c:v>
                </c:pt>
                <c:pt idx="131">
                  <c:v>-2.238844835611431E-4</c:v>
                </c:pt>
                <c:pt idx="132">
                  <c:v>2.6058227175600912E-2</c:v>
                </c:pt>
                <c:pt idx="133">
                  <c:v>-6.2130266092257358E-3</c:v>
                </c:pt>
                <c:pt idx="134">
                  <c:v>5.8665757489109183E-3</c:v>
                </c:pt>
                <c:pt idx="135">
                  <c:v>1.8642286362669402E-2</c:v>
                </c:pt>
                <c:pt idx="136">
                  <c:v>-2.8173885424497058E-2</c:v>
                </c:pt>
                <c:pt idx="137">
                  <c:v>-1.3173790625019777E-2</c:v>
                </c:pt>
                <c:pt idx="138">
                  <c:v>-2.4774403978559789E-2</c:v>
                </c:pt>
                <c:pt idx="139">
                  <c:v>2.7958987351011544E-2</c:v>
                </c:pt>
                <c:pt idx="140">
                  <c:v>-3.3742400777221349E-3</c:v>
                </c:pt>
                <c:pt idx="141">
                  <c:v>0.35266852573575047</c:v>
                </c:pt>
                <c:pt idx="142">
                  <c:v>-5.3146905572746483E-2</c:v>
                </c:pt>
                <c:pt idx="143">
                  <c:v>-0.10604344952015143</c:v>
                </c:pt>
                <c:pt idx="144">
                  <c:v>-0.21649282808392911</c:v>
                </c:pt>
                <c:pt idx="145">
                  <c:v>-0.10193749556063825</c:v>
                </c:pt>
                <c:pt idx="146">
                  <c:v>-6.2913319402711387E-2</c:v>
                </c:pt>
                <c:pt idx="147">
                  <c:v>-8.0533698056939329E-6</c:v>
                </c:pt>
                <c:pt idx="148">
                  <c:v>-9.7320826750192602E-2</c:v>
                </c:pt>
                <c:pt idx="149">
                  <c:v>3.5556234054395119E-2</c:v>
                </c:pt>
                <c:pt idx="150">
                  <c:v>-2.6799224486677709E-2</c:v>
                </c:pt>
                <c:pt idx="151">
                  <c:v>5.1778261278704996E-2</c:v>
                </c:pt>
                <c:pt idx="152">
                  <c:v>-4.167365987934879E-3</c:v>
                </c:pt>
                <c:pt idx="153">
                  <c:v>-8.7370279570472498E-2</c:v>
                </c:pt>
                <c:pt idx="154">
                  <c:v>9.2405152999708307E-3</c:v>
                </c:pt>
                <c:pt idx="155">
                  <c:v>-0.14942867264039084</c:v>
                </c:pt>
                <c:pt idx="156">
                  <c:v>-2.1325340411578964E-2</c:v>
                </c:pt>
                <c:pt idx="157">
                  <c:v>0.11742546020788236</c:v>
                </c:pt>
                <c:pt idx="158">
                  <c:v>7.1184978236652263E-2</c:v>
                </c:pt>
                <c:pt idx="159">
                  <c:v>-4.4630758144712956E-2</c:v>
                </c:pt>
                <c:pt idx="160">
                  <c:v>2.891505875924949E-2</c:v>
                </c:pt>
                <c:pt idx="161">
                  <c:v>-5.5166781764358852E-2</c:v>
                </c:pt>
                <c:pt idx="162">
                  <c:v>-1.8874650829810768E-2</c:v>
                </c:pt>
                <c:pt idx="163">
                  <c:v>2.6954184727934205E-2</c:v>
                </c:pt>
                <c:pt idx="164">
                  <c:v>-6.732926900239633E-3</c:v>
                </c:pt>
                <c:pt idx="165">
                  <c:v>3.8133968595301937E-3</c:v>
                </c:pt>
                <c:pt idx="166">
                  <c:v>6.5697763074358484E-2</c:v>
                </c:pt>
                <c:pt idx="167">
                  <c:v>6.8524736064109248E-2</c:v>
                </c:pt>
                <c:pt idx="168">
                  <c:v>-3.4181579703121301E-2</c:v>
                </c:pt>
                <c:pt idx="169">
                  <c:v>6.1572073005811134E-2</c:v>
                </c:pt>
                <c:pt idx="170">
                  <c:v>7.3709157921944879E-2</c:v>
                </c:pt>
                <c:pt idx="171">
                  <c:v>4.7643208923041414E-2</c:v>
                </c:pt>
                <c:pt idx="172">
                  <c:v>1.5771612110824229E-2</c:v>
                </c:pt>
                <c:pt idx="173">
                  <c:v>6.0498723154765344E-2</c:v>
                </c:pt>
                <c:pt idx="174">
                  <c:v>-6.1249802771961015E-3</c:v>
                </c:pt>
                <c:pt idx="175">
                  <c:v>8.8685621475966592E-2</c:v>
                </c:pt>
                <c:pt idx="176">
                  <c:v>-6.7552092531378172E-2</c:v>
                </c:pt>
                <c:pt idx="177">
                  <c:v>-6.7825900398828409E-2</c:v>
                </c:pt>
                <c:pt idx="178">
                  <c:v>8.4427850116588488E-3</c:v>
                </c:pt>
                <c:pt idx="179">
                  <c:v>-1.7509998656668024E-2</c:v>
                </c:pt>
                <c:pt idx="180">
                  <c:v>-2.7292214844667484E-3</c:v>
                </c:pt>
                <c:pt idx="181">
                  <c:v>9.0246162837756216E-2</c:v>
                </c:pt>
                <c:pt idx="182">
                  <c:v>-0.10186242270024071</c:v>
                </c:pt>
                <c:pt idx="183">
                  <c:v>-7.5642867273256975E-2</c:v>
                </c:pt>
                <c:pt idx="184">
                  <c:v>-2.3123016111772365E-2</c:v>
                </c:pt>
                <c:pt idx="185">
                  <c:v>-4.9525126407675479E-2</c:v>
                </c:pt>
                <c:pt idx="186">
                  <c:v>5.3123217409417833E-2</c:v>
                </c:pt>
                <c:pt idx="187">
                  <c:v>3.0090763173844515E-2</c:v>
                </c:pt>
                <c:pt idx="188">
                  <c:v>-9.7402909482386058E-2</c:v>
                </c:pt>
                <c:pt idx="189">
                  <c:v>-4.1526112346645938E-2</c:v>
                </c:pt>
                <c:pt idx="190">
                  <c:v>5.3452642658877281E-2</c:v>
                </c:pt>
                <c:pt idx="191">
                  <c:v>7.5257678793431815E-2</c:v>
                </c:pt>
                <c:pt idx="192">
                  <c:v>4.3544313804853019E-2</c:v>
                </c:pt>
                <c:pt idx="193">
                  <c:v>1.3538813225281388E-2</c:v>
                </c:pt>
                <c:pt idx="194">
                  <c:v>2.4890491856387698E-2</c:v>
                </c:pt>
                <c:pt idx="195">
                  <c:v>3.667357696123652E-2</c:v>
                </c:pt>
                <c:pt idx="196">
                  <c:v>6.6698866073501506E-2</c:v>
                </c:pt>
                <c:pt idx="197">
                  <c:v>-5.1484997404866562E-2</c:v>
                </c:pt>
                <c:pt idx="198">
                  <c:v>4.3018793257350474E-2</c:v>
                </c:pt>
                <c:pt idx="199">
                  <c:v>5.5003217184592224E-2</c:v>
                </c:pt>
                <c:pt idx="200">
                  <c:v>8.5837649380312797E-2</c:v>
                </c:pt>
                <c:pt idx="201">
                  <c:v>-5.3861360982061512E-2</c:v>
                </c:pt>
                <c:pt idx="202">
                  <c:v>-3.562714571284431E-2</c:v>
                </c:pt>
                <c:pt idx="203">
                  <c:v>-4.4879693920022667E-2</c:v>
                </c:pt>
                <c:pt idx="204">
                  <c:v>-7.4791928384595252E-2</c:v>
                </c:pt>
                <c:pt idx="205">
                  <c:v>-0.87390171430330232</c:v>
                </c:pt>
                <c:pt idx="206">
                  <c:v>3.4945674253532122E-2</c:v>
                </c:pt>
                <c:pt idx="207">
                  <c:v>6.5246897912725199E-2</c:v>
                </c:pt>
                <c:pt idx="208">
                  <c:v>0.18509230601418869</c:v>
                </c:pt>
                <c:pt idx="209">
                  <c:v>0.27942670806088632</c:v>
                </c:pt>
                <c:pt idx="210">
                  <c:v>0.17877478941853342</c:v>
                </c:pt>
                <c:pt idx="211">
                  <c:v>0.15994315698529205</c:v>
                </c:pt>
                <c:pt idx="212">
                  <c:v>9.8866310692104165E-2</c:v>
                </c:pt>
                <c:pt idx="213">
                  <c:v>7.4457531919438047E-2</c:v>
                </c:pt>
                <c:pt idx="214">
                  <c:v>0.15677107642568089</c:v>
                </c:pt>
                <c:pt idx="215">
                  <c:v>9.327705234361261E-2</c:v>
                </c:pt>
                <c:pt idx="216">
                  <c:v>9.4973825182685712E-2</c:v>
                </c:pt>
                <c:pt idx="217">
                  <c:v>5.7220184491543424E-2</c:v>
                </c:pt>
                <c:pt idx="218">
                  <c:v>6.6235874787097693E-2</c:v>
                </c:pt>
                <c:pt idx="219">
                  <c:v>4.804554253203186E-2</c:v>
                </c:pt>
                <c:pt idx="220">
                  <c:v>2.6817616984233794E-3</c:v>
                </c:pt>
                <c:pt idx="221">
                  <c:v>0.13598048306189225</c:v>
                </c:pt>
                <c:pt idx="222">
                  <c:v>6.8806332464780517E-2</c:v>
                </c:pt>
                <c:pt idx="223">
                  <c:v>4.2277767170533664E-2</c:v>
                </c:pt>
                <c:pt idx="224">
                  <c:v>-4.8302947700591403E-3</c:v>
                </c:pt>
                <c:pt idx="225">
                  <c:v>7.7330089751698416E-2</c:v>
                </c:pt>
                <c:pt idx="226">
                  <c:v>8.771391153826924E-2</c:v>
                </c:pt>
                <c:pt idx="227">
                  <c:v>6.8115226127368533E-2</c:v>
                </c:pt>
                <c:pt idx="228">
                  <c:v>-8.541913182407157E-4</c:v>
                </c:pt>
                <c:pt idx="229">
                  <c:v>4.7205674417935217E-2</c:v>
                </c:pt>
                <c:pt idx="230">
                  <c:v>5.0609896235035645E-2</c:v>
                </c:pt>
                <c:pt idx="231">
                  <c:v>-1.4602755643100096E-2</c:v>
                </c:pt>
                <c:pt idx="232">
                  <c:v>2.077050777095879E-2</c:v>
                </c:pt>
                <c:pt idx="233">
                  <c:v>-6.8068193301229485E-4</c:v>
                </c:pt>
                <c:pt idx="234">
                  <c:v>3.4981291083971744E-2</c:v>
                </c:pt>
                <c:pt idx="235">
                  <c:v>1.0312119816932697E-2</c:v>
                </c:pt>
                <c:pt idx="236">
                  <c:v>-3.5358625866123372E-2</c:v>
                </c:pt>
                <c:pt idx="237">
                  <c:v>1.265957706584464E-2</c:v>
                </c:pt>
                <c:pt idx="238">
                  <c:v>5.0803075593817137E-2</c:v>
                </c:pt>
                <c:pt idx="239">
                  <c:v>7.970424791667341E-2</c:v>
                </c:pt>
                <c:pt idx="240">
                  <c:v>-4.161208308916553E-2</c:v>
                </c:pt>
                <c:pt idx="241">
                  <c:v>4.2647818739283583E-2</c:v>
                </c:pt>
                <c:pt idx="242">
                  <c:v>-3.9221709883690004E-3</c:v>
                </c:pt>
                <c:pt idx="243">
                  <c:v>-1.5263553067744517E-2</c:v>
                </c:pt>
                <c:pt idx="244">
                  <c:v>-2.1742508327319943E-2</c:v>
                </c:pt>
                <c:pt idx="245">
                  <c:v>2.1174260846468229E-3</c:v>
                </c:pt>
                <c:pt idx="246">
                  <c:v>9.0924782291383899E-3</c:v>
                </c:pt>
                <c:pt idx="247">
                  <c:v>-2.2380765422215898E-2</c:v>
                </c:pt>
                <c:pt idx="248">
                  <c:v>-2.1750548372101886E-2</c:v>
                </c:pt>
                <c:pt idx="249">
                  <c:v>-4.4190761708833293E-3</c:v>
                </c:pt>
                <c:pt idx="250">
                  <c:v>3.2067349222302699E-2</c:v>
                </c:pt>
                <c:pt idx="251">
                  <c:v>-2.0824716684724187E-3</c:v>
                </c:pt>
                <c:pt idx="252">
                  <c:v>9.301378982711217E-2</c:v>
                </c:pt>
                <c:pt idx="253">
                  <c:v>-7.964988823595176E-2</c:v>
                </c:pt>
                <c:pt idx="254">
                  <c:v>5.5068006342598341E-2</c:v>
                </c:pt>
                <c:pt idx="255">
                  <c:v>-3.6843362725377471E-2</c:v>
                </c:pt>
                <c:pt idx="256">
                  <c:v>1.2440640217219467E-3</c:v>
                </c:pt>
                <c:pt idx="257">
                  <c:v>-5.9075348240682946E-2</c:v>
                </c:pt>
                <c:pt idx="258">
                  <c:v>-4.2887366397606819E-2</c:v>
                </c:pt>
                <c:pt idx="259">
                  <c:v>-1.6841591210399631E-2</c:v>
                </c:pt>
                <c:pt idx="260">
                  <c:v>-8.0761770074383232E-2</c:v>
                </c:pt>
                <c:pt idx="261">
                  <c:v>-2.1032073760638426E-3</c:v>
                </c:pt>
                <c:pt idx="262">
                  <c:v>6.3799798377408123E-2</c:v>
                </c:pt>
                <c:pt idx="263">
                  <c:v>-9.2261941000054914E-2</c:v>
                </c:pt>
                <c:pt idx="264">
                  <c:v>-5.4482686050246532E-2</c:v>
                </c:pt>
                <c:pt idx="265">
                  <c:v>-6.6474077049237135E-2</c:v>
                </c:pt>
                <c:pt idx="266">
                  <c:v>-4.9959980624232792E-2</c:v>
                </c:pt>
                <c:pt idx="267">
                  <c:v>-2.6716854847808502E-2</c:v>
                </c:pt>
                <c:pt idx="268">
                  <c:v>-9.241171930091463E-2</c:v>
                </c:pt>
                <c:pt idx="269">
                  <c:v>5.6699863472928769E-2</c:v>
                </c:pt>
                <c:pt idx="270">
                  <c:v>-7.9349196252457066E-2</c:v>
                </c:pt>
                <c:pt idx="271">
                  <c:v>4.1367798594758032E-2</c:v>
                </c:pt>
                <c:pt idx="272">
                  <c:v>-5.00136216769409E-2</c:v>
                </c:pt>
                <c:pt idx="273">
                  <c:v>1.182922686901744E-2</c:v>
                </c:pt>
                <c:pt idx="274">
                  <c:v>7.2455732065792589E-2</c:v>
                </c:pt>
                <c:pt idx="275">
                  <c:v>5.5750279274954906E-2</c:v>
                </c:pt>
                <c:pt idx="276">
                  <c:v>0.11342881512419289</c:v>
                </c:pt>
                <c:pt idx="277">
                  <c:v>9.128821647971197E-2</c:v>
                </c:pt>
                <c:pt idx="278">
                  <c:v>-0.13424585305981696</c:v>
                </c:pt>
                <c:pt idx="279">
                  <c:v>5.6026006683001839E-2</c:v>
                </c:pt>
                <c:pt idx="280">
                  <c:v>-5.4650845205872933E-2</c:v>
                </c:pt>
                <c:pt idx="281">
                  <c:v>-0.10780390883639512</c:v>
                </c:pt>
                <c:pt idx="282">
                  <c:v>-5.2229763043197597E-2</c:v>
                </c:pt>
                <c:pt idx="283">
                  <c:v>-9.1414855075421908E-2</c:v>
                </c:pt>
                <c:pt idx="284">
                  <c:v>-5.6824176930457604E-2</c:v>
                </c:pt>
                <c:pt idx="285">
                  <c:v>-3.6638504985815334E-2</c:v>
                </c:pt>
                <c:pt idx="286">
                  <c:v>6.7219926833805843E-4</c:v>
                </c:pt>
                <c:pt idx="287">
                  <c:v>-9.6016164318163622E-2</c:v>
                </c:pt>
                <c:pt idx="288">
                  <c:v>-5.9929616973267485E-2</c:v>
                </c:pt>
                <c:pt idx="289">
                  <c:v>0.20771226851165103</c:v>
                </c:pt>
                <c:pt idx="290">
                  <c:v>-0.11919960750072045</c:v>
                </c:pt>
                <c:pt idx="291">
                  <c:v>-4.4976596831638904E-2</c:v>
                </c:pt>
                <c:pt idx="292">
                  <c:v>8.0284903705051924E-2</c:v>
                </c:pt>
                <c:pt idx="293">
                  <c:v>-6.5386666622517797E-2</c:v>
                </c:pt>
                <c:pt idx="294">
                  <c:v>9.1550274413528143E-2</c:v>
                </c:pt>
                <c:pt idx="295">
                  <c:v>-0.10338779774494089</c:v>
                </c:pt>
                <c:pt idx="296">
                  <c:v>-1.2258063743124215E-2</c:v>
                </c:pt>
                <c:pt idx="297">
                  <c:v>-0.11635387864866642</c:v>
                </c:pt>
                <c:pt idx="298">
                  <c:v>0.10261184402375667</c:v>
                </c:pt>
                <c:pt idx="299">
                  <c:v>-3.3158082564824998E-2</c:v>
                </c:pt>
                <c:pt idx="300">
                  <c:v>-0.25817386843542955</c:v>
                </c:pt>
                <c:pt idx="301">
                  <c:v>0.25935825553846525</c:v>
                </c:pt>
                <c:pt idx="302">
                  <c:v>-5.7069000097469846E-2</c:v>
                </c:pt>
                <c:pt idx="303">
                  <c:v>0.25817571946140294</c:v>
                </c:pt>
                <c:pt idx="304">
                  <c:v>9.8343725079972355E-2</c:v>
                </c:pt>
                <c:pt idx="305">
                  <c:v>0.2483207930214606</c:v>
                </c:pt>
                <c:pt idx="306">
                  <c:v>0.20226487915463309</c:v>
                </c:pt>
                <c:pt idx="307">
                  <c:v>9.1087918129823642E-2</c:v>
                </c:pt>
                <c:pt idx="308">
                  <c:v>0.28732496943485675</c:v>
                </c:pt>
                <c:pt idx="309">
                  <c:v>0.13404943659577429</c:v>
                </c:pt>
                <c:pt idx="310">
                  <c:v>6.0964450309069829E-2</c:v>
                </c:pt>
                <c:pt idx="311">
                  <c:v>-0.11465879362477382</c:v>
                </c:pt>
                <c:pt idx="312">
                  <c:v>2.3437226222996266E-2</c:v>
                </c:pt>
                <c:pt idx="313">
                  <c:v>3.5677185188518479E-2</c:v>
                </c:pt>
                <c:pt idx="314">
                  <c:v>-9.9469336613092096E-2</c:v>
                </c:pt>
                <c:pt idx="315">
                  <c:v>5.3709875304088772E-2</c:v>
                </c:pt>
                <c:pt idx="316">
                  <c:v>-4.5314775272946584E-2</c:v>
                </c:pt>
                <c:pt idx="317">
                  <c:v>0.1425347302081863</c:v>
                </c:pt>
                <c:pt idx="318">
                  <c:v>-9.1067823741419751E-3</c:v>
                </c:pt>
                <c:pt idx="319">
                  <c:v>3.6534574856685431E-2</c:v>
                </c:pt>
                <c:pt idx="320">
                  <c:v>-6.247574050517013E-3</c:v>
                </c:pt>
                <c:pt idx="321">
                  <c:v>-4.7431388558040855E-2</c:v>
                </c:pt>
                <c:pt idx="322">
                  <c:v>5.545304513716065E-2</c:v>
                </c:pt>
                <c:pt idx="323">
                  <c:v>-0.13766150468093841</c:v>
                </c:pt>
                <c:pt idx="324">
                  <c:v>0.13650948180170674</c:v>
                </c:pt>
                <c:pt idx="325">
                  <c:v>-2.5547787459851978E-2</c:v>
                </c:pt>
                <c:pt idx="326">
                  <c:v>-8.044359025479153E-2</c:v>
                </c:pt>
                <c:pt idx="327">
                  <c:v>-0.101532895452908</c:v>
                </c:pt>
                <c:pt idx="328">
                  <c:v>-1.4718750323466701E-2</c:v>
                </c:pt>
                <c:pt idx="329">
                  <c:v>-1.5141743680764375E-2</c:v>
                </c:pt>
                <c:pt idx="330">
                  <c:v>-2.175740878127197E-2</c:v>
                </c:pt>
                <c:pt idx="331">
                  <c:v>2.9653078888814743E-2</c:v>
                </c:pt>
                <c:pt idx="332">
                  <c:v>-6.0911389986459952E-2</c:v>
                </c:pt>
                <c:pt idx="333">
                  <c:v>4.9120591502164412E-2</c:v>
                </c:pt>
                <c:pt idx="334">
                  <c:v>2.2685090871037428E-2</c:v>
                </c:pt>
                <c:pt idx="335">
                  <c:v>-2.3734258266555841E-2</c:v>
                </c:pt>
                <c:pt idx="336">
                  <c:v>-7.6658380370908219E-2</c:v>
                </c:pt>
                <c:pt idx="337">
                  <c:v>-9.7058472102165894E-2</c:v>
                </c:pt>
                <c:pt idx="338">
                  <c:v>-1.6824632230449943E-2</c:v>
                </c:pt>
                <c:pt idx="339">
                  <c:v>5.5236538182332762E-2</c:v>
                </c:pt>
                <c:pt idx="340">
                  <c:v>4.6897779971217801E-3</c:v>
                </c:pt>
                <c:pt idx="341">
                  <c:v>-3.1110940617407046E-2</c:v>
                </c:pt>
                <c:pt idx="342">
                  <c:v>-2.2767904044828757E-2</c:v>
                </c:pt>
                <c:pt idx="343">
                  <c:v>-0.11225367071453984</c:v>
                </c:pt>
                <c:pt idx="344">
                  <c:v>-1.8103164976662089E-2</c:v>
                </c:pt>
                <c:pt idx="345">
                  <c:v>2.8627191980033828E-2</c:v>
                </c:pt>
                <c:pt idx="346">
                  <c:v>0.14758490133856617</c:v>
                </c:pt>
                <c:pt idx="347">
                  <c:v>1.0311027953392227E-2</c:v>
                </c:pt>
                <c:pt idx="348">
                  <c:v>5.8696015287239334E-2</c:v>
                </c:pt>
                <c:pt idx="349">
                  <c:v>-8.3150787254777203E-2</c:v>
                </c:pt>
                <c:pt idx="350">
                  <c:v>1.0884547267338895E-2</c:v>
                </c:pt>
                <c:pt idx="351">
                  <c:v>-4.6921080697625239E-2</c:v>
                </c:pt>
                <c:pt idx="352">
                  <c:v>-4.1874228650597978E-3</c:v>
                </c:pt>
                <c:pt idx="353">
                  <c:v>-4.1387987951948979E-2</c:v>
                </c:pt>
                <c:pt idx="354">
                  <c:v>-2.6939234363705378E-2</c:v>
                </c:pt>
                <c:pt idx="355">
                  <c:v>0.1306485893597249</c:v>
                </c:pt>
                <c:pt idx="356">
                  <c:v>7.8727563216265395E-3</c:v>
                </c:pt>
                <c:pt idx="357">
                  <c:v>-4.8334585953583531E-2</c:v>
                </c:pt>
                <c:pt idx="358">
                  <c:v>-0.16017171474024172</c:v>
                </c:pt>
                <c:pt idx="359">
                  <c:v>4.7144486430849675E-2</c:v>
                </c:pt>
                <c:pt idx="360">
                  <c:v>-4.2726666118548806E-2</c:v>
                </c:pt>
                <c:pt idx="361">
                  <c:v>-0.16483769171064555</c:v>
                </c:pt>
                <c:pt idx="362">
                  <c:v>-5.6660804586948998E-2</c:v>
                </c:pt>
                <c:pt idx="363">
                  <c:v>-0.30808657315835752</c:v>
                </c:pt>
                <c:pt idx="364">
                  <c:v>3.9280022671765558E-2</c:v>
                </c:pt>
                <c:pt idx="365">
                  <c:v>4.7843348070998548E-2</c:v>
                </c:pt>
                <c:pt idx="366">
                  <c:v>2.2258079295837341E-2</c:v>
                </c:pt>
                <c:pt idx="367">
                  <c:v>1.961344986423974E-2</c:v>
                </c:pt>
                <c:pt idx="368">
                  <c:v>-6.709546547671108E-2</c:v>
                </c:pt>
                <c:pt idx="369">
                  <c:v>-6.3760632156315999E-2</c:v>
                </c:pt>
                <c:pt idx="370">
                  <c:v>-2.4997782275053115E-2</c:v>
                </c:pt>
                <c:pt idx="371">
                  <c:v>-1.9396976057046711E-2</c:v>
                </c:pt>
                <c:pt idx="372">
                  <c:v>-0.10943921395390133</c:v>
                </c:pt>
                <c:pt idx="373">
                  <c:v>0.17634332840973999</c:v>
                </c:pt>
                <c:pt idx="374">
                  <c:v>-9.7214401042141851E-2</c:v>
                </c:pt>
                <c:pt idx="375">
                  <c:v>-1.4015579294079039E-2</c:v>
                </c:pt>
                <c:pt idx="376">
                  <c:v>2.1601884375174407E-2</c:v>
                </c:pt>
                <c:pt idx="377">
                  <c:v>-5.3404906968803179E-2</c:v>
                </c:pt>
                <c:pt idx="378">
                  <c:v>5.0101040420558629E-2</c:v>
                </c:pt>
                <c:pt idx="379">
                  <c:v>9.4847412169651868E-2</c:v>
                </c:pt>
                <c:pt idx="380">
                  <c:v>-0.24551561930738597</c:v>
                </c:pt>
                <c:pt idx="381">
                  <c:v>-0.12941109989480992</c:v>
                </c:pt>
                <c:pt idx="382">
                  <c:v>3.5484371647676927E-2</c:v>
                </c:pt>
                <c:pt idx="383">
                  <c:v>-6.5444277936923534E-3</c:v>
                </c:pt>
                <c:pt idx="384">
                  <c:v>7.3541711030367551E-2</c:v>
                </c:pt>
                <c:pt idx="385">
                  <c:v>0.12398643103325568</c:v>
                </c:pt>
                <c:pt idx="386">
                  <c:v>1.0433365530161165E-2</c:v>
                </c:pt>
                <c:pt idx="387">
                  <c:v>-7.166221626310243E-2</c:v>
                </c:pt>
                <c:pt idx="388">
                  <c:v>0.10772235881974623</c:v>
                </c:pt>
                <c:pt idx="389">
                  <c:v>3.3670888944400623E-2</c:v>
                </c:pt>
                <c:pt idx="390">
                  <c:v>-3.7952317540067781E-2</c:v>
                </c:pt>
                <c:pt idx="391">
                  <c:v>2.5893057695181909E-2</c:v>
                </c:pt>
                <c:pt idx="392">
                  <c:v>-0.12016261805551709</c:v>
                </c:pt>
                <c:pt idx="393">
                  <c:v>-6.5314810310020732E-2</c:v>
                </c:pt>
                <c:pt idx="394">
                  <c:v>3.0140495340620799E-2</c:v>
                </c:pt>
                <c:pt idx="395">
                  <c:v>-3.9935129741390352E-2</c:v>
                </c:pt>
                <c:pt idx="396">
                  <c:v>4.9254333226188329E-2</c:v>
                </c:pt>
                <c:pt idx="397">
                  <c:v>8.1562056940975403E-2</c:v>
                </c:pt>
                <c:pt idx="398">
                  <c:v>0.22235046914406187</c:v>
                </c:pt>
                <c:pt idx="399">
                  <c:v>0.14573049520590153</c:v>
                </c:pt>
                <c:pt idx="400">
                  <c:v>-7.1078152229740788E-2</c:v>
                </c:pt>
                <c:pt idx="401">
                  <c:v>-0.18449302880161866</c:v>
                </c:pt>
                <c:pt idx="402">
                  <c:v>-9.4948916047207454E-2</c:v>
                </c:pt>
                <c:pt idx="403">
                  <c:v>-9.2564495422133852E-2</c:v>
                </c:pt>
                <c:pt idx="404">
                  <c:v>-0.11677729222991573</c:v>
                </c:pt>
                <c:pt idx="405">
                  <c:v>-1.53245867515448E-2</c:v>
                </c:pt>
                <c:pt idx="406">
                  <c:v>1.8156088361878986E-2</c:v>
                </c:pt>
                <c:pt idx="407">
                  <c:v>-4.6043066465234261E-2</c:v>
                </c:pt>
                <c:pt idx="408">
                  <c:v>-9.7170692204880282E-2</c:v>
                </c:pt>
                <c:pt idx="409">
                  <c:v>6.2681669564357279E-3</c:v>
                </c:pt>
                <c:pt idx="410">
                  <c:v>-2.8031541006302341E-2</c:v>
                </c:pt>
                <c:pt idx="411">
                  <c:v>-7.9556363542691244E-2</c:v>
                </c:pt>
                <c:pt idx="412">
                  <c:v>-2.8496712991333162E-2</c:v>
                </c:pt>
                <c:pt idx="413">
                  <c:v>-8.6432269648090809E-2</c:v>
                </c:pt>
                <c:pt idx="414">
                  <c:v>2.439411278417758E-2</c:v>
                </c:pt>
                <c:pt idx="415">
                  <c:v>-1.0217187899659308E-2</c:v>
                </c:pt>
                <c:pt idx="416">
                  <c:v>-1.2874373164399877E-2</c:v>
                </c:pt>
                <c:pt idx="417">
                  <c:v>-4.81995106691393E-2</c:v>
                </c:pt>
                <c:pt idx="418">
                  <c:v>-4.2643570602605152E-2</c:v>
                </c:pt>
                <c:pt idx="419">
                  <c:v>-5.5578738337021427E-2</c:v>
                </c:pt>
                <c:pt idx="420">
                  <c:v>-0.11581167792207214</c:v>
                </c:pt>
                <c:pt idx="421">
                  <c:v>6.291885470333014E-2</c:v>
                </c:pt>
                <c:pt idx="422">
                  <c:v>-0.14696458815697078</c:v>
                </c:pt>
                <c:pt idx="423">
                  <c:v>1.5925195229902656E-2</c:v>
                </c:pt>
                <c:pt idx="424">
                  <c:v>-0.20262214162213787</c:v>
                </c:pt>
                <c:pt idx="425">
                  <c:v>0.13329228559191231</c:v>
                </c:pt>
                <c:pt idx="426">
                  <c:v>8.6412211209845768E-2</c:v>
                </c:pt>
                <c:pt idx="427">
                  <c:v>0.10605258413829555</c:v>
                </c:pt>
                <c:pt idx="428">
                  <c:v>8.9842555558741655E-2</c:v>
                </c:pt>
                <c:pt idx="429">
                  <c:v>0.13749949771650316</c:v>
                </c:pt>
                <c:pt idx="430">
                  <c:v>4.9958103317473856E-2</c:v>
                </c:pt>
                <c:pt idx="431">
                  <c:v>6.9168981433804344E-2</c:v>
                </c:pt>
                <c:pt idx="432">
                  <c:v>2.0212953539730627E-2</c:v>
                </c:pt>
                <c:pt idx="433">
                  <c:v>-3.8026824045768848E-2</c:v>
                </c:pt>
                <c:pt idx="434">
                  <c:v>7.9670676151967879E-2</c:v>
                </c:pt>
                <c:pt idx="435">
                  <c:v>-6.12059144740984E-3</c:v>
                </c:pt>
                <c:pt idx="436">
                  <c:v>3.949216628938057E-2</c:v>
                </c:pt>
                <c:pt idx="437">
                  <c:v>2.8557970279385891E-2</c:v>
                </c:pt>
                <c:pt idx="438">
                  <c:v>0.15821743757064777</c:v>
                </c:pt>
                <c:pt idx="439">
                  <c:v>9.2152451196883423E-2</c:v>
                </c:pt>
                <c:pt idx="440">
                  <c:v>9.1320071672944536E-3</c:v>
                </c:pt>
                <c:pt idx="441">
                  <c:v>5.1391709281976006E-3</c:v>
                </c:pt>
                <c:pt idx="442">
                  <c:v>8.5782693625002793E-4</c:v>
                </c:pt>
                <c:pt idx="443">
                  <c:v>0.11879153672326881</c:v>
                </c:pt>
                <c:pt idx="444">
                  <c:v>1.3887079833904359E-2</c:v>
                </c:pt>
                <c:pt idx="445">
                  <c:v>1.2946015299364788E-2</c:v>
                </c:pt>
                <c:pt idx="446">
                  <c:v>5.5240128606664829E-2</c:v>
                </c:pt>
                <c:pt idx="447">
                  <c:v>6.9911644810582541E-2</c:v>
                </c:pt>
                <c:pt idx="448">
                  <c:v>-1.4579837416262009E-4</c:v>
                </c:pt>
                <c:pt idx="449">
                  <c:v>1.3621860084742643E-3</c:v>
                </c:pt>
                <c:pt idx="450">
                  <c:v>2.1730606158237631E-2</c:v>
                </c:pt>
                <c:pt idx="451">
                  <c:v>-3.9236980845605451E-2</c:v>
                </c:pt>
                <c:pt idx="452">
                  <c:v>-1.5256689721352412E-2</c:v>
                </c:pt>
                <c:pt idx="453">
                  <c:v>0.10282140254072347</c:v>
                </c:pt>
                <c:pt idx="454">
                  <c:v>-4.1144903323822035E-3</c:v>
                </c:pt>
                <c:pt idx="455">
                  <c:v>2.8588087271007367E-2</c:v>
                </c:pt>
                <c:pt idx="456">
                  <c:v>-4.2904515247822683E-2</c:v>
                </c:pt>
                <c:pt idx="457">
                  <c:v>-1.4953471924547213E-2</c:v>
                </c:pt>
                <c:pt idx="458">
                  <c:v>-8.5098041266230329E-2</c:v>
                </c:pt>
                <c:pt idx="459">
                  <c:v>-1.8957802686941694E-2</c:v>
                </c:pt>
                <c:pt idx="460">
                  <c:v>-0.15487480333190495</c:v>
                </c:pt>
                <c:pt idx="461">
                  <c:v>-0.49556268305031148</c:v>
                </c:pt>
                <c:pt idx="462">
                  <c:v>0.10246255487724687</c:v>
                </c:pt>
                <c:pt idx="463">
                  <c:v>5.298431842372775E-2</c:v>
                </c:pt>
                <c:pt idx="464">
                  <c:v>0.20922762766507308</c:v>
                </c:pt>
                <c:pt idx="465">
                  <c:v>0.11163032963787334</c:v>
                </c:pt>
                <c:pt idx="466">
                  <c:v>0.18417951283191014</c:v>
                </c:pt>
                <c:pt idx="467">
                  <c:v>4.5081496204241844E-2</c:v>
                </c:pt>
                <c:pt idx="468">
                  <c:v>0.13789150525360405</c:v>
                </c:pt>
                <c:pt idx="469">
                  <c:v>4.144315545219257E-2</c:v>
                </c:pt>
                <c:pt idx="470">
                  <c:v>7.0428971922860129E-2</c:v>
                </c:pt>
                <c:pt idx="471">
                  <c:v>1.5529400482279243E-3</c:v>
                </c:pt>
                <c:pt idx="472">
                  <c:v>3.8553563493434417E-2</c:v>
                </c:pt>
                <c:pt idx="473">
                  <c:v>5.3482257019707546E-2</c:v>
                </c:pt>
                <c:pt idx="474">
                  <c:v>-1.4596732001619372E-3</c:v>
                </c:pt>
                <c:pt idx="475">
                  <c:v>-2.2723060297734854E-2</c:v>
                </c:pt>
                <c:pt idx="476">
                  <c:v>-6.5727825235767146E-2</c:v>
                </c:pt>
                <c:pt idx="477">
                  <c:v>2.019857609276654E-2</c:v>
                </c:pt>
                <c:pt idx="478">
                  <c:v>-8.8091694102270246E-3</c:v>
                </c:pt>
                <c:pt idx="479">
                  <c:v>4.4705127890555918E-2</c:v>
                </c:pt>
                <c:pt idx="480">
                  <c:v>7.0137588855629929E-3</c:v>
                </c:pt>
                <c:pt idx="481">
                  <c:v>-4.4838926523392608E-2</c:v>
                </c:pt>
                <c:pt idx="482">
                  <c:v>-0.1155612487037696</c:v>
                </c:pt>
                <c:pt idx="483">
                  <c:v>-8.2009096078228261E-3</c:v>
                </c:pt>
                <c:pt idx="484">
                  <c:v>-2.2815991519364864E-2</c:v>
                </c:pt>
                <c:pt idx="485">
                  <c:v>-5.0173598920351559E-2</c:v>
                </c:pt>
                <c:pt idx="486">
                  <c:v>-8.0488476203952608E-3</c:v>
                </c:pt>
                <c:pt idx="487">
                  <c:v>9.3240172456403592E-3</c:v>
                </c:pt>
                <c:pt idx="488">
                  <c:v>9.9481444710358691E-2</c:v>
                </c:pt>
                <c:pt idx="489">
                  <c:v>-5.2852105563498952E-2</c:v>
                </c:pt>
                <c:pt idx="490">
                  <c:v>-2.8631579029058329E-2</c:v>
                </c:pt>
                <c:pt idx="491">
                  <c:v>-0.13136677900339722</c:v>
                </c:pt>
                <c:pt idx="492">
                  <c:v>-5.6826917101004515E-2</c:v>
                </c:pt>
                <c:pt idx="493">
                  <c:v>7.4090963561287637E-2</c:v>
                </c:pt>
                <c:pt idx="494">
                  <c:v>-8.1334702341857579E-2</c:v>
                </c:pt>
                <c:pt idx="495">
                  <c:v>5.2392714620075775E-2</c:v>
                </c:pt>
                <c:pt idx="496">
                  <c:v>-4.0958363484976612E-2</c:v>
                </c:pt>
                <c:pt idx="497">
                  <c:v>-6.7330613384883442E-2</c:v>
                </c:pt>
                <c:pt idx="498">
                  <c:v>3.3526679616122657E-3</c:v>
                </c:pt>
                <c:pt idx="499">
                  <c:v>2.4688063673170557E-2</c:v>
                </c:pt>
                <c:pt idx="500">
                  <c:v>3.1024088962778418E-2</c:v>
                </c:pt>
                <c:pt idx="501">
                  <c:v>2.7518562089669185E-2</c:v>
                </c:pt>
                <c:pt idx="502">
                  <c:v>3.7850263730853317E-2</c:v>
                </c:pt>
                <c:pt idx="503">
                  <c:v>-1.7690226510937102E-2</c:v>
                </c:pt>
                <c:pt idx="504">
                  <c:v>2.6029556920813768E-2</c:v>
                </c:pt>
                <c:pt idx="505">
                  <c:v>-3.4538160967274578E-3</c:v>
                </c:pt>
                <c:pt idx="506">
                  <c:v>0.11734089567154182</c:v>
                </c:pt>
                <c:pt idx="507">
                  <c:v>-5.1136169541510235E-3</c:v>
                </c:pt>
                <c:pt idx="508">
                  <c:v>-4.9966616268791508E-2</c:v>
                </c:pt>
                <c:pt idx="509">
                  <c:v>-5.1096194587084032E-2</c:v>
                </c:pt>
                <c:pt idx="510">
                  <c:v>-4.0606941393838358E-2</c:v>
                </c:pt>
                <c:pt idx="511">
                  <c:v>0.11195689300100486</c:v>
                </c:pt>
                <c:pt idx="512">
                  <c:v>-2.0615689547507809E-2</c:v>
                </c:pt>
                <c:pt idx="513">
                  <c:v>7.302007280336209E-2</c:v>
                </c:pt>
                <c:pt idx="514">
                  <c:v>-2.2065073488905185E-2</c:v>
                </c:pt>
                <c:pt idx="515">
                  <c:v>1.6110622156603416E-2</c:v>
                </c:pt>
                <c:pt idx="516">
                  <c:v>2.7189615592584371E-2</c:v>
                </c:pt>
                <c:pt idx="517">
                  <c:v>-1.6591026491795446E-2</c:v>
                </c:pt>
                <c:pt idx="518">
                  <c:v>-4.8646375209365988E-2</c:v>
                </c:pt>
                <c:pt idx="519">
                  <c:v>0.43181983441416527</c:v>
                </c:pt>
                <c:pt idx="520">
                  <c:v>-0.17965685225736916</c:v>
                </c:pt>
                <c:pt idx="521">
                  <c:v>1.1797606980346442</c:v>
                </c:pt>
                <c:pt idx="522">
                  <c:v>-1.6119599677454586</c:v>
                </c:pt>
                <c:pt idx="523">
                  <c:v>-0.27449162423332041</c:v>
                </c:pt>
                <c:pt idx="524">
                  <c:v>0.19885900567098247</c:v>
                </c:pt>
                <c:pt idx="525">
                  <c:v>-0.30385884450377176</c:v>
                </c:pt>
                <c:pt idx="526">
                  <c:v>9.6025611932624599E-2</c:v>
                </c:pt>
                <c:pt idx="527">
                  <c:v>-0.25261019274572627</c:v>
                </c:pt>
                <c:pt idx="528">
                  <c:v>-9.7240037845421234E-2</c:v>
                </c:pt>
                <c:pt idx="529">
                  <c:v>7.3767578331145334E-2</c:v>
                </c:pt>
                <c:pt idx="530">
                  <c:v>-1.8125702078441996E-3</c:v>
                </c:pt>
                <c:pt idx="531">
                  <c:v>3.4270274929821376E-2</c:v>
                </c:pt>
                <c:pt idx="532">
                  <c:v>-1.8124952147591245E-5</c:v>
                </c:pt>
                <c:pt idx="533">
                  <c:v>0.10314861555250943</c:v>
                </c:pt>
                <c:pt idx="534">
                  <c:v>1.6473093237630465E-2</c:v>
                </c:pt>
                <c:pt idx="535">
                  <c:v>2.5815742128677766E-2</c:v>
                </c:pt>
                <c:pt idx="536">
                  <c:v>4.7095579827093115E-2</c:v>
                </c:pt>
                <c:pt idx="537">
                  <c:v>5.1240886025771815E-4</c:v>
                </c:pt>
                <c:pt idx="538">
                  <c:v>-4.1371485703114885E-2</c:v>
                </c:pt>
                <c:pt idx="539">
                  <c:v>4.0580951302126689E-2</c:v>
                </c:pt>
                <c:pt idx="540">
                  <c:v>0.11512505113233296</c:v>
                </c:pt>
                <c:pt idx="541">
                  <c:v>4.4426074005516014E-2</c:v>
                </c:pt>
                <c:pt idx="542">
                  <c:v>-6.6110451565180472E-2</c:v>
                </c:pt>
                <c:pt idx="543">
                  <c:v>0.12126967154568158</c:v>
                </c:pt>
                <c:pt idx="544">
                  <c:v>2.7861114239982498E-2</c:v>
                </c:pt>
                <c:pt idx="545">
                  <c:v>-2.5063681768471735E-2</c:v>
                </c:pt>
                <c:pt idx="546">
                  <c:v>-9.2457297272301009E-2</c:v>
                </c:pt>
                <c:pt idx="547">
                  <c:v>8.24549432146231E-2</c:v>
                </c:pt>
                <c:pt idx="548">
                  <c:v>3.2968428132114536E-2</c:v>
                </c:pt>
                <c:pt idx="549">
                  <c:v>9.7680664112302473E-2</c:v>
                </c:pt>
                <c:pt idx="550">
                  <c:v>2.0929576579487019E-2</c:v>
                </c:pt>
                <c:pt idx="551">
                  <c:v>0.11230253191891304</c:v>
                </c:pt>
                <c:pt idx="552">
                  <c:v>8.1260115154175416E-2</c:v>
                </c:pt>
                <c:pt idx="553">
                  <c:v>3.1406710297579465E-2</c:v>
                </c:pt>
                <c:pt idx="554">
                  <c:v>-8.262823312070644E-2</c:v>
                </c:pt>
                <c:pt idx="555">
                  <c:v>-6.9602052820987304E-3</c:v>
                </c:pt>
                <c:pt idx="556">
                  <c:v>-0.29525874252680007</c:v>
                </c:pt>
                <c:pt idx="557">
                  <c:v>8.6095248746303366E-2</c:v>
                </c:pt>
                <c:pt idx="558">
                  <c:v>4.8288043173521089E-2</c:v>
                </c:pt>
                <c:pt idx="559">
                  <c:v>-4.8547337589652795E-2</c:v>
                </c:pt>
                <c:pt idx="560">
                  <c:v>-2.9953434291741576E-2</c:v>
                </c:pt>
                <c:pt idx="561">
                  <c:v>5.8233421401264973E-2</c:v>
                </c:pt>
                <c:pt idx="562">
                  <c:v>8.3297027716578764E-2</c:v>
                </c:pt>
                <c:pt idx="563">
                  <c:v>-2.3657586549853615E-2</c:v>
                </c:pt>
                <c:pt idx="564">
                  <c:v>-1.9022197036182575E-2</c:v>
                </c:pt>
                <c:pt idx="565">
                  <c:v>-1.4097146171470953E-2</c:v>
                </c:pt>
                <c:pt idx="566">
                  <c:v>4.0288572514853183E-2</c:v>
                </c:pt>
                <c:pt idx="567">
                  <c:v>4.4058572758273851E-2</c:v>
                </c:pt>
                <c:pt idx="568">
                  <c:v>-3.574168449808024E-2</c:v>
                </c:pt>
                <c:pt idx="569">
                  <c:v>3.7144463371219683E-2</c:v>
                </c:pt>
                <c:pt idx="570">
                  <c:v>6.2309088636411936E-3</c:v>
                </c:pt>
                <c:pt idx="571">
                  <c:v>4.4890733616671064E-2</c:v>
                </c:pt>
                <c:pt idx="572">
                  <c:v>-5.5315553764753833E-2</c:v>
                </c:pt>
                <c:pt idx="573">
                  <c:v>3.3001498621207936E-2</c:v>
                </c:pt>
                <c:pt idx="574">
                  <c:v>-1.1369287050035926E-2</c:v>
                </c:pt>
                <c:pt idx="575">
                  <c:v>-1.3782021198732064E-2</c:v>
                </c:pt>
                <c:pt idx="576">
                  <c:v>2.297116218924522E-2</c:v>
                </c:pt>
                <c:pt idx="577">
                  <c:v>-2.3611699358640603E-2</c:v>
                </c:pt>
                <c:pt idx="578">
                  <c:v>-3.1243158346607736E-2</c:v>
                </c:pt>
                <c:pt idx="579">
                  <c:v>3.0040640769015248E-2</c:v>
                </c:pt>
                <c:pt idx="580">
                  <c:v>-5.1686719378636337E-2</c:v>
                </c:pt>
                <c:pt idx="581">
                  <c:v>1.5375763747415228E-2</c:v>
                </c:pt>
                <c:pt idx="582">
                  <c:v>-1.2828813977242337E-2</c:v>
                </c:pt>
                <c:pt idx="583">
                  <c:v>3.9370120250925567E-4</c:v>
                </c:pt>
                <c:pt idx="584">
                  <c:v>-2.879986770336096E-2</c:v>
                </c:pt>
                <c:pt idx="585">
                  <c:v>0.32191263355450461</c:v>
                </c:pt>
                <c:pt idx="586">
                  <c:v>-5.2037629700316224E-2</c:v>
                </c:pt>
                <c:pt idx="587">
                  <c:v>7.8642112209330151E-2</c:v>
                </c:pt>
                <c:pt idx="588">
                  <c:v>-0.25250771965883168</c:v>
                </c:pt>
                <c:pt idx="589">
                  <c:v>-1.4258934242402432E-2</c:v>
                </c:pt>
                <c:pt idx="590">
                  <c:v>-2.4099137984846308E-2</c:v>
                </c:pt>
                <c:pt idx="591">
                  <c:v>8.4779559514242209E-2</c:v>
                </c:pt>
                <c:pt idx="592">
                  <c:v>-0.18476810063725413</c:v>
                </c:pt>
                <c:pt idx="593">
                  <c:v>-0.12715110338564983</c:v>
                </c:pt>
                <c:pt idx="594">
                  <c:v>-0.22608863326695516</c:v>
                </c:pt>
                <c:pt idx="595">
                  <c:v>-6.484772330765054E-3</c:v>
                </c:pt>
                <c:pt idx="596">
                  <c:v>8.6238013777205857E-2</c:v>
                </c:pt>
                <c:pt idx="597">
                  <c:v>-2.8165964711876157E-2</c:v>
                </c:pt>
                <c:pt idx="598">
                  <c:v>7.2543134801854592E-3</c:v>
                </c:pt>
                <c:pt idx="599">
                  <c:v>-7.5173495612469665E-2</c:v>
                </c:pt>
                <c:pt idx="600">
                  <c:v>0.10707362922136543</c:v>
                </c:pt>
                <c:pt idx="601">
                  <c:v>-0.12862196371406398</c:v>
                </c:pt>
                <c:pt idx="602">
                  <c:v>-7.5653414777492323E-2</c:v>
                </c:pt>
                <c:pt idx="603">
                  <c:v>-5.4022589384817188E-2</c:v>
                </c:pt>
                <c:pt idx="604">
                  <c:v>-6.6441864414922058E-2</c:v>
                </c:pt>
                <c:pt idx="605">
                  <c:v>6.4668780024161876E-2</c:v>
                </c:pt>
                <c:pt idx="606">
                  <c:v>3.6378753576872924E-2</c:v>
                </c:pt>
                <c:pt idx="607">
                  <c:v>-2.0388323896597171E-2</c:v>
                </c:pt>
                <c:pt idx="608">
                  <c:v>0.13802314229518409</c:v>
                </c:pt>
                <c:pt idx="609">
                  <c:v>-5.0460254638990953E-2</c:v>
                </c:pt>
                <c:pt idx="610">
                  <c:v>-8.4516900929825667E-2</c:v>
                </c:pt>
                <c:pt idx="611">
                  <c:v>1.3640257459890393E-2</c:v>
                </c:pt>
                <c:pt idx="612">
                  <c:v>-0.10544519561492294</c:v>
                </c:pt>
                <c:pt idx="613">
                  <c:v>-0.14444151229941493</c:v>
                </c:pt>
                <c:pt idx="614">
                  <c:v>-9.6437066404233107E-2</c:v>
                </c:pt>
                <c:pt idx="615">
                  <c:v>-4.9923004092194745E-2</c:v>
                </c:pt>
                <c:pt idx="616">
                  <c:v>-1.8927578698011871E-2</c:v>
                </c:pt>
                <c:pt idx="617">
                  <c:v>-0.14446118679667652</c:v>
                </c:pt>
                <c:pt idx="618">
                  <c:v>-6.1429756764901811E-2</c:v>
                </c:pt>
                <c:pt idx="619">
                  <c:v>-3.5166266685870085E-2</c:v>
                </c:pt>
                <c:pt idx="620">
                  <c:v>-2.4078560810959715E-2</c:v>
                </c:pt>
                <c:pt idx="621">
                  <c:v>2.7352311740128421E-2</c:v>
                </c:pt>
                <c:pt idx="622">
                  <c:v>3.5829550370202412E-2</c:v>
                </c:pt>
                <c:pt idx="623">
                  <c:v>-1.7749225576411121E-2</c:v>
                </c:pt>
                <c:pt idx="624">
                  <c:v>9.1913394905500212E-2</c:v>
                </c:pt>
                <c:pt idx="625">
                  <c:v>0.239675065053504</c:v>
                </c:pt>
                <c:pt idx="626">
                  <c:v>-5.6727507840006908E-2</c:v>
                </c:pt>
                <c:pt idx="627">
                  <c:v>-6.3108962887486797E-2</c:v>
                </c:pt>
                <c:pt idx="628">
                  <c:v>-5.3580583002537097E-2</c:v>
                </c:pt>
                <c:pt idx="629">
                  <c:v>2.0061745688512822E-2</c:v>
                </c:pt>
                <c:pt idx="630">
                  <c:v>-1.8190425850539427E-3</c:v>
                </c:pt>
                <c:pt idx="631">
                  <c:v>1.8023986115656143E-3</c:v>
                </c:pt>
                <c:pt idx="632">
                  <c:v>-4.3406125953861618E-2</c:v>
                </c:pt>
                <c:pt idx="633">
                  <c:v>-4.4621953237093948E-3</c:v>
                </c:pt>
                <c:pt idx="634">
                  <c:v>2.5749538659074034E-2</c:v>
                </c:pt>
                <c:pt idx="635">
                  <c:v>-9.3680476488211539E-2</c:v>
                </c:pt>
                <c:pt idx="636">
                  <c:v>0.34901116994882742</c:v>
                </c:pt>
                <c:pt idx="637">
                  <c:v>-8.7978615331092413E-2</c:v>
                </c:pt>
                <c:pt idx="638">
                  <c:v>-0.14614593662037834</c:v>
                </c:pt>
                <c:pt idx="639">
                  <c:v>-0.11370072866148195</c:v>
                </c:pt>
                <c:pt idx="640">
                  <c:v>-0.10045303915862291</c:v>
                </c:pt>
                <c:pt idx="641">
                  <c:v>0.12409607991746885</c:v>
                </c:pt>
                <c:pt idx="642">
                  <c:v>-4.5879598548190792E-2</c:v>
                </c:pt>
                <c:pt idx="643">
                  <c:v>-8.2449692970624433E-2</c:v>
                </c:pt>
                <c:pt idx="644">
                  <c:v>-3.7002331227356855E-2</c:v>
                </c:pt>
                <c:pt idx="645">
                  <c:v>3.4371690834840152E-2</c:v>
                </c:pt>
                <c:pt idx="646">
                  <c:v>-9.9641556483668126E-2</c:v>
                </c:pt>
                <c:pt idx="647">
                  <c:v>1.45155393792189E-2</c:v>
                </c:pt>
                <c:pt idx="648">
                  <c:v>0.14472455311032739</c:v>
                </c:pt>
                <c:pt idx="649">
                  <c:v>-3.0581181102216526E-2</c:v>
                </c:pt>
                <c:pt idx="650">
                  <c:v>-3.0003521728999338E-2</c:v>
                </c:pt>
                <c:pt idx="651">
                  <c:v>4.6717043193758911E-2</c:v>
                </c:pt>
                <c:pt idx="652">
                  <c:v>-0.12287501593179684</c:v>
                </c:pt>
                <c:pt idx="653">
                  <c:v>-0.10448887906866133</c:v>
                </c:pt>
                <c:pt idx="654">
                  <c:v>-0.12440910021274387</c:v>
                </c:pt>
                <c:pt idx="655">
                  <c:v>-4.1401807882996522E-2</c:v>
                </c:pt>
                <c:pt idx="656">
                  <c:v>-8.7561043708317854E-2</c:v>
                </c:pt>
                <c:pt idx="657">
                  <c:v>-1.8257678203511318E-2</c:v>
                </c:pt>
                <c:pt idx="658">
                  <c:v>-1.0887641142776516E-2</c:v>
                </c:pt>
                <c:pt idx="659">
                  <c:v>6.1926725936361393E-2</c:v>
                </c:pt>
                <c:pt idx="660">
                  <c:v>-5.4264797290945133E-2</c:v>
                </c:pt>
                <c:pt idx="661">
                  <c:v>-0.11043563942003498</c:v>
                </c:pt>
                <c:pt idx="662">
                  <c:v>7.4922571516413683E-3</c:v>
                </c:pt>
                <c:pt idx="663">
                  <c:v>-3.4496736837789754E-2</c:v>
                </c:pt>
                <c:pt idx="664">
                  <c:v>2.0905817326836384E-2</c:v>
                </c:pt>
                <c:pt idx="665">
                  <c:v>0.10040543992732243</c:v>
                </c:pt>
                <c:pt idx="666">
                  <c:v>2.1912865742629073E-2</c:v>
                </c:pt>
                <c:pt idx="667">
                  <c:v>-2.4865826766409249E-2</c:v>
                </c:pt>
                <c:pt idx="668">
                  <c:v>-3.8575539490490307E-2</c:v>
                </c:pt>
                <c:pt idx="669">
                  <c:v>2.4775237440630704E-2</c:v>
                </c:pt>
                <c:pt idx="670">
                  <c:v>2.3437758510578277E-3</c:v>
                </c:pt>
                <c:pt idx="671">
                  <c:v>-6.4633118661213906E-2</c:v>
                </c:pt>
                <c:pt idx="672">
                  <c:v>-6.3859583560743616E-3</c:v>
                </c:pt>
                <c:pt idx="673">
                  <c:v>8.5154410303943884E-2</c:v>
                </c:pt>
                <c:pt idx="674">
                  <c:v>-1.8497801233649191E-2</c:v>
                </c:pt>
                <c:pt idx="675">
                  <c:v>-5.1590198033292012E-2</c:v>
                </c:pt>
                <c:pt idx="676">
                  <c:v>-6.4980569973934088E-2</c:v>
                </c:pt>
                <c:pt idx="677">
                  <c:v>2.6968257268207729E-2</c:v>
                </c:pt>
                <c:pt idx="678">
                  <c:v>-4.1416662279240235E-2</c:v>
                </c:pt>
                <c:pt idx="679">
                  <c:v>-2.8269789615113616E-2</c:v>
                </c:pt>
                <c:pt idx="680">
                  <c:v>3.1752939159527926E-2</c:v>
                </c:pt>
                <c:pt idx="681">
                  <c:v>-7.324653645445256E-2</c:v>
                </c:pt>
                <c:pt idx="682">
                  <c:v>5.3072159141872355E-2</c:v>
                </c:pt>
                <c:pt idx="683">
                  <c:v>-3.5469561124608084E-2</c:v>
                </c:pt>
                <c:pt idx="684">
                  <c:v>-4.9359942633464549E-2</c:v>
                </c:pt>
                <c:pt idx="685">
                  <c:v>0.10323082110917259</c:v>
                </c:pt>
                <c:pt idx="686">
                  <c:v>0.19381700009766778</c:v>
                </c:pt>
                <c:pt idx="687">
                  <c:v>5.964419440697899E-2</c:v>
                </c:pt>
                <c:pt idx="688">
                  <c:v>2.6841950511026447E-2</c:v>
                </c:pt>
                <c:pt idx="689">
                  <c:v>5.7023575948247363E-2</c:v>
                </c:pt>
                <c:pt idx="690">
                  <c:v>-0.12849825161159956</c:v>
                </c:pt>
                <c:pt idx="691">
                  <c:v>2.9933827344772901E-2</c:v>
                </c:pt>
                <c:pt idx="692">
                  <c:v>5.3889010926805092E-2</c:v>
                </c:pt>
                <c:pt idx="693">
                  <c:v>4.1410524520687275E-2</c:v>
                </c:pt>
                <c:pt idx="694">
                  <c:v>3.5361193156130177E-2</c:v>
                </c:pt>
                <c:pt idx="695">
                  <c:v>0.15842912733135162</c:v>
                </c:pt>
                <c:pt idx="696">
                  <c:v>-7.0823506677664128E-3</c:v>
                </c:pt>
                <c:pt idx="697">
                  <c:v>7.3724966159080196E-2</c:v>
                </c:pt>
                <c:pt idx="698">
                  <c:v>-2.1609451106785471E-3</c:v>
                </c:pt>
                <c:pt idx="699">
                  <c:v>-3.2039723501192441E-2</c:v>
                </c:pt>
                <c:pt idx="700">
                  <c:v>-3.122605342231477E-2</c:v>
                </c:pt>
                <c:pt idx="701">
                  <c:v>4.3164552622787511E-4</c:v>
                </c:pt>
                <c:pt idx="702">
                  <c:v>4.8957096889489016E-2</c:v>
                </c:pt>
                <c:pt idx="703">
                  <c:v>-7.5722576690400167E-2</c:v>
                </c:pt>
                <c:pt idx="704">
                  <c:v>-3.0986692907751134E-2</c:v>
                </c:pt>
                <c:pt idx="705">
                  <c:v>-7.4983152914364304E-2</c:v>
                </c:pt>
                <c:pt idx="706">
                  <c:v>2.6895445576543331E-2</c:v>
                </c:pt>
                <c:pt idx="707">
                  <c:v>-2.4938111018375508E-3</c:v>
                </c:pt>
                <c:pt idx="708">
                  <c:v>-7.8383570525925705E-2</c:v>
                </c:pt>
                <c:pt idx="709">
                  <c:v>-0.17686239422726047</c:v>
                </c:pt>
                <c:pt idx="710">
                  <c:v>3.7777539299360008E-2</c:v>
                </c:pt>
                <c:pt idx="711">
                  <c:v>6.1804980051552327E-2</c:v>
                </c:pt>
                <c:pt idx="712">
                  <c:v>5.207667730657306E-2</c:v>
                </c:pt>
                <c:pt idx="713">
                  <c:v>-0.10157325464368316</c:v>
                </c:pt>
                <c:pt idx="714">
                  <c:v>1.567807626466422E-2</c:v>
                </c:pt>
                <c:pt idx="715">
                  <c:v>-7.694762488913387E-2</c:v>
                </c:pt>
                <c:pt idx="716">
                  <c:v>0.17698708150747589</c:v>
                </c:pt>
                <c:pt idx="717">
                  <c:v>-3.1582850131542273E-2</c:v>
                </c:pt>
                <c:pt idx="718">
                  <c:v>4.5691840350489343E-2</c:v>
                </c:pt>
                <c:pt idx="719">
                  <c:v>6.31286315540045E-2</c:v>
                </c:pt>
                <c:pt idx="720">
                  <c:v>-6.371328830511569E-2</c:v>
                </c:pt>
                <c:pt idx="721">
                  <c:v>-7.5383313063333013E-2</c:v>
                </c:pt>
                <c:pt idx="722">
                  <c:v>1.0645416262341278E-2</c:v>
                </c:pt>
                <c:pt idx="723">
                  <c:v>-1.3004827017837783E-2</c:v>
                </c:pt>
                <c:pt idx="724">
                  <c:v>-5.3444363778468507E-2</c:v>
                </c:pt>
                <c:pt idx="725">
                  <c:v>2.0824909658527346E-2</c:v>
                </c:pt>
                <c:pt idx="726">
                  <c:v>8.8643960567634572E-2</c:v>
                </c:pt>
                <c:pt idx="727">
                  <c:v>0.11967108858360032</c:v>
                </c:pt>
                <c:pt idx="728">
                  <c:v>-2.4305850033482734E-2</c:v>
                </c:pt>
                <c:pt idx="729">
                  <c:v>-0.10980742011950095</c:v>
                </c:pt>
                <c:pt idx="730">
                  <c:v>2.7083196285567546E-2</c:v>
                </c:pt>
                <c:pt idx="731">
                  <c:v>3.1598125969416024E-2</c:v>
                </c:pt>
                <c:pt idx="732">
                  <c:v>-0.15252449225281683</c:v>
                </c:pt>
                <c:pt idx="733">
                  <c:v>6.619414751468522E-2</c:v>
                </c:pt>
                <c:pt idx="734">
                  <c:v>6.7322239446170329E-3</c:v>
                </c:pt>
                <c:pt idx="735">
                  <c:v>-1.1151952335451298E-2</c:v>
                </c:pt>
                <c:pt idx="736">
                  <c:v>0.14865050879568908</c:v>
                </c:pt>
                <c:pt idx="737">
                  <c:v>-5.4700345193388955E-2</c:v>
                </c:pt>
                <c:pt idx="738">
                  <c:v>1.9947621006823901E-2</c:v>
                </c:pt>
                <c:pt idx="739">
                  <c:v>0.1492706962021586</c:v>
                </c:pt>
                <c:pt idx="740">
                  <c:v>-5.2300527402429964E-2</c:v>
                </c:pt>
                <c:pt idx="741">
                  <c:v>6.1353827449445397E-2</c:v>
                </c:pt>
                <c:pt idx="742">
                  <c:v>-1.8675206907349029E-2</c:v>
                </c:pt>
                <c:pt idx="743">
                  <c:v>-7.5626008965157254E-2</c:v>
                </c:pt>
                <c:pt idx="744">
                  <c:v>-5.4861472233266539E-2</c:v>
                </c:pt>
                <c:pt idx="745">
                  <c:v>8.9289837928610005E-2</c:v>
                </c:pt>
                <c:pt idx="746">
                  <c:v>-9.4271041051300131E-2</c:v>
                </c:pt>
                <c:pt idx="747">
                  <c:v>-7.8952807264562885E-2</c:v>
                </c:pt>
                <c:pt idx="748">
                  <c:v>-0.10076206783516728</c:v>
                </c:pt>
                <c:pt idx="749">
                  <c:v>3.0403398102701651E-2</c:v>
                </c:pt>
                <c:pt idx="750">
                  <c:v>0.11054229556745909</c:v>
                </c:pt>
                <c:pt idx="751">
                  <c:v>5.1551778078948729E-3</c:v>
                </c:pt>
                <c:pt idx="752">
                  <c:v>6.2706690606339599E-2</c:v>
                </c:pt>
                <c:pt idx="753">
                  <c:v>-8.7647857430417808E-2</c:v>
                </c:pt>
                <c:pt idx="754">
                  <c:v>-6.5977435530316875E-2</c:v>
                </c:pt>
                <c:pt idx="755">
                  <c:v>-7.1010058225276396E-2</c:v>
                </c:pt>
                <c:pt idx="756">
                  <c:v>-6.8669662218345806E-2</c:v>
                </c:pt>
                <c:pt idx="757">
                  <c:v>2.03465356840411E-2</c:v>
                </c:pt>
                <c:pt idx="758">
                  <c:v>-5.9268822052171544E-2</c:v>
                </c:pt>
                <c:pt idx="759">
                  <c:v>-0.10582516846585133</c:v>
                </c:pt>
                <c:pt idx="760">
                  <c:v>-2.4899159332360199E-2</c:v>
                </c:pt>
                <c:pt idx="761">
                  <c:v>-1.411516266844437E-2</c:v>
                </c:pt>
                <c:pt idx="762">
                  <c:v>5.3939073331513043E-2</c:v>
                </c:pt>
                <c:pt idx="763">
                  <c:v>4.7609504878358244E-2</c:v>
                </c:pt>
                <c:pt idx="764">
                  <c:v>-0.12050581108572977</c:v>
                </c:pt>
                <c:pt idx="765">
                  <c:v>-0.14371445525428506</c:v>
                </c:pt>
                <c:pt idx="766">
                  <c:v>5.7694298737660077E-2</c:v>
                </c:pt>
                <c:pt idx="767">
                  <c:v>-9.2080430816750436E-2</c:v>
                </c:pt>
                <c:pt idx="768">
                  <c:v>4.2455633900572387E-2</c:v>
                </c:pt>
                <c:pt idx="769">
                  <c:v>-2.12530443121004E-2</c:v>
                </c:pt>
                <c:pt idx="770">
                  <c:v>-2.1292434137903271E-2</c:v>
                </c:pt>
                <c:pt idx="771">
                  <c:v>6.2909658089822962E-2</c:v>
                </c:pt>
                <c:pt idx="772">
                  <c:v>0.13623285965905829</c:v>
                </c:pt>
                <c:pt idx="773">
                  <c:v>7.1499429818691951E-2</c:v>
                </c:pt>
                <c:pt idx="774">
                  <c:v>5.8172812449592826E-2</c:v>
                </c:pt>
                <c:pt idx="775">
                  <c:v>0.13571140181510621</c:v>
                </c:pt>
                <c:pt idx="776">
                  <c:v>0.15206134878283617</c:v>
                </c:pt>
                <c:pt idx="777">
                  <c:v>2.2147209661970813E-2</c:v>
                </c:pt>
                <c:pt idx="778">
                  <c:v>-1.1206424338947585E-3</c:v>
                </c:pt>
                <c:pt idx="779">
                  <c:v>-0.20474400635817513</c:v>
                </c:pt>
                <c:pt idx="780">
                  <c:v>-7.1054748363010845E-3</c:v>
                </c:pt>
                <c:pt idx="781">
                  <c:v>3.1620155169079567E-2</c:v>
                </c:pt>
                <c:pt idx="782">
                  <c:v>-1.2929809947398674E-2</c:v>
                </c:pt>
                <c:pt idx="783">
                  <c:v>7.3859173838022762E-2</c:v>
                </c:pt>
                <c:pt idx="784">
                  <c:v>-7.6155624842944469E-2</c:v>
                </c:pt>
                <c:pt idx="785">
                  <c:v>-6.2503246253126754E-2</c:v>
                </c:pt>
                <c:pt idx="786">
                  <c:v>-4.5130731340629282E-2</c:v>
                </c:pt>
                <c:pt idx="787">
                  <c:v>0.16993614298643323</c:v>
                </c:pt>
                <c:pt idx="788">
                  <c:v>0.20441187863395438</c:v>
                </c:pt>
                <c:pt idx="789">
                  <c:v>-0.14091125037763952</c:v>
                </c:pt>
                <c:pt idx="790">
                  <c:v>5.0680243391978408E-3</c:v>
                </c:pt>
                <c:pt idx="791">
                  <c:v>-9.8472436117376105E-2</c:v>
                </c:pt>
                <c:pt idx="792">
                  <c:v>-6.8954429342164225E-2</c:v>
                </c:pt>
                <c:pt idx="793">
                  <c:v>5.1758454134068543E-2</c:v>
                </c:pt>
                <c:pt idx="794">
                  <c:v>8.3633639398761339E-2</c:v>
                </c:pt>
                <c:pt idx="795">
                  <c:v>-2.6179709719939659E-2</c:v>
                </c:pt>
                <c:pt idx="796">
                  <c:v>-8.1086806677442169E-2</c:v>
                </c:pt>
                <c:pt idx="797">
                  <c:v>0.16573330623370186</c:v>
                </c:pt>
                <c:pt idx="798">
                  <c:v>-0.21457241535677696</c:v>
                </c:pt>
                <c:pt idx="799">
                  <c:v>-4.0517631548338429E-2</c:v>
                </c:pt>
                <c:pt idx="800">
                  <c:v>-8.6107485688828866E-2</c:v>
                </c:pt>
                <c:pt idx="801">
                  <c:v>0.2634220745488145</c:v>
                </c:pt>
                <c:pt idx="802">
                  <c:v>0.26282823191294558</c:v>
                </c:pt>
                <c:pt idx="803">
                  <c:v>3.3407901310781973E-2</c:v>
                </c:pt>
                <c:pt idx="804">
                  <c:v>3.1457484731530094E-2</c:v>
                </c:pt>
                <c:pt idx="805">
                  <c:v>0.20947970293203699</c:v>
                </c:pt>
                <c:pt idx="806">
                  <c:v>9.1203510094874041E-2</c:v>
                </c:pt>
                <c:pt idx="807">
                  <c:v>0.12227106365841323</c:v>
                </c:pt>
                <c:pt idx="808">
                  <c:v>2.680336157765506E-2</c:v>
                </c:pt>
                <c:pt idx="809">
                  <c:v>-2.4552390746571007E-2</c:v>
                </c:pt>
                <c:pt idx="810">
                  <c:v>-5.5585611857852157E-2</c:v>
                </c:pt>
                <c:pt idx="811">
                  <c:v>2.1366291639029811E-2</c:v>
                </c:pt>
                <c:pt idx="812">
                  <c:v>-9.4718185245121767E-2</c:v>
                </c:pt>
                <c:pt idx="813">
                  <c:v>2.0292875128658849E-2</c:v>
                </c:pt>
                <c:pt idx="814">
                  <c:v>6.2247244569491045E-4</c:v>
                </c:pt>
                <c:pt idx="815">
                  <c:v>-1.0763407013512527E-2</c:v>
                </c:pt>
                <c:pt idx="816">
                  <c:v>7.2826063331102198E-2</c:v>
                </c:pt>
                <c:pt idx="817">
                  <c:v>-4.0057385374439036E-2</c:v>
                </c:pt>
                <c:pt idx="818">
                  <c:v>-9.4846322733437738E-2</c:v>
                </c:pt>
                <c:pt idx="819">
                  <c:v>3.0359194551185631E-2</c:v>
                </c:pt>
                <c:pt idx="820">
                  <c:v>-6.3502835211624031E-3</c:v>
                </c:pt>
                <c:pt idx="821">
                  <c:v>-9.0536013414834748E-2</c:v>
                </c:pt>
                <c:pt idx="822">
                  <c:v>-0.11030727046484401</c:v>
                </c:pt>
                <c:pt idx="823">
                  <c:v>8.6997560176396149E-3</c:v>
                </c:pt>
                <c:pt idx="824">
                  <c:v>-5.6437657465526314E-2</c:v>
                </c:pt>
                <c:pt idx="825">
                  <c:v>-5.6722884797626882E-2</c:v>
                </c:pt>
                <c:pt idx="826">
                  <c:v>-6.5155414504432407E-2</c:v>
                </c:pt>
                <c:pt idx="827">
                  <c:v>7.8713524569466564E-2</c:v>
                </c:pt>
                <c:pt idx="828">
                  <c:v>-7.3320312761568474E-2</c:v>
                </c:pt>
                <c:pt idx="829">
                  <c:v>2.7039011528105839E-2</c:v>
                </c:pt>
                <c:pt idx="830">
                  <c:v>0.11150785631846905</c:v>
                </c:pt>
                <c:pt idx="831">
                  <c:v>0.11928857826985162</c:v>
                </c:pt>
                <c:pt idx="832">
                  <c:v>-3.8963821801023535E-2</c:v>
                </c:pt>
                <c:pt idx="833">
                  <c:v>-9.2021631626590938E-2</c:v>
                </c:pt>
                <c:pt idx="834">
                  <c:v>6.6979906750022522E-2</c:v>
                </c:pt>
                <c:pt idx="835">
                  <c:v>-6.8473960854850802E-2</c:v>
                </c:pt>
                <c:pt idx="836">
                  <c:v>-1.1758874177755452E-2</c:v>
                </c:pt>
                <c:pt idx="837">
                  <c:v>-6.5445779825812345E-2</c:v>
                </c:pt>
                <c:pt idx="838">
                  <c:v>0.14861984570492481</c:v>
                </c:pt>
                <c:pt idx="839">
                  <c:v>0.11784311117689139</c:v>
                </c:pt>
                <c:pt idx="840">
                  <c:v>8.5636661296958572E-2</c:v>
                </c:pt>
                <c:pt idx="841">
                  <c:v>6.5258479176868889E-2</c:v>
                </c:pt>
                <c:pt idx="842">
                  <c:v>-0.1805096233104253</c:v>
                </c:pt>
                <c:pt idx="843">
                  <c:v>-0.11198210917836704</c:v>
                </c:pt>
                <c:pt idx="844">
                  <c:v>-0.10302169712996534</c:v>
                </c:pt>
                <c:pt idx="845">
                  <c:v>7.4471305546903288E-2</c:v>
                </c:pt>
                <c:pt idx="846">
                  <c:v>-2.8620384793637044E-2</c:v>
                </c:pt>
                <c:pt idx="847">
                  <c:v>4.834431845848286E-2</c:v>
                </c:pt>
                <c:pt idx="848">
                  <c:v>0.21568706287280381</c:v>
                </c:pt>
                <c:pt idx="849">
                  <c:v>3.8369776138669209E-2</c:v>
                </c:pt>
                <c:pt idx="850">
                  <c:v>0.13453941558607241</c:v>
                </c:pt>
                <c:pt idx="851">
                  <c:v>-0.12851895481674358</c:v>
                </c:pt>
                <c:pt idx="852">
                  <c:v>-3.4597728967293406E-2</c:v>
                </c:pt>
                <c:pt idx="853">
                  <c:v>4.6059741997391157E-2</c:v>
                </c:pt>
                <c:pt idx="854">
                  <c:v>9.5242365474827118E-2</c:v>
                </c:pt>
                <c:pt idx="855">
                  <c:v>-1.2405261194461836E-2</c:v>
                </c:pt>
                <c:pt idx="856">
                  <c:v>2.5873454791441652E-2</c:v>
                </c:pt>
                <c:pt idx="857">
                  <c:v>0.11634040659116973</c:v>
                </c:pt>
                <c:pt idx="858">
                  <c:v>1.8835722076031125E-2</c:v>
                </c:pt>
                <c:pt idx="859">
                  <c:v>-0.12397222489278281</c:v>
                </c:pt>
                <c:pt idx="860">
                  <c:v>-4.6827638161009766E-2</c:v>
                </c:pt>
                <c:pt idx="861">
                  <c:v>8.1878692593632785E-2</c:v>
                </c:pt>
                <c:pt idx="862">
                  <c:v>-4.8360670205358502E-2</c:v>
                </c:pt>
                <c:pt idx="863">
                  <c:v>-4.2187752208741713E-2</c:v>
                </c:pt>
                <c:pt idx="864">
                  <c:v>4.4730856451860923E-2</c:v>
                </c:pt>
                <c:pt idx="865">
                  <c:v>-5.2018740500477278E-2</c:v>
                </c:pt>
                <c:pt idx="866">
                  <c:v>-0.12051483420661668</c:v>
                </c:pt>
                <c:pt idx="867">
                  <c:v>-9.2117038282445662E-2</c:v>
                </c:pt>
                <c:pt idx="868">
                  <c:v>-5.2629510780266564E-2</c:v>
                </c:pt>
                <c:pt idx="869">
                  <c:v>0.13196044249793371</c:v>
                </c:pt>
                <c:pt idx="870">
                  <c:v>0.11711759451039594</c:v>
                </c:pt>
                <c:pt idx="871">
                  <c:v>-9.667159277964732E-2</c:v>
                </c:pt>
                <c:pt idx="872">
                  <c:v>4.7926431515114665E-2</c:v>
                </c:pt>
                <c:pt idx="873">
                  <c:v>0.13241563030718329</c:v>
                </c:pt>
                <c:pt idx="874">
                  <c:v>7.7712031798311543E-3</c:v>
                </c:pt>
                <c:pt idx="875">
                  <c:v>1.4124528691659144E-2</c:v>
                </c:pt>
                <c:pt idx="876">
                  <c:v>0.1211463418634402</c:v>
                </c:pt>
                <c:pt idx="877">
                  <c:v>1.2041452730838564E-2</c:v>
                </c:pt>
                <c:pt idx="878">
                  <c:v>-5.5985083672853264E-2</c:v>
                </c:pt>
                <c:pt idx="879">
                  <c:v>-2.7968698217863519E-2</c:v>
                </c:pt>
                <c:pt idx="880">
                  <c:v>-6.217051755967784E-2</c:v>
                </c:pt>
                <c:pt idx="881">
                  <c:v>5.7642388648943665E-2</c:v>
                </c:pt>
                <c:pt idx="882">
                  <c:v>-5.7386817719259575E-2</c:v>
                </c:pt>
                <c:pt idx="883">
                  <c:v>3.4941527543209006E-2</c:v>
                </c:pt>
                <c:pt idx="884">
                  <c:v>8.0657642409886599E-2</c:v>
                </c:pt>
                <c:pt idx="885">
                  <c:v>3.4203167358231923E-2</c:v>
                </c:pt>
                <c:pt idx="886">
                  <c:v>-1.7585507381723708E-2</c:v>
                </c:pt>
                <c:pt idx="887">
                  <c:v>-1.6310050622747596E-2</c:v>
                </c:pt>
                <c:pt idx="888">
                  <c:v>3.9080990980245645E-2</c:v>
                </c:pt>
                <c:pt idx="889">
                  <c:v>-8.4591824789541192E-2</c:v>
                </c:pt>
                <c:pt idx="890">
                  <c:v>0.13388353242783069</c:v>
                </c:pt>
                <c:pt idx="891">
                  <c:v>-1.1398792237562461E-2</c:v>
                </c:pt>
                <c:pt idx="892">
                  <c:v>8.8872501012962069E-2</c:v>
                </c:pt>
                <c:pt idx="893">
                  <c:v>1.3664954371707339E-2</c:v>
                </c:pt>
                <c:pt idx="894">
                  <c:v>0.29008785520323599</c:v>
                </c:pt>
                <c:pt idx="895">
                  <c:v>-6.9441098250564437E-2</c:v>
                </c:pt>
                <c:pt idx="896">
                  <c:v>-6.8057304701811816E-2</c:v>
                </c:pt>
                <c:pt idx="897">
                  <c:v>-0.11914687074773056</c:v>
                </c:pt>
                <c:pt idx="898">
                  <c:v>3.790865104336838E-2</c:v>
                </c:pt>
                <c:pt idx="899">
                  <c:v>-3.6587772317679956E-2</c:v>
                </c:pt>
                <c:pt idx="900">
                  <c:v>-7.7362708954796133E-2</c:v>
                </c:pt>
                <c:pt idx="901">
                  <c:v>-2.1060432990286593E-2</c:v>
                </c:pt>
                <c:pt idx="902">
                  <c:v>-0.1119282076140955</c:v>
                </c:pt>
                <c:pt idx="903">
                  <c:v>6.4971911774085456E-3</c:v>
                </c:pt>
                <c:pt idx="904">
                  <c:v>-3.3910496037012017E-2</c:v>
                </c:pt>
                <c:pt idx="905">
                  <c:v>-2.0476061410464652E-2</c:v>
                </c:pt>
                <c:pt idx="906">
                  <c:v>-8.4287700499294793E-2</c:v>
                </c:pt>
                <c:pt idx="907">
                  <c:v>-0.11829586157647132</c:v>
                </c:pt>
                <c:pt idx="908">
                  <c:v>8.0257071695000626E-2</c:v>
                </c:pt>
                <c:pt idx="909">
                  <c:v>-1.660440081278125E-2</c:v>
                </c:pt>
                <c:pt idx="910">
                  <c:v>-2.2692878532125427E-2</c:v>
                </c:pt>
                <c:pt idx="911">
                  <c:v>-9.2358668896459939E-2</c:v>
                </c:pt>
                <c:pt idx="912">
                  <c:v>3.4733934764038743E-2</c:v>
                </c:pt>
                <c:pt idx="913">
                  <c:v>-8.5430050419524228E-2</c:v>
                </c:pt>
                <c:pt idx="914">
                  <c:v>5.2113835807742426E-2</c:v>
                </c:pt>
                <c:pt idx="915">
                  <c:v>-6.2774036874849948E-2</c:v>
                </c:pt>
                <c:pt idx="916">
                  <c:v>-5.7369663001972881E-2</c:v>
                </c:pt>
                <c:pt idx="917">
                  <c:v>1.4047653208053568E-2</c:v>
                </c:pt>
                <c:pt idx="918">
                  <c:v>3.3628273184051594E-2</c:v>
                </c:pt>
                <c:pt idx="919">
                  <c:v>0.10937989546372506</c:v>
                </c:pt>
                <c:pt idx="920">
                  <c:v>-0.13493996430027266</c:v>
                </c:pt>
                <c:pt idx="921">
                  <c:v>-2.2685556651365069E-2</c:v>
                </c:pt>
                <c:pt idx="922">
                  <c:v>4.4051351625683743E-2</c:v>
                </c:pt>
                <c:pt idx="923">
                  <c:v>0.20107916912527912</c:v>
                </c:pt>
                <c:pt idx="924">
                  <c:v>-4.1704522387282061E-2</c:v>
                </c:pt>
                <c:pt idx="925">
                  <c:v>-3.6194765469558021E-2</c:v>
                </c:pt>
                <c:pt idx="926">
                  <c:v>9.0549163081465878E-4</c:v>
                </c:pt>
                <c:pt idx="927">
                  <c:v>6.8974963035763892E-2</c:v>
                </c:pt>
                <c:pt idx="928">
                  <c:v>3.1070244445823292E-3</c:v>
                </c:pt>
                <c:pt idx="929">
                  <c:v>4.7524886912830411E-2</c:v>
                </c:pt>
                <c:pt idx="930">
                  <c:v>3.2739827219008255E-2</c:v>
                </c:pt>
                <c:pt idx="931">
                  <c:v>-0.14139696027840021</c:v>
                </c:pt>
                <c:pt idx="932">
                  <c:v>-1.8534207250352708E-2</c:v>
                </c:pt>
                <c:pt idx="933">
                  <c:v>-4.0745766283072804E-2</c:v>
                </c:pt>
                <c:pt idx="934">
                  <c:v>-0.15340611437738261</c:v>
                </c:pt>
                <c:pt idx="935">
                  <c:v>8.1981669212809472E-2</c:v>
                </c:pt>
                <c:pt idx="936">
                  <c:v>-1.1961475021255552E-2</c:v>
                </c:pt>
                <c:pt idx="937">
                  <c:v>-1.0040779057855609E-2</c:v>
                </c:pt>
                <c:pt idx="938">
                  <c:v>2.0806954525000698E-2</c:v>
                </c:pt>
                <c:pt idx="939">
                  <c:v>-5.8959922240868767E-2</c:v>
                </c:pt>
                <c:pt idx="940">
                  <c:v>7.1138719841947751E-2</c:v>
                </c:pt>
                <c:pt idx="941">
                  <c:v>7.6350739224378739E-2</c:v>
                </c:pt>
                <c:pt idx="942">
                  <c:v>0.18523262685253528</c:v>
                </c:pt>
                <c:pt idx="943">
                  <c:v>5.5079151775343504E-3</c:v>
                </c:pt>
                <c:pt idx="944">
                  <c:v>4.7819146725780026E-2</c:v>
                </c:pt>
                <c:pt idx="945">
                  <c:v>0.14024013057706242</c:v>
                </c:pt>
                <c:pt idx="946">
                  <c:v>0.19391179622745813</c:v>
                </c:pt>
                <c:pt idx="947">
                  <c:v>-3.3975650143256431E-2</c:v>
                </c:pt>
                <c:pt idx="948">
                  <c:v>-4.4317080838586875E-2</c:v>
                </c:pt>
                <c:pt idx="949">
                  <c:v>-6.4680687210355359E-2</c:v>
                </c:pt>
                <c:pt idx="950">
                  <c:v>-3.7327706999061405E-2</c:v>
                </c:pt>
                <c:pt idx="951">
                  <c:v>-3.5466978822515927E-3</c:v>
                </c:pt>
                <c:pt idx="952">
                  <c:v>6.026645263531849E-2</c:v>
                </c:pt>
                <c:pt idx="953">
                  <c:v>0.14858285941319238</c:v>
                </c:pt>
                <c:pt idx="954">
                  <c:v>-4.6224113985896764E-2</c:v>
                </c:pt>
                <c:pt idx="955">
                  <c:v>9.2041739540765555E-2</c:v>
                </c:pt>
                <c:pt idx="956">
                  <c:v>3.9098833868822069E-2</c:v>
                </c:pt>
                <c:pt idx="957">
                  <c:v>-8.9560481971815875E-2</c:v>
                </c:pt>
                <c:pt idx="958">
                  <c:v>-0.30410917904188484</c:v>
                </c:pt>
                <c:pt idx="959">
                  <c:v>9.5665843096697234E-2</c:v>
                </c:pt>
                <c:pt idx="960">
                  <c:v>8.8625260558115038E-2</c:v>
                </c:pt>
                <c:pt idx="961">
                  <c:v>0.11665748789921615</c:v>
                </c:pt>
                <c:pt idx="962">
                  <c:v>2.4522317296583829E-2</c:v>
                </c:pt>
                <c:pt idx="963">
                  <c:v>-5.1646728081286675E-2</c:v>
                </c:pt>
                <c:pt idx="964">
                  <c:v>6.1338421096613693E-2</c:v>
                </c:pt>
                <c:pt idx="965">
                  <c:v>-2.9140609078815771E-2</c:v>
                </c:pt>
                <c:pt idx="966">
                  <c:v>1.3271129415031169E-2</c:v>
                </c:pt>
                <c:pt idx="967">
                  <c:v>-5.8185044446964707E-2</c:v>
                </c:pt>
                <c:pt idx="968">
                  <c:v>-7.9515033911227384E-2</c:v>
                </c:pt>
                <c:pt idx="969">
                  <c:v>0.1315220703227542</c:v>
                </c:pt>
                <c:pt idx="970">
                  <c:v>4.2438831629196372E-2</c:v>
                </c:pt>
                <c:pt idx="971">
                  <c:v>3.4652289370793454E-2</c:v>
                </c:pt>
                <c:pt idx="972">
                  <c:v>-6.7245862946958113E-2</c:v>
                </c:pt>
                <c:pt idx="973">
                  <c:v>0.18250487116231806</c:v>
                </c:pt>
                <c:pt idx="974">
                  <c:v>5.2684442774827644E-2</c:v>
                </c:pt>
                <c:pt idx="975">
                  <c:v>-5.9113635773654138E-2</c:v>
                </c:pt>
                <c:pt idx="976">
                  <c:v>-1.0994118480168069E-2</c:v>
                </c:pt>
                <c:pt idx="977">
                  <c:v>-0.11912714524867152</c:v>
                </c:pt>
                <c:pt idx="978">
                  <c:v>-2.8815072865285174E-2</c:v>
                </c:pt>
                <c:pt idx="979">
                  <c:v>8.2434002119144978E-3</c:v>
                </c:pt>
                <c:pt idx="980">
                  <c:v>-9.5522261963100874E-2</c:v>
                </c:pt>
                <c:pt idx="981">
                  <c:v>2.0562711259207944E-2</c:v>
                </c:pt>
                <c:pt idx="982">
                  <c:v>-2.1614762008928423E-2</c:v>
                </c:pt>
                <c:pt idx="983">
                  <c:v>-9.3954836694871702E-3</c:v>
                </c:pt>
                <c:pt idx="984">
                  <c:v>-0.11780039303538192</c:v>
                </c:pt>
                <c:pt idx="985">
                  <c:v>1.0997253518883809E-2</c:v>
                </c:pt>
                <c:pt idx="986">
                  <c:v>0.12424933989133624</c:v>
                </c:pt>
                <c:pt idx="987">
                  <c:v>1.729257281199903E-2</c:v>
                </c:pt>
                <c:pt idx="988">
                  <c:v>-1.3785225835547976E-2</c:v>
                </c:pt>
                <c:pt idx="989">
                  <c:v>-0.13430892714379539</c:v>
                </c:pt>
                <c:pt idx="990">
                  <c:v>-9.1695930534076986E-2</c:v>
                </c:pt>
                <c:pt idx="991">
                  <c:v>-5.8325297751892435E-2</c:v>
                </c:pt>
                <c:pt idx="992">
                  <c:v>4.8064882645872054E-2</c:v>
                </c:pt>
                <c:pt idx="993">
                  <c:v>-2.0174391186893459E-2</c:v>
                </c:pt>
                <c:pt idx="994">
                  <c:v>1.3183906025174608E-2</c:v>
                </c:pt>
                <c:pt idx="995">
                  <c:v>2.520617919962298E-2</c:v>
                </c:pt>
                <c:pt idx="996">
                  <c:v>-2.4928656866383569E-2</c:v>
                </c:pt>
                <c:pt idx="997">
                  <c:v>-0.16996657806502569</c:v>
                </c:pt>
                <c:pt idx="998">
                  <c:v>-0.11739095395441446</c:v>
                </c:pt>
                <c:pt idx="999">
                  <c:v>6.4741913698753706E-3</c:v>
                </c:pt>
                <c:pt idx="1000">
                  <c:v>2.5671983858831737E-2</c:v>
                </c:pt>
                <c:pt idx="1001">
                  <c:v>8.3888608872064729E-2</c:v>
                </c:pt>
                <c:pt idx="1002">
                  <c:v>1.0053077985915593E-2</c:v>
                </c:pt>
                <c:pt idx="1003">
                  <c:v>4.8956927716433007E-2</c:v>
                </c:pt>
                <c:pt idx="1004">
                  <c:v>8.533542923229831E-3</c:v>
                </c:pt>
                <c:pt idx="1005">
                  <c:v>-2.2417682152548579E-2</c:v>
                </c:pt>
                <c:pt idx="1006">
                  <c:v>0.11203598805664416</c:v>
                </c:pt>
                <c:pt idx="1007">
                  <c:v>-1.4267317132284241E-2</c:v>
                </c:pt>
                <c:pt idx="1008">
                  <c:v>4.5319150165828326E-2</c:v>
                </c:pt>
                <c:pt idx="1009">
                  <c:v>3.3700152533095995E-2</c:v>
                </c:pt>
                <c:pt idx="1010">
                  <c:v>-3.1521382530833364E-2</c:v>
                </c:pt>
                <c:pt idx="1011">
                  <c:v>9.9095032917135839E-2</c:v>
                </c:pt>
                <c:pt idx="1012">
                  <c:v>-6.44515713873961E-3</c:v>
                </c:pt>
                <c:pt idx="1013">
                  <c:v>-8.1185662933513925E-4</c:v>
                </c:pt>
                <c:pt idx="1014">
                  <c:v>2.5663993074349634E-2</c:v>
                </c:pt>
                <c:pt idx="1015">
                  <c:v>2.595166174320962E-2</c:v>
                </c:pt>
                <c:pt idx="1016">
                  <c:v>-3.4212490937602702E-2</c:v>
                </c:pt>
                <c:pt idx="1017">
                  <c:v>-0.19439637405830723</c:v>
                </c:pt>
                <c:pt idx="1018">
                  <c:v>-4.6459447302132695E-2</c:v>
                </c:pt>
                <c:pt idx="1019">
                  <c:v>-6.9276548431425056E-2</c:v>
                </c:pt>
                <c:pt idx="1020">
                  <c:v>-3.353426167862672E-2</c:v>
                </c:pt>
                <c:pt idx="1021">
                  <c:v>4.3702547429460559E-2</c:v>
                </c:pt>
                <c:pt idx="1022">
                  <c:v>-2.8088762584840055E-2</c:v>
                </c:pt>
                <c:pt idx="1023">
                  <c:v>9.1152808872500657E-2</c:v>
                </c:pt>
                <c:pt idx="1024">
                  <c:v>0.15589885370183687</c:v>
                </c:pt>
                <c:pt idx="1025">
                  <c:v>-5.755934808199914E-2</c:v>
                </c:pt>
                <c:pt idx="1026">
                  <c:v>1.8975930583492229E-2</c:v>
                </c:pt>
                <c:pt idx="1027">
                  <c:v>1.1583159818384203E-2</c:v>
                </c:pt>
                <c:pt idx="1028">
                  <c:v>6.5625422175337178E-2</c:v>
                </c:pt>
                <c:pt idx="1029">
                  <c:v>2.5286260946359995E-2</c:v>
                </c:pt>
                <c:pt idx="1030">
                  <c:v>-0.12289949804659539</c:v>
                </c:pt>
                <c:pt idx="1031">
                  <c:v>-0.10327840896137186</c:v>
                </c:pt>
                <c:pt idx="1032">
                  <c:v>2.7895119061583706E-2</c:v>
                </c:pt>
                <c:pt idx="1033">
                  <c:v>-3.2945106027391091E-3</c:v>
                </c:pt>
                <c:pt idx="1034">
                  <c:v>3.565770084389186E-3</c:v>
                </c:pt>
                <c:pt idx="1035">
                  <c:v>4.7660155309205976E-3</c:v>
                </c:pt>
                <c:pt idx="1036">
                  <c:v>2.6911433613551416E-2</c:v>
                </c:pt>
                <c:pt idx="1037">
                  <c:v>2.4579236988069297E-3</c:v>
                </c:pt>
                <c:pt idx="1038">
                  <c:v>5.1729850535745747E-2</c:v>
                </c:pt>
                <c:pt idx="1039">
                  <c:v>1.658619629126612E-3</c:v>
                </c:pt>
                <c:pt idx="1040">
                  <c:v>2.6269059193684718E-2</c:v>
                </c:pt>
                <c:pt idx="1041">
                  <c:v>-7.8933011560518906E-2</c:v>
                </c:pt>
                <c:pt idx="1042">
                  <c:v>-1.2495876064805067E-2</c:v>
                </c:pt>
                <c:pt idx="1043">
                  <c:v>1.0260682381333375E-2</c:v>
                </c:pt>
                <c:pt idx="1044">
                  <c:v>-3.9410861181107926E-2</c:v>
                </c:pt>
                <c:pt idx="1045">
                  <c:v>8.231050145200669E-2</c:v>
                </c:pt>
                <c:pt idx="1046">
                  <c:v>-3.9698839682544396E-2</c:v>
                </c:pt>
                <c:pt idx="1047">
                  <c:v>1.1358296994946393E-2</c:v>
                </c:pt>
                <c:pt idx="1048">
                  <c:v>7.1949038229650597E-2</c:v>
                </c:pt>
                <c:pt idx="1049">
                  <c:v>0.10542339370546205</c:v>
                </c:pt>
                <c:pt idx="1050">
                  <c:v>-3.783099722701877E-2</c:v>
                </c:pt>
                <c:pt idx="1051">
                  <c:v>-5.7168248778916464E-2</c:v>
                </c:pt>
                <c:pt idx="1052">
                  <c:v>2.0875959748236639E-3</c:v>
                </c:pt>
                <c:pt idx="1053">
                  <c:v>-2.4090696042359916E-2</c:v>
                </c:pt>
                <c:pt idx="1054">
                  <c:v>-4.3531889799498735E-2</c:v>
                </c:pt>
                <c:pt idx="1055">
                  <c:v>-2.1683996320120968E-2</c:v>
                </c:pt>
                <c:pt idx="1056">
                  <c:v>2.1038234790243138E-2</c:v>
                </c:pt>
                <c:pt idx="1057">
                  <c:v>-0.13089581019995311</c:v>
                </c:pt>
                <c:pt idx="1058">
                  <c:v>8.2209047220826115E-2</c:v>
                </c:pt>
                <c:pt idx="1059">
                  <c:v>-1.003146890759421E-2</c:v>
                </c:pt>
                <c:pt idx="1060">
                  <c:v>6.0284436692891852E-2</c:v>
                </c:pt>
                <c:pt idx="1061">
                  <c:v>7.6945265471642266E-2</c:v>
                </c:pt>
                <c:pt idx="1062">
                  <c:v>-3.7826394773221139E-2</c:v>
                </c:pt>
                <c:pt idx="1063">
                  <c:v>1.2868511884509992E-2</c:v>
                </c:pt>
                <c:pt idx="1064">
                  <c:v>2.9059253228679083E-2</c:v>
                </c:pt>
                <c:pt idx="1065">
                  <c:v>3.1854587213343777E-2</c:v>
                </c:pt>
                <c:pt idx="1066">
                  <c:v>3.674755210782088E-3</c:v>
                </c:pt>
                <c:pt idx="1067">
                  <c:v>3.6080893129499358E-2</c:v>
                </c:pt>
                <c:pt idx="1068">
                  <c:v>5.8385294850046954E-2</c:v>
                </c:pt>
                <c:pt idx="1069">
                  <c:v>2.348511750268667E-2</c:v>
                </c:pt>
                <c:pt idx="1070">
                  <c:v>-6.0197408435371358E-2</c:v>
                </c:pt>
                <c:pt idx="1071">
                  <c:v>-1.4890269666879341E-2</c:v>
                </c:pt>
                <c:pt idx="1072">
                  <c:v>-4.1328671598712674E-2</c:v>
                </c:pt>
                <c:pt idx="1073">
                  <c:v>-5.2898876593387101E-2</c:v>
                </c:pt>
                <c:pt idx="1074">
                  <c:v>-6.0106605333622554E-2</c:v>
                </c:pt>
                <c:pt idx="1075">
                  <c:v>3.6449436900520382E-2</c:v>
                </c:pt>
                <c:pt idx="1076">
                  <c:v>-3.0837023410800413E-2</c:v>
                </c:pt>
                <c:pt idx="1077">
                  <c:v>3.3609762105374585E-2</c:v>
                </c:pt>
                <c:pt idx="1078">
                  <c:v>-5.031347126386887E-2</c:v>
                </c:pt>
                <c:pt idx="1079">
                  <c:v>-5.5559982807021235E-2</c:v>
                </c:pt>
                <c:pt idx="1080">
                  <c:v>-0.14673570544977199</c:v>
                </c:pt>
                <c:pt idx="1081">
                  <c:v>-1.3688192716214687E-2</c:v>
                </c:pt>
                <c:pt idx="1082">
                  <c:v>-0.27175557242590909</c:v>
                </c:pt>
                <c:pt idx="1083">
                  <c:v>9.0566594439906556E-2</c:v>
                </c:pt>
                <c:pt idx="1084">
                  <c:v>0.1526477083451816</c:v>
                </c:pt>
                <c:pt idx="1085">
                  <c:v>2.7374266230850708E-3</c:v>
                </c:pt>
                <c:pt idx="1086">
                  <c:v>0.11061286142300863</c:v>
                </c:pt>
                <c:pt idx="1087">
                  <c:v>8.8709610064701572E-2</c:v>
                </c:pt>
                <c:pt idx="1088">
                  <c:v>6.0426388949567311E-2</c:v>
                </c:pt>
                <c:pt idx="1089">
                  <c:v>2.169709236539985E-2</c:v>
                </c:pt>
                <c:pt idx="1090">
                  <c:v>-2.80496059787394E-3</c:v>
                </c:pt>
                <c:pt idx="1091">
                  <c:v>1.5849371224851527E-2</c:v>
                </c:pt>
                <c:pt idx="1092">
                  <c:v>1.9624780648184625E-2</c:v>
                </c:pt>
                <c:pt idx="1093">
                  <c:v>0.11760633533723253</c:v>
                </c:pt>
                <c:pt idx="1094">
                  <c:v>4.6206226178633347E-2</c:v>
                </c:pt>
                <c:pt idx="1095">
                  <c:v>-9.3804051719175163E-3</c:v>
                </c:pt>
                <c:pt idx="1096">
                  <c:v>3.6066704837229846E-2</c:v>
                </c:pt>
                <c:pt idx="1097">
                  <c:v>-3.1144196845761751E-2</c:v>
                </c:pt>
                <c:pt idx="1098">
                  <c:v>5.5195350704174917E-2</c:v>
                </c:pt>
                <c:pt idx="1099">
                  <c:v>5.383097943775228E-2</c:v>
                </c:pt>
                <c:pt idx="1100">
                  <c:v>-5.7851268207336215E-2</c:v>
                </c:pt>
                <c:pt idx="1101">
                  <c:v>8.2321278801789965E-2</c:v>
                </c:pt>
                <c:pt idx="1102">
                  <c:v>1.9548954682340636E-2</c:v>
                </c:pt>
                <c:pt idx="1103">
                  <c:v>5.0494273284551028E-2</c:v>
                </c:pt>
                <c:pt idx="1104">
                  <c:v>3.6642471444272573E-2</c:v>
                </c:pt>
                <c:pt idx="1105">
                  <c:v>-2.9927919847376749E-2</c:v>
                </c:pt>
                <c:pt idx="1106">
                  <c:v>-5.7014759165970652E-2</c:v>
                </c:pt>
                <c:pt idx="1107">
                  <c:v>3.6149769605138715E-2</c:v>
                </c:pt>
                <c:pt idx="1108">
                  <c:v>6.765995494631305E-2</c:v>
                </c:pt>
                <c:pt idx="1109">
                  <c:v>1.3430774278975655E-2</c:v>
                </c:pt>
                <c:pt idx="1110">
                  <c:v>3.3936239769127852E-4</c:v>
                </c:pt>
                <c:pt idx="1111">
                  <c:v>3.7180113207419652E-2</c:v>
                </c:pt>
                <c:pt idx="1112">
                  <c:v>1.0389361951455456E-2</c:v>
                </c:pt>
                <c:pt idx="1113">
                  <c:v>-1.5806834344167076E-2</c:v>
                </c:pt>
                <c:pt idx="1114">
                  <c:v>-3.6583846613400084E-2</c:v>
                </c:pt>
                <c:pt idx="1115">
                  <c:v>2.9188377066400761E-2</c:v>
                </c:pt>
                <c:pt idx="1116">
                  <c:v>-1.5612682745854922E-2</c:v>
                </c:pt>
                <c:pt idx="1117">
                  <c:v>1.4766500743749855E-2</c:v>
                </c:pt>
                <c:pt idx="1118">
                  <c:v>6.6328185348543567E-2</c:v>
                </c:pt>
                <c:pt idx="1119">
                  <c:v>-2.7076984179270625E-3</c:v>
                </c:pt>
                <c:pt idx="1120">
                  <c:v>4.3754200722547765E-2</c:v>
                </c:pt>
                <c:pt idx="1121">
                  <c:v>5.1129732581530973E-2</c:v>
                </c:pt>
                <c:pt idx="1122">
                  <c:v>1.2808018720953385E-3</c:v>
                </c:pt>
                <c:pt idx="1123">
                  <c:v>-9.5233192771867259E-2</c:v>
                </c:pt>
                <c:pt idx="1124">
                  <c:v>-8.5860993066198432E-2</c:v>
                </c:pt>
                <c:pt idx="1125">
                  <c:v>-4.6803117783125181E-2</c:v>
                </c:pt>
                <c:pt idx="1126">
                  <c:v>-6.3830175982166448E-2</c:v>
                </c:pt>
                <c:pt idx="1127">
                  <c:v>4.5728676960126613E-2</c:v>
                </c:pt>
                <c:pt idx="1128">
                  <c:v>9.0356517499496913E-2</c:v>
                </c:pt>
                <c:pt idx="1129">
                  <c:v>1.6385092992697192E-2</c:v>
                </c:pt>
                <c:pt idx="1130">
                  <c:v>-3.9313026711651489E-4</c:v>
                </c:pt>
                <c:pt idx="1131">
                  <c:v>-2.7240751011898823E-3</c:v>
                </c:pt>
                <c:pt idx="1132">
                  <c:v>4.8135856822202783E-2</c:v>
                </c:pt>
                <c:pt idx="1133">
                  <c:v>-6.3450934306146678E-2</c:v>
                </c:pt>
                <c:pt idx="1134">
                  <c:v>-4.56987841657992E-2</c:v>
                </c:pt>
                <c:pt idx="1135">
                  <c:v>1.0532662620086342E-3</c:v>
                </c:pt>
                <c:pt idx="1136">
                  <c:v>1.1070103670032694E-2</c:v>
                </c:pt>
                <c:pt idx="1137">
                  <c:v>1.6284440295671221E-2</c:v>
                </c:pt>
                <c:pt idx="1138">
                  <c:v>4.9127143196153966E-2</c:v>
                </c:pt>
                <c:pt idx="1139">
                  <c:v>3.1861845108578812E-2</c:v>
                </c:pt>
                <c:pt idx="1140">
                  <c:v>-0.30403956324928538</c:v>
                </c:pt>
                <c:pt idx="1141">
                  <c:v>-8.8359719592986607E-2</c:v>
                </c:pt>
                <c:pt idx="1142">
                  <c:v>6.8122639858816392E-2</c:v>
                </c:pt>
                <c:pt idx="1143">
                  <c:v>9.3140964629079281E-2</c:v>
                </c:pt>
                <c:pt idx="1144">
                  <c:v>2.8434334147791951E-2</c:v>
                </c:pt>
                <c:pt idx="1145">
                  <c:v>3.6184370294509716E-2</c:v>
                </c:pt>
                <c:pt idx="1146">
                  <c:v>6.4995936156796219E-2</c:v>
                </c:pt>
                <c:pt idx="1147">
                  <c:v>2.2969267810099225E-2</c:v>
                </c:pt>
                <c:pt idx="1148">
                  <c:v>1.3742075613536464E-3</c:v>
                </c:pt>
                <c:pt idx="1149">
                  <c:v>-3.6658818014681405E-2</c:v>
                </c:pt>
                <c:pt idx="1150">
                  <c:v>3.6608421740703889E-2</c:v>
                </c:pt>
                <c:pt idx="1151">
                  <c:v>2.1050958747064641E-2</c:v>
                </c:pt>
                <c:pt idx="1152">
                  <c:v>1.6829265832866813E-2</c:v>
                </c:pt>
                <c:pt idx="1153">
                  <c:v>-1.1273961835551738E-3</c:v>
                </c:pt>
                <c:pt idx="1154">
                  <c:v>-3.1209189526514525E-2</c:v>
                </c:pt>
                <c:pt idx="1155">
                  <c:v>2.6379185958700369E-2</c:v>
                </c:pt>
                <c:pt idx="1156">
                  <c:v>4.1303374016479211E-3</c:v>
                </c:pt>
                <c:pt idx="1157">
                  <c:v>1.0297395776918794E-2</c:v>
                </c:pt>
                <c:pt idx="1158">
                  <c:v>9.7610208692482381E-3</c:v>
                </c:pt>
                <c:pt idx="1159">
                  <c:v>4.5948008789709949E-2</c:v>
                </c:pt>
                <c:pt idx="1160">
                  <c:v>-4.2421833055624081E-2</c:v>
                </c:pt>
                <c:pt idx="1161">
                  <c:v>-9.7232370976882976E-3</c:v>
                </c:pt>
                <c:pt idx="1162">
                  <c:v>-4.1431025711284875E-2</c:v>
                </c:pt>
                <c:pt idx="1163">
                  <c:v>-1.083654622924346E-2</c:v>
                </c:pt>
                <c:pt idx="1164">
                  <c:v>3.3798666752243633E-2</c:v>
                </c:pt>
                <c:pt idx="1165">
                  <c:v>5.5337617115538862E-2</c:v>
                </c:pt>
                <c:pt idx="1166">
                  <c:v>1.7910971433047873E-2</c:v>
                </c:pt>
                <c:pt idx="1167">
                  <c:v>5.6377426351432725E-3</c:v>
                </c:pt>
                <c:pt idx="1168">
                  <c:v>3.4848110067797755E-2</c:v>
                </c:pt>
                <c:pt idx="1169">
                  <c:v>-3.6083871544370538E-2</c:v>
                </c:pt>
                <c:pt idx="1170">
                  <c:v>3.4493957081093374E-2</c:v>
                </c:pt>
                <c:pt idx="1171">
                  <c:v>4.8728787663021134E-2</c:v>
                </c:pt>
                <c:pt idx="1172">
                  <c:v>7.7508695343273093E-2</c:v>
                </c:pt>
                <c:pt idx="1173">
                  <c:v>1.0328218423365954E-2</c:v>
                </c:pt>
                <c:pt idx="1174">
                  <c:v>-1.3759041572563024E-2</c:v>
                </c:pt>
                <c:pt idx="1175">
                  <c:v>-2.2758118214980971E-2</c:v>
                </c:pt>
                <c:pt idx="1176">
                  <c:v>-1.3792232524876269E-2</c:v>
                </c:pt>
                <c:pt idx="1177">
                  <c:v>1.7150261582819848E-2</c:v>
                </c:pt>
                <c:pt idx="1178">
                  <c:v>-9.1673650468466761E-3</c:v>
                </c:pt>
                <c:pt idx="1179">
                  <c:v>-4.9472038672535579E-2</c:v>
                </c:pt>
                <c:pt idx="1180">
                  <c:v>-2.7320869533653536E-4</c:v>
                </c:pt>
                <c:pt idx="1181">
                  <c:v>-3.6375981427627213E-2</c:v>
                </c:pt>
                <c:pt idx="1182">
                  <c:v>-4.861460510344795E-2</c:v>
                </c:pt>
                <c:pt idx="1183">
                  <c:v>-3.6282344871687577E-3</c:v>
                </c:pt>
                <c:pt idx="1184">
                  <c:v>-7.5116501389149271E-2</c:v>
                </c:pt>
                <c:pt idx="1185">
                  <c:v>1.7166087397606944E-2</c:v>
                </c:pt>
                <c:pt idx="1186">
                  <c:v>4.3230085760786352E-2</c:v>
                </c:pt>
                <c:pt idx="1187">
                  <c:v>-3.0779802946237389E-2</c:v>
                </c:pt>
                <c:pt idx="1188">
                  <c:v>-6.7008613748175794E-2</c:v>
                </c:pt>
                <c:pt idx="1189">
                  <c:v>2.7283942762486468E-2</c:v>
                </c:pt>
                <c:pt idx="1190">
                  <c:v>-2.9403046992908521E-2</c:v>
                </c:pt>
                <c:pt idx="1191">
                  <c:v>-5.4985701474049797E-2</c:v>
                </c:pt>
                <c:pt idx="1192">
                  <c:v>1.0110256314864063E-2</c:v>
                </c:pt>
                <c:pt idx="1193">
                  <c:v>5.4372907306490248E-2</c:v>
                </c:pt>
                <c:pt idx="1194">
                  <c:v>5.0488628655171564E-2</c:v>
                </c:pt>
                <c:pt idx="1195">
                  <c:v>1.3589023497548869E-2</c:v>
                </c:pt>
                <c:pt idx="1196">
                  <c:v>-1.1285847264816073E-2</c:v>
                </c:pt>
                <c:pt idx="1197">
                  <c:v>-7.2892521993228598E-3</c:v>
                </c:pt>
                <c:pt idx="1198">
                  <c:v>-2.3778599374152165E-2</c:v>
                </c:pt>
                <c:pt idx="1199">
                  <c:v>5.9322112789277792E-2</c:v>
                </c:pt>
                <c:pt idx="1200">
                  <c:v>4.3229958483423925E-2</c:v>
                </c:pt>
                <c:pt idx="1201">
                  <c:v>6.733759029061348E-2</c:v>
                </c:pt>
                <c:pt idx="1202">
                  <c:v>6.6964418061270514E-3</c:v>
                </c:pt>
                <c:pt idx="1203">
                  <c:v>2.6343505746755369E-2</c:v>
                </c:pt>
                <c:pt idx="1204">
                  <c:v>-1.9413079712669923E-2</c:v>
                </c:pt>
                <c:pt idx="1205">
                  <c:v>9.6293701421843014E-2</c:v>
                </c:pt>
                <c:pt idx="1206">
                  <c:v>-6.1571126229580386E-2</c:v>
                </c:pt>
                <c:pt idx="1207">
                  <c:v>-5.0055199818736185E-2</c:v>
                </c:pt>
                <c:pt idx="1208">
                  <c:v>-9.4180405723995442E-2</c:v>
                </c:pt>
                <c:pt idx="1209">
                  <c:v>4.058361837598401E-2</c:v>
                </c:pt>
                <c:pt idx="1210">
                  <c:v>8.1444378466384304E-2</c:v>
                </c:pt>
                <c:pt idx="1211">
                  <c:v>0.11161080142697699</c:v>
                </c:pt>
                <c:pt idx="1212">
                  <c:v>4.4345035121127641E-2</c:v>
                </c:pt>
                <c:pt idx="1213">
                  <c:v>6.5685270304546517E-2</c:v>
                </c:pt>
                <c:pt idx="1214">
                  <c:v>4.2791962088765345E-2</c:v>
                </c:pt>
                <c:pt idx="1215">
                  <c:v>5.8341301222626374E-2</c:v>
                </c:pt>
                <c:pt idx="1216">
                  <c:v>3.4837118231072051E-2</c:v>
                </c:pt>
                <c:pt idx="1217">
                  <c:v>-4.0160928231359083E-2</c:v>
                </c:pt>
                <c:pt idx="1218">
                  <c:v>9.9935320874782185E-2</c:v>
                </c:pt>
                <c:pt idx="1219">
                  <c:v>9.0627488715795401E-2</c:v>
                </c:pt>
                <c:pt idx="1220">
                  <c:v>-3.5089886728503217E-2</c:v>
                </c:pt>
                <c:pt idx="1221">
                  <c:v>-1.6206288091197063E-2</c:v>
                </c:pt>
                <c:pt idx="1222">
                  <c:v>2.4521028608907258E-2</c:v>
                </c:pt>
                <c:pt idx="1223">
                  <c:v>-3.9708888915975571E-2</c:v>
                </c:pt>
                <c:pt idx="1224">
                  <c:v>1.4751606573631726E-2</c:v>
                </c:pt>
                <c:pt idx="1225">
                  <c:v>-2.3822714444563076E-2</c:v>
                </c:pt>
                <c:pt idx="1226">
                  <c:v>5.154761131843788E-2</c:v>
                </c:pt>
                <c:pt idx="1227">
                  <c:v>-8.8195237523658321E-3</c:v>
                </c:pt>
                <c:pt idx="1228">
                  <c:v>-6.7346942182793246E-2</c:v>
                </c:pt>
                <c:pt idx="1229">
                  <c:v>-7.8244414389483374E-3</c:v>
                </c:pt>
                <c:pt idx="1230">
                  <c:v>3.2778027644537744E-3</c:v>
                </c:pt>
                <c:pt idx="1231">
                  <c:v>-6.6677797975719599E-2</c:v>
                </c:pt>
                <c:pt idx="1232">
                  <c:v>-1.474246623736164E-2</c:v>
                </c:pt>
                <c:pt idx="1233">
                  <c:v>5.8626069254437141E-3</c:v>
                </c:pt>
                <c:pt idx="1234">
                  <c:v>-1.7459247914076492E-2</c:v>
                </c:pt>
                <c:pt idx="1235">
                  <c:v>-2.4185071509830181E-2</c:v>
                </c:pt>
                <c:pt idx="1236">
                  <c:v>2.4787369753492161E-2</c:v>
                </c:pt>
                <c:pt idx="1237">
                  <c:v>-6.7879571920791637E-2</c:v>
                </c:pt>
                <c:pt idx="1238">
                  <c:v>6.8310299373446348E-3</c:v>
                </c:pt>
                <c:pt idx="1239">
                  <c:v>-0.24451922490773859</c:v>
                </c:pt>
                <c:pt idx="1240">
                  <c:v>-8.0435322804571552E-2</c:v>
                </c:pt>
                <c:pt idx="1241">
                  <c:v>8.3918921644139388E-2</c:v>
                </c:pt>
                <c:pt idx="1242">
                  <c:v>0.14793136903562187</c:v>
                </c:pt>
                <c:pt idx="1243">
                  <c:v>0.12201322792337876</c:v>
                </c:pt>
                <c:pt idx="1244">
                  <c:v>-5.1935461579390996E-3</c:v>
                </c:pt>
                <c:pt idx="1245">
                  <c:v>0.11120526653134899</c:v>
                </c:pt>
                <c:pt idx="1246">
                  <c:v>4.7106644893358141E-2</c:v>
                </c:pt>
                <c:pt idx="1247">
                  <c:v>0.10208209067298268</c:v>
                </c:pt>
                <c:pt idx="1248">
                  <c:v>-8.8224082731946041E-2</c:v>
                </c:pt>
                <c:pt idx="1249">
                  <c:v>-2.3966168331145621E-2</c:v>
                </c:pt>
                <c:pt idx="1250">
                  <c:v>6.9307081654033542E-2</c:v>
                </c:pt>
                <c:pt idx="1251">
                  <c:v>-4.3259766512555586E-2</c:v>
                </c:pt>
                <c:pt idx="1252">
                  <c:v>2.5554862285372959E-2</c:v>
                </c:pt>
                <c:pt idx="1253">
                  <c:v>6.3288546360669606E-2</c:v>
                </c:pt>
                <c:pt idx="1254">
                  <c:v>-1.5523613549373927E-2</c:v>
                </c:pt>
                <c:pt idx="1255">
                  <c:v>1.0801775012760029E-2</c:v>
                </c:pt>
                <c:pt idx="1256">
                  <c:v>-2.109237140354514E-2</c:v>
                </c:pt>
                <c:pt idx="1257">
                  <c:v>2.4509334023504969E-2</c:v>
                </c:pt>
                <c:pt idx="1258">
                  <c:v>-2.4197462944681281E-2</c:v>
                </c:pt>
                <c:pt idx="1259">
                  <c:v>-3.2280260407668404E-2</c:v>
                </c:pt>
                <c:pt idx="1260">
                  <c:v>3.236914183605899E-2</c:v>
                </c:pt>
                <c:pt idx="1261">
                  <c:v>-2.4047820168048073E-2</c:v>
                </c:pt>
                <c:pt idx="1262">
                  <c:v>5.7483604888427742E-2</c:v>
                </c:pt>
                <c:pt idx="1263">
                  <c:v>-7.1658241595896399E-2</c:v>
                </c:pt>
                <c:pt idx="1264">
                  <c:v>-1.6471765155052775E-2</c:v>
                </c:pt>
                <c:pt idx="1265">
                  <c:v>-1.136967052427984E-2</c:v>
                </c:pt>
                <c:pt idx="1266">
                  <c:v>-3.2185359013903181E-3</c:v>
                </c:pt>
                <c:pt idx="1267">
                  <c:v>-2.6716591541420254E-2</c:v>
                </c:pt>
                <c:pt idx="1268">
                  <c:v>-6.2638776838480403E-2</c:v>
                </c:pt>
                <c:pt idx="1269">
                  <c:v>6.7573260216020614E-3</c:v>
                </c:pt>
                <c:pt idx="1270">
                  <c:v>-3.5380718351751383E-2</c:v>
                </c:pt>
                <c:pt idx="1271">
                  <c:v>-6.1549690066444285E-2</c:v>
                </c:pt>
                <c:pt idx="1272">
                  <c:v>1.8013761203024892E-2</c:v>
                </c:pt>
                <c:pt idx="1273">
                  <c:v>5.1637461184280031E-2</c:v>
                </c:pt>
                <c:pt idx="1274">
                  <c:v>0.30002761106435205</c:v>
                </c:pt>
                <c:pt idx="1275">
                  <c:v>-2.5929938051677759E-2</c:v>
                </c:pt>
                <c:pt idx="1276">
                  <c:v>-1.8661548175791687E-2</c:v>
                </c:pt>
                <c:pt idx="1277">
                  <c:v>-0.19900392216814211</c:v>
                </c:pt>
                <c:pt idx="1278">
                  <c:v>-0.10875091987071528</c:v>
                </c:pt>
                <c:pt idx="1279">
                  <c:v>-2.9757587699850152E-2</c:v>
                </c:pt>
                <c:pt idx="1280">
                  <c:v>-4.2268362356196132E-2</c:v>
                </c:pt>
                <c:pt idx="1281">
                  <c:v>2.7556119069158669E-3</c:v>
                </c:pt>
                <c:pt idx="1282">
                  <c:v>-2.4540313427268146E-3</c:v>
                </c:pt>
                <c:pt idx="1283">
                  <c:v>-1.0191399668425749E-2</c:v>
                </c:pt>
                <c:pt idx="1284">
                  <c:v>9.7336750832361041E-2</c:v>
                </c:pt>
                <c:pt idx="1285">
                  <c:v>-8.3276672210812031E-2</c:v>
                </c:pt>
                <c:pt idx="1286">
                  <c:v>1.0299921166815551E-2</c:v>
                </c:pt>
                <c:pt idx="1287">
                  <c:v>-0.10744394347965658</c:v>
                </c:pt>
                <c:pt idx="1288">
                  <c:v>2.7888941696591729E-2</c:v>
                </c:pt>
                <c:pt idx="1289">
                  <c:v>2.6646783410329E-3</c:v>
                </c:pt>
                <c:pt idx="1290">
                  <c:v>3.925826943848465E-2</c:v>
                </c:pt>
                <c:pt idx="1291">
                  <c:v>-4.1524070217568099E-2</c:v>
                </c:pt>
                <c:pt idx="1292">
                  <c:v>3.7899749631704616E-2</c:v>
                </c:pt>
                <c:pt idx="1293">
                  <c:v>4.4139680256475966E-2</c:v>
                </c:pt>
                <c:pt idx="1294">
                  <c:v>-3.2885093319189984E-2</c:v>
                </c:pt>
                <c:pt idx="1295">
                  <c:v>-9.0925658733240766E-3</c:v>
                </c:pt>
                <c:pt idx="1296">
                  <c:v>3.2598092909677412E-2</c:v>
                </c:pt>
                <c:pt idx="1297">
                  <c:v>-9.1244636786500521E-3</c:v>
                </c:pt>
                <c:pt idx="1298">
                  <c:v>-2.5789821837851168E-2</c:v>
                </c:pt>
                <c:pt idx="1299">
                  <c:v>2.3927931693198179E-2</c:v>
                </c:pt>
                <c:pt idx="1300">
                  <c:v>3.7724558806361941E-2</c:v>
                </c:pt>
                <c:pt idx="1301">
                  <c:v>-7.5962166905221284E-2</c:v>
                </c:pt>
                <c:pt idx="1302">
                  <c:v>0.11334111172837424</c:v>
                </c:pt>
                <c:pt idx="1303">
                  <c:v>1.1535262846224192E-2</c:v>
                </c:pt>
                <c:pt idx="1304">
                  <c:v>-8.4220731348969569E-2</c:v>
                </c:pt>
                <c:pt idx="1305">
                  <c:v>-7.2631377496885641E-3</c:v>
                </c:pt>
                <c:pt idx="1306">
                  <c:v>1.3771783513222502E-2</c:v>
                </c:pt>
                <c:pt idx="1307">
                  <c:v>-4.0526011370665138E-3</c:v>
                </c:pt>
                <c:pt idx="1308">
                  <c:v>-2.1175291795383355E-2</c:v>
                </c:pt>
                <c:pt idx="1309">
                  <c:v>1.0806422131489857E-2</c:v>
                </c:pt>
                <c:pt idx="1310">
                  <c:v>-0.1725996829675096</c:v>
                </c:pt>
                <c:pt idx="1311">
                  <c:v>4.0025796921321355E-2</c:v>
                </c:pt>
                <c:pt idx="1312">
                  <c:v>7.191925562029633E-2</c:v>
                </c:pt>
                <c:pt idx="1313">
                  <c:v>-2.9319324581633666E-4</c:v>
                </c:pt>
                <c:pt idx="1314">
                  <c:v>2.583130169476533E-3</c:v>
                </c:pt>
                <c:pt idx="1315">
                  <c:v>-4.2919076974247794E-2</c:v>
                </c:pt>
                <c:pt idx="1316">
                  <c:v>2.4168654151679014E-2</c:v>
                </c:pt>
                <c:pt idx="1317">
                  <c:v>5.5598807226585834E-2</c:v>
                </c:pt>
                <c:pt idx="1318">
                  <c:v>-4.4390661250080843E-2</c:v>
                </c:pt>
                <c:pt idx="1319">
                  <c:v>-2.6900752603205902E-2</c:v>
                </c:pt>
                <c:pt idx="1320">
                  <c:v>1.1420515348864679E-2</c:v>
                </c:pt>
                <c:pt idx="1321">
                  <c:v>7.4028165250143552E-2</c:v>
                </c:pt>
                <c:pt idx="1322">
                  <c:v>-3.4738039282768085E-2</c:v>
                </c:pt>
                <c:pt idx="1323">
                  <c:v>-2.7539531717124088E-2</c:v>
                </c:pt>
                <c:pt idx="1324">
                  <c:v>2.456302059839377E-3</c:v>
                </c:pt>
                <c:pt idx="1325">
                  <c:v>2.8278338556012361E-2</c:v>
                </c:pt>
                <c:pt idx="1326">
                  <c:v>-5.0239732379894875E-2</c:v>
                </c:pt>
                <c:pt idx="1327">
                  <c:v>1.6966795183221972E-2</c:v>
                </c:pt>
                <c:pt idx="1328">
                  <c:v>-4.7603362130050453E-2</c:v>
                </c:pt>
                <c:pt idx="1329">
                  <c:v>6.2153614978925908E-3</c:v>
                </c:pt>
                <c:pt idx="1330">
                  <c:v>5.8371323238338935E-2</c:v>
                </c:pt>
                <c:pt idx="1331">
                  <c:v>3.1010667853740514E-2</c:v>
                </c:pt>
                <c:pt idx="1332">
                  <c:v>0.11674674863759815</c:v>
                </c:pt>
                <c:pt idx="1333">
                  <c:v>6.235296023654735E-2</c:v>
                </c:pt>
                <c:pt idx="1334">
                  <c:v>0.15540416114080902</c:v>
                </c:pt>
                <c:pt idx="1335">
                  <c:v>-4.4872158900931325E-2</c:v>
                </c:pt>
                <c:pt idx="1336">
                  <c:v>-7.0871048614177479E-2</c:v>
                </c:pt>
                <c:pt idx="1337">
                  <c:v>-4.7459854929818857E-2</c:v>
                </c:pt>
                <c:pt idx="1338">
                  <c:v>-2.4572973942089238E-2</c:v>
                </c:pt>
                <c:pt idx="1339">
                  <c:v>-5.8207260688609708E-3</c:v>
                </c:pt>
                <c:pt idx="1340">
                  <c:v>-5.2874473632117169E-2</c:v>
                </c:pt>
                <c:pt idx="1341">
                  <c:v>-2.5303326073965682E-2</c:v>
                </c:pt>
                <c:pt idx="1342">
                  <c:v>-5.2013016619176788E-3</c:v>
                </c:pt>
                <c:pt idx="1343">
                  <c:v>-5.0430095427618227E-3</c:v>
                </c:pt>
                <c:pt idx="1344">
                  <c:v>1.1479547810471225E-3</c:v>
                </c:pt>
                <c:pt idx="1345">
                  <c:v>-9.0655635511538435E-3</c:v>
                </c:pt>
                <c:pt idx="1346">
                  <c:v>-3.3956088662613571E-2</c:v>
                </c:pt>
                <c:pt idx="1347">
                  <c:v>-3.1649721805269149E-2</c:v>
                </c:pt>
                <c:pt idx="1348">
                  <c:v>-1.9588240276155133E-2</c:v>
                </c:pt>
                <c:pt idx="1349">
                  <c:v>3.7155502273789054E-2</c:v>
                </c:pt>
                <c:pt idx="1350">
                  <c:v>8.474345145040596E-2</c:v>
                </c:pt>
                <c:pt idx="1351">
                  <c:v>-8.7285857760505348E-2</c:v>
                </c:pt>
                <c:pt idx="1352">
                  <c:v>-3.2589616721327541E-2</c:v>
                </c:pt>
                <c:pt idx="1353">
                  <c:v>-1.0656955766060516E-2</c:v>
                </c:pt>
                <c:pt idx="1354">
                  <c:v>-0.11054864731303304</c:v>
                </c:pt>
                <c:pt idx="1355">
                  <c:v>2.116882094512107E-3</c:v>
                </c:pt>
                <c:pt idx="1356">
                  <c:v>6.9432436237664596E-2</c:v>
                </c:pt>
                <c:pt idx="1357">
                  <c:v>-0.1042595630546499</c:v>
                </c:pt>
                <c:pt idx="1358">
                  <c:v>-2.1048966692569948E-2</c:v>
                </c:pt>
                <c:pt idx="1359">
                  <c:v>3.0787776856531224E-3</c:v>
                </c:pt>
                <c:pt idx="1360">
                  <c:v>-9.7108880532653874E-2</c:v>
                </c:pt>
                <c:pt idx="1361">
                  <c:v>6.8998994863146645E-2</c:v>
                </c:pt>
                <c:pt idx="1362">
                  <c:v>3.5873725408495538E-2</c:v>
                </c:pt>
                <c:pt idx="1363">
                  <c:v>2.4628331311274287E-2</c:v>
                </c:pt>
                <c:pt idx="1364">
                  <c:v>-2.975213334763005E-2</c:v>
                </c:pt>
                <c:pt idx="1365">
                  <c:v>8.3166428144196836E-3</c:v>
                </c:pt>
                <c:pt idx="1366">
                  <c:v>-4.715151937405837E-2</c:v>
                </c:pt>
                <c:pt idx="1367">
                  <c:v>-5.164582041173027E-2</c:v>
                </c:pt>
                <c:pt idx="1368">
                  <c:v>-6.5910782453571848E-2</c:v>
                </c:pt>
                <c:pt idx="1369">
                  <c:v>-3.0560901171561738E-2</c:v>
                </c:pt>
                <c:pt idx="1370">
                  <c:v>1.7717179448155207E-2</c:v>
                </c:pt>
                <c:pt idx="1371">
                  <c:v>-6.5734292047082477E-2</c:v>
                </c:pt>
                <c:pt idx="1372">
                  <c:v>-4.8264980561993021E-2</c:v>
                </c:pt>
                <c:pt idx="1373">
                  <c:v>8.9669062413013201E-2</c:v>
                </c:pt>
                <c:pt idx="1374">
                  <c:v>2.3460879609712659E-2</c:v>
                </c:pt>
                <c:pt idx="1375">
                  <c:v>9.076137024476516E-3</c:v>
                </c:pt>
                <c:pt idx="1376">
                  <c:v>3.9719743915210604E-2</c:v>
                </c:pt>
                <c:pt idx="1377">
                  <c:v>5.9239258074947898E-2</c:v>
                </c:pt>
                <c:pt idx="1378">
                  <c:v>1.158089340023194E-2</c:v>
                </c:pt>
                <c:pt idx="1379">
                  <c:v>-3.948786511376845E-2</c:v>
                </c:pt>
                <c:pt idx="1380">
                  <c:v>5.8481420716488763E-2</c:v>
                </c:pt>
                <c:pt idx="1381">
                  <c:v>4.6838821511260065E-2</c:v>
                </c:pt>
                <c:pt idx="1382">
                  <c:v>8.2401531423715646E-2</c:v>
                </c:pt>
                <c:pt idx="1383">
                  <c:v>-1.829760492565935E-2</c:v>
                </c:pt>
                <c:pt idx="1384">
                  <c:v>-5.5255775341043645E-2</c:v>
                </c:pt>
                <c:pt idx="1385">
                  <c:v>2.0439148559829867E-2</c:v>
                </c:pt>
                <c:pt idx="1386">
                  <c:v>-2.6655172384082881E-2</c:v>
                </c:pt>
                <c:pt idx="1387">
                  <c:v>-4.2055200821187189E-2</c:v>
                </c:pt>
                <c:pt idx="1388">
                  <c:v>6.3630316985963109E-2</c:v>
                </c:pt>
                <c:pt idx="1389">
                  <c:v>-3.6235873288061438E-2</c:v>
                </c:pt>
                <c:pt idx="1390">
                  <c:v>1.5188418818822047E-2</c:v>
                </c:pt>
                <c:pt idx="1391">
                  <c:v>-7.9342479694509027E-2</c:v>
                </c:pt>
                <c:pt idx="1392">
                  <c:v>-4.9070703606124866E-2</c:v>
                </c:pt>
                <c:pt idx="1393">
                  <c:v>8.2961088415580697E-3</c:v>
                </c:pt>
                <c:pt idx="1394">
                  <c:v>-0.22032615704678227</c:v>
                </c:pt>
                <c:pt idx="1395">
                  <c:v>4.9042677386828437E-2</c:v>
                </c:pt>
                <c:pt idx="1396">
                  <c:v>0.10883591640283452</c:v>
                </c:pt>
                <c:pt idx="1397">
                  <c:v>2.7107783883831615E-2</c:v>
                </c:pt>
                <c:pt idx="1398">
                  <c:v>-1.5747245106071617E-2</c:v>
                </c:pt>
                <c:pt idx="1399">
                  <c:v>0.14127707708534221</c:v>
                </c:pt>
                <c:pt idx="1400">
                  <c:v>7.6013151521219235E-3</c:v>
                </c:pt>
                <c:pt idx="1401">
                  <c:v>-1.2564877317748468E-2</c:v>
                </c:pt>
                <c:pt idx="1402">
                  <c:v>4.9088315016437178E-2</c:v>
                </c:pt>
                <c:pt idx="1403">
                  <c:v>-2.084826109847171E-2</c:v>
                </c:pt>
                <c:pt idx="1404">
                  <c:v>-1.1143610778177049E-3</c:v>
                </c:pt>
                <c:pt idx="1405">
                  <c:v>-0.10310221296838362</c:v>
                </c:pt>
                <c:pt idx="1406">
                  <c:v>-0.10654301982279035</c:v>
                </c:pt>
                <c:pt idx="1407">
                  <c:v>-6.7899823888635247E-3</c:v>
                </c:pt>
                <c:pt idx="1408">
                  <c:v>3.4903258844736218E-2</c:v>
                </c:pt>
                <c:pt idx="1409">
                  <c:v>6.3724392258951212E-2</c:v>
                </c:pt>
                <c:pt idx="1410">
                  <c:v>2.2653643706193272E-2</c:v>
                </c:pt>
                <c:pt idx="1411">
                  <c:v>1.5200619451352981E-2</c:v>
                </c:pt>
                <c:pt idx="1412">
                  <c:v>8.082631556583042E-2</c:v>
                </c:pt>
                <c:pt idx="1413">
                  <c:v>1.2775739698405175E-2</c:v>
                </c:pt>
                <c:pt idx="1414">
                  <c:v>4.0850119659171291E-2</c:v>
                </c:pt>
                <c:pt idx="1415">
                  <c:v>-6.2904941909884826E-2</c:v>
                </c:pt>
                <c:pt idx="1416">
                  <c:v>5.4285147355578545E-2</c:v>
                </c:pt>
                <c:pt idx="1417">
                  <c:v>-5.438616023874232E-2</c:v>
                </c:pt>
                <c:pt idx="1418">
                  <c:v>-4.1207248822413334E-2</c:v>
                </c:pt>
                <c:pt idx="1419">
                  <c:v>-8.3510211026865733E-2</c:v>
                </c:pt>
                <c:pt idx="1420">
                  <c:v>1.1680573099464908E-2</c:v>
                </c:pt>
                <c:pt idx="1421">
                  <c:v>-2.6520221480375916E-2</c:v>
                </c:pt>
                <c:pt idx="1422">
                  <c:v>-4.7582628987257181E-3</c:v>
                </c:pt>
                <c:pt idx="1423">
                  <c:v>-6.0721479922319688E-2</c:v>
                </c:pt>
                <c:pt idx="1424">
                  <c:v>0.19181561070802466</c:v>
                </c:pt>
                <c:pt idx="1425">
                  <c:v>-7.6212983112350585E-2</c:v>
                </c:pt>
                <c:pt idx="1426">
                  <c:v>-0.13453197230674618</c:v>
                </c:pt>
                <c:pt idx="1427">
                  <c:v>-5.578429421162312E-2</c:v>
                </c:pt>
                <c:pt idx="1428">
                  <c:v>-8.2594050542851072E-2</c:v>
                </c:pt>
                <c:pt idx="1429">
                  <c:v>-0.10256342599506318</c:v>
                </c:pt>
                <c:pt idx="1430">
                  <c:v>2.113665682648147E-4</c:v>
                </c:pt>
                <c:pt idx="1431">
                  <c:v>-6.3221786683494763E-2</c:v>
                </c:pt>
                <c:pt idx="1432">
                  <c:v>-8.1426027528586076E-4</c:v>
                </c:pt>
                <c:pt idx="1433">
                  <c:v>1.198176786489924E-2</c:v>
                </c:pt>
                <c:pt idx="1434">
                  <c:v>3.0952733296238932E-3</c:v>
                </c:pt>
                <c:pt idx="1435">
                  <c:v>9.8748264338395231E-3</c:v>
                </c:pt>
                <c:pt idx="1436">
                  <c:v>-1.4892291961206894E-2</c:v>
                </c:pt>
                <c:pt idx="1437">
                  <c:v>2.1275677633099122E-3</c:v>
                </c:pt>
                <c:pt idx="1438">
                  <c:v>4.9764399764939959E-2</c:v>
                </c:pt>
                <c:pt idx="1439">
                  <c:v>1.9394906348576768E-2</c:v>
                </c:pt>
                <c:pt idx="1440">
                  <c:v>1.2045856240408881E-2</c:v>
                </c:pt>
                <c:pt idx="1441">
                  <c:v>5.37613466077147E-2</c:v>
                </c:pt>
                <c:pt idx="1442">
                  <c:v>-5.7915548823672225E-2</c:v>
                </c:pt>
                <c:pt idx="1443">
                  <c:v>-2.6122145575816269E-2</c:v>
                </c:pt>
                <c:pt idx="1444">
                  <c:v>-1.3244458758405742E-2</c:v>
                </c:pt>
                <c:pt idx="1445">
                  <c:v>-1.9601797937172094E-2</c:v>
                </c:pt>
                <c:pt idx="1446">
                  <c:v>-3.3672205277755829E-2</c:v>
                </c:pt>
                <c:pt idx="1447">
                  <c:v>1.7125382662772637E-2</c:v>
                </c:pt>
                <c:pt idx="1448">
                  <c:v>-4.6591348568261637E-2</c:v>
                </c:pt>
                <c:pt idx="1449">
                  <c:v>-1.2005552209918058E-2</c:v>
                </c:pt>
                <c:pt idx="1450">
                  <c:v>-2.3482133280259276E-2</c:v>
                </c:pt>
                <c:pt idx="1451">
                  <c:v>4.9581953562138459E-2</c:v>
                </c:pt>
                <c:pt idx="1452">
                  <c:v>4.3518885153317477E-2</c:v>
                </c:pt>
                <c:pt idx="1453">
                  <c:v>-6.8966048834720795E-2</c:v>
                </c:pt>
                <c:pt idx="1454">
                  <c:v>-5.7308238670290557E-2</c:v>
                </c:pt>
                <c:pt idx="1455">
                  <c:v>2.3969210009892272E-2</c:v>
                </c:pt>
                <c:pt idx="1456">
                  <c:v>8.6048490331780414E-4</c:v>
                </c:pt>
                <c:pt idx="1457">
                  <c:v>2.8979738404459887E-2</c:v>
                </c:pt>
                <c:pt idx="1458">
                  <c:v>-0.10838069515589499</c:v>
                </c:pt>
                <c:pt idx="1459">
                  <c:v>0.31405853967486586</c:v>
                </c:pt>
                <c:pt idx="1460">
                  <c:v>-1.101017550615957E-2</c:v>
                </c:pt>
                <c:pt idx="1461">
                  <c:v>-0.10829065517002601</c:v>
                </c:pt>
                <c:pt idx="1462">
                  <c:v>-8.6404028026132451E-2</c:v>
                </c:pt>
                <c:pt idx="1463">
                  <c:v>4.3987304947991746E-2</c:v>
                </c:pt>
                <c:pt idx="1464">
                  <c:v>-7.8980118908877905E-2</c:v>
                </c:pt>
                <c:pt idx="1465">
                  <c:v>8.5880499073462069E-2</c:v>
                </c:pt>
                <c:pt idx="1466">
                  <c:v>-0.14591870139529828</c:v>
                </c:pt>
                <c:pt idx="1467">
                  <c:v>-0.11647076729326855</c:v>
                </c:pt>
                <c:pt idx="1468">
                  <c:v>-9.5467855835779325E-2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3-4489-AF23-466277364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25280"/>
        <c:axId val="238908960"/>
      </c:lineChart>
      <c:dateAx>
        <c:axId val="238925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08960"/>
        <c:crosses val="autoZero"/>
        <c:auto val="1"/>
        <c:lblOffset val="100"/>
        <c:baseTimeUnit val="days"/>
      </c:dateAx>
      <c:valAx>
        <c:axId val="2389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2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</xdr:colOff>
      <xdr:row>12</xdr:row>
      <xdr:rowOff>0</xdr:rowOff>
    </xdr:from>
    <xdr:to>
      <xdr:col>35</xdr:col>
      <xdr:colOff>91440</xdr:colOff>
      <xdr:row>34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B04D4-D068-4868-9C07-6B6D9285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26894</xdr:colOff>
      <xdr:row>1</xdr:row>
      <xdr:rowOff>17930</xdr:rowOff>
    </xdr:from>
    <xdr:to>
      <xdr:col>29</xdr:col>
      <xdr:colOff>164054</xdr:colOff>
      <xdr:row>17</xdr:row>
      <xdr:rowOff>166520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856E2-8A82-45CD-8767-19ABF49F3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36</xdr:col>
      <xdr:colOff>594360</xdr:colOff>
      <xdr:row>39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92CF6-44C8-466F-B5C7-283F497C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41</xdr:row>
      <xdr:rowOff>0</xdr:rowOff>
    </xdr:from>
    <xdr:to>
      <xdr:col>36</xdr:col>
      <xdr:colOff>594360</xdr:colOff>
      <xdr:row>68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B9C5B-3B7D-4104-BDCC-041D3C2BE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663387</xdr:colOff>
      <xdr:row>1</xdr:row>
      <xdr:rowOff>17929</xdr:rowOff>
    </xdr:from>
    <xdr:to>
      <xdr:col>35</xdr:col>
      <xdr:colOff>510987</xdr:colOff>
      <xdr:row>27</xdr:row>
      <xdr:rowOff>3840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8F5658-8623-45A2-8D64-CF32C8A65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645459</xdr:colOff>
      <xdr:row>27</xdr:row>
      <xdr:rowOff>188257</xdr:rowOff>
    </xdr:from>
    <xdr:to>
      <xdr:col>35</xdr:col>
      <xdr:colOff>510988</xdr:colOff>
      <xdr:row>50</xdr:row>
      <xdr:rowOff>113019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5E32B4-72A5-4E0E-80EC-8C1D24D78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15240</xdr:rowOff>
    </xdr:from>
    <xdr:to>
      <xdr:col>27</xdr:col>
      <xdr:colOff>647700</xdr:colOff>
      <xdr:row>25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4429F-28C9-47B7-A5C8-817D9895C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</xdr:colOff>
      <xdr:row>27</xdr:row>
      <xdr:rowOff>15240</xdr:rowOff>
    </xdr:from>
    <xdr:to>
      <xdr:col>28</xdr:col>
      <xdr:colOff>0</xdr:colOff>
      <xdr:row>48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8AF62-92D0-4025-BF66-A029CD084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45720</xdr:rowOff>
    </xdr:from>
    <xdr:to>
      <xdr:col>31</xdr:col>
      <xdr:colOff>304800</xdr:colOff>
      <xdr:row>25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5AA1FF-8242-4B4E-9A64-7CC0DB5C1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</xdr:colOff>
      <xdr:row>27</xdr:row>
      <xdr:rowOff>45720</xdr:rowOff>
    </xdr:from>
    <xdr:to>
      <xdr:col>33</xdr:col>
      <xdr:colOff>0</xdr:colOff>
      <xdr:row>55</xdr:row>
      <xdr:rowOff>35858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26A888-7171-4F07-A6BE-527B838DF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27</xdr:row>
      <xdr:rowOff>15240</xdr:rowOff>
    </xdr:from>
    <xdr:to>
      <xdr:col>29</xdr:col>
      <xdr:colOff>533400</xdr:colOff>
      <xdr:row>51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056BA2-F507-4641-B79B-3A883EE81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662940</xdr:colOff>
      <xdr:row>4</xdr:row>
      <xdr:rowOff>7620</xdr:rowOff>
    </xdr:from>
    <xdr:to>
      <xdr:col>27</xdr:col>
      <xdr:colOff>342900</xdr:colOff>
      <xdr:row>24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BDA5E-95AC-43BE-8953-2CD183E75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28</xdr:col>
      <xdr:colOff>83820</xdr:colOff>
      <xdr:row>24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5BA0B-B21C-4C62-8818-E3A8A4A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</xdr:colOff>
      <xdr:row>25</xdr:row>
      <xdr:rowOff>175260</xdr:rowOff>
    </xdr:from>
    <xdr:to>
      <xdr:col>28</xdr:col>
      <xdr:colOff>91440</xdr:colOff>
      <xdr:row>49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50ADA1-10E3-4D3B-ADFB-48F96176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33</xdr:col>
      <xdr:colOff>609600</xdr:colOff>
      <xdr:row>24</xdr:row>
      <xdr:rowOff>94129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653D4-5ABA-49A0-AF07-B0453FD8D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26</xdr:row>
      <xdr:rowOff>17928</xdr:rowOff>
    </xdr:from>
    <xdr:to>
      <xdr:col>33</xdr:col>
      <xdr:colOff>627529</xdr:colOff>
      <xdr:row>52</xdr:row>
      <xdr:rowOff>129987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3D3620-1642-498E-A2B7-6CA8A362A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34</xdr:col>
      <xdr:colOff>7620</xdr:colOff>
      <xdr:row>20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07DD5-6806-4AD1-B9F2-2BFF89063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22860</xdr:rowOff>
    </xdr:from>
    <xdr:to>
      <xdr:col>34</xdr:col>
      <xdr:colOff>15240</xdr:colOff>
      <xdr:row>46</xdr:row>
      <xdr:rowOff>121920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9F4005-42C5-49F2-B518-FEFC331404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31</xdr:col>
      <xdr:colOff>449580</xdr:colOff>
      <xdr:row>28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E4736-5FC4-4C17-B359-320C653AF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30</xdr:row>
      <xdr:rowOff>0</xdr:rowOff>
    </xdr:from>
    <xdr:to>
      <xdr:col>31</xdr:col>
      <xdr:colOff>441960</xdr:colOff>
      <xdr:row>51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B45349-8791-4557-8006-9F76E9EBF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esktop\TESLA%20-%20Moving%20Avg.xlsx" TargetMode="External"/><Relationship Id="rId1" Type="http://schemas.openxmlformats.org/officeDocument/2006/relationships/externalLinkPath" Target="/Users/ADMIN/Desktop/TESLA%20-%20Moving%20Av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YC3\TESLA-FINAL.xlsx" TargetMode="External"/><Relationship Id="rId1" Type="http://schemas.openxmlformats.org/officeDocument/2006/relationships/externalLinkPath" Target="TESLA-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iểu đồ volume"/>
      <sheetName val="Biểu đồ Adj Close"/>
      <sheetName val="Merge1"/>
      <sheetName val="Nháp"/>
      <sheetName val="VFC"/>
      <sheetName val="NIKE"/>
      <sheetName val="ADDYY"/>
      <sheetName val="TESLA"/>
      <sheetName val="SMA"/>
      <sheetName val="SMA2"/>
      <sheetName val="LMWA"/>
      <sheetName val="ES1"/>
      <sheetName val="Holt"/>
      <sheetName val="Holt Winter"/>
      <sheetName val="TheoThang"/>
      <sheetName val="TheoQuy"/>
      <sheetName val="Sheet3"/>
      <sheetName val="Yêu cầu 1"/>
      <sheetName val="bđt"/>
      <sheetName val="prof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>
            <v>43467.291666666664</v>
          </cell>
        </row>
        <row r="3">
          <cell r="A3">
            <v>43468.291666666664</v>
          </cell>
        </row>
        <row r="4">
          <cell r="A4">
            <v>43469.291666666664</v>
          </cell>
        </row>
        <row r="5">
          <cell r="A5">
            <v>43472.291666666664</v>
          </cell>
        </row>
        <row r="6">
          <cell r="A6">
            <v>43473.291666666664</v>
          </cell>
        </row>
        <row r="7">
          <cell r="A7">
            <v>43474.291666666664</v>
          </cell>
        </row>
        <row r="8">
          <cell r="A8">
            <v>43475.291666666664</v>
          </cell>
        </row>
        <row r="9">
          <cell r="A9">
            <v>43476.291666666664</v>
          </cell>
        </row>
        <row r="10">
          <cell r="A10">
            <v>43479.291666666664</v>
          </cell>
        </row>
        <row r="11">
          <cell r="A11">
            <v>43480.291666666664</v>
          </cell>
        </row>
        <row r="12">
          <cell r="A12">
            <v>43481.291666666664</v>
          </cell>
        </row>
        <row r="13">
          <cell r="A13">
            <v>43482.291666666664</v>
          </cell>
        </row>
        <row r="14">
          <cell r="A14">
            <v>43483.291666666664</v>
          </cell>
        </row>
        <row r="15">
          <cell r="A15">
            <v>43487.291666666664</v>
          </cell>
        </row>
        <row r="16">
          <cell r="A16">
            <v>43488.291666666664</v>
          </cell>
        </row>
        <row r="17">
          <cell r="A17">
            <v>43489.291666666664</v>
          </cell>
        </row>
        <row r="18">
          <cell r="A18">
            <v>43490.291666666664</v>
          </cell>
        </row>
        <row r="19">
          <cell r="A19">
            <v>43493.291666666664</v>
          </cell>
        </row>
        <row r="20">
          <cell r="A20">
            <v>43494.291666666664</v>
          </cell>
        </row>
        <row r="21">
          <cell r="A21">
            <v>43495.291666666664</v>
          </cell>
        </row>
        <row r="22">
          <cell r="A22">
            <v>43496.291666666664</v>
          </cell>
        </row>
        <row r="23">
          <cell r="A23">
            <v>43497.291666666664</v>
          </cell>
        </row>
        <row r="24">
          <cell r="A24">
            <v>43500.291666666664</v>
          </cell>
        </row>
        <row r="25">
          <cell r="A25">
            <v>43501.291666666664</v>
          </cell>
        </row>
        <row r="26">
          <cell r="A26">
            <v>43502.291666666664</v>
          </cell>
        </row>
        <row r="27">
          <cell r="A27">
            <v>43503.291666666664</v>
          </cell>
        </row>
        <row r="28">
          <cell r="A28">
            <v>43504.291666666664</v>
          </cell>
        </row>
        <row r="29">
          <cell r="A29">
            <v>43507.291666666664</v>
          </cell>
        </row>
        <row r="30">
          <cell r="A30">
            <v>43508.291666666664</v>
          </cell>
        </row>
        <row r="31">
          <cell r="A31">
            <v>43509.291666666664</v>
          </cell>
        </row>
        <row r="32">
          <cell r="A32">
            <v>43510.291666666664</v>
          </cell>
        </row>
        <row r="33">
          <cell r="A33">
            <v>43511.291666666664</v>
          </cell>
        </row>
        <row r="34">
          <cell r="A34">
            <v>43515.291666666664</v>
          </cell>
        </row>
        <row r="35">
          <cell r="A35">
            <v>43516.291666666664</v>
          </cell>
        </row>
        <row r="36">
          <cell r="A36">
            <v>43517.291666666664</v>
          </cell>
        </row>
        <row r="37">
          <cell r="A37">
            <v>43518.291666666664</v>
          </cell>
        </row>
        <row r="38">
          <cell r="A38">
            <v>43521.291666666664</v>
          </cell>
        </row>
        <row r="39">
          <cell r="A39">
            <v>43522.291666666664</v>
          </cell>
        </row>
        <row r="40">
          <cell r="A40">
            <v>43523.291666666664</v>
          </cell>
        </row>
        <row r="41">
          <cell r="A41">
            <v>43524.291666666664</v>
          </cell>
        </row>
        <row r="42">
          <cell r="A42">
            <v>43525.291666666664</v>
          </cell>
        </row>
        <row r="43">
          <cell r="A43">
            <v>43528.291666666664</v>
          </cell>
        </row>
        <row r="44">
          <cell r="A44">
            <v>43529.291666666664</v>
          </cell>
        </row>
        <row r="45">
          <cell r="A45">
            <v>43530.291666666664</v>
          </cell>
        </row>
        <row r="46">
          <cell r="A46">
            <v>43531.291666666664</v>
          </cell>
        </row>
        <row r="47">
          <cell r="A47">
            <v>43532.291666666664</v>
          </cell>
        </row>
        <row r="48">
          <cell r="A48">
            <v>43535.291666666664</v>
          </cell>
        </row>
        <row r="49">
          <cell r="A49">
            <v>43536.291666666664</v>
          </cell>
        </row>
        <row r="50">
          <cell r="A50">
            <v>43537.291666666664</v>
          </cell>
        </row>
        <row r="51">
          <cell r="A51">
            <v>43538.291666666664</v>
          </cell>
        </row>
        <row r="52">
          <cell r="A52">
            <v>43539.291666666664</v>
          </cell>
        </row>
        <row r="53">
          <cell r="A53">
            <v>43542.291666666664</v>
          </cell>
        </row>
        <row r="54">
          <cell r="A54">
            <v>43543.291666666664</v>
          </cell>
        </row>
        <row r="55">
          <cell r="A55">
            <v>43544.291666666664</v>
          </cell>
        </row>
        <row r="56">
          <cell r="A56">
            <v>43545.291666666664</v>
          </cell>
        </row>
        <row r="57">
          <cell r="A57">
            <v>43546.291666666664</v>
          </cell>
        </row>
        <row r="58">
          <cell r="A58">
            <v>43549.291666666664</v>
          </cell>
        </row>
        <row r="59">
          <cell r="A59">
            <v>43550.291666666664</v>
          </cell>
        </row>
        <row r="60">
          <cell r="A60">
            <v>43551.291666666664</v>
          </cell>
        </row>
        <row r="61">
          <cell r="A61">
            <v>43552.291666666664</v>
          </cell>
        </row>
        <row r="62">
          <cell r="A62">
            <v>43553.291666666664</v>
          </cell>
        </row>
        <row r="63">
          <cell r="A63">
            <v>43556.291666666664</v>
          </cell>
        </row>
        <row r="64">
          <cell r="A64">
            <v>43557.291666666664</v>
          </cell>
        </row>
        <row r="65">
          <cell r="A65">
            <v>43558.291666666664</v>
          </cell>
        </row>
        <row r="66">
          <cell r="A66">
            <v>43559.291666666664</v>
          </cell>
        </row>
        <row r="67">
          <cell r="A67">
            <v>43560.291666666664</v>
          </cell>
        </row>
        <row r="68">
          <cell r="A68">
            <v>43563.291666666664</v>
          </cell>
        </row>
        <row r="69">
          <cell r="A69">
            <v>43564.291666666664</v>
          </cell>
        </row>
        <row r="70">
          <cell r="A70">
            <v>43565.291666666664</v>
          </cell>
        </row>
        <row r="71">
          <cell r="A71">
            <v>43566.291666666664</v>
          </cell>
        </row>
        <row r="72">
          <cell r="A72">
            <v>43567.291666666664</v>
          </cell>
        </row>
        <row r="73">
          <cell r="A73">
            <v>43570.291666666664</v>
          </cell>
        </row>
        <row r="74">
          <cell r="A74">
            <v>43571.291666666664</v>
          </cell>
        </row>
        <row r="75">
          <cell r="A75">
            <v>43572.291666666664</v>
          </cell>
        </row>
        <row r="76">
          <cell r="A76">
            <v>43573.291666666664</v>
          </cell>
        </row>
        <row r="77">
          <cell r="A77">
            <v>43577.291666666664</v>
          </cell>
        </row>
        <row r="78">
          <cell r="A78">
            <v>43578.291666666664</v>
          </cell>
        </row>
        <row r="79">
          <cell r="A79">
            <v>43579.291666666664</v>
          </cell>
        </row>
        <row r="80">
          <cell r="A80">
            <v>43580.291666666664</v>
          </cell>
        </row>
        <row r="81">
          <cell r="A81">
            <v>43581.291666666664</v>
          </cell>
        </row>
        <row r="82">
          <cell r="A82">
            <v>43584.291666666664</v>
          </cell>
        </row>
        <row r="83">
          <cell r="A83">
            <v>43585.291666666664</v>
          </cell>
        </row>
        <row r="84">
          <cell r="A84">
            <v>43586.291666666664</v>
          </cell>
        </row>
        <row r="85">
          <cell r="A85">
            <v>43587.291666666664</v>
          </cell>
        </row>
        <row r="86">
          <cell r="A86">
            <v>43588.291666666664</v>
          </cell>
        </row>
        <row r="87">
          <cell r="A87">
            <v>43591.291666666664</v>
          </cell>
        </row>
        <row r="88">
          <cell r="A88">
            <v>43592.291666666664</v>
          </cell>
        </row>
        <row r="89">
          <cell r="A89">
            <v>43593.291666666664</v>
          </cell>
        </row>
        <row r="90">
          <cell r="A90">
            <v>43594.291666666664</v>
          </cell>
        </row>
        <row r="91">
          <cell r="A91">
            <v>43595.291666666664</v>
          </cell>
        </row>
        <row r="92">
          <cell r="A92">
            <v>43598.291666666664</v>
          </cell>
        </row>
        <row r="93">
          <cell r="A93">
            <v>43599.291666666664</v>
          </cell>
        </row>
        <row r="94">
          <cell r="A94">
            <v>43600.291666666664</v>
          </cell>
        </row>
        <row r="95">
          <cell r="A95">
            <v>43601.291666666664</v>
          </cell>
        </row>
        <row r="96">
          <cell r="A96">
            <v>43602.291666666664</v>
          </cell>
        </row>
        <row r="97">
          <cell r="A97">
            <v>43605.291666666664</v>
          </cell>
        </row>
        <row r="98">
          <cell r="A98">
            <v>43606.291666666664</v>
          </cell>
        </row>
        <row r="99">
          <cell r="A99">
            <v>43607.291666666664</v>
          </cell>
        </row>
        <row r="100">
          <cell r="A100">
            <v>43608.291666666664</v>
          </cell>
        </row>
        <row r="101">
          <cell r="A101">
            <v>43609.291666666664</v>
          </cell>
        </row>
        <row r="102">
          <cell r="A102">
            <v>43613.291666666664</v>
          </cell>
        </row>
        <row r="103">
          <cell r="A103">
            <v>43614.291666666664</v>
          </cell>
        </row>
        <row r="104">
          <cell r="A104">
            <v>43615.291666666664</v>
          </cell>
        </row>
        <row r="105">
          <cell r="A105">
            <v>43616.291666666664</v>
          </cell>
        </row>
        <row r="106">
          <cell r="A106">
            <v>43619.291666666664</v>
          </cell>
        </row>
        <row r="107">
          <cell r="A107">
            <v>43620.291666666664</v>
          </cell>
        </row>
        <row r="108">
          <cell r="A108">
            <v>43621.291666666664</v>
          </cell>
        </row>
        <row r="109">
          <cell r="A109">
            <v>43622.291666666664</v>
          </cell>
        </row>
        <row r="110">
          <cell r="A110">
            <v>43623.291666666664</v>
          </cell>
        </row>
        <row r="111">
          <cell r="A111">
            <v>43626.291666666664</v>
          </cell>
        </row>
        <row r="112">
          <cell r="A112">
            <v>43627.291666666664</v>
          </cell>
        </row>
        <row r="113">
          <cell r="A113">
            <v>43628.291666666664</v>
          </cell>
        </row>
        <row r="114">
          <cell r="A114">
            <v>43629.291666666664</v>
          </cell>
        </row>
        <row r="115">
          <cell r="A115">
            <v>43630.291666666664</v>
          </cell>
        </row>
        <row r="116">
          <cell r="A116">
            <v>43633.291666666664</v>
          </cell>
        </row>
        <row r="117">
          <cell r="A117">
            <v>43634.291666666664</v>
          </cell>
        </row>
        <row r="118">
          <cell r="A118">
            <v>43635.291666666664</v>
          </cell>
        </row>
        <row r="119">
          <cell r="A119">
            <v>43636.291666666664</v>
          </cell>
        </row>
        <row r="120">
          <cell r="A120">
            <v>43637.291666666664</v>
          </cell>
        </row>
        <row r="121">
          <cell r="A121">
            <v>43640.291666666664</v>
          </cell>
        </row>
        <row r="122">
          <cell r="A122">
            <v>43641.291666666664</v>
          </cell>
        </row>
        <row r="123">
          <cell r="A123">
            <v>43642.291666666664</v>
          </cell>
        </row>
        <row r="124">
          <cell r="A124">
            <v>43643.291666666664</v>
          </cell>
        </row>
        <row r="125">
          <cell r="A125">
            <v>43644.291666666664</v>
          </cell>
        </row>
        <row r="126">
          <cell r="A126">
            <v>43647.291666666664</v>
          </cell>
        </row>
        <row r="127">
          <cell r="A127">
            <v>43648.291666666664</v>
          </cell>
        </row>
        <row r="128">
          <cell r="A128">
            <v>43649.291666666664</v>
          </cell>
        </row>
        <row r="129">
          <cell r="A129">
            <v>43651.291666666664</v>
          </cell>
        </row>
        <row r="130">
          <cell r="A130">
            <v>43654.291666666664</v>
          </cell>
        </row>
        <row r="131">
          <cell r="A131">
            <v>43655.291666666664</v>
          </cell>
        </row>
        <row r="132">
          <cell r="A132">
            <v>43656.291666666664</v>
          </cell>
        </row>
        <row r="133">
          <cell r="A133">
            <v>43657.291666666664</v>
          </cell>
        </row>
        <row r="134">
          <cell r="A134">
            <v>43658.291666666664</v>
          </cell>
        </row>
        <row r="135">
          <cell r="A135">
            <v>43661.291666666664</v>
          </cell>
        </row>
        <row r="136">
          <cell r="A136">
            <v>43662.291666666664</v>
          </cell>
        </row>
        <row r="137">
          <cell r="A137">
            <v>43663.291666666664</v>
          </cell>
        </row>
        <row r="138">
          <cell r="A138">
            <v>43664.291666666664</v>
          </cell>
        </row>
        <row r="139">
          <cell r="A139">
            <v>43665.291666666664</v>
          </cell>
        </row>
        <row r="140">
          <cell r="A140">
            <v>43668.291666666664</v>
          </cell>
        </row>
        <row r="141">
          <cell r="A141">
            <v>43669.291666666664</v>
          </cell>
        </row>
        <row r="142">
          <cell r="A142">
            <v>43670.291666666664</v>
          </cell>
        </row>
        <row r="143">
          <cell r="A143">
            <v>43671.291666666664</v>
          </cell>
        </row>
        <row r="144">
          <cell r="A144">
            <v>43672.291666666664</v>
          </cell>
        </row>
        <row r="145">
          <cell r="A145">
            <v>43675.291666666664</v>
          </cell>
        </row>
        <row r="146">
          <cell r="A146">
            <v>43676.291666666664</v>
          </cell>
        </row>
        <row r="147">
          <cell r="A147">
            <v>43677.291666666664</v>
          </cell>
        </row>
        <row r="148">
          <cell r="A148">
            <v>43678.291666666664</v>
          </cell>
        </row>
        <row r="149">
          <cell r="A149">
            <v>43679.291666666664</v>
          </cell>
        </row>
        <row r="150">
          <cell r="A150">
            <v>43682.291666666664</v>
          </cell>
        </row>
        <row r="151">
          <cell r="A151">
            <v>43683.291666666664</v>
          </cell>
        </row>
        <row r="152">
          <cell r="A152">
            <v>43684.291666666664</v>
          </cell>
        </row>
        <row r="153">
          <cell r="A153">
            <v>43685.291666666664</v>
          </cell>
        </row>
        <row r="154">
          <cell r="A154">
            <v>43686.291666666664</v>
          </cell>
        </row>
        <row r="155">
          <cell r="A155">
            <v>43689.291666666664</v>
          </cell>
        </row>
        <row r="156">
          <cell r="A156">
            <v>43690.291666666664</v>
          </cell>
        </row>
        <row r="157">
          <cell r="A157">
            <v>43691.291666666664</v>
          </cell>
        </row>
        <row r="158">
          <cell r="A158">
            <v>43692.291666666664</v>
          </cell>
        </row>
        <row r="159">
          <cell r="A159">
            <v>43693.291666666664</v>
          </cell>
        </row>
        <row r="160">
          <cell r="A160">
            <v>43696.291666666664</v>
          </cell>
        </row>
        <row r="161">
          <cell r="A161">
            <v>43697.291666666664</v>
          </cell>
        </row>
        <row r="162">
          <cell r="A162">
            <v>43698.291666666664</v>
          </cell>
        </row>
        <row r="163">
          <cell r="A163">
            <v>43699.291666666664</v>
          </cell>
        </row>
        <row r="164">
          <cell r="A164">
            <v>43700.291666666664</v>
          </cell>
        </row>
        <row r="165">
          <cell r="A165">
            <v>43703.291666666664</v>
          </cell>
        </row>
        <row r="166">
          <cell r="A166">
            <v>43704.291666666664</v>
          </cell>
        </row>
        <row r="167">
          <cell r="A167">
            <v>43705.291666666664</v>
          </cell>
        </row>
        <row r="168">
          <cell r="A168">
            <v>43706.291666666664</v>
          </cell>
        </row>
        <row r="169">
          <cell r="A169">
            <v>43707.291666666664</v>
          </cell>
        </row>
        <row r="170">
          <cell r="A170">
            <v>43711.291666666664</v>
          </cell>
        </row>
        <row r="171">
          <cell r="A171">
            <v>43712.291666666664</v>
          </cell>
        </row>
        <row r="172">
          <cell r="A172">
            <v>43713.291666666664</v>
          </cell>
        </row>
        <row r="173">
          <cell r="A173">
            <v>43714.291666666664</v>
          </cell>
        </row>
        <row r="174">
          <cell r="A174">
            <v>43717.291666666664</v>
          </cell>
        </row>
        <row r="175">
          <cell r="A175">
            <v>43718.291666666664</v>
          </cell>
        </row>
        <row r="176">
          <cell r="A176">
            <v>43719.291666666664</v>
          </cell>
        </row>
        <row r="177">
          <cell r="A177">
            <v>43720.291666666664</v>
          </cell>
        </row>
        <row r="178">
          <cell r="A178">
            <v>43721.291666666664</v>
          </cell>
        </row>
        <row r="179">
          <cell r="A179">
            <v>43724.291666666664</v>
          </cell>
        </row>
        <row r="180">
          <cell r="A180">
            <v>43725.291666666664</v>
          </cell>
        </row>
        <row r="181">
          <cell r="A181">
            <v>43726.291666666664</v>
          </cell>
        </row>
        <row r="182">
          <cell r="A182">
            <v>43727.291666666664</v>
          </cell>
        </row>
        <row r="183">
          <cell r="A183">
            <v>43728.291666666664</v>
          </cell>
        </row>
        <row r="184">
          <cell r="A184">
            <v>43731.291666666664</v>
          </cell>
        </row>
        <row r="185">
          <cell r="A185">
            <v>43732.291666666664</v>
          </cell>
        </row>
        <row r="186">
          <cell r="A186">
            <v>43733.291666666664</v>
          </cell>
        </row>
        <row r="187">
          <cell r="A187">
            <v>43734.291666666664</v>
          </cell>
        </row>
        <row r="188">
          <cell r="A188">
            <v>43735.291666666664</v>
          </cell>
        </row>
        <row r="189">
          <cell r="A189">
            <v>43738.291666666664</v>
          </cell>
        </row>
        <row r="190">
          <cell r="A190">
            <v>43739.291666666664</v>
          </cell>
        </row>
        <row r="191">
          <cell r="A191">
            <v>43740.291666666664</v>
          </cell>
        </row>
        <row r="192">
          <cell r="A192">
            <v>43741.291666666664</v>
          </cell>
        </row>
        <row r="193">
          <cell r="A193">
            <v>43742.291666666664</v>
          </cell>
        </row>
        <row r="194">
          <cell r="A194">
            <v>43745.291666666664</v>
          </cell>
        </row>
        <row r="195">
          <cell r="A195">
            <v>43746.291666666664</v>
          </cell>
        </row>
        <row r="196">
          <cell r="A196">
            <v>43747.291666666664</v>
          </cell>
        </row>
        <row r="197">
          <cell r="A197">
            <v>43748.291666666664</v>
          </cell>
        </row>
        <row r="198">
          <cell r="A198">
            <v>43749.291666666664</v>
          </cell>
        </row>
        <row r="199">
          <cell r="A199">
            <v>43752.291666666664</v>
          </cell>
        </row>
        <row r="200">
          <cell r="A200">
            <v>43753.291666666664</v>
          </cell>
        </row>
        <row r="201">
          <cell r="A201">
            <v>43754.291666666664</v>
          </cell>
        </row>
        <row r="202">
          <cell r="A202">
            <v>43755.291666666664</v>
          </cell>
        </row>
        <row r="203">
          <cell r="A203">
            <v>43756.291666666664</v>
          </cell>
        </row>
        <row r="204">
          <cell r="A204">
            <v>43759.291666666664</v>
          </cell>
        </row>
        <row r="205">
          <cell r="A205">
            <v>43760.291666666664</v>
          </cell>
        </row>
        <row r="206">
          <cell r="A206">
            <v>43761.291666666664</v>
          </cell>
        </row>
        <row r="207">
          <cell r="A207">
            <v>43762.291666666664</v>
          </cell>
        </row>
        <row r="208">
          <cell r="A208">
            <v>43763.291666666664</v>
          </cell>
        </row>
        <row r="209">
          <cell r="A209">
            <v>43766.291666666664</v>
          </cell>
        </row>
        <row r="210">
          <cell r="A210">
            <v>43767.291666666664</v>
          </cell>
        </row>
        <row r="211">
          <cell r="A211">
            <v>43768.291666666664</v>
          </cell>
        </row>
        <row r="212">
          <cell r="A212">
            <v>43769.291666666664</v>
          </cell>
        </row>
        <row r="213">
          <cell r="A213">
            <v>43770.291666666664</v>
          </cell>
        </row>
        <row r="214">
          <cell r="A214">
            <v>43773.291666666664</v>
          </cell>
        </row>
        <row r="215">
          <cell r="A215">
            <v>43774.291666666664</v>
          </cell>
        </row>
        <row r="216">
          <cell r="A216">
            <v>43775.291666666664</v>
          </cell>
        </row>
        <row r="217">
          <cell r="A217">
            <v>43776.291666666664</v>
          </cell>
        </row>
        <row r="218">
          <cell r="A218">
            <v>43777.291666666664</v>
          </cell>
        </row>
        <row r="219">
          <cell r="A219">
            <v>43780.291666666664</v>
          </cell>
        </row>
        <row r="220">
          <cell r="A220">
            <v>43781.291666666664</v>
          </cell>
        </row>
        <row r="221">
          <cell r="A221">
            <v>43782.291666666664</v>
          </cell>
        </row>
        <row r="222">
          <cell r="A222">
            <v>43783.291666666664</v>
          </cell>
        </row>
        <row r="223">
          <cell r="A223">
            <v>43784.291666666664</v>
          </cell>
        </row>
        <row r="224">
          <cell r="A224">
            <v>43787.291666666664</v>
          </cell>
        </row>
        <row r="225">
          <cell r="A225">
            <v>43788.291666666664</v>
          </cell>
        </row>
        <row r="226">
          <cell r="A226">
            <v>43789.291666666664</v>
          </cell>
        </row>
        <row r="227">
          <cell r="A227">
            <v>43790.291666666664</v>
          </cell>
        </row>
        <row r="228">
          <cell r="A228">
            <v>43791.291666666664</v>
          </cell>
        </row>
        <row r="229">
          <cell r="A229">
            <v>43794.291666666664</v>
          </cell>
        </row>
        <row r="230">
          <cell r="A230">
            <v>43795.291666666664</v>
          </cell>
        </row>
        <row r="231">
          <cell r="A231">
            <v>43796.291666666664</v>
          </cell>
        </row>
        <row r="232">
          <cell r="A232">
            <v>43798.291666666664</v>
          </cell>
        </row>
        <row r="233">
          <cell r="A233">
            <v>43801.291666666664</v>
          </cell>
        </row>
        <row r="234">
          <cell r="A234">
            <v>43802.291666666664</v>
          </cell>
        </row>
        <row r="235">
          <cell r="A235">
            <v>43803.291666666664</v>
          </cell>
        </row>
        <row r="236">
          <cell r="A236">
            <v>43804.291666666664</v>
          </cell>
        </row>
        <row r="237">
          <cell r="A237">
            <v>43805.291666666664</v>
          </cell>
        </row>
        <row r="238">
          <cell r="A238">
            <v>43808.291666666664</v>
          </cell>
        </row>
        <row r="239">
          <cell r="A239">
            <v>43809.291666666664</v>
          </cell>
        </row>
        <row r="240">
          <cell r="A240">
            <v>43810.291666666664</v>
          </cell>
        </row>
        <row r="241">
          <cell r="A241">
            <v>43811.291666666664</v>
          </cell>
        </row>
        <row r="242">
          <cell r="A242">
            <v>43812.291666666664</v>
          </cell>
        </row>
        <row r="243">
          <cell r="A243">
            <v>43815.291666666664</v>
          </cell>
        </row>
        <row r="244">
          <cell r="A244">
            <v>43816.291666666664</v>
          </cell>
        </row>
        <row r="245">
          <cell r="A245">
            <v>43817.291666666664</v>
          </cell>
        </row>
        <row r="246">
          <cell r="A246">
            <v>43818.291666666664</v>
          </cell>
        </row>
        <row r="247">
          <cell r="A247">
            <v>43819.291666666664</v>
          </cell>
        </row>
        <row r="248">
          <cell r="A248">
            <v>43822.291666666664</v>
          </cell>
        </row>
        <row r="249">
          <cell r="A249">
            <v>43823.291666666664</v>
          </cell>
        </row>
        <row r="250">
          <cell r="A250">
            <v>43825.291666666664</v>
          </cell>
        </row>
        <row r="251">
          <cell r="A251">
            <v>43826.291666666664</v>
          </cell>
        </row>
        <row r="252">
          <cell r="A252">
            <v>43829.291666666664</v>
          </cell>
        </row>
        <row r="253">
          <cell r="A253">
            <v>43830.291666666664</v>
          </cell>
        </row>
        <row r="254">
          <cell r="A254">
            <v>43832.291666666664</v>
          </cell>
        </row>
        <row r="255">
          <cell r="A255">
            <v>43833.291666666664</v>
          </cell>
        </row>
        <row r="256">
          <cell r="A256">
            <v>43836.291666666664</v>
          </cell>
        </row>
        <row r="257">
          <cell r="A257">
            <v>43837.291666666664</v>
          </cell>
        </row>
        <row r="258">
          <cell r="A258">
            <v>43838.291666666664</v>
          </cell>
        </row>
        <row r="259">
          <cell r="A259">
            <v>43839.291666666664</v>
          </cell>
        </row>
        <row r="260">
          <cell r="A260">
            <v>43840.291666666664</v>
          </cell>
        </row>
        <row r="261">
          <cell r="A261">
            <v>43843.291666666664</v>
          </cell>
        </row>
        <row r="262">
          <cell r="A262">
            <v>43844.291666666664</v>
          </cell>
        </row>
        <row r="263">
          <cell r="A263">
            <v>43845.291666666664</v>
          </cell>
        </row>
        <row r="264">
          <cell r="A264">
            <v>43846.291666666664</v>
          </cell>
        </row>
        <row r="265">
          <cell r="A265">
            <v>43847.291666666664</v>
          </cell>
        </row>
        <row r="266">
          <cell r="A266">
            <v>43851.291666666664</v>
          </cell>
        </row>
        <row r="267">
          <cell r="A267">
            <v>43852.291666666664</v>
          </cell>
        </row>
        <row r="268">
          <cell r="A268">
            <v>43853.291666666664</v>
          </cell>
        </row>
        <row r="269">
          <cell r="A269">
            <v>43854.291666666664</v>
          </cell>
        </row>
        <row r="270">
          <cell r="A270">
            <v>43857.291666666664</v>
          </cell>
        </row>
        <row r="271">
          <cell r="A271">
            <v>43858.291666666664</v>
          </cell>
        </row>
        <row r="272">
          <cell r="A272">
            <v>43859.291666666664</v>
          </cell>
        </row>
        <row r="273">
          <cell r="A273">
            <v>43860.291666666664</v>
          </cell>
        </row>
        <row r="274">
          <cell r="A274">
            <v>43861.291666666664</v>
          </cell>
        </row>
        <row r="275">
          <cell r="A275">
            <v>43864.291666666664</v>
          </cell>
        </row>
        <row r="276">
          <cell r="A276">
            <v>43865.291666666664</v>
          </cell>
        </row>
        <row r="277">
          <cell r="A277">
            <v>43866.291666666664</v>
          </cell>
        </row>
        <row r="278">
          <cell r="A278">
            <v>43867.291666666664</v>
          </cell>
        </row>
        <row r="279">
          <cell r="A279">
            <v>43868.291666666664</v>
          </cell>
        </row>
        <row r="280">
          <cell r="A280">
            <v>43871.291666666664</v>
          </cell>
        </row>
        <row r="281">
          <cell r="A281">
            <v>43872.291666666664</v>
          </cell>
        </row>
        <row r="282">
          <cell r="A282">
            <v>43873.291666666664</v>
          </cell>
        </row>
        <row r="283">
          <cell r="A283">
            <v>43874.291666666664</v>
          </cell>
        </row>
        <row r="284">
          <cell r="A284">
            <v>43875.291666666664</v>
          </cell>
        </row>
        <row r="285">
          <cell r="A285">
            <v>43879.291666666664</v>
          </cell>
        </row>
        <row r="286">
          <cell r="A286">
            <v>43880.291666666664</v>
          </cell>
        </row>
        <row r="287">
          <cell r="A287">
            <v>43881.291666666664</v>
          </cell>
        </row>
        <row r="288">
          <cell r="A288">
            <v>43882.291666666664</v>
          </cell>
        </row>
        <row r="289">
          <cell r="A289">
            <v>43885.291666666664</v>
          </cell>
        </row>
        <row r="290">
          <cell r="A290">
            <v>43886.291666666664</v>
          </cell>
        </row>
        <row r="291">
          <cell r="A291">
            <v>43887.291666666664</v>
          </cell>
        </row>
        <row r="292">
          <cell r="A292">
            <v>43888.291666666664</v>
          </cell>
        </row>
        <row r="293">
          <cell r="A293">
            <v>43889.291666666664</v>
          </cell>
        </row>
        <row r="294">
          <cell r="A294">
            <v>43892.291666666664</v>
          </cell>
        </row>
        <row r="295">
          <cell r="A295">
            <v>43893.291666666664</v>
          </cell>
        </row>
        <row r="296">
          <cell r="A296">
            <v>43894.291666666664</v>
          </cell>
        </row>
        <row r="297">
          <cell r="A297">
            <v>43895.291666666664</v>
          </cell>
        </row>
        <row r="298">
          <cell r="A298">
            <v>43896.291666666664</v>
          </cell>
        </row>
        <row r="299">
          <cell r="A299">
            <v>43899.291666666664</v>
          </cell>
        </row>
        <row r="300">
          <cell r="A300">
            <v>43900.291666666664</v>
          </cell>
        </row>
        <row r="301">
          <cell r="A301">
            <v>43901.291666666664</v>
          </cell>
        </row>
        <row r="302">
          <cell r="A302">
            <v>43902.291666666664</v>
          </cell>
        </row>
        <row r="303">
          <cell r="A303">
            <v>43903.291666666664</v>
          </cell>
        </row>
        <row r="304">
          <cell r="A304">
            <v>43906.291666666664</v>
          </cell>
        </row>
        <row r="305">
          <cell r="A305">
            <v>43907.291666666664</v>
          </cell>
        </row>
        <row r="306">
          <cell r="A306">
            <v>43908.291666666664</v>
          </cell>
        </row>
        <row r="307">
          <cell r="A307">
            <v>43909.291666666664</v>
          </cell>
        </row>
        <row r="308">
          <cell r="A308">
            <v>43910.291666666664</v>
          </cell>
        </row>
        <row r="309">
          <cell r="A309">
            <v>43913.291666666664</v>
          </cell>
        </row>
        <row r="310">
          <cell r="A310">
            <v>43914.291666666664</v>
          </cell>
        </row>
        <row r="311">
          <cell r="A311">
            <v>43915.291666666664</v>
          </cell>
        </row>
        <row r="312">
          <cell r="A312">
            <v>43916.291666666664</v>
          </cell>
        </row>
        <row r="313">
          <cell r="A313">
            <v>43917.291666666664</v>
          </cell>
        </row>
        <row r="314">
          <cell r="A314">
            <v>43920.291666666664</v>
          </cell>
        </row>
        <row r="315">
          <cell r="A315">
            <v>43921.291666666664</v>
          </cell>
        </row>
        <row r="316">
          <cell r="A316">
            <v>43922.291666666664</v>
          </cell>
        </row>
        <row r="317">
          <cell r="A317">
            <v>43923.291666666664</v>
          </cell>
        </row>
        <row r="318">
          <cell r="A318">
            <v>43924.291666666664</v>
          </cell>
        </row>
        <row r="319">
          <cell r="A319">
            <v>43927.291666666664</v>
          </cell>
        </row>
        <row r="320">
          <cell r="A320">
            <v>43928.291666666664</v>
          </cell>
        </row>
        <row r="321">
          <cell r="A321">
            <v>43929.291666666664</v>
          </cell>
        </row>
        <row r="322">
          <cell r="A322">
            <v>43930.291666666664</v>
          </cell>
        </row>
        <row r="323">
          <cell r="A323">
            <v>43934.291666666664</v>
          </cell>
        </row>
        <row r="324">
          <cell r="A324">
            <v>43935.291666666664</v>
          </cell>
        </row>
        <row r="325">
          <cell r="A325">
            <v>43936.291666666664</v>
          </cell>
        </row>
        <row r="326">
          <cell r="A326">
            <v>43937.291666666664</v>
          </cell>
        </row>
        <row r="327">
          <cell r="A327">
            <v>43938.291666666664</v>
          </cell>
        </row>
        <row r="328">
          <cell r="A328">
            <v>43941.291666666664</v>
          </cell>
        </row>
        <row r="329">
          <cell r="A329">
            <v>43942.291666666664</v>
          </cell>
        </row>
        <row r="330">
          <cell r="A330">
            <v>43943.291666666664</v>
          </cell>
        </row>
        <row r="331">
          <cell r="A331">
            <v>43944.291666666664</v>
          </cell>
        </row>
        <row r="332">
          <cell r="A332">
            <v>43945.291666666664</v>
          </cell>
        </row>
        <row r="333">
          <cell r="A333">
            <v>43948.291666666664</v>
          </cell>
        </row>
        <row r="334">
          <cell r="A334">
            <v>43949.291666666664</v>
          </cell>
        </row>
        <row r="335">
          <cell r="A335">
            <v>43950.291666666664</v>
          </cell>
        </row>
        <row r="336">
          <cell r="A336">
            <v>43951.291666666664</v>
          </cell>
        </row>
        <row r="337">
          <cell r="A337">
            <v>43952.291666666664</v>
          </cell>
        </row>
        <row r="338">
          <cell r="A338">
            <v>43955.291666666664</v>
          </cell>
        </row>
        <row r="339">
          <cell r="A339">
            <v>43956.291666666664</v>
          </cell>
        </row>
        <row r="340">
          <cell r="A340">
            <v>43957.291666666664</v>
          </cell>
        </row>
        <row r="341">
          <cell r="A341">
            <v>43958.291666666664</v>
          </cell>
        </row>
        <row r="342">
          <cell r="A342">
            <v>43959.291666666664</v>
          </cell>
        </row>
        <row r="343">
          <cell r="A343">
            <v>43962.291666666664</v>
          </cell>
        </row>
        <row r="344">
          <cell r="A344">
            <v>43963.291666666664</v>
          </cell>
        </row>
        <row r="345">
          <cell r="A345">
            <v>43964.291666666664</v>
          </cell>
        </row>
        <row r="346">
          <cell r="A346">
            <v>43965.291666666664</v>
          </cell>
        </row>
        <row r="347">
          <cell r="A347">
            <v>43966.291666666664</v>
          </cell>
        </row>
        <row r="348">
          <cell r="A348">
            <v>43969.291666666664</v>
          </cell>
        </row>
        <row r="349">
          <cell r="A349">
            <v>43970.291666666664</v>
          </cell>
        </row>
        <row r="350">
          <cell r="A350">
            <v>43971.291666666664</v>
          </cell>
        </row>
        <row r="351">
          <cell r="A351">
            <v>43972.291666666664</v>
          </cell>
        </row>
        <row r="352">
          <cell r="A352">
            <v>43973.291666666664</v>
          </cell>
        </row>
        <row r="353">
          <cell r="A353">
            <v>43977.291666666664</v>
          </cell>
        </row>
        <row r="354">
          <cell r="A354">
            <v>43978.291666666664</v>
          </cell>
        </row>
        <row r="355">
          <cell r="A355">
            <v>43979.291666666664</v>
          </cell>
        </row>
        <row r="356">
          <cell r="A356">
            <v>43980.291666666664</v>
          </cell>
        </row>
        <row r="357">
          <cell r="A357">
            <v>43983.291666666664</v>
          </cell>
        </row>
        <row r="358">
          <cell r="A358">
            <v>43984.291666666664</v>
          </cell>
        </row>
        <row r="359">
          <cell r="A359">
            <v>43985.291666666664</v>
          </cell>
        </row>
        <row r="360">
          <cell r="A360">
            <v>43986.291666666664</v>
          </cell>
        </row>
        <row r="361">
          <cell r="A361">
            <v>43987.291666666664</v>
          </cell>
        </row>
        <row r="362">
          <cell r="A362">
            <v>43990.291666666664</v>
          </cell>
        </row>
        <row r="363">
          <cell r="A363">
            <v>43991.291666666664</v>
          </cell>
        </row>
        <row r="364">
          <cell r="A364">
            <v>43992.291666666664</v>
          </cell>
        </row>
        <row r="365">
          <cell r="A365">
            <v>43993.291666666664</v>
          </cell>
        </row>
        <row r="366">
          <cell r="A366">
            <v>43994.291666666664</v>
          </cell>
        </row>
        <row r="367">
          <cell r="A367">
            <v>43997.291666666664</v>
          </cell>
        </row>
        <row r="368">
          <cell r="A368">
            <v>43998.291666666664</v>
          </cell>
        </row>
        <row r="369">
          <cell r="A369">
            <v>43999.291666666664</v>
          </cell>
        </row>
        <row r="370">
          <cell r="A370">
            <v>44000.291666666664</v>
          </cell>
        </row>
        <row r="371">
          <cell r="A371">
            <v>44001.291666666664</v>
          </cell>
        </row>
        <row r="372">
          <cell r="A372">
            <v>44004.291666666664</v>
          </cell>
        </row>
        <row r="373">
          <cell r="A373">
            <v>44005.291666666664</v>
          </cell>
        </row>
        <row r="374">
          <cell r="A374">
            <v>44006.291666666664</v>
          </cell>
        </row>
        <row r="375">
          <cell r="A375">
            <v>44007.291666666664</v>
          </cell>
        </row>
        <row r="376">
          <cell r="A376">
            <v>44008.291666666664</v>
          </cell>
        </row>
        <row r="377">
          <cell r="A377">
            <v>44011.291666666664</v>
          </cell>
        </row>
        <row r="378">
          <cell r="A378">
            <v>44012.291666666664</v>
          </cell>
        </row>
        <row r="379">
          <cell r="A379">
            <v>44013.291666666664</v>
          </cell>
        </row>
        <row r="380">
          <cell r="A380">
            <v>44014.291666666664</v>
          </cell>
        </row>
        <row r="381">
          <cell r="A381">
            <v>44018.291666666664</v>
          </cell>
        </row>
        <row r="382">
          <cell r="A382">
            <v>44019.291666666664</v>
          </cell>
        </row>
        <row r="383">
          <cell r="A383">
            <v>44020.291666666664</v>
          </cell>
        </row>
        <row r="384">
          <cell r="A384">
            <v>44021.291666666664</v>
          </cell>
        </row>
        <row r="385">
          <cell r="A385">
            <v>44022.291666666664</v>
          </cell>
        </row>
        <row r="386">
          <cell r="A386">
            <v>44025.291666666664</v>
          </cell>
        </row>
        <row r="387">
          <cell r="A387">
            <v>44026.291666666664</v>
          </cell>
        </row>
        <row r="388">
          <cell r="A388">
            <v>44027.291666666664</v>
          </cell>
        </row>
        <row r="389">
          <cell r="A389">
            <v>44028.291666666664</v>
          </cell>
        </row>
        <row r="390">
          <cell r="A390">
            <v>44029.291666666664</v>
          </cell>
        </row>
        <row r="391">
          <cell r="A391">
            <v>44032.291666666664</v>
          </cell>
        </row>
        <row r="392">
          <cell r="A392">
            <v>44033.291666666664</v>
          </cell>
        </row>
        <row r="393">
          <cell r="A393">
            <v>44034.291666666664</v>
          </cell>
        </row>
        <row r="394">
          <cell r="A394">
            <v>44035.291666666664</v>
          </cell>
        </row>
        <row r="395">
          <cell r="A395">
            <v>44036.291666666664</v>
          </cell>
        </row>
        <row r="396">
          <cell r="A396">
            <v>44039.291666666664</v>
          </cell>
        </row>
        <row r="397">
          <cell r="A397">
            <v>44040.291666666664</v>
          </cell>
        </row>
        <row r="398">
          <cell r="A398">
            <v>44041.291666666664</v>
          </cell>
        </row>
        <row r="399">
          <cell r="A399">
            <v>44042.291666666664</v>
          </cell>
        </row>
        <row r="400">
          <cell r="A400">
            <v>44043.291666666664</v>
          </cell>
        </row>
        <row r="401">
          <cell r="A401">
            <v>44046.291666666664</v>
          </cell>
        </row>
        <row r="402">
          <cell r="A402">
            <v>44047.291666666664</v>
          </cell>
        </row>
        <row r="403">
          <cell r="A403">
            <v>44048.291666666664</v>
          </cell>
        </row>
        <row r="404">
          <cell r="A404">
            <v>44049.291666666664</v>
          </cell>
        </row>
        <row r="405">
          <cell r="A405">
            <v>44050.291666666664</v>
          </cell>
        </row>
        <row r="406">
          <cell r="A406">
            <v>44053.291666666664</v>
          </cell>
        </row>
        <row r="407">
          <cell r="A407">
            <v>44054.291666666664</v>
          </cell>
        </row>
        <row r="408">
          <cell r="A408">
            <v>44055.291666666664</v>
          </cell>
        </row>
        <row r="409">
          <cell r="A409">
            <v>44056.291666666664</v>
          </cell>
        </row>
        <row r="410">
          <cell r="A410">
            <v>44057.291666666664</v>
          </cell>
        </row>
        <row r="411">
          <cell r="A411">
            <v>44060.291666666664</v>
          </cell>
        </row>
        <row r="412">
          <cell r="A412">
            <v>44061.291666666664</v>
          </cell>
        </row>
        <row r="413">
          <cell r="A413">
            <v>44062.291666666664</v>
          </cell>
        </row>
        <row r="414">
          <cell r="A414">
            <v>44063.291666666664</v>
          </cell>
        </row>
        <row r="415">
          <cell r="A415">
            <v>44064.291666666664</v>
          </cell>
        </row>
        <row r="416">
          <cell r="A416">
            <v>44067.291666666664</v>
          </cell>
        </row>
        <row r="417">
          <cell r="A417">
            <v>44068.291666666664</v>
          </cell>
        </row>
        <row r="418">
          <cell r="A418">
            <v>44069.291666666664</v>
          </cell>
        </row>
        <row r="419">
          <cell r="A419">
            <v>44070.291666666664</v>
          </cell>
        </row>
        <row r="420">
          <cell r="A420">
            <v>44071.291666666664</v>
          </cell>
        </row>
        <row r="421">
          <cell r="A421">
            <v>44074.291666666664</v>
          </cell>
        </row>
        <row r="422">
          <cell r="A422">
            <v>44075.291666666664</v>
          </cell>
        </row>
        <row r="423">
          <cell r="A423">
            <v>44076.291666666664</v>
          </cell>
        </row>
        <row r="424">
          <cell r="A424">
            <v>44077.291666666664</v>
          </cell>
        </row>
        <row r="425">
          <cell r="A425">
            <v>44078.291666666664</v>
          </cell>
        </row>
        <row r="426">
          <cell r="A426">
            <v>44082.291666666664</v>
          </cell>
        </row>
        <row r="427">
          <cell r="A427">
            <v>44083.291666666664</v>
          </cell>
        </row>
        <row r="428">
          <cell r="A428">
            <v>44084.291666666664</v>
          </cell>
        </row>
        <row r="429">
          <cell r="A429">
            <v>44085.291666666664</v>
          </cell>
        </row>
        <row r="430">
          <cell r="A430">
            <v>44088.291666666664</v>
          </cell>
        </row>
        <row r="431">
          <cell r="A431">
            <v>44089.291666666664</v>
          </cell>
        </row>
        <row r="432">
          <cell r="A432">
            <v>44090.291666666664</v>
          </cell>
        </row>
        <row r="433">
          <cell r="A433">
            <v>44091.291666666664</v>
          </cell>
        </row>
        <row r="434">
          <cell r="A434">
            <v>44092.291666666664</v>
          </cell>
        </row>
        <row r="435">
          <cell r="A435">
            <v>44095.291666666664</v>
          </cell>
        </row>
        <row r="436">
          <cell r="A436">
            <v>44096.291666666664</v>
          </cell>
        </row>
        <row r="437">
          <cell r="A437">
            <v>44097.291666666664</v>
          </cell>
        </row>
        <row r="438">
          <cell r="A438">
            <v>44098.291666666664</v>
          </cell>
        </row>
        <row r="439">
          <cell r="A439">
            <v>44099.291666666664</v>
          </cell>
        </row>
        <row r="440">
          <cell r="A440">
            <v>44102.291666666664</v>
          </cell>
        </row>
        <row r="441">
          <cell r="A441">
            <v>44103.291666666664</v>
          </cell>
        </row>
        <row r="442">
          <cell r="A442">
            <v>44104.291666666664</v>
          </cell>
        </row>
        <row r="443">
          <cell r="A443">
            <v>44105.291666666664</v>
          </cell>
        </row>
        <row r="444">
          <cell r="A444">
            <v>44106.291666666664</v>
          </cell>
        </row>
        <row r="445">
          <cell r="A445">
            <v>44109.291666666664</v>
          </cell>
        </row>
        <row r="446">
          <cell r="A446">
            <v>44110.291666666664</v>
          </cell>
        </row>
        <row r="447">
          <cell r="A447">
            <v>44111.291666666664</v>
          </cell>
        </row>
        <row r="448">
          <cell r="A448">
            <v>44112.291666666664</v>
          </cell>
        </row>
        <row r="449">
          <cell r="A449">
            <v>44113.291666666664</v>
          </cell>
        </row>
        <row r="450">
          <cell r="A450">
            <v>44116.291666666664</v>
          </cell>
        </row>
        <row r="451">
          <cell r="A451">
            <v>44117.291666666664</v>
          </cell>
        </row>
        <row r="452">
          <cell r="A452">
            <v>44118.291666666664</v>
          </cell>
        </row>
        <row r="453">
          <cell r="A453">
            <v>44119.291666666664</v>
          </cell>
        </row>
        <row r="454">
          <cell r="A454">
            <v>44120.291666666664</v>
          </cell>
        </row>
        <row r="455">
          <cell r="A455">
            <v>44123.291666666664</v>
          </cell>
        </row>
        <row r="456">
          <cell r="A456">
            <v>44124.291666666664</v>
          </cell>
        </row>
        <row r="457">
          <cell r="A457">
            <v>44125.291666666664</v>
          </cell>
        </row>
        <row r="458">
          <cell r="A458">
            <v>44126.291666666664</v>
          </cell>
        </row>
        <row r="459">
          <cell r="A459">
            <v>44127.291666666664</v>
          </cell>
        </row>
        <row r="460">
          <cell r="A460">
            <v>44130.291666666664</v>
          </cell>
        </row>
        <row r="461">
          <cell r="A461">
            <v>44131.291666666664</v>
          </cell>
        </row>
        <row r="462">
          <cell r="A462">
            <v>44132.291666666664</v>
          </cell>
        </row>
        <row r="463">
          <cell r="A463">
            <v>44133.291666666664</v>
          </cell>
        </row>
        <row r="464">
          <cell r="A464">
            <v>44134.291666666664</v>
          </cell>
        </row>
        <row r="465">
          <cell r="A465">
            <v>44137.291666666664</v>
          </cell>
        </row>
        <row r="466">
          <cell r="A466">
            <v>44138.291666666664</v>
          </cell>
        </row>
        <row r="467">
          <cell r="A467">
            <v>44139.291666666664</v>
          </cell>
        </row>
        <row r="468">
          <cell r="A468">
            <v>44140.291666666664</v>
          </cell>
        </row>
        <row r="469">
          <cell r="A469">
            <v>44141.291666666664</v>
          </cell>
        </row>
        <row r="470">
          <cell r="A470">
            <v>44144.291666666664</v>
          </cell>
        </row>
        <row r="471">
          <cell r="A471">
            <v>44145.291666666664</v>
          </cell>
        </row>
        <row r="472">
          <cell r="A472">
            <v>44146.291666666664</v>
          </cell>
        </row>
        <row r="473">
          <cell r="A473">
            <v>44147.291666666664</v>
          </cell>
        </row>
        <row r="474">
          <cell r="A474">
            <v>44148.291666666664</v>
          </cell>
        </row>
        <row r="475">
          <cell r="A475">
            <v>44151.291666666664</v>
          </cell>
        </row>
        <row r="476">
          <cell r="A476">
            <v>44152.291666666664</v>
          </cell>
        </row>
        <row r="477">
          <cell r="A477">
            <v>44153.291666666664</v>
          </cell>
        </row>
        <row r="478">
          <cell r="A478">
            <v>44154.291666666664</v>
          </cell>
        </row>
        <row r="479">
          <cell r="A479">
            <v>44155.291666666664</v>
          </cell>
        </row>
        <row r="480">
          <cell r="A480">
            <v>44158.291666666664</v>
          </cell>
        </row>
        <row r="481">
          <cell r="A481">
            <v>44159.291666666664</v>
          </cell>
        </row>
        <row r="482">
          <cell r="A482">
            <v>44160.291666666664</v>
          </cell>
        </row>
        <row r="483">
          <cell r="A483">
            <v>44162.291666666664</v>
          </cell>
        </row>
        <row r="484">
          <cell r="A484">
            <v>44165.291666666664</v>
          </cell>
        </row>
        <row r="485">
          <cell r="A485">
            <v>44166.291666666664</v>
          </cell>
        </row>
        <row r="486">
          <cell r="A486">
            <v>44167.291666666664</v>
          </cell>
        </row>
        <row r="487">
          <cell r="A487">
            <v>44168.291666666664</v>
          </cell>
        </row>
        <row r="488">
          <cell r="A488">
            <v>44169.291666666664</v>
          </cell>
        </row>
        <row r="489">
          <cell r="A489">
            <v>44172.291666666664</v>
          </cell>
        </row>
        <row r="490">
          <cell r="A490">
            <v>44173.291666666664</v>
          </cell>
        </row>
        <row r="491">
          <cell r="A491">
            <v>44174.291666666664</v>
          </cell>
        </row>
        <row r="492">
          <cell r="A492">
            <v>44175.291666666664</v>
          </cell>
        </row>
        <row r="493">
          <cell r="A493">
            <v>44176.291666666664</v>
          </cell>
        </row>
        <row r="494">
          <cell r="A494">
            <v>44179.291666666664</v>
          </cell>
        </row>
        <row r="495">
          <cell r="A495">
            <v>44180.291666666664</v>
          </cell>
        </row>
        <row r="496">
          <cell r="A496">
            <v>44181.291666666664</v>
          </cell>
        </row>
        <row r="497">
          <cell r="A497">
            <v>44182.291666666664</v>
          </cell>
        </row>
        <row r="498">
          <cell r="A498">
            <v>44183.291666666664</v>
          </cell>
        </row>
        <row r="499">
          <cell r="A499">
            <v>44186.291666666664</v>
          </cell>
        </row>
        <row r="500">
          <cell r="A500">
            <v>44187.291666666664</v>
          </cell>
        </row>
        <row r="501">
          <cell r="A501">
            <v>44188.291666666664</v>
          </cell>
        </row>
        <row r="502">
          <cell r="A502">
            <v>44189.291666666664</v>
          </cell>
        </row>
        <row r="503">
          <cell r="A503">
            <v>44193.291666666664</v>
          </cell>
        </row>
        <row r="504">
          <cell r="A504">
            <v>44194.291666666664</v>
          </cell>
        </row>
        <row r="505">
          <cell r="A505">
            <v>44195.291666666664</v>
          </cell>
        </row>
        <row r="506">
          <cell r="A506">
            <v>44196.291666666664</v>
          </cell>
        </row>
        <row r="507">
          <cell r="A507">
            <v>44200.291666666664</v>
          </cell>
        </row>
        <row r="508">
          <cell r="A508">
            <v>44201.291666666664</v>
          </cell>
        </row>
        <row r="509">
          <cell r="A509">
            <v>44202.291666666664</v>
          </cell>
        </row>
        <row r="510">
          <cell r="A510">
            <v>44203.291666666664</v>
          </cell>
        </row>
        <row r="511">
          <cell r="A511">
            <v>44204.291666666664</v>
          </cell>
        </row>
        <row r="512">
          <cell r="A512">
            <v>44207.291666666664</v>
          </cell>
        </row>
        <row r="513">
          <cell r="A513">
            <v>44208.291666666664</v>
          </cell>
        </row>
        <row r="514">
          <cell r="A514">
            <v>44209.291666666664</v>
          </cell>
        </row>
        <row r="515">
          <cell r="A515">
            <v>44210.291666666664</v>
          </cell>
        </row>
        <row r="516">
          <cell r="A516">
            <v>44211.291666666664</v>
          </cell>
        </row>
        <row r="517">
          <cell r="A517">
            <v>44215.291666666664</v>
          </cell>
        </row>
        <row r="518">
          <cell r="A518">
            <v>44216.291666666664</v>
          </cell>
        </row>
        <row r="519">
          <cell r="A519">
            <v>44217.291666666664</v>
          </cell>
        </row>
        <row r="520">
          <cell r="A520">
            <v>44218.291666666664</v>
          </cell>
        </row>
        <row r="521">
          <cell r="A521">
            <v>44221.291666666664</v>
          </cell>
        </row>
        <row r="522">
          <cell r="A522">
            <v>44222.291666666664</v>
          </cell>
        </row>
        <row r="523">
          <cell r="A523">
            <v>44223.291666666664</v>
          </cell>
        </row>
        <row r="524">
          <cell r="A524">
            <v>44224.291666666664</v>
          </cell>
        </row>
        <row r="525">
          <cell r="A525">
            <v>44225.291666666664</v>
          </cell>
        </row>
        <row r="526">
          <cell r="A526">
            <v>44228.291666666664</v>
          </cell>
        </row>
        <row r="527">
          <cell r="A527">
            <v>44229.291666666664</v>
          </cell>
        </row>
        <row r="528">
          <cell r="A528">
            <v>44230.291666666664</v>
          </cell>
        </row>
        <row r="529">
          <cell r="A529">
            <v>44231.291666666664</v>
          </cell>
        </row>
        <row r="530">
          <cell r="A530">
            <v>44232.291666666664</v>
          </cell>
        </row>
        <row r="531">
          <cell r="A531">
            <v>44235.291666666664</v>
          </cell>
        </row>
        <row r="532">
          <cell r="A532">
            <v>44236.291666666664</v>
          </cell>
        </row>
        <row r="533">
          <cell r="A533">
            <v>44237.291666666664</v>
          </cell>
        </row>
        <row r="534">
          <cell r="A534">
            <v>44238.291666666664</v>
          </cell>
        </row>
        <row r="535">
          <cell r="A535">
            <v>44239.291666666664</v>
          </cell>
        </row>
        <row r="536">
          <cell r="A536">
            <v>44243.291666666664</v>
          </cell>
        </row>
        <row r="537">
          <cell r="A537">
            <v>44244.291666666664</v>
          </cell>
        </row>
        <row r="538">
          <cell r="A538">
            <v>44245.291666666664</v>
          </cell>
        </row>
        <row r="539">
          <cell r="A539">
            <v>44246.291666666664</v>
          </cell>
        </row>
        <row r="540">
          <cell r="A540">
            <v>44249.291666666664</v>
          </cell>
        </row>
        <row r="541">
          <cell r="A541">
            <v>44250.291666666664</v>
          </cell>
        </row>
        <row r="542">
          <cell r="A542">
            <v>44251.291666666664</v>
          </cell>
        </row>
        <row r="543">
          <cell r="A543">
            <v>44252.291666666664</v>
          </cell>
        </row>
        <row r="544">
          <cell r="A544">
            <v>44253.291666666664</v>
          </cell>
        </row>
        <row r="545">
          <cell r="A545">
            <v>44256.291666666664</v>
          </cell>
        </row>
        <row r="546">
          <cell r="A546">
            <v>44257.291666666664</v>
          </cell>
        </row>
        <row r="547">
          <cell r="A547">
            <v>44258.291666666664</v>
          </cell>
        </row>
        <row r="548">
          <cell r="A548">
            <v>44259.291666666664</v>
          </cell>
        </row>
        <row r="549">
          <cell r="A549">
            <v>44260.291666666664</v>
          </cell>
        </row>
        <row r="550">
          <cell r="A550">
            <v>44263.291666666664</v>
          </cell>
        </row>
        <row r="551">
          <cell r="A551">
            <v>44264.291666666664</v>
          </cell>
        </row>
        <row r="552">
          <cell r="A552">
            <v>44265.291666666664</v>
          </cell>
        </row>
        <row r="553">
          <cell r="A553">
            <v>44266.291666666664</v>
          </cell>
        </row>
        <row r="554">
          <cell r="A554">
            <v>44267.291666666664</v>
          </cell>
        </row>
        <row r="555">
          <cell r="A555">
            <v>44270.291666666664</v>
          </cell>
        </row>
        <row r="556">
          <cell r="A556">
            <v>44271.291666666664</v>
          </cell>
        </row>
        <row r="557">
          <cell r="A557">
            <v>44272.291666666664</v>
          </cell>
        </row>
        <row r="558">
          <cell r="A558">
            <v>44273.291666666664</v>
          </cell>
        </row>
        <row r="559">
          <cell r="A559">
            <v>44274.291666666664</v>
          </cell>
        </row>
        <row r="560">
          <cell r="A560">
            <v>44277.291666666664</v>
          </cell>
        </row>
        <row r="561">
          <cell r="A561">
            <v>44278.291666666664</v>
          </cell>
        </row>
        <row r="562">
          <cell r="A562">
            <v>44279.291666666664</v>
          </cell>
        </row>
        <row r="563">
          <cell r="A563">
            <v>44280.291666666664</v>
          </cell>
        </row>
        <row r="564">
          <cell r="A564">
            <v>44281.291666666664</v>
          </cell>
        </row>
        <row r="565">
          <cell r="A565">
            <v>44284.291666666664</v>
          </cell>
        </row>
        <row r="566">
          <cell r="A566">
            <v>44285.291666666664</v>
          </cell>
        </row>
        <row r="567">
          <cell r="A567">
            <v>44286.291666666664</v>
          </cell>
        </row>
        <row r="568">
          <cell r="A568">
            <v>44287.291666666664</v>
          </cell>
        </row>
        <row r="569">
          <cell r="A569">
            <v>44291.291666666664</v>
          </cell>
        </row>
        <row r="570">
          <cell r="A570">
            <v>44292.291666666664</v>
          </cell>
        </row>
        <row r="571">
          <cell r="A571">
            <v>44293.291666666664</v>
          </cell>
        </row>
        <row r="572">
          <cell r="A572">
            <v>44294.291666666664</v>
          </cell>
        </row>
        <row r="573">
          <cell r="A573">
            <v>44295.291666666664</v>
          </cell>
        </row>
        <row r="574">
          <cell r="A574">
            <v>44298.291666666664</v>
          </cell>
        </row>
        <row r="575">
          <cell r="A575">
            <v>44299.291666666664</v>
          </cell>
        </row>
        <row r="576">
          <cell r="A576">
            <v>44300.291666666664</v>
          </cell>
        </row>
        <row r="577">
          <cell r="A577">
            <v>44301.291666666664</v>
          </cell>
        </row>
        <row r="578">
          <cell r="A578">
            <v>44302.291666666664</v>
          </cell>
        </row>
        <row r="579">
          <cell r="A579">
            <v>44305.291666666664</v>
          </cell>
        </row>
        <row r="580">
          <cell r="A580">
            <v>44306.291666666664</v>
          </cell>
        </row>
        <row r="581">
          <cell r="A581">
            <v>44307.291666666664</v>
          </cell>
        </row>
        <row r="582">
          <cell r="A582">
            <v>44308.291666666664</v>
          </cell>
        </row>
        <row r="583">
          <cell r="A583">
            <v>44309.291666666664</v>
          </cell>
        </row>
        <row r="584">
          <cell r="A584">
            <v>44312.291666666664</v>
          </cell>
        </row>
        <row r="585">
          <cell r="A585">
            <v>44313.291666666664</v>
          </cell>
        </row>
        <row r="586">
          <cell r="A586">
            <v>44314.291666666664</v>
          </cell>
        </row>
        <row r="587">
          <cell r="A587">
            <v>44315.291666666664</v>
          </cell>
        </row>
        <row r="588">
          <cell r="A588">
            <v>44316.291666666664</v>
          </cell>
        </row>
        <row r="589">
          <cell r="A589">
            <v>44319.291666666664</v>
          </cell>
        </row>
        <row r="590">
          <cell r="A590">
            <v>44320.291666666664</v>
          </cell>
        </row>
        <row r="591">
          <cell r="A591">
            <v>44321.291666666664</v>
          </cell>
        </row>
        <row r="592">
          <cell r="A592">
            <v>44322.291666666664</v>
          </cell>
        </row>
        <row r="593">
          <cell r="A593">
            <v>44323.291666666664</v>
          </cell>
        </row>
        <row r="594">
          <cell r="A594">
            <v>44326.291666666664</v>
          </cell>
        </row>
        <row r="595">
          <cell r="A595">
            <v>44327.291666666664</v>
          </cell>
        </row>
        <row r="596">
          <cell r="A596">
            <v>44328.291666666664</v>
          </cell>
        </row>
        <row r="597">
          <cell r="A597">
            <v>44329.291666666664</v>
          </cell>
        </row>
        <row r="598">
          <cell r="A598">
            <v>44330.291666666664</v>
          </cell>
        </row>
        <row r="599">
          <cell r="A599">
            <v>44333.291666666664</v>
          </cell>
        </row>
        <row r="600">
          <cell r="A600">
            <v>44334.291666666664</v>
          </cell>
        </row>
        <row r="601">
          <cell r="A601">
            <v>44335.291666666664</v>
          </cell>
        </row>
        <row r="602">
          <cell r="A602">
            <v>44336.291666666664</v>
          </cell>
        </row>
        <row r="603">
          <cell r="A603">
            <v>44337.291666666664</v>
          </cell>
        </row>
        <row r="604">
          <cell r="A604">
            <v>44340.291666666664</v>
          </cell>
        </row>
        <row r="605">
          <cell r="A605">
            <v>44341.291666666664</v>
          </cell>
        </row>
        <row r="606">
          <cell r="A606">
            <v>44342.291666666664</v>
          </cell>
        </row>
        <row r="607">
          <cell r="A607">
            <v>44343.291666666664</v>
          </cell>
        </row>
        <row r="608">
          <cell r="A608">
            <v>44344.291666666664</v>
          </cell>
        </row>
        <row r="609">
          <cell r="A609">
            <v>44348.291666666664</v>
          </cell>
        </row>
        <row r="610">
          <cell r="A610">
            <v>44349.291666666664</v>
          </cell>
        </row>
        <row r="611">
          <cell r="A611">
            <v>44350.291666666664</v>
          </cell>
        </row>
        <row r="612">
          <cell r="A612">
            <v>44351.291666666664</v>
          </cell>
        </row>
        <row r="613">
          <cell r="A613">
            <v>44354.291666666664</v>
          </cell>
        </row>
        <row r="614">
          <cell r="A614">
            <v>44355.291666666664</v>
          </cell>
        </row>
        <row r="615">
          <cell r="A615">
            <v>44356.291666666664</v>
          </cell>
        </row>
        <row r="616">
          <cell r="A616">
            <v>44357.291666666664</v>
          </cell>
        </row>
        <row r="617">
          <cell r="A617">
            <v>44358.291666666664</v>
          </cell>
        </row>
        <row r="618">
          <cell r="A618">
            <v>44361.291666666664</v>
          </cell>
        </row>
        <row r="619">
          <cell r="A619">
            <v>44362.291666666664</v>
          </cell>
        </row>
        <row r="620">
          <cell r="A620">
            <v>44363.291666666664</v>
          </cell>
        </row>
        <row r="621">
          <cell r="A621">
            <v>44364.291666666664</v>
          </cell>
        </row>
        <row r="622">
          <cell r="A622">
            <v>44365.291666666664</v>
          </cell>
        </row>
        <row r="623">
          <cell r="A623">
            <v>44368.291666666664</v>
          </cell>
        </row>
        <row r="624">
          <cell r="A624">
            <v>44369.291666666664</v>
          </cell>
        </row>
        <row r="625">
          <cell r="A625">
            <v>44370.291666666664</v>
          </cell>
        </row>
        <row r="626">
          <cell r="A626">
            <v>44371.291666666664</v>
          </cell>
        </row>
        <row r="627">
          <cell r="A627">
            <v>44372.291666666664</v>
          </cell>
        </row>
        <row r="628">
          <cell r="A628">
            <v>44375.291666666664</v>
          </cell>
        </row>
        <row r="629">
          <cell r="A629">
            <v>44376.291666666664</v>
          </cell>
        </row>
        <row r="630">
          <cell r="A630">
            <v>44377.291666666664</v>
          </cell>
        </row>
        <row r="631">
          <cell r="A631">
            <v>44378.291666666664</v>
          </cell>
        </row>
        <row r="632">
          <cell r="A632">
            <v>44379.291666666664</v>
          </cell>
        </row>
        <row r="633">
          <cell r="A633">
            <v>44383.291666666664</v>
          </cell>
        </row>
        <row r="634">
          <cell r="A634">
            <v>44384.291666666664</v>
          </cell>
        </row>
        <row r="635">
          <cell r="A635">
            <v>44385.291666666664</v>
          </cell>
        </row>
        <row r="636">
          <cell r="A636">
            <v>44386.291666666664</v>
          </cell>
        </row>
        <row r="637">
          <cell r="A637">
            <v>44389.291666666664</v>
          </cell>
        </row>
        <row r="638">
          <cell r="A638">
            <v>44390.291666666664</v>
          </cell>
        </row>
        <row r="639">
          <cell r="A639">
            <v>44391.291666666664</v>
          </cell>
        </row>
        <row r="640">
          <cell r="A640">
            <v>44392.291666666664</v>
          </cell>
        </row>
        <row r="641">
          <cell r="A641">
            <v>44393.291666666664</v>
          </cell>
        </row>
        <row r="642">
          <cell r="A642">
            <v>44396.291666666664</v>
          </cell>
        </row>
        <row r="643">
          <cell r="A643">
            <v>44397.291666666664</v>
          </cell>
        </row>
        <row r="644">
          <cell r="A644">
            <v>44398.291666666664</v>
          </cell>
        </row>
        <row r="645">
          <cell r="A645">
            <v>44399.291666666664</v>
          </cell>
        </row>
        <row r="646">
          <cell r="A646">
            <v>44400.291666666664</v>
          </cell>
        </row>
        <row r="647">
          <cell r="A647">
            <v>44403.291666666664</v>
          </cell>
        </row>
        <row r="648">
          <cell r="A648">
            <v>44404.291666666664</v>
          </cell>
        </row>
        <row r="649">
          <cell r="A649">
            <v>44405.291666666664</v>
          </cell>
        </row>
        <row r="650">
          <cell r="A650">
            <v>44406.291666666664</v>
          </cell>
        </row>
        <row r="651">
          <cell r="A651">
            <v>44407.291666666664</v>
          </cell>
        </row>
        <row r="652">
          <cell r="A652">
            <v>44410.291666666664</v>
          </cell>
        </row>
        <row r="653">
          <cell r="A653">
            <v>44411.291666666664</v>
          </cell>
        </row>
        <row r="654">
          <cell r="A654">
            <v>44412.291666666664</v>
          </cell>
        </row>
        <row r="655">
          <cell r="A655">
            <v>44413.291666666664</v>
          </cell>
        </row>
        <row r="656">
          <cell r="A656">
            <v>44414.291666666664</v>
          </cell>
        </row>
        <row r="657">
          <cell r="A657">
            <v>44417.291666666664</v>
          </cell>
        </row>
        <row r="658">
          <cell r="A658">
            <v>44418.291666666664</v>
          </cell>
        </row>
        <row r="659">
          <cell r="A659">
            <v>44419.291666666664</v>
          </cell>
        </row>
        <row r="660">
          <cell r="A660">
            <v>44420.291666666664</v>
          </cell>
        </row>
        <row r="661">
          <cell r="A661">
            <v>44421.291666666664</v>
          </cell>
        </row>
        <row r="662">
          <cell r="A662">
            <v>44424.291666666664</v>
          </cell>
        </row>
        <row r="663">
          <cell r="A663">
            <v>44425.291666666664</v>
          </cell>
        </row>
        <row r="664">
          <cell r="A664">
            <v>44426.291666666664</v>
          </cell>
        </row>
        <row r="665">
          <cell r="A665">
            <v>44427.291666666664</v>
          </cell>
        </row>
        <row r="666">
          <cell r="A666">
            <v>44428.291666666664</v>
          </cell>
        </row>
        <row r="667">
          <cell r="A667">
            <v>44431.291666666664</v>
          </cell>
        </row>
        <row r="668">
          <cell r="A668">
            <v>44432.291666666664</v>
          </cell>
        </row>
        <row r="669">
          <cell r="A669">
            <v>44433.291666666664</v>
          </cell>
        </row>
        <row r="670">
          <cell r="A670">
            <v>44434.291666666664</v>
          </cell>
        </row>
        <row r="671">
          <cell r="A671">
            <v>44435.291666666664</v>
          </cell>
        </row>
        <row r="672">
          <cell r="A672">
            <v>44438.291666666664</v>
          </cell>
        </row>
        <row r="673">
          <cell r="A673">
            <v>44439.291666666664</v>
          </cell>
        </row>
        <row r="674">
          <cell r="A674">
            <v>44440.291666666664</v>
          </cell>
        </row>
        <row r="675">
          <cell r="A675">
            <v>44441.291666666664</v>
          </cell>
        </row>
        <row r="676">
          <cell r="A676">
            <v>44442.291666666664</v>
          </cell>
        </row>
        <row r="677">
          <cell r="A677">
            <v>44446.291666666664</v>
          </cell>
        </row>
        <row r="678">
          <cell r="A678">
            <v>44447.291666666664</v>
          </cell>
        </row>
        <row r="679">
          <cell r="A679">
            <v>44448.291666666664</v>
          </cell>
        </row>
        <row r="680">
          <cell r="A680">
            <v>44449.291666666664</v>
          </cell>
        </row>
        <row r="681">
          <cell r="A681">
            <v>44452.291666666664</v>
          </cell>
        </row>
        <row r="682">
          <cell r="A682">
            <v>44453.291666666664</v>
          </cell>
        </row>
        <row r="683">
          <cell r="A683">
            <v>44454.291666666664</v>
          </cell>
        </row>
        <row r="684">
          <cell r="A684">
            <v>44455.291666666664</v>
          </cell>
        </row>
        <row r="685">
          <cell r="A685">
            <v>44456.291666666664</v>
          </cell>
        </row>
        <row r="686">
          <cell r="A686">
            <v>44459.291666666664</v>
          </cell>
        </row>
        <row r="687">
          <cell r="A687">
            <v>44460.291666666664</v>
          </cell>
        </row>
        <row r="688">
          <cell r="A688">
            <v>44461.291666666664</v>
          </cell>
        </row>
        <row r="689">
          <cell r="A689">
            <v>44462.291666666664</v>
          </cell>
        </row>
        <row r="690">
          <cell r="A690">
            <v>44463.291666666664</v>
          </cell>
        </row>
        <row r="691">
          <cell r="A691">
            <v>44466.291666666664</v>
          </cell>
        </row>
        <row r="692">
          <cell r="A692">
            <v>44467.291666666664</v>
          </cell>
        </row>
        <row r="693">
          <cell r="A693">
            <v>44468.291666666664</v>
          </cell>
        </row>
        <row r="694">
          <cell r="A694">
            <v>44469.291666666664</v>
          </cell>
        </row>
        <row r="695">
          <cell r="A695">
            <v>44470.291666666664</v>
          </cell>
        </row>
        <row r="696">
          <cell r="A696">
            <v>44473.291666666664</v>
          </cell>
        </row>
        <row r="697">
          <cell r="A697">
            <v>44474.291666666664</v>
          </cell>
        </row>
        <row r="698">
          <cell r="A698">
            <v>44475.291666666664</v>
          </cell>
        </row>
        <row r="699">
          <cell r="A699">
            <v>44476.291666666664</v>
          </cell>
        </row>
        <row r="700">
          <cell r="A700">
            <v>44477.291666666664</v>
          </cell>
        </row>
        <row r="701">
          <cell r="A701">
            <v>44480.291666666664</v>
          </cell>
        </row>
        <row r="702">
          <cell r="A702">
            <v>44481.291666666664</v>
          </cell>
        </row>
        <row r="703">
          <cell r="A703">
            <v>44482.291666666664</v>
          </cell>
        </row>
        <row r="704">
          <cell r="A704">
            <v>44483.291666666664</v>
          </cell>
        </row>
        <row r="705">
          <cell r="A705">
            <v>44484.291666666664</v>
          </cell>
        </row>
        <row r="706">
          <cell r="A706">
            <v>44487.291666666664</v>
          </cell>
        </row>
        <row r="707">
          <cell r="A707">
            <v>44488.291666666664</v>
          </cell>
        </row>
        <row r="708">
          <cell r="A708">
            <v>44489.291666666664</v>
          </cell>
        </row>
        <row r="709">
          <cell r="A709">
            <v>44490.291666666664</v>
          </cell>
        </row>
        <row r="710">
          <cell r="A710">
            <v>44491.291666666664</v>
          </cell>
        </row>
        <row r="711">
          <cell r="A711">
            <v>44494.291666666664</v>
          </cell>
        </row>
        <row r="712">
          <cell r="A712">
            <v>44495.291666666664</v>
          </cell>
        </row>
        <row r="713">
          <cell r="A713">
            <v>44496.291666666664</v>
          </cell>
        </row>
        <row r="714">
          <cell r="A714">
            <v>44497.291666666664</v>
          </cell>
        </row>
        <row r="715">
          <cell r="A715">
            <v>44498.291666666664</v>
          </cell>
        </row>
        <row r="716">
          <cell r="A716">
            <v>44501.291666666664</v>
          </cell>
        </row>
        <row r="717">
          <cell r="A717">
            <v>44502.291666666664</v>
          </cell>
        </row>
        <row r="718">
          <cell r="A718">
            <v>44503.291666666664</v>
          </cell>
        </row>
        <row r="719">
          <cell r="A719">
            <v>44504.291666666664</v>
          </cell>
        </row>
        <row r="720">
          <cell r="A720">
            <v>44505.291666666664</v>
          </cell>
        </row>
        <row r="721">
          <cell r="A721">
            <v>44508.291666666664</v>
          </cell>
        </row>
        <row r="722">
          <cell r="A722">
            <v>44509.291666666664</v>
          </cell>
        </row>
        <row r="723">
          <cell r="A723">
            <v>44510.291666666664</v>
          </cell>
        </row>
        <row r="724">
          <cell r="A724">
            <v>44511.291666666664</v>
          </cell>
        </row>
        <row r="725">
          <cell r="A725">
            <v>44512.291666666664</v>
          </cell>
        </row>
        <row r="726">
          <cell r="A726">
            <v>44515.291666666664</v>
          </cell>
        </row>
        <row r="727">
          <cell r="A727">
            <v>44516.291666666664</v>
          </cell>
        </row>
        <row r="728">
          <cell r="A728">
            <v>44517.291666666664</v>
          </cell>
        </row>
        <row r="729">
          <cell r="A729">
            <v>44518.291666666664</v>
          </cell>
        </row>
        <row r="730">
          <cell r="A730">
            <v>44519.291666666664</v>
          </cell>
        </row>
        <row r="731">
          <cell r="A731">
            <v>44522.291666666664</v>
          </cell>
        </row>
        <row r="732">
          <cell r="A732">
            <v>44523.291666666664</v>
          </cell>
        </row>
        <row r="733">
          <cell r="A733">
            <v>44524.291666666664</v>
          </cell>
        </row>
        <row r="734">
          <cell r="A734">
            <v>44526.291666666664</v>
          </cell>
        </row>
        <row r="735">
          <cell r="A735">
            <v>44529.291666666664</v>
          </cell>
        </row>
        <row r="736">
          <cell r="A736">
            <v>44530.291666666664</v>
          </cell>
        </row>
        <row r="737">
          <cell r="A737">
            <v>44531.291666666664</v>
          </cell>
        </row>
        <row r="738">
          <cell r="A738">
            <v>44532.291666666664</v>
          </cell>
        </row>
        <row r="739">
          <cell r="A739">
            <v>44533.291666666664</v>
          </cell>
        </row>
        <row r="740">
          <cell r="A740">
            <v>44536.291666666664</v>
          </cell>
        </row>
        <row r="741">
          <cell r="A741">
            <v>44537.291666666664</v>
          </cell>
        </row>
        <row r="742">
          <cell r="A742">
            <v>44538.291666666664</v>
          </cell>
        </row>
        <row r="743">
          <cell r="A743">
            <v>44539.291666666664</v>
          </cell>
        </row>
        <row r="744">
          <cell r="A744">
            <v>44540.291666666664</v>
          </cell>
        </row>
        <row r="745">
          <cell r="A745">
            <v>44543.291666666664</v>
          </cell>
        </row>
        <row r="746">
          <cell r="A746">
            <v>44544.291666666664</v>
          </cell>
        </row>
        <row r="747">
          <cell r="A747">
            <v>44545.291666666664</v>
          </cell>
        </row>
        <row r="748">
          <cell r="A748">
            <v>44546.291666666664</v>
          </cell>
        </row>
        <row r="749">
          <cell r="A749">
            <v>44547.291666666664</v>
          </cell>
        </row>
        <row r="750">
          <cell r="A750">
            <v>44550.291666666664</v>
          </cell>
        </row>
        <row r="751">
          <cell r="A751">
            <v>44551.291666666664</v>
          </cell>
        </row>
        <row r="752">
          <cell r="A752">
            <v>44552.291666666664</v>
          </cell>
        </row>
        <row r="753">
          <cell r="A753">
            <v>44553.291666666664</v>
          </cell>
        </row>
        <row r="754">
          <cell r="A754">
            <v>44557.291666666664</v>
          </cell>
        </row>
        <row r="755">
          <cell r="A755">
            <v>44558.291666666664</v>
          </cell>
        </row>
        <row r="756">
          <cell r="A756">
            <v>44559.291666666664</v>
          </cell>
        </row>
        <row r="757">
          <cell r="A757">
            <v>44560.291666666664</v>
          </cell>
        </row>
        <row r="758">
          <cell r="A758">
            <v>44561.291666666664</v>
          </cell>
        </row>
        <row r="759">
          <cell r="A759">
            <v>44564.291666666664</v>
          </cell>
        </row>
        <row r="760">
          <cell r="A760">
            <v>44565.291666666664</v>
          </cell>
        </row>
        <row r="761">
          <cell r="A761">
            <v>44566.291666666664</v>
          </cell>
        </row>
        <row r="762">
          <cell r="A762">
            <v>44567.291666666664</v>
          </cell>
        </row>
        <row r="763">
          <cell r="A763">
            <v>44568.291666666664</v>
          </cell>
        </row>
        <row r="764">
          <cell r="A764">
            <v>44571.291666666664</v>
          </cell>
        </row>
        <row r="765">
          <cell r="A765">
            <v>44572.291666666664</v>
          </cell>
        </row>
        <row r="766">
          <cell r="A766">
            <v>44573.291666666664</v>
          </cell>
        </row>
        <row r="767">
          <cell r="A767">
            <v>44574.291666666664</v>
          </cell>
        </row>
        <row r="768">
          <cell r="A768">
            <v>44575.291666666664</v>
          </cell>
        </row>
        <row r="769">
          <cell r="A769">
            <v>44579.291666666664</v>
          </cell>
        </row>
        <row r="770">
          <cell r="A770">
            <v>44580.291666666664</v>
          </cell>
        </row>
        <row r="771">
          <cell r="A771">
            <v>44581.291666666664</v>
          </cell>
        </row>
        <row r="772">
          <cell r="A772">
            <v>44582.291666666664</v>
          </cell>
        </row>
        <row r="773">
          <cell r="A773">
            <v>44585.291666666664</v>
          </cell>
        </row>
        <row r="774">
          <cell r="A774">
            <v>44586.291666666664</v>
          </cell>
        </row>
        <row r="775">
          <cell r="A775">
            <v>44587.291666666664</v>
          </cell>
        </row>
        <row r="776">
          <cell r="A776">
            <v>44588.291666666664</v>
          </cell>
        </row>
        <row r="777">
          <cell r="A777">
            <v>44589.291666666664</v>
          </cell>
        </row>
        <row r="778">
          <cell r="A778">
            <v>44592.291666666664</v>
          </cell>
        </row>
        <row r="779">
          <cell r="A779">
            <v>44593.291666666664</v>
          </cell>
        </row>
        <row r="780">
          <cell r="A780">
            <v>44594.291666666664</v>
          </cell>
        </row>
        <row r="781">
          <cell r="A781">
            <v>44595.291666666664</v>
          </cell>
        </row>
        <row r="782">
          <cell r="A782">
            <v>44596.291666666664</v>
          </cell>
        </row>
        <row r="783">
          <cell r="A783">
            <v>44599.291666666664</v>
          </cell>
        </row>
        <row r="784">
          <cell r="A784">
            <v>44600.291666666664</v>
          </cell>
        </row>
        <row r="785">
          <cell r="A785">
            <v>44601.291666666664</v>
          </cell>
        </row>
        <row r="786">
          <cell r="A786">
            <v>44602.291666666664</v>
          </cell>
        </row>
        <row r="787">
          <cell r="A787">
            <v>44603.291666666664</v>
          </cell>
        </row>
        <row r="788">
          <cell r="A788">
            <v>44606.291666666664</v>
          </cell>
        </row>
        <row r="789">
          <cell r="A789">
            <v>44607.291666666664</v>
          </cell>
        </row>
        <row r="790">
          <cell r="A790">
            <v>44608.291666666664</v>
          </cell>
        </row>
        <row r="791">
          <cell r="A791">
            <v>44609.291666666664</v>
          </cell>
        </row>
        <row r="792">
          <cell r="A792">
            <v>44610.291666666664</v>
          </cell>
        </row>
        <row r="793">
          <cell r="A793">
            <v>44614.291666666664</v>
          </cell>
        </row>
        <row r="794">
          <cell r="A794">
            <v>44615.291666666664</v>
          </cell>
        </row>
        <row r="795">
          <cell r="A795">
            <v>44616.291666666664</v>
          </cell>
        </row>
        <row r="796">
          <cell r="A796">
            <v>44617.291666666664</v>
          </cell>
        </row>
        <row r="797">
          <cell r="A797">
            <v>44620.291666666664</v>
          </cell>
        </row>
        <row r="798">
          <cell r="A798">
            <v>44621.291666666664</v>
          </cell>
        </row>
        <row r="799">
          <cell r="A799">
            <v>44622.291666666664</v>
          </cell>
        </row>
        <row r="800">
          <cell r="A800">
            <v>44623.291666666664</v>
          </cell>
        </row>
        <row r="801">
          <cell r="A801">
            <v>44624.291666666664</v>
          </cell>
        </row>
        <row r="802">
          <cell r="A802">
            <v>44627.291666666664</v>
          </cell>
        </row>
        <row r="803">
          <cell r="A803">
            <v>44628.291666666664</v>
          </cell>
        </row>
        <row r="804">
          <cell r="A804">
            <v>44629.291666666664</v>
          </cell>
        </row>
        <row r="805">
          <cell r="A805">
            <v>44630.291666666664</v>
          </cell>
        </row>
        <row r="806">
          <cell r="A806">
            <v>44631.291666666664</v>
          </cell>
        </row>
        <row r="807">
          <cell r="A807">
            <v>44634.291666666664</v>
          </cell>
        </row>
        <row r="808">
          <cell r="A808">
            <v>44635.291666666664</v>
          </cell>
        </row>
        <row r="809">
          <cell r="A809">
            <v>44636.291666666664</v>
          </cell>
        </row>
        <row r="810">
          <cell r="A810">
            <v>44637.291666666664</v>
          </cell>
        </row>
        <row r="811">
          <cell r="A811">
            <v>44638.291666666664</v>
          </cell>
        </row>
        <row r="812">
          <cell r="A812">
            <v>44641.291666666664</v>
          </cell>
        </row>
        <row r="813">
          <cell r="A813">
            <v>44642.291666666664</v>
          </cell>
        </row>
        <row r="814">
          <cell r="A814">
            <v>44643.291666666664</v>
          </cell>
        </row>
        <row r="815">
          <cell r="A815">
            <v>44644.291666666664</v>
          </cell>
        </row>
        <row r="816">
          <cell r="A816">
            <v>44645.291666666664</v>
          </cell>
        </row>
        <row r="817">
          <cell r="A817">
            <v>44648.291666666664</v>
          </cell>
        </row>
        <row r="818">
          <cell r="A818">
            <v>44649.291666666664</v>
          </cell>
        </row>
        <row r="819">
          <cell r="A819">
            <v>44650.291666666664</v>
          </cell>
        </row>
        <row r="820">
          <cell r="A820">
            <v>44651.291666666664</v>
          </cell>
        </row>
        <row r="821">
          <cell r="A821">
            <v>44652.291666666664</v>
          </cell>
        </row>
        <row r="822">
          <cell r="A822">
            <v>44655.291666666664</v>
          </cell>
        </row>
        <row r="823">
          <cell r="A823">
            <v>44656.291666666664</v>
          </cell>
        </row>
        <row r="824">
          <cell r="A824">
            <v>44657.291666666664</v>
          </cell>
        </row>
        <row r="825">
          <cell r="A825">
            <v>44658.291666666664</v>
          </cell>
        </row>
        <row r="826">
          <cell r="A826">
            <v>44659.291666666664</v>
          </cell>
        </row>
        <row r="827">
          <cell r="A827">
            <v>44662.291666666664</v>
          </cell>
        </row>
        <row r="828">
          <cell r="A828">
            <v>44663.291666666664</v>
          </cell>
        </row>
        <row r="829">
          <cell r="A829">
            <v>44664.291666666664</v>
          </cell>
        </row>
        <row r="830">
          <cell r="A830">
            <v>44665.291666666664</v>
          </cell>
        </row>
        <row r="831">
          <cell r="A831">
            <v>44669.291666666664</v>
          </cell>
        </row>
        <row r="832">
          <cell r="A832">
            <v>44670.291666666664</v>
          </cell>
        </row>
        <row r="833">
          <cell r="A833">
            <v>44671.291666666664</v>
          </cell>
        </row>
        <row r="834">
          <cell r="A834">
            <v>44672.291666666664</v>
          </cell>
        </row>
        <row r="835">
          <cell r="A835">
            <v>44673.291666666664</v>
          </cell>
        </row>
        <row r="836">
          <cell r="A836">
            <v>44676.291666666664</v>
          </cell>
        </row>
        <row r="837">
          <cell r="A837">
            <v>44677.291666666664</v>
          </cell>
        </row>
        <row r="838">
          <cell r="A838">
            <v>44678.291666666664</v>
          </cell>
        </row>
        <row r="839">
          <cell r="A839">
            <v>44679.291666666664</v>
          </cell>
        </row>
        <row r="840">
          <cell r="A840">
            <v>44680.291666666664</v>
          </cell>
        </row>
        <row r="841">
          <cell r="A841">
            <v>44683.291666666664</v>
          </cell>
        </row>
        <row r="842">
          <cell r="A842">
            <v>44684.291666666664</v>
          </cell>
        </row>
        <row r="843">
          <cell r="A843">
            <v>44685.291666666664</v>
          </cell>
        </row>
        <row r="844">
          <cell r="A844">
            <v>44686.291666666664</v>
          </cell>
        </row>
        <row r="845">
          <cell r="A845">
            <v>44687.291666666664</v>
          </cell>
        </row>
        <row r="846">
          <cell r="A846">
            <v>44690.291666666664</v>
          </cell>
        </row>
        <row r="847">
          <cell r="A847">
            <v>44691.291666666664</v>
          </cell>
        </row>
        <row r="848">
          <cell r="A848">
            <v>44692.291666666664</v>
          </cell>
        </row>
        <row r="849">
          <cell r="A849">
            <v>44693.291666666664</v>
          </cell>
        </row>
        <row r="850">
          <cell r="A850">
            <v>44694.291666666664</v>
          </cell>
        </row>
        <row r="851">
          <cell r="A851">
            <v>44697.291666666664</v>
          </cell>
        </row>
        <row r="852">
          <cell r="A852">
            <v>44698.291666666664</v>
          </cell>
        </row>
        <row r="853">
          <cell r="A853">
            <v>44699.291666666664</v>
          </cell>
        </row>
        <row r="854">
          <cell r="A854">
            <v>44700.291666666664</v>
          </cell>
        </row>
        <row r="855">
          <cell r="A855">
            <v>44701.291666666664</v>
          </cell>
        </row>
        <row r="856">
          <cell r="A856">
            <v>44704.291666666664</v>
          </cell>
        </row>
        <row r="857">
          <cell r="A857">
            <v>44705.291666666664</v>
          </cell>
        </row>
        <row r="858">
          <cell r="A858">
            <v>44706.291666666664</v>
          </cell>
        </row>
        <row r="859">
          <cell r="A859">
            <v>44707.291666666664</v>
          </cell>
        </row>
        <row r="860">
          <cell r="A860">
            <v>44708.291666666664</v>
          </cell>
        </row>
        <row r="861">
          <cell r="A861">
            <v>44712.291666666664</v>
          </cell>
        </row>
        <row r="862">
          <cell r="A862">
            <v>44713.291666666664</v>
          </cell>
        </row>
        <row r="863">
          <cell r="A863">
            <v>44714.291666666664</v>
          </cell>
        </row>
        <row r="864">
          <cell r="A864">
            <v>44715.291666666664</v>
          </cell>
        </row>
        <row r="865">
          <cell r="A865">
            <v>44718.291666666664</v>
          </cell>
        </row>
        <row r="866">
          <cell r="A866">
            <v>44719.291666666664</v>
          </cell>
        </row>
        <row r="867">
          <cell r="A867">
            <v>44720.291666666664</v>
          </cell>
        </row>
        <row r="868">
          <cell r="A868">
            <v>44721.291666666664</v>
          </cell>
        </row>
        <row r="869">
          <cell r="A869">
            <v>44722.291666666664</v>
          </cell>
        </row>
        <row r="870">
          <cell r="A870">
            <v>44725.291666666664</v>
          </cell>
        </row>
        <row r="871">
          <cell r="A871">
            <v>44726.291666666664</v>
          </cell>
        </row>
        <row r="872">
          <cell r="A872">
            <v>44727.291666666664</v>
          </cell>
        </row>
        <row r="873">
          <cell r="A873">
            <v>44728.291666666664</v>
          </cell>
        </row>
        <row r="874">
          <cell r="A874">
            <v>44729.291666666664</v>
          </cell>
        </row>
        <row r="875">
          <cell r="A875">
            <v>44733.291666666664</v>
          </cell>
        </row>
        <row r="876">
          <cell r="A876">
            <v>44734.291666666664</v>
          </cell>
        </row>
        <row r="877">
          <cell r="A877">
            <v>44735.291666666664</v>
          </cell>
        </row>
        <row r="878">
          <cell r="A878">
            <v>44736.291666666664</v>
          </cell>
        </row>
        <row r="879">
          <cell r="A879">
            <v>44739.291666666664</v>
          </cell>
        </row>
        <row r="880">
          <cell r="A880">
            <v>44740.291666666664</v>
          </cell>
        </row>
        <row r="881">
          <cell r="A881">
            <v>44741.291666666664</v>
          </cell>
        </row>
        <row r="882">
          <cell r="A882">
            <v>44742.291666666664</v>
          </cell>
        </row>
        <row r="883">
          <cell r="A883">
            <v>44743.291666666664</v>
          </cell>
        </row>
        <row r="884">
          <cell r="A884">
            <v>44747.291666666664</v>
          </cell>
        </row>
        <row r="885">
          <cell r="A885">
            <v>44748.291666666664</v>
          </cell>
        </row>
        <row r="886">
          <cell r="A886">
            <v>44749.291666666664</v>
          </cell>
        </row>
        <row r="887">
          <cell r="A887">
            <v>44750.291666666664</v>
          </cell>
        </row>
        <row r="888">
          <cell r="A888">
            <v>44753.291666666664</v>
          </cell>
        </row>
        <row r="889">
          <cell r="A889">
            <v>44754.291666666664</v>
          </cell>
        </row>
        <row r="890">
          <cell r="A890">
            <v>44755.291666666664</v>
          </cell>
        </row>
        <row r="891">
          <cell r="A891">
            <v>44756.291666666664</v>
          </cell>
        </row>
        <row r="892">
          <cell r="A892">
            <v>44757.291666666664</v>
          </cell>
        </row>
        <row r="893">
          <cell r="A893">
            <v>44760.291666666664</v>
          </cell>
        </row>
        <row r="894">
          <cell r="A894">
            <v>44761.291666666664</v>
          </cell>
        </row>
        <row r="895">
          <cell r="A895">
            <v>44762.291666666664</v>
          </cell>
        </row>
        <row r="896">
          <cell r="A896">
            <v>44763.291666666664</v>
          </cell>
        </row>
        <row r="897">
          <cell r="A897">
            <v>44764.291666666664</v>
          </cell>
        </row>
        <row r="898">
          <cell r="A898">
            <v>44767.291666666664</v>
          </cell>
        </row>
        <row r="899">
          <cell r="A899">
            <v>44768.291666666664</v>
          </cell>
        </row>
        <row r="900">
          <cell r="A900">
            <v>44769.291666666664</v>
          </cell>
        </row>
        <row r="901">
          <cell r="A901">
            <v>44770.291666666664</v>
          </cell>
        </row>
        <row r="902">
          <cell r="A902">
            <v>44771.291666666664</v>
          </cell>
        </row>
        <row r="903">
          <cell r="A903">
            <v>44774.291666666664</v>
          </cell>
        </row>
        <row r="904">
          <cell r="A904">
            <v>44775.291666666664</v>
          </cell>
        </row>
        <row r="905">
          <cell r="A905">
            <v>44776.291666666664</v>
          </cell>
        </row>
        <row r="906">
          <cell r="A906">
            <v>44777.291666666664</v>
          </cell>
        </row>
        <row r="907">
          <cell r="A907">
            <v>44778.291666666664</v>
          </cell>
        </row>
        <row r="908">
          <cell r="A908">
            <v>44781.291666666664</v>
          </cell>
        </row>
        <row r="909">
          <cell r="A909">
            <v>44782.291666666664</v>
          </cell>
        </row>
        <row r="910">
          <cell r="A910">
            <v>44783.291666666664</v>
          </cell>
        </row>
        <row r="911">
          <cell r="A911">
            <v>44784.291666666664</v>
          </cell>
        </row>
        <row r="912">
          <cell r="A912">
            <v>44785.291666666664</v>
          </cell>
        </row>
        <row r="913">
          <cell r="A913">
            <v>44788.291666666664</v>
          </cell>
        </row>
        <row r="914">
          <cell r="A914">
            <v>44789.291666666664</v>
          </cell>
        </row>
        <row r="915">
          <cell r="A915">
            <v>44790.291666666664</v>
          </cell>
        </row>
        <row r="916">
          <cell r="A916">
            <v>44791.291666666664</v>
          </cell>
        </row>
        <row r="917">
          <cell r="A917">
            <v>44792.291666666664</v>
          </cell>
        </row>
        <row r="918">
          <cell r="A918">
            <v>44795.291666666664</v>
          </cell>
        </row>
        <row r="919">
          <cell r="A919">
            <v>44796.291666666664</v>
          </cell>
        </row>
        <row r="920">
          <cell r="A920">
            <v>44797.291666666664</v>
          </cell>
        </row>
        <row r="921">
          <cell r="A921">
            <v>44798.291666666664</v>
          </cell>
        </row>
        <row r="922">
          <cell r="A922">
            <v>44799.291666666664</v>
          </cell>
        </row>
        <row r="923">
          <cell r="A923">
            <v>44802.291666666664</v>
          </cell>
        </row>
        <row r="924">
          <cell r="A924">
            <v>44803.291666666664</v>
          </cell>
        </row>
        <row r="925">
          <cell r="A925">
            <v>44804.291666666664</v>
          </cell>
        </row>
        <row r="926">
          <cell r="A926">
            <v>44805.291666666664</v>
          </cell>
        </row>
        <row r="927">
          <cell r="A927">
            <v>44806.291666666664</v>
          </cell>
        </row>
        <row r="928">
          <cell r="A928">
            <v>44810.291666666664</v>
          </cell>
        </row>
        <row r="929">
          <cell r="A929">
            <v>44811.291666666664</v>
          </cell>
        </row>
        <row r="930">
          <cell r="A930">
            <v>44812.291666666664</v>
          </cell>
        </row>
        <row r="931">
          <cell r="A931">
            <v>44813.291666666664</v>
          </cell>
        </row>
        <row r="932">
          <cell r="A932">
            <v>44816.291666666664</v>
          </cell>
        </row>
        <row r="933">
          <cell r="A933">
            <v>44817.291666666664</v>
          </cell>
        </row>
        <row r="934">
          <cell r="A934">
            <v>44818.291666666664</v>
          </cell>
        </row>
        <row r="935">
          <cell r="A935">
            <v>44819.291666666664</v>
          </cell>
        </row>
        <row r="936">
          <cell r="A936">
            <v>44820.291666666664</v>
          </cell>
        </row>
        <row r="937">
          <cell r="A937">
            <v>44823.291666666664</v>
          </cell>
        </row>
        <row r="938">
          <cell r="A938">
            <v>44824.291666666664</v>
          </cell>
        </row>
        <row r="939">
          <cell r="A939">
            <v>44825.291666666664</v>
          </cell>
        </row>
        <row r="940">
          <cell r="A940">
            <v>44826.291666666664</v>
          </cell>
        </row>
        <row r="941">
          <cell r="A941">
            <v>44827.291666666664</v>
          </cell>
        </row>
        <row r="942">
          <cell r="A942">
            <v>44830.291666666664</v>
          </cell>
        </row>
        <row r="943">
          <cell r="A943">
            <v>44831.291666666664</v>
          </cell>
        </row>
        <row r="944">
          <cell r="A944">
            <v>44832.291666666664</v>
          </cell>
        </row>
        <row r="945">
          <cell r="A945">
            <v>44833.291666666664</v>
          </cell>
        </row>
        <row r="946">
          <cell r="A946">
            <v>44834.291666666664</v>
          </cell>
        </row>
        <row r="947">
          <cell r="A947">
            <v>44837.291666666664</v>
          </cell>
        </row>
        <row r="948">
          <cell r="A948">
            <v>44838.291666666664</v>
          </cell>
        </row>
        <row r="949">
          <cell r="A949">
            <v>44839.291666666664</v>
          </cell>
        </row>
        <row r="950">
          <cell r="A950">
            <v>44840.291666666664</v>
          </cell>
        </row>
        <row r="951">
          <cell r="A951">
            <v>44841.291666666664</v>
          </cell>
        </row>
        <row r="952">
          <cell r="A952">
            <v>44844.291666666664</v>
          </cell>
        </row>
        <row r="953">
          <cell r="A953">
            <v>44845.291666666664</v>
          </cell>
        </row>
        <row r="954">
          <cell r="A954">
            <v>44846.291666666664</v>
          </cell>
        </row>
        <row r="955">
          <cell r="A955">
            <v>44847.291666666664</v>
          </cell>
        </row>
        <row r="956">
          <cell r="A956">
            <v>44848.291666666664</v>
          </cell>
        </row>
        <row r="957">
          <cell r="A957">
            <v>44851.291666666664</v>
          </cell>
        </row>
        <row r="958">
          <cell r="A958">
            <v>44852.291666666664</v>
          </cell>
        </row>
        <row r="959">
          <cell r="A959">
            <v>44853.291666666664</v>
          </cell>
        </row>
        <row r="960">
          <cell r="A960">
            <v>44854.291666666664</v>
          </cell>
        </row>
        <row r="961">
          <cell r="A961">
            <v>44855.291666666664</v>
          </cell>
        </row>
        <row r="962">
          <cell r="A962">
            <v>44858.291666666664</v>
          </cell>
        </row>
        <row r="963">
          <cell r="A963">
            <v>44859.291666666664</v>
          </cell>
        </row>
        <row r="964">
          <cell r="A964">
            <v>44860.291666666664</v>
          </cell>
        </row>
        <row r="965">
          <cell r="A965">
            <v>44861.291666666664</v>
          </cell>
        </row>
        <row r="966">
          <cell r="A966">
            <v>44862.291666666664</v>
          </cell>
        </row>
        <row r="967">
          <cell r="A967">
            <v>44865.291666666664</v>
          </cell>
        </row>
        <row r="968">
          <cell r="A968">
            <v>44866.291666666664</v>
          </cell>
        </row>
        <row r="969">
          <cell r="A969">
            <v>44867.291666666664</v>
          </cell>
        </row>
        <row r="970">
          <cell r="A970">
            <v>44868.291666666664</v>
          </cell>
        </row>
        <row r="971">
          <cell r="A971">
            <v>44869.291666666664</v>
          </cell>
        </row>
        <row r="972">
          <cell r="A972">
            <v>44872.291666666664</v>
          </cell>
        </row>
        <row r="973">
          <cell r="A973">
            <v>44873.291666666664</v>
          </cell>
        </row>
        <row r="974">
          <cell r="A974">
            <v>44874.291666666664</v>
          </cell>
        </row>
        <row r="975">
          <cell r="A975">
            <v>44875.291666666664</v>
          </cell>
        </row>
        <row r="976">
          <cell r="A976">
            <v>44876.291666666664</v>
          </cell>
        </row>
        <row r="977">
          <cell r="A977">
            <v>44879.291666666664</v>
          </cell>
        </row>
        <row r="978">
          <cell r="A978">
            <v>44880.291666666664</v>
          </cell>
        </row>
        <row r="979">
          <cell r="A979">
            <v>44881.291666666664</v>
          </cell>
        </row>
        <row r="980">
          <cell r="A980">
            <v>44882.291666666664</v>
          </cell>
        </row>
        <row r="981">
          <cell r="A981">
            <v>44883.291666666664</v>
          </cell>
        </row>
        <row r="982">
          <cell r="A982">
            <v>44886.291666666664</v>
          </cell>
        </row>
        <row r="983">
          <cell r="A983">
            <v>44887.291666666664</v>
          </cell>
        </row>
        <row r="984">
          <cell r="A984">
            <v>44888.291666666664</v>
          </cell>
        </row>
        <row r="985">
          <cell r="A985">
            <v>44890.291666666664</v>
          </cell>
        </row>
        <row r="986">
          <cell r="A986">
            <v>44893.291666666664</v>
          </cell>
        </row>
        <row r="987">
          <cell r="A987">
            <v>44894.291666666664</v>
          </cell>
        </row>
        <row r="988">
          <cell r="A988">
            <v>44895.291666666664</v>
          </cell>
        </row>
        <row r="989">
          <cell r="A989">
            <v>44896.291666666664</v>
          </cell>
        </row>
        <row r="990">
          <cell r="A990">
            <v>44897.291666666664</v>
          </cell>
        </row>
        <row r="991">
          <cell r="A991">
            <v>44900.291666666664</v>
          </cell>
        </row>
        <row r="992">
          <cell r="A992">
            <v>44901.291666666664</v>
          </cell>
        </row>
        <row r="993">
          <cell r="A993">
            <v>44902.291666666664</v>
          </cell>
        </row>
        <row r="994">
          <cell r="A994">
            <v>44903.291666666664</v>
          </cell>
        </row>
        <row r="995">
          <cell r="A995">
            <v>44904.291666666664</v>
          </cell>
        </row>
        <row r="996">
          <cell r="A996">
            <v>44907.291666666664</v>
          </cell>
        </row>
        <row r="997">
          <cell r="A997">
            <v>44908.291666666664</v>
          </cell>
        </row>
        <row r="998">
          <cell r="A998">
            <v>44909.291666666664</v>
          </cell>
        </row>
        <row r="999">
          <cell r="A999">
            <v>44910.291666666664</v>
          </cell>
        </row>
        <row r="1000">
          <cell r="A1000">
            <v>44911.291666666664</v>
          </cell>
        </row>
        <row r="1001">
          <cell r="A1001">
            <v>44914.291666666664</v>
          </cell>
        </row>
        <row r="1002">
          <cell r="A1002">
            <v>44915.291666666664</v>
          </cell>
        </row>
        <row r="1003">
          <cell r="A1003">
            <v>44916.291666666664</v>
          </cell>
        </row>
        <row r="1004">
          <cell r="A1004">
            <v>44917.291666666664</v>
          </cell>
        </row>
        <row r="1005">
          <cell r="A1005">
            <v>44918.291666666664</v>
          </cell>
        </row>
        <row r="1006">
          <cell r="A1006">
            <v>44922.291666666664</v>
          </cell>
        </row>
        <row r="1007">
          <cell r="A1007">
            <v>44923.291666666664</v>
          </cell>
        </row>
        <row r="1008">
          <cell r="A1008">
            <v>44924.291666666664</v>
          </cell>
        </row>
        <row r="1009">
          <cell r="A1009">
            <v>44925.291666666664</v>
          </cell>
        </row>
        <row r="1010">
          <cell r="A1010">
            <v>44929.291666666664</v>
          </cell>
        </row>
        <row r="1011">
          <cell r="A1011">
            <v>44930.291666666664</v>
          </cell>
        </row>
        <row r="1012">
          <cell r="A1012">
            <v>44931.291666666664</v>
          </cell>
        </row>
        <row r="1013">
          <cell r="A1013">
            <v>44932.291666666664</v>
          </cell>
        </row>
        <row r="1014">
          <cell r="A1014">
            <v>44935.291666666664</v>
          </cell>
        </row>
        <row r="1015">
          <cell r="A1015">
            <v>44936.291666666664</v>
          </cell>
        </row>
        <row r="1016">
          <cell r="A1016">
            <v>44937.291666666664</v>
          </cell>
        </row>
        <row r="1017">
          <cell r="A1017">
            <v>44938.291666666664</v>
          </cell>
        </row>
        <row r="1018">
          <cell r="A1018">
            <v>44939.291666666664</v>
          </cell>
        </row>
        <row r="1019">
          <cell r="A1019">
            <v>44943.291666666664</v>
          </cell>
        </row>
        <row r="1020">
          <cell r="A1020">
            <v>44944.291666666664</v>
          </cell>
        </row>
        <row r="1021">
          <cell r="A1021">
            <v>44945.291666666664</v>
          </cell>
        </row>
        <row r="1022">
          <cell r="A1022">
            <v>44946.291666666664</v>
          </cell>
        </row>
        <row r="1023">
          <cell r="A1023">
            <v>44949.291666666664</v>
          </cell>
        </row>
        <row r="1024">
          <cell r="A1024">
            <v>44950.291666666664</v>
          </cell>
        </row>
        <row r="1025">
          <cell r="A1025">
            <v>44951.291666666664</v>
          </cell>
        </row>
        <row r="1026">
          <cell r="A1026">
            <v>44952.291666666664</v>
          </cell>
        </row>
        <row r="1027">
          <cell r="A1027">
            <v>44953.291666666664</v>
          </cell>
        </row>
        <row r="1028">
          <cell r="A1028">
            <v>44956.291666666664</v>
          </cell>
        </row>
        <row r="1029">
          <cell r="A1029">
            <v>44957.291666666664</v>
          </cell>
        </row>
        <row r="1030">
          <cell r="A1030">
            <v>44958.291666666664</v>
          </cell>
        </row>
        <row r="1031">
          <cell r="A1031">
            <v>44959.291666666664</v>
          </cell>
        </row>
        <row r="1032">
          <cell r="A1032">
            <v>44960.291666666664</v>
          </cell>
        </row>
        <row r="1033">
          <cell r="A1033">
            <v>44963.291666666664</v>
          </cell>
        </row>
        <row r="1034">
          <cell r="A1034">
            <v>44964.291666666664</v>
          </cell>
        </row>
        <row r="1035">
          <cell r="A1035">
            <v>44965.291666666664</v>
          </cell>
        </row>
        <row r="1036">
          <cell r="A1036">
            <v>44966.291666666664</v>
          </cell>
        </row>
        <row r="1037">
          <cell r="A1037">
            <v>44967.291666666664</v>
          </cell>
        </row>
        <row r="1038">
          <cell r="A1038">
            <v>44970.291666666664</v>
          </cell>
        </row>
        <row r="1039">
          <cell r="A1039">
            <v>44971.291666666664</v>
          </cell>
        </row>
        <row r="1040">
          <cell r="A1040">
            <v>44972.291666666664</v>
          </cell>
        </row>
        <row r="1041">
          <cell r="A1041">
            <v>44973.291666666664</v>
          </cell>
        </row>
        <row r="1042">
          <cell r="A1042">
            <v>44974.291666666664</v>
          </cell>
        </row>
        <row r="1043">
          <cell r="A1043">
            <v>44978.291666666664</v>
          </cell>
        </row>
        <row r="1044">
          <cell r="A1044">
            <v>44979.291666666664</v>
          </cell>
        </row>
        <row r="1045">
          <cell r="A1045">
            <v>44980.291666666664</v>
          </cell>
        </row>
        <row r="1046">
          <cell r="A1046">
            <v>44981.291666666664</v>
          </cell>
        </row>
        <row r="1047">
          <cell r="A1047">
            <v>44984.291666666664</v>
          </cell>
        </row>
        <row r="1048">
          <cell r="A1048">
            <v>44985.291666666664</v>
          </cell>
        </row>
        <row r="1049">
          <cell r="A1049">
            <v>44986.291666666664</v>
          </cell>
        </row>
        <row r="1050">
          <cell r="A1050">
            <v>44987.291666666664</v>
          </cell>
        </row>
        <row r="1051">
          <cell r="A1051">
            <v>44988.291666666664</v>
          </cell>
        </row>
        <row r="1052">
          <cell r="A1052">
            <v>44991.291666666664</v>
          </cell>
        </row>
        <row r="1053">
          <cell r="A1053">
            <v>44992.291666666664</v>
          </cell>
        </row>
        <row r="1054">
          <cell r="A1054">
            <v>44993.291666666664</v>
          </cell>
        </row>
        <row r="1055">
          <cell r="A1055">
            <v>44994.291666666664</v>
          </cell>
        </row>
        <row r="1056">
          <cell r="A1056">
            <v>44995.291666666664</v>
          </cell>
        </row>
        <row r="1057">
          <cell r="A1057">
            <v>44998.291666666664</v>
          </cell>
        </row>
        <row r="1058">
          <cell r="A1058">
            <v>44999.291666666664</v>
          </cell>
        </row>
        <row r="1059">
          <cell r="A1059">
            <v>45000.291666666664</v>
          </cell>
        </row>
        <row r="1060">
          <cell r="A1060">
            <v>45001.291666666664</v>
          </cell>
        </row>
        <row r="1061">
          <cell r="A1061">
            <v>45002.291666666664</v>
          </cell>
        </row>
        <row r="1062">
          <cell r="A1062">
            <v>45005.291666666664</v>
          </cell>
        </row>
        <row r="1063">
          <cell r="A1063">
            <v>45006.291666666664</v>
          </cell>
        </row>
        <row r="1064">
          <cell r="A1064">
            <v>45007.291666666664</v>
          </cell>
        </row>
        <row r="1065">
          <cell r="A1065">
            <v>45008.291666666664</v>
          </cell>
        </row>
        <row r="1066">
          <cell r="A1066">
            <v>45009.291666666664</v>
          </cell>
        </row>
        <row r="1067">
          <cell r="A1067">
            <v>45012.291666666664</v>
          </cell>
        </row>
        <row r="1068">
          <cell r="A1068">
            <v>45013.291666666664</v>
          </cell>
        </row>
        <row r="1069">
          <cell r="A1069">
            <v>45014.291666666664</v>
          </cell>
        </row>
        <row r="1070">
          <cell r="A1070">
            <v>45015.291666666664</v>
          </cell>
        </row>
        <row r="1071">
          <cell r="A1071">
            <v>45016.291666666664</v>
          </cell>
        </row>
        <row r="1072">
          <cell r="A1072">
            <v>45019.291666666664</v>
          </cell>
        </row>
        <row r="1073">
          <cell r="A1073">
            <v>45020.291666666664</v>
          </cell>
        </row>
        <row r="1074">
          <cell r="A1074">
            <v>45021.291666666664</v>
          </cell>
        </row>
        <row r="1075">
          <cell r="A1075">
            <v>45022.291666666664</v>
          </cell>
        </row>
        <row r="1076">
          <cell r="A1076">
            <v>45026.291666666664</v>
          </cell>
        </row>
        <row r="1077">
          <cell r="A1077">
            <v>45027.291666666664</v>
          </cell>
        </row>
        <row r="1078">
          <cell r="A1078">
            <v>45028.291666666664</v>
          </cell>
        </row>
        <row r="1079">
          <cell r="A1079">
            <v>45029.291666666664</v>
          </cell>
        </row>
        <row r="1080">
          <cell r="A1080">
            <v>45030.291666666664</v>
          </cell>
        </row>
        <row r="1081">
          <cell r="A1081">
            <v>45033.291666666664</v>
          </cell>
        </row>
        <row r="1082">
          <cell r="A1082">
            <v>45034.291666666664</v>
          </cell>
        </row>
        <row r="1083">
          <cell r="A1083">
            <v>45035.291666666664</v>
          </cell>
        </row>
        <row r="1084">
          <cell r="A1084">
            <v>45036.291666666664</v>
          </cell>
        </row>
        <row r="1085">
          <cell r="A1085">
            <v>45037.291666666664</v>
          </cell>
        </row>
        <row r="1086">
          <cell r="A1086">
            <v>45040.291666666664</v>
          </cell>
        </row>
        <row r="1087">
          <cell r="A1087">
            <v>45041.291666666664</v>
          </cell>
        </row>
        <row r="1088">
          <cell r="A1088">
            <v>45042.291666666664</v>
          </cell>
        </row>
        <row r="1089">
          <cell r="A1089">
            <v>45043.291666666664</v>
          </cell>
        </row>
        <row r="1090">
          <cell r="A1090">
            <v>45044.291666666664</v>
          </cell>
        </row>
        <row r="1091">
          <cell r="A1091">
            <v>45047.291666666664</v>
          </cell>
        </row>
        <row r="1092">
          <cell r="A1092">
            <v>45048.291666666664</v>
          </cell>
        </row>
        <row r="1093">
          <cell r="A1093">
            <v>45049.291666666664</v>
          </cell>
        </row>
        <row r="1094">
          <cell r="A1094">
            <v>45050.291666666664</v>
          </cell>
        </row>
        <row r="1095">
          <cell r="A1095">
            <v>45051.291666666664</v>
          </cell>
        </row>
        <row r="1096">
          <cell r="A1096">
            <v>45054.291666666664</v>
          </cell>
        </row>
        <row r="1097">
          <cell r="A1097">
            <v>45055.291666666664</v>
          </cell>
        </row>
        <row r="1098">
          <cell r="A1098">
            <v>45056.291666666664</v>
          </cell>
        </row>
        <row r="1099">
          <cell r="A1099">
            <v>45057.291666666664</v>
          </cell>
        </row>
        <row r="1100">
          <cell r="A1100">
            <v>45058.291666666664</v>
          </cell>
        </row>
        <row r="1101">
          <cell r="A1101">
            <v>45061.291666666664</v>
          </cell>
        </row>
        <row r="1102">
          <cell r="A1102">
            <v>45062.291666666664</v>
          </cell>
        </row>
        <row r="1103">
          <cell r="A1103">
            <v>45063.291666666664</v>
          </cell>
        </row>
        <row r="1104">
          <cell r="A1104">
            <v>45064.291666666664</v>
          </cell>
        </row>
        <row r="1105">
          <cell r="A1105">
            <v>45065.291666666664</v>
          </cell>
        </row>
        <row r="1106">
          <cell r="A1106">
            <v>45068.291666666664</v>
          </cell>
        </row>
        <row r="1107">
          <cell r="A1107">
            <v>45069.291666666664</v>
          </cell>
        </row>
        <row r="1108">
          <cell r="A1108">
            <v>45070.291666666664</v>
          </cell>
        </row>
        <row r="1109">
          <cell r="A1109">
            <v>45071.291666666664</v>
          </cell>
        </row>
        <row r="1110">
          <cell r="A1110">
            <v>45072.291666666664</v>
          </cell>
        </row>
        <row r="1111">
          <cell r="A1111">
            <v>45076.291666666664</v>
          </cell>
        </row>
        <row r="1112">
          <cell r="A1112">
            <v>45077.291666666664</v>
          </cell>
        </row>
        <row r="1113">
          <cell r="A1113">
            <v>45078.291666666664</v>
          </cell>
        </row>
        <row r="1114">
          <cell r="A1114">
            <v>45079.291666666664</v>
          </cell>
        </row>
        <row r="1115">
          <cell r="A1115">
            <v>45082.291666666664</v>
          </cell>
        </row>
        <row r="1116">
          <cell r="A1116">
            <v>45083.291666666664</v>
          </cell>
        </row>
        <row r="1117">
          <cell r="A1117">
            <v>45084.291666666664</v>
          </cell>
        </row>
        <row r="1118">
          <cell r="A1118">
            <v>45085.291666666664</v>
          </cell>
        </row>
        <row r="1119">
          <cell r="A1119">
            <v>45086.291666666664</v>
          </cell>
        </row>
        <row r="1120">
          <cell r="A1120">
            <v>45089.291666666664</v>
          </cell>
        </row>
        <row r="1121">
          <cell r="A1121">
            <v>45090.291666666664</v>
          </cell>
        </row>
        <row r="1122">
          <cell r="A1122">
            <v>45091.291666666664</v>
          </cell>
        </row>
        <row r="1123">
          <cell r="A1123">
            <v>45092.291666666664</v>
          </cell>
        </row>
        <row r="1124">
          <cell r="A1124">
            <v>45093.291666666664</v>
          </cell>
        </row>
        <row r="1125">
          <cell r="A1125">
            <v>45097.291666666664</v>
          </cell>
        </row>
        <row r="1126">
          <cell r="A1126">
            <v>45098.291666666664</v>
          </cell>
        </row>
        <row r="1127">
          <cell r="A1127">
            <v>45099.291666666664</v>
          </cell>
        </row>
        <row r="1128">
          <cell r="A1128">
            <v>45100.291666666664</v>
          </cell>
        </row>
        <row r="1129">
          <cell r="A1129">
            <v>45103.291666666664</v>
          </cell>
        </row>
        <row r="1130">
          <cell r="A1130">
            <v>45104.291666666664</v>
          </cell>
        </row>
        <row r="1131">
          <cell r="A1131">
            <v>45105.291666666664</v>
          </cell>
        </row>
        <row r="1132">
          <cell r="A1132">
            <v>45106.291666666664</v>
          </cell>
        </row>
        <row r="1133">
          <cell r="A1133">
            <v>45107.291666666664</v>
          </cell>
        </row>
        <row r="1134">
          <cell r="A1134">
            <v>45110.291666666664</v>
          </cell>
        </row>
        <row r="1135">
          <cell r="A1135">
            <v>45112.291666666664</v>
          </cell>
        </row>
        <row r="1136">
          <cell r="A1136">
            <v>45113.291666666664</v>
          </cell>
        </row>
        <row r="1137">
          <cell r="A1137">
            <v>45114.291666666664</v>
          </cell>
        </row>
        <row r="1138">
          <cell r="A1138">
            <v>45117.291666666664</v>
          </cell>
        </row>
        <row r="1139">
          <cell r="A1139">
            <v>45118.291666666664</v>
          </cell>
        </row>
        <row r="1140">
          <cell r="A1140">
            <v>45119.291666666664</v>
          </cell>
        </row>
        <row r="1141">
          <cell r="A1141">
            <v>45120.291666666664</v>
          </cell>
        </row>
        <row r="1142">
          <cell r="A1142">
            <v>45121.291666666664</v>
          </cell>
        </row>
        <row r="1143">
          <cell r="A1143">
            <v>45124.291666666664</v>
          </cell>
        </row>
        <row r="1144">
          <cell r="A1144">
            <v>45125.291666666664</v>
          </cell>
        </row>
        <row r="1145">
          <cell r="A1145">
            <v>45126.291666666664</v>
          </cell>
        </row>
        <row r="1146">
          <cell r="A1146">
            <v>45127.291666666664</v>
          </cell>
        </row>
        <row r="1147">
          <cell r="A1147">
            <v>45128.291666666664</v>
          </cell>
        </row>
        <row r="1148">
          <cell r="A1148">
            <v>45131.291666666664</v>
          </cell>
        </row>
        <row r="1149">
          <cell r="A1149">
            <v>45132.291666666664</v>
          </cell>
        </row>
        <row r="1150">
          <cell r="A1150">
            <v>45133.291666666664</v>
          </cell>
        </row>
        <row r="1151">
          <cell r="A1151">
            <v>45134.291666666664</v>
          </cell>
        </row>
        <row r="1152">
          <cell r="A1152">
            <v>45135.291666666664</v>
          </cell>
        </row>
        <row r="1153">
          <cell r="A1153">
            <v>45138.291666666664</v>
          </cell>
        </row>
        <row r="1154">
          <cell r="A1154">
            <v>45139.291666666664</v>
          </cell>
        </row>
        <row r="1155">
          <cell r="A1155">
            <v>45140.291666666664</v>
          </cell>
        </row>
        <row r="1156">
          <cell r="A1156">
            <v>45141.291666666664</v>
          </cell>
        </row>
        <row r="1157">
          <cell r="A1157">
            <v>45142.291666666664</v>
          </cell>
        </row>
        <row r="1158">
          <cell r="A1158">
            <v>45145.291666666664</v>
          </cell>
        </row>
        <row r="1159">
          <cell r="A1159">
            <v>45146.291666666664</v>
          </cell>
        </row>
        <row r="1160">
          <cell r="A1160">
            <v>45147.291666666664</v>
          </cell>
        </row>
        <row r="1161">
          <cell r="A1161">
            <v>45148.291666666664</v>
          </cell>
        </row>
        <row r="1162">
          <cell r="A1162">
            <v>45149.291666666664</v>
          </cell>
        </row>
        <row r="1163">
          <cell r="A1163">
            <v>45152.291666666664</v>
          </cell>
        </row>
        <row r="1164">
          <cell r="A1164">
            <v>45153.291666666664</v>
          </cell>
        </row>
        <row r="1165">
          <cell r="A1165">
            <v>45154.291666666664</v>
          </cell>
        </row>
        <row r="1166">
          <cell r="A1166">
            <v>45155.291666666664</v>
          </cell>
        </row>
        <row r="1167">
          <cell r="A1167">
            <v>45156.291666666664</v>
          </cell>
        </row>
        <row r="1168">
          <cell r="A1168">
            <v>45159.291666666664</v>
          </cell>
        </row>
        <row r="1169">
          <cell r="A1169">
            <v>45160.291666666664</v>
          </cell>
        </row>
        <row r="1170">
          <cell r="A1170">
            <v>45161.291666666664</v>
          </cell>
        </row>
        <row r="1171">
          <cell r="A1171">
            <v>45162.291666666664</v>
          </cell>
        </row>
        <row r="1172">
          <cell r="A1172">
            <v>45163.291666666664</v>
          </cell>
        </row>
        <row r="1173">
          <cell r="A1173">
            <v>45166.291666666664</v>
          </cell>
        </row>
        <row r="1174">
          <cell r="A1174">
            <v>45167.291666666664</v>
          </cell>
        </row>
        <row r="1175">
          <cell r="A1175">
            <v>45168.291666666664</v>
          </cell>
        </row>
        <row r="1176">
          <cell r="A1176">
            <v>45169.291666666664</v>
          </cell>
        </row>
        <row r="1177">
          <cell r="A1177">
            <v>45170.291666666664</v>
          </cell>
        </row>
        <row r="1178">
          <cell r="A1178">
            <v>45174.291666666664</v>
          </cell>
        </row>
        <row r="1179">
          <cell r="A1179">
            <v>45175.291666666664</v>
          </cell>
        </row>
        <row r="1180">
          <cell r="A1180">
            <v>45176.291666666664</v>
          </cell>
        </row>
        <row r="1181">
          <cell r="A1181">
            <v>45177.291666666664</v>
          </cell>
        </row>
        <row r="1182">
          <cell r="A1182">
            <v>45180.291666666664</v>
          </cell>
        </row>
        <row r="1183">
          <cell r="A1183">
            <v>45181.291666666664</v>
          </cell>
        </row>
        <row r="1184">
          <cell r="A1184">
            <v>45182.291666666664</v>
          </cell>
        </row>
        <row r="1185">
          <cell r="A1185">
            <v>45183.291666666664</v>
          </cell>
        </row>
        <row r="1186">
          <cell r="A1186">
            <v>45184.291666666664</v>
          </cell>
        </row>
        <row r="1187">
          <cell r="A1187">
            <v>45187.291666666664</v>
          </cell>
        </row>
        <row r="1188">
          <cell r="A1188">
            <v>45188.291666666664</v>
          </cell>
        </row>
        <row r="1189">
          <cell r="A1189">
            <v>45189.291666666664</v>
          </cell>
        </row>
        <row r="1190">
          <cell r="A1190">
            <v>45190.291666666664</v>
          </cell>
        </row>
        <row r="1191">
          <cell r="A1191">
            <v>45191.291666666664</v>
          </cell>
        </row>
        <row r="1192">
          <cell r="A1192">
            <v>45194.291666666664</v>
          </cell>
        </row>
        <row r="1193">
          <cell r="A1193">
            <v>45195.291666666664</v>
          </cell>
        </row>
        <row r="1194">
          <cell r="A1194">
            <v>45196.291666666664</v>
          </cell>
        </row>
        <row r="1195">
          <cell r="A1195">
            <v>45197.291666666664</v>
          </cell>
        </row>
        <row r="1196">
          <cell r="A1196">
            <v>45198.291666666664</v>
          </cell>
        </row>
        <row r="1197">
          <cell r="A1197">
            <v>45201.291666666664</v>
          </cell>
        </row>
        <row r="1198">
          <cell r="A1198">
            <v>45202.291666666664</v>
          </cell>
        </row>
        <row r="1199">
          <cell r="A1199">
            <v>45203.291666666664</v>
          </cell>
        </row>
        <row r="1200">
          <cell r="A1200">
            <v>45204.291666666664</v>
          </cell>
        </row>
        <row r="1201">
          <cell r="A1201">
            <v>45205.291666666664</v>
          </cell>
        </row>
        <row r="1202">
          <cell r="A1202">
            <v>45208.291666666664</v>
          </cell>
        </row>
        <row r="1203">
          <cell r="A1203">
            <v>45209.291666666664</v>
          </cell>
        </row>
        <row r="1204">
          <cell r="A1204">
            <v>45210.291666666664</v>
          </cell>
        </row>
        <row r="1205">
          <cell r="A1205">
            <v>45211.291666666664</v>
          </cell>
        </row>
        <row r="1206">
          <cell r="A1206">
            <v>45212.291666666664</v>
          </cell>
        </row>
        <row r="1207">
          <cell r="A1207">
            <v>45215.291666666664</v>
          </cell>
        </row>
        <row r="1208">
          <cell r="A1208">
            <v>45216.291666666664</v>
          </cell>
        </row>
        <row r="1209">
          <cell r="A1209">
            <v>45217.291666666664</v>
          </cell>
        </row>
        <row r="1210">
          <cell r="A1210">
            <v>45218.291666666664</v>
          </cell>
        </row>
        <row r="1211">
          <cell r="A1211">
            <v>45219.291666666664</v>
          </cell>
        </row>
        <row r="1212">
          <cell r="A1212">
            <v>45222.291666666664</v>
          </cell>
        </row>
        <row r="1213">
          <cell r="A1213">
            <v>45223.291666666664</v>
          </cell>
        </row>
        <row r="1214">
          <cell r="A1214">
            <v>45224.291666666664</v>
          </cell>
        </row>
        <row r="1215">
          <cell r="A1215">
            <v>45225.291666666664</v>
          </cell>
        </row>
        <row r="1216">
          <cell r="A1216">
            <v>45226.291666666664</v>
          </cell>
        </row>
        <row r="1217">
          <cell r="A1217">
            <v>45229.291666666664</v>
          </cell>
        </row>
        <row r="1218">
          <cell r="A1218">
            <v>45230.291666666664</v>
          </cell>
        </row>
        <row r="1219">
          <cell r="A1219">
            <v>45231.291666666664</v>
          </cell>
        </row>
        <row r="1220">
          <cell r="A1220">
            <v>45232.291666666664</v>
          </cell>
        </row>
        <row r="1221">
          <cell r="A1221">
            <v>45233.291666666664</v>
          </cell>
        </row>
        <row r="1222">
          <cell r="A1222">
            <v>45236.291666666664</v>
          </cell>
        </row>
        <row r="1223">
          <cell r="A1223">
            <v>45237.291666666664</v>
          </cell>
        </row>
        <row r="1224">
          <cell r="A1224">
            <v>45238.291666666664</v>
          </cell>
        </row>
        <row r="1225">
          <cell r="A1225">
            <v>45239.291666666664</v>
          </cell>
        </row>
        <row r="1226">
          <cell r="A1226">
            <v>45240.291666666664</v>
          </cell>
        </row>
        <row r="1227">
          <cell r="A1227">
            <v>45243.291666666664</v>
          </cell>
        </row>
        <row r="1228">
          <cell r="A1228">
            <v>45244.291666666664</v>
          </cell>
        </row>
        <row r="1229">
          <cell r="A1229">
            <v>45245.291666666664</v>
          </cell>
        </row>
        <row r="1230">
          <cell r="A1230">
            <v>45246.291666666664</v>
          </cell>
        </row>
        <row r="1231">
          <cell r="A1231">
            <v>45247.291666666664</v>
          </cell>
        </row>
        <row r="1232">
          <cell r="A1232">
            <v>45250.291666666664</v>
          </cell>
        </row>
        <row r="1233">
          <cell r="A1233">
            <v>45251.291666666664</v>
          </cell>
        </row>
        <row r="1234">
          <cell r="A1234">
            <v>45252.291666666664</v>
          </cell>
        </row>
        <row r="1235">
          <cell r="A1235">
            <v>45254.291666666664</v>
          </cell>
        </row>
        <row r="1236">
          <cell r="A1236">
            <v>45257.291666666664</v>
          </cell>
        </row>
        <row r="1237">
          <cell r="A1237">
            <v>45258.291666666664</v>
          </cell>
        </row>
        <row r="1238">
          <cell r="A1238">
            <v>45259.291666666664</v>
          </cell>
        </row>
        <row r="1239">
          <cell r="A1239">
            <v>45260.291666666664</v>
          </cell>
        </row>
        <row r="1240">
          <cell r="A1240">
            <v>45261.291666666664</v>
          </cell>
        </row>
        <row r="1241">
          <cell r="A1241">
            <v>45264.291666666664</v>
          </cell>
        </row>
        <row r="1242">
          <cell r="A1242">
            <v>45265.291666666664</v>
          </cell>
        </row>
        <row r="1243">
          <cell r="A1243">
            <v>45266.291666666664</v>
          </cell>
        </row>
        <row r="1244">
          <cell r="A1244">
            <v>45267.291666666664</v>
          </cell>
        </row>
        <row r="1245">
          <cell r="A1245">
            <v>45268.291666666664</v>
          </cell>
        </row>
        <row r="1246">
          <cell r="A1246">
            <v>45271.291666666664</v>
          </cell>
        </row>
        <row r="1247">
          <cell r="A1247">
            <v>45272.291666666664</v>
          </cell>
        </row>
        <row r="1248">
          <cell r="A1248">
            <v>45273.291666666664</v>
          </cell>
        </row>
        <row r="1249">
          <cell r="A1249">
            <v>45274.291666666664</v>
          </cell>
        </row>
        <row r="1250">
          <cell r="A1250">
            <v>45275.291666666664</v>
          </cell>
        </row>
        <row r="1251">
          <cell r="A1251">
            <v>45278.291666666664</v>
          </cell>
        </row>
        <row r="1252">
          <cell r="A1252">
            <v>45279.291666666664</v>
          </cell>
        </row>
        <row r="1253">
          <cell r="A1253">
            <v>45280.291666666664</v>
          </cell>
        </row>
        <row r="1254">
          <cell r="A1254">
            <v>45281.291666666664</v>
          </cell>
        </row>
        <row r="1255">
          <cell r="A1255">
            <v>45282.291666666664</v>
          </cell>
        </row>
        <row r="1256">
          <cell r="A1256">
            <v>45286.291666666664</v>
          </cell>
        </row>
        <row r="1257">
          <cell r="A1257">
            <v>45287.291666666664</v>
          </cell>
        </row>
        <row r="1258">
          <cell r="A1258">
            <v>45288.291666666664</v>
          </cell>
        </row>
        <row r="1259">
          <cell r="A1259">
            <v>45289.291666666664</v>
          </cell>
        </row>
        <row r="1260">
          <cell r="A1260">
            <v>45293.291666666664</v>
          </cell>
        </row>
        <row r="1261">
          <cell r="A1261">
            <v>45294.291666666664</v>
          </cell>
        </row>
        <row r="1262">
          <cell r="A1262">
            <v>45295.291666666664</v>
          </cell>
        </row>
        <row r="1263">
          <cell r="A1263">
            <v>45296.291666666664</v>
          </cell>
        </row>
        <row r="1264">
          <cell r="A1264">
            <v>45299.291666666664</v>
          </cell>
        </row>
        <row r="1265">
          <cell r="A1265">
            <v>45300.291666666664</v>
          </cell>
        </row>
        <row r="1266">
          <cell r="A1266">
            <v>45301.291666666664</v>
          </cell>
        </row>
        <row r="1267">
          <cell r="A1267">
            <v>45302.291666666664</v>
          </cell>
        </row>
        <row r="1268">
          <cell r="A1268">
            <v>45303.291666666664</v>
          </cell>
        </row>
        <row r="1269">
          <cell r="A1269">
            <v>45307.291666666664</v>
          </cell>
        </row>
        <row r="1270">
          <cell r="A1270">
            <v>45308.291666666664</v>
          </cell>
        </row>
        <row r="1271">
          <cell r="A1271">
            <v>45309.291666666664</v>
          </cell>
        </row>
        <row r="1272">
          <cell r="A1272">
            <v>45310.291666666664</v>
          </cell>
        </row>
        <row r="1273">
          <cell r="A1273">
            <v>45313.291666666664</v>
          </cell>
        </row>
        <row r="1274">
          <cell r="A1274">
            <v>45314.291666666664</v>
          </cell>
        </row>
        <row r="1275">
          <cell r="A1275">
            <v>45315.291666666664</v>
          </cell>
        </row>
        <row r="1276">
          <cell r="A1276">
            <v>45316.291666666664</v>
          </cell>
        </row>
        <row r="1277">
          <cell r="A1277">
            <v>45317.291666666664</v>
          </cell>
        </row>
        <row r="1278">
          <cell r="A1278">
            <v>45320.291666666664</v>
          </cell>
        </row>
        <row r="1279">
          <cell r="A1279">
            <v>45321.291666666664</v>
          </cell>
        </row>
        <row r="1280">
          <cell r="A1280">
            <v>45322.291666666664</v>
          </cell>
        </row>
        <row r="1281">
          <cell r="A1281">
            <v>45323.291666666664</v>
          </cell>
        </row>
        <row r="1282">
          <cell r="A1282">
            <v>45324.291666666664</v>
          </cell>
        </row>
        <row r="1283">
          <cell r="A1283">
            <v>45327.291666666664</v>
          </cell>
        </row>
        <row r="1284">
          <cell r="A1284">
            <v>45328.291666666664</v>
          </cell>
        </row>
        <row r="1285">
          <cell r="A1285">
            <v>45329.291666666664</v>
          </cell>
        </row>
        <row r="1286">
          <cell r="A1286">
            <v>45330.291666666664</v>
          </cell>
        </row>
        <row r="1287">
          <cell r="A1287">
            <v>45331.291666666664</v>
          </cell>
        </row>
        <row r="1288">
          <cell r="A1288">
            <v>45334.291666666664</v>
          </cell>
        </row>
        <row r="1289">
          <cell r="A1289">
            <v>45335.291666666664</v>
          </cell>
        </row>
        <row r="1290">
          <cell r="A1290">
            <v>45336.291666666664</v>
          </cell>
        </row>
        <row r="1291">
          <cell r="A1291">
            <v>45337.291666666664</v>
          </cell>
        </row>
        <row r="1292">
          <cell r="A1292">
            <v>45338.291666666664</v>
          </cell>
        </row>
        <row r="1293">
          <cell r="A1293">
            <v>45342.291666666664</v>
          </cell>
        </row>
        <row r="1294">
          <cell r="A1294">
            <v>45343.291666666664</v>
          </cell>
        </row>
        <row r="1295">
          <cell r="A1295">
            <v>45344.291666666664</v>
          </cell>
        </row>
        <row r="1296">
          <cell r="A1296">
            <v>45345.291666666664</v>
          </cell>
        </row>
        <row r="1297">
          <cell r="A1297">
            <v>45348.291666666664</v>
          </cell>
        </row>
        <row r="1298">
          <cell r="A1298">
            <v>45349.291666666664</v>
          </cell>
        </row>
        <row r="1299">
          <cell r="A1299">
            <v>45350.291666666664</v>
          </cell>
        </row>
        <row r="1300">
          <cell r="A1300">
            <v>45351.291666666664</v>
          </cell>
        </row>
        <row r="1301">
          <cell r="A1301">
            <v>45352.291666666664</v>
          </cell>
        </row>
        <row r="1302">
          <cell r="A1302">
            <v>45355.291666666664</v>
          </cell>
        </row>
        <row r="1303">
          <cell r="A1303">
            <v>45356.291666666664</v>
          </cell>
        </row>
        <row r="1304">
          <cell r="A1304">
            <v>45357.291666666664</v>
          </cell>
        </row>
        <row r="1305">
          <cell r="A1305">
            <v>45358.291666666664</v>
          </cell>
        </row>
        <row r="1306">
          <cell r="A1306">
            <v>45359.291666666664</v>
          </cell>
        </row>
        <row r="1307">
          <cell r="A1307">
            <v>45362.291666666664</v>
          </cell>
        </row>
        <row r="1308">
          <cell r="A1308">
            <v>45363.291666666664</v>
          </cell>
        </row>
        <row r="1309">
          <cell r="A1309">
            <v>45364.291666666664</v>
          </cell>
        </row>
        <row r="1310">
          <cell r="A1310">
            <v>45365.291666666664</v>
          </cell>
        </row>
        <row r="1311">
          <cell r="A1311">
            <v>45366.291666666664</v>
          </cell>
        </row>
        <row r="1312">
          <cell r="A1312">
            <v>45369.291666666664</v>
          </cell>
        </row>
        <row r="1313">
          <cell r="A1313">
            <v>45370.291666666664</v>
          </cell>
        </row>
        <row r="1314">
          <cell r="A1314">
            <v>45371.291666666664</v>
          </cell>
        </row>
        <row r="1315">
          <cell r="A1315">
            <v>45372.291666666664</v>
          </cell>
        </row>
        <row r="1316">
          <cell r="A1316">
            <v>45373.291666666664</v>
          </cell>
        </row>
        <row r="1317">
          <cell r="A1317">
            <v>45376.291666666664</v>
          </cell>
        </row>
        <row r="1318">
          <cell r="A1318">
            <v>45377.291666666664</v>
          </cell>
        </row>
        <row r="1319">
          <cell r="A1319">
            <v>45378.291666666664</v>
          </cell>
        </row>
        <row r="1320">
          <cell r="A1320">
            <v>45379.291666666664</v>
          </cell>
        </row>
        <row r="1321">
          <cell r="A1321">
            <v>45383.291666666664</v>
          </cell>
        </row>
        <row r="1322">
          <cell r="A1322">
            <v>45384.291666666664</v>
          </cell>
        </row>
        <row r="1323">
          <cell r="A1323">
            <v>45385.291666666664</v>
          </cell>
        </row>
        <row r="1324">
          <cell r="A1324">
            <v>45386.291666666664</v>
          </cell>
        </row>
        <row r="1325">
          <cell r="A1325">
            <v>45387.291666666664</v>
          </cell>
        </row>
        <row r="1326">
          <cell r="A1326">
            <v>45390.291666666664</v>
          </cell>
        </row>
        <row r="1327">
          <cell r="A1327">
            <v>45391.291666666664</v>
          </cell>
        </row>
        <row r="1328">
          <cell r="A1328">
            <v>45392.291666666664</v>
          </cell>
        </row>
        <row r="1329">
          <cell r="A1329">
            <v>45393.291666666664</v>
          </cell>
        </row>
        <row r="1330">
          <cell r="A1330">
            <v>45394.291666666664</v>
          </cell>
        </row>
        <row r="1331">
          <cell r="A1331">
            <v>45397.291666666664</v>
          </cell>
        </row>
        <row r="1332">
          <cell r="A1332">
            <v>45398.291666666664</v>
          </cell>
        </row>
        <row r="1333">
          <cell r="A1333">
            <v>45399.291666666664</v>
          </cell>
        </row>
        <row r="1334">
          <cell r="A1334">
            <v>45400.291666666664</v>
          </cell>
        </row>
        <row r="1335">
          <cell r="A1335">
            <v>45401.291666666664</v>
          </cell>
        </row>
        <row r="1336">
          <cell r="A1336">
            <v>45404.291666666664</v>
          </cell>
        </row>
        <row r="1337">
          <cell r="A1337">
            <v>45405.291666666664</v>
          </cell>
        </row>
        <row r="1338">
          <cell r="A1338">
            <v>45406.291666666664</v>
          </cell>
        </row>
        <row r="1339">
          <cell r="A1339">
            <v>45407.291666666664</v>
          </cell>
        </row>
        <row r="1340">
          <cell r="A1340">
            <v>45408.291666666664</v>
          </cell>
        </row>
        <row r="1341">
          <cell r="A1341">
            <v>45411.291666666664</v>
          </cell>
        </row>
        <row r="1342">
          <cell r="A1342">
            <v>45412.291666666664</v>
          </cell>
        </row>
        <row r="1343">
          <cell r="A1343">
            <v>45413.291666666664</v>
          </cell>
        </row>
        <row r="1344">
          <cell r="A1344">
            <v>45414.291666666664</v>
          </cell>
        </row>
        <row r="1345">
          <cell r="A1345">
            <v>45415.291666666664</v>
          </cell>
        </row>
        <row r="1346">
          <cell r="A1346">
            <v>45418.291666666664</v>
          </cell>
        </row>
        <row r="1347">
          <cell r="A1347">
            <v>45419.291666666664</v>
          </cell>
        </row>
        <row r="1348">
          <cell r="A1348">
            <v>45420.291666666664</v>
          </cell>
        </row>
        <row r="1349">
          <cell r="A1349">
            <v>45421.291666666664</v>
          </cell>
        </row>
        <row r="1350">
          <cell r="A1350">
            <v>45422.291666666664</v>
          </cell>
        </row>
        <row r="1351">
          <cell r="A1351">
            <v>45425.291666666664</v>
          </cell>
        </row>
        <row r="1352">
          <cell r="A1352">
            <v>45426.291666666664</v>
          </cell>
        </row>
        <row r="1353">
          <cell r="A1353">
            <v>45427.291666666664</v>
          </cell>
        </row>
        <row r="1354">
          <cell r="A1354">
            <v>45428.291666666664</v>
          </cell>
        </row>
        <row r="1355">
          <cell r="A1355">
            <v>45429.291666666664</v>
          </cell>
        </row>
        <row r="1356">
          <cell r="A1356">
            <v>45432.291666666664</v>
          </cell>
        </row>
        <row r="1357">
          <cell r="A1357">
            <v>45433.291666666664</v>
          </cell>
        </row>
        <row r="1358">
          <cell r="A1358">
            <v>45434.291666666664</v>
          </cell>
        </row>
        <row r="1359">
          <cell r="A1359">
            <v>45435.291666666664</v>
          </cell>
        </row>
        <row r="1360">
          <cell r="A1360">
            <v>45436.291666666664</v>
          </cell>
        </row>
        <row r="1361">
          <cell r="A1361">
            <v>45440.291666666664</v>
          </cell>
        </row>
        <row r="1362">
          <cell r="A1362">
            <v>45441.291666666664</v>
          </cell>
        </row>
        <row r="1363">
          <cell r="A1363">
            <v>45442.291666666664</v>
          </cell>
        </row>
        <row r="1364">
          <cell r="A1364">
            <v>45443.291666666664</v>
          </cell>
        </row>
        <row r="1365">
          <cell r="A1365">
            <v>45446.291666666664</v>
          </cell>
        </row>
        <row r="1366">
          <cell r="A1366">
            <v>45447.291666666664</v>
          </cell>
        </row>
        <row r="1367">
          <cell r="A1367">
            <v>45448.291666666664</v>
          </cell>
        </row>
        <row r="1368">
          <cell r="A1368">
            <v>45449.291666666664</v>
          </cell>
        </row>
        <row r="1369">
          <cell r="A1369">
            <v>45450.291666666664</v>
          </cell>
        </row>
        <row r="1370">
          <cell r="A1370">
            <v>45453.291666666664</v>
          </cell>
        </row>
        <row r="1371">
          <cell r="A1371">
            <v>45454.291666666664</v>
          </cell>
        </row>
        <row r="1372">
          <cell r="A1372">
            <v>45455.291666666664</v>
          </cell>
        </row>
        <row r="1373">
          <cell r="A1373">
            <v>45456.291666666664</v>
          </cell>
        </row>
        <row r="1374">
          <cell r="A1374">
            <v>45457.291666666664</v>
          </cell>
        </row>
        <row r="1375">
          <cell r="A1375">
            <v>45460.291666666664</v>
          </cell>
        </row>
        <row r="1376">
          <cell r="A1376">
            <v>45461.291666666664</v>
          </cell>
        </row>
        <row r="1377">
          <cell r="A1377">
            <v>45463.291666666664</v>
          </cell>
        </row>
        <row r="1378">
          <cell r="A1378">
            <v>45464.291666666664</v>
          </cell>
        </row>
        <row r="1379">
          <cell r="A1379">
            <v>45467.291666666664</v>
          </cell>
        </row>
        <row r="1380">
          <cell r="A1380">
            <v>45468.291666666664</v>
          </cell>
        </row>
        <row r="1381">
          <cell r="A1381">
            <v>45469.291666666664</v>
          </cell>
        </row>
        <row r="1382">
          <cell r="A1382">
            <v>45470.291666666664</v>
          </cell>
        </row>
        <row r="1383">
          <cell r="A1383">
            <v>45471.291666666664</v>
          </cell>
        </row>
        <row r="1384">
          <cell r="A1384">
            <v>45474.291666666664</v>
          </cell>
        </row>
        <row r="1385">
          <cell r="A1385">
            <v>45475.291666666664</v>
          </cell>
        </row>
        <row r="1386">
          <cell r="A1386">
            <v>45476.291666666664</v>
          </cell>
        </row>
        <row r="1387">
          <cell r="A1387">
            <v>45478.291666666664</v>
          </cell>
        </row>
        <row r="1388">
          <cell r="A1388">
            <v>45481.291666666664</v>
          </cell>
        </row>
        <row r="1389">
          <cell r="A1389">
            <v>45482.291666666664</v>
          </cell>
        </row>
        <row r="1390">
          <cell r="A1390">
            <v>45483.291666666664</v>
          </cell>
        </row>
        <row r="1391">
          <cell r="A1391">
            <v>45484.291666666664</v>
          </cell>
        </row>
        <row r="1392">
          <cell r="A1392">
            <v>45485.291666666664</v>
          </cell>
        </row>
        <row r="1393">
          <cell r="A1393">
            <v>45488.291666666664</v>
          </cell>
        </row>
        <row r="1394">
          <cell r="A1394">
            <v>45489.291666666664</v>
          </cell>
        </row>
        <row r="1395">
          <cell r="A1395">
            <v>45490.291666666664</v>
          </cell>
        </row>
        <row r="1396">
          <cell r="A1396">
            <v>45491.291666666664</v>
          </cell>
        </row>
        <row r="1397">
          <cell r="A1397">
            <v>45492.291666666664</v>
          </cell>
        </row>
        <row r="1398">
          <cell r="A1398">
            <v>45495.291666666664</v>
          </cell>
        </row>
        <row r="1399">
          <cell r="A1399">
            <v>45496.291666666664</v>
          </cell>
        </row>
        <row r="1400">
          <cell r="A1400">
            <v>45497.291666666664</v>
          </cell>
        </row>
        <row r="1401">
          <cell r="A1401">
            <v>45498.291666666664</v>
          </cell>
        </row>
        <row r="1402">
          <cell r="A1402">
            <v>45499.291666666664</v>
          </cell>
        </row>
        <row r="1403">
          <cell r="A1403">
            <v>45502.291666666664</v>
          </cell>
        </row>
        <row r="1404">
          <cell r="A1404">
            <v>45503.291666666664</v>
          </cell>
        </row>
        <row r="1405">
          <cell r="A1405">
            <v>45504.291666666664</v>
          </cell>
        </row>
        <row r="1406">
          <cell r="A1406">
            <v>45505.291666666664</v>
          </cell>
        </row>
        <row r="1407">
          <cell r="A1407">
            <v>45506.291666666664</v>
          </cell>
        </row>
        <row r="1408">
          <cell r="A1408">
            <v>45509.291666666664</v>
          </cell>
        </row>
        <row r="1409">
          <cell r="A1409">
            <v>45510.291666666664</v>
          </cell>
        </row>
        <row r="1410">
          <cell r="A1410">
            <v>45511.291666666664</v>
          </cell>
        </row>
        <row r="1411">
          <cell r="A1411">
            <v>45512.291666666664</v>
          </cell>
        </row>
        <row r="1412">
          <cell r="A1412">
            <v>45513.291666666664</v>
          </cell>
        </row>
        <row r="1413">
          <cell r="A1413">
            <v>45516.291666666664</v>
          </cell>
        </row>
        <row r="1414">
          <cell r="A1414">
            <v>45517.291666666664</v>
          </cell>
        </row>
        <row r="1415">
          <cell r="A1415">
            <v>45518.291666666664</v>
          </cell>
        </row>
        <row r="1416">
          <cell r="A1416">
            <v>45519.291666666664</v>
          </cell>
        </row>
        <row r="1417">
          <cell r="A1417">
            <v>45520.291666666664</v>
          </cell>
        </row>
        <row r="1418">
          <cell r="A1418">
            <v>45523.291666666664</v>
          </cell>
        </row>
        <row r="1419">
          <cell r="A1419">
            <v>45524.291666666664</v>
          </cell>
        </row>
        <row r="1420">
          <cell r="A1420">
            <v>45525.291666666664</v>
          </cell>
        </row>
        <row r="1421">
          <cell r="A1421">
            <v>45526.291666666664</v>
          </cell>
        </row>
        <row r="1422">
          <cell r="A1422">
            <v>45527.291666666664</v>
          </cell>
        </row>
        <row r="1423">
          <cell r="A1423">
            <v>45530.291666666664</v>
          </cell>
        </row>
        <row r="1424">
          <cell r="A1424">
            <v>45531.291666666664</v>
          </cell>
        </row>
        <row r="1425">
          <cell r="A1425">
            <v>45532.291666666664</v>
          </cell>
        </row>
        <row r="1426">
          <cell r="A1426">
            <v>45533.291666666664</v>
          </cell>
        </row>
        <row r="1427">
          <cell r="A1427">
            <v>45534.291666666664</v>
          </cell>
        </row>
        <row r="1428">
          <cell r="A1428">
            <v>45538.291666666664</v>
          </cell>
        </row>
        <row r="1429">
          <cell r="A1429">
            <v>45539.291666666664</v>
          </cell>
        </row>
        <row r="1430">
          <cell r="A1430">
            <v>45540.291666666664</v>
          </cell>
        </row>
        <row r="1431">
          <cell r="A1431">
            <v>45541.291666666664</v>
          </cell>
        </row>
        <row r="1432">
          <cell r="A1432">
            <v>45544.291666666664</v>
          </cell>
        </row>
        <row r="1433">
          <cell r="A1433">
            <v>45545.291666666664</v>
          </cell>
        </row>
        <row r="1434">
          <cell r="A1434">
            <v>45546.291666666664</v>
          </cell>
        </row>
        <row r="1435">
          <cell r="A1435">
            <v>45547.291666666664</v>
          </cell>
        </row>
        <row r="1436">
          <cell r="A1436">
            <v>45548.291666666664</v>
          </cell>
        </row>
        <row r="1437">
          <cell r="A1437">
            <v>45551.291666666664</v>
          </cell>
        </row>
        <row r="1438">
          <cell r="A1438">
            <v>45552.291666666664</v>
          </cell>
        </row>
        <row r="1439">
          <cell r="A1439">
            <v>45553.291666666664</v>
          </cell>
        </row>
        <row r="1440">
          <cell r="A1440">
            <v>45554.291666666664</v>
          </cell>
        </row>
        <row r="1441">
          <cell r="A1441">
            <v>45555.291666666664</v>
          </cell>
        </row>
        <row r="1442">
          <cell r="A1442">
            <v>45558.291666666664</v>
          </cell>
        </row>
        <row r="1443">
          <cell r="A1443">
            <v>45559.291666666664</v>
          </cell>
        </row>
        <row r="1444">
          <cell r="A1444">
            <v>45560.291666666664</v>
          </cell>
        </row>
        <row r="1445">
          <cell r="A1445">
            <v>45561.291666666664</v>
          </cell>
        </row>
        <row r="1446">
          <cell r="A1446">
            <v>45562.291666666664</v>
          </cell>
        </row>
        <row r="1447">
          <cell r="A1447">
            <v>45565.291666666664</v>
          </cell>
        </row>
        <row r="1448">
          <cell r="A1448">
            <v>45566.291666666664</v>
          </cell>
        </row>
        <row r="1449">
          <cell r="A1449">
            <v>45567.291666666664</v>
          </cell>
        </row>
        <row r="1450">
          <cell r="A1450">
            <v>45568.291666666664</v>
          </cell>
        </row>
        <row r="1451">
          <cell r="A1451">
            <v>45569.291666666664</v>
          </cell>
        </row>
        <row r="1452">
          <cell r="A1452">
            <v>45572.291666666664</v>
          </cell>
        </row>
        <row r="1453">
          <cell r="A1453">
            <v>45573.291666666664</v>
          </cell>
        </row>
        <row r="1454">
          <cell r="A1454">
            <v>45574.291666666664</v>
          </cell>
        </row>
        <row r="1455">
          <cell r="A1455">
            <v>45575.291666666664</v>
          </cell>
        </row>
        <row r="1456">
          <cell r="A1456">
            <v>45576.291666666664</v>
          </cell>
        </row>
        <row r="1457">
          <cell r="A1457">
            <v>45579.291666666664</v>
          </cell>
        </row>
        <row r="1458">
          <cell r="A1458">
            <v>45580.291666666664</v>
          </cell>
        </row>
        <row r="1459">
          <cell r="A1459">
            <v>45581.291666666664</v>
          </cell>
        </row>
        <row r="1460">
          <cell r="A1460">
            <v>45582.291666666664</v>
          </cell>
        </row>
        <row r="1461">
          <cell r="A1461">
            <v>45583.291666666664</v>
          </cell>
        </row>
        <row r="1462">
          <cell r="A1462">
            <v>45586.291666666664</v>
          </cell>
        </row>
        <row r="1463">
          <cell r="A1463">
            <v>45587.291666666664</v>
          </cell>
        </row>
        <row r="1464">
          <cell r="A1464">
            <v>45588.291666666664</v>
          </cell>
        </row>
        <row r="1465">
          <cell r="A1465">
            <v>45589.291666666664</v>
          </cell>
        </row>
        <row r="1466">
          <cell r="A1466">
            <v>45590.291666666664</v>
          </cell>
        </row>
        <row r="1467">
          <cell r="A1467">
            <v>45593.291666666664</v>
          </cell>
        </row>
        <row r="1468">
          <cell r="A1468">
            <v>45594.291666666664</v>
          </cell>
        </row>
        <row r="1469">
          <cell r="A1469">
            <v>45595.291666666664</v>
          </cell>
        </row>
        <row r="1470">
          <cell r="A1470">
            <v>45596.291666666664</v>
          </cell>
        </row>
        <row r="1471">
          <cell r="A1471">
            <v>45597.291666608799</v>
          </cell>
        </row>
        <row r="1472">
          <cell r="A1472">
            <v>45598.291666608799</v>
          </cell>
        </row>
        <row r="1473">
          <cell r="A1473">
            <v>45599.291666608799</v>
          </cell>
        </row>
        <row r="1474">
          <cell r="A1474">
            <v>45600.291666608799</v>
          </cell>
        </row>
        <row r="1475">
          <cell r="A1475">
            <v>45601.291666608799</v>
          </cell>
        </row>
        <row r="1476">
          <cell r="A1476">
            <v>45602.291666608799</v>
          </cell>
        </row>
        <row r="1477">
          <cell r="A1477"/>
        </row>
        <row r="1478">
          <cell r="A1478"/>
        </row>
        <row r="1479">
          <cell r="A1479"/>
        </row>
        <row r="1480">
          <cell r="A1480"/>
        </row>
        <row r="1481">
          <cell r="A1481"/>
        </row>
        <row r="1482">
          <cell r="A1482"/>
        </row>
        <row r="1483">
          <cell r="A1483"/>
        </row>
        <row r="1484">
          <cell r="A1484"/>
        </row>
        <row r="1485">
          <cell r="A1485"/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mple Moving Average 1"/>
      <sheetName val="Simple Moving Average 2"/>
      <sheetName val="Weighted Moving Average"/>
      <sheetName val=" Exponential Smoothing"/>
      <sheetName val="Holt Exponential  "/>
      <sheetName val="Holt Winter by Month"/>
      <sheetName val="Holt Winter by Quarter"/>
      <sheetName val="Delete"/>
      <sheetName val="Simple Moving Average "/>
      <sheetName val="Simple Moving Average span"/>
      <sheetName val=" Exponential Smoothing by Day"/>
      <sheetName val="Exponential Smoothing by Month "/>
      <sheetName val="Holt Exponential by Month"/>
      <sheetName val="Holt Exponential by Quarter"/>
      <sheetName val="Delete Holt Exponential"/>
      <sheetName val="TESLA-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I3" t="str">
            <v>Adj Close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D87738-9FEB-4D81-952D-9987B2DAFF67}" name="Table21" displayName="Table21" ref="A1:Q1471" totalsRowShown="0" headerRowDxfId="126" headerRowBorderDxfId="125" tableBorderDxfId="124" totalsRowBorderDxfId="123">
  <tableColumns count="17">
    <tableColumn id="1" xr3:uid="{262990CA-ED45-43EA-AC60-597AE626BA12}" name="Date" dataDxfId="122"/>
    <tableColumn id="2" xr3:uid="{6A0CB59A-090B-4F89-A914-D2CBEE5AB8A0}" name="Adj Close" dataDxfId="121"/>
    <tableColumn id="3" xr3:uid="{AB854E5C-71CF-4BB0-AC4B-883A09036AD7}" name="Naive Trend " dataDxfId="120"/>
    <tableColumn id="12" xr3:uid="{8F879450-883D-4B71-A0C5-8127762A586E}" name="Erorr 1" dataDxfId="119">
      <calculatedColumnFormula>Table21[[#This Row],[Adj Close]]-Table21[[#This Row],[Naive Trend ]]</calculatedColumnFormula>
    </tableColumn>
    <tableColumn id="4" xr3:uid="{D5E93676-4F80-41C5-BA54-8CCFED8CD81D}" name="Sq Erorr 1" dataDxfId="118"/>
    <tableColumn id="10" xr3:uid="{510AB784-F960-43DB-BD09-B71973A5801D}" name="Abs Erorr 1" dataDxfId="117"/>
    <tableColumn id="11" xr3:uid="{B44DC62C-9152-43D1-A555-788C739B9B62}" name="Abs Pct Error 1" dataDxfId="116" dataCellStyle="Percent"/>
    <tableColumn id="5" xr3:uid="{E8C4BFDA-68C6-4514-A127-CEF1C121EFA1}" name="3-MA" dataDxfId="115" dataCellStyle="Currency"/>
    <tableColumn id="13" xr3:uid="{1DF196AA-4DDE-4793-9ED2-5A1FAF5D9FC1}" name="Erorr 2" dataDxfId="114" dataCellStyle="Currency">
      <calculatedColumnFormula>(Table21[[#This Row],[Adj Close]]-Table21[[#This Row],[3-MA]])</calculatedColumnFormula>
    </tableColumn>
    <tableColumn id="6" xr3:uid="{3A3D418B-226C-402B-A2F1-E3366BBC69AD}" name="Sq Erorr 2" dataDxfId="113" dataCellStyle="Currency"/>
    <tableColumn id="15" xr3:uid="{37301D06-708F-4B0E-BB61-D10296936433}" name="Abs Erorr 2" dataDxfId="112" dataCellStyle="Currency">
      <calculatedColumnFormula>ABS(Table21[[#This Row],[Erorr 2]])</calculatedColumnFormula>
    </tableColumn>
    <tableColumn id="16" xr3:uid="{51388492-6167-40D8-8FA2-E38EDBADDADB}" name="Abs Pct Erorr 2" dataDxfId="111" dataCellStyle="Currency">
      <calculatedColumnFormula>Table21[[#This Row],[Abs Erorr 2]]/Table21[[#This Row],[Adj Close]]</calculatedColumnFormula>
    </tableColumn>
    <tableColumn id="7" xr3:uid="{5651FD9B-036E-4726-B1CD-70603D2D2A97}" name="6-MA" dataDxfId="110" dataCellStyle="Currency"/>
    <tableColumn id="18" xr3:uid="{D504BB90-D5A2-4A3B-A5A9-98D7E7B06014}" name="Erorr 3" dataDxfId="109" dataCellStyle="Currency">
      <calculatedColumnFormula>Table21[[#This Row],[Adj Close]]-Table21[[#This Row],[6-MA]]</calculatedColumnFormula>
    </tableColumn>
    <tableColumn id="8" xr3:uid="{C07C6F71-CC9A-48BF-8394-1C37F05A535D}" name="Sq Erorr 3" dataDxfId="108" dataCellStyle="Currency">
      <calculatedColumnFormula>(B74-M2)^2</calculatedColumnFormula>
    </tableColumn>
    <tableColumn id="19" xr3:uid="{5F7E6CF4-F56A-4672-B720-44A88240FE58}" name="Abs Erorr 3" dataDxfId="107" dataCellStyle="Currency">
      <calculatedColumnFormula>ABS(Table21[[#This Row],[Erorr 3]])</calculatedColumnFormula>
    </tableColumn>
    <tableColumn id="20" xr3:uid="{99A5ADC7-1AB4-4F24-ADA6-FBB3D226E24C}" name="Abs Pct Erorr 3" dataDxfId="106" dataCellStyle="Currency">
      <calculatedColumnFormula>Table21[[#This Row],[Abs Erorr 3]]/Table21[[#This Row],[Adj Close]]</calculatedColumnFormula>
    </tableColumn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467CC7-4BD0-404B-A8F4-0964C68C8ACA}" name="Table18" displayName="Table18" ref="E1:S1470" totalsRowShown="0" headerRowDxfId="105" headerRowBorderDxfId="104" tableBorderDxfId="103" totalsRowBorderDxfId="102">
  <autoFilter ref="E1:S1470" xr:uid="{76467CC7-4BD0-404B-A8F4-0964C68C8ACA}"/>
  <tableColumns count="15">
    <tableColumn id="1" xr3:uid="{FC3A0912-3EDA-4843-9EDC-B416103D5B11}" name="Index" dataDxfId="101">
      <calculatedColumnFormula>E1+1</calculatedColumnFormula>
    </tableColumn>
    <tableColumn id="2" xr3:uid="{E8329B39-8A88-4ADA-B89E-2880976791CB}" name="Date" dataDxfId="100"/>
    <tableColumn id="3" xr3:uid="{75E2F461-BE1E-4F24-93F9-46F34638196F}" name="Adj Close" dataDxfId="99" dataCellStyle="Currency"/>
    <tableColumn id="4" xr3:uid="{241137FA-F958-4CBE-AE55-5C2215B1FC84}" name="Naive Trend " dataDxfId="98">
      <calculatedColumnFormula>G1</calculatedColumnFormula>
    </tableColumn>
    <tableColumn id="5" xr3:uid="{74B154DE-9C86-4940-B633-F25E467484A0}" name="Erorr" dataDxfId="97">
      <calculatedColumnFormula>(G2-H2)</calculatedColumnFormula>
    </tableColumn>
    <tableColumn id="6" xr3:uid="{66E36182-DD80-4669-8C43-874358D58251}" name="Erorr^2" dataDxfId="96">
      <calculatedColumnFormula>I2^2</calculatedColumnFormula>
    </tableColumn>
    <tableColumn id="7" xr3:uid="{32E6DCB8-0756-4073-A81D-2266A3043A46}" name=" |Erorr|" dataDxfId="95">
      <calculatedColumnFormula>ABS(I2)</calculatedColumnFormula>
    </tableColumn>
    <tableColumn id="8" xr3:uid="{4ED46E0E-1DF0-455F-81A9-5E00758A545E}" name="Pct  |Erorr|" dataDxfId="94">
      <calculatedColumnFormula>K2/G2</calculatedColumnFormula>
    </tableColumn>
    <tableColumn id="9" xr3:uid="{56F0FCB2-4B26-48CC-9E58-91CFDE2337FB}" name="Forecast " dataDxfId="93">
      <calculatedColumnFormula>IF(E2&lt;=span,G2,AVERAGE(OFFSET(G2,-span,0,span,1)))</calculatedColumnFormula>
    </tableColumn>
    <tableColumn id="10" xr3:uid="{A572B248-8C4D-4730-94C1-9563480CBCFC}" name="ErorrMA " dataDxfId="92">
      <calculatedColumnFormula>G2-M2</calculatedColumnFormula>
    </tableColumn>
    <tableColumn id="11" xr3:uid="{6B94F14A-6DE9-430F-AC85-1FBB1D607E0D}" name="Sq Error" dataDxfId="91">
      <calculatedColumnFormula>N2^2</calculatedColumnFormula>
    </tableColumn>
    <tableColumn id="12" xr3:uid="{BBDF6C59-03EF-4909-B0CE-902B8D0401F7}" name="Abs Erorr" dataDxfId="90">
      <calculatedColumnFormula>ABS(N2)</calculatedColumnFormula>
    </tableColumn>
    <tableColumn id="13" xr3:uid="{606A8F5F-401F-4BEA-8DB4-0AAFCEA48FF9}" name="Abs Pct Error" dataDxfId="89" dataCellStyle="Percent">
      <calculatedColumnFormula>P2/G2</calculatedColumnFormula>
    </tableColumn>
    <tableColumn id="14" xr3:uid="{305C114A-6427-42B6-BAEF-8BD4BF61BC62}" name="Centered Erorr" dataDxfId="88">
      <calculatedColumnFormula>N2-AVERAGE(ErorrMA)</calculatedColumnFormula>
    </tableColumn>
    <tableColumn id="15" xr3:uid="{2CC8DC60-DA79-4B0C-B77F-A142EFC1C1CF}" name="Run starts" dataDxfId="87">
      <calculatedColumnFormula>IF(N1*N2&lt;0,1,0)</calculatedColumnFormula>
    </tableColumn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1F9733-E748-41AA-9D81-E91EBC2719B9}" name="Table8" displayName="Table8" ref="F1:Q1470" totalsRowShown="0" headerRowDxfId="86" headerRowBorderDxfId="85" tableBorderDxfId="84" totalsRowBorderDxfId="83">
  <autoFilter ref="F1:Q1470" xr:uid="{431F9733-E748-41AA-9D81-E91EBC2719B9}"/>
  <tableColumns count="12">
    <tableColumn id="1" xr3:uid="{A48EBD64-F179-4A72-BB05-31CA4883A553}" name="Date" dataDxfId="82"/>
    <tableColumn id="2" xr3:uid="{956B4DAC-5C67-4BB6-8AB9-5FC2FE4C0549}" name="Adj Close" dataDxfId="81" dataCellStyle="Currency"/>
    <tableColumn id="3" xr3:uid="{581EEDB9-4D6A-46E4-B4D1-76E13F0BD423}" name="Forecast 3 Period" dataDxfId="80"/>
    <tableColumn id="4" xr3:uid="{F37EFDD4-9AFD-466B-B8FA-3761B3C508AF}" name="Erorr " dataDxfId="79">
      <calculatedColumnFormula>(Table8[[#This Row],[Adj Close]]-Table8[[#This Row],[Forecast 3 Period]])</calculatedColumnFormula>
    </tableColumn>
    <tableColumn id="5" xr3:uid="{BAE9B0CF-22DC-4B90-AA49-2B48A91236D1}" name="Sq Erorr " dataDxfId="78">
      <calculatedColumnFormula>Table8[[#This Row],[Erorr ]]^2</calculatedColumnFormula>
    </tableColumn>
    <tableColumn id="6" xr3:uid="{83EB04B1-5285-48B8-B5A3-2EDE39B26E4D}" name="Abs Erorr " dataDxfId="77">
      <calculatedColumnFormula>ABS(Table8[[#This Row],[Erorr ]])</calculatedColumnFormula>
    </tableColumn>
    <tableColumn id="7" xr3:uid="{786B0680-0218-4681-BA1F-74348EBBAEE8}" name="Abs Pct Erorr " dataDxfId="76" dataCellStyle="Percent">
      <calculatedColumnFormula>Table8[[#This Row],[Abs Erorr ]]/Table8[[#This Row],[Adj Close]]</calculatedColumnFormula>
    </tableColumn>
    <tableColumn id="8" xr3:uid="{21769ADF-654D-43C3-8CC4-A9940F4BA8EE}" name="Forecast 6 Period " dataDxfId="75"/>
    <tableColumn id="9" xr3:uid="{49426E56-973A-4DE2-BCA8-440EFBA8F5D5}" name="Erorr 2" dataDxfId="74">
      <calculatedColumnFormula>(Table8[[#This Row],[Adj Close]]-Table8[[#This Row],[Forecast 6 Period ]])</calculatedColumnFormula>
    </tableColumn>
    <tableColumn id="10" xr3:uid="{586CB32C-7A3A-4A04-83EB-0C62107EC029}" name="Sq Erorr 3" dataDxfId="73">
      <calculatedColumnFormula>Table8[[#This Row],[Erorr 2]]^2</calculatedColumnFormula>
    </tableColumn>
    <tableColumn id="11" xr3:uid="{93B5AD6E-5802-4E2F-9457-A12A5801B44E}" name="Abs Erorr 4" dataDxfId="72">
      <calculatedColumnFormula>ABS(Table8[[#This Row],[Erorr 2]])</calculatedColumnFormula>
    </tableColumn>
    <tableColumn id="12" xr3:uid="{6D52E1F4-3C4F-438B-8C5B-6F1398B20735}" name="Abs Pct Erorr 5" dataDxfId="71" dataCellStyle="Percent">
      <calculatedColumnFormula>Table8[[#This Row],[Abs Erorr 4]]/Table8[[#This Row],[Adj Close]]</calculatedColumnFormula>
    </tableColumn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63AA0F-BF5B-4F61-BBD7-B42F249610E1}" name="Table19" displayName="Table19" ref="G4:M1474" totalsRowShown="0" headerRowDxfId="70">
  <autoFilter ref="G4:M1474" xr:uid="{E863AA0F-BF5B-4F61-BBD7-B42F249610E1}"/>
  <tableColumns count="7">
    <tableColumn id="1" xr3:uid="{6390BB3B-B52D-464C-A09B-CF43C2D4E65F}" name="Date" dataDxfId="69"/>
    <tableColumn id="2" xr3:uid="{6B162651-1FC2-4666-B433-5F7FFCEA7991}" name="Adj Close" dataDxfId="68" dataCellStyle="Currency"/>
    <tableColumn id="3" xr3:uid="{22EE538F-1579-4161-B35B-E64D648571C5}" name="Forecast" dataDxfId="67" dataCellStyle="Comma"/>
    <tableColumn id="4" xr3:uid="{8C593937-5485-4A9E-A6A7-E634930BE4F9}" name="Error" dataDxfId="66">
      <calculatedColumnFormula>H5-I5</calculatedColumnFormula>
    </tableColumn>
    <tableColumn id="5" xr3:uid="{6117A50A-88B6-425C-920E-6838AD003CB2}" name="Abs Error">
      <calculatedColumnFormula>ABS(J5)</calculatedColumnFormula>
    </tableColumn>
    <tableColumn id="6" xr3:uid="{C6551193-AF00-41C1-9B51-CC6AC41ACC44}" name="Sq Error">
      <calculatedColumnFormula>J5^2</calculatedColumnFormula>
    </tableColumn>
    <tableColumn id="7" xr3:uid="{58A616CB-0141-41DB-ABAB-F1D690643A42}" name="Abs Pct Error" dataDxfId="65" dataCellStyle="Percent">
      <calculatedColumnFormula>K5/H5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A21EFF-2211-4F68-9FE1-51EDC4D2F2F4}" name="Table10" displayName="Table10" ref="H3:N74" totalsRowShown="0" headerRowDxfId="64" headerRowBorderDxfId="63" tableBorderDxfId="62">
  <autoFilter ref="H3:N74" xr:uid="{D7A21EFF-2211-4F68-9FE1-51EDC4D2F2F4}"/>
  <tableColumns count="7">
    <tableColumn id="1" xr3:uid="{C81C4A68-EAA9-4AA1-9AAA-F3A5856407B8}" name="Date" dataDxfId="61"/>
    <tableColumn id="2" xr3:uid="{6DD09B15-34E0-468A-A767-E5CA97255FE8}" name="Adj Close" dataDxfId="60"/>
    <tableColumn id="3" xr3:uid="{AF675110-14C3-4B62-894A-12E73848D612}" name="Forecast" dataDxfId="59" dataCellStyle="Comma">
      <calculatedColumnFormula>alpha*I3+(1-alpha)*J3</calculatedColumnFormula>
    </tableColumn>
    <tableColumn id="4" xr3:uid="{FA7DA5F3-5D45-4DA6-A5FC-74BA8BB3DC58}" name="Error">
      <calculatedColumnFormula>I4-J4</calculatedColumnFormula>
    </tableColumn>
    <tableColumn id="5" xr3:uid="{9871B9B0-2B28-49E2-AB9C-D08CAD207C35}" name="Abs Error">
      <calculatedColumnFormula>ABS(K4)</calculatedColumnFormula>
    </tableColumn>
    <tableColumn id="6" xr3:uid="{0CFFD3E7-B193-4311-BE3B-FF1F437F61A7}" name="Sq Error">
      <calculatedColumnFormula>K4^2</calculatedColumnFormula>
    </tableColumn>
    <tableColumn id="7" xr3:uid="{662A6EFF-47CB-4E5C-ABAE-FDFF79C35203}" name="Abs Pct Error">
      <calculatedColumnFormula>L4/I4</calculatedColumnFormula>
    </tableColumn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29791D3-50AE-4615-B3A1-F87A4ED720FD}" name="Table11" displayName="Table11" ref="D3:L85" totalsRowShown="0" headerRowDxfId="47" dataDxfId="46">
  <autoFilter ref="D3:L85" xr:uid="{F29791D3-50AE-4615-B3A1-F87A4ED720FD}"/>
  <tableColumns count="9">
    <tableColumn id="1" xr3:uid="{B35927E4-FB6B-4849-ACEA-7A90A17F39A5}" name="Date" dataDxfId="45"/>
    <tableColumn id="2" xr3:uid="{02AE1027-4ACE-44A8-A861-122FCE08F700}" name="Adj Close" dataDxfId="44"/>
    <tableColumn id="3" xr3:uid="{1A9CAE1D-4C3C-4BDC-BFBC-B03709605589}" name="Level" dataDxfId="43">
      <calculatedColumnFormula>alpha*(E4)+(1-alpha)*(E3+G3)</calculatedColumnFormula>
    </tableColumn>
    <tableColumn id="4" xr3:uid="{38D8FD04-D6A4-46B8-AB43-58DA67E68B54}" name="Trend" dataDxfId="42">
      <calculatedColumnFormula>beta*(F4-F3)+(1-beta)*G3</calculatedColumnFormula>
    </tableColumn>
    <tableColumn id="5" xr3:uid="{DEA0727D-975A-4EBF-B858-D0A088AFAFC1}" name="Holt's Forecast" dataDxfId="41">
      <calculatedColumnFormula>F3+G3</calculatedColumnFormula>
    </tableColumn>
    <tableColumn id="6" xr3:uid="{2A5B3969-1391-4B08-9EDE-FB40CD065B4C}" name="Error" dataDxfId="40">
      <calculatedColumnFormula>E4-H4</calculatedColumnFormula>
    </tableColumn>
    <tableColumn id="7" xr3:uid="{6473F1F8-DD6E-4C92-9203-B8AE9D897F33}" name="Abs Error" dataDxfId="39">
      <calculatedColumnFormula>ABS(I4)</calculatedColumnFormula>
    </tableColumn>
    <tableColumn id="8" xr3:uid="{C56EC9AC-263F-4E9C-B9E7-364AB0051673}" name="Sq Error" dataDxfId="38">
      <calculatedColumnFormula>I4^2</calculatedColumnFormula>
    </tableColumn>
    <tableColumn id="9" xr3:uid="{26A4AD01-268B-4821-B4B4-6B2F1E5016BE}" name="Abs Pct Error" dataDxfId="37">
      <calculatedColumnFormula>J4/E4</calculatedColumnFormula>
    </tableColumn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4C026A6-1842-453C-8F8B-9F58C6FA50C4}" name="Table12" displayName="Table12" ref="D3:L30" totalsRowShown="0" headerRowDxfId="36" dataDxfId="35">
  <autoFilter ref="D3:L30" xr:uid="{24C026A6-1842-453C-8F8B-9F58C6FA50C4}"/>
  <tableColumns count="9">
    <tableColumn id="1" xr3:uid="{1B47E05B-2565-4916-9A97-A1DDC8E8B0CE}" name="Date" dataDxfId="34"/>
    <tableColumn id="2" xr3:uid="{E9EEC7CC-5182-4A22-A40A-39AFE7BEFF84}" name="Adj Close" dataDxfId="33" dataCellStyle="Currency"/>
    <tableColumn id="3" xr3:uid="{950E1F37-BA99-4A3C-8674-67BCE84653F6}" name="Level" dataDxfId="32" dataCellStyle="Comma">
      <calculatedColumnFormula>alpha*(E4)+(1-alpha)*(E3+G3)</calculatedColumnFormula>
    </tableColumn>
    <tableColumn id="4" xr3:uid="{C94BE11E-DD4E-4934-B0EB-7F2C012245DE}" name="Trend" dataDxfId="31">
      <calculatedColumnFormula>beta*(F4-F3)+(1-beta)*G3</calculatedColumnFormula>
    </tableColumn>
    <tableColumn id="5" xr3:uid="{39876607-AF30-4F2E-9821-E5DF100BA8B3}" name="Holt's Forecast" dataDxfId="30" dataCellStyle="Currency">
      <calculatedColumnFormula>F3+G3</calculatedColumnFormula>
    </tableColumn>
    <tableColumn id="6" xr3:uid="{F353BFAA-D4E9-4E0E-8E44-9EFB3AAA91EA}" name="Error" dataDxfId="29">
      <calculatedColumnFormula>E4-H4</calculatedColumnFormula>
    </tableColumn>
    <tableColumn id="7" xr3:uid="{6FA9BC01-982B-496B-9BD6-0168EC70188D}" name="Abs Error" dataDxfId="28">
      <calculatedColumnFormula>ABS(I4)</calculatedColumnFormula>
    </tableColumn>
    <tableColumn id="8" xr3:uid="{F23E47E6-4B93-4EA9-AC84-A0688C606B3C}" name="Sq Error" dataDxfId="27">
      <calculatedColumnFormula>I4^2</calculatedColumnFormula>
    </tableColumn>
    <tableColumn id="9" xr3:uid="{DFCF034C-0859-441B-81C7-8D3720E27166}" name="Abs Pct Error" dataDxfId="26">
      <calculatedColumnFormula>J4/E4</calculatedColumnFormula>
    </tableColumn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E771F2D-811F-4348-BC33-A686CA0A0ED1}" name="Table13" displayName="Table13" ref="I3:Q85" totalsRowShown="0" headerRowDxfId="25" dataDxfId="24">
  <autoFilter ref="I3:Q85" xr:uid="{6E771F2D-811F-4348-BC33-A686CA0A0ED1}"/>
  <tableColumns count="9">
    <tableColumn id="2" xr3:uid="{1806E02E-0318-4D18-B2EC-5479515694DE}" name="Adj Close" dataDxfId="23" dataCellStyle="Currency"/>
    <tableColumn id="3" xr3:uid="{7A95F9A8-18E1-425C-92D2-7BF3886680F9}" name="Level" dataDxfId="22"/>
    <tableColumn id="4" xr3:uid="{DBAE5BA6-D085-4CA8-8C80-4A4DE9E82970}" name="Trend" dataDxfId="21"/>
    <tableColumn id="5" xr3:uid="{A1BAE261-2BF4-4183-8D0D-195BBED3CE2E}" name="Seasonal" dataDxfId="20"/>
    <tableColumn id="6" xr3:uid="{94BEB493-D681-407B-A0F9-E9EA8DD03B3D}" name="Forcast " dataDxfId="19" dataCellStyle="Currency"/>
    <tableColumn id="7" xr3:uid="{5E34CC39-224C-4494-8D1F-C37A93E99449}" name="Erorr" dataDxfId="18">
      <calculatedColumnFormula>[2]!Table6[[#This Row],[Adj Close]]-[2]!Table6[[#This Row],[Forcast ]]</calculatedColumnFormula>
    </tableColumn>
    <tableColumn id="8" xr3:uid="{4D905F40-5C7B-4D25-98C8-BCB9EB96CFDE}" name="Sq Erorr" dataDxfId="17">
      <calculatedColumnFormula>[2]!Table6[[#This Row],[Erorr]]^2</calculatedColumnFormula>
    </tableColumn>
    <tableColumn id="9" xr3:uid="{C079CC62-6604-440E-85F2-3F1443CAC8F2}" name="Abs Erorr" dataDxfId="16">
      <calculatedColumnFormula>ABS([2]!Table6[[#This Row],[Erorr]])</calculatedColumnFormula>
    </tableColumn>
    <tableColumn id="10" xr3:uid="{7726CD40-E0E6-4A1D-BECA-BC322489C572}" name="Abs Pct Erorr" dataDxfId="15" dataCellStyle="Percent">
      <calculatedColumnFormula>[2]!Table6[[#This Row],[Abs Erorr]]/[2]!Table6[[#This Row],[Adj Close]]</calculatedColumnFormula>
    </tableColumn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B089246-C487-48D7-B246-D186080CD7FE}" name="Table14" displayName="Table14" ref="H3:H85" totalsRowShown="0" headerRowDxfId="14" dataDxfId="13">
  <autoFilter ref="H3:H85" xr:uid="{0B089246-C487-48D7-B246-D186080CD7FE}"/>
  <tableColumns count="1">
    <tableColumn id="1" xr3:uid="{ACD47E5A-B301-4CF0-BB90-F4F286C71262}" name="Date" dataDxfId="12"/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49A90D6-5540-4DF9-9994-C2B3C0ACD6FB}" name="Table7" displayName="Table7" ref="I1:R28" totalsRowShown="0" headerRowDxfId="11" dataDxfId="10">
  <autoFilter ref="I1:R28" xr:uid="{649A90D6-5540-4DF9-9994-C2B3C0ACD6FB}"/>
  <tableColumns count="10">
    <tableColumn id="1" xr3:uid="{EE226F7F-68DE-4F1D-A80E-2D0BE946D649}" name="Date" dataDxfId="9"/>
    <tableColumn id="2" xr3:uid="{932BB75D-97B8-4D6B-9683-A4AAF55CAC1A}" name="Adj Close" dataDxfId="8"/>
    <tableColumn id="3" xr3:uid="{1D822C3A-CED9-46E5-88CF-D43C225ACFBE}" name="Level" dataDxfId="7"/>
    <tableColumn id="4" xr3:uid="{0793F794-D47F-4471-9785-33AD98B4542E}" name="Trend" dataDxfId="6">
      <calculatedColumnFormula>K2-J1/M1</calculatedColumnFormula>
    </tableColumn>
    <tableColumn id="5" xr3:uid="{416C8365-E504-4092-97B1-710BBEE1A46A}" name="Seasonal" dataDxfId="5" dataCellStyle="Comma"/>
    <tableColumn id="6" xr3:uid="{5C4C7139-5667-44AB-918E-51E4949D1CAC}" name="Forcast " dataDxfId="4" dataCellStyle="Comma"/>
    <tableColumn id="7" xr3:uid="{A6F2AA38-2EC2-4773-AE2B-9BCFD5FD270C}" name="Erorr" dataDxfId="3">
      <calculatedColumnFormula>J2-N2</calculatedColumnFormula>
    </tableColumn>
    <tableColumn id="8" xr3:uid="{B7B3A119-C0D2-4C01-8691-96DE52E4EFFC}" name="Sq Erorr" dataDxfId="2" dataCellStyle="Comma">
      <calculatedColumnFormula>O2^2</calculatedColumnFormula>
    </tableColumn>
    <tableColumn id="9" xr3:uid="{694F5A39-AD96-4844-8C24-8BDD87980A47}" name="Abs Erorr" dataDxfId="1">
      <calculatedColumnFormula>ABS(O2)</calculatedColumnFormula>
    </tableColumn>
    <tableColumn id="10" xr3:uid="{FE66B9B2-B10C-4562-B9C1-5FB11DA8A651}" name="Abs Pct Erorr" dataDxfId="0" dataCellStyle="Currency">
      <calculatedColumnFormula>Table7[[#This Row],[Abs Erorr]]/Table7[[#This Row],[Adj Close]]</calculatedColumnFormula>
    </tableColumn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1056EB3-C2B4-40E3-8DC4-A1491B4FC286}" name="Table9" displayName="Table9" ref="D3:L1472" totalsRowShown="0" headerRowDxfId="58" dataDxfId="57">
  <autoFilter ref="D3:L1472" xr:uid="{C1056EB3-C2B4-40E3-8DC4-A1491B4FC286}"/>
  <tableColumns count="9">
    <tableColumn id="1" xr3:uid="{92066BD4-54B2-4EDB-9598-2A23A79E537B}" name="Date" dataDxfId="56"/>
    <tableColumn id="2" xr3:uid="{E6798464-0D5D-4077-9879-7083DB53F5BC}" name="Adj Close" dataDxfId="55" dataCellStyle="Currency"/>
    <tableColumn id="3" xr3:uid="{6F82866D-2AA5-453B-8A66-34F0EE39F369}" name="Level" dataDxfId="54">
      <calculatedColumnFormula>alpha*(E4)+(1-alpha)*(E3+G3)</calculatedColumnFormula>
    </tableColumn>
    <tableColumn id="4" xr3:uid="{3F31E077-837B-4807-81EC-F865342E7D21}" name="Trend" dataDxfId="53">
      <calculatedColumnFormula>beta*(F4-F3)+(1-beta)*G3</calculatedColumnFormula>
    </tableColumn>
    <tableColumn id="5" xr3:uid="{F2B99706-9E34-470D-B7A0-B3DC8C33F33B}" name="Holt's Forecast" dataDxfId="52">
      <calculatedColumnFormula>F4+G4</calculatedColumnFormula>
    </tableColumn>
    <tableColumn id="6" xr3:uid="{0C11EC0F-6F93-433D-94A4-A87F6CA32EAE}" name="Error" dataDxfId="51">
      <calculatedColumnFormula>E4-H4</calculatedColumnFormula>
    </tableColumn>
    <tableColumn id="7" xr3:uid="{9D52F734-B1E8-478F-9E7F-0E1C9198F04A}" name="Abs Error" dataDxfId="50">
      <calculatedColumnFormula>ABS(I4)</calculatedColumnFormula>
    </tableColumn>
    <tableColumn id="8" xr3:uid="{83E9B4D5-4580-4880-A7E6-2558A252F664}" name="Sq Error" dataDxfId="49">
      <calculatedColumnFormula>I4^2</calculatedColumnFormula>
    </tableColumn>
    <tableColumn id="9" xr3:uid="{927B48F7-1B16-40C6-905E-5AE11622F564}" name="Abs Pct Error" dataDxfId="48" dataCellStyle="Percent">
      <calculatedColumnFormula>J4/E4</calculatedColumnFormula>
    </tableColumn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5A7D-50D1-4423-92A7-20BB2842DEE4}">
  <dimension ref="A1:X1484"/>
  <sheetViews>
    <sheetView tabSelected="1" zoomScale="88" zoomScaleNormal="115" workbookViewId="0">
      <selection activeCell="R2" sqref="R2"/>
    </sheetView>
  </sheetViews>
  <sheetFormatPr defaultRowHeight="15.6" x14ac:dyDescent="0.3"/>
  <cols>
    <col min="1" max="1" width="14.296875" bestFit="1" customWidth="1"/>
    <col min="2" max="2" width="10.09765625" customWidth="1"/>
    <col min="3" max="3" width="12.3984375" bestFit="1" customWidth="1"/>
    <col min="4" max="4" width="12.3984375" customWidth="1"/>
    <col min="5" max="5" width="12.19921875" bestFit="1" customWidth="1"/>
    <col min="6" max="6" width="10.796875" customWidth="1"/>
    <col min="7" max="7" width="14.19921875" bestFit="1" customWidth="1"/>
    <col min="8" max="8" width="8.796875" bestFit="1" customWidth="1"/>
    <col min="9" max="9" width="11.3984375" bestFit="1" customWidth="1"/>
    <col min="10" max="10" width="10.296875" bestFit="1" customWidth="1"/>
    <col min="11" max="11" width="10.796875" bestFit="1" customWidth="1"/>
    <col min="12" max="12" width="14.19921875" bestFit="1" customWidth="1"/>
    <col min="14" max="14" width="7.796875" bestFit="1" customWidth="1"/>
    <col min="15" max="15" width="10.296875" bestFit="1" customWidth="1"/>
    <col min="16" max="16" width="9.09765625" bestFit="1" customWidth="1"/>
    <col min="17" max="17" width="12" bestFit="1" customWidth="1"/>
    <col min="19" max="19" width="11.296875" bestFit="1" customWidth="1"/>
    <col min="21" max="21" width="9.69921875" bestFit="1" customWidth="1"/>
    <col min="22" max="22" width="13.5" bestFit="1" customWidth="1"/>
    <col min="23" max="24" width="10.796875" bestFit="1" customWidth="1"/>
  </cols>
  <sheetData>
    <row r="1" spans="1:24" x14ac:dyDescent="0.3">
      <c r="A1" s="72" t="s">
        <v>0</v>
      </c>
      <c r="B1" s="20" t="s">
        <v>1</v>
      </c>
      <c r="C1" s="1" t="s">
        <v>2</v>
      </c>
      <c r="D1" s="17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4" x14ac:dyDescent="0.3">
      <c r="A2" s="72">
        <v>43467</v>
      </c>
      <c r="B2" s="95">
        <v>5.1242000000000001</v>
      </c>
      <c r="C2" s="3"/>
      <c r="D2" s="18"/>
      <c r="E2" s="3"/>
      <c r="F2" s="3"/>
      <c r="G2" s="4"/>
      <c r="H2" s="3"/>
      <c r="I2" s="3"/>
      <c r="J2" s="3"/>
      <c r="K2" s="3"/>
      <c r="L2" s="4"/>
      <c r="M2" s="3"/>
      <c r="N2" s="3"/>
      <c r="O2" s="3"/>
      <c r="P2" s="3"/>
      <c r="Q2" s="4"/>
    </row>
    <row r="3" spans="1:24" x14ac:dyDescent="0.3">
      <c r="A3" s="72">
        <v>43468</v>
      </c>
      <c r="B3" s="95">
        <v>4.9724000000000004</v>
      </c>
      <c r="C3" s="6">
        <f>B2</f>
        <v>5.1242000000000001</v>
      </c>
      <c r="D3" s="19">
        <f>Table21[[#This Row],[Adj Close]]-Table21[[#This Row],[Naive Trend ]]</f>
        <v>-0.15179999999999971</v>
      </c>
      <c r="E3" s="7">
        <f t="shared" ref="E3:E66" si="0">(B3-C3)^2</f>
        <v>2.3043239999999913E-2</v>
      </c>
      <c r="F3" s="7">
        <f>ABS(Table21[[#This Row],[Erorr 1]])</f>
        <v>0.15179999999999971</v>
      </c>
      <c r="G3" s="8">
        <f>Table21[[#This Row],[Abs Erorr 1]]/Table21[[#This Row],[Adj Close]]</f>
        <v>3.0528517416137015E-2</v>
      </c>
      <c r="H3" s="3"/>
      <c r="I3" s="3"/>
      <c r="J3" s="3"/>
      <c r="K3" s="3"/>
      <c r="L3" s="4"/>
      <c r="M3" s="3"/>
      <c r="N3" s="3"/>
      <c r="O3" s="3"/>
      <c r="P3" s="3"/>
      <c r="Q3" s="4"/>
    </row>
    <row r="4" spans="1:24" x14ac:dyDescent="0.3">
      <c r="A4" s="72">
        <v>43469</v>
      </c>
      <c r="B4" s="95">
        <v>5.2938000000000001</v>
      </c>
      <c r="C4" s="6">
        <f t="shared" ref="C4:C67" si="1">B3</f>
        <v>4.9724000000000004</v>
      </c>
      <c r="D4" s="19">
        <f>Table21[[#This Row],[Adj Close]]-Table21[[#This Row],[Naive Trend ]]</f>
        <v>0.32139999999999969</v>
      </c>
      <c r="E4" s="7">
        <f t="shared" si="0"/>
        <v>0.1032979599999998</v>
      </c>
      <c r="F4" s="7">
        <f>ABS(Table21[[#This Row],[Erorr 1]])</f>
        <v>0.32139999999999969</v>
      </c>
      <c r="G4" s="8">
        <f>Table21[[#This Row],[Abs Erorr 1]]/Table21[[#This Row],[Adj Close]]</f>
        <v>6.0712531640787278E-2</v>
      </c>
      <c r="H4" s="3"/>
      <c r="I4" s="3"/>
      <c r="J4" s="3"/>
      <c r="K4" s="3"/>
      <c r="L4" s="4"/>
      <c r="M4" s="3"/>
      <c r="N4" s="3"/>
      <c r="O4" s="3"/>
      <c r="P4" s="3"/>
      <c r="Q4" s="4"/>
    </row>
    <row r="5" spans="1:24" x14ac:dyDescent="0.3">
      <c r="A5" s="72">
        <v>43472</v>
      </c>
      <c r="B5" s="95">
        <v>5.3741000000000003</v>
      </c>
      <c r="C5" s="6">
        <f t="shared" si="1"/>
        <v>5.2938000000000001</v>
      </c>
      <c r="D5" s="19">
        <f>Table21[[#This Row],[Adj Close]]-Table21[[#This Row],[Naive Trend ]]</f>
        <v>8.030000000000026E-2</v>
      </c>
      <c r="E5" s="7">
        <f t="shared" si="0"/>
        <v>6.4480900000000417E-3</v>
      </c>
      <c r="F5" s="7">
        <f>ABS(Table21[[#This Row],[Erorr 1]])</f>
        <v>8.030000000000026E-2</v>
      </c>
      <c r="G5" s="8">
        <f>Table21[[#This Row],[Abs Erorr 1]]/Table21[[#This Row],[Adj Close]]</f>
        <v>1.4942036806162939E-2</v>
      </c>
      <c r="H5" s="6">
        <f>AVERAGE(B2:B4)</f>
        <v>5.1301333333333332</v>
      </c>
      <c r="I5" s="9">
        <f>(Table21[[#This Row],[Adj Close]]-Table21[[#This Row],[3-MA]])</f>
        <v>0.24396666666666711</v>
      </c>
      <c r="J5" s="5">
        <f t="shared" ref="J5:J68" si="2">(B5-H5)^2</f>
        <v>5.9519734444444659E-2</v>
      </c>
      <c r="K5" s="5">
        <f>ABS(Table21[[#This Row],[Erorr 2]])</f>
        <v>0.24396666666666711</v>
      </c>
      <c r="L5" s="8">
        <f>Table21[[#This Row],[Abs Erorr 2]]/Table21[[#This Row],[Adj Close]]</f>
        <v>4.5396748602866917E-2</v>
      </c>
      <c r="M5" s="3"/>
      <c r="N5" s="3"/>
      <c r="O5" s="3"/>
      <c r="P5" s="3"/>
      <c r="Q5" s="4"/>
      <c r="S5" s="184" t="s">
        <v>133</v>
      </c>
      <c r="T5" s="185"/>
      <c r="U5" s="185"/>
      <c r="V5" s="185"/>
      <c r="W5" s="185"/>
      <c r="X5" s="185"/>
    </row>
    <row r="6" spans="1:24" x14ac:dyDescent="0.3">
      <c r="A6" s="72">
        <v>43473</v>
      </c>
      <c r="B6" s="95">
        <v>5.4901999999999997</v>
      </c>
      <c r="C6" s="6">
        <f t="shared" si="1"/>
        <v>5.3741000000000003</v>
      </c>
      <c r="D6" s="19">
        <f>Table21[[#This Row],[Adj Close]]-Table21[[#This Row],[Naive Trend ]]</f>
        <v>0.11609999999999943</v>
      </c>
      <c r="E6" s="7">
        <f t="shared" si="0"/>
        <v>1.3479209999999867E-2</v>
      </c>
      <c r="F6" s="7">
        <f>ABS(Table21[[#This Row],[Erorr 1]])</f>
        <v>0.11609999999999943</v>
      </c>
      <c r="G6" s="8">
        <f>Table21[[#This Row],[Abs Erorr 1]]/Table21[[#This Row],[Adj Close]]</f>
        <v>2.1146770609449462E-2</v>
      </c>
      <c r="H6" s="6">
        <f t="shared" ref="H6:H69" si="3">AVERAGE(B3:B5)</f>
        <v>5.2134333333333336</v>
      </c>
      <c r="I6" s="9">
        <f>(Table21[[#This Row],[Adj Close]]-Table21[[#This Row],[3-MA]])</f>
        <v>0.27676666666666616</v>
      </c>
      <c r="J6" s="5">
        <f t="shared" si="2"/>
        <v>7.6599787777777498E-2</v>
      </c>
      <c r="K6" s="5">
        <f>ABS(Table21[[#This Row],[Erorr 2]])</f>
        <v>0.27676666666666616</v>
      </c>
      <c r="L6" s="8">
        <f>Table21[[#This Row],[Abs Erorr 2]]/Table21[[#This Row],[Adj Close]]</f>
        <v>5.0411035420688893E-2</v>
      </c>
      <c r="M6" s="3"/>
      <c r="N6" s="3"/>
      <c r="O6" s="3"/>
      <c r="P6" s="3"/>
      <c r="Q6" s="4"/>
      <c r="S6" s="187" t="s">
        <v>17</v>
      </c>
      <c r="T6" s="188"/>
      <c r="U6" s="189"/>
      <c r="V6" s="181" t="s">
        <v>2</v>
      </c>
      <c r="W6" s="181" t="s">
        <v>7</v>
      </c>
      <c r="X6" s="181" t="s">
        <v>12</v>
      </c>
    </row>
    <row r="7" spans="1:24" x14ac:dyDescent="0.3">
      <c r="A7" s="72">
        <v>43474</v>
      </c>
      <c r="B7" s="95">
        <v>5.5438000000000001</v>
      </c>
      <c r="C7" s="6">
        <f t="shared" si="1"/>
        <v>5.4901999999999997</v>
      </c>
      <c r="D7" s="19">
        <f>Table21[[#This Row],[Adj Close]]-Table21[[#This Row],[Naive Trend ]]</f>
        <v>5.3600000000000314E-2</v>
      </c>
      <c r="E7" s="7">
        <f t="shared" si="0"/>
        <v>2.8729600000000338E-3</v>
      </c>
      <c r="F7" s="7">
        <f>ABS(Table21[[#This Row],[Erorr 1]])</f>
        <v>5.3600000000000314E-2</v>
      </c>
      <c r="G7" s="8">
        <f>Table21[[#This Row],[Abs Erorr 1]]/Table21[[#This Row],[Adj Close]]</f>
        <v>9.6684584580973912E-3</v>
      </c>
      <c r="H7" s="6">
        <f t="shared" si="3"/>
        <v>5.3860333333333328</v>
      </c>
      <c r="I7" s="9">
        <f>(Table21[[#This Row],[Adj Close]]-Table21[[#This Row],[3-MA]])</f>
        <v>0.15776666666666728</v>
      </c>
      <c r="J7" s="5">
        <f t="shared" si="2"/>
        <v>2.4890321111111304E-2</v>
      </c>
      <c r="K7" s="5">
        <f>ABS(Table21[[#This Row],[Erorr 2]])</f>
        <v>0.15776666666666728</v>
      </c>
      <c r="L7" s="8">
        <f>Table21[[#This Row],[Abs Erorr 2]]/Table21[[#This Row],[Adj Close]]</f>
        <v>2.8458217588417201E-2</v>
      </c>
      <c r="M7" s="3"/>
      <c r="N7" s="3"/>
      <c r="O7" s="3"/>
      <c r="P7" s="3"/>
      <c r="Q7" s="4"/>
      <c r="S7" s="186" t="s">
        <v>18</v>
      </c>
      <c r="T7" s="186"/>
      <c r="U7" s="186"/>
      <c r="V7" s="119">
        <f>AVERAGE(F2:F1470)</f>
        <v>6.6697683923705745E-2</v>
      </c>
      <c r="W7" s="119">
        <f>AVERAGE(K2:K1470)</f>
        <v>8.4942246475670835E-2</v>
      </c>
      <c r="X7" s="119">
        <f>AVERAGE(P2:P1470)</f>
        <v>0.10913148781043518</v>
      </c>
    </row>
    <row r="8" spans="1:24" x14ac:dyDescent="0.3">
      <c r="A8" s="72">
        <v>43475</v>
      </c>
      <c r="B8" s="95">
        <v>5.4813000000000001</v>
      </c>
      <c r="C8" s="6">
        <f t="shared" si="1"/>
        <v>5.5438000000000001</v>
      </c>
      <c r="D8" s="19">
        <f>Table21[[#This Row],[Adj Close]]-Table21[[#This Row],[Naive Trend ]]</f>
        <v>-6.25E-2</v>
      </c>
      <c r="E8" s="7">
        <f t="shared" si="0"/>
        <v>3.90625E-3</v>
      </c>
      <c r="F8" s="7">
        <f>ABS(Table21[[#This Row],[Erorr 1]])</f>
        <v>6.25E-2</v>
      </c>
      <c r="G8" s="8">
        <f>Table21[[#This Row],[Abs Erorr 1]]/Table21[[#This Row],[Adj Close]]</f>
        <v>1.1402404539069199E-2</v>
      </c>
      <c r="H8" s="6">
        <f t="shared" si="3"/>
        <v>5.4693666666666667</v>
      </c>
      <c r="I8" s="9">
        <f>(Table21[[#This Row],[Adj Close]]-Table21[[#This Row],[3-MA]])</f>
        <v>1.1933333333333351E-2</v>
      </c>
      <c r="J8" s="5">
        <f t="shared" si="2"/>
        <v>1.4240444444444487E-4</v>
      </c>
      <c r="K8" s="5">
        <f>ABS(Table21[[#This Row],[Erorr 2]])</f>
        <v>1.1933333333333351E-2</v>
      </c>
      <c r="L8" s="8">
        <f>Table21[[#This Row],[Abs Erorr 2]]/Table21[[#This Row],[Adj Close]]</f>
        <v>2.1770991066596156E-3</v>
      </c>
      <c r="M8" s="6">
        <f>AVERAGE(B2:B7)</f>
        <v>5.2997500000000004</v>
      </c>
      <c r="N8" s="11">
        <f>Table21[[#This Row],[Adj Close]]-Table21[[#This Row],[6-MA]]</f>
        <v>0.18154999999999966</v>
      </c>
      <c r="O8" s="12">
        <f>(Table21[[#This Row],[Adj Close]]-M8)^2</f>
        <v>3.2960402499999875E-2</v>
      </c>
      <c r="P8" s="12">
        <f>ABS(Table21[[#This Row],[Erorr 3]])</f>
        <v>0.18154999999999966</v>
      </c>
      <c r="Q8" s="182">
        <f>Table21[[#This Row],[Abs Erorr 3]]/Table21[[#This Row],[Adj Close]]</f>
        <v>3.3121704705088142E-2</v>
      </c>
      <c r="S8" s="186" t="s">
        <v>19</v>
      </c>
      <c r="T8" s="186"/>
      <c r="U8" s="186"/>
      <c r="V8" s="119">
        <f>SQRT(AVERAGE(E2:E1470))</f>
        <v>0.11480633954383823</v>
      </c>
      <c r="W8" s="119">
        <f>SQRT(AVERAGE(J2:J1470))</f>
        <v>0.1324693425425586</v>
      </c>
      <c r="X8" s="119">
        <f>SQRT(AVERAGE(O2:O1470))</f>
        <v>0.16514720023397406</v>
      </c>
    </row>
    <row r="9" spans="1:24" x14ac:dyDescent="0.3">
      <c r="A9" s="72">
        <v>43476</v>
      </c>
      <c r="B9" s="95">
        <v>5.4276999999999997</v>
      </c>
      <c r="C9" s="6">
        <f t="shared" si="1"/>
        <v>5.4813000000000001</v>
      </c>
      <c r="D9" s="19">
        <f>Table21[[#This Row],[Adj Close]]-Table21[[#This Row],[Naive Trend ]]</f>
        <v>-5.3600000000000314E-2</v>
      </c>
      <c r="E9" s="7">
        <f t="shared" si="0"/>
        <v>2.8729600000000338E-3</v>
      </c>
      <c r="F9" s="7">
        <f>ABS(Table21[[#This Row],[Erorr 1]])</f>
        <v>5.3600000000000314E-2</v>
      </c>
      <c r="G9" s="8">
        <f>Table21[[#This Row],[Abs Erorr 1]]/Table21[[#This Row],[Adj Close]]</f>
        <v>9.8752694511487962E-3</v>
      </c>
      <c r="H9" s="6">
        <f t="shared" si="3"/>
        <v>5.5050999999999997</v>
      </c>
      <c r="I9" s="9">
        <f>(Table21[[#This Row],[Adj Close]]-Table21[[#This Row],[3-MA]])</f>
        <v>-7.7399999999999913E-2</v>
      </c>
      <c r="J9" s="5">
        <f t="shared" si="2"/>
        <v>5.9907599999999865E-3</v>
      </c>
      <c r="K9" s="5">
        <f>ABS(Table21[[#This Row],[Erorr 2]])</f>
        <v>7.7399999999999913E-2</v>
      </c>
      <c r="L9" s="8">
        <f>Table21[[#This Row],[Abs Erorr 2]]/Table21[[#This Row],[Adj Close]]</f>
        <v>1.4260183871621483E-2</v>
      </c>
      <c r="M9" s="6">
        <f t="shared" ref="M9:M72" si="4">AVERAGE(B3:B8)</f>
        <v>5.3592666666666666</v>
      </c>
      <c r="N9" s="11">
        <f>Table21[[#This Row],[Adj Close]]-Table21[[#This Row],[6-MA]]</f>
        <v>6.8433333333333124E-2</v>
      </c>
      <c r="O9" s="12">
        <f>(Table21[[#This Row],[Adj Close]]-M9)^2</f>
        <v>4.6831211111110823E-3</v>
      </c>
      <c r="P9" s="12">
        <f>ABS(Table21[[#This Row],[Erorr 3]])</f>
        <v>6.8433333333333124E-2</v>
      </c>
      <c r="Q9" s="182">
        <f>Table21[[#This Row],[Abs Erorr 3]]/Table21[[#This Row],[Adj Close]]</f>
        <v>1.2608164293039984E-2</v>
      </c>
      <c r="S9" s="186" t="s">
        <v>20</v>
      </c>
      <c r="T9" s="186"/>
      <c r="U9" s="186"/>
      <c r="V9" s="183">
        <f>AVERAGE(G2:G1470)</f>
        <v>1.6148982090284727E-2</v>
      </c>
      <c r="W9" s="183">
        <f>AVERAGE(L2:L1470)</f>
        <v>2.0622997538314598E-2</v>
      </c>
      <c r="X9" s="183">
        <f>AVERAGE(Q2:Q1470)</f>
        <v>2.6826036542333075E-2</v>
      </c>
    </row>
    <row r="10" spans="1:24" x14ac:dyDescent="0.3">
      <c r="A10" s="72">
        <v>43479</v>
      </c>
      <c r="B10" s="95">
        <v>5.3741000000000003</v>
      </c>
      <c r="C10" s="6">
        <f t="shared" si="1"/>
        <v>5.4276999999999997</v>
      </c>
      <c r="D10" s="19">
        <f>Table21[[#This Row],[Adj Close]]-Table21[[#This Row],[Naive Trend ]]</f>
        <v>-5.3599999999999426E-2</v>
      </c>
      <c r="E10" s="7">
        <f t="shared" si="0"/>
        <v>2.8729599999999383E-3</v>
      </c>
      <c r="F10" s="7">
        <f>ABS(Table21[[#This Row],[Erorr 1]])</f>
        <v>5.3599999999999426E-2</v>
      </c>
      <c r="G10" s="8">
        <f>Table21[[#This Row],[Abs Erorr 1]]/Table21[[#This Row],[Adj Close]]</f>
        <v>9.9737630486964185E-3</v>
      </c>
      <c r="H10" s="6">
        <f t="shared" si="3"/>
        <v>5.4842666666666666</v>
      </c>
      <c r="I10" s="9">
        <f>(Table21[[#This Row],[Adj Close]]-Table21[[#This Row],[3-MA]])</f>
        <v>-0.1101666666666663</v>
      </c>
      <c r="J10" s="5">
        <f t="shared" si="2"/>
        <v>1.2136694444444363E-2</v>
      </c>
      <c r="K10" s="5">
        <f>ABS(Table21[[#This Row],[Erorr 2]])</f>
        <v>0.1101666666666663</v>
      </c>
      <c r="L10" s="8">
        <f>Table21[[#This Row],[Abs Erorr 2]]/Table21[[#This Row],[Adj Close]]</f>
        <v>2.0499556514889244E-2</v>
      </c>
      <c r="M10" s="6">
        <f t="shared" si="4"/>
        <v>5.4351500000000001</v>
      </c>
      <c r="N10" s="11">
        <f>Table21[[#This Row],[Adj Close]]-Table21[[#This Row],[6-MA]]</f>
        <v>-6.1049999999999827E-2</v>
      </c>
      <c r="O10" s="12">
        <f>(Table21[[#This Row],[Adj Close]]-M10)^2</f>
        <v>3.7271024999999789E-3</v>
      </c>
      <c r="P10" s="12">
        <f>ABS(Table21[[#This Row],[Erorr 3]])</f>
        <v>6.1049999999999827E-2</v>
      </c>
      <c r="Q10" s="182">
        <f>Table21[[#This Row],[Abs Erorr 3]]/Table21[[#This Row],[Adj Close]]</f>
        <v>1.1360041681397783E-2</v>
      </c>
    </row>
    <row r="11" spans="1:24" x14ac:dyDescent="0.3">
      <c r="A11" s="72">
        <v>43480</v>
      </c>
      <c r="B11" s="95">
        <v>5.4009</v>
      </c>
      <c r="C11" s="6">
        <f t="shared" si="1"/>
        <v>5.3741000000000003</v>
      </c>
      <c r="D11" s="19">
        <f>Table21[[#This Row],[Adj Close]]-Table21[[#This Row],[Naive Trend ]]</f>
        <v>2.6799999999999713E-2</v>
      </c>
      <c r="E11" s="7">
        <f t="shared" si="0"/>
        <v>7.1823999999998459E-4</v>
      </c>
      <c r="F11" s="7">
        <f>ABS(Table21[[#This Row],[Erorr 1]])</f>
        <v>2.6799999999999713E-2</v>
      </c>
      <c r="G11" s="8">
        <f>Table21[[#This Row],[Abs Erorr 1]]/Table21[[#This Row],[Adj Close]]</f>
        <v>4.9621359403061917E-3</v>
      </c>
      <c r="H11" s="6">
        <f t="shared" si="3"/>
        <v>5.4276999999999989</v>
      </c>
      <c r="I11" s="9">
        <f>(Table21[[#This Row],[Adj Close]]-Table21[[#This Row],[3-MA]])</f>
        <v>-2.6799999999998825E-2</v>
      </c>
      <c r="J11" s="5">
        <f t="shared" si="2"/>
        <v>7.1823999999993699E-4</v>
      </c>
      <c r="K11" s="5">
        <f>ABS(Table21[[#This Row],[Erorr 2]])</f>
        <v>2.6799999999998825E-2</v>
      </c>
      <c r="L11" s="8">
        <f>Table21[[#This Row],[Abs Erorr 2]]/Table21[[#This Row],[Adj Close]]</f>
        <v>4.9621359403060278E-3</v>
      </c>
      <c r="M11" s="6">
        <f t="shared" si="4"/>
        <v>5.4485333333333337</v>
      </c>
      <c r="N11" s="11">
        <f>Table21[[#This Row],[Adj Close]]-Table21[[#This Row],[6-MA]]</f>
        <v>-4.7633333333333638E-2</v>
      </c>
      <c r="O11" s="12">
        <f>(Table21[[#This Row],[Adj Close]]-M11)^2</f>
        <v>2.2689344444444736E-3</v>
      </c>
      <c r="P11" s="12">
        <f>ABS(Table21[[#This Row],[Erorr 3]])</f>
        <v>4.7633333333333638E-2</v>
      </c>
      <c r="Q11" s="182">
        <f>Table21[[#This Row],[Abs Erorr 3]]/Table21[[#This Row],[Adj Close]]</f>
        <v>8.8195177346985943E-3</v>
      </c>
    </row>
    <row r="12" spans="1:24" x14ac:dyDescent="0.3">
      <c r="A12" s="72">
        <v>43481</v>
      </c>
      <c r="B12" s="95">
        <v>5.3117000000000001</v>
      </c>
      <c r="C12" s="6">
        <f t="shared" si="1"/>
        <v>5.4009</v>
      </c>
      <c r="D12" s="19">
        <f>Table21[[#This Row],[Adj Close]]-Table21[[#This Row],[Naive Trend ]]</f>
        <v>-8.9199999999999946E-2</v>
      </c>
      <c r="E12" s="7">
        <f t="shared" si="0"/>
        <v>7.9566399999999905E-3</v>
      </c>
      <c r="F12" s="7">
        <f>ABS(Table21[[#This Row],[Erorr 1]])</f>
        <v>8.9199999999999946E-2</v>
      </c>
      <c r="G12" s="8">
        <f>Table21[[#This Row],[Abs Erorr 1]]/Table21[[#This Row],[Adj Close]]</f>
        <v>1.6793117081160446E-2</v>
      </c>
      <c r="H12" s="6">
        <f t="shared" si="3"/>
        <v>5.4009</v>
      </c>
      <c r="I12" s="9">
        <f>(Table21[[#This Row],[Adj Close]]-Table21[[#This Row],[3-MA]])</f>
        <v>-8.9199999999999946E-2</v>
      </c>
      <c r="J12" s="5">
        <f t="shared" si="2"/>
        <v>7.9566399999999905E-3</v>
      </c>
      <c r="K12" s="5">
        <f>ABS(Table21[[#This Row],[Erorr 2]])</f>
        <v>8.9199999999999946E-2</v>
      </c>
      <c r="L12" s="8">
        <f>Table21[[#This Row],[Abs Erorr 2]]/Table21[[#This Row],[Adj Close]]</f>
        <v>1.6793117081160446E-2</v>
      </c>
      <c r="M12" s="6">
        <f t="shared" si="4"/>
        <v>5.4529999999999994</v>
      </c>
      <c r="N12" s="11">
        <f>Table21[[#This Row],[Adj Close]]-Table21[[#This Row],[6-MA]]</f>
        <v>-0.14129999999999932</v>
      </c>
      <c r="O12" s="12">
        <f>(Table21[[#This Row],[Adj Close]]-M12)^2</f>
        <v>1.9965689999999807E-2</v>
      </c>
      <c r="P12" s="12">
        <f>ABS(Table21[[#This Row],[Erorr 3]])</f>
        <v>0.14129999999999932</v>
      </c>
      <c r="Q12" s="182">
        <f>Table21[[#This Row],[Abs Erorr 3]]/Table21[[#This Row],[Adj Close]]</f>
        <v>2.6601652954797769E-2</v>
      </c>
    </row>
    <row r="13" spans="1:24" x14ac:dyDescent="0.3">
      <c r="A13" s="72">
        <v>43482</v>
      </c>
      <c r="B13" s="95">
        <v>5.3384</v>
      </c>
      <c r="C13" s="6">
        <f t="shared" si="1"/>
        <v>5.3117000000000001</v>
      </c>
      <c r="D13" s="19">
        <f>Table21[[#This Row],[Adj Close]]-Table21[[#This Row],[Naive Trend ]]</f>
        <v>2.6699999999999946E-2</v>
      </c>
      <c r="E13" s="7">
        <f t="shared" si="0"/>
        <v>7.1288999999999717E-4</v>
      </c>
      <c r="F13" s="7">
        <f>ABS(Table21[[#This Row],[Erorr 1]])</f>
        <v>2.6699999999999946E-2</v>
      </c>
      <c r="G13" s="8">
        <f>Table21[[#This Row],[Abs Erorr 1]]/Table21[[#This Row],[Adj Close]]</f>
        <v>5.0014985763524554E-3</v>
      </c>
      <c r="H13" s="6">
        <f t="shared" si="3"/>
        <v>5.3622333333333332</v>
      </c>
      <c r="I13" s="9">
        <f>(Table21[[#This Row],[Adj Close]]-Table21[[#This Row],[3-MA]])</f>
        <v>-2.3833333333333151E-2</v>
      </c>
      <c r="J13" s="5">
        <f t="shared" si="2"/>
        <v>5.6802777777776908E-4</v>
      </c>
      <c r="K13" s="5">
        <f>ABS(Table21[[#This Row],[Erorr 2]])</f>
        <v>2.3833333333333151E-2</v>
      </c>
      <c r="L13" s="8">
        <f>Table21[[#This Row],[Abs Erorr 2]]/Table21[[#This Row],[Adj Close]]</f>
        <v>4.4645087167190824E-3</v>
      </c>
      <c r="M13" s="6">
        <f t="shared" si="4"/>
        <v>5.4232500000000003</v>
      </c>
      <c r="N13" s="11">
        <f>Table21[[#This Row],[Adj Close]]-Table21[[#This Row],[6-MA]]</f>
        <v>-8.4850000000000314E-2</v>
      </c>
      <c r="O13" s="12">
        <f>(Table21[[#This Row],[Adj Close]]-M13)^2</f>
        <v>7.1995225000000534E-3</v>
      </c>
      <c r="P13" s="12">
        <f>ABS(Table21[[#This Row],[Erorr 3]])</f>
        <v>8.4850000000000314E-2</v>
      </c>
      <c r="Q13" s="182">
        <f>Table21[[#This Row],[Abs Erorr 3]]/Table21[[#This Row],[Adj Close]]</f>
        <v>1.5894275438333643E-2</v>
      </c>
    </row>
    <row r="14" spans="1:24" x14ac:dyDescent="0.3">
      <c r="A14" s="72">
        <v>43483</v>
      </c>
      <c r="B14" s="95">
        <v>5.4545000000000003</v>
      </c>
      <c r="C14" s="6">
        <f t="shared" si="1"/>
        <v>5.3384</v>
      </c>
      <c r="D14" s="19">
        <f>Table21[[#This Row],[Adj Close]]-Table21[[#This Row],[Naive Trend ]]</f>
        <v>0.11610000000000031</v>
      </c>
      <c r="E14" s="7">
        <f t="shared" si="0"/>
        <v>1.3479210000000073E-2</v>
      </c>
      <c r="F14" s="7">
        <f>ABS(Table21[[#This Row],[Erorr 1]])</f>
        <v>0.11610000000000031</v>
      </c>
      <c r="G14" s="8">
        <f>Table21[[#This Row],[Abs Erorr 1]]/Table21[[#This Row],[Adj Close]]</f>
        <v>2.1285177376478195E-2</v>
      </c>
      <c r="H14" s="6">
        <f t="shared" si="3"/>
        <v>5.3503333333333343</v>
      </c>
      <c r="I14" s="9">
        <f>(Table21[[#This Row],[Adj Close]]-Table21[[#This Row],[3-MA]])</f>
        <v>0.10416666666666607</v>
      </c>
      <c r="J14" s="5">
        <f t="shared" si="2"/>
        <v>1.0850694444444321E-2</v>
      </c>
      <c r="K14" s="5">
        <f>ABS(Table21[[#This Row],[Erorr 2]])</f>
        <v>0.10416666666666607</v>
      </c>
      <c r="L14" s="8">
        <f>Table21[[#This Row],[Abs Erorr 2]]/Table21[[#This Row],[Adj Close]]</f>
        <v>1.9097381367066839E-2</v>
      </c>
      <c r="M14" s="6">
        <f t="shared" si="4"/>
        <v>5.3890166666666666</v>
      </c>
      <c r="N14" s="11">
        <f>Table21[[#This Row],[Adj Close]]-Table21[[#This Row],[6-MA]]</f>
        <v>6.5483333333333782E-2</v>
      </c>
      <c r="O14" s="12">
        <f>(Table21[[#This Row],[Adj Close]]-M14)^2</f>
        <v>4.2880669444445036E-3</v>
      </c>
      <c r="P14" s="12">
        <f>ABS(Table21[[#This Row],[Erorr 3]])</f>
        <v>6.5483333333333782E-2</v>
      </c>
      <c r="Q14" s="182">
        <f>Table21[[#This Row],[Abs Erorr 3]]/Table21[[#This Row],[Adj Close]]</f>
        <v>1.2005377822593047E-2</v>
      </c>
    </row>
    <row r="15" spans="1:24" x14ac:dyDescent="0.3">
      <c r="A15" s="72">
        <v>43487</v>
      </c>
      <c r="B15" s="95">
        <v>5.3295000000000003</v>
      </c>
      <c r="C15" s="6">
        <f t="shared" si="1"/>
        <v>5.4545000000000003</v>
      </c>
      <c r="D15" s="19">
        <f>Table21[[#This Row],[Adj Close]]-Table21[[#This Row],[Naive Trend ]]</f>
        <v>-0.125</v>
      </c>
      <c r="E15" s="7">
        <f t="shared" si="0"/>
        <v>1.5625E-2</v>
      </c>
      <c r="F15" s="7">
        <f>ABS(Table21[[#This Row],[Erorr 1]])</f>
        <v>0.125</v>
      </c>
      <c r="G15" s="8">
        <f>Table21[[#This Row],[Abs Erorr 1]]/Table21[[#This Row],[Adj Close]]</f>
        <v>2.3454357819682897E-2</v>
      </c>
      <c r="H15" s="6">
        <f t="shared" si="3"/>
        <v>5.3682000000000007</v>
      </c>
      <c r="I15" s="9">
        <f>(Table21[[#This Row],[Adj Close]]-Table21[[#This Row],[3-MA]])</f>
        <v>-3.8700000000000401E-2</v>
      </c>
      <c r="J15" s="5">
        <f t="shared" si="2"/>
        <v>1.4976900000000311E-3</v>
      </c>
      <c r="K15" s="5">
        <f>ABS(Table21[[#This Row],[Erorr 2]])</f>
        <v>3.8700000000000401E-2</v>
      </c>
      <c r="L15" s="8">
        <f>Table21[[#This Row],[Abs Erorr 2]]/Table21[[#This Row],[Adj Close]]</f>
        <v>7.2614691809738995E-3</v>
      </c>
      <c r="M15" s="6">
        <f t="shared" si="4"/>
        <v>5.3845500000000008</v>
      </c>
      <c r="N15" s="11">
        <f>Table21[[#This Row],[Adj Close]]-Table21[[#This Row],[6-MA]]</f>
        <v>-5.5050000000000487E-2</v>
      </c>
      <c r="O15" s="12">
        <f>(Table21[[#This Row],[Adj Close]]-M15)^2</f>
        <v>3.0305025000000535E-3</v>
      </c>
      <c r="P15" s="12">
        <f>ABS(Table21[[#This Row],[Erorr 3]])</f>
        <v>5.5050000000000487E-2</v>
      </c>
      <c r="Q15" s="182">
        <f>Table21[[#This Row],[Abs Erorr 3]]/Table21[[#This Row],[Adj Close]]</f>
        <v>1.0329299183788439E-2</v>
      </c>
    </row>
    <row r="16" spans="1:24" x14ac:dyDescent="0.3">
      <c r="A16" s="72">
        <v>43488</v>
      </c>
      <c r="B16" s="95">
        <v>5.4009</v>
      </c>
      <c r="C16" s="6">
        <f t="shared" si="1"/>
        <v>5.3295000000000003</v>
      </c>
      <c r="D16" s="19">
        <f>Table21[[#This Row],[Adj Close]]-Table21[[#This Row],[Naive Trend ]]</f>
        <v>7.1399999999999686E-2</v>
      </c>
      <c r="E16" s="7">
        <f t="shared" si="0"/>
        <v>5.0979599999999552E-3</v>
      </c>
      <c r="F16" s="7">
        <f>ABS(Table21[[#This Row],[Erorr 1]])</f>
        <v>7.1399999999999686E-2</v>
      </c>
      <c r="G16" s="8">
        <f>Table21[[#This Row],[Abs Erorr 1]]/Table21[[#This Row],[Adj Close]]</f>
        <v>1.3220018885741208E-2</v>
      </c>
      <c r="H16" s="6">
        <f t="shared" si="3"/>
        <v>5.374133333333333</v>
      </c>
      <c r="I16" s="9">
        <f>(Table21[[#This Row],[Adj Close]]-Table21[[#This Row],[3-MA]])</f>
        <v>2.6766666666667049E-2</v>
      </c>
      <c r="J16" s="5">
        <f t="shared" si="2"/>
        <v>7.164544444444649E-4</v>
      </c>
      <c r="K16" s="5">
        <f>ABS(Table21[[#This Row],[Erorr 2]])</f>
        <v>2.6766666666667049E-2</v>
      </c>
      <c r="L16" s="8">
        <f>Table21[[#This Row],[Abs Erorr 2]]/Table21[[#This Row],[Adj Close]]</f>
        <v>4.9559641294352882E-3</v>
      </c>
      <c r="M16" s="6">
        <f t="shared" si="4"/>
        <v>5.3681833333333335</v>
      </c>
      <c r="N16" s="11">
        <f>Table21[[#This Row],[Adj Close]]-Table21[[#This Row],[6-MA]]</f>
        <v>3.2716666666666505E-2</v>
      </c>
      <c r="O16" s="12">
        <f>(Table21[[#This Row],[Adj Close]]-M16)^2</f>
        <v>1.0703802777777673E-3</v>
      </c>
      <c r="P16" s="12">
        <f>ABS(Table21[[#This Row],[Erorr 3]])</f>
        <v>3.2716666666666505E-2</v>
      </c>
      <c r="Q16" s="182">
        <f>Table21[[#This Row],[Abs Erorr 3]]/Table21[[#This Row],[Adj Close]]</f>
        <v>6.0576323699136261E-3</v>
      </c>
    </row>
    <row r="17" spans="1:17" x14ac:dyDescent="0.3">
      <c r="A17" s="72">
        <v>43489</v>
      </c>
      <c r="B17" s="95">
        <v>5.4991000000000003</v>
      </c>
      <c r="C17" s="6">
        <f t="shared" si="1"/>
        <v>5.4009</v>
      </c>
      <c r="D17" s="19">
        <f>Table21[[#This Row],[Adj Close]]-Table21[[#This Row],[Naive Trend ]]</f>
        <v>9.8200000000000287E-2</v>
      </c>
      <c r="E17" s="7">
        <f t="shared" si="0"/>
        <v>9.6432400000000564E-3</v>
      </c>
      <c r="F17" s="7">
        <f>ABS(Table21[[#This Row],[Erorr 1]])</f>
        <v>9.8200000000000287E-2</v>
      </c>
      <c r="G17" s="8">
        <f>Table21[[#This Row],[Abs Erorr 1]]/Table21[[#This Row],[Adj Close]]</f>
        <v>1.7857467585604969E-2</v>
      </c>
      <c r="H17" s="6">
        <f t="shared" si="3"/>
        <v>5.394966666666666</v>
      </c>
      <c r="I17" s="9">
        <f>(Table21[[#This Row],[Adj Close]]-Table21[[#This Row],[3-MA]])</f>
        <v>0.1041333333333343</v>
      </c>
      <c r="J17" s="5">
        <f t="shared" si="2"/>
        <v>1.0843751111111312E-2</v>
      </c>
      <c r="K17" s="5">
        <f>ABS(Table21[[#This Row],[Erorr 2]])</f>
        <v>0.1041333333333343</v>
      </c>
      <c r="L17" s="8">
        <f>Table21[[#This Row],[Abs Erorr 2]]/Table21[[#This Row],[Adj Close]]</f>
        <v>1.8936432022209869E-2</v>
      </c>
      <c r="M17" s="6">
        <f t="shared" si="4"/>
        <v>5.3726500000000001</v>
      </c>
      <c r="N17" s="11">
        <f>Table21[[#This Row],[Adj Close]]-Table21[[#This Row],[6-MA]]</f>
        <v>0.12645000000000017</v>
      </c>
      <c r="O17" s="12">
        <f>(Table21[[#This Row],[Adj Close]]-M17)^2</f>
        <v>1.5989602500000043E-2</v>
      </c>
      <c r="P17" s="12">
        <f>ABS(Table21[[#This Row],[Erorr 3]])</f>
        <v>0.12645000000000017</v>
      </c>
      <c r="Q17" s="182">
        <f>Table21[[#This Row],[Abs Erorr 3]]/Table21[[#This Row],[Adj Close]]</f>
        <v>2.2994671855394548E-2</v>
      </c>
    </row>
    <row r="18" spans="1:17" x14ac:dyDescent="0.3">
      <c r="A18" s="72">
        <v>43490</v>
      </c>
      <c r="B18" s="95">
        <v>5.8918999999999997</v>
      </c>
      <c r="C18" s="6">
        <f t="shared" si="1"/>
        <v>5.4991000000000003</v>
      </c>
      <c r="D18" s="19">
        <f>Table21[[#This Row],[Adj Close]]-Table21[[#This Row],[Naive Trend ]]</f>
        <v>0.39279999999999937</v>
      </c>
      <c r="E18" s="7">
        <f t="shared" si="0"/>
        <v>0.15429183999999951</v>
      </c>
      <c r="F18" s="7">
        <f>ABS(Table21[[#This Row],[Erorr 1]])</f>
        <v>0.39279999999999937</v>
      </c>
      <c r="G18" s="8">
        <f>Table21[[#This Row],[Abs Erorr 1]]/Table21[[#This Row],[Adj Close]]</f>
        <v>6.66677981635804E-2</v>
      </c>
      <c r="H18" s="6">
        <f t="shared" si="3"/>
        <v>5.4098333333333342</v>
      </c>
      <c r="I18" s="9">
        <f>(Table21[[#This Row],[Adj Close]]-Table21[[#This Row],[3-MA]])</f>
        <v>0.48206666666666553</v>
      </c>
      <c r="J18" s="5">
        <f t="shared" si="2"/>
        <v>0.23238827111111002</v>
      </c>
      <c r="K18" s="5">
        <f>ABS(Table21[[#This Row],[Erorr 2]])</f>
        <v>0.48206666666666553</v>
      </c>
      <c r="L18" s="8">
        <f>Table21[[#This Row],[Abs Erorr 2]]/Table21[[#This Row],[Adj Close]]</f>
        <v>8.1818541839926942E-2</v>
      </c>
      <c r="M18" s="6">
        <f t="shared" si="4"/>
        <v>5.3890166666666666</v>
      </c>
      <c r="N18" s="11">
        <f>Table21[[#This Row],[Adj Close]]-Table21[[#This Row],[6-MA]]</f>
        <v>0.50288333333333313</v>
      </c>
      <c r="O18" s="12">
        <f>(Table21[[#This Row],[Adj Close]]-M18)^2</f>
        <v>0.25289164694444421</v>
      </c>
      <c r="P18" s="12">
        <f>ABS(Table21[[#This Row],[Erorr 3]])</f>
        <v>0.50288333333333313</v>
      </c>
      <c r="Q18" s="182">
        <f>Table21[[#This Row],[Abs Erorr 3]]/Table21[[#This Row],[Adj Close]]</f>
        <v>8.5351640953399269E-2</v>
      </c>
    </row>
    <row r="19" spans="1:17" x14ac:dyDescent="0.3">
      <c r="A19" s="72">
        <v>43493</v>
      </c>
      <c r="B19" s="95">
        <v>5.7937000000000003</v>
      </c>
      <c r="C19" s="6">
        <f t="shared" si="1"/>
        <v>5.8918999999999997</v>
      </c>
      <c r="D19" s="19">
        <f>Table21[[#This Row],[Adj Close]]-Table21[[#This Row],[Naive Trend ]]</f>
        <v>-9.8199999999999399E-2</v>
      </c>
      <c r="E19" s="7">
        <f t="shared" si="0"/>
        <v>9.6432399999998811E-3</v>
      </c>
      <c r="F19" s="7">
        <f>ABS(Table21[[#This Row],[Erorr 1]])</f>
        <v>9.8199999999999399E-2</v>
      </c>
      <c r="G19" s="8">
        <f>Table21[[#This Row],[Abs Erorr 1]]/Table21[[#This Row],[Adj Close]]</f>
        <v>1.6949445086904637E-2</v>
      </c>
      <c r="H19" s="6">
        <f t="shared" si="3"/>
        <v>5.5972999999999997</v>
      </c>
      <c r="I19" s="9">
        <f>(Table21[[#This Row],[Adj Close]]-Table21[[#This Row],[3-MA]])</f>
        <v>0.19640000000000057</v>
      </c>
      <c r="J19" s="5">
        <f t="shared" si="2"/>
        <v>3.8572960000000225E-2</v>
      </c>
      <c r="K19" s="5">
        <f>ABS(Table21[[#This Row],[Erorr 2]])</f>
        <v>0.19640000000000057</v>
      </c>
      <c r="L19" s="8">
        <f>Table21[[#This Row],[Abs Erorr 2]]/Table21[[#This Row],[Adj Close]]</f>
        <v>3.3898890173809579E-2</v>
      </c>
      <c r="M19" s="6">
        <f t="shared" si="4"/>
        <v>5.4857166666666659</v>
      </c>
      <c r="N19" s="11">
        <f>Table21[[#This Row],[Adj Close]]-Table21[[#This Row],[6-MA]]</f>
        <v>0.30798333333333439</v>
      </c>
      <c r="O19" s="12">
        <f>(Table21[[#This Row],[Adj Close]]-M19)^2</f>
        <v>9.4853733611111754E-2</v>
      </c>
      <c r="P19" s="12">
        <f>ABS(Table21[[#This Row],[Erorr 3]])</f>
        <v>0.30798333333333439</v>
      </c>
      <c r="Q19" s="182">
        <f>Table21[[#This Row],[Abs Erorr 3]]/Table21[[#This Row],[Adj Close]]</f>
        <v>5.3158315641702945E-2</v>
      </c>
    </row>
    <row r="20" spans="1:17" x14ac:dyDescent="0.3">
      <c r="A20" s="72">
        <v>43494</v>
      </c>
      <c r="B20" s="95">
        <v>5.8472999999999997</v>
      </c>
      <c r="C20" s="6">
        <f t="shared" si="1"/>
        <v>5.7937000000000003</v>
      </c>
      <c r="D20" s="19">
        <f>Table21[[#This Row],[Adj Close]]-Table21[[#This Row],[Naive Trend ]]</f>
        <v>5.3599999999999426E-2</v>
      </c>
      <c r="E20" s="7">
        <f t="shared" si="0"/>
        <v>2.8729599999999383E-3</v>
      </c>
      <c r="F20" s="7">
        <f>ABS(Table21[[#This Row],[Erorr 1]])</f>
        <v>5.3599999999999426E-2</v>
      </c>
      <c r="G20" s="8">
        <f>Table21[[#This Row],[Abs Erorr 1]]/Table21[[#This Row],[Adj Close]]</f>
        <v>9.1666239118908602E-3</v>
      </c>
      <c r="H20" s="6">
        <f t="shared" si="3"/>
        <v>5.7282333333333328</v>
      </c>
      <c r="I20" s="9">
        <f>(Table21[[#This Row],[Adj Close]]-Table21[[#This Row],[3-MA]])</f>
        <v>0.11906666666666688</v>
      </c>
      <c r="J20" s="5">
        <f t="shared" si="2"/>
        <v>1.4176871111111161E-2</v>
      </c>
      <c r="K20" s="5">
        <f>ABS(Table21[[#This Row],[Erorr 2]])</f>
        <v>0.11906666666666688</v>
      </c>
      <c r="L20" s="8">
        <f>Table21[[#This Row],[Abs Erorr 2]]/Table21[[#This Row],[Adj Close]]</f>
        <v>2.0362674510742886E-2</v>
      </c>
      <c r="M20" s="6">
        <f t="shared" si="4"/>
        <v>5.5615999999999994</v>
      </c>
      <c r="N20" s="11">
        <f>Table21[[#This Row],[Adj Close]]-Table21[[#This Row],[6-MA]]</f>
        <v>0.28570000000000029</v>
      </c>
      <c r="O20" s="12">
        <f>(Table21[[#This Row],[Adj Close]]-M20)^2</f>
        <v>8.1624490000000161E-2</v>
      </c>
      <c r="P20" s="12">
        <f>ABS(Table21[[#This Row],[Erorr 3]])</f>
        <v>0.28570000000000029</v>
      </c>
      <c r="Q20" s="182">
        <f>Table21[[#This Row],[Abs Erorr 3]]/Table21[[#This Row],[Adj Close]]</f>
        <v>4.8860157679612867E-2</v>
      </c>
    </row>
    <row r="21" spans="1:17" x14ac:dyDescent="0.3">
      <c r="A21" s="72">
        <v>43495</v>
      </c>
      <c r="B21" s="95">
        <v>5.8651</v>
      </c>
      <c r="C21" s="6">
        <f t="shared" si="1"/>
        <v>5.8472999999999997</v>
      </c>
      <c r="D21" s="19">
        <f>Table21[[#This Row],[Adj Close]]-Table21[[#This Row],[Naive Trend ]]</f>
        <v>1.780000000000026E-2</v>
      </c>
      <c r="E21" s="7">
        <f t="shared" si="0"/>
        <v>3.1684000000000925E-4</v>
      </c>
      <c r="F21" s="7">
        <f>ABS(Table21[[#This Row],[Erorr 1]])</f>
        <v>1.780000000000026E-2</v>
      </c>
      <c r="G21" s="8">
        <f>Table21[[#This Row],[Abs Erorr 1]]/Table21[[#This Row],[Adj Close]]</f>
        <v>3.0349013657056589E-3</v>
      </c>
      <c r="H21" s="6">
        <f t="shared" si="3"/>
        <v>5.8443000000000005</v>
      </c>
      <c r="I21" s="9">
        <f>(Table21[[#This Row],[Adj Close]]-Table21[[#This Row],[3-MA]])</f>
        <v>2.0799999999999486E-2</v>
      </c>
      <c r="J21" s="5">
        <f t="shared" si="2"/>
        <v>4.3263999999997862E-4</v>
      </c>
      <c r="K21" s="5">
        <f>ABS(Table21[[#This Row],[Erorr 2]])</f>
        <v>2.0799999999999486E-2</v>
      </c>
      <c r="L21" s="8">
        <f>Table21[[#This Row],[Abs Erorr 2]]/Table21[[#This Row],[Adj Close]]</f>
        <v>3.5464015958806302E-3</v>
      </c>
      <c r="M21" s="6">
        <f t="shared" si="4"/>
        <v>5.6270666666666669</v>
      </c>
      <c r="N21" s="11">
        <f>Table21[[#This Row],[Adj Close]]-Table21[[#This Row],[6-MA]]</f>
        <v>0.2380333333333331</v>
      </c>
      <c r="O21" s="12">
        <f>(Table21[[#This Row],[Adj Close]]-M21)^2</f>
        <v>5.6659867777777664E-2</v>
      </c>
      <c r="P21" s="12">
        <f>ABS(Table21[[#This Row],[Erorr 3]])</f>
        <v>0.2380333333333331</v>
      </c>
      <c r="Q21" s="182">
        <f>Table21[[#This Row],[Abs Erorr 3]]/Table21[[#This Row],[Adj Close]]</f>
        <v>4.0584701596449009E-2</v>
      </c>
    </row>
    <row r="22" spans="1:17" x14ac:dyDescent="0.3">
      <c r="A22" s="72">
        <v>43496</v>
      </c>
      <c r="B22" s="95">
        <v>5.6687000000000003</v>
      </c>
      <c r="C22" s="6">
        <f t="shared" si="1"/>
        <v>5.8651</v>
      </c>
      <c r="D22" s="19">
        <f>Table21[[#This Row],[Adj Close]]-Table21[[#This Row],[Naive Trend ]]</f>
        <v>-0.19639999999999969</v>
      </c>
      <c r="E22" s="7">
        <f t="shared" si="0"/>
        <v>3.8572959999999878E-2</v>
      </c>
      <c r="F22" s="7">
        <f>ABS(Table21[[#This Row],[Erorr 1]])</f>
        <v>0.19639999999999969</v>
      </c>
      <c r="G22" s="8">
        <f>Table21[[#This Row],[Abs Erorr 1]]/Table21[[#This Row],[Adj Close]]</f>
        <v>3.4646391588900399E-2</v>
      </c>
      <c r="H22" s="6">
        <f t="shared" si="3"/>
        <v>5.8353666666666664</v>
      </c>
      <c r="I22" s="9">
        <f>(Table21[[#This Row],[Adj Close]]-Table21[[#This Row],[3-MA]])</f>
        <v>-0.16666666666666607</v>
      </c>
      <c r="J22" s="5">
        <f t="shared" si="2"/>
        <v>2.7777777777777582E-2</v>
      </c>
      <c r="K22" s="5">
        <f>ABS(Table21[[#This Row],[Erorr 2]])</f>
        <v>0.16666666666666607</v>
      </c>
      <c r="L22" s="8">
        <f>Table21[[#This Row],[Abs Erorr 2]]/Table21[[#This Row],[Adj Close]]</f>
        <v>2.9401214858197834E-2</v>
      </c>
      <c r="M22" s="6">
        <f t="shared" si="4"/>
        <v>5.7163333333333339</v>
      </c>
      <c r="N22" s="11">
        <f>Table21[[#This Row],[Adj Close]]-Table21[[#This Row],[6-MA]]</f>
        <v>-4.7633333333333638E-2</v>
      </c>
      <c r="O22" s="12">
        <f>(Table21[[#This Row],[Adj Close]]-M22)^2</f>
        <v>2.2689344444444736E-3</v>
      </c>
      <c r="P22" s="12">
        <f>ABS(Table21[[#This Row],[Erorr 3]])</f>
        <v>4.7633333333333638E-2</v>
      </c>
      <c r="Q22" s="182">
        <f>Table21[[#This Row],[Abs Erorr 3]]/Table21[[#This Row],[Adj Close]]</f>
        <v>8.4028672064730241E-3</v>
      </c>
    </row>
    <row r="23" spans="1:17" x14ac:dyDescent="0.3">
      <c r="A23" s="72">
        <v>43497</v>
      </c>
      <c r="B23" s="95">
        <v>5.4722999999999997</v>
      </c>
      <c r="C23" s="6">
        <f t="shared" si="1"/>
        <v>5.6687000000000003</v>
      </c>
      <c r="D23" s="19">
        <f>Table21[[#This Row],[Adj Close]]-Table21[[#This Row],[Naive Trend ]]</f>
        <v>-0.19640000000000057</v>
      </c>
      <c r="E23" s="7">
        <f t="shared" si="0"/>
        <v>3.8572960000000225E-2</v>
      </c>
      <c r="F23" s="7">
        <f>ABS(Table21[[#This Row],[Erorr 1]])</f>
        <v>0.19640000000000057</v>
      </c>
      <c r="G23" s="8">
        <f>Table21[[#This Row],[Abs Erorr 1]]/Table21[[#This Row],[Adj Close]]</f>
        <v>3.5889845220474129E-2</v>
      </c>
      <c r="H23" s="6">
        <f t="shared" si="3"/>
        <v>5.7937000000000003</v>
      </c>
      <c r="I23" s="9">
        <f>(Table21[[#This Row],[Adj Close]]-Table21[[#This Row],[3-MA]])</f>
        <v>-0.32140000000000057</v>
      </c>
      <c r="J23" s="5">
        <f t="shared" si="2"/>
        <v>0.10329796000000037</v>
      </c>
      <c r="K23" s="5">
        <f>ABS(Table21[[#This Row],[Erorr 2]])</f>
        <v>0.32140000000000057</v>
      </c>
      <c r="L23" s="8">
        <f>Table21[[#This Row],[Abs Erorr 2]]/Table21[[#This Row],[Adj Close]]</f>
        <v>5.8732160152038554E-2</v>
      </c>
      <c r="M23" s="6">
        <f t="shared" si="4"/>
        <v>5.7609666666666675</v>
      </c>
      <c r="N23" s="11">
        <f>Table21[[#This Row],[Adj Close]]-Table21[[#This Row],[6-MA]]</f>
        <v>-0.28866666666666774</v>
      </c>
      <c r="O23" s="12">
        <f>(Table21[[#This Row],[Adj Close]]-M23)^2</f>
        <v>8.3328444444445066E-2</v>
      </c>
      <c r="P23" s="12">
        <f>ABS(Table21[[#This Row],[Erorr 3]])</f>
        <v>0.28866666666666774</v>
      </c>
      <c r="Q23" s="182">
        <f>Table21[[#This Row],[Abs Erorr 3]]/Table21[[#This Row],[Adj Close]]</f>
        <v>5.2750519281959646E-2</v>
      </c>
    </row>
    <row r="24" spans="1:17" x14ac:dyDescent="0.3">
      <c r="A24" s="72">
        <v>43500</v>
      </c>
      <c r="B24" s="95">
        <v>5.4099000000000004</v>
      </c>
      <c r="C24" s="6">
        <f t="shared" si="1"/>
        <v>5.4722999999999997</v>
      </c>
      <c r="D24" s="19">
        <f>Table21[[#This Row],[Adj Close]]-Table21[[#This Row],[Naive Trend ]]</f>
        <v>-6.2399999999999345E-2</v>
      </c>
      <c r="E24" s="7">
        <f t="shared" si="0"/>
        <v>3.8937599999999181E-3</v>
      </c>
      <c r="F24" s="7">
        <f>ABS(Table21[[#This Row],[Erorr 1]])</f>
        <v>6.2399999999999345E-2</v>
      </c>
      <c r="G24" s="8">
        <f>Table21[[#This Row],[Abs Erorr 1]]/Table21[[#This Row],[Adj Close]]</f>
        <v>1.1534409138800964E-2</v>
      </c>
      <c r="H24" s="6">
        <f t="shared" si="3"/>
        <v>5.6687000000000003</v>
      </c>
      <c r="I24" s="9">
        <f>(Table21[[#This Row],[Adj Close]]-Table21[[#This Row],[3-MA]])</f>
        <v>-0.25879999999999992</v>
      </c>
      <c r="J24" s="5">
        <f t="shared" si="2"/>
        <v>6.6977439999999958E-2</v>
      </c>
      <c r="K24" s="5">
        <f>ABS(Table21[[#This Row],[Erorr 2]])</f>
        <v>0.25879999999999992</v>
      </c>
      <c r="L24" s="8">
        <f>Table21[[#This Row],[Abs Erorr 2]]/Table21[[#This Row],[Adj Close]]</f>
        <v>4.7838222517976287E-2</v>
      </c>
      <c r="M24" s="6">
        <f t="shared" si="4"/>
        <v>5.7565</v>
      </c>
      <c r="N24" s="11">
        <f>Table21[[#This Row],[Adj Close]]-Table21[[#This Row],[6-MA]]</f>
        <v>-0.34659999999999958</v>
      </c>
      <c r="O24" s="12">
        <f>(Table21[[#This Row],[Adj Close]]-M24)^2</f>
        <v>0.12013155999999971</v>
      </c>
      <c r="P24" s="12">
        <f>ABS(Table21[[#This Row],[Erorr 3]])</f>
        <v>0.34659999999999958</v>
      </c>
      <c r="Q24" s="182">
        <f>Table21[[#This Row],[Abs Erorr 3]]/Table21[[#This Row],[Adj Close]]</f>
        <v>6.4067727684430309E-2</v>
      </c>
    </row>
    <row r="25" spans="1:17" x14ac:dyDescent="0.3">
      <c r="A25" s="72">
        <v>43501</v>
      </c>
      <c r="B25" s="95">
        <v>5.3920000000000003</v>
      </c>
      <c r="C25" s="6">
        <f t="shared" si="1"/>
        <v>5.4099000000000004</v>
      </c>
      <c r="D25" s="19">
        <f>Table21[[#This Row],[Adj Close]]-Table21[[#This Row],[Naive Trend ]]</f>
        <v>-1.7900000000000027E-2</v>
      </c>
      <c r="E25" s="7">
        <f t="shared" si="0"/>
        <v>3.2041000000000095E-4</v>
      </c>
      <c r="F25" s="7">
        <f>ABS(Table21[[#This Row],[Erorr 1]])</f>
        <v>1.7900000000000027E-2</v>
      </c>
      <c r="G25" s="8">
        <f>Table21[[#This Row],[Abs Erorr 1]]/Table21[[#This Row],[Adj Close]]</f>
        <v>3.3197329376854646E-3</v>
      </c>
      <c r="H25" s="6">
        <f t="shared" si="3"/>
        <v>5.5169666666666659</v>
      </c>
      <c r="I25" s="9">
        <f>(Table21[[#This Row],[Adj Close]]-Table21[[#This Row],[3-MA]])</f>
        <v>-0.12496666666666556</v>
      </c>
      <c r="J25" s="5">
        <f t="shared" si="2"/>
        <v>1.5616667777777501E-2</v>
      </c>
      <c r="K25" s="5">
        <f>ABS(Table21[[#This Row],[Erorr 2]])</f>
        <v>0.12496666666666556</v>
      </c>
      <c r="L25" s="8">
        <f>Table21[[#This Row],[Abs Erorr 2]]/Table21[[#This Row],[Adj Close]]</f>
        <v>2.3176310583580408E-2</v>
      </c>
      <c r="M25" s="6">
        <f t="shared" si="4"/>
        <v>5.676166666666667</v>
      </c>
      <c r="N25" s="11">
        <f>Table21[[#This Row],[Adj Close]]-Table21[[#This Row],[6-MA]]</f>
        <v>-0.28416666666666668</v>
      </c>
      <c r="O25" s="12">
        <f>(Table21[[#This Row],[Adj Close]]-M25)^2</f>
        <v>8.0750694444444451E-2</v>
      </c>
      <c r="P25" s="12">
        <f>ABS(Table21[[#This Row],[Erorr 3]])</f>
        <v>0.28416666666666668</v>
      </c>
      <c r="Q25" s="182">
        <f>Table21[[#This Row],[Abs Erorr 3]]/Table21[[#This Row],[Adj Close]]</f>
        <v>5.2701533135509397E-2</v>
      </c>
    </row>
    <row r="26" spans="1:17" x14ac:dyDescent="0.3">
      <c r="A26" s="72">
        <v>43502</v>
      </c>
      <c r="B26" s="95">
        <v>5.4009</v>
      </c>
      <c r="C26" s="6">
        <f t="shared" si="1"/>
        <v>5.3920000000000003</v>
      </c>
      <c r="D26" s="19">
        <f>Table21[[#This Row],[Adj Close]]-Table21[[#This Row],[Naive Trend ]]</f>
        <v>8.8999999999996859E-3</v>
      </c>
      <c r="E26" s="7">
        <f t="shared" si="0"/>
        <v>7.9209999999994412E-5</v>
      </c>
      <c r="F26" s="7">
        <f>ABS(Table21[[#This Row],[Erorr 1]])</f>
        <v>8.8999999999996859E-3</v>
      </c>
      <c r="G26" s="8">
        <f>Table21[[#This Row],[Abs Erorr 1]]/Table21[[#This Row],[Adj Close]]</f>
        <v>1.6478735025643293E-3</v>
      </c>
      <c r="H26" s="6">
        <f t="shared" si="3"/>
        <v>5.4247333333333332</v>
      </c>
      <c r="I26" s="9">
        <f>(Table21[[#This Row],[Adj Close]]-Table21[[#This Row],[3-MA]])</f>
        <v>-2.3833333333333151E-2</v>
      </c>
      <c r="J26" s="5">
        <f t="shared" si="2"/>
        <v>5.6802777777776908E-4</v>
      </c>
      <c r="K26" s="5">
        <f>ABS(Table21[[#This Row],[Erorr 2]])</f>
        <v>2.3833333333333151E-2</v>
      </c>
      <c r="L26" s="8">
        <f>Table21[[#This Row],[Abs Erorr 2]]/Table21[[#This Row],[Adj Close]]</f>
        <v>4.4128447727847494E-3</v>
      </c>
      <c r="M26" s="6">
        <f t="shared" si="4"/>
        <v>5.6092166666666676</v>
      </c>
      <c r="N26" s="11">
        <f>Table21[[#This Row],[Adj Close]]-Table21[[#This Row],[6-MA]]</f>
        <v>-0.20831666666666759</v>
      </c>
      <c r="O26" s="12">
        <f>(Table21[[#This Row],[Adj Close]]-M26)^2</f>
        <v>4.3395833611111496E-2</v>
      </c>
      <c r="P26" s="12">
        <f>ABS(Table21[[#This Row],[Erorr 3]])</f>
        <v>0.20831666666666759</v>
      </c>
      <c r="Q26" s="182">
        <f>Table21[[#This Row],[Abs Erorr 3]]/Table21[[#This Row],[Adj Close]]</f>
        <v>3.8570732038487585E-2</v>
      </c>
    </row>
    <row r="27" spans="1:17" x14ac:dyDescent="0.3">
      <c r="A27" s="72">
        <v>43503</v>
      </c>
      <c r="B27" s="95">
        <v>5.3205999999999998</v>
      </c>
      <c r="C27" s="6">
        <f t="shared" si="1"/>
        <v>5.4009</v>
      </c>
      <c r="D27" s="19">
        <f>Table21[[#This Row],[Adj Close]]-Table21[[#This Row],[Naive Trend ]]</f>
        <v>-8.030000000000026E-2</v>
      </c>
      <c r="E27" s="7">
        <f t="shared" si="0"/>
        <v>6.4480900000000417E-3</v>
      </c>
      <c r="F27" s="7">
        <f>ABS(Table21[[#This Row],[Erorr 1]])</f>
        <v>8.030000000000026E-2</v>
      </c>
      <c r="G27" s="8">
        <f>Table21[[#This Row],[Abs Erorr 1]]/Table21[[#This Row],[Adj Close]]</f>
        <v>1.5092282825245322E-2</v>
      </c>
      <c r="H27" s="6">
        <f t="shared" si="3"/>
        <v>5.4009333333333336</v>
      </c>
      <c r="I27" s="9">
        <f>(Table21[[#This Row],[Adj Close]]-Table21[[#This Row],[3-MA]])</f>
        <v>-8.0333333333333812E-2</v>
      </c>
      <c r="J27" s="5">
        <f t="shared" si="2"/>
        <v>6.4534444444445211E-3</v>
      </c>
      <c r="K27" s="5">
        <f>ABS(Table21[[#This Row],[Erorr 2]])</f>
        <v>8.0333333333333812E-2</v>
      </c>
      <c r="L27" s="8">
        <f>Table21[[#This Row],[Abs Erorr 2]]/Table21[[#This Row],[Adj Close]]</f>
        <v>1.50985477828316E-2</v>
      </c>
      <c r="M27" s="6">
        <f t="shared" si="4"/>
        <v>5.5348166666666669</v>
      </c>
      <c r="N27" s="11">
        <f>Table21[[#This Row],[Adj Close]]-Table21[[#This Row],[6-MA]]</f>
        <v>-0.21421666666666717</v>
      </c>
      <c r="O27" s="12">
        <f>(Table21[[#This Row],[Adj Close]]-M27)^2</f>
        <v>4.5888780277777992E-2</v>
      </c>
      <c r="P27" s="12">
        <f>ABS(Table21[[#This Row],[Erorr 3]])</f>
        <v>0.21421666666666717</v>
      </c>
      <c r="Q27" s="182">
        <f>Table21[[#This Row],[Abs Erorr 3]]/Table21[[#This Row],[Adj Close]]</f>
        <v>4.0261749927953082E-2</v>
      </c>
    </row>
    <row r="28" spans="1:17" x14ac:dyDescent="0.3">
      <c r="A28" s="72">
        <v>43504</v>
      </c>
      <c r="B28" s="95">
        <v>5.4991000000000003</v>
      </c>
      <c r="C28" s="6">
        <f t="shared" si="1"/>
        <v>5.3205999999999998</v>
      </c>
      <c r="D28" s="19">
        <f>Table21[[#This Row],[Adj Close]]-Table21[[#This Row],[Naive Trend ]]</f>
        <v>0.17850000000000055</v>
      </c>
      <c r="E28" s="7">
        <f t="shared" si="0"/>
        <v>3.1862250000000196E-2</v>
      </c>
      <c r="F28" s="7">
        <f>ABS(Table21[[#This Row],[Erorr 1]])</f>
        <v>0.17850000000000055</v>
      </c>
      <c r="G28" s="8">
        <f>Table21[[#This Row],[Abs Erorr 1]]/Table21[[#This Row],[Adj Close]]</f>
        <v>3.2459857067520234E-2</v>
      </c>
      <c r="H28" s="6">
        <f t="shared" si="3"/>
        <v>5.3711666666666664</v>
      </c>
      <c r="I28" s="9">
        <f>(Table21[[#This Row],[Adj Close]]-Table21[[#This Row],[3-MA]])</f>
        <v>0.1279333333333339</v>
      </c>
      <c r="J28" s="5">
        <f t="shared" si="2"/>
        <v>1.6366937777777923E-2</v>
      </c>
      <c r="K28" s="5">
        <f>ABS(Table21[[#This Row],[Erorr 2]])</f>
        <v>0.1279333333333339</v>
      </c>
      <c r="L28" s="8">
        <f>Table21[[#This Row],[Abs Erorr 2]]/Table21[[#This Row],[Adj Close]]</f>
        <v>2.3264412964545816E-2</v>
      </c>
      <c r="M28" s="6">
        <f t="shared" si="4"/>
        <v>5.4440666666666671</v>
      </c>
      <c r="N28" s="11">
        <f>Table21[[#This Row],[Adj Close]]-Table21[[#This Row],[6-MA]]</f>
        <v>5.5033333333333267E-2</v>
      </c>
      <c r="O28" s="12">
        <f>(Table21[[#This Row],[Adj Close]]-M28)^2</f>
        <v>3.0286677777777707E-3</v>
      </c>
      <c r="P28" s="12">
        <f>ABS(Table21[[#This Row],[Erorr 3]])</f>
        <v>5.5033333333333267E-2</v>
      </c>
      <c r="Q28" s="182">
        <f>Table21[[#This Row],[Abs Erorr 3]]/Table21[[#This Row],[Adj Close]]</f>
        <v>1.0007698229407223E-2</v>
      </c>
    </row>
    <row r="29" spans="1:17" x14ac:dyDescent="0.3">
      <c r="A29" s="72">
        <v>43507</v>
      </c>
      <c r="B29" s="95">
        <v>5.5438000000000001</v>
      </c>
      <c r="C29" s="6">
        <f t="shared" si="1"/>
        <v>5.4991000000000003</v>
      </c>
      <c r="D29" s="19">
        <f>Table21[[#This Row],[Adj Close]]-Table21[[#This Row],[Naive Trend ]]</f>
        <v>4.469999999999974E-2</v>
      </c>
      <c r="E29" s="7">
        <f t="shared" si="0"/>
        <v>1.9980899999999767E-3</v>
      </c>
      <c r="F29" s="7">
        <f>ABS(Table21[[#This Row],[Erorr 1]])</f>
        <v>4.469999999999974E-2</v>
      </c>
      <c r="G29" s="8">
        <f>Table21[[#This Row],[Abs Erorr 1]]/Table21[[#This Row],[Adj Close]]</f>
        <v>8.0630614380027676E-3</v>
      </c>
      <c r="H29" s="6">
        <f t="shared" si="3"/>
        <v>5.4068666666666658</v>
      </c>
      <c r="I29" s="9">
        <f>(Table21[[#This Row],[Adj Close]]-Table21[[#This Row],[3-MA]])</f>
        <v>0.13693333333333424</v>
      </c>
      <c r="J29" s="5">
        <f t="shared" si="2"/>
        <v>1.8750737777778026E-2</v>
      </c>
      <c r="K29" s="5">
        <f>ABS(Table21[[#This Row],[Erorr 2]])</f>
        <v>0.13693333333333424</v>
      </c>
      <c r="L29" s="8">
        <f>Table21[[#This Row],[Abs Erorr 2]]/Table21[[#This Row],[Adj Close]]</f>
        <v>2.4700265762353301E-2</v>
      </c>
      <c r="M29" s="6">
        <f t="shared" si="4"/>
        <v>5.4157999999999999</v>
      </c>
      <c r="N29" s="11">
        <f>Table21[[#This Row],[Adj Close]]-Table21[[#This Row],[6-MA]]</f>
        <v>0.12800000000000011</v>
      </c>
      <c r="O29" s="12">
        <f>(Table21[[#This Row],[Adj Close]]-M29)^2</f>
        <v>1.638400000000003E-2</v>
      </c>
      <c r="P29" s="12">
        <f>ABS(Table21[[#This Row],[Erorr 3]])</f>
        <v>0.12800000000000011</v>
      </c>
      <c r="Q29" s="182">
        <f>Table21[[#This Row],[Abs Erorr 3]]/Table21[[#This Row],[Adj Close]]</f>
        <v>2.3088856019336936E-2</v>
      </c>
    </row>
    <row r="30" spans="1:17" x14ac:dyDescent="0.3">
      <c r="A30" s="72">
        <v>43508</v>
      </c>
      <c r="B30" s="95">
        <v>5.5705</v>
      </c>
      <c r="C30" s="6">
        <f t="shared" si="1"/>
        <v>5.5438000000000001</v>
      </c>
      <c r="D30" s="19">
        <f>Table21[[#This Row],[Adj Close]]-Table21[[#This Row],[Naive Trend ]]</f>
        <v>2.6699999999999946E-2</v>
      </c>
      <c r="E30" s="7">
        <f t="shared" si="0"/>
        <v>7.1288999999999717E-4</v>
      </c>
      <c r="F30" s="7">
        <f>ABS(Table21[[#This Row],[Erorr 1]])</f>
        <v>2.6699999999999946E-2</v>
      </c>
      <c r="G30" s="8">
        <f>Table21[[#This Row],[Abs Erorr 1]]/Table21[[#This Row],[Adj Close]]</f>
        <v>4.7931065433982492E-3</v>
      </c>
      <c r="H30" s="6">
        <f t="shared" si="3"/>
        <v>5.4545000000000003</v>
      </c>
      <c r="I30" s="9">
        <f>(Table21[[#This Row],[Adj Close]]-Table21[[#This Row],[3-MA]])</f>
        <v>0.11599999999999966</v>
      </c>
      <c r="J30" s="5">
        <f t="shared" si="2"/>
        <v>1.3455999999999921E-2</v>
      </c>
      <c r="K30" s="5">
        <f>ABS(Table21[[#This Row],[Erorr 2]])</f>
        <v>0.11599999999999966</v>
      </c>
      <c r="L30" s="8">
        <f>Table21[[#This Row],[Abs Erorr 2]]/Table21[[#This Row],[Adj Close]]</f>
        <v>2.0823983484426829E-2</v>
      </c>
      <c r="M30" s="6">
        <f t="shared" si="4"/>
        <v>5.4277166666666661</v>
      </c>
      <c r="N30" s="11">
        <f>Table21[[#This Row],[Adj Close]]-Table21[[#This Row],[6-MA]]</f>
        <v>0.14278333333333393</v>
      </c>
      <c r="O30" s="12">
        <f>(Table21[[#This Row],[Adj Close]]-M30)^2</f>
        <v>2.0387080277777948E-2</v>
      </c>
      <c r="P30" s="12">
        <f>ABS(Table21[[#This Row],[Erorr 3]])</f>
        <v>0.14278333333333393</v>
      </c>
      <c r="Q30" s="182">
        <f>Table21[[#This Row],[Abs Erorr 3]]/Table21[[#This Row],[Adj Close]]</f>
        <v>2.5632049786075563E-2</v>
      </c>
    </row>
    <row r="31" spans="1:17" x14ac:dyDescent="0.3">
      <c r="A31" s="72">
        <v>43509</v>
      </c>
      <c r="B31" s="95">
        <v>5.6420000000000003</v>
      </c>
      <c r="C31" s="6">
        <f t="shared" si="1"/>
        <v>5.5705</v>
      </c>
      <c r="D31" s="19">
        <f>Table21[[#This Row],[Adj Close]]-Table21[[#This Row],[Naive Trend ]]</f>
        <v>7.1500000000000341E-2</v>
      </c>
      <c r="E31" s="7">
        <f t="shared" si="0"/>
        <v>5.112250000000049E-3</v>
      </c>
      <c r="F31" s="7">
        <f>ABS(Table21[[#This Row],[Erorr 1]])</f>
        <v>7.1500000000000341E-2</v>
      </c>
      <c r="G31" s="8">
        <f>Table21[[#This Row],[Abs Erorr 1]]/Table21[[#This Row],[Adj Close]]</f>
        <v>1.2672811059907894E-2</v>
      </c>
      <c r="H31" s="6">
        <f t="shared" si="3"/>
        <v>5.5377999999999998</v>
      </c>
      <c r="I31" s="9">
        <f>(Table21[[#This Row],[Adj Close]]-Table21[[#This Row],[3-MA]])</f>
        <v>0.10420000000000051</v>
      </c>
      <c r="J31" s="5">
        <f t="shared" si="2"/>
        <v>1.0857640000000108E-2</v>
      </c>
      <c r="K31" s="5">
        <f>ABS(Table21[[#This Row],[Erorr 2]])</f>
        <v>0.10420000000000051</v>
      </c>
      <c r="L31" s="8">
        <f>Table21[[#This Row],[Abs Erorr 2]]/Table21[[#This Row],[Adj Close]]</f>
        <v>1.8468628146047592E-2</v>
      </c>
      <c r="M31" s="6">
        <f t="shared" si="4"/>
        <v>5.4544833333333331</v>
      </c>
      <c r="N31" s="11">
        <f>Table21[[#This Row],[Adj Close]]-Table21[[#This Row],[6-MA]]</f>
        <v>0.18751666666666722</v>
      </c>
      <c r="O31" s="12">
        <f>(Table21[[#This Row],[Adj Close]]-M31)^2</f>
        <v>3.5162500277777987E-2</v>
      </c>
      <c r="P31" s="12">
        <f>ABS(Table21[[#This Row],[Erorr 3]])</f>
        <v>0.18751666666666722</v>
      </c>
      <c r="Q31" s="182">
        <f>Table21[[#This Row],[Abs Erorr 3]]/Table21[[#This Row],[Adj Close]]</f>
        <v>3.3235850171334139E-2</v>
      </c>
    </row>
    <row r="32" spans="1:17" x14ac:dyDescent="0.3">
      <c r="A32" s="72">
        <v>43510</v>
      </c>
      <c r="B32" s="95">
        <v>5.6241000000000003</v>
      </c>
      <c r="C32" s="6">
        <f t="shared" si="1"/>
        <v>5.6420000000000003</v>
      </c>
      <c r="D32" s="19">
        <f>Table21[[#This Row],[Adj Close]]-Table21[[#This Row],[Naive Trend ]]</f>
        <v>-1.7900000000000027E-2</v>
      </c>
      <c r="E32" s="7">
        <f t="shared" si="0"/>
        <v>3.2041000000000095E-4</v>
      </c>
      <c r="F32" s="7">
        <f>ABS(Table21[[#This Row],[Erorr 1]])</f>
        <v>1.7900000000000027E-2</v>
      </c>
      <c r="G32" s="8">
        <f>Table21[[#This Row],[Abs Erorr 1]]/Table21[[#This Row],[Adj Close]]</f>
        <v>3.182731459255708E-3</v>
      </c>
      <c r="H32" s="6">
        <f t="shared" si="3"/>
        <v>5.5854333333333335</v>
      </c>
      <c r="I32" s="9">
        <f>(Table21[[#This Row],[Adj Close]]-Table21[[#This Row],[3-MA]])</f>
        <v>3.8666666666666849E-2</v>
      </c>
      <c r="J32" s="5">
        <f t="shared" si="2"/>
        <v>1.4951111111111252E-3</v>
      </c>
      <c r="K32" s="5">
        <f>ABS(Table21[[#This Row],[Erorr 2]])</f>
        <v>3.8666666666666849E-2</v>
      </c>
      <c r="L32" s="8">
        <f>Table21[[#This Row],[Abs Erorr 2]]/Table21[[#This Row],[Adj Close]]</f>
        <v>6.875174101930415E-3</v>
      </c>
      <c r="M32" s="6">
        <f t="shared" si="4"/>
        <v>5.4961500000000001</v>
      </c>
      <c r="N32" s="11">
        <f>Table21[[#This Row],[Adj Close]]-Table21[[#This Row],[6-MA]]</f>
        <v>0.12795000000000023</v>
      </c>
      <c r="O32" s="12">
        <f>(Table21[[#This Row],[Adj Close]]-M32)^2</f>
        <v>1.637120250000006E-2</v>
      </c>
      <c r="P32" s="12">
        <f>ABS(Table21[[#This Row],[Erorr 3]])</f>
        <v>0.12795000000000023</v>
      </c>
      <c r="Q32" s="182">
        <f>Table21[[#This Row],[Abs Erorr 3]]/Table21[[#This Row],[Adj Close]]</f>
        <v>2.2750306715741225E-2</v>
      </c>
    </row>
    <row r="33" spans="1:17" x14ac:dyDescent="0.3">
      <c r="A33" s="72">
        <v>43511</v>
      </c>
      <c r="B33" s="95">
        <v>5.6420000000000003</v>
      </c>
      <c r="C33" s="6">
        <f t="shared" si="1"/>
        <v>5.6241000000000003</v>
      </c>
      <c r="D33" s="19">
        <f>Table21[[#This Row],[Adj Close]]-Table21[[#This Row],[Naive Trend ]]</f>
        <v>1.7900000000000027E-2</v>
      </c>
      <c r="E33" s="7">
        <f t="shared" si="0"/>
        <v>3.2041000000000095E-4</v>
      </c>
      <c r="F33" s="7">
        <f>ABS(Table21[[#This Row],[Erorr 1]])</f>
        <v>1.7900000000000027E-2</v>
      </c>
      <c r="G33" s="8">
        <f>Table21[[#This Row],[Abs Erorr 1]]/Table21[[#This Row],[Adj Close]]</f>
        <v>3.1726338177951127E-3</v>
      </c>
      <c r="H33" s="6">
        <f t="shared" si="3"/>
        <v>5.6122000000000005</v>
      </c>
      <c r="I33" s="9">
        <f>(Table21[[#This Row],[Adj Close]]-Table21[[#This Row],[3-MA]])</f>
        <v>2.9799999999999827E-2</v>
      </c>
      <c r="J33" s="5">
        <f t="shared" si="2"/>
        <v>8.8803999999998969E-4</v>
      </c>
      <c r="K33" s="5">
        <f>ABS(Table21[[#This Row],[Erorr 2]])</f>
        <v>2.9799999999999827E-2</v>
      </c>
      <c r="L33" s="8">
        <f>Table21[[#This Row],[Abs Erorr 2]]/Table21[[#This Row],[Adj Close]]</f>
        <v>5.2818149592342833E-3</v>
      </c>
      <c r="M33" s="6">
        <f t="shared" si="4"/>
        <v>5.5333499999999995</v>
      </c>
      <c r="N33" s="11">
        <f>Table21[[#This Row],[Adj Close]]-Table21[[#This Row],[6-MA]]</f>
        <v>0.1086500000000008</v>
      </c>
      <c r="O33" s="12">
        <f>(Table21[[#This Row],[Adj Close]]-M33)^2</f>
        <v>1.1804822500000174E-2</v>
      </c>
      <c r="P33" s="12">
        <f>ABS(Table21[[#This Row],[Erorr 3]])</f>
        <v>0.1086500000000008</v>
      </c>
      <c r="Q33" s="182">
        <f>Table21[[#This Row],[Abs Erorr 3]]/Table21[[#This Row],[Adj Close]]</f>
        <v>1.9257355547678268E-2</v>
      </c>
    </row>
    <row r="34" spans="1:17" x14ac:dyDescent="0.3">
      <c r="A34" s="72">
        <v>43515</v>
      </c>
      <c r="B34" s="95">
        <v>5.5080999999999998</v>
      </c>
      <c r="C34" s="6">
        <f t="shared" si="1"/>
        <v>5.6420000000000003</v>
      </c>
      <c r="D34" s="19">
        <f>Table21[[#This Row],[Adj Close]]-Table21[[#This Row],[Naive Trend ]]</f>
        <v>-0.13390000000000057</v>
      </c>
      <c r="E34" s="7">
        <f t="shared" si="0"/>
        <v>1.7929210000000154E-2</v>
      </c>
      <c r="F34" s="7">
        <f>ABS(Table21[[#This Row],[Erorr 1]])</f>
        <v>0.13390000000000057</v>
      </c>
      <c r="G34" s="8">
        <f>Table21[[#This Row],[Abs Erorr 1]]/Table21[[#This Row],[Adj Close]]</f>
        <v>2.4309653056407941E-2</v>
      </c>
      <c r="H34" s="6">
        <f t="shared" si="3"/>
        <v>5.6360333333333337</v>
      </c>
      <c r="I34" s="9">
        <f>(Table21[[#This Row],[Adj Close]]-Table21[[#This Row],[3-MA]])</f>
        <v>-0.1279333333333339</v>
      </c>
      <c r="J34" s="5">
        <f t="shared" si="2"/>
        <v>1.6366937777777923E-2</v>
      </c>
      <c r="K34" s="5">
        <f>ABS(Table21[[#This Row],[Erorr 2]])</f>
        <v>0.1279333333333339</v>
      </c>
      <c r="L34" s="8">
        <f>Table21[[#This Row],[Abs Erorr 2]]/Table21[[#This Row],[Adj Close]]</f>
        <v>2.322639990801436E-2</v>
      </c>
      <c r="M34" s="6">
        <f t="shared" si="4"/>
        <v>5.5869166666666672</v>
      </c>
      <c r="N34" s="11">
        <f>Table21[[#This Row],[Adj Close]]-Table21[[#This Row],[6-MA]]</f>
        <v>-7.8816666666667423E-2</v>
      </c>
      <c r="O34" s="12">
        <f>(Table21[[#This Row],[Adj Close]]-M34)^2</f>
        <v>6.2120669444445638E-3</v>
      </c>
      <c r="P34" s="12">
        <f>ABS(Table21[[#This Row],[Erorr 3]])</f>
        <v>7.8816666666667423E-2</v>
      </c>
      <c r="Q34" s="182">
        <f>Table21[[#This Row],[Abs Erorr 3]]/Table21[[#This Row],[Adj Close]]</f>
        <v>1.4309229437858322E-2</v>
      </c>
    </row>
    <row r="35" spans="1:17" x14ac:dyDescent="0.3">
      <c r="A35" s="72">
        <v>43516</v>
      </c>
      <c r="B35" s="95">
        <v>5.4455999999999998</v>
      </c>
      <c r="C35" s="6">
        <f t="shared" si="1"/>
        <v>5.5080999999999998</v>
      </c>
      <c r="D35" s="19">
        <f>Table21[[#This Row],[Adj Close]]-Table21[[#This Row],[Naive Trend ]]</f>
        <v>-6.25E-2</v>
      </c>
      <c r="E35" s="7">
        <f t="shared" si="0"/>
        <v>3.90625E-3</v>
      </c>
      <c r="F35" s="7">
        <f>ABS(Table21[[#This Row],[Erorr 1]])</f>
        <v>6.25E-2</v>
      </c>
      <c r="G35" s="8">
        <f>Table21[[#This Row],[Abs Erorr 1]]/Table21[[#This Row],[Adj Close]]</f>
        <v>1.1477155868958425E-2</v>
      </c>
      <c r="H35" s="6">
        <f t="shared" si="3"/>
        <v>5.5914000000000001</v>
      </c>
      <c r="I35" s="9">
        <f>(Table21[[#This Row],[Adj Close]]-Table21[[#This Row],[3-MA]])</f>
        <v>-0.14580000000000037</v>
      </c>
      <c r="J35" s="5">
        <f t="shared" si="2"/>
        <v>2.1257640000000109E-2</v>
      </c>
      <c r="K35" s="5">
        <f>ABS(Table21[[#This Row],[Erorr 2]])</f>
        <v>0.14580000000000037</v>
      </c>
      <c r="L35" s="8">
        <f>Table21[[#This Row],[Abs Erorr 2]]/Table21[[#This Row],[Adj Close]]</f>
        <v>2.6773909211106284E-2</v>
      </c>
      <c r="M35" s="6">
        <f t="shared" si="4"/>
        <v>5.5884166666666673</v>
      </c>
      <c r="N35" s="11">
        <f>Table21[[#This Row],[Adj Close]]-Table21[[#This Row],[6-MA]]</f>
        <v>-0.14281666666666748</v>
      </c>
      <c r="O35" s="12">
        <f>(Table21[[#This Row],[Adj Close]]-M35)^2</f>
        <v>2.039660027777801E-2</v>
      </c>
      <c r="P35" s="12">
        <f>ABS(Table21[[#This Row],[Erorr 3]])</f>
        <v>0.14281666666666748</v>
      </c>
      <c r="Q35" s="182">
        <f>Table21[[#This Row],[Abs Erorr 3]]/Table21[[#This Row],[Adj Close]]</f>
        <v>2.6226066304294748E-2</v>
      </c>
    </row>
    <row r="36" spans="1:17" x14ac:dyDescent="0.3">
      <c r="A36" s="72">
        <v>43517</v>
      </c>
      <c r="B36" s="95">
        <v>5.4901999999999997</v>
      </c>
      <c r="C36" s="6">
        <f t="shared" si="1"/>
        <v>5.4455999999999998</v>
      </c>
      <c r="D36" s="19">
        <f>Table21[[#This Row],[Adj Close]]-Table21[[#This Row],[Naive Trend ]]</f>
        <v>4.4599999999999973E-2</v>
      </c>
      <c r="E36" s="7">
        <f t="shared" si="0"/>
        <v>1.9891599999999976E-3</v>
      </c>
      <c r="F36" s="7">
        <f>ABS(Table21[[#This Row],[Erorr 1]])</f>
        <v>4.4599999999999973E-2</v>
      </c>
      <c r="G36" s="8">
        <f>Table21[[#This Row],[Abs Erorr 1]]/Table21[[#This Row],[Adj Close]]</f>
        <v>8.1235656260245474E-3</v>
      </c>
      <c r="H36" s="6">
        <f t="shared" si="3"/>
        <v>5.5319000000000003</v>
      </c>
      <c r="I36" s="9">
        <f>(Table21[[#This Row],[Adj Close]]-Table21[[#This Row],[3-MA]])</f>
        <v>-4.1700000000000514E-2</v>
      </c>
      <c r="J36" s="5">
        <f t="shared" si="2"/>
        <v>1.7388900000000428E-3</v>
      </c>
      <c r="K36" s="5">
        <f>ABS(Table21[[#This Row],[Erorr 2]])</f>
        <v>4.1700000000000514E-2</v>
      </c>
      <c r="L36" s="8">
        <f>Table21[[#This Row],[Abs Erorr 2]]/Table21[[#This Row],[Adj Close]]</f>
        <v>7.5953517176060104E-3</v>
      </c>
      <c r="M36" s="6">
        <f t="shared" si="4"/>
        <v>5.5720499999999999</v>
      </c>
      <c r="N36" s="11">
        <f>Table21[[#This Row],[Adj Close]]-Table21[[#This Row],[6-MA]]</f>
        <v>-8.18500000000002E-2</v>
      </c>
      <c r="O36" s="12">
        <f>(Table21[[#This Row],[Adj Close]]-M36)^2</f>
        <v>6.6994225000000327E-3</v>
      </c>
      <c r="P36" s="12">
        <f>ABS(Table21[[#This Row],[Erorr 3]])</f>
        <v>8.18500000000002E-2</v>
      </c>
      <c r="Q36" s="182">
        <f>Table21[[#This Row],[Abs Erorr 3]]/Table21[[#This Row],[Adj Close]]</f>
        <v>1.490838220829846E-2</v>
      </c>
    </row>
    <row r="37" spans="1:17" x14ac:dyDescent="0.3">
      <c r="A37" s="72">
        <v>43518</v>
      </c>
      <c r="B37" s="95">
        <v>5.5705</v>
      </c>
      <c r="C37" s="6">
        <f t="shared" si="1"/>
        <v>5.4901999999999997</v>
      </c>
      <c r="D37" s="19">
        <f>Table21[[#This Row],[Adj Close]]-Table21[[#This Row],[Naive Trend ]]</f>
        <v>8.030000000000026E-2</v>
      </c>
      <c r="E37" s="7">
        <f t="shared" si="0"/>
        <v>6.4480900000000417E-3</v>
      </c>
      <c r="F37" s="7">
        <f>ABS(Table21[[#This Row],[Erorr 1]])</f>
        <v>8.030000000000026E-2</v>
      </c>
      <c r="G37" s="8">
        <f>Table21[[#This Row],[Abs Erorr 1]]/Table21[[#This Row],[Adj Close]]</f>
        <v>1.4415223049995559E-2</v>
      </c>
      <c r="H37" s="6">
        <f t="shared" si="3"/>
        <v>5.4813000000000001</v>
      </c>
      <c r="I37" s="9">
        <f>(Table21[[#This Row],[Adj Close]]-Table21[[#This Row],[3-MA]])</f>
        <v>8.9199999999999946E-2</v>
      </c>
      <c r="J37" s="5">
        <f t="shared" si="2"/>
        <v>7.9566399999999905E-3</v>
      </c>
      <c r="K37" s="5">
        <f>ABS(Table21[[#This Row],[Erorr 2]])</f>
        <v>8.9199999999999946E-2</v>
      </c>
      <c r="L37" s="8">
        <f>Table21[[#This Row],[Abs Erorr 2]]/Table21[[#This Row],[Adj Close]]</f>
        <v>1.6012925231128256E-2</v>
      </c>
      <c r="M37" s="6">
        <f t="shared" si="4"/>
        <v>5.5586666666666664</v>
      </c>
      <c r="N37" s="11">
        <f>Table21[[#This Row],[Adj Close]]-Table21[[#This Row],[6-MA]]</f>
        <v>1.1833333333333584E-2</v>
      </c>
      <c r="O37" s="12">
        <f>(Table21[[#This Row],[Adj Close]]-M37)^2</f>
        <v>1.4002777777778373E-4</v>
      </c>
      <c r="P37" s="12">
        <f>ABS(Table21[[#This Row],[Erorr 3]])</f>
        <v>1.1833333333333584E-2</v>
      </c>
      <c r="Q37" s="182">
        <f>Table21[[#This Row],[Abs Erorr 3]]/Table21[[#This Row],[Adj Close]]</f>
        <v>2.1242856715435929E-3</v>
      </c>
    </row>
    <row r="38" spans="1:17" x14ac:dyDescent="0.3">
      <c r="A38" s="72">
        <v>43521</v>
      </c>
      <c r="B38" s="95">
        <v>5.4901999999999997</v>
      </c>
      <c r="C38" s="6">
        <f t="shared" si="1"/>
        <v>5.5705</v>
      </c>
      <c r="D38" s="19">
        <f>Table21[[#This Row],[Adj Close]]-Table21[[#This Row],[Naive Trend ]]</f>
        <v>-8.030000000000026E-2</v>
      </c>
      <c r="E38" s="7">
        <f t="shared" si="0"/>
        <v>6.4480900000000417E-3</v>
      </c>
      <c r="F38" s="7">
        <f>ABS(Table21[[#This Row],[Erorr 1]])</f>
        <v>8.030000000000026E-2</v>
      </c>
      <c r="G38" s="8">
        <f>Table21[[#This Row],[Abs Erorr 1]]/Table21[[#This Row],[Adj Close]]</f>
        <v>1.4626060981385062E-2</v>
      </c>
      <c r="H38" s="6">
        <f t="shared" si="3"/>
        <v>5.5020999999999995</v>
      </c>
      <c r="I38" s="9">
        <f>(Table21[[#This Row],[Adj Close]]-Table21[[#This Row],[3-MA]])</f>
        <v>-1.18999999999998E-2</v>
      </c>
      <c r="J38" s="5">
        <f t="shared" si="2"/>
        <v>1.4160999999999522E-4</v>
      </c>
      <c r="K38" s="5">
        <f>ABS(Table21[[#This Row],[Erorr 2]])</f>
        <v>1.18999999999998E-2</v>
      </c>
      <c r="L38" s="8">
        <f>Table21[[#This Row],[Abs Erorr 2]]/Table21[[#This Row],[Adj Close]]</f>
        <v>2.1674984517867837E-3</v>
      </c>
      <c r="M38" s="6">
        <f t="shared" si="4"/>
        <v>5.5467500000000003</v>
      </c>
      <c r="N38" s="11">
        <f>Table21[[#This Row],[Adj Close]]-Table21[[#This Row],[6-MA]]</f>
        <v>-5.6550000000000544E-2</v>
      </c>
      <c r="O38" s="12">
        <f>(Table21[[#This Row],[Adj Close]]-M38)^2</f>
        <v>3.1979025000000616E-3</v>
      </c>
      <c r="P38" s="12">
        <f>ABS(Table21[[#This Row],[Erorr 3]])</f>
        <v>5.6550000000000544E-2</v>
      </c>
      <c r="Q38" s="182">
        <f>Table21[[#This Row],[Abs Erorr 3]]/Table21[[#This Row],[Adj Close]]</f>
        <v>1.0300171214163519E-2</v>
      </c>
    </row>
    <row r="39" spans="1:17" x14ac:dyDescent="0.3">
      <c r="A39" s="72">
        <v>43522</v>
      </c>
      <c r="B39" s="95">
        <v>5.4634</v>
      </c>
      <c r="C39" s="6">
        <f t="shared" si="1"/>
        <v>5.4901999999999997</v>
      </c>
      <c r="D39" s="19">
        <f>Table21[[#This Row],[Adj Close]]-Table21[[#This Row],[Naive Trend ]]</f>
        <v>-2.6799999999999713E-2</v>
      </c>
      <c r="E39" s="7">
        <f t="shared" si="0"/>
        <v>7.1823999999998459E-4</v>
      </c>
      <c r="F39" s="7">
        <f>ABS(Table21[[#This Row],[Erorr 1]])</f>
        <v>2.6799999999999713E-2</v>
      </c>
      <c r="G39" s="8">
        <f>Table21[[#This Row],[Abs Erorr 1]]/Table21[[#This Row],[Adj Close]]</f>
        <v>4.9053702822417751E-3</v>
      </c>
      <c r="H39" s="6">
        <f t="shared" si="3"/>
        <v>5.5169666666666659</v>
      </c>
      <c r="I39" s="9">
        <f>(Table21[[#This Row],[Adj Close]]-Table21[[#This Row],[3-MA]])</f>
        <v>-5.3566666666665874E-2</v>
      </c>
      <c r="J39" s="5">
        <f t="shared" si="2"/>
        <v>2.8693877777776927E-3</v>
      </c>
      <c r="K39" s="5">
        <f>ABS(Table21[[#This Row],[Erorr 2]])</f>
        <v>5.3566666666665874E-2</v>
      </c>
      <c r="L39" s="8">
        <f>Table21[[#This Row],[Abs Erorr 2]]/Table21[[#This Row],[Adj Close]]</f>
        <v>9.804639357664801E-3</v>
      </c>
      <c r="M39" s="6">
        <f t="shared" si="4"/>
        <v>5.5244333333333335</v>
      </c>
      <c r="N39" s="11">
        <f>Table21[[#This Row],[Adj Close]]-Table21[[#This Row],[6-MA]]</f>
        <v>-6.1033333333333495E-2</v>
      </c>
      <c r="O39" s="12">
        <f>(Table21[[#This Row],[Adj Close]]-M39)^2</f>
        <v>3.7250677777777973E-3</v>
      </c>
      <c r="P39" s="12">
        <f>ABS(Table21[[#This Row],[Erorr 3]])</f>
        <v>6.1033333333333495E-2</v>
      </c>
      <c r="Q39" s="182">
        <f>Table21[[#This Row],[Abs Erorr 3]]/Table21[[#This Row],[Adj Close]]</f>
        <v>1.1171309685055733E-2</v>
      </c>
    </row>
    <row r="40" spans="1:17" x14ac:dyDescent="0.3">
      <c r="A40" s="72">
        <v>43523</v>
      </c>
      <c r="B40" s="95">
        <v>5.4634</v>
      </c>
      <c r="C40" s="6">
        <f t="shared" si="1"/>
        <v>5.4634</v>
      </c>
      <c r="D40" s="19">
        <f>Table21[[#This Row],[Adj Close]]-Table21[[#This Row],[Naive Trend ]]</f>
        <v>0</v>
      </c>
      <c r="E40" s="7">
        <f t="shared" si="0"/>
        <v>0</v>
      </c>
      <c r="F40" s="7">
        <f>ABS(Table21[[#This Row],[Erorr 1]])</f>
        <v>0</v>
      </c>
      <c r="G40" s="8">
        <f>Table21[[#This Row],[Abs Erorr 1]]/Table21[[#This Row],[Adj Close]]</f>
        <v>0</v>
      </c>
      <c r="H40" s="6">
        <f t="shared" si="3"/>
        <v>5.5080333333333336</v>
      </c>
      <c r="I40" s="9">
        <f>(Table21[[#This Row],[Adj Close]]-Table21[[#This Row],[3-MA]])</f>
        <v>-4.4633333333333525E-2</v>
      </c>
      <c r="J40" s="5">
        <f t="shared" si="2"/>
        <v>1.9921344444444617E-3</v>
      </c>
      <c r="K40" s="5">
        <f>ABS(Table21[[#This Row],[Erorr 2]])</f>
        <v>4.4633333333333525E-2</v>
      </c>
      <c r="L40" s="8">
        <f>Table21[[#This Row],[Abs Erorr 2]]/Table21[[#This Row],[Adj Close]]</f>
        <v>8.1695159302510381E-3</v>
      </c>
      <c r="M40" s="6">
        <f t="shared" si="4"/>
        <v>5.4946666666666664</v>
      </c>
      <c r="N40" s="11">
        <f>Table21[[#This Row],[Adj Close]]-Table21[[#This Row],[6-MA]]</f>
        <v>-3.1266666666666332E-2</v>
      </c>
      <c r="O40" s="12">
        <f>(Table21[[#This Row],[Adj Close]]-M40)^2</f>
        <v>9.7760444444442351E-4</v>
      </c>
      <c r="P40" s="12">
        <f>ABS(Table21[[#This Row],[Erorr 3]])</f>
        <v>3.1266666666666332E-2</v>
      </c>
      <c r="Q40" s="182">
        <f>Table21[[#This Row],[Abs Erorr 3]]/Table21[[#This Row],[Adj Close]]</f>
        <v>5.7229319959487372E-3</v>
      </c>
    </row>
    <row r="41" spans="1:17" x14ac:dyDescent="0.3">
      <c r="A41" s="72">
        <v>43524</v>
      </c>
      <c r="B41" s="95">
        <v>5.4366000000000003</v>
      </c>
      <c r="C41" s="6">
        <f t="shared" si="1"/>
        <v>5.4634</v>
      </c>
      <c r="D41" s="19">
        <f>Table21[[#This Row],[Adj Close]]-Table21[[#This Row],[Naive Trend ]]</f>
        <v>-2.6799999999999713E-2</v>
      </c>
      <c r="E41" s="7">
        <f t="shared" si="0"/>
        <v>7.1823999999998459E-4</v>
      </c>
      <c r="F41" s="7">
        <f>ABS(Table21[[#This Row],[Erorr 1]])</f>
        <v>2.6799999999999713E-2</v>
      </c>
      <c r="G41" s="8">
        <f>Table21[[#This Row],[Abs Erorr 1]]/Table21[[#This Row],[Adj Close]]</f>
        <v>4.9295515579589654E-3</v>
      </c>
      <c r="H41" s="6">
        <f t="shared" si="3"/>
        <v>5.4723333333333342</v>
      </c>
      <c r="I41" s="9">
        <f>(Table21[[#This Row],[Adj Close]]-Table21[[#This Row],[3-MA]])</f>
        <v>-3.5733333333333839E-2</v>
      </c>
      <c r="J41" s="5">
        <f t="shared" si="2"/>
        <v>1.2768711111111471E-3</v>
      </c>
      <c r="K41" s="5">
        <f>ABS(Table21[[#This Row],[Erorr 2]])</f>
        <v>3.5733333333333839E-2</v>
      </c>
      <c r="L41" s="8">
        <f>Table21[[#This Row],[Abs Erorr 2]]/Table21[[#This Row],[Adj Close]]</f>
        <v>6.5727354106121169E-3</v>
      </c>
      <c r="M41" s="6">
        <f t="shared" si="4"/>
        <v>5.487216666666666</v>
      </c>
      <c r="N41" s="11">
        <f>Table21[[#This Row],[Adj Close]]-Table21[[#This Row],[6-MA]]</f>
        <v>-5.0616666666665644E-2</v>
      </c>
      <c r="O41" s="12">
        <f>(Table21[[#This Row],[Adj Close]]-M41)^2</f>
        <v>2.562046944444341E-3</v>
      </c>
      <c r="P41" s="12">
        <f>ABS(Table21[[#This Row],[Erorr 3]])</f>
        <v>5.0616666666665644E-2</v>
      </c>
      <c r="Q41" s="182">
        <f>Table21[[#This Row],[Abs Erorr 3]]/Table21[[#This Row],[Adj Close]]</f>
        <v>9.3103532845281323E-3</v>
      </c>
    </row>
    <row r="42" spans="1:17" x14ac:dyDescent="0.3">
      <c r="A42" s="72">
        <v>43525</v>
      </c>
      <c r="B42" s="95">
        <v>5.4545000000000003</v>
      </c>
      <c r="C42" s="6">
        <f t="shared" si="1"/>
        <v>5.4366000000000003</v>
      </c>
      <c r="D42" s="19">
        <f>Table21[[#This Row],[Adj Close]]-Table21[[#This Row],[Naive Trend ]]</f>
        <v>1.7900000000000027E-2</v>
      </c>
      <c r="E42" s="7">
        <f t="shared" si="0"/>
        <v>3.2041000000000095E-4</v>
      </c>
      <c r="F42" s="7">
        <f>ABS(Table21[[#This Row],[Erorr 1]])</f>
        <v>1.7900000000000027E-2</v>
      </c>
      <c r="G42" s="8">
        <f>Table21[[#This Row],[Abs Erorr 1]]/Table21[[#This Row],[Adj Close]]</f>
        <v>3.2816940141167888E-3</v>
      </c>
      <c r="H42" s="6">
        <f t="shared" si="3"/>
        <v>5.4544666666666659</v>
      </c>
      <c r="I42" s="9">
        <f>(Table21[[#This Row],[Adj Close]]-Table21[[#This Row],[3-MA]])</f>
        <v>3.3333333334439885E-5</v>
      </c>
      <c r="J42" s="5">
        <f t="shared" si="2"/>
        <v>1.1111111111848813E-9</v>
      </c>
      <c r="K42" s="5">
        <f>ABS(Table21[[#This Row],[Erorr 2]])</f>
        <v>3.3333333334439885E-5</v>
      </c>
      <c r="L42" s="8">
        <f>Table21[[#This Row],[Abs Erorr 2]]/Table21[[#This Row],[Adj Close]]</f>
        <v>6.1111620376642927E-6</v>
      </c>
      <c r="M42" s="6">
        <f t="shared" si="4"/>
        <v>5.4857166666666659</v>
      </c>
      <c r="N42" s="11">
        <f>Table21[[#This Row],[Adj Close]]-Table21[[#This Row],[6-MA]]</f>
        <v>-3.121666666666556E-2</v>
      </c>
      <c r="O42" s="12">
        <f>(Table21[[#This Row],[Adj Close]]-M42)^2</f>
        <v>9.7448027777770872E-4</v>
      </c>
      <c r="P42" s="12">
        <f>ABS(Table21[[#This Row],[Erorr 3]])</f>
        <v>3.121666666666556E-2</v>
      </c>
      <c r="Q42" s="182">
        <f>Table21[[#This Row],[Abs Erorr 3]]/Table21[[#This Row],[Adj Close]]</f>
        <v>5.7231032480824194E-3</v>
      </c>
    </row>
    <row r="43" spans="1:17" x14ac:dyDescent="0.3">
      <c r="A43" s="72">
        <v>43528</v>
      </c>
      <c r="B43" s="95">
        <v>5.4276999999999997</v>
      </c>
      <c r="C43" s="6">
        <f t="shared" si="1"/>
        <v>5.4545000000000003</v>
      </c>
      <c r="D43" s="19">
        <f>Table21[[#This Row],[Adj Close]]-Table21[[#This Row],[Naive Trend ]]</f>
        <v>-2.6800000000000601E-2</v>
      </c>
      <c r="E43" s="7">
        <f t="shared" si="0"/>
        <v>7.1824000000003218E-4</v>
      </c>
      <c r="F43" s="7">
        <f>ABS(Table21[[#This Row],[Erorr 1]])</f>
        <v>2.6800000000000601E-2</v>
      </c>
      <c r="G43" s="8">
        <f>Table21[[#This Row],[Abs Erorr 1]]/Table21[[#This Row],[Adj Close]]</f>
        <v>4.9376347255744796E-3</v>
      </c>
      <c r="H43" s="6">
        <f t="shared" si="3"/>
        <v>5.4515000000000002</v>
      </c>
      <c r="I43" s="9">
        <f>(Table21[[#This Row],[Adj Close]]-Table21[[#This Row],[3-MA]])</f>
        <v>-2.3800000000000487E-2</v>
      </c>
      <c r="J43" s="5">
        <f t="shared" si="2"/>
        <v>5.6644000000002318E-4</v>
      </c>
      <c r="K43" s="5">
        <f>ABS(Table21[[#This Row],[Erorr 2]])</f>
        <v>2.3800000000000487E-2</v>
      </c>
      <c r="L43" s="8">
        <f>Table21[[#This Row],[Abs Erorr 2]]/Table21[[#This Row],[Adj Close]]</f>
        <v>4.3849144204728503E-3</v>
      </c>
      <c r="M43" s="6">
        <f t="shared" si="4"/>
        <v>5.4797666666666673</v>
      </c>
      <c r="N43" s="11">
        <f>Table21[[#This Row],[Adj Close]]-Table21[[#This Row],[6-MA]]</f>
        <v>-5.2066666666667594E-2</v>
      </c>
      <c r="O43" s="12">
        <f>(Table21[[#This Row],[Adj Close]]-M43)^2</f>
        <v>2.7109377777778743E-3</v>
      </c>
      <c r="P43" s="12">
        <f>ABS(Table21[[#This Row],[Erorr 3]])</f>
        <v>5.2066666666667594E-2</v>
      </c>
      <c r="Q43" s="182">
        <f>Table21[[#This Row],[Abs Erorr 3]]/Table21[[#This Row],[Adj Close]]</f>
        <v>9.592767961874752E-3</v>
      </c>
    </row>
    <row r="44" spans="1:17" x14ac:dyDescent="0.3">
      <c r="A44" s="72">
        <v>43529</v>
      </c>
      <c r="B44" s="95">
        <v>5.4991000000000003</v>
      </c>
      <c r="C44" s="6">
        <f t="shared" si="1"/>
        <v>5.4276999999999997</v>
      </c>
      <c r="D44" s="19">
        <f>Table21[[#This Row],[Adj Close]]-Table21[[#This Row],[Naive Trend ]]</f>
        <v>7.1400000000000574E-2</v>
      </c>
      <c r="E44" s="7">
        <f t="shared" si="0"/>
        <v>5.0979600000000819E-3</v>
      </c>
      <c r="F44" s="7">
        <f>ABS(Table21[[#This Row],[Erorr 1]])</f>
        <v>7.1400000000000574E-2</v>
      </c>
      <c r="G44" s="8">
        <f>Table21[[#This Row],[Abs Erorr 1]]/Table21[[#This Row],[Adj Close]]</f>
        <v>1.298394282700816E-2</v>
      </c>
      <c r="H44" s="6">
        <f t="shared" si="3"/>
        <v>5.4396000000000013</v>
      </c>
      <c r="I44" s="9">
        <f>(Table21[[#This Row],[Adj Close]]-Table21[[#This Row],[3-MA]])</f>
        <v>5.9499999999998998E-2</v>
      </c>
      <c r="J44" s="5">
        <f t="shared" si="2"/>
        <v>3.5402499999998807E-3</v>
      </c>
      <c r="K44" s="5">
        <f>ABS(Table21[[#This Row],[Erorr 2]])</f>
        <v>5.9499999999998998E-2</v>
      </c>
      <c r="L44" s="8">
        <f>Table21[[#This Row],[Abs Erorr 2]]/Table21[[#This Row],[Adj Close]]</f>
        <v>1.0819952355839864E-2</v>
      </c>
      <c r="M44" s="6">
        <f t="shared" si="4"/>
        <v>5.455966666666666</v>
      </c>
      <c r="N44" s="11">
        <f>Table21[[#This Row],[Adj Close]]-Table21[[#This Row],[6-MA]]</f>
        <v>4.3133333333334356E-2</v>
      </c>
      <c r="O44" s="12">
        <f>(Table21[[#This Row],[Adj Close]]-M44)^2</f>
        <v>1.8604844444445327E-3</v>
      </c>
      <c r="P44" s="12">
        <f>ABS(Table21[[#This Row],[Erorr 3]])</f>
        <v>4.3133333333334356E-2</v>
      </c>
      <c r="Q44" s="182">
        <f>Table21[[#This Row],[Abs Erorr 3]]/Table21[[#This Row],[Adj Close]]</f>
        <v>7.8437077582394123E-3</v>
      </c>
    </row>
    <row r="45" spans="1:17" x14ac:dyDescent="0.3">
      <c r="A45" s="72">
        <v>43530</v>
      </c>
      <c r="B45" s="95">
        <v>5.4455999999999998</v>
      </c>
      <c r="C45" s="6">
        <f t="shared" si="1"/>
        <v>5.4991000000000003</v>
      </c>
      <c r="D45" s="19">
        <f>Table21[[#This Row],[Adj Close]]-Table21[[#This Row],[Naive Trend ]]</f>
        <v>-5.3500000000000547E-2</v>
      </c>
      <c r="E45" s="7">
        <f t="shared" si="0"/>
        <v>2.8622500000000588E-3</v>
      </c>
      <c r="F45" s="7">
        <f>ABS(Table21[[#This Row],[Erorr 1]])</f>
        <v>5.3500000000000547E-2</v>
      </c>
      <c r="G45" s="8">
        <f>Table21[[#This Row],[Abs Erorr 1]]/Table21[[#This Row],[Adj Close]]</f>
        <v>9.8244454238285133E-3</v>
      </c>
      <c r="H45" s="6">
        <f t="shared" si="3"/>
        <v>5.4604333333333344</v>
      </c>
      <c r="I45" s="9">
        <f>(Table21[[#This Row],[Adj Close]]-Table21[[#This Row],[3-MA]])</f>
        <v>-1.4833333333334586E-2</v>
      </c>
      <c r="J45" s="5">
        <f t="shared" si="2"/>
        <v>2.2002777777781494E-4</v>
      </c>
      <c r="K45" s="5">
        <f>ABS(Table21[[#This Row],[Erorr 2]])</f>
        <v>1.4833333333334586E-2</v>
      </c>
      <c r="L45" s="8">
        <f>Table21[[#This Row],[Abs Erorr 2]]/Table21[[#This Row],[Adj Close]]</f>
        <v>2.7239116595663632E-3</v>
      </c>
      <c r="M45" s="6">
        <f t="shared" si="4"/>
        <v>5.4574499999999988</v>
      </c>
      <c r="N45" s="11">
        <f>Table21[[#This Row],[Adj Close]]-Table21[[#This Row],[6-MA]]</f>
        <v>-1.1849999999999028E-2</v>
      </c>
      <c r="O45" s="12">
        <f>(Table21[[#This Row],[Adj Close]]-M45)^2</f>
        <v>1.4042249999997696E-4</v>
      </c>
      <c r="P45" s="12">
        <f>ABS(Table21[[#This Row],[Erorr 3]])</f>
        <v>1.1849999999999028E-2</v>
      </c>
      <c r="Q45" s="182">
        <f>Table21[[#This Row],[Abs Erorr 3]]/Table21[[#This Row],[Adj Close]]</f>
        <v>2.1760687527543391E-3</v>
      </c>
    </row>
    <row r="46" spans="1:17" x14ac:dyDescent="0.3">
      <c r="A46" s="72">
        <v>43531</v>
      </c>
      <c r="B46" s="95">
        <v>5.3830999999999998</v>
      </c>
      <c r="C46" s="6">
        <f t="shared" si="1"/>
        <v>5.4455999999999998</v>
      </c>
      <c r="D46" s="19">
        <f>Table21[[#This Row],[Adj Close]]-Table21[[#This Row],[Naive Trend ]]</f>
        <v>-6.25E-2</v>
      </c>
      <c r="E46" s="7">
        <f t="shared" si="0"/>
        <v>3.90625E-3</v>
      </c>
      <c r="F46" s="7">
        <f>ABS(Table21[[#This Row],[Erorr 1]])</f>
        <v>6.25E-2</v>
      </c>
      <c r="G46" s="8">
        <f>Table21[[#This Row],[Abs Erorr 1]]/Table21[[#This Row],[Adj Close]]</f>
        <v>1.1610410358343705E-2</v>
      </c>
      <c r="H46" s="6">
        <f t="shared" si="3"/>
        <v>5.457466666666666</v>
      </c>
      <c r="I46" s="9">
        <f>(Table21[[#This Row],[Adj Close]]-Table21[[#This Row],[3-MA]])</f>
        <v>-7.4366666666666248E-2</v>
      </c>
      <c r="J46" s="5">
        <f t="shared" si="2"/>
        <v>5.5304011111110491E-3</v>
      </c>
      <c r="K46" s="5">
        <f>ABS(Table21[[#This Row],[Erorr 2]])</f>
        <v>7.4366666666666248E-2</v>
      </c>
      <c r="L46" s="8">
        <f>Table21[[#This Row],[Abs Erorr 2]]/Table21[[#This Row],[Adj Close]]</f>
        <v>1.3814840271714486E-2</v>
      </c>
      <c r="M46" s="6">
        <f t="shared" si="4"/>
        <v>5.4544833333333331</v>
      </c>
      <c r="N46" s="11">
        <f>Table21[[#This Row],[Adj Close]]-Table21[[#This Row],[6-MA]]</f>
        <v>-7.1383333333333354E-2</v>
      </c>
      <c r="O46" s="12">
        <f>(Table21[[#This Row],[Adj Close]]-M46)^2</f>
        <v>5.0955802777777805E-3</v>
      </c>
      <c r="P46" s="12">
        <f>ABS(Table21[[#This Row],[Erorr 3]])</f>
        <v>7.1383333333333354E-2</v>
      </c>
      <c r="Q46" s="182">
        <f>Table21[[#This Row],[Abs Erorr 3]]/Table21[[#This Row],[Adj Close]]</f>
        <v>1.3260636683942962E-2</v>
      </c>
    </row>
    <row r="47" spans="1:17" x14ac:dyDescent="0.3">
      <c r="A47" s="72">
        <v>43532</v>
      </c>
      <c r="B47" s="95">
        <v>5.4188000000000001</v>
      </c>
      <c r="C47" s="6">
        <f t="shared" si="1"/>
        <v>5.3830999999999998</v>
      </c>
      <c r="D47" s="19">
        <f>Table21[[#This Row],[Adj Close]]-Table21[[#This Row],[Naive Trend ]]</f>
        <v>3.5700000000000287E-2</v>
      </c>
      <c r="E47" s="7">
        <f t="shared" si="0"/>
        <v>1.2744900000000205E-3</v>
      </c>
      <c r="F47" s="7">
        <f>ABS(Table21[[#This Row],[Erorr 1]])</f>
        <v>3.5700000000000287E-2</v>
      </c>
      <c r="G47" s="8">
        <f>Table21[[#This Row],[Abs Erorr 1]]/Table21[[#This Row],[Adj Close]]</f>
        <v>6.5881745035801815E-3</v>
      </c>
      <c r="H47" s="6">
        <f t="shared" si="3"/>
        <v>5.4425999999999997</v>
      </c>
      <c r="I47" s="9">
        <f>(Table21[[#This Row],[Adj Close]]-Table21[[#This Row],[3-MA]])</f>
        <v>-2.3799999999999599E-2</v>
      </c>
      <c r="J47" s="5">
        <f t="shared" si="2"/>
        <v>5.664399999999809E-4</v>
      </c>
      <c r="K47" s="5">
        <f>ABS(Table21[[#This Row],[Erorr 2]])</f>
        <v>2.3799999999999599E-2</v>
      </c>
      <c r="L47" s="8">
        <f>Table21[[#This Row],[Abs Erorr 2]]/Table21[[#This Row],[Adj Close]]</f>
        <v>4.3921163357200114E-3</v>
      </c>
      <c r="M47" s="6">
        <f t="shared" si="4"/>
        <v>5.4410999999999996</v>
      </c>
      <c r="N47" s="11">
        <f>Table21[[#This Row],[Adj Close]]-Table21[[#This Row],[6-MA]]</f>
        <v>-2.2299999999999542E-2</v>
      </c>
      <c r="O47" s="12">
        <f>(Table21[[#This Row],[Adj Close]]-M47)^2</f>
        <v>4.9728999999997957E-4</v>
      </c>
      <c r="P47" s="12">
        <f>ABS(Table21[[#This Row],[Erorr 3]])</f>
        <v>2.2299999999999542E-2</v>
      </c>
      <c r="Q47" s="182">
        <f>Table21[[#This Row],[Abs Erorr 3]]/Table21[[#This Row],[Adj Close]]</f>
        <v>4.1153022809477273E-3</v>
      </c>
    </row>
    <row r="48" spans="1:17" x14ac:dyDescent="0.3">
      <c r="A48" s="72">
        <v>43535</v>
      </c>
      <c r="B48" s="95">
        <v>5.4813000000000001</v>
      </c>
      <c r="C48" s="6">
        <f t="shared" si="1"/>
        <v>5.4188000000000001</v>
      </c>
      <c r="D48" s="19">
        <f>Table21[[#This Row],[Adj Close]]-Table21[[#This Row],[Naive Trend ]]</f>
        <v>6.25E-2</v>
      </c>
      <c r="E48" s="7">
        <f t="shared" si="0"/>
        <v>3.90625E-3</v>
      </c>
      <c r="F48" s="7">
        <f>ABS(Table21[[#This Row],[Erorr 1]])</f>
        <v>6.25E-2</v>
      </c>
      <c r="G48" s="8">
        <f>Table21[[#This Row],[Abs Erorr 1]]/Table21[[#This Row],[Adj Close]]</f>
        <v>1.1402404539069199E-2</v>
      </c>
      <c r="H48" s="6">
        <f t="shared" si="3"/>
        <v>5.4158333333333326</v>
      </c>
      <c r="I48" s="9">
        <f>(Table21[[#This Row],[Adj Close]]-Table21[[#This Row],[3-MA]])</f>
        <v>6.546666666666745E-2</v>
      </c>
      <c r="J48" s="5">
        <f t="shared" si="2"/>
        <v>4.2858844444445474E-3</v>
      </c>
      <c r="K48" s="5">
        <f>ABS(Table21[[#This Row],[Erorr 2]])</f>
        <v>6.546666666666745E-2</v>
      </c>
      <c r="L48" s="8">
        <f>Table21[[#This Row],[Abs Erorr 2]]/Table21[[#This Row],[Adj Close]]</f>
        <v>1.1943638674523827E-2</v>
      </c>
      <c r="M48" s="6">
        <f t="shared" si="4"/>
        <v>5.438133333333333</v>
      </c>
      <c r="N48" s="11">
        <f>Table21[[#This Row],[Adj Close]]-Table21[[#This Row],[6-MA]]</f>
        <v>4.316666666666702E-2</v>
      </c>
      <c r="O48" s="12">
        <f>(Table21[[#This Row],[Adj Close]]-M48)^2</f>
        <v>1.8633611111111416E-3</v>
      </c>
      <c r="P48" s="12">
        <f>ABS(Table21[[#This Row],[Erorr 3]])</f>
        <v>4.316666666666702E-2</v>
      </c>
      <c r="Q48" s="182">
        <f>Table21[[#This Row],[Abs Erorr 3]]/Table21[[#This Row],[Adj Close]]</f>
        <v>7.875260734983857E-3</v>
      </c>
    </row>
    <row r="49" spans="1:17" x14ac:dyDescent="0.3">
      <c r="A49" s="72">
        <v>43536</v>
      </c>
      <c r="B49" s="95">
        <v>5.5347999999999997</v>
      </c>
      <c r="C49" s="6">
        <f t="shared" si="1"/>
        <v>5.4813000000000001</v>
      </c>
      <c r="D49" s="19">
        <f>Table21[[#This Row],[Adj Close]]-Table21[[#This Row],[Naive Trend ]]</f>
        <v>5.3499999999999659E-2</v>
      </c>
      <c r="E49" s="7">
        <f t="shared" si="0"/>
        <v>2.8622499999999633E-3</v>
      </c>
      <c r="F49" s="7">
        <f>ABS(Table21[[#This Row],[Erorr 1]])</f>
        <v>5.3499999999999659E-2</v>
      </c>
      <c r="G49" s="8">
        <f>Table21[[#This Row],[Abs Erorr 1]]/Table21[[#This Row],[Adj Close]]</f>
        <v>9.6661125966610653E-3</v>
      </c>
      <c r="H49" s="6">
        <f t="shared" si="3"/>
        <v>5.4277333333333333</v>
      </c>
      <c r="I49" s="9">
        <f>(Table21[[#This Row],[Adj Close]]-Table21[[#This Row],[3-MA]])</f>
        <v>0.10706666666666642</v>
      </c>
      <c r="J49" s="5">
        <f t="shared" si="2"/>
        <v>1.1463271111111058E-2</v>
      </c>
      <c r="K49" s="5">
        <f>ABS(Table21[[#This Row],[Erorr 2]])</f>
        <v>0.10706666666666642</v>
      </c>
      <c r="L49" s="8">
        <f>Table21[[#This Row],[Abs Erorr 2]]/Table21[[#This Row],[Adj Close]]</f>
        <v>1.9344270193442658E-2</v>
      </c>
      <c r="M49" s="6">
        <f t="shared" si="4"/>
        <v>5.4425999999999997</v>
      </c>
      <c r="N49" s="11">
        <f>Table21[[#This Row],[Adj Close]]-Table21[[#This Row],[6-MA]]</f>
        <v>9.220000000000006E-2</v>
      </c>
      <c r="O49" s="12">
        <f>(Table21[[#This Row],[Adj Close]]-M49)^2</f>
        <v>8.5008400000000112E-3</v>
      </c>
      <c r="P49" s="12">
        <f>ABS(Table21[[#This Row],[Erorr 3]])</f>
        <v>9.220000000000006E-2</v>
      </c>
      <c r="Q49" s="182">
        <f>Table21[[#This Row],[Abs Erorr 3]]/Table21[[#This Row],[Adj Close]]</f>
        <v>1.6658235166582363E-2</v>
      </c>
    </row>
    <row r="50" spans="1:17" x14ac:dyDescent="0.3">
      <c r="A50" s="72">
        <v>43537</v>
      </c>
      <c r="B50" s="95">
        <v>5.4813000000000001</v>
      </c>
      <c r="C50" s="6">
        <f t="shared" si="1"/>
        <v>5.5347999999999997</v>
      </c>
      <c r="D50" s="19">
        <f>Table21[[#This Row],[Adj Close]]-Table21[[#This Row],[Naive Trend ]]</f>
        <v>-5.3499999999999659E-2</v>
      </c>
      <c r="E50" s="7">
        <f t="shared" si="0"/>
        <v>2.8622499999999633E-3</v>
      </c>
      <c r="F50" s="7">
        <f>ABS(Table21[[#This Row],[Erorr 1]])</f>
        <v>5.3499999999999659E-2</v>
      </c>
      <c r="G50" s="8">
        <f>Table21[[#This Row],[Abs Erorr 1]]/Table21[[#This Row],[Adj Close]]</f>
        <v>9.7604582854431722E-3</v>
      </c>
      <c r="H50" s="6">
        <f t="shared" si="3"/>
        <v>5.4782999999999999</v>
      </c>
      <c r="I50" s="9">
        <f>(Table21[[#This Row],[Adj Close]]-Table21[[#This Row],[3-MA]])</f>
        <v>3.0000000000001137E-3</v>
      </c>
      <c r="J50" s="5">
        <f t="shared" si="2"/>
        <v>9.0000000000006829E-6</v>
      </c>
      <c r="K50" s="5">
        <f>ABS(Table21[[#This Row],[Erorr 2]])</f>
        <v>3.0000000000001137E-3</v>
      </c>
      <c r="L50" s="8">
        <f>Table21[[#This Row],[Abs Erorr 2]]/Table21[[#This Row],[Adj Close]]</f>
        <v>5.4731541787534233E-4</v>
      </c>
      <c r="M50" s="6">
        <f t="shared" si="4"/>
        <v>5.4604500000000007</v>
      </c>
      <c r="N50" s="11">
        <f>Table21[[#This Row],[Adj Close]]-Table21[[#This Row],[6-MA]]</f>
        <v>2.0849999999999369E-2</v>
      </c>
      <c r="O50" s="12">
        <f>(Table21[[#This Row],[Adj Close]]-M50)^2</f>
        <v>4.3472249999997368E-4</v>
      </c>
      <c r="P50" s="12">
        <f>ABS(Table21[[#This Row],[Erorr 3]])</f>
        <v>2.0849999999999369E-2</v>
      </c>
      <c r="Q50" s="182">
        <f>Table21[[#This Row],[Abs Erorr 3]]/Table21[[#This Row],[Adj Close]]</f>
        <v>3.8038421542333696E-3</v>
      </c>
    </row>
    <row r="51" spans="1:17" x14ac:dyDescent="0.3">
      <c r="A51" s="72">
        <v>43538</v>
      </c>
      <c r="B51" s="95">
        <v>5.5526999999999997</v>
      </c>
      <c r="C51" s="6">
        <f t="shared" si="1"/>
        <v>5.4813000000000001</v>
      </c>
      <c r="D51" s="19">
        <f>Table21[[#This Row],[Adj Close]]-Table21[[#This Row],[Naive Trend ]]</f>
        <v>7.1399999999999686E-2</v>
      </c>
      <c r="E51" s="7">
        <f t="shared" si="0"/>
        <v>5.0979599999999552E-3</v>
      </c>
      <c r="F51" s="7">
        <f>ABS(Table21[[#This Row],[Erorr 1]])</f>
        <v>7.1399999999999686E-2</v>
      </c>
      <c r="G51" s="8">
        <f>Table21[[#This Row],[Abs Erorr 1]]/Table21[[#This Row],[Adj Close]]</f>
        <v>1.2858609325193093E-2</v>
      </c>
      <c r="H51" s="6">
        <f t="shared" si="3"/>
        <v>5.499133333333333</v>
      </c>
      <c r="I51" s="9">
        <f>(Table21[[#This Row],[Adj Close]]-Table21[[#This Row],[3-MA]])</f>
        <v>5.3566666666666762E-2</v>
      </c>
      <c r="J51" s="5">
        <f t="shared" si="2"/>
        <v>2.8693877777777881E-3</v>
      </c>
      <c r="K51" s="5">
        <f>ABS(Table21[[#This Row],[Erorr 2]])</f>
        <v>5.3566666666666762E-2</v>
      </c>
      <c r="L51" s="8">
        <f>Table21[[#This Row],[Abs Erorr 2]]/Table21[[#This Row],[Adj Close]]</f>
        <v>9.6469585366878753E-3</v>
      </c>
      <c r="M51" s="6">
        <f t="shared" si="4"/>
        <v>5.4574833333333332</v>
      </c>
      <c r="N51" s="11">
        <f>Table21[[#This Row],[Adj Close]]-Table21[[#This Row],[6-MA]]</f>
        <v>9.5216666666666505E-2</v>
      </c>
      <c r="O51" s="12">
        <f>(Table21[[#This Row],[Adj Close]]-M51)^2</f>
        <v>9.0662136111110802E-3</v>
      </c>
      <c r="P51" s="12">
        <f>ABS(Table21[[#This Row],[Erorr 3]])</f>
        <v>9.5216666666666505E-2</v>
      </c>
      <c r="Q51" s="182">
        <f>Table21[[#This Row],[Abs Erorr 3]]/Table21[[#This Row],[Adj Close]]</f>
        <v>1.7147813976383833E-2</v>
      </c>
    </row>
    <row r="52" spans="1:17" x14ac:dyDescent="0.3">
      <c r="A52" s="72">
        <v>43539</v>
      </c>
      <c r="B52" s="95">
        <v>5.7045000000000003</v>
      </c>
      <c r="C52" s="6">
        <f t="shared" si="1"/>
        <v>5.5526999999999997</v>
      </c>
      <c r="D52" s="19">
        <f>Table21[[#This Row],[Adj Close]]-Table21[[#This Row],[Naive Trend ]]</f>
        <v>0.1518000000000006</v>
      </c>
      <c r="E52" s="7">
        <f t="shared" si="0"/>
        <v>2.3043240000000183E-2</v>
      </c>
      <c r="F52" s="7">
        <f>ABS(Table21[[#This Row],[Erorr 1]])</f>
        <v>0.1518000000000006</v>
      </c>
      <c r="G52" s="8">
        <f>Table21[[#This Row],[Abs Erorr 1]]/Table21[[#This Row],[Adj Close]]</f>
        <v>2.6610570602156297E-2</v>
      </c>
      <c r="H52" s="6">
        <f t="shared" si="3"/>
        <v>5.5229333333333335</v>
      </c>
      <c r="I52" s="9">
        <f>(Table21[[#This Row],[Adj Close]]-Table21[[#This Row],[3-MA]])</f>
        <v>0.18156666666666688</v>
      </c>
      <c r="J52" s="5">
        <f t="shared" si="2"/>
        <v>3.2966454444444522E-2</v>
      </c>
      <c r="K52" s="5">
        <f>ABS(Table21[[#This Row],[Erorr 2]])</f>
        <v>0.18156666666666688</v>
      </c>
      <c r="L52" s="8">
        <f>Table21[[#This Row],[Abs Erorr 2]]/Table21[[#This Row],[Adj Close]]</f>
        <v>3.1828673269640964E-2</v>
      </c>
      <c r="M52" s="6">
        <f t="shared" si="4"/>
        <v>5.4753333333333343</v>
      </c>
      <c r="N52" s="11">
        <f>Table21[[#This Row],[Adj Close]]-Table21[[#This Row],[6-MA]]</f>
        <v>0.22916666666666607</v>
      </c>
      <c r="O52" s="12">
        <f>(Table21[[#This Row],[Adj Close]]-M52)^2</f>
        <v>5.2517361111110841E-2</v>
      </c>
      <c r="P52" s="12">
        <f>ABS(Table21[[#This Row],[Erorr 3]])</f>
        <v>0.22916666666666607</v>
      </c>
      <c r="Q52" s="182">
        <f>Table21[[#This Row],[Abs Erorr 3]]/Table21[[#This Row],[Adj Close]]</f>
        <v>4.0172962865573855E-2</v>
      </c>
    </row>
    <row r="53" spans="1:17" x14ac:dyDescent="0.3">
      <c r="A53" s="72">
        <v>43542</v>
      </c>
      <c r="B53" s="95">
        <v>5.6509</v>
      </c>
      <c r="C53" s="6">
        <f t="shared" si="1"/>
        <v>5.7045000000000003</v>
      </c>
      <c r="D53" s="19">
        <f>Table21[[#This Row],[Adj Close]]-Table21[[#This Row],[Naive Trend ]]</f>
        <v>-5.3600000000000314E-2</v>
      </c>
      <c r="E53" s="7">
        <f t="shared" si="0"/>
        <v>2.8729600000000338E-3</v>
      </c>
      <c r="F53" s="7">
        <f>ABS(Table21[[#This Row],[Erorr 1]])</f>
        <v>5.3600000000000314E-2</v>
      </c>
      <c r="G53" s="8">
        <f>Table21[[#This Row],[Abs Erorr 1]]/Table21[[#This Row],[Adj Close]]</f>
        <v>9.4852147445540196E-3</v>
      </c>
      <c r="H53" s="6">
        <f t="shared" si="3"/>
        <v>5.5794999999999995</v>
      </c>
      <c r="I53" s="9">
        <f>(Table21[[#This Row],[Adj Close]]-Table21[[#This Row],[3-MA]])</f>
        <v>7.1400000000000574E-2</v>
      </c>
      <c r="J53" s="5">
        <f t="shared" si="2"/>
        <v>5.0979600000000819E-3</v>
      </c>
      <c r="K53" s="5">
        <f>ABS(Table21[[#This Row],[Erorr 2]])</f>
        <v>7.1400000000000574E-2</v>
      </c>
      <c r="L53" s="8">
        <f>Table21[[#This Row],[Abs Erorr 2]]/Table21[[#This Row],[Adj Close]]</f>
        <v>1.2635155461961914E-2</v>
      </c>
      <c r="M53" s="6">
        <f t="shared" si="4"/>
        <v>5.5289000000000001</v>
      </c>
      <c r="N53" s="11">
        <f>Table21[[#This Row],[Adj Close]]-Table21[[#This Row],[6-MA]]</f>
        <v>0.12199999999999989</v>
      </c>
      <c r="O53" s="12">
        <f>(Table21[[#This Row],[Adj Close]]-M53)^2</f>
        <v>1.4883999999999972E-2</v>
      </c>
      <c r="P53" s="12">
        <f>ABS(Table21[[#This Row],[Erorr 3]])</f>
        <v>0.12199999999999989</v>
      </c>
      <c r="Q53" s="182">
        <f>Table21[[#This Row],[Abs Erorr 3]]/Table21[[#This Row],[Adj Close]]</f>
        <v>2.1589481321559377E-2</v>
      </c>
    </row>
    <row r="54" spans="1:17" x14ac:dyDescent="0.3">
      <c r="A54" s="72">
        <v>43543</v>
      </c>
      <c r="B54" s="95">
        <v>5.6687000000000003</v>
      </c>
      <c r="C54" s="6">
        <f t="shared" si="1"/>
        <v>5.6509</v>
      </c>
      <c r="D54" s="19">
        <f>Table21[[#This Row],[Adj Close]]-Table21[[#This Row],[Naive Trend ]]</f>
        <v>1.780000000000026E-2</v>
      </c>
      <c r="E54" s="7">
        <f t="shared" si="0"/>
        <v>3.1684000000000925E-4</v>
      </c>
      <c r="F54" s="7">
        <f>ABS(Table21[[#This Row],[Erorr 1]])</f>
        <v>1.780000000000026E-2</v>
      </c>
      <c r="G54" s="8">
        <f>Table21[[#This Row],[Abs Erorr 1]]/Table21[[#This Row],[Adj Close]]</f>
        <v>3.1400497468555858E-3</v>
      </c>
      <c r="H54" s="6">
        <f t="shared" si="3"/>
        <v>5.6360333333333337</v>
      </c>
      <c r="I54" s="9">
        <f>(Table21[[#This Row],[Adj Close]]-Table21[[#This Row],[3-MA]])</f>
        <v>3.2666666666666622E-2</v>
      </c>
      <c r="J54" s="5">
        <f t="shared" si="2"/>
        <v>1.0671111111111081E-3</v>
      </c>
      <c r="K54" s="5">
        <f>ABS(Table21[[#This Row],[Erorr 2]])</f>
        <v>3.2666666666666622E-2</v>
      </c>
      <c r="L54" s="8">
        <f>Table21[[#This Row],[Abs Erorr 2]]/Table21[[#This Row],[Adj Close]]</f>
        <v>5.7626381122067877E-3</v>
      </c>
      <c r="M54" s="6">
        <f t="shared" si="4"/>
        <v>5.5675833333333342</v>
      </c>
      <c r="N54" s="11">
        <f>Table21[[#This Row],[Adj Close]]-Table21[[#This Row],[6-MA]]</f>
        <v>0.10111666666666608</v>
      </c>
      <c r="O54" s="12">
        <f>(Table21[[#This Row],[Adj Close]]-M54)^2</f>
        <v>1.0224580277777659E-2</v>
      </c>
      <c r="P54" s="12">
        <f>ABS(Table21[[#This Row],[Erorr 3]])</f>
        <v>0.10111666666666608</v>
      </c>
      <c r="Q54" s="182">
        <f>Table21[[#This Row],[Abs Erorr 3]]/Table21[[#This Row],[Adj Close]]</f>
        <v>1.7837717054468585E-2</v>
      </c>
    </row>
    <row r="55" spans="1:17" x14ac:dyDescent="0.3">
      <c r="A55" s="72">
        <v>43544</v>
      </c>
      <c r="B55" s="95">
        <v>5.6151999999999997</v>
      </c>
      <c r="C55" s="6">
        <f t="shared" si="1"/>
        <v>5.6687000000000003</v>
      </c>
      <c r="D55" s="19">
        <f>Table21[[#This Row],[Adj Close]]-Table21[[#This Row],[Naive Trend ]]</f>
        <v>-5.3500000000000547E-2</v>
      </c>
      <c r="E55" s="7">
        <f t="shared" si="0"/>
        <v>2.8622500000000588E-3</v>
      </c>
      <c r="F55" s="7">
        <f>ABS(Table21[[#This Row],[Erorr 1]])</f>
        <v>5.3500000000000547E-2</v>
      </c>
      <c r="G55" s="8">
        <f>Table21[[#This Row],[Abs Erorr 1]]/Table21[[#This Row],[Adj Close]]</f>
        <v>9.5277105000713333E-3</v>
      </c>
      <c r="H55" s="6">
        <f t="shared" si="3"/>
        <v>5.6747000000000005</v>
      </c>
      <c r="I55" s="9">
        <f>(Table21[[#This Row],[Adj Close]]-Table21[[#This Row],[3-MA]])</f>
        <v>-5.9500000000000774E-2</v>
      </c>
      <c r="J55" s="5">
        <f t="shared" si="2"/>
        <v>3.5402500000000924E-3</v>
      </c>
      <c r="K55" s="5">
        <f>ABS(Table21[[#This Row],[Erorr 2]])</f>
        <v>5.9500000000000774E-2</v>
      </c>
      <c r="L55" s="8">
        <f>Table21[[#This Row],[Abs Erorr 2]]/Table21[[#This Row],[Adj Close]]</f>
        <v>1.0596238780453194E-2</v>
      </c>
      <c r="M55" s="6">
        <f t="shared" si="4"/>
        <v>5.598816666666667</v>
      </c>
      <c r="N55" s="11">
        <f>Table21[[#This Row],[Adj Close]]-Table21[[#This Row],[6-MA]]</f>
        <v>1.638333333333275E-2</v>
      </c>
      <c r="O55" s="12">
        <f>(Table21[[#This Row],[Adj Close]]-M55)^2</f>
        <v>2.6841361111109202E-4</v>
      </c>
      <c r="P55" s="12">
        <f>ABS(Table21[[#This Row],[Erorr 3]])</f>
        <v>1.638333333333275E-2</v>
      </c>
      <c r="Q55" s="182">
        <f>Table21[[#This Row],[Abs Erorr 3]]/Table21[[#This Row],[Adj Close]]</f>
        <v>2.9176758322647014E-3</v>
      </c>
    </row>
    <row r="56" spans="1:17" x14ac:dyDescent="0.3">
      <c r="A56" s="72">
        <v>43545</v>
      </c>
      <c r="B56" s="95">
        <v>5.5884</v>
      </c>
      <c r="C56" s="6">
        <f t="shared" si="1"/>
        <v>5.6151999999999997</v>
      </c>
      <c r="D56" s="19">
        <f>Table21[[#This Row],[Adj Close]]-Table21[[#This Row],[Naive Trend ]]</f>
        <v>-2.6799999999999713E-2</v>
      </c>
      <c r="E56" s="7">
        <f t="shared" si="0"/>
        <v>7.1823999999998459E-4</v>
      </c>
      <c r="F56" s="7">
        <f>ABS(Table21[[#This Row],[Erorr 1]])</f>
        <v>2.6799999999999713E-2</v>
      </c>
      <c r="G56" s="8">
        <f>Table21[[#This Row],[Abs Erorr 1]]/Table21[[#This Row],[Adj Close]]</f>
        <v>4.7956481282656416E-3</v>
      </c>
      <c r="H56" s="6">
        <f t="shared" si="3"/>
        <v>5.6449333333333342</v>
      </c>
      <c r="I56" s="9">
        <f>(Table21[[#This Row],[Adj Close]]-Table21[[#This Row],[3-MA]])</f>
        <v>-5.6533333333334213E-2</v>
      </c>
      <c r="J56" s="5">
        <f t="shared" si="2"/>
        <v>3.196017777777877E-3</v>
      </c>
      <c r="K56" s="5">
        <f>ABS(Table21[[#This Row],[Erorr 2]])</f>
        <v>5.6533333333334213E-2</v>
      </c>
      <c r="L56" s="8">
        <f>Table21[[#This Row],[Abs Erorr 2]]/Table21[[#This Row],[Adj Close]]</f>
        <v>1.0116193066590475E-2</v>
      </c>
      <c r="M56" s="6">
        <f t="shared" si="4"/>
        <v>5.612216666666666</v>
      </c>
      <c r="N56" s="11">
        <f>Table21[[#This Row],[Adj Close]]-Table21[[#This Row],[6-MA]]</f>
        <v>-2.3816666666665931E-2</v>
      </c>
      <c r="O56" s="12">
        <f>(Table21[[#This Row],[Adj Close]]-M56)^2</f>
        <v>5.6723361111107602E-4</v>
      </c>
      <c r="P56" s="12">
        <f>ABS(Table21[[#This Row],[Erorr 3]])</f>
        <v>2.3816666666665931E-2</v>
      </c>
      <c r="Q56" s="182">
        <f>Table21[[#This Row],[Abs Erorr 3]]/Table21[[#This Row],[Adj Close]]</f>
        <v>4.2618042134897165E-3</v>
      </c>
    </row>
    <row r="57" spans="1:17" x14ac:dyDescent="0.3">
      <c r="A57" s="72">
        <v>43546</v>
      </c>
      <c r="B57" s="95">
        <v>5.2492000000000001</v>
      </c>
      <c r="C57" s="6">
        <f t="shared" si="1"/>
        <v>5.5884</v>
      </c>
      <c r="D57" s="19">
        <f>Table21[[#This Row],[Adj Close]]-Table21[[#This Row],[Naive Trend ]]</f>
        <v>-0.33919999999999995</v>
      </c>
      <c r="E57" s="7">
        <f t="shared" si="0"/>
        <v>0.11505663999999996</v>
      </c>
      <c r="F57" s="7">
        <f>ABS(Table21[[#This Row],[Erorr 1]])</f>
        <v>0.33919999999999995</v>
      </c>
      <c r="G57" s="8">
        <f>Table21[[#This Row],[Abs Erorr 1]]/Table21[[#This Row],[Adj Close]]</f>
        <v>6.461937057075362E-2</v>
      </c>
      <c r="H57" s="6">
        <f t="shared" si="3"/>
        <v>5.6240999999999994</v>
      </c>
      <c r="I57" s="9">
        <f>(Table21[[#This Row],[Adj Close]]-Table21[[#This Row],[3-MA]])</f>
        <v>-0.37489999999999934</v>
      </c>
      <c r="J57" s="5">
        <f t="shared" si="2"/>
        <v>0.1405500099999995</v>
      </c>
      <c r="K57" s="5">
        <f>ABS(Table21[[#This Row],[Erorr 2]])</f>
        <v>0.37489999999999934</v>
      </c>
      <c r="L57" s="8">
        <f>Table21[[#This Row],[Abs Erorr 2]]/Table21[[#This Row],[Adj Close]]</f>
        <v>7.1420406919149457E-2</v>
      </c>
      <c r="M57" s="6">
        <f t="shared" si="4"/>
        <v>5.630066666666667</v>
      </c>
      <c r="N57" s="11">
        <f>Table21[[#This Row],[Adj Close]]-Table21[[#This Row],[6-MA]]</f>
        <v>-0.38086666666666691</v>
      </c>
      <c r="O57" s="12">
        <f>(Table21[[#This Row],[Adj Close]]-M57)^2</f>
        <v>0.14505941777777795</v>
      </c>
      <c r="P57" s="12">
        <f>ABS(Table21[[#This Row],[Erorr 3]])</f>
        <v>0.38086666666666691</v>
      </c>
      <c r="Q57" s="182">
        <f>Table21[[#This Row],[Abs Erorr 3]]/Table21[[#This Row],[Adj Close]]</f>
        <v>7.2557088064213002E-2</v>
      </c>
    </row>
    <row r="58" spans="1:17" x14ac:dyDescent="0.3">
      <c r="A58" s="72">
        <v>43549</v>
      </c>
      <c r="B58" s="95">
        <v>5.2401999999999997</v>
      </c>
      <c r="C58" s="6">
        <f t="shared" si="1"/>
        <v>5.2492000000000001</v>
      </c>
      <c r="D58" s="19">
        <f>Table21[[#This Row],[Adj Close]]-Table21[[#This Row],[Naive Trend ]]</f>
        <v>-9.0000000000003411E-3</v>
      </c>
      <c r="E58" s="7">
        <f t="shared" si="0"/>
        <v>8.1000000000006143E-5</v>
      </c>
      <c r="F58" s="7">
        <f>ABS(Table21[[#This Row],[Erorr 1]])</f>
        <v>9.0000000000003411E-3</v>
      </c>
      <c r="G58" s="8">
        <f>Table21[[#This Row],[Abs Erorr 1]]/Table21[[#This Row],[Adj Close]]</f>
        <v>1.7174916987901876E-3</v>
      </c>
      <c r="H58" s="6">
        <f t="shared" si="3"/>
        <v>5.4842666666666666</v>
      </c>
      <c r="I58" s="9">
        <f>(Table21[[#This Row],[Adj Close]]-Table21[[#This Row],[3-MA]])</f>
        <v>-0.24406666666666688</v>
      </c>
      <c r="J58" s="5">
        <f t="shared" si="2"/>
        <v>5.9568537777777882E-2</v>
      </c>
      <c r="K58" s="5">
        <f>ABS(Table21[[#This Row],[Erorr 2]])</f>
        <v>0.24406666666666688</v>
      </c>
      <c r="L58" s="8">
        <f>Table21[[#This Row],[Abs Erorr 2]]/Table21[[#This Row],[Adj Close]]</f>
        <v>4.6575830439041808E-2</v>
      </c>
      <c r="M58" s="6">
        <f t="shared" si="4"/>
        <v>5.5794833333333331</v>
      </c>
      <c r="N58" s="11">
        <f>Table21[[#This Row],[Adj Close]]-Table21[[#This Row],[6-MA]]</f>
        <v>-0.33928333333333338</v>
      </c>
      <c r="O58" s="12">
        <f>(Table21[[#This Row],[Adj Close]]-M58)^2</f>
        <v>0.11511318027777781</v>
      </c>
      <c r="P58" s="12">
        <f>ABS(Table21[[#This Row],[Erorr 3]])</f>
        <v>0.33928333333333338</v>
      </c>
      <c r="Q58" s="182">
        <f>Table21[[#This Row],[Abs Erorr 3]]/Table21[[#This Row],[Adj Close]]</f>
        <v>6.474625650420468E-2</v>
      </c>
    </row>
    <row r="59" spans="1:17" x14ac:dyDescent="0.3">
      <c r="A59" s="72">
        <v>43550</v>
      </c>
      <c r="B59" s="95">
        <v>5.1955999999999998</v>
      </c>
      <c r="C59" s="6">
        <f t="shared" si="1"/>
        <v>5.2401999999999997</v>
      </c>
      <c r="D59" s="19">
        <f>Table21[[#This Row],[Adj Close]]-Table21[[#This Row],[Naive Trend ]]</f>
        <v>-4.4599999999999973E-2</v>
      </c>
      <c r="E59" s="7">
        <f t="shared" si="0"/>
        <v>1.9891599999999976E-3</v>
      </c>
      <c r="F59" s="7">
        <f>ABS(Table21[[#This Row],[Erorr 1]])</f>
        <v>4.4599999999999973E-2</v>
      </c>
      <c r="G59" s="8">
        <f>Table21[[#This Row],[Abs Erorr 1]]/Table21[[#This Row],[Adj Close]]</f>
        <v>8.5841866194472198E-3</v>
      </c>
      <c r="H59" s="6">
        <f t="shared" si="3"/>
        <v>5.3592666666666666</v>
      </c>
      <c r="I59" s="9">
        <f>(Table21[[#This Row],[Adj Close]]-Table21[[#This Row],[3-MA]])</f>
        <v>-0.16366666666666685</v>
      </c>
      <c r="J59" s="5">
        <f t="shared" si="2"/>
        <v>2.6786777777777836E-2</v>
      </c>
      <c r="K59" s="5">
        <f>ABS(Table21[[#This Row],[Erorr 2]])</f>
        <v>0.16366666666666685</v>
      </c>
      <c r="L59" s="8">
        <f>Table21[[#This Row],[Abs Erorr 2]]/Table21[[#This Row],[Adj Close]]</f>
        <v>3.1501013678240597E-2</v>
      </c>
      <c r="M59" s="6">
        <f t="shared" si="4"/>
        <v>5.5021000000000013</v>
      </c>
      <c r="N59" s="11">
        <f>Table21[[#This Row],[Adj Close]]-Table21[[#This Row],[6-MA]]</f>
        <v>-0.30650000000000155</v>
      </c>
      <c r="O59" s="12">
        <f>(Table21[[#This Row],[Adj Close]]-M59)^2</f>
        <v>9.3942250000000949E-2</v>
      </c>
      <c r="P59" s="12">
        <f>ABS(Table21[[#This Row],[Erorr 3]])</f>
        <v>0.30650000000000155</v>
      </c>
      <c r="Q59" s="182">
        <f>Table21[[#This Row],[Abs Erorr 3]]/Table21[[#This Row],[Adj Close]]</f>
        <v>5.899222418969928E-2</v>
      </c>
    </row>
    <row r="60" spans="1:17" x14ac:dyDescent="0.3">
      <c r="A60" s="72">
        <v>43551</v>
      </c>
      <c r="B60" s="95">
        <v>5.1955999999999998</v>
      </c>
      <c r="C60" s="6">
        <f t="shared" si="1"/>
        <v>5.1955999999999998</v>
      </c>
      <c r="D60" s="19">
        <f>Table21[[#This Row],[Adj Close]]-Table21[[#This Row],[Naive Trend ]]</f>
        <v>0</v>
      </c>
      <c r="E60" s="7">
        <f t="shared" si="0"/>
        <v>0</v>
      </c>
      <c r="F60" s="7">
        <f>ABS(Table21[[#This Row],[Erorr 1]])</f>
        <v>0</v>
      </c>
      <c r="G60" s="8">
        <f>Table21[[#This Row],[Abs Erorr 1]]/Table21[[#This Row],[Adj Close]]</f>
        <v>0</v>
      </c>
      <c r="H60" s="6">
        <f t="shared" si="3"/>
        <v>5.2283333333333326</v>
      </c>
      <c r="I60" s="9">
        <f>(Table21[[#This Row],[Adj Close]]-Table21[[#This Row],[3-MA]])</f>
        <v>-3.2733333333332837E-2</v>
      </c>
      <c r="J60" s="5">
        <f t="shared" si="2"/>
        <v>1.0714711111110785E-3</v>
      </c>
      <c r="K60" s="5">
        <f>ABS(Table21[[#This Row],[Erorr 2]])</f>
        <v>3.2733333333332837E-2</v>
      </c>
      <c r="L60" s="8">
        <f>Table21[[#This Row],[Abs Erorr 2]]/Table21[[#This Row],[Adj Close]]</f>
        <v>6.3002027356480169E-3</v>
      </c>
      <c r="M60" s="6">
        <f t="shared" si="4"/>
        <v>5.426216666666666</v>
      </c>
      <c r="N60" s="11">
        <f>Table21[[#This Row],[Adj Close]]-Table21[[#This Row],[6-MA]]</f>
        <v>-0.23061666666666625</v>
      </c>
      <c r="O60" s="12">
        <f>(Table21[[#This Row],[Adj Close]]-M60)^2</f>
        <v>5.3184046944444251E-2</v>
      </c>
      <c r="P60" s="12">
        <f>ABS(Table21[[#This Row],[Erorr 3]])</f>
        <v>0.23061666666666625</v>
      </c>
      <c r="Q60" s="182">
        <f>Table21[[#This Row],[Abs Erorr 3]]/Table21[[#This Row],[Adj Close]]</f>
        <v>4.4386917135011597E-2</v>
      </c>
    </row>
    <row r="61" spans="1:17" x14ac:dyDescent="0.3">
      <c r="A61" s="72">
        <v>43552</v>
      </c>
      <c r="B61" s="95">
        <v>5.0796000000000001</v>
      </c>
      <c r="C61" s="6">
        <f t="shared" si="1"/>
        <v>5.1955999999999998</v>
      </c>
      <c r="D61" s="19">
        <f>Table21[[#This Row],[Adj Close]]-Table21[[#This Row],[Naive Trend ]]</f>
        <v>-0.11599999999999966</v>
      </c>
      <c r="E61" s="7">
        <f t="shared" si="0"/>
        <v>1.3455999999999921E-2</v>
      </c>
      <c r="F61" s="7">
        <f>ABS(Table21[[#This Row],[Erorr 1]])</f>
        <v>0.11599999999999966</v>
      </c>
      <c r="G61" s="8">
        <f>Table21[[#This Row],[Abs Erorr 1]]/Table21[[#This Row],[Adj Close]]</f>
        <v>2.2836443814473514E-2</v>
      </c>
      <c r="H61" s="6">
        <f t="shared" si="3"/>
        <v>5.2104666666666661</v>
      </c>
      <c r="I61" s="9">
        <f>(Table21[[#This Row],[Adj Close]]-Table21[[#This Row],[3-MA]])</f>
        <v>-0.13086666666666602</v>
      </c>
      <c r="J61" s="5">
        <f t="shared" si="2"/>
        <v>1.7126084444444276E-2</v>
      </c>
      <c r="K61" s="5">
        <f>ABS(Table21[[#This Row],[Erorr 2]])</f>
        <v>0.13086666666666602</v>
      </c>
      <c r="L61" s="8">
        <f>Table21[[#This Row],[Abs Erorr 2]]/Table21[[#This Row],[Adj Close]]</f>
        <v>2.5763183452765182E-2</v>
      </c>
      <c r="M61" s="6">
        <f t="shared" si="4"/>
        <v>5.3473666666666659</v>
      </c>
      <c r="N61" s="11">
        <f>Table21[[#This Row],[Adj Close]]-Table21[[#This Row],[6-MA]]</f>
        <v>-0.26776666666666582</v>
      </c>
      <c r="O61" s="12">
        <f>(Table21[[#This Row],[Adj Close]]-M61)^2</f>
        <v>7.169898777777732E-2</v>
      </c>
      <c r="P61" s="12">
        <f>ABS(Table21[[#This Row],[Erorr 3]])</f>
        <v>0.26776666666666582</v>
      </c>
      <c r="Q61" s="182">
        <f>Table21[[#This Row],[Abs Erorr 3]]/Table21[[#This Row],[Adj Close]]</f>
        <v>5.2714124471743014E-2</v>
      </c>
    </row>
    <row r="62" spans="1:17" x14ac:dyDescent="0.3">
      <c r="A62" s="72">
        <v>43553</v>
      </c>
      <c r="B62" s="95">
        <v>5.1063000000000001</v>
      </c>
      <c r="C62" s="6">
        <f t="shared" si="1"/>
        <v>5.0796000000000001</v>
      </c>
      <c r="D62" s="19">
        <f>Table21[[#This Row],[Adj Close]]-Table21[[#This Row],[Naive Trend ]]</f>
        <v>2.6699999999999946E-2</v>
      </c>
      <c r="E62" s="7">
        <f t="shared" si="0"/>
        <v>7.1288999999999717E-4</v>
      </c>
      <c r="F62" s="7">
        <f>ABS(Table21[[#This Row],[Erorr 1]])</f>
        <v>2.6699999999999946E-2</v>
      </c>
      <c r="G62" s="8">
        <f>Table21[[#This Row],[Abs Erorr 1]]/Table21[[#This Row],[Adj Close]]</f>
        <v>5.228834968568229E-3</v>
      </c>
      <c r="H62" s="6">
        <f t="shared" si="3"/>
        <v>5.1569333333333338</v>
      </c>
      <c r="I62" s="9">
        <f>(Table21[[#This Row],[Adj Close]]-Table21[[#This Row],[3-MA]])</f>
        <v>-5.0633333333333752E-2</v>
      </c>
      <c r="J62" s="5">
        <f t="shared" si="2"/>
        <v>2.5637344444444867E-3</v>
      </c>
      <c r="K62" s="5">
        <f>ABS(Table21[[#This Row],[Erorr 2]])</f>
        <v>5.0633333333333752E-2</v>
      </c>
      <c r="L62" s="8">
        <f>Table21[[#This Row],[Abs Erorr 2]]/Table21[[#This Row],[Adj Close]]</f>
        <v>9.9158555770976538E-3</v>
      </c>
      <c r="M62" s="6">
        <f t="shared" si="4"/>
        <v>5.2580999999999998</v>
      </c>
      <c r="N62" s="11">
        <f>Table21[[#This Row],[Adj Close]]-Table21[[#This Row],[6-MA]]</f>
        <v>-0.15179999999999971</v>
      </c>
      <c r="O62" s="12">
        <f>(Table21[[#This Row],[Adj Close]]-M62)^2</f>
        <v>2.3043239999999913E-2</v>
      </c>
      <c r="P62" s="12">
        <f>ABS(Table21[[#This Row],[Erorr 3]])</f>
        <v>0.15179999999999971</v>
      </c>
      <c r="Q62" s="182">
        <f>Table21[[#This Row],[Abs Erorr 3]]/Table21[[#This Row],[Adj Close]]</f>
        <v>2.972798307972499E-2</v>
      </c>
    </row>
    <row r="63" spans="1:17" x14ac:dyDescent="0.3">
      <c r="A63" s="72">
        <v>43556</v>
      </c>
      <c r="B63" s="95">
        <v>5.1509999999999998</v>
      </c>
      <c r="C63" s="6">
        <f t="shared" si="1"/>
        <v>5.1063000000000001</v>
      </c>
      <c r="D63" s="19">
        <f>Table21[[#This Row],[Adj Close]]-Table21[[#This Row],[Naive Trend ]]</f>
        <v>4.469999999999974E-2</v>
      </c>
      <c r="E63" s="7">
        <f t="shared" si="0"/>
        <v>1.9980899999999767E-3</v>
      </c>
      <c r="F63" s="7">
        <f>ABS(Table21[[#This Row],[Erorr 1]])</f>
        <v>4.469999999999974E-2</v>
      </c>
      <c r="G63" s="8">
        <f>Table21[[#This Row],[Abs Erorr 1]]/Table21[[#This Row],[Adj Close]]</f>
        <v>8.6779266161909809E-3</v>
      </c>
      <c r="H63" s="6">
        <f t="shared" si="3"/>
        <v>5.1271666666666667</v>
      </c>
      <c r="I63" s="9">
        <f>(Table21[[#This Row],[Adj Close]]-Table21[[#This Row],[3-MA]])</f>
        <v>2.3833333333333151E-2</v>
      </c>
      <c r="J63" s="5">
        <f t="shared" si="2"/>
        <v>5.6802777777776908E-4</v>
      </c>
      <c r="K63" s="5">
        <f>ABS(Table21[[#This Row],[Erorr 2]])</f>
        <v>2.3833333333333151E-2</v>
      </c>
      <c r="L63" s="8">
        <f>Table21[[#This Row],[Abs Erorr 2]]/Table21[[#This Row],[Adj Close]]</f>
        <v>4.6269332815634156E-3</v>
      </c>
      <c r="M63" s="6">
        <f t="shared" si="4"/>
        <v>5.1777499999999996</v>
      </c>
      <c r="N63" s="11">
        <f>Table21[[#This Row],[Adj Close]]-Table21[[#This Row],[6-MA]]</f>
        <v>-2.6749999999999829E-2</v>
      </c>
      <c r="O63" s="12">
        <f>(Table21[[#This Row],[Adj Close]]-M63)^2</f>
        <v>7.1556249999999084E-4</v>
      </c>
      <c r="P63" s="12">
        <f>ABS(Table21[[#This Row],[Erorr 3]])</f>
        <v>2.6749999999999829E-2</v>
      </c>
      <c r="Q63" s="182">
        <f>Table21[[#This Row],[Abs Erorr 3]]/Table21[[#This Row],[Adj Close]]</f>
        <v>5.1931663754610424E-3</v>
      </c>
    </row>
    <row r="64" spans="1:17" x14ac:dyDescent="0.3">
      <c r="A64" s="72">
        <v>43557</v>
      </c>
      <c r="B64" s="95">
        <v>5.1867000000000001</v>
      </c>
      <c r="C64" s="6">
        <f t="shared" si="1"/>
        <v>5.1509999999999998</v>
      </c>
      <c r="D64" s="19">
        <f>Table21[[#This Row],[Adj Close]]-Table21[[#This Row],[Naive Trend ]]</f>
        <v>3.5700000000000287E-2</v>
      </c>
      <c r="E64" s="7">
        <f t="shared" si="0"/>
        <v>1.2744900000000205E-3</v>
      </c>
      <c r="F64" s="7">
        <f>ABS(Table21[[#This Row],[Erorr 1]])</f>
        <v>3.5700000000000287E-2</v>
      </c>
      <c r="G64" s="8">
        <f>Table21[[#This Row],[Abs Erorr 1]]/Table21[[#This Row],[Adj Close]]</f>
        <v>6.8829891838741945E-3</v>
      </c>
      <c r="H64" s="6">
        <f t="shared" si="3"/>
        <v>5.1123000000000003</v>
      </c>
      <c r="I64" s="9">
        <f>(Table21[[#This Row],[Adj Close]]-Table21[[#This Row],[3-MA]])</f>
        <v>7.43999999999998E-2</v>
      </c>
      <c r="J64" s="5">
        <f t="shared" si="2"/>
        <v>5.5353599999999701E-3</v>
      </c>
      <c r="K64" s="5">
        <f>ABS(Table21[[#This Row],[Erorr 2]])</f>
        <v>7.43999999999998E-2</v>
      </c>
      <c r="L64" s="8">
        <f>Table21[[#This Row],[Abs Erorr 2]]/Table21[[#This Row],[Adj Close]]</f>
        <v>1.4344380820174639E-2</v>
      </c>
      <c r="M64" s="6">
        <f t="shared" si="4"/>
        <v>5.1613833333333332</v>
      </c>
      <c r="N64" s="11">
        <f>Table21[[#This Row],[Adj Close]]-Table21[[#This Row],[6-MA]]</f>
        <v>2.5316666666666876E-2</v>
      </c>
      <c r="O64" s="12">
        <f>(Table21[[#This Row],[Adj Close]]-M64)^2</f>
        <v>6.4093361111112167E-4</v>
      </c>
      <c r="P64" s="12">
        <f>ABS(Table21[[#This Row],[Erorr 3]])</f>
        <v>2.5316666666666876E-2</v>
      </c>
      <c r="Q64" s="182">
        <f>Table21[[#This Row],[Abs Erorr 3]]/Table21[[#This Row],[Adj Close]]</f>
        <v>4.8810740290872569E-3</v>
      </c>
    </row>
    <row r="65" spans="1:17" x14ac:dyDescent="0.3">
      <c r="A65" s="72">
        <v>43558</v>
      </c>
      <c r="B65" s="95">
        <v>5.2670000000000003</v>
      </c>
      <c r="C65" s="6">
        <f t="shared" si="1"/>
        <v>5.1867000000000001</v>
      </c>
      <c r="D65" s="19">
        <f>Table21[[#This Row],[Adj Close]]-Table21[[#This Row],[Naive Trend ]]</f>
        <v>8.030000000000026E-2</v>
      </c>
      <c r="E65" s="7">
        <f t="shared" si="0"/>
        <v>6.4480900000000417E-3</v>
      </c>
      <c r="F65" s="7">
        <f>ABS(Table21[[#This Row],[Erorr 1]])</f>
        <v>8.030000000000026E-2</v>
      </c>
      <c r="G65" s="8">
        <f>Table21[[#This Row],[Abs Erorr 1]]/Table21[[#This Row],[Adj Close]]</f>
        <v>1.5245870514524446E-2</v>
      </c>
      <c r="H65" s="6">
        <f t="shared" si="3"/>
        <v>5.1480000000000006</v>
      </c>
      <c r="I65" s="9">
        <f>(Table21[[#This Row],[Adj Close]]-Table21[[#This Row],[3-MA]])</f>
        <v>0.11899999999999977</v>
      </c>
      <c r="J65" s="5">
        <f t="shared" si="2"/>
        <v>1.4160999999999946E-2</v>
      </c>
      <c r="K65" s="5">
        <f>ABS(Table21[[#This Row],[Erorr 2]])</f>
        <v>0.11899999999999977</v>
      </c>
      <c r="L65" s="8">
        <f>Table21[[#This Row],[Abs Erorr 2]]/Table21[[#This Row],[Adj Close]]</f>
        <v>2.2593506740079698E-2</v>
      </c>
      <c r="M65" s="6">
        <f t="shared" si="4"/>
        <v>5.1524666666666663</v>
      </c>
      <c r="N65" s="11">
        <f>Table21[[#This Row],[Adj Close]]-Table21[[#This Row],[6-MA]]</f>
        <v>0.11453333333333404</v>
      </c>
      <c r="O65" s="12">
        <f>(Table21[[#This Row],[Adj Close]]-M65)^2</f>
        <v>1.3117884444444606E-2</v>
      </c>
      <c r="P65" s="12">
        <f>ABS(Table21[[#This Row],[Erorr 3]])</f>
        <v>0.11453333333333404</v>
      </c>
      <c r="Q65" s="182">
        <f>Table21[[#This Row],[Abs Erorr 3]]/Table21[[#This Row],[Adj Close]]</f>
        <v>2.1745459148155313E-2</v>
      </c>
    </row>
    <row r="66" spans="1:17" x14ac:dyDescent="0.3">
      <c r="A66" s="72">
        <v>43559</v>
      </c>
      <c r="B66" s="95">
        <v>5.2670000000000003</v>
      </c>
      <c r="C66" s="6">
        <f t="shared" si="1"/>
        <v>5.2670000000000003</v>
      </c>
      <c r="D66" s="19">
        <f>Table21[[#This Row],[Adj Close]]-Table21[[#This Row],[Naive Trend ]]</f>
        <v>0</v>
      </c>
      <c r="E66" s="7">
        <f t="shared" si="0"/>
        <v>0</v>
      </c>
      <c r="F66" s="7">
        <f>ABS(Table21[[#This Row],[Erorr 1]])</f>
        <v>0</v>
      </c>
      <c r="G66" s="8">
        <f>Table21[[#This Row],[Abs Erorr 1]]/Table21[[#This Row],[Adj Close]]</f>
        <v>0</v>
      </c>
      <c r="H66" s="6">
        <f t="shared" si="3"/>
        <v>5.2015666666666673</v>
      </c>
      <c r="I66" s="9">
        <f>(Table21[[#This Row],[Adj Close]]-Table21[[#This Row],[3-MA]])</f>
        <v>6.543333333333301E-2</v>
      </c>
      <c r="J66" s="5">
        <f t="shared" si="2"/>
        <v>4.2815211111110691E-3</v>
      </c>
      <c r="K66" s="5">
        <f>ABS(Table21[[#This Row],[Erorr 2]])</f>
        <v>6.543333333333301E-2</v>
      </c>
      <c r="L66" s="8">
        <f>Table21[[#This Row],[Abs Erorr 2]]/Table21[[#This Row],[Adj Close]]</f>
        <v>1.242326435035751E-2</v>
      </c>
      <c r="M66" s="6">
        <f t="shared" si="4"/>
        <v>5.164366666666667</v>
      </c>
      <c r="N66" s="11">
        <f>Table21[[#This Row],[Adj Close]]-Table21[[#This Row],[6-MA]]</f>
        <v>0.10263333333333335</v>
      </c>
      <c r="O66" s="12">
        <f>(Table21[[#This Row],[Adj Close]]-M66)^2</f>
        <v>1.0533601111111115E-2</v>
      </c>
      <c r="P66" s="12">
        <f>ABS(Table21[[#This Row],[Erorr 3]])</f>
        <v>0.10263333333333335</v>
      </c>
      <c r="Q66" s="182">
        <f>Table21[[#This Row],[Abs Erorr 3]]/Table21[[#This Row],[Adj Close]]</f>
        <v>1.948610847414721E-2</v>
      </c>
    </row>
    <row r="67" spans="1:17" x14ac:dyDescent="0.3">
      <c r="A67" s="72">
        <v>43560</v>
      </c>
      <c r="B67" s="95">
        <v>5.2849000000000004</v>
      </c>
      <c r="C67" s="6">
        <f t="shared" si="1"/>
        <v>5.2670000000000003</v>
      </c>
      <c r="D67" s="19">
        <f>Table21[[#This Row],[Adj Close]]-Table21[[#This Row],[Naive Trend ]]</f>
        <v>1.7900000000000027E-2</v>
      </c>
      <c r="E67" s="7">
        <f t="shared" ref="E67:E130" si="5">(B67-C67)^2</f>
        <v>3.2041000000000095E-4</v>
      </c>
      <c r="F67" s="7">
        <f>ABS(Table21[[#This Row],[Erorr 1]])</f>
        <v>1.7900000000000027E-2</v>
      </c>
      <c r="G67" s="8">
        <f>Table21[[#This Row],[Abs Erorr 1]]/Table21[[#This Row],[Adj Close]]</f>
        <v>3.3870082688414209E-3</v>
      </c>
      <c r="H67" s="6">
        <f t="shared" si="3"/>
        <v>5.2402333333333333</v>
      </c>
      <c r="I67" s="9">
        <f>(Table21[[#This Row],[Adj Close]]-Table21[[#This Row],[3-MA]])</f>
        <v>4.4666666666667076E-2</v>
      </c>
      <c r="J67" s="5">
        <f t="shared" si="2"/>
        <v>1.9951111111111476E-3</v>
      </c>
      <c r="K67" s="5">
        <f>ABS(Table21[[#This Row],[Erorr 2]])</f>
        <v>4.4666666666667076E-2</v>
      </c>
      <c r="L67" s="8">
        <f>Table21[[#This Row],[Abs Erorr 2]]/Table21[[#This Row],[Adj Close]]</f>
        <v>8.4517524771834992E-3</v>
      </c>
      <c r="M67" s="6">
        <f t="shared" si="4"/>
        <v>5.1762666666666668</v>
      </c>
      <c r="N67" s="11">
        <f>Table21[[#This Row],[Adj Close]]-Table21[[#This Row],[6-MA]]</f>
        <v>0.10863333333333358</v>
      </c>
      <c r="O67" s="12">
        <f>(Table21[[#This Row],[Adj Close]]-M67)^2</f>
        <v>1.1801201111111164E-2</v>
      </c>
      <c r="P67" s="12">
        <f>ABS(Table21[[#This Row],[Erorr 3]])</f>
        <v>0.10863333333333358</v>
      </c>
      <c r="Q67" s="182">
        <f>Table21[[#This Row],[Abs Erorr 3]]/Table21[[#This Row],[Adj Close]]</f>
        <v>2.0555418897866294E-2</v>
      </c>
    </row>
    <row r="68" spans="1:17" x14ac:dyDescent="0.3">
      <c r="A68" s="72">
        <v>43563</v>
      </c>
      <c r="B68" s="95">
        <v>5.3205999999999998</v>
      </c>
      <c r="C68" s="6">
        <f t="shared" ref="C68:C131" si="6">B67</f>
        <v>5.2849000000000004</v>
      </c>
      <c r="D68" s="19">
        <f>Table21[[#This Row],[Adj Close]]-Table21[[#This Row],[Naive Trend ]]</f>
        <v>3.5699999999999399E-2</v>
      </c>
      <c r="E68" s="7">
        <f t="shared" si="5"/>
        <v>1.2744899999999572E-3</v>
      </c>
      <c r="F68" s="7">
        <f>ABS(Table21[[#This Row],[Erorr 1]])</f>
        <v>3.5699999999999399E-2</v>
      </c>
      <c r="G68" s="8">
        <f>Table21[[#This Row],[Abs Erorr 1]]/Table21[[#This Row],[Adj Close]]</f>
        <v>6.7097695748598654E-3</v>
      </c>
      <c r="H68" s="6">
        <f t="shared" si="3"/>
        <v>5.272966666666667</v>
      </c>
      <c r="I68" s="9">
        <f>(Table21[[#This Row],[Adj Close]]-Table21[[#This Row],[3-MA]])</f>
        <v>4.763333333333275E-2</v>
      </c>
      <c r="J68" s="5">
        <f t="shared" si="2"/>
        <v>2.2689344444443891E-3</v>
      </c>
      <c r="K68" s="5">
        <f>ABS(Table21[[#This Row],[Erorr 2]])</f>
        <v>4.763333333333275E-2</v>
      </c>
      <c r="L68" s="8">
        <f>Table21[[#This Row],[Abs Erorr 2]]/Table21[[#This Row],[Adj Close]]</f>
        <v>8.9526243907327649E-3</v>
      </c>
      <c r="M68" s="6">
        <f t="shared" si="4"/>
        <v>5.2104833333333334</v>
      </c>
      <c r="N68" s="11">
        <f>Table21[[#This Row],[Adj Close]]-Table21[[#This Row],[6-MA]]</f>
        <v>0.11011666666666642</v>
      </c>
      <c r="O68" s="12">
        <f>(Table21[[#This Row],[Adj Close]]-M68)^2</f>
        <v>1.2125680277777722E-2</v>
      </c>
      <c r="P68" s="12">
        <f>ABS(Table21[[#This Row],[Erorr 3]])</f>
        <v>0.11011666666666642</v>
      </c>
      <c r="Q68" s="182">
        <f>Table21[[#This Row],[Abs Erorr 3]]/Table21[[#This Row],[Adj Close]]</f>
        <v>2.0696287386134351E-2</v>
      </c>
    </row>
    <row r="69" spans="1:17" x14ac:dyDescent="0.3">
      <c r="A69" s="72">
        <v>43564</v>
      </c>
      <c r="B69" s="95">
        <v>5.2313000000000001</v>
      </c>
      <c r="C69" s="6">
        <f t="shared" si="6"/>
        <v>5.3205999999999998</v>
      </c>
      <c r="D69" s="19">
        <f>Table21[[#This Row],[Adj Close]]-Table21[[#This Row],[Naive Trend ]]</f>
        <v>-8.9299999999999713E-2</v>
      </c>
      <c r="E69" s="7">
        <f t="shared" si="5"/>
        <v>7.9744899999999487E-3</v>
      </c>
      <c r="F69" s="7">
        <f>ABS(Table21[[#This Row],[Erorr 1]])</f>
        <v>8.9299999999999713E-2</v>
      </c>
      <c r="G69" s="8">
        <f>Table21[[#This Row],[Abs Erorr 1]]/Table21[[#This Row],[Adj Close]]</f>
        <v>1.7070326687439012E-2</v>
      </c>
      <c r="H69" s="6">
        <f t="shared" si="3"/>
        <v>5.2908333333333326</v>
      </c>
      <c r="I69" s="9">
        <f>(Table21[[#This Row],[Adj Close]]-Table21[[#This Row],[3-MA]])</f>
        <v>-5.953333333333255E-2</v>
      </c>
      <c r="J69" s="5">
        <f t="shared" ref="J69:J132" si="7">(B69-H69)^2</f>
        <v>3.5442177777776844E-3</v>
      </c>
      <c r="K69" s="5">
        <f>ABS(Table21[[#This Row],[Erorr 2]])</f>
        <v>5.953333333333255E-2</v>
      </c>
      <c r="L69" s="8">
        <f>Table21[[#This Row],[Abs Erorr 2]]/Table21[[#This Row],[Adj Close]]</f>
        <v>1.1380217791625897E-2</v>
      </c>
      <c r="M69" s="6">
        <f t="shared" si="4"/>
        <v>5.2462</v>
      </c>
      <c r="N69" s="11">
        <f>Table21[[#This Row],[Adj Close]]-Table21[[#This Row],[6-MA]]</f>
        <v>-1.4899999999999913E-2</v>
      </c>
      <c r="O69" s="12">
        <f>(Table21[[#This Row],[Adj Close]]-M69)^2</f>
        <v>2.2200999999999742E-4</v>
      </c>
      <c r="P69" s="12">
        <f>ABS(Table21[[#This Row],[Erorr 3]])</f>
        <v>1.4899999999999913E-2</v>
      </c>
      <c r="Q69" s="182">
        <f>Table21[[#This Row],[Abs Erorr 3]]/Table21[[#This Row],[Adj Close]]</f>
        <v>2.8482403991359536E-3</v>
      </c>
    </row>
    <row r="70" spans="1:17" x14ac:dyDescent="0.3">
      <c r="A70" s="72">
        <v>43565</v>
      </c>
      <c r="B70" s="95">
        <v>5.2224000000000004</v>
      </c>
      <c r="C70" s="6">
        <f t="shared" si="6"/>
        <v>5.2313000000000001</v>
      </c>
      <c r="D70" s="19">
        <f>Table21[[#This Row],[Adj Close]]-Table21[[#This Row],[Naive Trend ]]</f>
        <v>-8.8999999999996859E-3</v>
      </c>
      <c r="E70" s="7">
        <f t="shared" si="5"/>
        <v>7.9209999999994412E-5</v>
      </c>
      <c r="F70" s="7">
        <f>ABS(Table21[[#This Row],[Erorr 1]])</f>
        <v>8.8999999999996859E-3</v>
      </c>
      <c r="G70" s="8">
        <f>Table21[[#This Row],[Abs Erorr 1]]/Table21[[#This Row],[Adj Close]]</f>
        <v>1.7041973039215084E-3</v>
      </c>
      <c r="H70" s="6">
        <f t="shared" ref="H70:H133" si="8">AVERAGE(B67:B69)</f>
        <v>5.2789333333333337</v>
      </c>
      <c r="I70" s="9">
        <f>(Table21[[#This Row],[Adj Close]]-Table21[[#This Row],[3-MA]])</f>
        <v>-5.6533333333333324E-2</v>
      </c>
      <c r="J70" s="5">
        <f t="shared" si="7"/>
        <v>3.1960177777777769E-3</v>
      </c>
      <c r="K70" s="5">
        <f>ABS(Table21[[#This Row],[Erorr 2]])</f>
        <v>5.6533333333333324E-2</v>
      </c>
      <c r="L70" s="8">
        <f>Table21[[#This Row],[Abs Erorr 2]]/Table21[[#This Row],[Adj Close]]</f>
        <v>1.0825163398692808E-2</v>
      </c>
      <c r="M70" s="6">
        <f t="shared" si="4"/>
        <v>5.2595833333333335</v>
      </c>
      <c r="N70" s="11">
        <f>Table21[[#This Row],[Adj Close]]-Table21[[#This Row],[6-MA]]</f>
        <v>-3.7183333333333124E-2</v>
      </c>
      <c r="O70" s="12">
        <f>(Table21[[#This Row],[Adj Close]]-M70)^2</f>
        <v>1.3826002777777623E-3</v>
      </c>
      <c r="P70" s="12">
        <f>ABS(Table21[[#This Row],[Erorr 3]])</f>
        <v>3.7183333333333124E-2</v>
      </c>
      <c r="Q70" s="182">
        <f>Table21[[#This Row],[Abs Erorr 3]]/Table21[[#This Row],[Adj Close]]</f>
        <v>7.1199703839868872E-3</v>
      </c>
    </row>
    <row r="71" spans="1:17" x14ac:dyDescent="0.3">
      <c r="A71" s="72">
        <v>43566</v>
      </c>
      <c r="B71" s="95">
        <v>5.2401999999999997</v>
      </c>
      <c r="C71" s="6">
        <f t="shared" si="6"/>
        <v>5.2224000000000004</v>
      </c>
      <c r="D71" s="19">
        <f>Table21[[#This Row],[Adj Close]]-Table21[[#This Row],[Naive Trend ]]</f>
        <v>1.7799999999999372E-2</v>
      </c>
      <c r="E71" s="7">
        <f t="shared" si="5"/>
        <v>3.1683999999997765E-4</v>
      </c>
      <c r="F71" s="7">
        <f>ABS(Table21[[#This Row],[Erorr 1]])</f>
        <v>1.7799999999999372E-2</v>
      </c>
      <c r="G71" s="8">
        <f>Table21[[#This Row],[Abs Erorr 1]]/Table21[[#This Row],[Adj Close]]</f>
        <v>3.3968169153847892E-3</v>
      </c>
      <c r="H71" s="6">
        <f t="shared" si="8"/>
        <v>5.2580999999999998</v>
      </c>
      <c r="I71" s="9">
        <f>(Table21[[#This Row],[Adj Close]]-Table21[[#This Row],[3-MA]])</f>
        <v>-1.7900000000000027E-2</v>
      </c>
      <c r="J71" s="5">
        <f t="shared" si="7"/>
        <v>3.2041000000000095E-4</v>
      </c>
      <c r="K71" s="5">
        <f>ABS(Table21[[#This Row],[Erorr 2]])</f>
        <v>1.7900000000000027E-2</v>
      </c>
      <c r="L71" s="8">
        <f>Table21[[#This Row],[Abs Erorr 2]]/Table21[[#This Row],[Adj Close]]</f>
        <v>3.4159001564825825E-3</v>
      </c>
      <c r="M71" s="6">
        <f t="shared" si="4"/>
        <v>5.2655333333333338</v>
      </c>
      <c r="N71" s="11">
        <f>Table21[[#This Row],[Adj Close]]-Table21[[#This Row],[6-MA]]</f>
        <v>-2.5333333333334096E-2</v>
      </c>
      <c r="O71" s="12">
        <f>(Table21[[#This Row],[Adj Close]]-M71)^2</f>
        <v>6.4177777777781639E-4</v>
      </c>
      <c r="P71" s="12">
        <f>ABS(Table21[[#This Row],[Erorr 3]])</f>
        <v>2.5333333333334096E-2</v>
      </c>
      <c r="Q71" s="182">
        <f>Table21[[#This Row],[Abs Erorr 3]]/Table21[[#This Row],[Adj Close]]</f>
        <v>4.8344210780760458E-3</v>
      </c>
    </row>
    <row r="72" spans="1:17" x14ac:dyDescent="0.3">
      <c r="A72" s="72">
        <v>43567</v>
      </c>
      <c r="B72" s="95">
        <v>5.3026999999999997</v>
      </c>
      <c r="C72" s="6">
        <f t="shared" si="6"/>
        <v>5.2401999999999997</v>
      </c>
      <c r="D72" s="19">
        <f>Table21[[#This Row],[Adj Close]]-Table21[[#This Row],[Naive Trend ]]</f>
        <v>6.25E-2</v>
      </c>
      <c r="E72" s="7">
        <f t="shared" si="5"/>
        <v>3.90625E-3</v>
      </c>
      <c r="F72" s="7">
        <f>ABS(Table21[[#This Row],[Erorr 1]])</f>
        <v>6.25E-2</v>
      </c>
      <c r="G72" s="8">
        <f>Table21[[#This Row],[Abs Erorr 1]]/Table21[[#This Row],[Adj Close]]</f>
        <v>1.1786448413072586E-2</v>
      </c>
      <c r="H72" s="6">
        <f t="shared" si="8"/>
        <v>5.2313000000000001</v>
      </c>
      <c r="I72" s="9">
        <f>(Table21[[#This Row],[Adj Close]]-Table21[[#This Row],[3-MA]])</f>
        <v>7.1399999999999686E-2</v>
      </c>
      <c r="J72" s="5">
        <f t="shared" si="7"/>
        <v>5.0979599999999552E-3</v>
      </c>
      <c r="K72" s="5">
        <f>ABS(Table21[[#This Row],[Erorr 2]])</f>
        <v>7.1399999999999686E-2</v>
      </c>
      <c r="L72" s="8">
        <f>Table21[[#This Row],[Abs Erorr 2]]/Table21[[#This Row],[Adj Close]]</f>
        <v>1.3464838667094064E-2</v>
      </c>
      <c r="M72" s="6">
        <f t="shared" si="4"/>
        <v>5.2610666666666672</v>
      </c>
      <c r="N72" s="11">
        <f>Table21[[#This Row],[Adj Close]]-Table21[[#This Row],[6-MA]]</f>
        <v>4.1633333333332523E-2</v>
      </c>
      <c r="O72" s="12">
        <f>(Table21[[#This Row],[Adj Close]]-M72)^2</f>
        <v>1.7333344444443769E-3</v>
      </c>
      <c r="P72" s="12">
        <f>ABS(Table21[[#This Row],[Erorr 3]])</f>
        <v>4.1633333333332523E-2</v>
      </c>
      <c r="Q72" s="182">
        <f>Table21[[#This Row],[Abs Erorr 3]]/Table21[[#This Row],[Adj Close]]</f>
        <v>7.8513461695612664E-3</v>
      </c>
    </row>
    <row r="73" spans="1:17" x14ac:dyDescent="0.3">
      <c r="A73" s="72">
        <v>43570</v>
      </c>
      <c r="B73" s="95">
        <v>5.0349000000000004</v>
      </c>
      <c r="C73" s="6">
        <f t="shared" si="6"/>
        <v>5.3026999999999997</v>
      </c>
      <c r="D73" s="19">
        <f>Table21[[#This Row],[Adj Close]]-Table21[[#This Row],[Naive Trend ]]</f>
        <v>-0.26779999999999937</v>
      </c>
      <c r="E73" s="7">
        <f t="shared" si="5"/>
        <v>7.1716839999999657E-2</v>
      </c>
      <c r="F73" s="7">
        <f>ABS(Table21[[#This Row],[Erorr 1]])</f>
        <v>0.26779999999999937</v>
      </c>
      <c r="G73" s="8">
        <f>Table21[[#This Row],[Abs Erorr 1]]/Table21[[#This Row],[Adj Close]]</f>
        <v>5.3188742576813712E-2</v>
      </c>
      <c r="H73" s="6">
        <f t="shared" si="8"/>
        <v>5.2550999999999997</v>
      </c>
      <c r="I73" s="9">
        <f>(Table21[[#This Row],[Adj Close]]-Table21[[#This Row],[3-MA]])</f>
        <v>-0.22019999999999929</v>
      </c>
      <c r="J73" s="5">
        <f t="shared" si="7"/>
        <v>4.8488039999999684E-2</v>
      </c>
      <c r="K73" s="5">
        <f>ABS(Table21[[#This Row],[Erorr 2]])</f>
        <v>0.22019999999999929</v>
      </c>
      <c r="L73" s="8">
        <f>Table21[[#This Row],[Abs Erorr 2]]/Table21[[#This Row],[Adj Close]]</f>
        <v>4.3734731573616015E-2</v>
      </c>
      <c r="M73" s="6">
        <f t="shared" ref="M73:M136" si="9">AVERAGE(B67:B72)</f>
        <v>5.2670166666666667</v>
      </c>
      <c r="N73" s="11">
        <f>Table21[[#This Row],[Adj Close]]-Table21[[#This Row],[6-MA]]</f>
        <v>-0.2321166666666663</v>
      </c>
      <c r="O73" s="12">
        <f>(Table21[[#This Row],[Adj Close]]-M73)^2</f>
        <v>5.3878146944444275E-2</v>
      </c>
      <c r="P73" s="12">
        <f>ABS(Table21[[#This Row],[Erorr 3]])</f>
        <v>0.2321166666666663</v>
      </c>
      <c r="Q73" s="182">
        <f>Table21[[#This Row],[Abs Erorr 3]]/Table21[[#This Row],[Adj Close]]</f>
        <v>4.61015445523578E-2</v>
      </c>
    </row>
    <row r="74" spans="1:17" x14ac:dyDescent="0.3">
      <c r="A74" s="72">
        <v>43571</v>
      </c>
      <c r="B74" s="95">
        <v>5.0705999999999998</v>
      </c>
      <c r="C74" s="6">
        <f t="shared" si="6"/>
        <v>5.0349000000000004</v>
      </c>
      <c r="D74" s="19">
        <f>Table21[[#This Row],[Adj Close]]-Table21[[#This Row],[Naive Trend ]]</f>
        <v>3.5699999999999399E-2</v>
      </c>
      <c r="E74" s="7">
        <f t="shared" si="5"/>
        <v>1.2744899999999572E-3</v>
      </c>
      <c r="F74" s="7">
        <f>ABS(Table21[[#This Row],[Erorr 1]])</f>
        <v>3.5699999999999399E-2</v>
      </c>
      <c r="G74" s="8">
        <f>Table21[[#This Row],[Abs Erorr 1]]/Table21[[#This Row],[Adj Close]]</f>
        <v>7.0405869127912676E-3</v>
      </c>
      <c r="H74" s="6">
        <f t="shared" si="8"/>
        <v>5.1925999999999997</v>
      </c>
      <c r="I74" s="9">
        <f>(Table21[[#This Row],[Adj Close]]-Table21[[#This Row],[3-MA]])</f>
        <v>-0.12199999999999989</v>
      </c>
      <c r="J74" s="5">
        <f t="shared" si="7"/>
        <v>1.4883999999999972E-2</v>
      </c>
      <c r="K74" s="5">
        <f>ABS(Table21[[#This Row],[Erorr 2]])</f>
        <v>0.12199999999999989</v>
      </c>
      <c r="L74" s="8">
        <f>Table21[[#This Row],[Abs Erorr 2]]/Table21[[#This Row],[Adj Close]]</f>
        <v>2.4060269001696031E-2</v>
      </c>
      <c r="M74" s="6">
        <f t="shared" si="9"/>
        <v>5.2253499999999997</v>
      </c>
      <c r="N74" s="11">
        <f>Table21[[#This Row],[Adj Close]]-Table21[[#This Row],[6-MA]]</f>
        <v>-0.15474999999999994</v>
      </c>
      <c r="O74" s="12">
        <f>(Table21[[#This Row],[Adj Close]]-M74)^2</f>
        <v>2.3947562499999981E-2</v>
      </c>
      <c r="P74" s="12">
        <f>ABS(Table21[[#This Row],[Erorr 3]])</f>
        <v>0.15474999999999994</v>
      </c>
      <c r="Q74" s="182">
        <f>Table21[[#This Row],[Abs Erorr 3]]/Table21[[#This Row],[Adj Close]]</f>
        <v>3.0519070721413629E-2</v>
      </c>
    </row>
    <row r="75" spans="1:17" x14ac:dyDescent="0.3">
      <c r="A75" s="72">
        <v>43572</v>
      </c>
      <c r="B75" s="95">
        <v>5.1955999999999998</v>
      </c>
      <c r="C75" s="6">
        <f t="shared" si="6"/>
        <v>5.0705999999999998</v>
      </c>
      <c r="D75" s="19">
        <f>Table21[[#This Row],[Adj Close]]-Table21[[#This Row],[Naive Trend ]]</f>
        <v>0.125</v>
      </c>
      <c r="E75" s="7">
        <f t="shared" si="5"/>
        <v>1.5625E-2</v>
      </c>
      <c r="F75" s="7">
        <f>ABS(Table21[[#This Row],[Erorr 1]])</f>
        <v>0.125</v>
      </c>
      <c r="G75" s="8">
        <f>Table21[[#This Row],[Abs Erorr 1]]/Table21[[#This Row],[Adj Close]]</f>
        <v>2.4058819000692896E-2</v>
      </c>
      <c r="H75" s="6">
        <f t="shared" si="8"/>
        <v>5.1360666666666672</v>
      </c>
      <c r="I75" s="9">
        <f>(Table21[[#This Row],[Adj Close]]-Table21[[#This Row],[3-MA]])</f>
        <v>5.953333333333255E-2</v>
      </c>
      <c r="J75" s="5">
        <f t="shared" si="7"/>
        <v>3.5442177777776844E-3</v>
      </c>
      <c r="K75" s="5">
        <f>ABS(Table21[[#This Row],[Erorr 2]])</f>
        <v>5.953333333333255E-2</v>
      </c>
      <c r="L75" s="8">
        <f>Table21[[#This Row],[Abs Erorr 2]]/Table21[[#This Row],[Adj Close]]</f>
        <v>1.1458413529396519E-2</v>
      </c>
      <c r="M75" s="6">
        <f t="shared" si="9"/>
        <v>5.1836833333333336</v>
      </c>
      <c r="N75" s="11">
        <f>Table21[[#This Row],[Adj Close]]-Table21[[#This Row],[6-MA]]</f>
        <v>1.1916666666666131E-2</v>
      </c>
      <c r="O75" s="12">
        <f>(Table21[[#This Row],[Adj Close]]-M75)^2</f>
        <v>1.420069444444317E-4</v>
      </c>
      <c r="P75" s="12">
        <f>ABS(Table21[[#This Row],[Erorr 3]])</f>
        <v>1.1916666666666131E-2</v>
      </c>
      <c r="Q75" s="182">
        <f>Table21[[#This Row],[Abs Erorr 3]]/Table21[[#This Row],[Adj Close]]</f>
        <v>2.2936074113992862E-3</v>
      </c>
    </row>
    <row r="76" spans="1:17" x14ac:dyDescent="0.3">
      <c r="A76" s="72">
        <v>43573</v>
      </c>
      <c r="B76" s="95">
        <v>5.1867000000000001</v>
      </c>
      <c r="C76" s="6">
        <f t="shared" si="6"/>
        <v>5.1955999999999998</v>
      </c>
      <c r="D76" s="19">
        <f>Table21[[#This Row],[Adj Close]]-Table21[[#This Row],[Naive Trend ]]</f>
        <v>-8.8999999999996859E-3</v>
      </c>
      <c r="E76" s="7">
        <f t="shared" si="5"/>
        <v>7.9209999999994412E-5</v>
      </c>
      <c r="F76" s="7">
        <f>ABS(Table21[[#This Row],[Erorr 1]])</f>
        <v>8.8999999999996859E-3</v>
      </c>
      <c r="G76" s="8">
        <f>Table21[[#This Row],[Abs Erorr 1]]/Table21[[#This Row],[Adj Close]]</f>
        <v>1.7159272755315877E-3</v>
      </c>
      <c r="H76" s="6">
        <f t="shared" si="8"/>
        <v>5.100366666666666</v>
      </c>
      <c r="I76" s="9">
        <f>(Table21[[#This Row],[Adj Close]]-Table21[[#This Row],[3-MA]])</f>
        <v>8.6333333333334039E-2</v>
      </c>
      <c r="J76" s="5">
        <f t="shared" si="7"/>
        <v>7.4534444444445663E-3</v>
      </c>
      <c r="K76" s="5">
        <f>ABS(Table21[[#This Row],[Erorr 2]])</f>
        <v>8.6333333333334039E-2</v>
      </c>
      <c r="L76" s="8">
        <f>Table21[[#This Row],[Abs Erorr 2]]/Table21[[#This Row],[Adj Close]]</f>
        <v>1.6645137242048708E-2</v>
      </c>
      <c r="M76" s="6">
        <f t="shared" si="9"/>
        <v>5.1777333333333333</v>
      </c>
      <c r="N76" s="11">
        <f>Table21[[#This Row],[Adj Close]]-Table21[[#This Row],[6-MA]]</f>
        <v>8.9666666666667894E-3</v>
      </c>
      <c r="O76" s="12">
        <f>(Table21[[#This Row],[Adj Close]]-M76)^2</f>
        <v>8.0401111111113316E-5</v>
      </c>
      <c r="P76" s="12">
        <f>ABS(Table21[[#This Row],[Erorr 3]])</f>
        <v>8.9666666666667894E-3</v>
      </c>
      <c r="Q76" s="182">
        <f>Table21[[#This Row],[Abs Erorr 3]]/Table21[[#This Row],[Adj Close]]</f>
        <v>1.7287806633633695E-3</v>
      </c>
    </row>
    <row r="77" spans="1:17" x14ac:dyDescent="0.3">
      <c r="A77" s="72">
        <v>43577</v>
      </c>
      <c r="B77" s="95">
        <v>5.1867000000000001</v>
      </c>
      <c r="C77" s="6">
        <f t="shared" si="6"/>
        <v>5.1867000000000001</v>
      </c>
      <c r="D77" s="19">
        <f>Table21[[#This Row],[Adj Close]]-Table21[[#This Row],[Naive Trend ]]</f>
        <v>0</v>
      </c>
      <c r="E77" s="7">
        <f t="shared" si="5"/>
        <v>0</v>
      </c>
      <c r="F77" s="7">
        <f>ABS(Table21[[#This Row],[Erorr 1]])</f>
        <v>0</v>
      </c>
      <c r="G77" s="8">
        <f>Table21[[#This Row],[Abs Erorr 1]]/Table21[[#This Row],[Adj Close]]</f>
        <v>0</v>
      </c>
      <c r="H77" s="6">
        <f t="shared" si="8"/>
        <v>5.1509666666666662</v>
      </c>
      <c r="I77" s="9">
        <f>(Table21[[#This Row],[Adj Close]]-Table21[[#This Row],[3-MA]])</f>
        <v>3.5733333333333839E-2</v>
      </c>
      <c r="J77" s="5">
        <f t="shared" si="7"/>
        <v>1.2768711111111471E-3</v>
      </c>
      <c r="K77" s="5">
        <f>ABS(Table21[[#This Row],[Erorr 2]])</f>
        <v>3.5733333333333839E-2</v>
      </c>
      <c r="L77" s="8">
        <f>Table21[[#This Row],[Abs Erorr 2]]/Table21[[#This Row],[Adj Close]]</f>
        <v>6.8894158777900857E-3</v>
      </c>
      <c r="M77" s="6">
        <f t="shared" si="9"/>
        <v>5.171783333333333</v>
      </c>
      <c r="N77" s="11">
        <f>Table21[[#This Row],[Adj Close]]-Table21[[#This Row],[6-MA]]</f>
        <v>1.4916666666667133E-2</v>
      </c>
      <c r="O77" s="12">
        <f>(Table21[[#This Row],[Adj Close]]-M77)^2</f>
        <v>2.2250694444445838E-4</v>
      </c>
      <c r="P77" s="12">
        <f>ABS(Table21[[#This Row],[Erorr 3]])</f>
        <v>1.4916666666667133E-2</v>
      </c>
      <c r="Q77" s="182">
        <f>Table21[[#This Row],[Abs Erorr 3]]/Table21[[#This Row],[Adj Close]]</f>
        <v>2.8759455273424592E-3</v>
      </c>
    </row>
    <row r="78" spans="1:17" x14ac:dyDescent="0.3">
      <c r="A78" s="72">
        <v>43578</v>
      </c>
      <c r="B78" s="95">
        <v>5.1778000000000004</v>
      </c>
      <c r="C78" s="6">
        <f t="shared" si="6"/>
        <v>5.1867000000000001</v>
      </c>
      <c r="D78" s="19">
        <f>Table21[[#This Row],[Adj Close]]-Table21[[#This Row],[Naive Trend ]]</f>
        <v>-8.8999999999996859E-3</v>
      </c>
      <c r="E78" s="7">
        <f t="shared" si="5"/>
        <v>7.9209999999994412E-5</v>
      </c>
      <c r="F78" s="7">
        <f>ABS(Table21[[#This Row],[Erorr 1]])</f>
        <v>8.8999999999996859E-3</v>
      </c>
      <c r="G78" s="8">
        <f>Table21[[#This Row],[Abs Erorr 1]]/Table21[[#This Row],[Adj Close]]</f>
        <v>1.7188767430182095E-3</v>
      </c>
      <c r="H78" s="6">
        <f t="shared" si="8"/>
        <v>5.1896666666666667</v>
      </c>
      <c r="I78" s="9">
        <f>(Table21[[#This Row],[Adj Close]]-Table21[[#This Row],[3-MA]])</f>
        <v>-1.1866666666666248E-2</v>
      </c>
      <c r="J78" s="5">
        <f t="shared" si="7"/>
        <v>1.4081777777776784E-4</v>
      </c>
      <c r="K78" s="5">
        <f>ABS(Table21[[#This Row],[Erorr 2]])</f>
        <v>1.1866666666666248E-2</v>
      </c>
      <c r="L78" s="8">
        <f>Table21[[#This Row],[Abs Erorr 2]]/Table21[[#This Row],[Adj Close]]</f>
        <v>2.2918356573576127E-3</v>
      </c>
      <c r="M78" s="6">
        <f t="shared" si="9"/>
        <v>5.1628666666666669</v>
      </c>
      <c r="N78" s="11">
        <f>Table21[[#This Row],[Adj Close]]-Table21[[#This Row],[6-MA]]</f>
        <v>1.4933333333333465E-2</v>
      </c>
      <c r="O78" s="12">
        <f>(Table21[[#This Row],[Adj Close]]-M78)^2</f>
        <v>2.2300444444444837E-4</v>
      </c>
      <c r="P78" s="12">
        <f>ABS(Table21[[#This Row],[Erorr 3]])</f>
        <v>1.4933333333333465E-2</v>
      </c>
      <c r="Q78" s="182">
        <f>Table21[[#This Row],[Abs Erorr 3]]/Table21[[#This Row],[Adj Close]]</f>
        <v>2.8841077935288085E-3</v>
      </c>
    </row>
    <row r="79" spans="1:17" x14ac:dyDescent="0.3">
      <c r="A79" s="72">
        <v>43579</v>
      </c>
      <c r="B79" s="95">
        <v>5.1688000000000001</v>
      </c>
      <c r="C79" s="6">
        <f t="shared" si="6"/>
        <v>5.1778000000000004</v>
      </c>
      <c r="D79" s="19">
        <f>Table21[[#This Row],[Adj Close]]-Table21[[#This Row],[Naive Trend ]]</f>
        <v>-9.0000000000003411E-3</v>
      </c>
      <c r="E79" s="7">
        <f t="shared" si="5"/>
        <v>8.1000000000006143E-5</v>
      </c>
      <c r="F79" s="7">
        <f>ABS(Table21[[#This Row],[Erorr 1]])</f>
        <v>9.0000000000003411E-3</v>
      </c>
      <c r="G79" s="8">
        <f>Table21[[#This Row],[Abs Erorr 1]]/Table21[[#This Row],[Adj Close]]</f>
        <v>1.7412165299489904E-3</v>
      </c>
      <c r="H79" s="6">
        <f t="shared" si="8"/>
        <v>5.1837333333333335</v>
      </c>
      <c r="I79" s="9">
        <f>(Table21[[#This Row],[Adj Close]]-Table21[[#This Row],[3-MA]])</f>
        <v>-1.4933333333333465E-2</v>
      </c>
      <c r="J79" s="5">
        <f t="shared" si="7"/>
        <v>2.2300444444444837E-4</v>
      </c>
      <c r="K79" s="5">
        <f>ABS(Table21[[#This Row],[Erorr 2]])</f>
        <v>1.4933333333333465E-2</v>
      </c>
      <c r="L79" s="8">
        <f>Table21[[#This Row],[Abs Erorr 2]]/Table21[[#This Row],[Adj Close]]</f>
        <v>2.8891296496930553E-3</v>
      </c>
      <c r="M79" s="6">
        <f t="shared" si="9"/>
        <v>5.1420500000000002</v>
      </c>
      <c r="N79" s="11">
        <f>Table21[[#This Row],[Adj Close]]-Table21[[#This Row],[6-MA]]</f>
        <v>2.6749999999999829E-2</v>
      </c>
      <c r="O79" s="12">
        <f>(Table21[[#This Row],[Adj Close]]-M79)^2</f>
        <v>7.1556249999999084E-4</v>
      </c>
      <c r="P79" s="12">
        <f>ABS(Table21[[#This Row],[Erorr 3]])</f>
        <v>2.6749999999999829E-2</v>
      </c>
      <c r="Q79" s="182">
        <f>Table21[[#This Row],[Abs Erorr 3]]/Table21[[#This Row],[Adj Close]]</f>
        <v>5.1752824640148255E-3</v>
      </c>
    </row>
    <row r="80" spans="1:17" x14ac:dyDescent="0.3">
      <c r="A80" s="72">
        <v>43580</v>
      </c>
      <c r="B80" s="95">
        <v>4.7313999999999998</v>
      </c>
      <c r="C80" s="6">
        <f t="shared" si="6"/>
        <v>5.1688000000000001</v>
      </c>
      <c r="D80" s="19">
        <f>Table21[[#This Row],[Adj Close]]-Table21[[#This Row],[Naive Trend ]]</f>
        <v>-0.43740000000000023</v>
      </c>
      <c r="E80" s="7">
        <f t="shared" si="5"/>
        <v>0.1913187600000002</v>
      </c>
      <c r="F80" s="7">
        <f>ABS(Table21[[#This Row],[Erorr 1]])</f>
        <v>0.43740000000000023</v>
      </c>
      <c r="G80" s="8">
        <f>Table21[[#This Row],[Abs Erorr 1]]/Table21[[#This Row],[Adj Close]]</f>
        <v>9.244621042397605E-2</v>
      </c>
      <c r="H80" s="6">
        <f t="shared" si="8"/>
        <v>5.1777666666666669</v>
      </c>
      <c r="I80" s="9">
        <f>(Table21[[#This Row],[Adj Close]]-Table21[[#This Row],[3-MA]])</f>
        <v>-0.44636666666666702</v>
      </c>
      <c r="J80" s="5">
        <f t="shared" si="7"/>
        <v>0.19924320111111143</v>
      </c>
      <c r="K80" s="5">
        <f>ABS(Table21[[#This Row],[Erorr 2]])</f>
        <v>0.44636666666666702</v>
      </c>
      <c r="L80" s="8">
        <f>Table21[[#This Row],[Abs Erorr 2]]/Table21[[#This Row],[Adj Close]]</f>
        <v>9.4341350692536463E-2</v>
      </c>
      <c r="M80" s="6">
        <f t="shared" si="9"/>
        <v>5.164366666666667</v>
      </c>
      <c r="N80" s="11">
        <f>Table21[[#This Row],[Adj Close]]-Table21[[#This Row],[6-MA]]</f>
        <v>-0.43296666666666717</v>
      </c>
      <c r="O80" s="12">
        <f>(Table21[[#This Row],[Adj Close]]-M80)^2</f>
        <v>0.18746013444444487</v>
      </c>
      <c r="P80" s="12">
        <f>ABS(Table21[[#This Row],[Erorr 3]])</f>
        <v>0.43296666666666717</v>
      </c>
      <c r="Q80" s="182">
        <f>Table21[[#This Row],[Abs Erorr 3]]/Table21[[#This Row],[Adj Close]]</f>
        <v>9.1509207986360738E-2</v>
      </c>
    </row>
    <row r="81" spans="1:17" x14ac:dyDescent="0.3">
      <c r="A81" s="72">
        <v>43581</v>
      </c>
      <c r="B81" s="95">
        <v>4.7850000000000001</v>
      </c>
      <c r="C81" s="6">
        <f t="shared" si="6"/>
        <v>4.7313999999999998</v>
      </c>
      <c r="D81" s="19">
        <f>Table21[[#This Row],[Adj Close]]-Table21[[#This Row],[Naive Trend ]]</f>
        <v>5.3600000000000314E-2</v>
      </c>
      <c r="E81" s="7">
        <f t="shared" si="5"/>
        <v>2.8729600000000338E-3</v>
      </c>
      <c r="F81" s="7">
        <f>ABS(Table21[[#This Row],[Erorr 1]])</f>
        <v>5.3600000000000314E-2</v>
      </c>
      <c r="G81" s="8">
        <f>Table21[[#This Row],[Abs Erorr 1]]/Table21[[#This Row],[Adj Close]]</f>
        <v>1.1201671891327128E-2</v>
      </c>
      <c r="H81" s="6">
        <f t="shared" si="8"/>
        <v>5.0259999999999998</v>
      </c>
      <c r="I81" s="9">
        <f>(Table21[[#This Row],[Adj Close]]-Table21[[#This Row],[3-MA]])</f>
        <v>-0.24099999999999966</v>
      </c>
      <c r="J81" s="5">
        <f t="shared" si="7"/>
        <v>5.8080999999999834E-2</v>
      </c>
      <c r="K81" s="5">
        <f>ABS(Table21[[#This Row],[Erorr 2]])</f>
        <v>0.24099999999999966</v>
      </c>
      <c r="L81" s="8">
        <f>Table21[[#This Row],[Abs Erorr 2]]/Table21[[#This Row],[Adj Close]]</f>
        <v>5.0365726227795123E-2</v>
      </c>
      <c r="M81" s="6">
        <f t="shared" si="9"/>
        <v>5.1078333333333337</v>
      </c>
      <c r="N81" s="11">
        <f>Table21[[#This Row],[Adj Close]]-Table21[[#This Row],[6-MA]]</f>
        <v>-0.32283333333333353</v>
      </c>
      <c r="O81" s="12">
        <f>(Table21[[#This Row],[Adj Close]]-M81)^2</f>
        <v>0.10422136111111123</v>
      </c>
      <c r="P81" s="12">
        <f>ABS(Table21[[#This Row],[Erorr 3]])</f>
        <v>0.32283333333333353</v>
      </c>
      <c r="Q81" s="182">
        <f>Table21[[#This Row],[Abs Erorr 3]]/Table21[[#This Row],[Adj Close]]</f>
        <v>6.7467781260884749E-2</v>
      </c>
    </row>
    <row r="82" spans="1:17" x14ac:dyDescent="0.3">
      <c r="A82" s="72">
        <v>43584</v>
      </c>
      <c r="B82" s="95">
        <v>4.7492000000000001</v>
      </c>
      <c r="C82" s="6">
        <f t="shared" si="6"/>
        <v>4.7850000000000001</v>
      </c>
      <c r="D82" s="19">
        <f>Table21[[#This Row],[Adj Close]]-Table21[[#This Row],[Naive Trend ]]</f>
        <v>-3.5800000000000054E-2</v>
      </c>
      <c r="E82" s="7">
        <f t="shared" si="5"/>
        <v>1.2816400000000038E-3</v>
      </c>
      <c r="F82" s="7">
        <f>ABS(Table21[[#This Row],[Erorr 1]])</f>
        <v>3.5800000000000054E-2</v>
      </c>
      <c r="G82" s="8">
        <f>Table21[[#This Row],[Abs Erorr 1]]/Table21[[#This Row],[Adj Close]]</f>
        <v>7.5381116819675008E-3</v>
      </c>
      <c r="H82" s="6">
        <f t="shared" si="8"/>
        <v>4.8950666666666667</v>
      </c>
      <c r="I82" s="9">
        <f>(Table21[[#This Row],[Adj Close]]-Table21[[#This Row],[3-MA]])</f>
        <v>-0.14586666666666659</v>
      </c>
      <c r="J82" s="5">
        <f t="shared" si="7"/>
        <v>2.127708444444442E-2</v>
      </c>
      <c r="K82" s="5">
        <f>ABS(Table21[[#This Row],[Erorr 2]])</f>
        <v>0.14586666666666659</v>
      </c>
      <c r="L82" s="8">
        <f>Table21[[#This Row],[Abs Erorr 2]]/Table21[[#This Row],[Adj Close]]</f>
        <v>3.0713944804739025E-2</v>
      </c>
      <c r="M82" s="6">
        <f t="shared" si="9"/>
        <v>5.0394000000000005</v>
      </c>
      <c r="N82" s="11">
        <f>Table21[[#This Row],[Adj Close]]-Table21[[#This Row],[6-MA]]</f>
        <v>-0.29020000000000046</v>
      </c>
      <c r="O82" s="12">
        <f>(Table21[[#This Row],[Adj Close]]-M82)^2</f>
        <v>8.421604000000027E-2</v>
      </c>
      <c r="P82" s="12">
        <f>ABS(Table21[[#This Row],[Erorr 3]])</f>
        <v>0.29020000000000046</v>
      </c>
      <c r="Q82" s="182">
        <f>Table21[[#This Row],[Abs Erorr 3]]/Table21[[#This Row],[Adj Close]]</f>
        <v>6.110502821527846E-2</v>
      </c>
    </row>
    <row r="83" spans="1:17" x14ac:dyDescent="0.3">
      <c r="A83" s="72">
        <v>43585</v>
      </c>
      <c r="B83" s="95">
        <v>4.7134999999999998</v>
      </c>
      <c r="C83" s="6">
        <f t="shared" si="6"/>
        <v>4.7492000000000001</v>
      </c>
      <c r="D83" s="19">
        <f>Table21[[#This Row],[Adj Close]]-Table21[[#This Row],[Naive Trend ]]</f>
        <v>-3.5700000000000287E-2</v>
      </c>
      <c r="E83" s="7">
        <f t="shared" si="5"/>
        <v>1.2744900000000205E-3</v>
      </c>
      <c r="F83" s="7">
        <f>ABS(Table21[[#This Row],[Erorr 1]])</f>
        <v>3.5700000000000287E-2</v>
      </c>
      <c r="G83" s="8">
        <f>Table21[[#This Row],[Abs Erorr 1]]/Table21[[#This Row],[Adj Close]]</f>
        <v>7.5739896043280552E-3</v>
      </c>
      <c r="H83" s="6">
        <f t="shared" si="8"/>
        <v>4.7552000000000003</v>
      </c>
      <c r="I83" s="9">
        <f>(Table21[[#This Row],[Adj Close]]-Table21[[#This Row],[3-MA]])</f>
        <v>-4.1700000000000514E-2</v>
      </c>
      <c r="J83" s="5">
        <f t="shared" si="7"/>
        <v>1.7388900000000428E-3</v>
      </c>
      <c r="K83" s="5">
        <f>ABS(Table21[[#This Row],[Erorr 2]])</f>
        <v>4.1700000000000514E-2</v>
      </c>
      <c r="L83" s="8">
        <f>Table21[[#This Row],[Abs Erorr 2]]/Table21[[#This Row],[Adj Close]]</f>
        <v>8.8469290336269258E-3</v>
      </c>
      <c r="M83" s="6">
        <f t="shared" si="9"/>
        <v>4.9664833333333336</v>
      </c>
      <c r="N83" s="11">
        <f>Table21[[#This Row],[Adj Close]]-Table21[[#This Row],[6-MA]]</f>
        <v>-0.25298333333333378</v>
      </c>
      <c r="O83" s="12">
        <f>(Table21[[#This Row],[Adj Close]]-M83)^2</f>
        <v>6.400056694444467E-2</v>
      </c>
      <c r="P83" s="12">
        <f>ABS(Table21[[#This Row],[Erorr 3]])</f>
        <v>0.25298333333333378</v>
      </c>
      <c r="Q83" s="182">
        <f>Table21[[#This Row],[Abs Erorr 3]]/Table21[[#This Row],[Adj Close]]</f>
        <v>5.3672076659241286E-2</v>
      </c>
    </row>
    <row r="84" spans="1:17" x14ac:dyDescent="0.3">
      <c r="A84" s="72">
        <v>43586</v>
      </c>
      <c r="B84" s="95">
        <v>4.66</v>
      </c>
      <c r="C84" s="6">
        <f t="shared" si="6"/>
        <v>4.7134999999999998</v>
      </c>
      <c r="D84" s="19">
        <f>Table21[[#This Row],[Adj Close]]-Table21[[#This Row],[Naive Trend ]]</f>
        <v>-5.3499999999999659E-2</v>
      </c>
      <c r="E84" s="7">
        <f t="shared" si="5"/>
        <v>2.8622499999999633E-3</v>
      </c>
      <c r="F84" s="7">
        <f>ABS(Table21[[#This Row],[Erorr 1]])</f>
        <v>5.3499999999999659E-2</v>
      </c>
      <c r="G84" s="8">
        <f>Table21[[#This Row],[Abs Erorr 1]]/Table21[[#This Row],[Adj Close]]</f>
        <v>1.1480686695278896E-2</v>
      </c>
      <c r="H84" s="6">
        <f t="shared" si="8"/>
        <v>4.7492333333333336</v>
      </c>
      <c r="I84" s="9">
        <f>(Table21[[#This Row],[Adj Close]]-Table21[[#This Row],[3-MA]])</f>
        <v>-8.9233333333333498E-2</v>
      </c>
      <c r="J84" s="5">
        <f t="shared" si="7"/>
        <v>7.9625877777778076E-3</v>
      </c>
      <c r="K84" s="5">
        <f>ABS(Table21[[#This Row],[Erorr 2]])</f>
        <v>8.9233333333333498E-2</v>
      </c>
      <c r="L84" s="8">
        <f>Table21[[#This Row],[Abs Erorr 2]]/Table21[[#This Row],[Adj Close]]</f>
        <v>1.914878397711019E-2</v>
      </c>
      <c r="M84" s="6">
        <f t="shared" si="9"/>
        <v>4.8876166666666672</v>
      </c>
      <c r="N84" s="11">
        <f>Table21[[#This Row],[Adj Close]]-Table21[[#This Row],[6-MA]]</f>
        <v>-0.22761666666666702</v>
      </c>
      <c r="O84" s="12">
        <f>(Table21[[#This Row],[Adj Close]]-M84)^2</f>
        <v>5.1809346944444605E-2</v>
      </c>
      <c r="P84" s="12">
        <f>ABS(Table21[[#This Row],[Erorr 3]])</f>
        <v>0.22761666666666702</v>
      </c>
      <c r="Q84" s="182">
        <f>Table21[[#This Row],[Abs Erorr 3]]/Table21[[#This Row],[Adj Close]]</f>
        <v>4.8844778254649571E-2</v>
      </c>
    </row>
    <row r="85" spans="1:17" x14ac:dyDescent="0.3">
      <c r="A85" s="72">
        <v>43587</v>
      </c>
      <c r="B85" s="95">
        <v>4.6332000000000004</v>
      </c>
      <c r="C85" s="6">
        <f t="shared" si="6"/>
        <v>4.66</v>
      </c>
      <c r="D85" s="19">
        <f>Table21[[#This Row],[Adj Close]]-Table21[[#This Row],[Naive Trend ]]</f>
        <v>-2.6799999999999713E-2</v>
      </c>
      <c r="E85" s="7">
        <f t="shared" si="5"/>
        <v>7.1823999999998459E-4</v>
      </c>
      <c r="F85" s="7">
        <f>ABS(Table21[[#This Row],[Erorr 1]])</f>
        <v>2.6799999999999713E-2</v>
      </c>
      <c r="G85" s="8">
        <f>Table21[[#This Row],[Abs Erorr 1]]/Table21[[#This Row],[Adj Close]]</f>
        <v>5.7843391176723886E-3</v>
      </c>
      <c r="H85" s="6">
        <f t="shared" si="8"/>
        <v>4.7075666666666667</v>
      </c>
      <c r="I85" s="9">
        <f>(Table21[[#This Row],[Adj Close]]-Table21[[#This Row],[3-MA]])</f>
        <v>-7.4366666666666248E-2</v>
      </c>
      <c r="J85" s="5">
        <f t="shared" si="7"/>
        <v>5.5304011111110491E-3</v>
      </c>
      <c r="K85" s="5">
        <f>ABS(Table21[[#This Row],[Erorr 2]])</f>
        <v>7.4366666666666248E-2</v>
      </c>
      <c r="L85" s="8">
        <f>Table21[[#This Row],[Abs Erorr 2]]/Table21[[#This Row],[Adj Close]]</f>
        <v>1.605082160637707E-2</v>
      </c>
      <c r="M85" s="6">
        <f t="shared" si="9"/>
        <v>4.8013166666666667</v>
      </c>
      <c r="N85" s="11">
        <f>Table21[[#This Row],[Adj Close]]-Table21[[#This Row],[6-MA]]</f>
        <v>-0.16811666666666625</v>
      </c>
      <c r="O85" s="12">
        <f>(Table21[[#This Row],[Adj Close]]-M85)^2</f>
        <v>2.826321361111097E-2</v>
      </c>
      <c r="P85" s="12">
        <f>ABS(Table21[[#This Row],[Erorr 3]])</f>
        <v>0.16811666666666625</v>
      </c>
      <c r="Q85" s="182">
        <f>Table21[[#This Row],[Abs Erorr 3]]/Table21[[#This Row],[Adj Close]]</f>
        <v>3.6285216840772301E-2</v>
      </c>
    </row>
    <row r="86" spans="1:17" x14ac:dyDescent="0.3">
      <c r="A86" s="72">
        <v>43588</v>
      </c>
      <c r="B86" s="95">
        <v>4.6242999999999999</v>
      </c>
      <c r="C86" s="6">
        <f t="shared" si="6"/>
        <v>4.6332000000000004</v>
      </c>
      <c r="D86" s="19">
        <f>Table21[[#This Row],[Adj Close]]-Table21[[#This Row],[Naive Trend ]]</f>
        <v>-8.9000000000005741E-3</v>
      </c>
      <c r="E86" s="7">
        <f t="shared" si="5"/>
        <v>7.9210000000010214E-5</v>
      </c>
      <c r="F86" s="7">
        <f>ABS(Table21[[#This Row],[Erorr 1]])</f>
        <v>8.9000000000005741E-3</v>
      </c>
      <c r="G86" s="8">
        <f>Table21[[#This Row],[Abs Erorr 1]]/Table21[[#This Row],[Adj Close]]</f>
        <v>1.924615617498989E-3</v>
      </c>
      <c r="H86" s="6">
        <f t="shared" si="8"/>
        <v>4.6688999999999998</v>
      </c>
      <c r="I86" s="9">
        <f>(Table21[[#This Row],[Adj Close]]-Table21[[#This Row],[3-MA]])</f>
        <v>-4.4599999999999973E-2</v>
      </c>
      <c r="J86" s="5">
        <f t="shared" si="7"/>
        <v>1.9891599999999976E-3</v>
      </c>
      <c r="K86" s="5">
        <f>ABS(Table21[[#This Row],[Erorr 2]])</f>
        <v>4.4599999999999973E-2</v>
      </c>
      <c r="L86" s="8">
        <f>Table21[[#This Row],[Abs Erorr 2]]/Table21[[#This Row],[Adj Close]]</f>
        <v>9.6447029820729575E-3</v>
      </c>
      <c r="M86" s="6">
        <f t="shared" si="9"/>
        <v>4.7120500000000005</v>
      </c>
      <c r="N86" s="11">
        <f>Table21[[#This Row],[Adj Close]]-Table21[[#This Row],[6-MA]]</f>
        <v>-8.7750000000000661E-2</v>
      </c>
      <c r="O86" s="12">
        <f>(Table21[[#This Row],[Adj Close]]-M86)^2</f>
        <v>7.7000625000001157E-3</v>
      </c>
      <c r="P86" s="12">
        <f>ABS(Table21[[#This Row],[Erorr 3]])</f>
        <v>8.7750000000000661E-2</v>
      </c>
      <c r="Q86" s="182">
        <f>Table21[[#This Row],[Abs Erorr 3]]/Table21[[#This Row],[Adj Close]]</f>
        <v>1.8975844992755803E-2</v>
      </c>
    </row>
    <row r="87" spans="1:17" x14ac:dyDescent="0.3">
      <c r="A87" s="72">
        <v>43591</v>
      </c>
      <c r="B87" s="95">
        <v>4.5885999999999996</v>
      </c>
      <c r="C87" s="6">
        <f t="shared" si="6"/>
        <v>4.6242999999999999</v>
      </c>
      <c r="D87" s="19">
        <f>Table21[[#This Row],[Adj Close]]-Table21[[#This Row],[Naive Trend ]]</f>
        <v>-3.5700000000000287E-2</v>
      </c>
      <c r="E87" s="7">
        <f t="shared" si="5"/>
        <v>1.2744900000000205E-3</v>
      </c>
      <c r="F87" s="7">
        <f>ABS(Table21[[#This Row],[Erorr 1]])</f>
        <v>3.5700000000000287E-2</v>
      </c>
      <c r="G87" s="8">
        <f>Table21[[#This Row],[Abs Erorr 1]]/Table21[[#This Row],[Adj Close]]</f>
        <v>7.7801508085255395E-3</v>
      </c>
      <c r="H87" s="6">
        <f t="shared" si="8"/>
        <v>4.6391666666666671</v>
      </c>
      <c r="I87" s="9">
        <f>(Table21[[#This Row],[Adj Close]]-Table21[[#This Row],[3-MA]])</f>
        <v>-5.0566666666667537E-2</v>
      </c>
      <c r="J87" s="5">
        <f t="shared" si="7"/>
        <v>2.5569877777778657E-3</v>
      </c>
      <c r="K87" s="5">
        <f>ABS(Table21[[#This Row],[Erorr 2]])</f>
        <v>5.0566666666667537E-2</v>
      </c>
      <c r="L87" s="8">
        <f>Table21[[#This Row],[Abs Erorr 2]]/Table21[[#This Row],[Adj Close]]</f>
        <v>1.1020064217117976E-2</v>
      </c>
      <c r="M87" s="6">
        <f t="shared" si="9"/>
        <v>4.6941999999999995</v>
      </c>
      <c r="N87" s="11">
        <f>Table21[[#This Row],[Adj Close]]-Table21[[#This Row],[6-MA]]</f>
        <v>-0.10559999999999992</v>
      </c>
      <c r="O87" s="12">
        <f>(Table21[[#This Row],[Adj Close]]-M87)^2</f>
        <v>1.1151359999999982E-2</v>
      </c>
      <c r="P87" s="12">
        <f>ABS(Table21[[#This Row],[Erorr 3]])</f>
        <v>0.10559999999999992</v>
      </c>
      <c r="Q87" s="182">
        <f>Table21[[#This Row],[Abs Erorr 3]]/Table21[[#This Row],[Adj Close]]</f>
        <v>2.3013555332781224E-2</v>
      </c>
    </row>
    <row r="88" spans="1:17" x14ac:dyDescent="0.3">
      <c r="A88" s="72">
        <v>43592</v>
      </c>
      <c r="B88" s="95">
        <v>4.4992999999999999</v>
      </c>
      <c r="C88" s="6">
        <f t="shared" si="6"/>
        <v>4.5885999999999996</v>
      </c>
      <c r="D88" s="19">
        <f>Table21[[#This Row],[Adj Close]]-Table21[[#This Row],[Naive Trend ]]</f>
        <v>-8.9299999999999713E-2</v>
      </c>
      <c r="E88" s="7">
        <f t="shared" si="5"/>
        <v>7.9744899999999487E-3</v>
      </c>
      <c r="F88" s="7">
        <f>ABS(Table21[[#This Row],[Erorr 1]])</f>
        <v>8.9299999999999713E-2</v>
      </c>
      <c r="G88" s="8">
        <f>Table21[[#This Row],[Abs Erorr 1]]/Table21[[#This Row],[Adj Close]]</f>
        <v>1.9847531838285894E-2</v>
      </c>
      <c r="H88" s="6">
        <f t="shared" si="8"/>
        <v>4.6153666666666666</v>
      </c>
      <c r="I88" s="9">
        <f>(Table21[[#This Row],[Adj Close]]-Table21[[#This Row],[3-MA]])</f>
        <v>-0.11606666666666676</v>
      </c>
      <c r="J88" s="5">
        <f t="shared" si="7"/>
        <v>1.3471471111111133E-2</v>
      </c>
      <c r="K88" s="5">
        <f>ABS(Table21[[#This Row],[Erorr 2]])</f>
        <v>0.11606666666666676</v>
      </c>
      <c r="L88" s="8">
        <f>Table21[[#This Row],[Abs Erorr 2]]/Table21[[#This Row],[Adj Close]]</f>
        <v>2.5796605397876728E-2</v>
      </c>
      <c r="M88" s="6">
        <f t="shared" si="9"/>
        <v>4.6614666666666666</v>
      </c>
      <c r="N88" s="11">
        <f>Table21[[#This Row],[Adj Close]]-Table21[[#This Row],[6-MA]]</f>
        <v>-0.16216666666666679</v>
      </c>
      <c r="O88" s="12">
        <f>(Table21[[#This Row],[Adj Close]]-M88)^2</f>
        <v>2.6298027777777819E-2</v>
      </c>
      <c r="P88" s="12">
        <f>ABS(Table21[[#This Row],[Erorr 3]])</f>
        <v>0.16216666666666679</v>
      </c>
      <c r="Q88" s="182">
        <f>Table21[[#This Row],[Abs Erorr 3]]/Table21[[#This Row],[Adj Close]]</f>
        <v>3.6042643670496921E-2</v>
      </c>
    </row>
    <row r="89" spans="1:17" x14ac:dyDescent="0.3">
      <c r="A89" s="72">
        <v>43593</v>
      </c>
      <c r="B89" s="95">
        <v>4.4457000000000004</v>
      </c>
      <c r="C89" s="6">
        <f t="shared" si="6"/>
        <v>4.4992999999999999</v>
      </c>
      <c r="D89" s="19">
        <f>Table21[[#This Row],[Adj Close]]-Table21[[#This Row],[Naive Trend ]]</f>
        <v>-5.3599999999999426E-2</v>
      </c>
      <c r="E89" s="7">
        <f t="shared" si="5"/>
        <v>2.8729599999999383E-3</v>
      </c>
      <c r="F89" s="7">
        <f>ABS(Table21[[#This Row],[Erorr 1]])</f>
        <v>5.3599999999999426E-2</v>
      </c>
      <c r="G89" s="8">
        <f>Table21[[#This Row],[Abs Erorr 1]]/Table21[[#This Row],[Adj Close]]</f>
        <v>1.2056594012191425E-2</v>
      </c>
      <c r="H89" s="6">
        <f t="shared" si="8"/>
        <v>4.5707333333333331</v>
      </c>
      <c r="I89" s="9">
        <f>(Table21[[#This Row],[Adj Close]]-Table21[[#This Row],[3-MA]])</f>
        <v>-0.12503333333333266</v>
      </c>
      <c r="J89" s="5">
        <f t="shared" si="7"/>
        <v>1.5633334444444275E-2</v>
      </c>
      <c r="K89" s="5">
        <f>ABS(Table21[[#This Row],[Erorr 2]])</f>
        <v>0.12503333333333266</v>
      </c>
      <c r="L89" s="8">
        <f>Table21[[#This Row],[Abs Erorr 2]]/Table21[[#This Row],[Adj Close]]</f>
        <v>2.8124554813265101E-2</v>
      </c>
      <c r="M89" s="6">
        <f t="shared" si="9"/>
        <v>4.619816666666666</v>
      </c>
      <c r="N89" s="11">
        <f>Table21[[#This Row],[Adj Close]]-Table21[[#This Row],[6-MA]]</f>
        <v>-0.17411666666666559</v>
      </c>
      <c r="O89" s="12">
        <f>(Table21[[#This Row],[Adj Close]]-M89)^2</f>
        <v>3.0316613611110734E-2</v>
      </c>
      <c r="P89" s="12">
        <f>ABS(Table21[[#This Row],[Erorr 3]])</f>
        <v>0.17411666666666559</v>
      </c>
      <c r="Q89" s="182">
        <f>Table21[[#This Row],[Abs Erorr 3]]/Table21[[#This Row],[Adj Close]]</f>
        <v>3.9165185835001365E-2</v>
      </c>
    </row>
    <row r="90" spans="1:17" x14ac:dyDescent="0.3">
      <c r="A90" s="72">
        <v>43594</v>
      </c>
      <c r="B90" s="95">
        <v>4.4188999999999998</v>
      </c>
      <c r="C90" s="6">
        <f t="shared" si="6"/>
        <v>4.4457000000000004</v>
      </c>
      <c r="D90" s="19">
        <f>Table21[[#This Row],[Adj Close]]-Table21[[#This Row],[Naive Trend ]]</f>
        <v>-2.6800000000000601E-2</v>
      </c>
      <c r="E90" s="7">
        <f t="shared" si="5"/>
        <v>7.1824000000003218E-4</v>
      </c>
      <c r="F90" s="7">
        <f>ABS(Table21[[#This Row],[Erorr 1]])</f>
        <v>2.6800000000000601E-2</v>
      </c>
      <c r="G90" s="8">
        <f>Table21[[#This Row],[Abs Erorr 1]]/Table21[[#This Row],[Adj Close]]</f>
        <v>6.0648577700334024E-3</v>
      </c>
      <c r="H90" s="6">
        <f t="shared" si="8"/>
        <v>4.5111999999999997</v>
      </c>
      <c r="I90" s="9">
        <f>(Table21[[#This Row],[Adj Close]]-Table21[[#This Row],[3-MA]])</f>
        <v>-9.2299999999999827E-2</v>
      </c>
      <c r="J90" s="5">
        <f t="shared" si="7"/>
        <v>8.5192899999999676E-3</v>
      </c>
      <c r="K90" s="5">
        <f>ABS(Table21[[#This Row],[Erorr 2]])</f>
        <v>9.2299999999999827E-2</v>
      </c>
      <c r="L90" s="8">
        <f>Table21[[#This Row],[Abs Erorr 2]]/Table21[[#This Row],[Adj Close]]</f>
        <v>2.0887551200524979E-2</v>
      </c>
      <c r="M90" s="6">
        <f t="shared" si="9"/>
        <v>4.5751833333333343</v>
      </c>
      <c r="N90" s="11">
        <f>Table21[[#This Row],[Adj Close]]-Table21[[#This Row],[6-MA]]</f>
        <v>-0.15628333333333444</v>
      </c>
      <c r="O90" s="12">
        <f>(Table21[[#This Row],[Adj Close]]-M90)^2</f>
        <v>2.4424480277778125E-2</v>
      </c>
      <c r="P90" s="12">
        <f>ABS(Table21[[#This Row],[Erorr 3]])</f>
        <v>0.15628333333333444</v>
      </c>
      <c r="Q90" s="182">
        <f>Table21[[#This Row],[Abs Erorr 3]]/Table21[[#This Row],[Adj Close]]</f>
        <v>3.5367021958707924E-2</v>
      </c>
    </row>
    <row r="91" spans="1:17" x14ac:dyDescent="0.3">
      <c r="A91" s="72">
        <v>43595</v>
      </c>
      <c r="B91" s="95">
        <v>4.4010999999999996</v>
      </c>
      <c r="C91" s="6">
        <f t="shared" si="6"/>
        <v>4.4188999999999998</v>
      </c>
      <c r="D91" s="19">
        <f>Table21[[#This Row],[Adj Close]]-Table21[[#This Row],[Naive Trend ]]</f>
        <v>-1.780000000000026E-2</v>
      </c>
      <c r="E91" s="7">
        <f t="shared" si="5"/>
        <v>3.1684000000000925E-4</v>
      </c>
      <c r="F91" s="7">
        <f>ABS(Table21[[#This Row],[Erorr 1]])</f>
        <v>1.780000000000026E-2</v>
      </c>
      <c r="G91" s="8">
        <f>Table21[[#This Row],[Abs Erorr 1]]/Table21[[#This Row],[Adj Close]]</f>
        <v>4.0444434345959556E-3</v>
      </c>
      <c r="H91" s="6">
        <f t="shared" si="8"/>
        <v>4.4546333333333337</v>
      </c>
      <c r="I91" s="9">
        <f>(Table21[[#This Row],[Adj Close]]-Table21[[#This Row],[3-MA]])</f>
        <v>-5.3533333333334099E-2</v>
      </c>
      <c r="J91" s="5">
        <f t="shared" si="7"/>
        <v>2.8658177777778596E-3</v>
      </c>
      <c r="K91" s="5">
        <f>ABS(Table21[[#This Row],[Erorr 2]])</f>
        <v>5.3533333333334099E-2</v>
      </c>
      <c r="L91" s="8">
        <f>Table21[[#This Row],[Abs Erorr 2]]/Table21[[#This Row],[Adj Close]]</f>
        <v>1.2163625760226785E-2</v>
      </c>
      <c r="M91" s="6">
        <f t="shared" si="9"/>
        <v>4.5350000000000001</v>
      </c>
      <c r="N91" s="11">
        <f>Table21[[#This Row],[Adj Close]]-Table21[[#This Row],[6-MA]]</f>
        <v>-0.13390000000000057</v>
      </c>
      <c r="O91" s="12">
        <f>(Table21[[#This Row],[Adj Close]]-M91)^2</f>
        <v>1.7929210000000154E-2</v>
      </c>
      <c r="P91" s="12">
        <f>ABS(Table21[[#This Row],[Erorr 3]])</f>
        <v>0.13390000000000057</v>
      </c>
      <c r="Q91" s="182">
        <f>Table21[[#This Row],[Abs Erorr 3]]/Table21[[#This Row],[Adj Close]]</f>
        <v>3.042421212878612E-2</v>
      </c>
    </row>
    <row r="92" spans="1:17" x14ac:dyDescent="0.3">
      <c r="A92" s="72">
        <v>43598</v>
      </c>
      <c r="B92" s="95">
        <v>4.3029000000000002</v>
      </c>
      <c r="C92" s="6">
        <f t="shared" si="6"/>
        <v>4.4010999999999996</v>
      </c>
      <c r="D92" s="19">
        <f>Table21[[#This Row],[Adj Close]]-Table21[[#This Row],[Naive Trend ]]</f>
        <v>-9.8199999999999399E-2</v>
      </c>
      <c r="E92" s="7">
        <f t="shared" si="5"/>
        <v>9.6432399999998811E-3</v>
      </c>
      <c r="F92" s="7">
        <f>ABS(Table21[[#This Row],[Erorr 1]])</f>
        <v>9.8199999999999399E-2</v>
      </c>
      <c r="G92" s="8">
        <f>Table21[[#This Row],[Abs Erorr 1]]/Table21[[#This Row],[Adj Close]]</f>
        <v>2.2821817843779634E-2</v>
      </c>
      <c r="H92" s="6">
        <f t="shared" si="8"/>
        <v>4.4218999999999999</v>
      </c>
      <c r="I92" s="9">
        <f>(Table21[[#This Row],[Adj Close]]-Table21[[#This Row],[3-MA]])</f>
        <v>-0.11899999999999977</v>
      </c>
      <c r="J92" s="5">
        <f t="shared" si="7"/>
        <v>1.4160999999999946E-2</v>
      </c>
      <c r="K92" s="5">
        <f>ABS(Table21[[#This Row],[Erorr 2]])</f>
        <v>0.11899999999999977</v>
      </c>
      <c r="L92" s="8">
        <f>Table21[[#This Row],[Abs Erorr 2]]/Table21[[#This Row],[Adj Close]]</f>
        <v>2.7655767040832873E-2</v>
      </c>
      <c r="M92" s="6">
        <f t="shared" si="9"/>
        <v>4.4963166666666661</v>
      </c>
      <c r="N92" s="11">
        <f>Table21[[#This Row],[Adj Close]]-Table21[[#This Row],[6-MA]]</f>
        <v>-0.1934166666666659</v>
      </c>
      <c r="O92" s="12">
        <f>(Table21[[#This Row],[Adj Close]]-M92)^2</f>
        <v>3.741000694444415E-2</v>
      </c>
      <c r="P92" s="12">
        <f>ABS(Table21[[#This Row],[Erorr 3]])</f>
        <v>0.1934166666666659</v>
      </c>
      <c r="Q92" s="182">
        <f>Table21[[#This Row],[Abs Erorr 3]]/Table21[[#This Row],[Adj Close]]</f>
        <v>4.4950304833174345E-2</v>
      </c>
    </row>
    <row r="93" spans="1:17" x14ac:dyDescent="0.3">
      <c r="A93" s="72">
        <v>43599</v>
      </c>
      <c r="B93" s="95">
        <v>4.2583000000000002</v>
      </c>
      <c r="C93" s="6">
        <f t="shared" si="6"/>
        <v>4.3029000000000002</v>
      </c>
      <c r="D93" s="19">
        <f>Table21[[#This Row],[Adj Close]]-Table21[[#This Row],[Naive Trend ]]</f>
        <v>-4.4599999999999973E-2</v>
      </c>
      <c r="E93" s="7">
        <f t="shared" si="5"/>
        <v>1.9891599999999976E-3</v>
      </c>
      <c r="F93" s="7">
        <f>ABS(Table21[[#This Row],[Erorr 1]])</f>
        <v>4.4599999999999973E-2</v>
      </c>
      <c r="G93" s="8">
        <f>Table21[[#This Row],[Abs Erorr 1]]/Table21[[#This Row],[Adj Close]]</f>
        <v>1.0473663198929143E-2</v>
      </c>
      <c r="H93" s="6">
        <f t="shared" si="8"/>
        <v>4.3743000000000007</v>
      </c>
      <c r="I93" s="9">
        <f>(Table21[[#This Row],[Adj Close]]-Table21[[#This Row],[3-MA]])</f>
        <v>-0.11600000000000055</v>
      </c>
      <c r="J93" s="5">
        <f t="shared" si="7"/>
        <v>1.3456000000000128E-2</v>
      </c>
      <c r="K93" s="5">
        <f>ABS(Table21[[#This Row],[Erorr 2]])</f>
        <v>0.11600000000000055</v>
      </c>
      <c r="L93" s="8">
        <f>Table21[[#This Row],[Abs Erorr 2]]/Table21[[#This Row],[Adj Close]]</f>
        <v>2.724091773712527E-2</v>
      </c>
      <c r="M93" s="6">
        <f t="shared" si="9"/>
        <v>4.4427500000000002</v>
      </c>
      <c r="N93" s="11">
        <f>Table21[[#This Row],[Adj Close]]-Table21[[#This Row],[6-MA]]</f>
        <v>-0.18445</v>
      </c>
      <c r="O93" s="12">
        <f>(Table21[[#This Row],[Adj Close]]-M93)^2</f>
        <v>3.4021802500000003E-2</v>
      </c>
      <c r="P93" s="12">
        <f>ABS(Table21[[#This Row],[Erorr 3]])</f>
        <v>0.18445</v>
      </c>
      <c r="Q93" s="182">
        <f>Table21[[#This Row],[Abs Erorr 3]]/Table21[[#This Row],[Adj Close]]</f>
        <v>4.3315407557006316E-2</v>
      </c>
    </row>
    <row r="94" spans="1:17" x14ac:dyDescent="0.3">
      <c r="A94" s="72">
        <v>43600</v>
      </c>
      <c r="B94" s="95">
        <v>4.2583000000000002</v>
      </c>
      <c r="C94" s="6">
        <f t="shared" si="6"/>
        <v>4.2583000000000002</v>
      </c>
      <c r="D94" s="19">
        <f>Table21[[#This Row],[Adj Close]]-Table21[[#This Row],[Naive Trend ]]</f>
        <v>0</v>
      </c>
      <c r="E94" s="7">
        <f t="shared" si="5"/>
        <v>0</v>
      </c>
      <c r="F94" s="7">
        <f>ABS(Table21[[#This Row],[Erorr 1]])</f>
        <v>0</v>
      </c>
      <c r="G94" s="8">
        <f>Table21[[#This Row],[Abs Erorr 1]]/Table21[[#This Row],[Adj Close]]</f>
        <v>0</v>
      </c>
      <c r="H94" s="6">
        <f t="shared" si="8"/>
        <v>4.3207666666666666</v>
      </c>
      <c r="I94" s="9">
        <f>(Table21[[#This Row],[Adj Close]]-Table21[[#This Row],[3-MA]])</f>
        <v>-6.2466666666666448E-2</v>
      </c>
      <c r="J94" s="5">
        <f t="shared" si="7"/>
        <v>3.9020844444444171E-3</v>
      </c>
      <c r="K94" s="5">
        <f>ABS(Table21[[#This Row],[Erorr 2]])</f>
        <v>6.2466666666666448E-2</v>
      </c>
      <c r="L94" s="8">
        <f>Table21[[#This Row],[Abs Erorr 2]]/Table21[[#This Row],[Adj Close]]</f>
        <v>1.4669390758440327E-2</v>
      </c>
      <c r="M94" s="6">
        <f t="shared" si="9"/>
        <v>4.3876999999999997</v>
      </c>
      <c r="N94" s="11">
        <f>Table21[[#This Row],[Adj Close]]-Table21[[#This Row],[6-MA]]</f>
        <v>-0.12939999999999952</v>
      </c>
      <c r="O94" s="12">
        <f>(Table21[[#This Row],[Adj Close]]-M94)^2</f>
        <v>1.6744359999999875E-2</v>
      </c>
      <c r="P94" s="12">
        <f>ABS(Table21[[#This Row],[Erorr 3]])</f>
        <v>0.12939999999999952</v>
      </c>
      <c r="Q94" s="182">
        <f>Table21[[#This Row],[Abs Erorr 3]]/Table21[[#This Row],[Adj Close]]</f>
        <v>3.038771340675845E-2</v>
      </c>
    </row>
    <row r="95" spans="1:17" x14ac:dyDescent="0.3">
      <c r="A95" s="72">
        <v>43601</v>
      </c>
      <c r="B95" s="95">
        <v>4.4279000000000002</v>
      </c>
      <c r="C95" s="6">
        <f t="shared" si="6"/>
        <v>4.2583000000000002</v>
      </c>
      <c r="D95" s="19">
        <f>Table21[[#This Row],[Adj Close]]-Table21[[#This Row],[Naive Trend ]]</f>
        <v>0.16959999999999997</v>
      </c>
      <c r="E95" s="7">
        <f t="shared" si="5"/>
        <v>2.876415999999999E-2</v>
      </c>
      <c r="F95" s="7">
        <f>ABS(Table21[[#This Row],[Erorr 1]])</f>
        <v>0.16959999999999997</v>
      </c>
      <c r="G95" s="8">
        <f>Table21[[#This Row],[Abs Erorr 1]]/Table21[[#This Row],[Adj Close]]</f>
        <v>3.8302581359109279E-2</v>
      </c>
      <c r="H95" s="6">
        <f t="shared" si="8"/>
        <v>4.2731666666666666</v>
      </c>
      <c r="I95" s="9">
        <f>(Table21[[#This Row],[Adj Close]]-Table21[[#This Row],[3-MA]])</f>
        <v>0.15473333333333361</v>
      </c>
      <c r="J95" s="5">
        <f t="shared" si="7"/>
        <v>2.394240444444453E-2</v>
      </c>
      <c r="K95" s="5">
        <f>ABS(Table21[[#This Row],[Erorr 2]])</f>
        <v>0.15473333333333361</v>
      </c>
      <c r="L95" s="8">
        <f>Table21[[#This Row],[Abs Erorr 2]]/Table21[[#This Row],[Adj Close]]</f>
        <v>3.4945083071734592E-2</v>
      </c>
      <c r="M95" s="6">
        <f t="shared" si="9"/>
        <v>4.3475333333333337</v>
      </c>
      <c r="N95" s="11">
        <f>Table21[[#This Row],[Adj Close]]-Table21[[#This Row],[6-MA]]</f>
        <v>8.0366666666666475E-2</v>
      </c>
      <c r="O95" s="12">
        <f>(Table21[[#This Row],[Adj Close]]-M95)^2</f>
        <v>6.4588011111110805E-3</v>
      </c>
      <c r="P95" s="12">
        <f>ABS(Table21[[#This Row],[Erorr 3]])</f>
        <v>8.0366666666666475E-2</v>
      </c>
      <c r="Q95" s="182">
        <f>Table21[[#This Row],[Abs Erorr 3]]/Table21[[#This Row],[Adj Close]]</f>
        <v>1.8150063611794862E-2</v>
      </c>
    </row>
    <row r="96" spans="1:17" x14ac:dyDescent="0.3">
      <c r="A96" s="72">
        <v>43602</v>
      </c>
      <c r="B96" s="95">
        <v>4.41</v>
      </c>
      <c r="C96" s="6">
        <f t="shared" si="6"/>
        <v>4.4279000000000002</v>
      </c>
      <c r="D96" s="19">
        <f>Table21[[#This Row],[Adj Close]]-Table21[[#This Row],[Naive Trend ]]</f>
        <v>-1.7900000000000027E-2</v>
      </c>
      <c r="E96" s="7">
        <f t="shared" si="5"/>
        <v>3.2041000000000095E-4</v>
      </c>
      <c r="F96" s="7">
        <f>ABS(Table21[[#This Row],[Erorr 1]])</f>
        <v>1.7900000000000027E-2</v>
      </c>
      <c r="G96" s="8">
        <f>Table21[[#This Row],[Abs Erorr 1]]/Table21[[#This Row],[Adj Close]]</f>
        <v>4.0589569160997792E-3</v>
      </c>
      <c r="H96" s="6">
        <f t="shared" si="8"/>
        <v>4.3148333333333335</v>
      </c>
      <c r="I96" s="9">
        <f>(Table21[[#This Row],[Adj Close]]-Table21[[#This Row],[3-MA]])</f>
        <v>9.5166666666666622E-2</v>
      </c>
      <c r="J96" s="5">
        <f t="shared" si="7"/>
        <v>9.0566944444444367E-3</v>
      </c>
      <c r="K96" s="5">
        <f>ABS(Table21[[#This Row],[Erorr 2]])</f>
        <v>9.5166666666666622E-2</v>
      </c>
      <c r="L96" s="8">
        <f>Table21[[#This Row],[Abs Erorr 2]]/Table21[[#This Row],[Adj Close]]</f>
        <v>2.1579743008314427E-2</v>
      </c>
      <c r="M96" s="6">
        <f t="shared" si="9"/>
        <v>4.3445666666666662</v>
      </c>
      <c r="N96" s="11">
        <f>Table21[[#This Row],[Adj Close]]-Table21[[#This Row],[6-MA]]</f>
        <v>6.5433333333333898E-2</v>
      </c>
      <c r="O96" s="12">
        <f>(Table21[[#This Row],[Adj Close]]-M96)^2</f>
        <v>4.2815211111111853E-3</v>
      </c>
      <c r="P96" s="12">
        <f>ABS(Table21[[#This Row],[Erorr 3]])</f>
        <v>6.5433333333333898E-2</v>
      </c>
      <c r="Q96" s="182">
        <f>Table21[[#This Row],[Abs Erorr 3]]/Table21[[#This Row],[Adj Close]]</f>
        <v>1.4837490551776394E-2</v>
      </c>
    </row>
    <row r="97" spans="1:17" x14ac:dyDescent="0.3">
      <c r="A97" s="72">
        <v>43605</v>
      </c>
      <c r="B97" s="95">
        <v>4.5350000000000001</v>
      </c>
      <c r="C97" s="6">
        <f t="shared" si="6"/>
        <v>4.41</v>
      </c>
      <c r="D97" s="19">
        <f>Table21[[#This Row],[Adj Close]]-Table21[[#This Row],[Naive Trend ]]</f>
        <v>0.125</v>
      </c>
      <c r="E97" s="7">
        <f t="shared" si="5"/>
        <v>1.5625E-2</v>
      </c>
      <c r="F97" s="7">
        <f>ABS(Table21[[#This Row],[Erorr 1]])</f>
        <v>0.125</v>
      </c>
      <c r="G97" s="8">
        <f>Table21[[#This Row],[Abs Erorr 1]]/Table21[[#This Row],[Adj Close]]</f>
        <v>2.7563395810363836E-2</v>
      </c>
      <c r="H97" s="6">
        <f t="shared" si="8"/>
        <v>4.3654000000000002</v>
      </c>
      <c r="I97" s="9">
        <f>(Table21[[#This Row],[Adj Close]]-Table21[[#This Row],[3-MA]])</f>
        <v>0.16959999999999997</v>
      </c>
      <c r="J97" s="5">
        <f t="shared" si="7"/>
        <v>2.876415999999999E-2</v>
      </c>
      <c r="K97" s="5">
        <f>ABS(Table21[[#This Row],[Erorr 2]])</f>
        <v>0.16959999999999997</v>
      </c>
      <c r="L97" s="8">
        <f>Table21[[#This Row],[Abs Erorr 2]]/Table21[[#This Row],[Adj Close]]</f>
        <v>3.7398015435501648E-2</v>
      </c>
      <c r="M97" s="6">
        <f t="shared" si="9"/>
        <v>4.3430833333333334</v>
      </c>
      <c r="N97" s="11">
        <f>Table21[[#This Row],[Adj Close]]-Table21[[#This Row],[6-MA]]</f>
        <v>0.19191666666666674</v>
      </c>
      <c r="O97" s="12">
        <f>(Table21[[#This Row],[Adj Close]]-M97)^2</f>
        <v>3.6832006944444468E-2</v>
      </c>
      <c r="P97" s="12">
        <f>ABS(Table21[[#This Row],[Erorr 3]])</f>
        <v>0.19191666666666674</v>
      </c>
      <c r="Q97" s="182">
        <f>Table21[[#This Row],[Abs Erorr 3]]/Table21[[#This Row],[Adj Close]]</f>
        <v>4.2319000367511961E-2</v>
      </c>
    </row>
    <row r="98" spans="1:17" x14ac:dyDescent="0.3">
      <c r="A98" s="72">
        <v>43606</v>
      </c>
      <c r="B98" s="95">
        <v>4.5528000000000004</v>
      </c>
      <c r="C98" s="6">
        <f t="shared" si="6"/>
        <v>4.5350000000000001</v>
      </c>
      <c r="D98" s="19">
        <f>Table21[[#This Row],[Adj Close]]-Table21[[#This Row],[Naive Trend ]]</f>
        <v>1.780000000000026E-2</v>
      </c>
      <c r="E98" s="7">
        <f t="shared" si="5"/>
        <v>3.1684000000000925E-4</v>
      </c>
      <c r="F98" s="7">
        <f>ABS(Table21[[#This Row],[Erorr 1]])</f>
        <v>1.780000000000026E-2</v>
      </c>
      <c r="G98" s="8">
        <f>Table21[[#This Row],[Abs Erorr 1]]/Table21[[#This Row],[Adj Close]]</f>
        <v>3.9096819539624532E-3</v>
      </c>
      <c r="H98" s="6">
        <f t="shared" si="8"/>
        <v>4.4576333333333338</v>
      </c>
      <c r="I98" s="9">
        <f>(Table21[[#This Row],[Adj Close]]-Table21[[#This Row],[3-MA]])</f>
        <v>9.5166666666666622E-2</v>
      </c>
      <c r="J98" s="5">
        <f t="shared" si="7"/>
        <v>9.0566944444444367E-3</v>
      </c>
      <c r="K98" s="5">
        <f>ABS(Table21[[#This Row],[Erorr 2]])</f>
        <v>9.5166666666666622E-2</v>
      </c>
      <c r="L98" s="8">
        <f>Table21[[#This Row],[Abs Erorr 2]]/Table21[[#This Row],[Adj Close]]</f>
        <v>2.0902887600304561E-2</v>
      </c>
      <c r="M98" s="6">
        <f t="shared" si="9"/>
        <v>4.3654000000000002</v>
      </c>
      <c r="N98" s="11">
        <f>Table21[[#This Row],[Adj Close]]-Table21[[#This Row],[6-MA]]</f>
        <v>0.18740000000000023</v>
      </c>
      <c r="O98" s="12">
        <f>(Table21[[#This Row],[Adj Close]]-M98)^2</f>
        <v>3.5118760000000089E-2</v>
      </c>
      <c r="P98" s="12">
        <f>ABS(Table21[[#This Row],[Erorr 3]])</f>
        <v>0.18740000000000023</v>
      </c>
      <c r="Q98" s="182">
        <f>Table21[[#This Row],[Abs Erorr 3]]/Table21[[#This Row],[Adj Close]]</f>
        <v>4.1161483043401913E-2</v>
      </c>
    </row>
    <row r="99" spans="1:17" x14ac:dyDescent="0.3">
      <c r="A99" s="72">
        <v>43607</v>
      </c>
      <c r="B99" s="95">
        <v>4.6304999999999996</v>
      </c>
      <c r="C99" s="6">
        <f t="shared" si="6"/>
        <v>4.5528000000000004</v>
      </c>
      <c r="D99" s="19">
        <f>Table21[[#This Row],[Adj Close]]-Table21[[#This Row],[Naive Trend ]]</f>
        <v>7.7699999999999214E-2</v>
      </c>
      <c r="E99" s="7">
        <f t="shared" si="5"/>
        <v>6.0372899999998775E-3</v>
      </c>
      <c r="F99" s="7">
        <f>ABS(Table21[[#This Row],[Erorr 1]])</f>
        <v>7.7699999999999214E-2</v>
      </c>
      <c r="G99" s="8">
        <f>Table21[[#This Row],[Abs Erorr 1]]/Table21[[#This Row],[Adj Close]]</f>
        <v>1.6780045351473753E-2</v>
      </c>
      <c r="H99" s="6">
        <f t="shared" si="8"/>
        <v>4.4992666666666672</v>
      </c>
      <c r="I99" s="9">
        <f>(Table21[[#This Row],[Adj Close]]-Table21[[#This Row],[3-MA]])</f>
        <v>0.13123333333333242</v>
      </c>
      <c r="J99" s="5">
        <f t="shared" si="7"/>
        <v>1.722218777777754E-2</v>
      </c>
      <c r="K99" s="5">
        <f>ABS(Table21[[#This Row],[Erorr 2]])</f>
        <v>0.13123333333333242</v>
      </c>
      <c r="L99" s="8">
        <f>Table21[[#This Row],[Abs Erorr 2]]/Table21[[#This Row],[Adj Close]]</f>
        <v>2.834107187848665E-2</v>
      </c>
      <c r="M99" s="6">
        <f t="shared" si="9"/>
        <v>4.4070500000000008</v>
      </c>
      <c r="N99" s="11">
        <f>Table21[[#This Row],[Adj Close]]-Table21[[#This Row],[6-MA]]</f>
        <v>0.22344999999999882</v>
      </c>
      <c r="O99" s="12">
        <f>(Table21[[#This Row],[Adj Close]]-M99)^2</f>
        <v>4.9929902499999471E-2</v>
      </c>
      <c r="P99" s="12">
        <f>ABS(Table21[[#This Row],[Erorr 3]])</f>
        <v>0.22344999999999882</v>
      </c>
      <c r="Q99" s="182">
        <f>Table21[[#This Row],[Abs Erorr 3]]/Table21[[#This Row],[Adj Close]]</f>
        <v>4.8256127847964334E-2</v>
      </c>
    </row>
    <row r="100" spans="1:17" x14ac:dyDescent="0.3">
      <c r="A100" s="72">
        <v>43608</v>
      </c>
      <c r="B100" s="95">
        <v>4.4861000000000004</v>
      </c>
      <c r="C100" s="6">
        <f t="shared" si="6"/>
        <v>4.6304999999999996</v>
      </c>
      <c r="D100" s="19">
        <f>Table21[[#This Row],[Adj Close]]-Table21[[#This Row],[Naive Trend ]]</f>
        <v>-0.1443999999999992</v>
      </c>
      <c r="E100" s="7">
        <f t="shared" si="5"/>
        <v>2.0851359999999767E-2</v>
      </c>
      <c r="F100" s="7">
        <f>ABS(Table21[[#This Row],[Erorr 1]])</f>
        <v>0.1443999999999992</v>
      </c>
      <c r="G100" s="8">
        <f>Table21[[#This Row],[Abs Erorr 1]]/Table21[[#This Row],[Adj Close]]</f>
        <v>3.218831501749831E-2</v>
      </c>
      <c r="H100" s="6">
        <f t="shared" si="8"/>
        <v>4.5727666666666673</v>
      </c>
      <c r="I100" s="9">
        <f>(Table21[[#This Row],[Adj Close]]-Table21[[#This Row],[3-MA]])</f>
        <v>-8.6666666666666892E-2</v>
      </c>
      <c r="J100" s="5">
        <f t="shared" si="7"/>
        <v>7.5111111111111498E-3</v>
      </c>
      <c r="K100" s="5">
        <f>ABS(Table21[[#This Row],[Erorr 2]])</f>
        <v>8.6666666666666892E-2</v>
      </c>
      <c r="L100" s="8">
        <f>Table21[[#This Row],[Abs Erorr 2]]/Table21[[#This Row],[Adj Close]]</f>
        <v>1.9318933297667658E-2</v>
      </c>
      <c r="M100" s="6">
        <f t="shared" si="9"/>
        <v>4.4690833333333337</v>
      </c>
      <c r="N100" s="11">
        <f>Table21[[#This Row],[Adj Close]]-Table21[[#This Row],[6-MA]]</f>
        <v>1.701666666666668E-2</v>
      </c>
      <c r="O100" s="12">
        <f>(Table21[[#This Row],[Adj Close]]-M100)^2</f>
        <v>2.895669444444449E-4</v>
      </c>
      <c r="P100" s="12">
        <f>ABS(Table21[[#This Row],[Erorr 3]])</f>
        <v>1.701666666666668E-2</v>
      </c>
      <c r="Q100" s="182">
        <f>Table21[[#This Row],[Abs Erorr 3]]/Table21[[#This Row],[Adj Close]]</f>
        <v>3.7931982494074316E-3</v>
      </c>
    </row>
    <row r="101" spans="1:17" x14ac:dyDescent="0.3">
      <c r="A101" s="72">
        <v>43609</v>
      </c>
      <c r="B101" s="95">
        <v>4.6214000000000004</v>
      </c>
      <c r="C101" s="6">
        <f t="shared" si="6"/>
        <v>4.4861000000000004</v>
      </c>
      <c r="D101" s="19">
        <f>Table21[[#This Row],[Adj Close]]-Table21[[#This Row],[Naive Trend ]]</f>
        <v>0.13529999999999998</v>
      </c>
      <c r="E101" s="7">
        <f t="shared" si="5"/>
        <v>1.8306089999999994E-2</v>
      </c>
      <c r="F101" s="7">
        <f>ABS(Table21[[#This Row],[Erorr 1]])</f>
        <v>0.13529999999999998</v>
      </c>
      <c r="G101" s="8">
        <f>Table21[[#This Row],[Abs Erorr 1]]/Table21[[#This Row],[Adj Close]]</f>
        <v>2.927684251525511E-2</v>
      </c>
      <c r="H101" s="6">
        <f t="shared" si="8"/>
        <v>4.5564666666666662</v>
      </c>
      <c r="I101" s="9">
        <f>(Table21[[#This Row],[Adj Close]]-Table21[[#This Row],[3-MA]])</f>
        <v>6.4933333333334176E-2</v>
      </c>
      <c r="J101" s="5">
        <f t="shared" si="7"/>
        <v>4.2163377777778869E-3</v>
      </c>
      <c r="K101" s="5">
        <f>ABS(Table21[[#This Row],[Erorr 2]])</f>
        <v>6.4933333333334176E-2</v>
      </c>
      <c r="L101" s="8">
        <f>Table21[[#This Row],[Abs Erorr 2]]/Table21[[#This Row],[Adj Close]]</f>
        <v>1.4050576304438952E-2</v>
      </c>
      <c r="M101" s="6">
        <f t="shared" si="9"/>
        <v>4.5070500000000004</v>
      </c>
      <c r="N101" s="11">
        <f>Table21[[#This Row],[Adj Close]]-Table21[[#This Row],[6-MA]]</f>
        <v>0.11434999999999995</v>
      </c>
      <c r="O101" s="12">
        <f>(Table21[[#This Row],[Adj Close]]-M101)^2</f>
        <v>1.307592249999999E-2</v>
      </c>
      <c r="P101" s="12">
        <f>ABS(Table21[[#This Row],[Erorr 3]])</f>
        <v>0.11434999999999995</v>
      </c>
      <c r="Q101" s="182">
        <f>Table21[[#This Row],[Abs Erorr 3]]/Table21[[#This Row],[Adj Close]]</f>
        <v>2.474358419526549E-2</v>
      </c>
    </row>
    <row r="102" spans="1:17" x14ac:dyDescent="0.3">
      <c r="A102" s="72">
        <v>43613</v>
      </c>
      <c r="B102" s="95">
        <v>4.5221999999999998</v>
      </c>
      <c r="C102" s="6">
        <f t="shared" si="6"/>
        <v>4.6214000000000004</v>
      </c>
      <c r="D102" s="19">
        <f>Table21[[#This Row],[Adj Close]]-Table21[[#This Row],[Naive Trend ]]</f>
        <v>-9.9200000000000621E-2</v>
      </c>
      <c r="E102" s="7">
        <f t="shared" si="5"/>
        <v>9.8406400000001226E-3</v>
      </c>
      <c r="F102" s="7">
        <f>ABS(Table21[[#This Row],[Erorr 1]])</f>
        <v>9.9200000000000621E-2</v>
      </c>
      <c r="G102" s="8">
        <f>Table21[[#This Row],[Abs Erorr 1]]/Table21[[#This Row],[Adj Close]]</f>
        <v>2.1936225730839112E-2</v>
      </c>
      <c r="H102" s="6">
        <f t="shared" si="8"/>
        <v>4.5793333333333335</v>
      </c>
      <c r="I102" s="9">
        <f>(Table21[[#This Row],[Adj Close]]-Table21[[#This Row],[3-MA]])</f>
        <v>-5.7133333333333702E-2</v>
      </c>
      <c r="J102" s="5">
        <f t="shared" si="7"/>
        <v>3.2642177777778198E-3</v>
      </c>
      <c r="K102" s="5">
        <f>ABS(Table21[[#This Row],[Erorr 2]])</f>
        <v>5.7133333333333702E-2</v>
      </c>
      <c r="L102" s="8">
        <f>Table21[[#This Row],[Abs Erorr 2]]/Table21[[#This Row],[Adj Close]]</f>
        <v>1.2633968717291076E-2</v>
      </c>
      <c r="M102" s="6">
        <f t="shared" si="9"/>
        <v>4.5393000000000008</v>
      </c>
      <c r="N102" s="11">
        <f>Table21[[#This Row],[Adj Close]]-Table21[[#This Row],[6-MA]]</f>
        <v>-1.7100000000001003E-2</v>
      </c>
      <c r="O102" s="12">
        <f>(Table21[[#This Row],[Adj Close]]-M102)^2</f>
        <v>2.9241000000003432E-4</v>
      </c>
      <c r="P102" s="12">
        <f>ABS(Table21[[#This Row],[Erorr 3]])</f>
        <v>1.7100000000001003E-2</v>
      </c>
      <c r="Q102" s="182">
        <f>Table21[[#This Row],[Abs Erorr 3]]/Table21[[#This Row],[Adj Close]]</f>
        <v>3.7813453628766981E-3</v>
      </c>
    </row>
    <row r="103" spans="1:17" x14ac:dyDescent="0.3">
      <c r="A103" s="72">
        <v>43614</v>
      </c>
      <c r="B103" s="95">
        <v>4.5491999999999999</v>
      </c>
      <c r="C103" s="6">
        <f t="shared" si="6"/>
        <v>4.5221999999999998</v>
      </c>
      <c r="D103" s="19">
        <f>Table21[[#This Row],[Adj Close]]-Table21[[#This Row],[Naive Trend ]]</f>
        <v>2.7000000000000135E-2</v>
      </c>
      <c r="E103" s="7">
        <f t="shared" si="5"/>
        <v>7.2900000000000731E-4</v>
      </c>
      <c r="F103" s="7">
        <f>ABS(Table21[[#This Row],[Erorr 1]])</f>
        <v>2.7000000000000135E-2</v>
      </c>
      <c r="G103" s="8">
        <f>Table21[[#This Row],[Abs Erorr 1]]/Table21[[#This Row],[Adj Close]]</f>
        <v>5.9351094697969176E-3</v>
      </c>
      <c r="H103" s="6">
        <f t="shared" si="8"/>
        <v>4.5432333333333341</v>
      </c>
      <c r="I103" s="9">
        <f>(Table21[[#This Row],[Adj Close]]-Table21[[#This Row],[3-MA]])</f>
        <v>5.9666666666657875E-3</v>
      </c>
      <c r="J103" s="5">
        <f t="shared" si="7"/>
        <v>3.560111111110062E-5</v>
      </c>
      <c r="K103" s="5">
        <f>ABS(Table21[[#This Row],[Erorr 2]])</f>
        <v>5.9666666666657875E-3</v>
      </c>
      <c r="L103" s="8">
        <f>Table21[[#This Row],[Abs Erorr 2]]/Table21[[#This Row],[Adj Close]]</f>
        <v>1.3115859198685016E-3</v>
      </c>
      <c r="M103" s="6">
        <f t="shared" si="9"/>
        <v>4.5579999999999998</v>
      </c>
      <c r="N103" s="11">
        <f>Table21[[#This Row],[Adj Close]]-Table21[[#This Row],[6-MA]]</f>
        <v>-8.799999999999919E-3</v>
      </c>
      <c r="O103" s="12">
        <f>(Table21[[#This Row],[Adj Close]]-M103)^2</f>
        <v>7.7439999999998581E-5</v>
      </c>
      <c r="P103" s="12">
        <f>ABS(Table21[[#This Row],[Erorr 3]])</f>
        <v>8.799999999999919E-3</v>
      </c>
      <c r="Q103" s="182">
        <f>Table21[[#This Row],[Abs Erorr 3]]/Table21[[#This Row],[Adj Close]]</f>
        <v>1.934406049415264E-3</v>
      </c>
    </row>
    <row r="104" spans="1:17" x14ac:dyDescent="0.3">
      <c r="A104" s="72">
        <v>43615</v>
      </c>
      <c r="B104" s="95">
        <v>4.5944000000000003</v>
      </c>
      <c r="C104" s="6">
        <f t="shared" si="6"/>
        <v>4.5491999999999999</v>
      </c>
      <c r="D104" s="19">
        <f>Table21[[#This Row],[Adj Close]]-Table21[[#This Row],[Naive Trend ]]</f>
        <v>4.5200000000000351E-2</v>
      </c>
      <c r="E104" s="7">
        <f t="shared" si="5"/>
        <v>2.0430400000000315E-3</v>
      </c>
      <c r="F104" s="7">
        <f>ABS(Table21[[#This Row],[Erorr 1]])</f>
        <v>4.5200000000000351E-2</v>
      </c>
      <c r="G104" s="8">
        <f>Table21[[#This Row],[Abs Erorr 1]]/Table21[[#This Row],[Adj Close]]</f>
        <v>9.8380637297580415E-3</v>
      </c>
      <c r="H104" s="6">
        <f t="shared" si="8"/>
        <v>4.5642666666666658</v>
      </c>
      <c r="I104" s="9">
        <f>(Table21[[#This Row],[Adj Close]]-Table21[[#This Row],[3-MA]])</f>
        <v>3.0133333333334456E-2</v>
      </c>
      <c r="J104" s="5">
        <f t="shared" si="7"/>
        <v>9.0801777777784539E-4</v>
      </c>
      <c r="K104" s="5">
        <f>ABS(Table21[[#This Row],[Erorr 2]])</f>
        <v>3.0133333333334456E-2</v>
      </c>
      <c r="L104" s="8">
        <f>Table21[[#This Row],[Abs Erorr 2]]/Table21[[#This Row],[Adj Close]]</f>
        <v>6.5587091531722217E-3</v>
      </c>
      <c r="M104" s="6">
        <f t="shared" si="9"/>
        <v>4.5603666666666669</v>
      </c>
      <c r="N104" s="11">
        <f>Table21[[#This Row],[Adj Close]]-Table21[[#This Row],[6-MA]]</f>
        <v>3.403333333333336E-2</v>
      </c>
      <c r="O104" s="12">
        <f>(Table21[[#This Row],[Adj Close]]-M104)^2</f>
        <v>1.1582677777777796E-3</v>
      </c>
      <c r="P104" s="12">
        <f>ABS(Table21[[#This Row],[Erorr 3]])</f>
        <v>3.403333333333336E-2</v>
      </c>
      <c r="Q104" s="182">
        <f>Table21[[#This Row],[Abs Erorr 3]]/Table21[[#This Row],[Adj Close]]</f>
        <v>7.4075686342794178E-3</v>
      </c>
    </row>
    <row r="105" spans="1:17" x14ac:dyDescent="0.3">
      <c r="A105" s="72">
        <v>43616</v>
      </c>
      <c r="B105" s="95">
        <v>4.5583</v>
      </c>
      <c r="C105" s="6">
        <f t="shared" si="6"/>
        <v>4.5944000000000003</v>
      </c>
      <c r="D105" s="19">
        <f>Table21[[#This Row],[Adj Close]]-Table21[[#This Row],[Naive Trend ]]</f>
        <v>-3.6100000000000243E-2</v>
      </c>
      <c r="E105" s="7">
        <f t="shared" si="5"/>
        <v>1.3032100000000175E-3</v>
      </c>
      <c r="F105" s="7">
        <f>ABS(Table21[[#This Row],[Erorr 1]])</f>
        <v>3.6100000000000243E-2</v>
      </c>
      <c r="G105" s="8">
        <f>Table21[[#This Row],[Abs Erorr 1]]/Table21[[#This Row],[Adj Close]]</f>
        <v>7.9196191562644503E-3</v>
      </c>
      <c r="H105" s="6">
        <f t="shared" si="8"/>
        <v>4.5552666666666672</v>
      </c>
      <c r="I105" s="9">
        <f>(Table21[[#This Row],[Adj Close]]-Table21[[#This Row],[3-MA]])</f>
        <v>3.0333333333327772E-3</v>
      </c>
      <c r="J105" s="5">
        <f t="shared" si="7"/>
        <v>9.2011111111077367E-6</v>
      </c>
      <c r="K105" s="5">
        <f>ABS(Table21[[#This Row],[Erorr 2]])</f>
        <v>3.0333333333327772E-3</v>
      </c>
      <c r="L105" s="8">
        <f>Table21[[#This Row],[Abs Erorr 2]]/Table21[[#This Row],[Adj Close]]</f>
        <v>6.6545276382264822E-4</v>
      </c>
      <c r="M105" s="6">
        <f t="shared" si="9"/>
        <v>4.5672999999999995</v>
      </c>
      <c r="N105" s="11">
        <f>Table21[[#This Row],[Adj Close]]-Table21[[#This Row],[6-MA]]</f>
        <v>-8.9999999999994529E-3</v>
      </c>
      <c r="O105" s="12">
        <f>(Table21[[#This Row],[Adj Close]]-M105)^2</f>
        <v>8.0999999999990151E-5</v>
      </c>
      <c r="P105" s="12">
        <f>ABS(Table21[[#This Row],[Erorr 3]])</f>
        <v>8.9999999999994529E-3</v>
      </c>
      <c r="Q105" s="182">
        <f>Table21[[#This Row],[Abs Erorr 3]]/Table21[[#This Row],[Adj Close]]</f>
        <v>1.9744202882652421E-3</v>
      </c>
    </row>
    <row r="106" spans="1:17" x14ac:dyDescent="0.3">
      <c r="A106" s="72">
        <v>43619</v>
      </c>
      <c r="B106" s="95">
        <v>4.5041000000000002</v>
      </c>
      <c r="C106" s="6">
        <f t="shared" si="6"/>
        <v>4.5583</v>
      </c>
      <c r="D106" s="19">
        <f>Table21[[#This Row],[Adj Close]]-Table21[[#This Row],[Naive Trend ]]</f>
        <v>-5.4199999999999804E-2</v>
      </c>
      <c r="E106" s="7">
        <f t="shared" si="5"/>
        <v>2.9376399999999788E-3</v>
      </c>
      <c r="F106" s="7">
        <f>ABS(Table21[[#This Row],[Erorr 1]])</f>
        <v>5.4199999999999804E-2</v>
      </c>
      <c r="G106" s="8">
        <f>Table21[[#This Row],[Abs Erorr 1]]/Table21[[#This Row],[Adj Close]]</f>
        <v>1.2033480606558424E-2</v>
      </c>
      <c r="H106" s="6">
        <f t="shared" si="8"/>
        <v>4.5672999999999995</v>
      </c>
      <c r="I106" s="9">
        <f>(Table21[[#This Row],[Adj Close]]-Table21[[#This Row],[3-MA]])</f>
        <v>-6.3199999999999257E-2</v>
      </c>
      <c r="J106" s="5">
        <f t="shared" si="7"/>
        <v>3.9942399999999059E-3</v>
      </c>
      <c r="K106" s="5">
        <f>ABS(Table21[[#This Row],[Erorr 2]])</f>
        <v>6.3199999999999257E-2</v>
      </c>
      <c r="L106" s="8">
        <f>Table21[[#This Row],[Abs Erorr 2]]/Table21[[#This Row],[Adj Close]]</f>
        <v>1.4031660043071702E-2</v>
      </c>
      <c r="M106" s="6">
        <f t="shared" si="9"/>
        <v>4.5552666666666672</v>
      </c>
      <c r="N106" s="11">
        <f>Table21[[#This Row],[Adj Close]]-Table21[[#This Row],[6-MA]]</f>
        <v>-5.1166666666667027E-2</v>
      </c>
      <c r="O106" s="12">
        <f>(Table21[[#This Row],[Adj Close]]-M106)^2</f>
        <v>2.6180277777778146E-3</v>
      </c>
      <c r="P106" s="12">
        <f>ABS(Table21[[#This Row],[Erorr 3]])</f>
        <v>5.1166666666667027E-2</v>
      </c>
      <c r="Q106" s="182">
        <f>Table21[[#This Row],[Abs Erorr 3]]/Table21[[#This Row],[Adj Close]]</f>
        <v>1.1360020129807736E-2</v>
      </c>
    </row>
    <row r="107" spans="1:17" x14ac:dyDescent="0.3">
      <c r="A107" s="72">
        <v>43620</v>
      </c>
      <c r="B107" s="95">
        <v>4.5401999999999996</v>
      </c>
      <c r="C107" s="6">
        <f t="shared" si="6"/>
        <v>4.5041000000000002</v>
      </c>
      <c r="D107" s="19">
        <f>Table21[[#This Row],[Adj Close]]-Table21[[#This Row],[Naive Trend ]]</f>
        <v>3.6099999999999355E-2</v>
      </c>
      <c r="E107" s="7">
        <f t="shared" si="5"/>
        <v>1.3032099999999533E-3</v>
      </c>
      <c r="F107" s="7">
        <f>ABS(Table21[[#This Row],[Erorr 1]])</f>
        <v>3.6099999999999355E-2</v>
      </c>
      <c r="G107" s="8">
        <f>Table21[[#This Row],[Abs Erorr 1]]/Table21[[#This Row],[Adj Close]]</f>
        <v>7.9511915774634068E-3</v>
      </c>
      <c r="H107" s="6">
        <f t="shared" si="8"/>
        <v>4.5522666666666671</v>
      </c>
      <c r="I107" s="9">
        <f>(Table21[[#This Row],[Adj Close]]-Table21[[#This Row],[3-MA]])</f>
        <v>-1.2066666666667558E-2</v>
      </c>
      <c r="J107" s="5">
        <f t="shared" si="7"/>
        <v>1.4560444444446595E-4</v>
      </c>
      <c r="K107" s="5">
        <f>ABS(Table21[[#This Row],[Erorr 2]])</f>
        <v>1.2066666666667558E-2</v>
      </c>
      <c r="L107" s="8">
        <f>Table21[[#This Row],[Abs Erorr 2]]/Table21[[#This Row],[Adj Close]]</f>
        <v>2.6577390129658516E-3</v>
      </c>
      <c r="M107" s="6">
        <f t="shared" si="9"/>
        <v>4.5582666666666665</v>
      </c>
      <c r="N107" s="11">
        <f>Table21[[#This Row],[Adj Close]]-Table21[[#This Row],[6-MA]]</f>
        <v>-1.8066666666666897E-2</v>
      </c>
      <c r="O107" s="12">
        <f>(Table21[[#This Row],[Adj Close]]-M107)^2</f>
        <v>3.2640444444445279E-4</v>
      </c>
      <c r="P107" s="12">
        <f>ABS(Table21[[#This Row],[Erorr 3]])</f>
        <v>1.8066666666666897E-2</v>
      </c>
      <c r="Q107" s="182">
        <f>Table21[[#This Row],[Abs Erorr 3]]/Table21[[#This Row],[Adj Close]]</f>
        <v>3.9792666989707281E-3</v>
      </c>
    </row>
    <row r="108" spans="1:17" x14ac:dyDescent="0.3">
      <c r="A108" s="72">
        <v>43621</v>
      </c>
      <c r="B108" s="95">
        <v>4.5583</v>
      </c>
      <c r="C108" s="6">
        <f t="shared" si="6"/>
        <v>4.5401999999999996</v>
      </c>
      <c r="D108" s="19">
        <f>Table21[[#This Row],[Adj Close]]-Table21[[#This Row],[Naive Trend ]]</f>
        <v>1.8100000000000449E-2</v>
      </c>
      <c r="E108" s="7">
        <f t="shared" si="5"/>
        <v>3.2761000000001625E-4</v>
      </c>
      <c r="F108" s="7">
        <f>ABS(Table21[[#This Row],[Erorr 1]])</f>
        <v>1.8100000000000449E-2</v>
      </c>
      <c r="G108" s="8">
        <f>Table21[[#This Row],[Abs Erorr 1]]/Table21[[#This Row],[Adj Close]]</f>
        <v>3.9707785797337709E-3</v>
      </c>
      <c r="H108" s="6">
        <f t="shared" si="8"/>
        <v>4.5341999999999993</v>
      </c>
      <c r="I108" s="9">
        <f>(Table21[[#This Row],[Adj Close]]-Table21[[#This Row],[3-MA]])</f>
        <v>2.4100000000000676E-2</v>
      </c>
      <c r="J108" s="5">
        <f t="shared" si="7"/>
        <v>5.808100000000326E-4</v>
      </c>
      <c r="K108" s="5">
        <f>ABS(Table21[[#This Row],[Erorr 2]])</f>
        <v>2.4100000000000676E-2</v>
      </c>
      <c r="L108" s="8">
        <f>Table21[[#This Row],[Abs Erorr 2]]/Table21[[#This Row],[Adj Close]]</f>
        <v>5.2870587719107288E-3</v>
      </c>
      <c r="M108" s="6">
        <f t="shared" si="9"/>
        <v>4.5447333333333333</v>
      </c>
      <c r="N108" s="11">
        <f>Table21[[#This Row],[Adj Close]]-Table21[[#This Row],[6-MA]]</f>
        <v>1.3566666666666727E-2</v>
      </c>
      <c r="O108" s="12">
        <f>(Table21[[#This Row],[Adj Close]]-M108)^2</f>
        <v>1.8405444444444607E-4</v>
      </c>
      <c r="P108" s="12">
        <f>ABS(Table21[[#This Row],[Erorr 3]])</f>
        <v>1.3566666666666727E-2</v>
      </c>
      <c r="Q108" s="182">
        <f>Table21[[#This Row],[Abs Erorr 3]]/Table21[[#This Row],[Adj Close]]</f>
        <v>2.9762557678666888E-3</v>
      </c>
    </row>
    <row r="109" spans="1:17" x14ac:dyDescent="0.3">
      <c r="A109" s="72">
        <v>43622</v>
      </c>
      <c r="B109" s="95">
        <v>4.5312000000000001</v>
      </c>
      <c r="C109" s="6">
        <f t="shared" si="6"/>
        <v>4.5583</v>
      </c>
      <c r="D109" s="19">
        <f>Table21[[#This Row],[Adj Close]]-Table21[[#This Row],[Naive Trend ]]</f>
        <v>-2.7099999999999902E-2</v>
      </c>
      <c r="E109" s="7">
        <f t="shared" si="5"/>
        <v>7.344099999999947E-4</v>
      </c>
      <c r="F109" s="7">
        <f>ABS(Table21[[#This Row],[Erorr 1]])</f>
        <v>2.7099999999999902E-2</v>
      </c>
      <c r="G109" s="8">
        <f>Table21[[#This Row],[Abs Erorr 1]]/Table21[[#This Row],[Adj Close]]</f>
        <v>5.9807556497174924E-3</v>
      </c>
      <c r="H109" s="6">
        <f t="shared" si="8"/>
        <v>4.5341999999999993</v>
      </c>
      <c r="I109" s="9">
        <f>(Table21[[#This Row],[Adj Close]]-Table21[[#This Row],[3-MA]])</f>
        <v>-2.9999999999992255E-3</v>
      </c>
      <c r="J109" s="5">
        <f t="shared" si="7"/>
        <v>8.9999999999953534E-6</v>
      </c>
      <c r="K109" s="5">
        <f>ABS(Table21[[#This Row],[Erorr 2]])</f>
        <v>2.9999999999992255E-3</v>
      </c>
      <c r="L109" s="8">
        <f>Table21[[#This Row],[Abs Erorr 2]]/Table21[[#This Row],[Adj Close]]</f>
        <v>6.6207627118626978E-4</v>
      </c>
      <c r="M109" s="6">
        <f t="shared" si="9"/>
        <v>4.5507499999999999</v>
      </c>
      <c r="N109" s="11">
        <f>Table21[[#This Row],[Adj Close]]-Table21[[#This Row],[6-MA]]</f>
        <v>-1.9549999999999734E-2</v>
      </c>
      <c r="O109" s="12">
        <f>(Table21[[#This Row],[Adj Close]]-M109)^2</f>
        <v>3.822024999999896E-4</v>
      </c>
      <c r="P109" s="12">
        <f>ABS(Table21[[#This Row],[Erorr 3]])</f>
        <v>1.9549999999999734E-2</v>
      </c>
      <c r="Q109" s="182">
        <f>Table21[[#This Row],[Abs Erorr 3]]/Table21[[#This Row],[Adj Close]]</f>
        <v>4.3145303672315798E-3</v>
      </c>
    </row>
    <row r="110" spans="1:17" x14ac:dyDescent="0.3">
      <c r="A110" s="72">
        <v>43623</v>
      </c>
      <c r="B110" s="95">
        <v>4.5853000000000002</v>
      </c>
      <c r="C110" s="6">
        <f t="shared" si="6"/>
        <v>4.5312000000000001</v>
      </c>
      <c r="D110" s="19">
        <f>Table21[[#This Row],[Adj Close]]-Table21[[#This Row],[Naive Trend ]]</f>
        <v>5.4100000000000037E-2</v>
      </c>
      <c r="E110" s="7">
        <f t="shared" si="5"/>
        <v>2.9268100000000041E-3</v>
      </c>
      <c r="F110" s="7">
        <f>ABS(Table21[[#This Row],[Erorr 1]])</f>
        <v>5.4100000000000037E-2</v>
      </c>
      <c r="G110" s="8">
        <f>Table21[[#This Row],[Abs Erorr 1]]/Table21[[#This Row],[Adj Close]]</f>
        <v>1.179857370292021E-2</v>
      </c>
      <c r="H110" s="6">
        <f t="shared" si="8"/>
        <v>4.5432333333333332</v>
      </c>
      <c r="I110" s="9">
        <f>(Table21[[#This Row],[Adj Close]]-Table21[[#This Row],[3-MA]])</f>
        <v>4.2066666666666919E-2</v>
      </c>
      <c r="J110" s="5">
        <f t="shared" si="7"/>
        <v>1.7696044444444657E-3</v>
      </c>
      <c r="K110" s="5">
        <f>ABS(Table21[[#This Row],[Erorr 2]])</f>
        <v>4.2066666666666919E-2</v>
      </c>
      <c r="L110" s="8">
        <f>Table21[[#This Row],[Abs Erorr 2]]/Table21[[#This Row],[Adj Close]]</f>
        <v>9.174245232954641E-3</v>
      </c>
      <c r="M110" s="6">
        <f t="shared" si="9"/>
        <v>4.5477499999999997</v>
      </c>
      <c r="N110" s="11">
        <f>Table21[[#This Row],[Adj Close]]-Table21[[#This Row],[6-MA]]</f>
        <v>3.7550000000000416E-2</v>
      </c>
      <c r="O110" s="12">
        <f>(Table21[[#This Row],[Adj Close]]-M110)^2</f>
        <v>1.4100025000000312E-3</v>
      </c>
      <c r="P110" s="12">
        <f>ABS(Table21[[#This Row],[Erorr 3]])</f>
        <v>3.7550000000000416E-2</v>
      </c>
      <c r="Q110" s="182">
        <f>Table21[[#This Row],[Abs Erorr 3]]/Table21[[#This Row],[Adj Close]]</f>
        <v>8.1892133557238157E-3</v>
      </c>
    </row>
    <row r="111" spans="1:17" x14ac:dyDescent="0.3">
      <c r="A111" s="72">
        <v>43626</v>
      </c>
      <c r="B111" s="95">
        <v>4.4950999999999999</v>
      </c>
      <c r="C111" s="6">
        <f t="shared" si="6"/>
        <v>4.5853000000000002</v>
      </c>
      <c r="D111" s="19">
        <f>Table21[[#This Row],[Adj Close]]-Table21[[#This Row],[Naive Trend ]]</f>
        <v>-9.020000000000028E-2</v>
      </c>
      <c r="E111" s="7">
        <f t="shared" si="5"/>
        <v>8.1360400000000509E-3</v>
      </c>
      <c r="F111" s="7">
        <f>ABS(Table21[[#This Row],[Erorr 1]])</f>
        <v>9.020000000000028E-2</v>
      </c>
      <c r="G111" s="8">
        <f>Table21[[#This Row],[Abs Erorr 1]]/Table21[[#This Row],[Adj Close]]</f>
        <v>2.0066294409468149E-2</v>
      </c>
      <c r="H111" s="6">
        <f t="shared" si="8"/>
        <v>4.5582666666666674</v>
      </c>
      <c r="I111" s="9">
        <f>(Table21[[#This Row],[Adj Close]]-Table21[[#This Row],[3-MA]])</f>
        <v>-6.3166666666667481E-2</v>
      </c>
      <c r="J111" s="5">
        <f t="shared" si="7"/>
        <v>3.9900277777778805E-3</v>
      </c>
      <c r="K111" s="5">
        <f>ABS(Table21[[#This Row],[Erorr 2]])</f>
        <v>6.3166666666667481E-2</v>
      </c>
      <c r="L111" s="8">
        <f>Table21[[#This Row],[Abs Erorr 2]]/Table21[[#This Row],[Adj Close]]</f>
        <v>1.405233847226257E-2</v>
      </c>
      <c r="M111" s="6">
        <f t="shared" si="9"/>
        <v>4.5462333333333325</v>
      </c>
      <c r="N111" s="11">
        <f>Table21[[#This Row],[Adj Close]]-Table21[[#This Row],[6-MA]]</f>
        <v>-5.1133333333332587E-2</v>
      </c>
      <c r="O111" s="12">
        <f>(Table21[[#This Row],[Adj Close]]-M111)^2</f>
        <v>2.6146177777777013E-3</v>
      </c>
      <c r="P111" s="12">
        <f>ABS(Table21[[#This Row],[Erorr 3]])</f>
        <v>5.1133333333332587E-2</v>
      </c>
      <c r="Q111" s="182">
        <f>Table21[[#This Row],[Abs Erorr 3]]/Table21[[#This Row],[Adj Close]]</f>
        <v>1.137534945459113E-2</v>
      </c>
    </row>
    <row r="112" spans="1:17" x14ac:dyDescent="0.3">
      <c r="A112" s="72">
        <v>43627</v>
      </c>
      <c r="B112" s="95">
        <v>4.6576000000000004</v>
      </c>
      <c r="C112" s="6">
        <f t="shared" si="6"/>
        <v>4.4950999999999999</v>
      </c>
      <c r="D112" s="19">
        <f>Table21[[#This Row],[Adj Close]]-Table21[[#This Row],[Naive Trend ]]</f>
        <v>0.16250000000000053</v>
      </c>
      <c r="E112" s="7">
        <f t="shared" si="5"/>
        <v>2.6406250000000173E-2</v>
      </c>
      <c r="F112" s="7">
        <f>ABS(Table21[[#This Row],[Erorr 1]])</f>
        <v>0.16250000000000053</v>
      </c>
      <c r="G112" s="8">
        <f>Table21[[#This Row],[Abs Erorr 1]]/Table21[[#This Row],[Adj Close]]</f>
        <v>3.4889213328753117E-2</v>
      </c>
      <c r="H112" s="6">
        <f t="shared" si="8"/>
        <v>4.5371999999999995</v>
      </c>
      <c r="I112" s="9">
        <f>(Table21[[#This Row],[Adj Close]]-Table21[[#This Row],[3-MA]])</f>
        <v>0.12040000000000095</v>
      </c>
      <c r="J112" s="5">
        <f t="shared" si="7"/>
        <v>1.4496160000000228E-2</v>
      </c>
      <c r="K112" s="5">
        <f>ABS(Table21[[#This Row],[Erorr 2]])</f>
        <v>0.12040000000000095</v>
      </c>
      <c r="L112" s="8">
        <f>Table21[[#This Row],[Abs Erorr 2]]/Table21[[#This Row],[Adj Close]]</f>
        <v>2.5850223290965507E-2</v>
      </c>
      <c r="M112" s="6">
        <f t="shared" si="9"/>
        <v>4.5357000000000003</v>
      </c>
      <c r="N112" s="11">
        <f>Table21[[#This Row],[Adj Close]]-Table21[[#This Row],[6-MA]]</f>
        <v>0.12190000000000012</v>
      </c>
      <c r="O112" s="12">
        <f>(Table21[[#This Row],[Adj Close]]-M112)^2</f>
        <v>1.4859610000000028E-2</v>
      </c>
      <c r="P112" s="12">
        <f>ABS(Table21[[#This Row],[Erorr 3]])</f>
        <v>0.12190000000000012</v>
      </c>
      <c r="Q112" s="182">
        <f>Table21[[#This Row],[Abs Erorr 3]]/Table21[[#This Row],[Adj Close]]</f>
        <v>2.6172277567846125E-2</v>
      </c>
    </row>
    <row r="113" spans="1:17" x14ac:dyDescent="0.3">
      <c r="A113" s="72">
        <v>43628</v>
      </c>
      <c r="B113" s="95">
        <v>4.6033999999999997</v>
      </c>
      <c r="C113" s="6">
        <f t="shared" si="6"/>
        <v>4.6576000000000004</v>
      </c>
      <c r="D113" s="19">
        <f>Table21[[#This Row],[Adj Close]]-Table21[[#This Row],[Naive Trend ]]</f>
        <v>-5.4200000000000692E-2</v>
      </c>
      <c r="E113" s="7">
        <f t="shared" si="5"/>
        <v>2.9376400000000751E-3</v>
      </c>
      <c r="F113" s="7">
        <f>ABS(Table21[[#This Row],[Erorr 1]])</f>
        <v>5.4200000000000692E-2</v>
      </c>
      <c r="G113" s="8">
        <f>Table21[[#This Row],[Abs Erorr 1]]/Table21[[#This Row],[Adj Close]]</f>
        <v>1.1773906243211691E-2</v>
      </c>
      <c r="H113" s="6">
        <f t="shared" si="8"/>
        <v>4.5793333333333335</v>
      </c>
      <c r="I113" s="9">
        <f>(Table21[[#This Row],[Adj Close]]-Table21[[#This Row],[3-MA]])</f>
        <v>2.4066666666666237E-2</v>
      </c>
      <c r="J113" s="5">
        <f t="shared" si="7"/>
        <v>5.7920444444442369E-4</v>
      </c>
      <c r="K113" s="5">
        <f>ABS(Table21[[#This Row],[Erorr 2]])</f>
        <v>2.4066666666666237E-2</v>
      </c>
      <c r="L113" s="8">
        <f>Table21[[#This Row],[Abs Erorr 2]]/Table21[[#This Row],[Adj Close]]</f>
        <v>5.2280198693718206E-3</v>
      </c>
      <c r="M113" s="6">
        <f t="shared" si="9"/>
        <v>4.5612833333333329</v>
      </c>
      <c r="N113" s="11">
        <f>Table21[[#This Row],[Adj Close]]-Table21[[#This Row],[6-MA]]</f>
        <v>4.2116666666666802E-2</v>
      </c>
      <c r="O113" s="12">
        <f>(Table21[[#This Row],[Adj Close]]-M113)^2</f>
        <v>1.7738136111111226E-3</v>
      </c>
      <c r="P113" s="12">
        <f>ABS(Table21[[#This Row],[Erorr 3]])</f>
        <v>4.2116666666666802E-2</v>
      </c>
      <c r="Q113" s="182">
        <f>Table21[[#This Row],[Abs Erorr 3]]/Table21[[#This Row],[Adj Close]]</f>
        <v>9.1490347714008793E-3</v>
      </c>
    </row>
    <row r="114" spans="1:17" x14ac:dyDescent="0.3">
      <c r="A114" s="72">
        <v>43629</v>
      </c>
      <c r="B114" s="95">
        <v>4.5853000000000002</v>
      </c>
      <c r="C114" s="6">
        <f t="shared" si="6"/>
        <v>4.6033999999999997</v>
      </c>
      <c r="D114" s="19">
        <f>Table21[[#This Row],[Adj Close]]-Table21[[#This Row],[Naive Trend ]]</f>
        <v>-1.8099999999999561E-2</v>
      </c>
      <c r="E114" s="7">
        <f t="shared" si="5"/>
        <v>3.2760999999998411E-4</v>
      </c>
      <c r="F114" s="7">
        <f>ABS(Table21[[#This Row],[Erorr 1]])</f>
        <v>1.8099999999999561E-2</v>
      </c>
      <c r="G114" s="8">
        <f>Table21[[#This Row],[Abs Erorr 1]]/Table21[[#This Row],[Adj Close]]</f>
        <v>3.9473971168733912E-3</v>
      </c>
      <c r="H114" s="6">
        <f t="shared" si="8"/>
        <v>4.5853666666666664</v>
      </c>
      <c r="I114" s="9">
        <f>(Table21[[#This Row],[Adj Close]]-Table21[[#This Row],[3-MA]])</f>
        <v>-6.6666666666215235E-5</v>
      </c>
      <c r="J114" s="5">
        <f t="shared" si="7"/>
        <v>4.4444444443842536E-9</v>
      </c>
      <c r="K114" s="5">
        <f>ABS(Table21[[#This Row],[Erorr 2]])</f>
        <v>6.6666666666215235E-5</v>
      </c>
      <c r="L114" s="8">
        <f>Table21[[#This Row],[Abs Erorr 2]]/Table21[[#This Row],[Adj Close]]</f>
        <v>1.4539215899988055E-5</v>
      </c>
      <c r="M114" s="6">
        <f t="shared" si="9"/>
        <v>4.5718166666666669</v>
      </c>
      <c r="N114" s="11">
        <f>Table21[[#This Row],[Adj Close]]-Table21[[#This Row],[6-MA]]</f>
        <v>1.3483333333333292E-2</v>
      </c>
      <c r="O114" s="12">
        <f>(Table21[[#This Row],[Adj Close]]-M114)^2</f>
        <v>1.8180027777777667E-4</v>
      </c>
      <c r="P114" s="12">
        <f>ABS(Table21[[#This Row],[Erorr 3]])</f>
        <v>1.3483333333333292E-2</v>
      </c>
      <c r="Q114" s="182">
        <f>Table21[[#This Row],[Abs Erorr 3]]/Table21[[#This Row],[Adj Close]]</f>
        <v>2.9405564157924872E-3</v>
      </c>
    </row>
    <row r="115" spans="1:17" x14ac:dyDescent="0.3">
      <c r="A115" s="72">
        <v>43630</v>
      </c>
      <c r="B115" s="95">
        <v>4.468</v>
      </c>
      <c r="C115" s="6">
        <f t="shared" si="6"/>
        <v>4.5853000000000002</v>
      </c>
      <c r="D115" s="19">
        <f>Table21[[#This Row],[Adj Close]]-Table21[[#This Row],[Naive Trend ]]</f>
        <v>-0.11730000000000018</v>
      </c>
      <c r="E115" s="7">
        <f t="shared" si="5"/>
        <v>1.3759290000000042E-2</v>
      </c>
      <c r="F115" s="7">
        <f>ABS(Table21[[#This Row],[Erorr 1]])</f>
        <v>0.11730000000000018</v>
      </c>
      <c r="G115" s="8">
        <f>Table21[[#This Row],[Abs Erorr 1]]/Table21[[#This Row],[Adj Close]]</f>
        <v>2.6253357206803982E-2</v>
      </c>
      <c r="H115" s="6">
        <f t="shared" si="8"/>
        <v>4.6154333333333328</v>
      </c>
      <c r="I115" s="9">
        <f>(Table21[[#This Row],[Adj Close]]-Table21[[#This Row],[3-MA]])</f>
        <v>-0.14743333333333286</v>
      </c>
      <c r="J115" s="5">
        <f t="shared" si="7"/>
        <v>2.1736587777777639E-2</v>
      </c>
      <c r="K115" s="5">
        <f>ABS(Table21[[#This Row],[Erorr 2]])</f>
        <v>0.14743333333333286</v>
      </c>
      <c r="L115" s="8">
        <f>Table21[[#This Row],[Abs Erorr 2]]/Table21[[#This Row],[Adj Close]]</f>
        <v>3.2997612652939316E-2</v>
      </c>
      <c r="M115" s="6">
        <f t="shared" si="9"/>
        <v>4.5763166666666661</v>
      </c>
      <c r="N115" s="11">
        <f>Table21[[#This Row],[Adj Close]]-Table21[[#This Row],[6-MA]]</f>
        <v>-0.10831666666666617</v>
      </c>
      <c r="O115" s="12">
        <f>(Table21[[#This Row],[Adj Close]]-M115)^2</f>
        <v>1.1732500277777671E-2</v>
      </c>
      <c r="P115" s="12">
        <f>ABS(Table21[[#This Row],[Erorr 3]])</f>
        <v>0.10831666666666617</v>
      </c>
      <c r="Q115" s="182">
        <f>Table21[[#This Row],[Abs Erorr 3]]/Table21[[#This Row],[Adj Close]]</f>
        <v>2.4242763354222509E-2</v>
      </c>
    </row>
    <row r="116" spans="1:17" x14ac:dyDescent="0.3">
      <c r="A116" s="72">
        <v>43633</v>
      </c>
      <c r="B116" s="95">
        <v>4.4861000000000004</v>
      </c>
      <c r="C116" s="6">
        <f t="shared" si="6"/>
        <v>4.468</v>
      </c>
      <c r="D116" s="19">
        <f>Table21[[#This Row],[Adj Close]]-Table21[[#This Row],[Naive Trend ]]</f>
        <v>1.8100000000000449E-2</v>
      </c>
      <c r="E116" s="7">
        <f t="shared" si="5"/>
        <v>3.2761000000001625E-4</v>
      </c>
      <c r="F116" s="7">
        <f>ABS(Table21[[#This Row],[Erorr 1]])</f>
        <v>1.8100000000000449E-2</v>
      </c>
      <c r="G116" s="8">
        <f>Table21[[#This Row],[Abs Erorr 1]]/Table21[[#This Row],[Adj Close]]</f>
        <v>4.0346849156283737E-3</v>
      </c>
      <c r="H116" s="6">
        <f t="shared" si="8"/>
        <v>4.5522333333333336</v>
      </c>
      <c r="I116" s="9">
        <f>(Table21[[#This Row],[Adj Close]]-Table21[[#This Row],[3-MA]])</f>
        <v>-6.6133333333333155E-2</v>
      </c>
      <c r="J116" s="5">
        <f t="shared" si="7"/>
        <v>4.3736177777777543E-3</v>
      </c>
      <c r="K116" s="5">
        <f>ABS(Table21[[#This Row],[Erorr 2]])</f>
        <v>6.6133333333333155E-2</v>
      </c>
      <c r="L116" s="8">
        <f>Table21[[#This Row],[Abs Erorr 2]]/Table21[[#This Row],[Adj Close]]</f>
        <v>1.4741832177912475E-2</v>
      </c>
      <c r="M116" s="6">
        <f t="shared" si="9"/>
        <v>4.5657833333333331</v>
      </c>
      <c r="N116" s="11">
        <f>Table21[[#This Row],[Adj Close]]-Table21[[#This Row],[6-MA]]</f>
        <v>-7.9683333333332662E-2</v>
      </c>
      <c r="O116" s="12">
        <f>(Table21[[#This Row],[Adj Close]]-M116)^2</f>
        <v>6.3494336111110045E-3</v>
      </c>
      <c r="P116" s="12">
        <f>ABS(Table21[[#This Row],[Erorr 3]])</f>
        <v>7.9683333333332662E-2</v>
      </c>
      <c r="Q116" s="182">
        <f>Table21[[#This Row],[Abs Erorr 3]]/Table21[[#This Row],[Adj Close]]</f>
        <v>1.7762273095413089E-2</v>
      </c>
    </row>
    <row r="117" spans="1:17" x14ac:dyDescent="0.3">
      <c r="A117" s="72">
        <v>43634</v>
      </c>
      <c r="B117" s="95">
        <v>4.5221999999999998</v>
      </c>
      <c r="C117" s="6">
        <f t="shared" si="6"/>
        <v>4.4861000000000004</v>
      </c>
      <c r="D117" s="19">
        <f>Table21[[#This Row],[Adj Close]]-Table21[[#This Row],[Naive Trend ]]</f>
        <v>3.6099999999999355E-2</v>
      </c>
      <c r="E117" s="7">
        <f t="shared" si="5"/>
        <v>1.3032099999999533E-3</v>
      </c>
      <c r="F117" s="7">
        <f>ABS(Table21[[#This Row],[Erorr 1]])</f>
        <v>3.6099999999999355E-2</v>
      </c>
      <c r="G117" s="8">
        <f>Table21[[#This Row],[Abs Erorr 1]]/Table21[[#This Row],[Adj Close]]</f>
        <v>7.9828402105168624E-3</v>
      </c>
      <c r="H117" s="6">
        <f t="shared" si="8"/>
        <v>4.5131333333333332</v>
      </c>
      <c r="I117" s="9">
        <f>(Table21[[#This Row],[Adj Close]]-Table21[[#This Row],[3-MA]])</f>
        <v>9.0666666666665563E-3</v>
      </c>
      <c r="J117" s="5">
        <f t="shared" si="7"/>
        <v>8.2204444444442445E-5</v>
      </c>
      <c r="K117" s="5">
        <f>ABS(Table21[[#This Row],[Erorr 2]])</f>
        <v>9.0666666666665563E-3</v>
      </c>
      <c r="L117" s="8">
        <f>Table21[[#This Row],[Abs Erorr 2]]/Table21[[#This Row],[Adj Close]]</f>
        <v>2.0049238571196665E-3</v>
      </c>
      <c r="M117" s="6">
        <f t="shared" si="9"/>
        <v>4.5492499999999998</v>
      </c>
      <c r="N117" s="11">
        <f>Table21[[#This Row],[Adj Close]]-Table21[[#This Row],[6-MA]]</f>
        <v>-2.7050000000000018E-2</v>
      </c>
      <c r="O117" s="12">
        <f>(Table21[[#This Row],[Adj Close]]-M117)^2</f>
        <v>7.3170250000000102E-4</v>
      </c>
      <c r="P117" s="12">
        <f>ABS(Table21[[#This Row],[Erorr 3]])</f>
        <v>2.7050000000000018E-2</v>
      </c>
      <c r="Q117" s="182">
        <f>Table21[[#This Row],[Abs Erorr 3]]/Table21[[#This Row],[Adj Close]]</f>
        <v>5.9816018751934945E-3</v>
      </c>
    </row>
    <row r="118" spans="1:17" x14ac:dyDescent="0.3">
      <c r="A118" s="72">
        <v>43635</v>
      </c>
      <c r="B118" s="95">
        <v>4.5491999999999999</v>
      </c>
      <c r="C118" s="6">
        <f t="shared" si="6"/>
        <v>4.5221999999999998</v>
      </c>
      <c r="D118" s="19">
        <f>Table21[[#This Row],[Adj Close]]-Table21[[#This Row],[Naive Trend ]]</f>
        <v>2.7000000000000135E-2</v>
      </c>
      <c r="E118" s="7">
        <f t="shared" si="5"/>
        <v>7.2900000000000731E-4</v>
      </c>
      <c r="F118" s="7">
        <f>ABS(Table21[[#This Row],[Erorr 1]])</f>
        <v>2.7000000000000135E-2</v>
      </c>
      <c r="G118" s="8">
        <f>Table21[[#This Row],[Abs Erorr 1]]/Table21[[#This Row],[Adj Close]]</f>
        <v>5.9351094697969176E-3</v>
      </c>
      <c r="H118" s="6">
        <f t="shared" si="8"/>
        <v>4.4920999999999998</v>
      </c>
      <c r="I118" s="9">
        <f>(Table21[[#This Row],[Adj Close]]-Table21[[#This Row],[3-MA]])</f>
        <v>5.7100000000000151E-2</v>
      </c>
      <c r="J118" s="5">
        <f t="shared" si="7"/>
        <v>3.2604100000000174E-3</v>
      </c>
      <c r="K118" s="5">
        <f>ABS(Table21[[#This Row],[Erorr 2]])</f>
        <v>5.7100000000000151E-2</v>
      </c>
      <c r="L118" s="8">
        <f>Table21[[#This Row],[Abs Erorr 2]]/Table21[[#This Row],[Adj Close]]</f>
        <v>1.2551657434274192E-2</v>
      </c>
      <c r="M118" s="6">
        <f t="shared" si="9"/>
        <v>4.5537666666666672</v>
      </c>
      <c r="N118" s="11">
        <f>Table21[[#This Row],[Adj Close]]-Table21[[#This Row],[6-MA]]</f>
        <v>-4.5666666666672739E-3</v>
      </c>
      <c r="O118" s="12">
        <f>(Table21[[#This Row],[Adj Close]]-M118)^2</f>
        <v>2.085444444444999E-5</v>
      </c>
      <c r="P118" s="12">
        <f>ABS(Table21[[#This Row],[Erorr 3]])</f>
        <v>4.5666666666672739E-3</v>
      </c>
      <c r="Q118" s="182">
        <f>Table21[[#This Row],[Abs Erorr 3]]/Table21[[#This Row],[Adj Close]]</f>
        <v>1.0038395029163972E-3</v>
      </c>
    </row>
    <row r="119" spans="1:17" x14ac:dyDescent="0.3">
      <c r="A119" s="72">
        <v>43636</v>
      </c>
      <c r="B119" s="95">
        <v>4.6665999999999999</v>
      </c>
      <c r="C119" s="6">
        <f t="shared" si="6"/>
        <v>4.5491999999999999</v>
      </c>
      <c r="D119" s="19">
        <f>Table21[[#This Row],[Adj Close]]-Table21[[#This Row],[Naive Trend ]]</f>
        <v>0.11739999999999995</v>
      </c>
      <c r="E119" s="7">
        <f t="shared" si="5"/>
        <v>1.3782759999999988E-2</v>
      </c>
      <c r="F119" s="7">
        <f>ABS(Table21[[#This Row],[Erorr 1]])</f>
        <v>0.11739999999999995</v>
      </c>
      <c r="G119" s="8">
        <f>Table21[[#This Row],[Abs Erorr 1]]/Table21[[#This Row],[Adj Close]]</f>
        <v>2.5157502250032132E-2</v>
      </c>
      <c r="H119" s="6">
        <f t="shared" si="8"/>
        <v>4.519166666666667</v>
      </c>
      <c r="I119" s="9">
        <f>(Table21[[#This Row],[Adj Close]]-Table21[[#This Row],[3-MA]])</f>
        <v>0.14743333333333286</v>
      </c>
      <c r="J119" s="5">
        <f t="shared" si="7"/>
        <v>2.1736587777777639E-2</v>
      </c>
      <c r="K119" s="5">
        <f>ABS(Table21[[#This Row],[Erorr 2]])</f>
        <v>0.14743333333333286</v>
      </c>
      <c r="L119" s="8">
        <f>Table21[[#This Row],[Abs Erorr 2]]/Table21[[#This Row],[Adj Close]]</f>
        <v>3.1593308475835268E-2</v>
      </c>
      <c r="M119" s="6">
        <f t="shared" si="9"/>
        <v>4.5356999999999994</v>
      </c>
      <c r="N119" s="11">
        <f>Table21[[#This Row],[Adj Close]]-Table21[[#This Row],[6-MA]]</f>
        <v>0.13090000000000046</v>
      </c>
      <c r="O119" s="12">
        <f>(Table21[[#This Row],[Adj Close]]-M119)^2</f>
        <v>1.7134810000000122E-2</v>
      </c>
      <c r="P119" s="12">
        <f>ABS(Table21[[#This Row],[Erorr 3]])</f>
        <v>0.13090000000000046</v>
      </c>
      <c r="Q119" s="182">
        <f>Table21[[#This Row],[Abs Erorr 3]]/Table21[[#This Row],[Adj Close]]</f>
        <v>2.8050400720010384E-2</v>
      </c>
    </row>
    <row r="120" spans="1:17" x14ac:dyDescent="0.3">
      <c r="A120" s="72">
        <v>43637</v>
      </c>
      <c r="B120" s="95">
        <v>4.6576000000000004</v>
      </c>
      <c r="C120" s="6">
        <f t="shared" si="6"/>
        <v>4.6665999999999999</v>
      </c>
      <c r="D120" s="19">
        <f>Table21[[#This Row],[Adj Close]]-Table21[[#This Row],[Naive Trend ]]</f>
        <v>-8.9999999999994529E-3</v>
      </c>
      <c r="E120" s="7">
        <f t="shared" si="5"/>
        <v>8.0999999999990151E-5</v>
      </c>
      <c r="F120" s="7">
        <f>ABS(Table21[[#This Row],[Erorr 1]])</f>
        <v>8.9999999999994529E-3</v>
      </c>
      <c r="G120" s="8">
        <f>Table21[[#This Row],[Abs Erorr 1]]/Table21[[#This Row],[Adj Close]]</f>
        <v>1.9323256612846643E-3</v>
      </c>
      <c r="H120" s="6">
        <f t="shared" si="8"/>
        <v>4.5793333333333335</v>
      </c>
      <c r="I120" s="9">
        <f>(Table21[[#This Row],[Adj Close]]-Table21[[#This Row],[3-MA]])</f>
        <v>7.8266666666666929E-2</v>
      </c>
      <c r="J120" s="5">
        <f t="shared" si="7"/>
        <v>6.1256711111111525E-3</v>
      </c>
      <c r="K120" s="5">
        <f>ABS(Table21[[#This Row],[Erorr 2]])</f>
        <v>7.8266666666666929E-2</v>
      </c>
      <c r="L120" s="8">
        <f>Table21[[#This Row],[Abs Erorr 2]]/Table21[[#This Row],[Adj Close]]</f>
        <v>1.6804076491469196E-2</v>
      </c>
      <c r="M120" s="6">
        <f t="shared" si="9"/>
        <v>4.5462333333333325</v>
      </c>
      <c r="N120" s="11">
        <f>Table21[[#This Row],[Adj Close]]-Table21[[#This Row],[6-MA]]</f>
        <v>0.11136666666666795</v>
      </c>
      <c r="O120" s="12">
        <f>(Table21[[#This Row],[Adj Close]]-M120)^2</f>
        <v>1.2402534444444729E-2</v>
      </c>
      <c r="P120" s="12">
        <f>ABS(Table21[[#This Row],[Erorr 3]])</f>
        <v>0.11136666666666795</v>
      </c>
      <c r="Q120" s="182">
        <f>Table21[[#This Row],[Abs Erorr 3]]/Table21[[#This Row],[Adj Close]]</f>
        <v>2.3910740867972333E-2</v>
      </c>
    </row>
    <row r="121" spans="1:17" x14ac:dyDescent="0.3">
      <c r="A121" s="72">
        <v>43640</v>
      </c>
      <c r="B121" s="95">
        <v>4.5491999999999999</v>
      </c>
      <c r="C121" s="6">
        <f t="shared" si="6"/>
        <v>4.6576000000000004</v>
      </c>
      <c r="D121" s="19">
        <f>Table21[[#This Row],[Adj Close]]-Table21[[#This Row],[Naive Trend ]]</f>
        <v>-0.1084000000000005</v>
      </c>
      <c r="E121" s="7">
        <f t="shared" si="5"/>
        <v>1.1750560000000108E-2</v>
      </c>
      <c r="F121" s="7">
        <f>ABS(Table21[[#This Row],[Erorr 1]])</f>
        <v>0.1084000000000005</v>
      </c>
      <c r="G121" s="8">
        <f>Table21[[#This Row],[Abs Erorr 1]]/Table21[[#This Row],[Adj Close]]</f>
        <v>2.3828365426888355E-2</v>
      </c>
      <c r="H121" s="6">
        <f t="shared" si="8"/>
        <v>4.6244666666666667</v>
      </c>
      <c r="I121" s="9">
        <f>(Table21[[#This Row],[Adj Close]]-Table21[[#This Row],[3-MA]])</f>
        <v>-7.5266666666666815E-2</v>
      </c>
      <c r="J121" s="5">
        <f t="shared" si="7"/>
        <v>5.6650711111111331E-3</v>
      </c>
      <c r="K121" s="5">
        <f>ABS(Table21[[#This Row],[Erorr 2]])</f>
        <v>7.5266666666666815E-2</v>
      </c>
      <c r="L121" s="8">
        <f>Table21[[#This Row],[Abs Erorr 2]]/Table21[[#This Row],[Adj Close]]</f>
        <v>1.6545033559014072E-2</v>
      </c>
      <c r="M121" s="6">
        <f t="shared" si="9"/>
        <v>4.5582833333333328</v>
      </c>
      <c r="N121" s="11">
        <f>Table21[[#This Row],[Adj Close]]-Table21[[#This Row],[6-MA]]</f>
        <v>-9.0833333333328881E-3</v>
      </c>
      <c r="O121" s="12">
        <f>(Table21[[#This Row],[Adj Close]]-M121)^2</f>
        <v>8.2506944444436353E-5</v>
      </c>
      <c r="P121" s="12">
        <f>ABS(Table21[[#This Row],[Erorr 3]])</f>
        <v>9.0833333333328881E-3</v>
      </c>
      <c r="Q121" s="182">
        <f>Table21[[#This Row],[Abs Erorr 3]]/Table21[[#This Row],[Adj Close]]</f>
        <v>1.9966880623698427E-3</v>
      </c>
    </row>
    <row r="122" spans="1:17" x14ac:dyDescent="0.3">
      <c r="A122" s="72">
        <v>43641</v>
      </c>
      <c r="B122" s="95">
        <v>4.5041000000000002</v>
      </c>
      <c r="C122" s="6">
        <f t="shared" si="6"/>
        <v>4.5491999999999999</v>
      </c>
      <c r="D122" s="19">
        <f>Table21[[#This Row],[Adj Close]]-Table21[[#This Row],[Naive Trend ]]</f>
        <v>-4.5099999999999696E-2</v>
      </c>
      <c r="E122" s="7">
        <f t="shared" si="5"/>
        <v>2.0340099999999724E-3</v>
      </c>
      <c r="F122" s="7">
        <f>ABS(Table21[[#This Row],[Erorr 1]])</f>
        <v>4.5099999999999696E-2</v>
      </c>
      <c r="G122" s="8">
        <f>Table21[[#This Row],[Abs Erorr 1]]/Table21[[#This Row],[Adj Close]]</f>
        <v>1.0013099176305964E-2</v>
      </c>
      <c r="H122" s="6">
        <f t="shared" si="8"/>
        <v>4.6244666666666667</v>
      </c>
      <c r="I122" s="9">
        <f>(Table21[[#This Row],[Adj Close]]-Table21[[#This Row],[3-MA]])</f>
        <v>-0.12036666666666651</v>
      </c>
      <c r="J122" s="5">
        <f t="shared" si="7"/>
        <v>1.4488134444444406E-2</v>
      </c>
      <c r="K122" s="5">
        <f>ABS(Table21[[#This Row],[Erorr 2]])</f>
        <v>0.12036666666666651</v>
      </c>
      <c r="L122" s="8">
        <f>Table21[[#This Row],[Abs Erorr 2]]/Table21[[#This Row],[Adj Close]]</f>
        <v>2.6723799797221753E-2</v>
      </c>
      <c r="M122" s="6">
        <f t="shared" si="9"/>
        <v>4.5718166666666669</v>
      </c>
      <c r="N122" s="11">
        <f>Table21[[#This Row],[Adj Close]]-Table21[[#This Row],[6-MA]]</f>
        <v>-6.7716666666666647E-2</v>
      </c>
      <c r="O122" s="12">
        <f>(Table21[[#This Row],[Adj Close]]-M122)^2</f>
        <v>4.5855469444444422E-3</v>
      </c>
      <c r="P122" s="12">
        <f>ABS(Table21[[#This Row],[Erorr 3]])</f>
        <v>6.7716666666666647E-2</v>
      </c>
      <c r="Q122" s="182">
        <f>Table21[[#This Row],[Abs Erorr 3]]/Table21[[#This Row],[Adj Close]]</f>
        <v>1.5034450093618403E-2</v>
      </c>
    </row>
    <row r="123" spans="1:17" x14ac:dyDescent="0.3">
      <c r="A123" s="72">
        <v>43642</v>
      </c>
      <c r="B123" s="95">
        <v>4.5312000000000001</v>
      </c>
      <c r="C123" s="6">
        <f t="shared" si="6"/>
        <v>4.5041000000000002</v>
      </c>
      <c r="D123" s="19">
        <f>Table21[[#This Row],[Adj Close]]-Table21[[#This Row],[Naive Trend ]]</f>
        <v>2.7099999999999902E-2</v>
      </c>
      <c r="E123" s="7">
        <f t="shared" si="5"/>
        <v>7.344099999999947E-4</v>
      </c>
      <c r="F123" s="7">
        <f>ABS(Table21[[#This Row],[Erorr 1]])</f>
        <v>2.7099999999999902E-2</v>
      </c>
      <c r="G123" s="8">
        <f>Table21[[#This Row],[Abs Erorr 1]]/Table21[[#This Row],[Adj Close]]</f>
        <v>5.9807556497174924E-3</v>
      </c>
      <c r="H123" s="6">
        <f t="shared" si="8"/>
        <v>4.5703000000000005</v>
      </c>
      <c r="I123" s="9">
        <f>(Table21[[#This Row],[Adj Close]]-Table21[[#This Row],[3-MA]])</f>
        <v>-3.9100000000000357E-2</v>
      </c>
      <c r="J123" s="5">
        <f t="shared" si="7"/>
        <v>1.528810000000028E-3</v>
      </c>
      <c r="K123" s="5">
        <f>ABS(Table21[[#This Row],[Erorr 2]])</f>
        <v>3.9100000000000357E-2</v>
      </c>
      <c r="L123" s="8">
        <f>Table21[[#This Row],[Abs Erorr 2]]/Table21[[#This Row],[Adj Close]]</f>
        <v>8.6290607344633556E-3</v>
      </c>
      <c r="M123" s="6">
        <f t="shared" si="9"/>
        <v>4.574816666666667</v>
      </c>
      <c r="N123" s="11">
        <f>Table21[[#This Row],[Adj Close]]-Table21[[#This Row],[6-MA]]</f>
        <v>-4.3616666666666859E-2</v>
      </c>
      <c r="O123" s="12">
        <f>(Table21[[#This Row],[Adj Close]]-M123)^2</f>
        <v>1.9024136111111278E-3</v>
      </c>
      <c r="P123" s="12">
        <f>ABS(Table21[[#This Row],[Erorr 3]])</f>
        <v>4.3616666666666859E-2</v>
      </c>
      <c r="Q123" s="182">
        <f>Table21[[#This Row],[Abs Erorr 3]]/Table21[[#This Row],[Adj Close]]</f>
        <v>9.625853342749572E-3</v>
      </c>
    </row>
    <row r="124" spans="1:17" x14ac:dyDescent="0.3">
      <c r="A124" s="72">
        <v>43643</v>
      </c>
      <c r="B124" s="95">
        <v>4.4861000000000004</v>
      </c>
      <c r="C124" s="6">
        <f t="shared" si="6"/>
        <v>4.5312000000000001</v>
      </c>
      <c r="D124" s="19">
        <f>Table21[[#This Row],[Adj Close]]-Table21[[#This Row],[Naive Trend ]]</f>
        <v>-4.5099999999999696E-2</v>
      </c>
      <c r="E124" s="7">
        <f t="shared" si="5"/>
        <v>2.0340099999999724E-3</v>
      </c>
      <c r="F124" s="7">
        <f>ABS(Table21[[#This Row],[Erorr 1]])</f>
        <v>4.5099999999999696E-2</v>
      </c>
      <c r="G124" s="8">
        <f>Table21[[#This Row],[Abs Erorr 1]]/Table21[[#This Row],[Adj Close]]</f>
        <v>1.005327567374773E-2</v>
      </c>
      <c r="H124" s="6">
        <f t="shared" si="8"/>
        <v>4.5281666666666665</v>
      </c>
      <c r="I124" s="9">
        <f>(Table21[[#This Row],[Adj Close]]-Table21[[#This Row],[3-MA]])</f>
        <v>-4.206666666666603E-2</v>
      </c>
      <c r="J124" s="5">
        <f t="shared" si="7"/>
        <v>1.7696044444443909E-3</v>
      </c>
      <c r="K124" s="5">
        <f>ABS(Table21[[#This Row],[Erorr 2]])</f>
        <v>4.206666666666603E-2</v>
      </c>
      <c r="L124" s="8">
        <f>Table21[[#This Row],[Abs Erorr 2]]/Table21[[#This Row],[Adj Close]]</f>
        <v>9.3771130083292898E-3</v>
      </c>
      <c r="M124" s="6">
        <f t="shared" si="9"/>
        <v>4.576316666666667</v>
      </c>
      <c r="N124" s="11">
        <f>Table21[[#This Row],[Adj Close]]-Table21[[#This Row],[6-MA]]</f>
        <v>-9.0216666666666612E-2</v>
      </c>
      <c r="O124" s="12">
        <f>(Table21[[#This Row],[Adj Close]]-M124)^2</f>
        <v>8.1390469444444346E-3</v>
      </c>
      <c r="P124" s="12">
        <f>ABS(Table21[[#This Row],[Erorr 3]])</f>
        <v>9.0216666666666612E-2</v>
      </c>
      <c r="Q124" s="182">
        <f>Table21[[#This Row],[Abs Erorr 3]]/Table21[[#This Row],[Adj Close]]</f>
        <v>2.0110266526975906E-2</v>
      </c>
    </row>
    <row r="125" spans="1:17" x14ac:dyDescent="0.3">
      <c r="A125" s="72">
        <v>43644</v>
      </c>
      <c r="B125" s="95">
        <v>4.5221999999999998</v>
      </c>
      <c r="C125" s="6">
        <f t="shared" si="6"/>
        <v>4.4861000000000004</v>
      </c>
      <c r="D125" s="19">
        <f>Table21[[#This Row],[Adj Close]]-Table21[[#This Row],[Naive Trend ]]</f>
        <v>3.6099999999999355E-2</v>
      </c>
      <c r="E125" s="7">
        <f t="shared" si="5"/>
        <v>1.3032099999999533E-3</v>
      </c>
      <c r="F125" s="7">
        <f>ABS(Table21[[#This Row],[Erorr 1]])</f>
        <v>3.6099999999999355E-2</v>
      </c>
      <c r="G125" s="8">
        <f>Table21[[#This Row],[Abs Erorr 1]]/Table21[[#This Row],[Adj Close]]</f>
        <v>7.9828402105168624E-3</v>
      </c>
      <c r="H125" s="6">
        <f t="shared" si="8"/>
        <v>4.507133333333333</v>
      </c>
      <c r="I125" s="9">
        <f>(Table21[[#This Row],[Adj Close]]-Table21[[#This Row],[3-MA]])</f>
        <v>1.5066666666666784E-2</v>
      </c>
      <c r="J125" s="5">
        <f t="shared" si="7"/>
        <v>2.2700444444444796E-4</v>
      </c>
      <c r="K125" s="5">
        <f>ABS(Table21[[#This Row],[Erorr 2]])</f>
        <v>1.5066666666666784E-2</v>
      </c>
      <c r="L125" s="8">
        <f>Table21[[#This Row],[Abs Erorr 2]]/Table21[[#This Row],[Adj Close]]</f>
        <v>3.3317117037430419E-3</v>
      </c>
      <c r="M125" s="6">
        <f t="shared" si="9"/>
        <v>4.5658000000000003</v>
      </c>
      <c r="N125" s="11">
        <f>Table21[[#This Row],[Adj Close]]-Table21[[#This Row],[6-MA]]</f>
        <v>-4.3600000000000527E-2</v>
      </c>
      <c r="O125" s="12">
        <f>(Table21[[#This Row],[Adj Close]]-M125)^2</f>
        <v>1.9009600000000459E-3</v>
      </c>
      <c r="P125" s="12">
        <f>ABS(Table21[[#This Row],[Erorr 3]])</f>
        <v>4.3600000000000527E-2</v>
      </c>
      <c r="Q125" s="182">
        <f>Table21[[#This Row],[Abs Erorr 3]]/Table21[[#This Row],[Adj Close]]</f>
        <v>9.641325018796278E-3</v>
      </c>
    </row>
    <row r="126" spans="1:17" x14ac:dyDescent="0.3">
      <c r="A126" s="72">
        <v>43647</v>
      </c>
      <c r="B126" s="95">
        <v>4.5401999999999996</v>
      </c>
      <c r="C126" s="6">
        <f t="shared" si="6"/>
        <v>4.5221999999999998</v>
      </c>
      <c r="D126" s="19">
        <f>Table21[[#This Row],[Adj Close]]-Table21[[#This Row],[Naive Trend ]]</f>
        <v>1.7999999999999794E-2</v>
      </c>
      <c r="E126" s="7">
        <f t="shared" si="5"/>
        <v>3.2399999999999259E-4</v>
      </c>
      <c r="F126" s="7">
        <f>ABS(Table21[[#This Row],[Erorr 1]])</f>
        <v>1.7999999999999794E-2</v>
      </c>
      <c r="G126" s="8">
        <f>Table21[[#This Row],[Abs Erorr 1]]/Table21[[#This Row],[Adj Close]]</f>
        <v>3.9645830580150206E-3</v>
      </c>
      <c r="H126" s="6">
        <f t="shared" si="8"/>
        <v>4.5131666666666668</v>
      </c>
      <c r="I126" s="9">
        <f>(Table21[[#This Row],[Adj Close]]-Table21[[#This Row],[3-MA]])</f>
        <v>2.7033333333332799E-2</v>
      </c>
      <c r="J126" s="5">
        <f t="shared" si="7"/>
        <v>7.3080111111108225E-4</v>
      </c>
      <c r="K126" s="5">
        <f>ABS(Table21[[#This Row],[Erorr 2]])</f>
        <v>2.7033333333332799E-2</v>
      </c>
      <c r="L126" s="8">
        <f>Table21[[#This Row],[Abs Erorr 2]]/Table21[[#This Row],[Adj Close]]</f>
        <v>5.9542164075002861E-3</v>
      </c>
      <c r="M126" s="6">
        <f t="shared" si="9"/>
        <v>4.5417333333333332</v>
      </c>
      <c r="N126" s="11">
        <f>Table21[[#This Row],[Adj Close]]-Table21[[#This Row],[6-MA]]</f>
        <v>-1.5333333333336086E-3</v>
      </c>
      <c r="O126" s="12">
        <f>(Table21[[#This Row],[Adj Close]]-M126)^2</f>
        <v>2.3511111111119553E-6</v>
      </c>
      <c r="P126" s="12">
        <f>ABS(Table21[[#This Row],[Erorr 3]])</f>
        <v>1.5333333333336086E-3</v>
      </c>
      <c r="Q126" s="182">
        <f>Table21[[#This Row],[Abs Erorr 3]]/Table21[[#This Row],[Adj Close]]</f>
        <v>3.3772374197912176E-4</v>
      </c>
    </row>
    <row r="127" spans="1:17" x14ac:dyDescent="0.3">
      <c r="A127" s="72">
        <v>43648</v>
      </c>
      <c r="B127" s="95">
        <v>4.5673000000000004</v>
      </c>
      <c r="C127" s="6">
        <f t="shared" si="6"/>
        <v>4.5401999999999996</v>
      </c>
      <c r="D127" s="19">
        <f>Table21[[#This Row],[Adj Close]]-Table21[[#This Row],[Naive Trend ]]</f>
        <v>2.710000000000079E-2</v>
      </c>
      <c r="E127" s="7">
        <f t="shared" si="5"/>
        <v>7.3441000000004284E-4</v>
      </c>
      <c r="F127" s="7">
        <f>ABS(Table21[[#This Row],[Erorr 1]])</f>
        <v>2.710000000000079E-2</v>
      </c>
      <c r="G127" s="8">
        <f>Table21[[#This Row],[Abs Erorr 1]]/Table21[[#This Row],[Adj Close]]</f>
        <v>5.9334836774463662E-3</v>
      </c>
      <c r="H127" s="6">
        <f t="shared" si="8"/>
        <v>4.5161666666666669</v>
      </c>
      <c r="I127" s="9">
        <f>(Table21[[#This Row],[Adj Close]]-Table21[[#This Row],[3-MA]])</f>
        <v>5.1133333333333475E-2</v>
      </c>
      <c r="J127" s="5">
        <f t="shared" si="7"/>
        <v>2.6146177777777923E-3</v>
      </c>
      <c r="K127" s="5">
        <f>ABS(Table21[[#This Row],[Erorr 2]])</f>
        <v>5.1133333333333475E-2</v>
      </c>
      <c r="L127" s="8">
        <f>Table21[[#This Row],[Abs Erorr 2]]/Table21[[#This Row],[Adj Close]]</f>
        <v>1.1195527627555333E-2</v>
      </c>
      <c r="M127" s="6">
        <f t="shared" si="9"/>
        <v>4.5221666666666662</v>
      </c>
      <c r="N127" s="11">
        <f>Table21[[#This Row],[Adj Close]]-Table21[[#This Row],[6-MA]]</f>
        <v>4.5133333333334136E-2</v>
      </c>
      <c r="O127" s="12">
        <f>(Table21[[#This Row],[Adj Close]]-M127)^2</f>
        <v>2.0370177777778503E-3</v>
      </c>
      <c r="P127" s="12">
        <f>ABS(Table21[[#This Row],[Erorr 3]])</f>
        <v>4.5133333333334136E-2</v>
      </c>
      <c r="Q127" s="182">
        <f>Table21[[#This Row],[Abs Erorr 3]]/Table21[[#This Row],[Adj Close]]</f>
        <v>9.8818412045046603E-3</v>
      </c>
    </row>
    <row r="128" spans="1:17" x14ac:dyDescent="0.3">
      <c r="A128" s="72">
        <v>43649</v>
      </c>
      <c r="B128" s="95">
        <v>4.6214000000000004</v>
      </c>
      <c r="C128" s="6">
        <f t="shared" si="6"/>
        <v>4.5673000000000004</v>
      </c>
      <c r="D128" s="19">
        <f>Table21[[#This Row],[Adj Close]]-Table21[[#This Row],[Naive Trend ]]</f>
        <v>5.4100000000000037E-2</v>
      </c>
      <c r="E128" s="7">
        <f t="shared" si="5"/>
        <v>2.9268100000000041E-3</v>
      </c>
      <c r="F128" s="7">
        <f>ABS(Table21[[#This Row],[Erorr 1]])</f>
        <v>5.4100000000000037E-2</v>
      </c>
      <c r="G128" s="8">
        <f>Table21[[#This Row],[Abs Erorr 1]]/Table21[[#This Row],[Adj Close]]</f>
        <v>1.1706409313195143E-2</v>
      </c>
      <c r="H128" s="6">
        <f t="shared" si="8"/>
        <v>4.5432333333333332</v>
      </c>
      <c r="I128" s="9">
        <f>(Table21[[#This Row],[Adj Close]]-Table21[[#This Row],[3-MA]])</f>
        <v>7.8166666666667162E-2</v>
      </c>
      <c r="J128" s="5">
        <f t="shared" si="7"/>
        <v>6.1100277777778548E-3</v>
      </c>
      <c r="K128" s="5">
        <f>ABS(Table21[[#This Row],[Erorr 2]])</f>
        <v>7.8166666666667162E-2</v>
      </c>
      <c r="L128" s="8">
        <f>Table21[[#This Row],[Abs Erorr 2]]/Table21[[#This Row],[Adj Close]]</f>
        <v>1.691406644451187E-2</v>
      </c>
      <c r="M128" s="6">
        <f t="shared" si="9"/>
        <v>4.5251833333333327</v>
      </c>
      <c r="N128" s="11">
        <f>Table21[[#This Row],[Adj Close]]-Table21[[#This Row],[6-MA]]</f>
        <v>9.6216666666667727E-2</v>
      </c>
      <c r="O128" s="12">
        <f>(Table21[[#This Row],[Adj Close]]-M128)^2</f>
        <v>9.2576469444446488E-3</v>
      </c>
      <c r="P128" s="12">
        <f>ABS(Table21[[#This Row],[Erorr 3]])</f>
        <v>9.6216666666667727E-2</v>
      </c>
      <c r="Q128" s="182">
        <f>Table21[[#This Row],[Abs Erorr 3]]/Table21[[#This Row],[Adj Close]]</f>
        <v>2.0819809292999463E-2</v>
      </c>
    </row>
    <row r="129" spans="1:17" x14ac:dyDescent="0.3">
      <c r="A129" s="72">
        <v>43651</v>
      </c>
      <c r="B129" s="95">
        <v>4.5673000000000004</v>
      </c>
      <c r="C129" s="6">
        <f t="shared" si="6"/>
        <v>4.6214000000000004</v>
      </c>
      <c r="D129" s="19">
        <f>Table21[[#This Row],[Adj Close]]-Table21[[#This Row],[Naive Trend ]]</f>
        <v>-5.4100000000000037E-2</v>
      </c>
      <c r="E129" s="7">
        <f t="shared" si="5"/>
        <v>2.9268100000000041E-3</v>
      </c>
      <c r="F129" s="7">
        <f>ABS(Table21[[#This Row],[Erorr 1]])</f>
        <v>5.4100000000000037E-2</v>
      </c>
      <c r="G129" s="8">
        <f>Table21[[#This Row],[Abs Erorr 1]]/Table21[[#This Row],[Adj Close]]</f>
        <v>1.1845072581174881E-2</v>
      </c>
      <c r="H129" s="6">
        <f t="shared" si="8"/>
        <v>4.5762999999999998</v>
      </c>
      <c r="I129" s="9">
        <f>(Table21[[#This Row],[Adj Close]]-Table21[[#This Row],[3-MA]])</f>
        <v>-8.9999999999994529E-3</v>
      </c>
      <c r="J129" s="5">
        <f t="shared" si="7"/>
        <v>8.0999999999990151E-5</v>
      </c>
      <c r="K129" s="5">
        <f>ABS(Table21[[#This Row],[Erorr 2]])</f>
        <v>8.9999999999994529E-3</v>
      </c>
      <c r="L129" s="8">
        <f>Table21[[#This Row],[Abs Erorr 2]]/Table21[[#This Row],[Adj Close]]</f>
        <v>1.9705296345761069E-3</v>
      </c>
      <c r="M129" s="6">
        <f t="shared" si="9"/>
        <v>4.5447333333333333</v>
      </c>
      <c r="N129" s="11">
        <f>Table21[[#This Row],[Adj Close]]-Table21[[#This Row],[6-MA]]</f>
        <v>2.2566666666667068E-2</v>
      </c>
      <c r="O129" s="12">
        <f>(Table21[[#This Row],[Adj Close]]-M129)^2</f>
        <v>5.0925444444446257E-4</v>
      </c>
      <c r="P129" s="12">
        <f>ABS(Table21[[#This Row],[Erorr 3]])</f>
        <v>2.2566666666667068E-2</v>
      </c>
      <c r="Q129" s="182">
        <f>Table21[[#This Row],[Abs Erorr 3]]/Table21[[#This Row],[Adj Close]]</f>
        <v>4.9409206022523302E-3</v>
      </c>
    </row>
    <row r="130" spans="1:17" x14ac:dyDescent="0.3">
      <c r="A130" s="72">
        <v>43654</v>
      </c>
      <c r="B130" s="95">
        <v>4.5491999999999999</v>
      </c>
      <c r="C130" s="6">
        <f t="shared" si="6"/>
        <v>4.5673000000000004</v>
      </c>
      <c r="D130" s="19">
        <f>Table21[[#This Row],[Adj Close]]-Table21[[#This Row],[Naive Trend ]]</f>
        <v>-1.8100000000000449E-2</v>
      </c>
      <c r="E130" s="7">
        <f t="shared" si="5"/>
        <v>3.2761000000001625E-4</v>
      </c>
      <c r="F130" s="7">
        <f>ABS(Table21[[#This Row],[Erorr 1]])</f>
        <v>1.8100000000000449E-2</v>
      </c>
      <c r="G130" s="8">
        <f>Table21[[#This Row],[Abs Erorr 1]]/Table21[[#This Row],[Adj Close]]</f>
        <v>3.9787215334565309E-3</v>
      </c>
      <c r="H130" s="6">
        <f t="shared" si="8"/>
        <v>4.5853333333333337</v>
      </c>
      <c r="I130" s="9">
        <f>(Table21[[#This Row],[Adj Close]]-Table21[[#This Row],[3-MA]])</f>
        <v>-3.6133333333333795E-2</v>
      </c>
      <c r="J130" s="5">
        <f t="shared" si="7"/>
        <v>1.3056177777778111E-3</v>
      </c>
      <c r="K130" s="5">
        <f>ABS(Table21[[#This Row],[Erorr 2]])</f>
        <v>3.6133333333333795E-2</v>
      </c>
      <c r="L130" s="8">
        <f>Table21[[#This Row],[Abs Erorr 2]]/Table21[[#This Row],[Adj Close]]</f>
        <v>7.9427884756295159E-3</v>
      </c>
      <c r="M130" s="6">
        <f t="shared" si="9"/>
        <v>4.5507499999999999</v>
      </c>
      <c r="N130" s="11">
        <f>Table21[[#This Row],[Adj Close]]-Table21[[#This Row],[6-MA]]</f>
        <v>-1.5499999999999403E-3</v>
      </c>
      <c r="O130" s="12">
        <f>(Table21[[#This Row],[Adj Close]]-M130)^2</f>
        <v>2.4024999999998148E-6</v>
      </c>
      <c r="P130" s="12">
        <f>ABS(Table21[[#This Row],[Erorr 3]])</f>
        <v>1.5499999999999403E-3</v>
      </c>
      <c r="Q130" s="182">
        <f>Table21[[#This Row],[Abs Erorr 3]]/Table21[[#This Row],[Adj Close]]</f>
        <v>3.4071924734017857E-4</v>
      </c>
    </row>
    <row r="131" spans="1:17" x14ac:dyDescent="0.3">
      <c r="A131" s="72">
        <v>43655</v>
      </c>
      <c r="B131" s="95">
        <v>4.5401999999999996</v>
      </c>
      <c r="C131" s="6">
        <f t="shared" si="6"/>
        <v>4.5491999999999999</v>
      </c>
      <c r="D131" s="19">
        <f>Table21[[#This Row],[Adj Close]]-Table21[[#This Row],[Naive Trend ]]</f>
        <v>-9.0000000000003411E-3</v>
      </c>
      <c r="E131" s="7">
        <f t="shared" ref="E131:E194" si="10">(B131-C131)^2</f>
        <v>8.1000000000006143E-5</v>
      </c>
      <c r="F131" s="7">
        <f>ABS(Table21[[#This Row],[Erorr 1]])</f>
        <v>9.0000000000003411E-3</v>
      </c>
      <c r="G131" s="8">
        <f>Table21[[#This Row],[Abs Erorr 1]]/Table21[[#This Row],[Adj Close]]</f>
        <v>1.9822915290076079E-3</v>
      </c>
      <c r="H131" s="6">
        <f t="shared" si="8"/>
        <v>4.5792999999999999</v>
      </c>
      <c r="I131" s="9">
        <f>(Table21[[#This Row],[Adj Close]]-Table21[[#This Row],[3-MA]])</f>
        <v>-3.9100000000000357E-2</v>
      </c>
      <c r="J131" s="5">
        <f t="shared" si="7"/>
        <v>1.528810000000028E-3</v>
      </c>
      <c r="K131" s="5">
        <f>ABS(Table21[[#This Row],[Erorr 2]])</f>
        <v>3.9100000000000357E-2</v>
      </c>
      <c r="L131" s="8">
        <f>Table21[[#This Row],[Abs Erorr 2]]/Table21[[#This Row],[Adj Close]]</f>
        <v>8.6119554204661386E-3</v>
      </c>
      <c r="M131" s="6">
        <f t="shared" si="9"/>
        <v>4.5612666666666666</v>
      </c>
      <c r="N131" s="11">
        <f>Table21[[#This Row],[Adj Close]]-Table21[[#This Row],[6-MA]]</f>
        <v>-2.1066666666667011E-2</v>
      </c>
      <c r="O131" s="12">
        <f>(Table21[[#This Row],[Adj Close]]-M131)^2</f>
        <v>4.4380444444445895E-4</v>
      </c>
      <c r="P131" s="12">
        <f>ABS(Table21[[#This Row],[Erorr 3]])</f>
        <v>2.1066666666667011E-2</v>
      </c>
      <c r="Q131" s="182">
        <f>Table21[[#This Row],[Abs Erorr 3]]/Table21[[#This Row],[Adj Close]]</f>
        <v>4.6400305419732639E-3</v>
      </c>
    </row>
    <row r="132" spans="1:17" x14ac:dyDescent="0.3">
      <c r="A132" s="72">
        <v>43656</v>
      </c>
      <c r="B132" s="95">
        <v>4.5673000000000004</v>
      </c>
      <c r="C132" s="6">
        <f t="shared" ref="C132:C195" si="11">B131</f>
        <v>4.5401999999999996</v>
      </c>
      <c r="D132" s="19">
        <f>Table21[[#This Row],[Adj Close]]-Table21[[#This Row],[Naive Trend ]]</f>
        <v>2.710000000000079E-2</v>
      </c>
      <c r="E132" s="7">
        <f t="shared" si="10"/>
        <v>7.3441000000004284E-4</v>
      </c>
      <c r="F132" s="7">
        <f>ABS(Table21[[#This Row],[Erorr 1]])</f>
        <v>2.710000000000079E-2</v>
      </c>
      <c r="G132" s="8">
        <f>Table21[[#This Row],[Abs Erorr 1]]/Table21[[#This Row],[Adj Close]]</f>
        <v>5.9334836774463662E-3</v>
      </c>
      <c r="H132" s="6">
        <f t="shared" si="8"/>
        <v>4.5522333333333336</v>
      </c>
      <c r="I132" s="9">
        <f>(Table21[[#This Row],[Adj Close]]-Table21[[#This Row],[3-MA]])</f>
        <v>1.5066666666666784E-2</v>
      </c>
      <c r="J132" s="5">
        <f t="shared" si="7"/>
        <v>2.2700444444444796E-4</v>
      </c>
      <c r="K132" s="5">
        <f>ABS(Table21[[#This Row],[Erorr 2]])</f>
        <v>1.5066666666666784E-2</v>
      </c>
      <c r="L132" s="8">
        <f>Table21[[#This Row],[Abs Erorr 2]]/Table21[[#This Row],[Adj Close]]</f>
        <v>3.2988125734387456E-3</v>
      </c>
      <c r="M132" s="6">
        <f t="shared" si="9"/>
        <v>4.5642666666666658</v>
      </c>
      <c r="N132" s="11">
        <f>Table21[[#This Row],[Adj Close]]-Table21[[#This Row],[6-MA]]</f>
        <v>3.0333333333345536E-3</v>
      </c>
      <c r="O132" s="12">
        <f>(Table21[[#This Row],[Adj Close]]-M132)^2</f>
        <v>9.2011111111185144E-6</v>
      </c>
      <c r="P132" s="12">
        <f>ABS(Table21[[#This Row],[Erorr 3]])</f>
        <v>3.0333333333345536E-3</v>
      </c>
      <c r="Q132" s="182">
        <f>Table21[[#This Row],[Abs Erorr 3]]/Table21[[#This Row],[Adj Close]]</f>
        <v>6.6414146943151388E-4</v>
      </c>
    </row>
    <row r="133" spans="1:17" x14ac:dyDescent="0.3">
      <c r="A133" s="72">
        <v>43657</v>
      </c>
      <c r="B133" s="95">
        <v>4.5673000000000004</v>
      </c>
      <c r="C133" s="6">
        <f t="shared" si="11"/>
        <v>4.5673000000000004</v>
      </c>
      <c r="D133" s="19">
        <f>Table21[[#This Row],[Adj Close]]-Table21[[#This Row],[Naive Trend ]]</f>
        <v>0</v>
      </c>
      <c r="E133" s="7">
        <f t="shared" si="10"/>
        <v>0</v>
      </c>
      <c r="F133" s="7">
        <f>ABS(Table21[[#This Row],[Erorr 1]])</f>
        <v>0</v>
      </c>
      <c r="G133" s="8">
        <f>Table21[[#This Row],[Abs Erorr 1]]/Table21[[#This Row],[Adj Close]]</f>
        <v>0</v>
      </c>
      <c r="H133" s="6">
        <f t="shared" si="8"/>
        <v>4.5522333333333336</v>
      </c>
      <c r="I133" s="9">
        <f>(Table21[[#This Row],[Adj Close]]-Table21[[#This Row],[3-MA]])</f>
        <v>1.5066666666666784E-2</v>
      </c>
      <c r="J133" s="5">
        <f t="shared" ref="J133:J196" si="12">(B133-H133)^2</f>
        <v>2.2700444444444796E-4</v>
      </c>
      <c r="K133" s="5">
        <f>ABS(Table21[[#This Row],[Erorr 2]])</f>
        <v>1.5066666666666784E-2</v>
      </c>
      <c r="L133" s="8">
        <f>Table21[[#This Row],[Abs Erorr 2]]/Table21[[#This Row],[Adj Close]]</f>
        <v>3.2988125734387456E-3</v>
      </c>
      <c r="M133" s="6">
        <f t="shared" si="9"/>
        <v>4.5687833333333332</v>
      </c>
      <c r="N133" s="11">
        <f>Table21[[#This Row],[Adj Close]]-Table21[[#This Row],[6-MA]]</f>
        <v>-1.4833333333328369E-3</v>
      </c>
      <c r="O133" s="12">
        <f>(Table21[[#This Row],[Adj Close]]-M133)^2</f>
        <v>2.2002777777763049E-6</v>
      </c>
      <c r="P133" s="12">
        <f>ABS(Table21[[#This Row],[Erorr 3]])</f>
        <v>1.4833333333328369E-3</v>
      </c>
      <c r="Q133" s="182">
        <f>Table21[[#This Row],[Abs Erorr 3]]/Table21[[#This Row],[Adj Close]]</f>
        <v>3.2477247680967678E-4</v>
      </c>
    </row>
    <row r="134" spans="1:17" x14ac:dyDescent="0.3">
      <c r="A134" s="72">
        <v>43658</v>
      </c>
      <c r="B134" s="95">
        <v>4.6033999999999997</v>
      </c>
      <c r="C134" s="6">
        <f t="shared" si="11"/>
        <v>4.5673000000000004</v>
      </c>
      <c r="D134" s="19">
        <f>Table21[[#This Row],[Adj Close]]-Table21[[#This Row],[Naive Trend ]]</f>
        <v>3.6099999999999355E-2</v>
      </c>
      <c r="E134" s="7">
        <f t="shared" si="10"/>
        <v>1.3032099999999533E-3</v>
      </c>
      <c r="F134" s="7">
        <f>ABS(Table21[[#This Row],[Erorr 1]])</f>
        <v>3.6099999999999355E-2</v>
      </c>
      <c r="G134" s="8">
        <f>Table21[[#This Row],[Abs Erorr 1]]/Table21[[#This Row],[Adj Close]]</f>
        <v>7.8420298040577305E-3</v>
      </c>
      <c r="H134" s="6">
        <f t="shared" ref="H134:H197" si="13">AVERAGE(B131:B133)</f>
        <v>4.5582666666666674</v>
      </c>
      <c r="I134" s="9">
        <f>(Table21[[#This Row],[Adj Close]]-Table21[[#This Row],[3-MA]])</f>
        <v>4.5133333333332359E-2</v>
      </c>
      <c r="J134" s="5">
        <f t="shared" si="12"/>
        <v>2.0370177777776898E-3</v>
      </c>
      <c r="K134" s="5">
        <f>ABS(Table21[[#This Row],[Erorr 2]])</f>
        <v>4.5133333333332359E-2</v>
      </c>
      <c r="L134" s="8">
        <f>Table21[[#This Row],[Abs Erorr 2]]/Table21[[#This Row],[Adj Close]]</f>
        <v>9.804347511259583E-3</v>
      </c>
      <c r="M134" s="6">
        <f t="shared" si="9"/>
        <v>4.5687833333333332</v>
      </c>
      <c r="N134" s="11">
        <f>Table21[[#This Row],[Adj Close]]-Table21[[#This Row],[6-MA]]</f>
        <v>3.4616666666666518E-2</v>
      </c>
      <c r="O134" s="12">
        <f>(Table21[[#This Row],[Adj Close]]-M134)^2</f>
        <v>1.1983136111111009E-3</v>
      </c>
      <c r="P134" s="12">
        <f>ABS(Table21[[#This Row],[Erorr 3]])</f>
        <v>3.4616666666666518E-2</v>
      </c>
      <c r="Q134" s="182">
        <f>Table21[[#This Row],[Abs Erorr 3]]/Table21[[#This Row],[Adj Close]]</f>
        <v>7.5198042026907328E-3</v>
      </c>
    </row>
    <row r="135" spans="1:17" x14ac:dyDescent="0.3">
      <c r="A135" s="72">
        <v>43661</v>
      </c>
      <c r="B135" s="95">
        <v>4.6033999999999997</v>
      </c>
      <c r="C135" s="6">
        <f t="shared" si="11"/>
        <v>4.6033999999999997</v>
      </c>
      <c r="D135" s="19">
        <f>Table21[[#This Row],[Adj Close]]-Table21[[#This Row],[Naive Trend ]]</f>
        <v>0</v>
      </c>
      <c r="E135" s="7">
        <f t="shared" si="10"/>
        <v>0</v>
      </c>
      <c r="F135" s="7">
        <f>ABS(Table21[[#This Row],[Erorr 1]])</f>
        <v>0</v>
      </c>
      <c r="G135" s="8">
        <f>Table21[[#This Row],[Abs Erorr 1]]/Table21[[#This Row],[Adj Close]]</f>
        <v>0</v>
      </c>
      <c r="H135" s="6">
        <f t="shared" si="13"/>
        <v>4.5793333333333335</v>
      </c>
      <c r="I135" s="9">
        <f>(Table21[[#This Row],[Adj Close]]-Table21[[#This Row],[3-MA]])</f>
        <v>2.4066666666666237E-2</v>
      </c>
      <c r="J135" s="5">
        <f t="shared" si="12"/>
        <v>5.7920444444442369E-4</v>
      </c>
      <c r="K135" s="5">
        <f>ABS(Table21[[#This Row],[Erorr 2]])</f>
        <v>2.4066666666666237E-2</v>
      </c>
      <c r="L135" s="8">
        <f>Table21[[#This Row],[Abs Erorr 2]]/Table21[[#This Row],[Adj Close]]</f>
        <v>5.2280198693718206E-3</v>
      </c>
      <c r="M135" s="6">
        <f t="shared" si="9"/>
        <v>4.5657833333333331</v>
      </c>
      <c r="N135" s="11">
        <f>Table21[[#This Row],[Adj Close]]-Table21[[#This Row],[6-MA]]</f>
        <v>3.7616666666666632E-2</v>
      </c>
      <c r="O135" s="12">
        <f>(Table21[[#This Row],[Adj Close]]-M135)^2</f>
        <v>1.4150136111111085E-3</v>
      </c>
      <c r="P135" s="12">
        <f>ABS(Table21[[#This Row],[Erorr 3]])</f>
        <v>3.7616666666666632E-2</v>
      </c>
      <c r="Q135" s="182">
        <f>Table21[[#This Row],[Abs Erorr 3]]/Table21[[#This Row],[Adj Close]]</f>
        <v>8.1714964301747919E-3</v>
      </c>
    </row>
    <row r="136" spans="1:17" x14ac:dyDescent="0.3">
      <c r="A136" s="72">
        <v>43662</v>
      </c>
      <c r="B136" s="95">
        <v>4.6214000000000004</v>
      </c>
      <c r="C136" s="6">
        <f t="shared" si="11"/>
        <v>4.6033999999999997</v>
      </c>
      <c r="D136" s="19">
        <f>Table21[[#This Row],[Adj Close]]-Table21[[#This Row],[Naive Trend ]]</f>
        <v>1.8000000000000682E-2</v>
      </c>
      <c r="E136" s="7">
        <f t="shared" si="10"/>
        <v>3.2400000000002457E-4</v>
      </c>
      <c r="F136" s="7">
        <f>ABS(Table21[[#This Row],[Erorr 1]])</f>
        <v>1.8000000000000682E-2</v>
      </c>
      <c r="G136" s="8">
        <f>Table21[[#This Row],[Abs Erorr 1]]/Table21[[#This Row],[Adj Close]]</f>
        <v>3.8949236162203402E-3</v>
      </c>
      <c r="H136" s="6">
        <f t="shared" si="13"/>
        <v>4.5913666666666666</v>
      </c>
      <c r="I136" s="9">
        <f>(Table21[[#This Row],[Adj Close]]-Table21[[#This Row],[3-MA]])</f>
        <v>3.00333333333338E-2</v>
      </c>
      <c r="J136" s="5">
        <f t="shared" si="12"/>
        <v>9.0200111111113921E-4</v>
      </c>
      <c r="K136" s="5">
        <f>ABS(Table21[[#This Row],[Erorr 2]])</f>
        <v>3.00333333333338E-2</v>
      </c>
      <c r="L136" s="8">
        <f>Table21[[#This Row],[Abs Erorr 2]]/Table21[[#This Row],[Adj Close]]</f>
        <v>6.4987521818786077E-3</v>
      </c>
      <c r="M136" s="6">
        <f t="shared" si="9"/>
        <v>4.5718000000000005</v>
      </c>
      <c r="N136" s="11">
        <f>Table21[[#This Row],[Adj Close]]-Table21[[#This Row],[6-MA]]</f>
        <v>4.9599999999999866E-2</v>
      </c>
      <c r="O136" s="12">
        <f>(Table21[[#This Row],[Adj Close]]-M136)^2</f>
        <v>2.4601599999999869E-3</v>
      </c>
      <c r="P136" s="12">
        <f>ABS(Table21[[#This Row],[Erorr 3]])</f>
        <v>4.9599999999999866E-2</v>
      </c>
      <c r="Q136" s="182">
        <f>Table21[[#This Row],[Abs Erorr 3]]/Table21[[#This Row],[Adj Close]]</f>
        <v>1.0732678409140058E-2</v>
      </c>
    </row>
    <row r="137" spans="1:17" x14ac:dyDescent="0.3">
      <c r="A137" s="72">
        <v>43663</v>
      </c>
      <c r="B137" s="95">
        <v>4.6576000000000004</v>
      </c>
      <c r="C137" s="6">
        <f t="shared" si="11"/>
        <v>4.6214000000000004</v>
      </c>
      <c r="D137" s="19">
        <f>Table21[[#This Row],[Adj Close]]-Table21[[#This Row],[Naive Trend ]]</f>
        <v>3.620000000000001E-2</v>
      </c>
      <c r="E137" s="7">
        <f t="shared" si="10"/>
        <v>1.3104400000000008E-3</v>
      </c>
      <c r="F137" s="7">
        <f>ABS(Table21[[#This Row],[Erorr 1]])</f>
        <v>3.620000000000001E-2</v>
      </c>
      <c r="G137" s="8">
        <f>Table21[[#This Row],[Abs Erorr 1]]/Table21[[#This Row],[Adj Close]]</f>
        <v>7.772243215389902E-3</v>
      </c>
      <c r="H137" s="6">
        <f t="shared" si="13"/>
        <v>4.6093999999999999</v>
      </c>
      <c r="I137" s="9">
        <f>(Table21[[#This Row],[Adj Close]]-Table21[[#This Row],[3-MA]])</f>
        <v>4.8200000000000465E-2</v>
      </c>
      <c r="J137" s="5">
        <f t="shared" si="12"/>
        <v>2.323240000000045E-3</v>
      </c>
      <c r="K137" s="5">
        <f>ABS(Table21[[#This Row],[Erorr 2]])</f>
        <v>4.8200000000000465E-2</v>
      </c>
      <c r="L137" s="8">
        <f>Table21[[#This Row],[Abs Erorr 2]]/Table21[[#This Row],[Adj Close]]</f>
        <v>1.0348677430436375E-2</v>
      </c>
      <c r="M137" s="6">
        <f t="shared" ref="M137:M200" si="14">AVERAGE(B131:B136)</f>
        <v>4.5838333333333336</v>
      </c>
      <c r="N137" s="11">
        <f>Table21[[#This Row],[Adj Close]]-Table21[[#This Row],[6-MA]]</f>
        <v>7.3766666666666758E-2</v>
      </c>
      <c r="O137" s="12">
        <f>(Table21[[#This Row],[Adj Close]]-M137)^2</f>
        <v>5.441521111111125E-3</v>
      </c>
      <c r="P137" s="12">
        <f>ABS(Table21[[#This Row],[Erorr 3]])</f>
        <v>7.3766666666666758E-2</v>
      </c>
      <c r="Q137" s="182">
        <f>Table21[[#This Row],[Abs Erorr 3]]/Table21[[#This Row],[Adj Close]]</f>
        <v>1.5837913660826767E-2</v>
      </c>
    </row>
    <row r="138" spans="1:17" x14ac:dyDescent="0.3">
      <c r="A138" s="72">
        <v>43664</v>
      </c>
      <c r="B138" s="95">
        <v>4.6395</v>
      </c>
      <c r="C138" s="6">
        <f t="shared" si="11"/>
        <v>4.6576000000000004</v>
      </c>
      <c r="D138" s="19">
        <f>Table21[[#This Row],[Adj Close]]-Table21[[#This Row],[Naive Trend ]]</f>
        <v>-1.8100000000000449E-2</v>
      </c>
      <c r="E138" s="7">
        <f t="shared" si="10"/>
        <v>3.2761000000001625E-4</v>
      </c>
      <c r="F138" s="7">
        <f>ABS(Table21[[#This Row],[Erorr 1]])</f>
        <v>1.8100000000000449E-2</v>
      </c>
      <c r="G138" s="8">
        <f>Table21[[#This Row],[Abs Erorr 1]]/Table21[[#This Row],[Adj Close]]</f>
        <v>3.9012824657830474E-3</v>
      </c>
      <c r="H138" s="6">
        <f t="shared" si="13"/>
        <v>4.6274666666666668</v>
      </c>
      <c r="I138" s="9">
        <f>(Table21[[#This Row],[Adj Close]]-Table21[[#This Row],[3-MA]])</f>
        <v>1.2033333333333118E-2</v>
      </c>
      <c r="J138" s="5">
        <f t="shared" si="12"/>
        <v>1.4480111111110592E-4</v>
      </c>
      <c r="K138" s="5">
        <f>ABS(Table21[[#This Row],[Erorr 2]])</f>
        <v>1.2033333333333118E-2</v>
      </c>
      <c r="L138" s="8">
        <f>Table21[[#This Row],[Abs Erorr 2]]/Table21[[#This Row],[Adj Close]]</f>
        <v>2.5936702949311604E-3</v>
      </c>
      <c r="M138" s="6">
        <f t="shared" si="14"/>
        <v>4.6034000000000006</v>
      </c>
      <c r="N138" s="11">
        <f>Table21[[#This Row],[Adj Close]]-Table21[[#This Row],[6-MA]]</f>
        <v>3.6099999999999355E-2</v>
      </c>
      <c r="O138" s="12">
        <f>(Table21[[#This Row],[Adj Close]]-M138)^2</f>
        <v>1.3032099999999533E-3</v>
      </c>
      <c r="P138" s="12">
        <f>ABS(Table21[[#This Row],[Erorr 3]])</f>
        <v>3.6099999999999355E-2</v>
      </c>
      <c r="Q138" s="182">
        <f>Table21[[#This Row],[Abs Erorr 3]]/Table21[[#This Row],[Adj Close]]</f>
        <v>7.7810108847934812E-3</v>
      </c>
    </row>
    <row r="139" spans="1:17" x14ac:dyDescent="0.3">
      <c r="A139" s="72">
        <v>43665</v>
      </c>
      <c r="B139" s="95">
        <v>4.6395</v>
      </c>
      <c r="C139" s="6">
        <f t="shared" si="11"/>
        <v>4.6395</v>
      </c>
      <c r="D139" s="19">
        <f>Table21[[#This Row],[Adj Close]]-Table21[[#This Row],[Naive Trend ]]</f>
        <v>0</v>
      </c>
      <c r="E139" s="7">
        <f t="shared" si="10"/>
        <v>0</v>
      </c>
      <c r="F139" s="7">
        <f>ABS(Table21[[#This Row],[Erorr 1]])</f>
        <v>0</v>
      </c>
      <c r="G139" s="8">
        <f>Table21[[#This Row],[Abs Erorr 1]]/Table21[[#This Row],[Adj Close]]</f>
        <v>0</v>
      </c>
      <c r="H139" s="6">
        <f t="shared" si="13"/>
        <v>4.6395</v>
      </c>
      <c r="I139" s="9">
        <f>(Table21[[#This Row],[Adj Close]]-Table21[[#This Row],[3-MA]])</f>
        <v>0</v>
      </c>
      <c r="J139" s="5">
        <f t="shared" si="12"/>
        <v>0</v>
      </c>
      <c r="K139" s="5">
        <f>ABS(Table21[[#This Row],[Erorr 2]])</f>
        <v>0</v>
      </c>
      <c r="L139" s="8">
        <f>Table21[[#This Row],[Abs Erorr 2]]/Table21[[#This Row],[Adj Close]]</f>
        <v>0</v>
      </c>
      <c r="M139" s="6">
        <f t="shared" si="14"/>
        <v>4.6154333333333328</v>
      </c>
      <c r="N139" s="11">
        <f>Table21[[#This Row],[Adj Close]]-Table21[[#This Row],[6-MA]]</f>
        <v>2.4066666666667125E-2</v>
      </c>
      <c r="O139" s="12">
        <f>(Table21[[#This Row],[Adj Close]]-M139)^2</f>
        <v>5.7920444444446652E-4</v>
      </c>
      <c r="P139" s="12">
        <f>ABS(Table21[[#This Row],[Erorr 3]])</f>
        <v>2.4066666666667125E-2</v>
      </c>
      <c r="Q139" s="182">
        <f>Table21[[#This Row],[Abs Erorr 3]]/Table21[[#This Row],[Adj Close]]</f>
        <v>5.1873405898625125E-3</v>
      </c>
    </row>
    <row r="140" spans="1:17" x14ac:dyDescent="0.3">
      <c r="A140" s="72">
        <v>43668</v>
      </c>
      <c r="B140" s="95">
        <v>4.6214000000000004</v>
      </c>
      <c r="C140" s="6">
        <f t="shared" si="11"/>
        <v>4.6395</v>
      </c>
      <c r="D140" s="19">
        <f>Table21[[#This Row],[Adj Close]]-Table21[[#This Row],[Naive Trend ]]</f>
        <v>-1.8099999999999561E-2</v>
      </c>
      <c r="E140" s="7">
        <f t="shared" si="10"/>
        <v>3.2760999999998411E-4</v>
      </c>
      <c r="F140" s="7">
        <f>ABS(Table21[[#This Row],[Erorr 1]])</f>
        <v>1.8099999999999561E-2</v>
      </c>
      <c r="G140" s="8">
        <f>Table21[[#This Row],[Abs Erorr 1]]/Table21[[#This Row],[Adj Close]]</f>
        <v>3.916562080754654E-3</v>
      </c>
      <c r="H140" s="6">
        <f t="shared" si="13"/>
        <v>4.6455333333333337</v>
      </c>
      <c r="I140" s="9">
        <f>(Table21[[#This Row],[Adj Close]]-Table21[[#This Row],[3-MA]])</f>
        <v>-2.413333333333334E-2</v>
      </c>
      <c r="J140" s="5">
        <f t="shared" si="12"/>
        <v>5.8241777777777806E-4</v>
      </c>
      <c r="K140" s="5">
        <f>ABS(Table21[[#This Row],[Erorr 2]])</f>
        <v>2.413333333333334E-2</v>
      </c>
      <c r="L140" s="8">
        <f>Table21[[#This Row],[Abs Erorr 2]]/Table21[[#This Row],[Adj Close]]</f>
        <v>5.2220827743396673E-3</v>
      </c>
      <c r="M140" s="6">
        <f t="shared" si="14"/>
        <v>4.627466666666666</v>
      </c>
      <c r="N140" s="11">
        <f>Table21[[#This Row],[Adj Close]]-Table21[[#This Row],[6-MA]]</f>
        <v>-6.0666666666655544E-3</v>
      </c>
      <c r="O140" s="12">
        <f>(Table21[[#This Row],[Adj Close]]-M140)^2</f>
        <v>3.6804444444430947E-5</v>
      </c>
      <c r="P140" s="12">
        <f>ABS(Table21[[#This Row],[Erorr 3]])</f>
        <v>6.0666666666655544E-3</v>
      </c>
      <c r="Q140" s="182">
        <f>Table21[[#This Row],[Abs Erorr 3]]/Table21[[#This Row],[Adj Close]]</f>
        <v>1.3127335150961946E-3</v>
      </c>
    </row>
    <row r="141" spans="1:17" x14ac:dyDescent="0.3">
      <c r="A141" s="72">
        <v>43669</v>
      </c>
      <c r="B141" s="95">
        <v>4.6665999999999999</v>
      </c>
      <c r="C141" s="6">
        <f t="shared" si="11"/>
        <v>4.6214000000000004</v>
      </c>
      <c r="D141" s="19">
        <f>Table21[[#This Row],[Adj Close]]-Table21[[#This Row],[Naive Trend ]]</f>
        <v>4.5199999999999463E-2</v>
      </c>
      <c r="E141" s="7">
        <f t="shared" si="10"/>
        <v>2.0430399999999513E-3</v>
      </c>
      <c r="F141" s="7">
        <f>ABS(Table21[[#This Row],[Erorr 1]])</f>
        <v>4.5199999999999463E-2</v>
      </c>
      <c r="G141" s="8">
        <f>Table21[[#This Row],[Abs Erorr 1]]/Table21[[#This Row],[Adj Close]]</f>
        <v>9.6858526550378139E-3</v>
      </c>
      <c r="H141" s="6">
        <f t="shared" si="13"/>
        <v>4.6334666666666671</v>
      </c>
      <c r="I141" s="9">
        <f>(Table21[[#This Row],[Adj Close]]-Table21[[#This Row],[3-MA]])</f>
        <v>3.3133333333332793E-2</v>
      </c>
      <c r="J141" s="5">
        <f t="shared" si="12"/>
        <v>1.097817777777742E-3</v>
      </c>
      <c r="K141" s="5">
        <f>ABS(Table21[[#This Row],[Erorr 2]])</f>
        <v>3.3133333333332793E-2</v>
      </c>
      <c r="L141" s="8">
        <f>Table21[[#This Row],[Abs Erorr 2]]/Table21[[#This Row],[Adj Close]]</f>
        <v>7.1001014300203129E-3</v>
      </c>
      <c r="M141" s="6">
        <f t="shared" si="14"/>
        <v>4.630466666666667</v>
      </c>
      <c r="N141" s="11">
        <f>Table21[[#This Row],[Adj Close]]-Table21[[#This Row],[6-MA]]</f>
        <v>3.6133333333332907E-2</v>
      </c>
      <c r="O141" s="12">
        <f>(Table21[[#This Row],[Adj Close]]-M141)^2</f>
        <v>1.305617777777747E-3</v>
      </c>
      <c r="P141" s="12">
        <f>ABS(Table21[[#This Row],[Erorr 3]])</f>
        <v>3.6133333333332907E-2</v>
      </c>
      <c r="Q141" s="182">
        <f>Table21[[#This Row],[Abs Erorr 3]]/Table21[[#This Row],[Adj Close]]</f>
        <v>7.7429677566821474E-3</v>
      </c>
    </row>
    <row r="142" spans="1:17" x14ac:dyDescent="0.3">
      <c r="A142" s="72">
        <v>43670</v>
      </c>
      <c r="B142" s="95">
        <v>4.6756000000000002</v>
      </c>
      <c r="C142" s="6">
        <f t="shared" si="11"/>
        <v>4.6665999999999999</v>
      </c>
      <c r="D142" s="19">
        <f>Table21[[#This Row],[Adj Close]]-Table21[[#This Row],[Naive Trend ]]</f>
        <v>9.0000000000003411E-3</v>
      </c>
      <c r="E142" s="7">
        <f t="shared" si="10"/>
        <v>8.1000000000006143E-5</v>
      </c>
      <c r="F142" s="7">
        <f>ABS(Table21[[#This Row],[Erorr 1]])</f>
        <v>9.0000000000003411E-3</v>
      </c>
      <c r="G142" s="8">
        <f>Table21[[#This Row],[Abs Erorr 1]]/Table21[[#This Row],[Adj Close]]</f>
        <v>1.9248866455642785E-3</v>
      </c>
      <c r="H142" s="6">
        <f t="shared" si="13"/>
        <v>4.6424999999999992</v>
      </c>
      <c r="I142" s="9">
        <f>(Table21[[#This Row],[Adj Close]]-Table21[[#This Row],[3-MA]])</f>
        <v>3.3100000000001017E-2</v>
      </c>
      <c r="J142" s="5">
        <f t="shared" si="12"/>
        <v>1.0956100000000673E-3</v>
      </c>
      <c r="K142" s="5">
        <f>ABS(Table21[[#This Row],[Erorr 2]])</f>
        <v>3.3100000000001017E-2</v>
      </c>
      <c r="L142" s="8">
        <f>Table21[[#This Row],[Abs Erorr 2]]/Table21[[#This Row],[Adj Close]]</f>
        <v>7.0793053297974629E-3</v>
      </c>
      <c r="M142" s="6">
        <f t="shared" si="14"/>
        <v>4.641</v>
      </c>
      <c r="N142" s="11">
        <f>Table21[[#This Row],[Adj Close]]-Table21[[#This Row],[6-MA]]</f>
        <v>3.4600000000000186E-2</v>
      </c>
      <c r="O142" s="12">
        <f>(Table21[[#This Row],[Adj Close]]-M142)^2</f>
        <v>1.1971600000000129E-3</v>
      </c>
      <c r="P142" s="12">
        <f>ABS(Table21[[#This Row],[Erorr 3]])</f>
        <v>3.4600000000000186E-2</v>
      </c>
      <c r="Q142" s="182">
        <f>Table21[[#This Row],[Abs Erorr 3]]/Table21[[#This Row],[Adj Close]]</f>
        <v>7.4001197707246526E-3</v>
      </c>
    </row>
    <row r="143" spans="1:17" x14ac:dyDescent="0.3">
      <c r="A143" s="72">
        <v>43671</v>
      </c>
      <c r="B143" s="95">
        <v>5.1449999999999996</v>
      </c>
      <c r="C143" s="6">
        <f t="shared" si="11"/>
        <v>4.6756000000000002</v>
      </c>
      <c r="D143" s="19">
        <f>Table21[[#This Row],[Adj Close]]-Table21[[#This Row],[Naive Trend ]]</f>
        <v>0.46939999999999937</v>
      </c>
      <c r="E143" s="7">
        <f t="shared" si="10"/>
        <v>0.2203363599999994</v>
      </c>
      <c r="F143" s="7">
        <f>ABS(Table21[[#This Row],[Erorr 1]])</f>
        <v>0.46939999999999937</v>
      </c>
      <c r="G143" s="8">
        <f>Table21[[#This Row],[Abs Erorr 1]]/Table21[[#This Row],[Adj Close]]</f>
        <v>9.1234207968901734E-2</v>
      </c>
      <c r="H143" s="6">
        <f t="shared" si="13"/>
        <v>4.6545333333333332</v>
      </c>
      <c r="I143" s="9">
        <f>(Table21[[#This Row],[Adj Close]]-Table21[[#This Row],[3-MA]])</f>
        <v>0.49046666666666638</v>
      </c>
      <c r="J143" s="5">
        <f t="shared" si="12"/>
        <v>0.24055755111111082</v>
      </c>
      <c r="K143" s="5">
        <f>ABS(Table21[[#This Row],[Erorr 2]])</f>
        <v>0.49046666666666638</v>
      </c>
      <c r="L143" s="8">
        <f>Table21[[#This Row],[Abs Erorr 2]]/Table21[[#This Row],[Adj Close]]</f>
        <v>9.5328798185940991E-2</v>
      </c>
      <c r="M143" s="6">
        <f t="shared" si="14"/>
        <v>4.650033333333333</v>
      </c>
      <c r="N143" s="11">
        <f>Table21[[#This Row],[Adj Close]]-Table21[[#This Row],[6-MA]]</f>
        <v>0.49496666666666655</v>
      </c>
      <c r="O143" s="12">
        <f>(Table21[[#This Row],[Adj Close]]-M143)^2</f>
        <v>0.244992001111111</v>
      </c>
      <c r="P143" s="12">
        <f>ABS(Table21[[#This Row],[Erorr 3]])</f>
        <v>0.49496666666666655</v>
      </c>
      <c r="Q143" s="182">
        <f>Table21[[#This Row],[Abs Erorr 3]]/Table21[[#This Row],[Adj Close]]</f>
        <v>9.6203433754454143E-2</v>
      </c>
    </row>
    <row r="144" spans="1:17" x14ac:dyDescent="0.3">
      <c r="A144" s="72">
        <v>43672</v>
      </c>
      <c r="B144" s="95">
        <v>5.1630000000000003</v>
      </c>
      <c r="C144" s="6">
        <f t="shared" si="11"/>
        <v>5.1449999999999996</v>
      </c>
      <c r="D144" s="19">
        <f>Table21[[#This Row],[Adj Close]]-Table21[[#This Row],[Naive Trend ]]</f>
        <v>1.8000000000000682E-2</v>
      </c>
      <c r="E144" s="7">
        <f t="shared" si="10"/>
        <v>3.2400000000002457E-4</v>
      </c>
      <c r="F144" s="7">
        <f>ABS(Table21[[#This Row],[Erorr 1]])</f>
        <v>1.8000000000000682E-2</v>
      </c>
      <c r="G144" s="8">
        <f>Table21[[#This Row],[Abs Erorr 1]]/Table21[[#This Row],[Adj Close]]</f>
        <v>3.4863451481698007E-3</v>
      </c>
      <c r="H144" s="6">
        <f t="shared" si="13"/>
        <v>4.8290666666666668</v>
      </c>
      <c r="I144" s="9">
        <f>(Table21[[#This Row],[Adj Close]]-Table21[[#This Row],[3-MA]])</f>
        <v>0.33393333333333342</v>
      </c>
      <c r="J144" s="5">
        <f t="shared" si="12"/>
        <v>0.11151147111111116</v>
      </c>
      <c r="K144" s="5">
        <f>ABS(Table21[[#This Row],[Erorr 2]])</f>
        <v>0.33393333333333342</v>
      </c>
      <c r="L144" s="8">
        <f>Table21[[#This Row],[Abs Erorr 2]]/Table21[[#This Row],[Adj Close]]</f>
        <v>6.4678158693266208E-2</v>
      </c>
      <c r="M144" s="6">
        <f t="shared" si="14"/>
        <v>4.7312666666666665</v>
      </c>
      <c r="N144" s="11">
        <f>Table21[[#This Row],[Adj Close]]-Table21[[#This Row],[6-MA]]</f>
        <v>0.43173333333333375</v>
      </c>
      <c r="O144" s="12">
        <f>(Table21[[#This Row],[Adj Close]]-M144)^2</f>
        <v>0.18639367111111146</v>
      </c>
      <c r="P144" s="12">
        <f>ABS(Table21[[#This Row],[Erorr 3]])</f>
        <v>0.43173333333333375</v>
      </c>
      <c r="Q144" s="182">
        <f>Table21[[#This Row],[Abs Erorr 3]]/Table21[[#This Row],[Adj Close]]</f>
        <v>8.3620633998321467E-2</v>
      </c>
    </row>
    <row r="145" spans="1:17" x14ac:dyDescent="0.3">
      <c r="A145" s="72">
        <v>43675</v>
      </c>
      <c r="B145" s="95">
        <v>5.1502999999999997</v>
      </c>
      <c r="C145" s="6">
        <f t="shared" si="11"/>
        <v>5.1630000000000003</v>
      </c>
      <c r="D145" s="19">
        <f>Table21[[#This Row],[Adj Close]]-Table21[[#This Row],[Naive Trend ]]</f>
        <v>-1.27000000000006E-2</v>
      </c>
      <c r="E145" s="7">
        <f t="shared" si="10"/>
        <v>1.6129000000001523E-4</v>
      </c>
      <c r="F145" s="7">
        <f>ABS(Table21[[#This Row],[Erorr 1]])</f>
        <v>1.27000000000006E-2</v>
      </c>
      <c r="G145" s="8">
        <f>Table21[[#This Row],[Abs Erorr 1]]/Table21[[#This Row],[Adj Close]]</f>
        <v>2.4658757742268608E-3</v>
      </c>
      <c r="H145" s="6">
        <f t="shared" si="13"/>
        <v>4.994533333333333</v>
      </c>
      <c r="I145" s="9">
        <f>(Table21[[#This Row],[Adj Close]]-Table21[[#This Row],[3-MA]])</f>
        <v>0.15576666666666661</v>
      </c>
      <c r="J145" s="5">
        <f t="shared" si="12"/>
        <v>2.4263254444444427E-2</v>
      </c>
      <c r="K145" s="5">
        <f>ABS(Table21[[#This Row],[Erorr 2]])</f>
        <v>0.15576666666666661</v>
      </c>
      <c r="L145" s="8">
        <f>Table21[[#This Row],[Abs Erorr 2]]/Table21[[#This Row],[Adj Close]]</f>
        <v>3.0244192894912262E-2</v>
      </c>
      <c r="M145" s="6">
        <f t="shared" si="14"/>
        <v>4.8185166666666666</v>
      </c>
      <c r="N145" s="11">
        <f>Table21[[#This Row],[Adj Close]]-Table21[[#This Row],[6-MA]]</f>
        <v>0.3317833333333331</v>
      </c>
      <c r="O145" s="12">
        <f>(Table21[[#This Row],[Adj Close]]-M145)^2</f>
        <v>0.11008018027777762</v>
      </c>
      <c r="P145" s="12">
        <f>ABS(Table21[[#This Row],[Erorr 3]])</f>
        <v>0.3317833333333331</v>
      </c>
      <c r="Q145" s="182">
        <f>Table21[[#This Row],[Abs Erorr 3]]/Table21[[#This Row],[Adj Close]]</f>
        <v>6.4420195587312018E-2</v>
      </c>
    </row>
    <row r="146" spans="1:17" x14ac:dyDescent="0.3">
      <c r="A146" s="72">
        <v>43676</v>
      </c>
      <c r="B146" s="95">
        <v>4.9862000000000002</v>
      </c>
      <c r="C146" s="6">
        <f t="shared" si="11"/>
        <v>5.1502999999999997</v>
      </c>
      <c r="D146" s="19">
        <f>Table21[[#This Row],[Adj Close]]-Table21[[#This Row],[Naive Trend ]]</f>
        <v>-0.16409999999999947</v>
      </c>
      <c r="E146" s="7">
        <f t="shared" si="10"/>
        <v>2.6928809999999824E-2</v>
      </c>
      <c r="F146" s="7">
        <f>ABS(Table21[[#This Row],[Erorr 1]])</f>
        <v>0.16409999999999947</v>
      </c>
      <c r="G146" s="8">
        <f>Table21[[#This Row],[Abs Erorr 1]]/Table21[[#This Row],[Adj Close]]</f>
        <v>3.2910833901568223E-2</v>
      </c>
      <c r="H146" s="6">
        <f t="shared" si="13"/>
        <v>5.1527666666666665</v>
      </c>
      <c r="I146" s="9">
        <f>(Table21[[#This Row],[Adj Close]]-Table21[[#This Row],[3-MA]])</f>
        <v>-0.16656666666666631</v>
      </c>
      <c r="J146" s="5">
        <f t="shared" si="12"/>
        <v>2.7744454444444323E-2</v>
      </c>
      <c r="K146" s="5">
        <f>ABS(Table21[[#This Row],[Erorr 2]])</f>
        <v>0.16656666666666631</v>
      </c>
      <c r="L146" s="8">
        <f>Table21[[#This Row],[Abs Erorr 2]]/Table21[[#This Row],[Adj Close]]</f>
        <v>3.3405532603318418E-2</v>
      </c>
      <c r="M146" s="6">
        <f t="shared" si="14"/>
        <v>4.9036499999999998</v>
      </c>
      <c r="N146" s="11">
        <f>Table21[[#This Row],[Adj Close]]-Table21[[#This Row],[6-MA]]</f>
        <v>8.2550000000000345E-2</v>
      </c>
      <c r="O146" s="12">
        <f>(Table21[[#This Row],[Adj Close]]-M146)^2</f>
        <v>6.814502500000057E-3</v>
      </c>
      <c r="P146" s="12">
        <f>ABS(Table21[[#This Row],[Erorr 3]])</f>
        <v>8.2550000000000345E-2</v>
      </c>
      <c r="Q146" s="182">
        <f>Table21[[#This Row],[Abs Erorr 3]]/Table21[[#This Row],[Adj Close]]</f>
        <v>1.6555693714652511E-2</v>
      </c>
    </row>
    <row r="147" spans="1:17" x14ac:dyDescent="0.3">
      <c r="A147" s="72">
        <v>43677</v>
      </c>
      <c r="B147" s="95">
        <v>4.9314999999999998</v>
      </c>
      <c r="C147" s="6">
        <f t="shared" si="11"/>
        <v>4.9862000000000002</v>
      </c>
      <c r="D147" s="19">
        <f>Table21[[#This Row],[Adj Close]]-Table21[[#This Row],[Naive Trend ]]</f>
        <v>-5.4700000000000415E-2</v>
      </c>
      <c r="E147" s="7">
        <f t="shared" si="10"/>
        <v>2.9920900000000453E-3</v>
      </c>
      <c r="F147" s="7">
        <f>ABS(Table21[[#This Row],[Erorr 1]])</f>
        <v>5.4700000000000415E-2</v>
      </c>
      <c r="G147" s="8">
        <f>Table21[[#This Row],[Abs Erorr 1]]/Table21[[#This Row],[Adj Close]]</f>
        <v>1.109195984994432E-2</v>
      </c>
      <c r="H147" s="6">
        <f t="shared" si="13"/>
        <v>5.0998333333333337</v>
      </c>
      <c r="I147" s="9">
        <f>(Table21[[#This Row],[Adj Close]]-Table21[[#This Row],[3-MA]])</f>
        <v>-0.16833333333333389</v>
      </c>
      <c r="J147" s="5">
        <f t="shared" si="12"/>
        <v>2.8336111111111298E-2</v>
      </c>
      <c r="K147" s="5">
        <f>ABS(Table21[[#This Row],[Erorr 2]])</f>
        <v>0.16833333333333389</v>
      </c>
      <c r="L147" s="8">
        <f>Table21[[#This Row],[Abs Erorr 2]]/Table21[[#This Row],[Adj Close]]</f>
        <v>3.4134306668018637E-2</v>
      </c>
      <c r="M147" s="6">
        <f t="shared" si="14"/>
        <v>4.9644500000000003</v>
      </c>
      <c r="N147" s="11">
        <f>Table21[[#This Row],[Adj Close]]-Table21[[#This Row],[6-MA]]</f>
        <v>-3.2950000000000479E-2</v>
      </c>
      <c r="O147" s="12">
        <f>(Table21[[#This Row],[Adj Close]]-M147)^2</f>
        <v>1.0857025000000316E-3</v>
      </c>
      <c r="P147" s="12">
        <f>ABS(Table21[[#This Row],[Erorr 3]])</f>
        <v>3.2950000000000479E-2</v>
      </c>
      <c r="Q147" s="182">
        <f>Table21[[#This Row],[Abs Erorr 3]]/Table21[[#This Row],[Adj Close]]</f>
        <v>6.6815370576904553E-3</v>
      </c>
    </row>
    <row r="148" spans="1:17" x14ac:dyDescent="0.3">
      <c r="A148" s="72">
        <v>43678</v>
      </c>
      <c r="B148" s="95">
        <v>4.8949999999999996</v>
      </c>
      <c r="C148" s="6">
        <f t="shared" si="11"/>
        <v>4.9314999999999998</v>
      </c>
      <c r="D148" s="19">
        <f>Table21[[#This Row],[Adj Close]]-Table21[[#This Row],[Naive Trend ]]</f>
        <v>-3.6500000000000199E-2</v>
      </c>
      <c r="E148" s="7">
        <f t="shared" si="10"/>
        <v>1.3322500000000146E-3</v>
      </c>
      <c r="F148" s="7">
        <f>ABS(Table21[[#This Row],[Erorr 1]])</f>
        <v>3.6500000000000199E-2</v>
      </c>
      <c r="G148" s="8">
        <f>Table21[[#This Row],[Abs Erorr 1]]/Table21[[#This Row],[Adj Close]]</f>
        <v>7.4565883554648009E-3</v>
      </c>
      <c r="H148" s="6">
        <f t="shared" si="13"/>
        <v>5.0226666666666668</v>
      </c>
      <c r="I148" s="9">
        <f>(Table21[[#This Row],[Adj Close]]-Table21[[#This Row],[3-MA]])</f>
        <v>-0.12766666666666726</v>
      </c>
      <c r="J148" s="5">
        <f t="shared" si="12"/>
        <v>1.6298777777777929E-2</v>
      </c>
      <c r="K148" s="5">
        <f>ABS(Table21[[#This Row],[Erorr 2]])</f>
        <v>0.12766666666666726</v>
      </c>
      <c r="L148" s="8">
        <f>Table21[[#This Row],[Abs Erorr 2]]/Table21[[#This Row],[Adj Close]]</f>
        <v>2.6081035069799238E-2</v>
      </c>
      <c r="M148" s="6">
        <f t="shared" si="14"/>
        <v>5.0085999999999995</v>
      </c>
      <c r="N148" s="11">
        <f>Table21[[#This Row],[Adj Close]]-Table21[[#This Row],[6-MA]]</f>
        <v>-0.11359999999999992</v>
      </c>
      <c r="O148" s="12">
        <f>(Table21[[#This Row],[Adj Close]]-M148)^2</f>
        <v>1.2904959999999983E-2</v>
      </c>
      <c r="P148" s="12">
        <f>ABS(Table21[[#This Row],[Erorr 3]])</f>
        <v>0.11359999999999992</v>
      </c>
      <c r="Q148" s="182">
        <f>Table21[[#This Row],[Abs Erorr 3]]/Table21[[#This Row],[Adj Close]]</f>
        <v>2.3207354443309486E-2</v>
      </c>
    </row>
    <row r="149" spans="1:17" x14ac:dyDescent="0.3">
      <c r="A149" s="72">
        <v>43679</v>
      </c>
      <c r="B149" s="95">
        <v>4.9223999999999997</v>
      </c>
      <c r="C149" s="6">
        <f t="shared" si="11"/>
        <v>4.8949999999999996</v>
      </c>
      <c r="D149" s="19">
        <f>Table21[[#This Row],[Adj Close]]-Table21[[#This Row],[Naive Trend ]]</f>
        <v>2.7400000000000091E-2</v>
      </c>
      <c r="E149" s="7">
        <f t="shared" si="10"/>
        <v>7.5076000000000493E-4</v>
      </c>
      <c r="F149" s="7">
        <f>ABS(Table21[[#This Row],[Erorr 1]])</f>
        <v>2.7400000000000091E-2</v>
      </c>
      <c r="G149" s="8">
        <f>Table21[[#This Row],[Abs Erorr 1]]/Table21[[#This Row],[Adj Close]]</f>
        <v>5.5663903786770871E-3</v>
      </c>
      <c r="H149" s="6">
        <f t="shared" si="13"/>
        <v>4.9375666666666662</v>
      </c>
      <c r="I149" s="9">
        <f>(Table21[[#This Row],[Adj Close]]-Table21[[#This Row],[3-MA]])</f>
        <v>-1.5166666666666551E-2</v>
      </c>
      <c r="J149" s="5">
        <f t="shared" si="12"/>
        <v>2.3002777777777426E-4</v>
      </c>
      <c r="K149" s="5">
        <f>ABS(Table21[[#This Row],[Erorr 2]])</f>
        <v>1.5166666666666551E-2</v>
      </c>
      <c r="L149" s="8">
        <f>Table21[[#This Row],[Abs Erorr 2]]/Table21[[#This Row],[Adj Close]]</f>
        <v>3.0811528251801054E-3</v>
      </c>
      <c r="M149" s="6">
        <f t="shared" si="14"/>
        <v>5.0451666666666659</v>
      </c>
      <c r="N149" s="11">
        <f>Table21[[#This Row],[Adj Close]]-Table21[[#This Row],[6-MA]]</f>
        <v>-0.12276666666666625</v>
      </c>
      <c r="O149" s="12">
        <f>(Table21[[#This Row],[Adj Close]]-M149)^2</f>
        <v>1.5071654444444341E-2</v>
      </c>
      <c r="P149" s="12">
        <f>ABS(Table21[[#This Row],[Erorr 3]])</f>
        <v>0.12276666666666625</v>
      </c>
      <c r="Q149" s="182">
        <f>Table21[[#This Row],[Abs Erorr 3]]/Table21[[#This Row],[Adj Close]]</f>
        <v>2.4940408472831598E-2</v>
      </c>
    </row>
    <row r="150" spans="1:17" x14ac:dyDescent="0.3">
      <c r="A150" s="72">
        <v>43682</v>
      </c>
      <c r="B150" s="95">
        <v>4.8220999999999998</v>
      </c>
      <c r="C150" s="6">
        <f t="shared" si="11"/>
        <v>4.9223999999999997</v>
      </c>
      <c r="D150" s="19">
        <f>Table21[[#This Row],[Adj Close]]-Table21[[#This Row],[Naive Trend ]]</f>
        <v>-0.10029999999999983</v>
      </c>
      <c r="E150" s="7">
        <f t="shared" si="10"/>
        <v>1.0060089999999966E-2</v>
      </c>
      <c r="F150" s="7">
        <f>ABS(Table21[[#This Row],[Erorr 1]])</f>
        <v>0.10029999999999983</v>
      </c>
      <c r="G150" s="8">
        <f>Table21[[#This Row],[Abs Erorr 1]]/Table21[[#This Row],[Adj Close]]</f>
        <v>2.0800066361128935E-2</v>
      </c>
      <c r="H150" s="6">
        <f t="shared" si="13"/>
        <v>4.9162999999999997</v>
      </c>
      <c r="I150" s="9">
        <f>(Table21[[#This Row],[Adj Close]]-Table21[[#This Row],[3-MA]])</f>
        <v>-9.4199999999999839E-2</v>
      </c>
      <c r="J150" s="5">
        <f t="shared" si="12"/>
        <v>8.8736399999999691E-3</v>
      </c>
      <c r="K150" s="5">
        <f>ABS(Table21[[#This Row],[Erorr 2]])</f>
        <v>9.4199999999999839E-2</v>
      </c>
      <c r="L150" s="8">
        <f>Table21[[#This Row],[Abs Erorr 2]]/Table21[[#This Row],[Adj Close]]</f>
        <v>1.9535057340162965E-2</v>
      </c>
      <c r="M150" s="6">
        <f t="shared" si="14"/>
        <v>5.0080666666666671</v>
      </c>
      <c r="N150" s="11">
        <f>Table21[[#This Row],[Adj Close]]-Table21[[#This Row],[6-MA]]</f>
        <v>-0.18596666666666728</v>
      </c>
      <c r="O150" s="12">
        <f>(Table21[[#This Row],[Adj Close]]-M150)^2</f>
        <v>3.4583601111111341E-2</v>
      </c>
      <c r="P150" s="12">
        <f>ABS(Table21[[#This Row],[Erorr 3]])</f>
        <v>0.18596666666666728</v>
      </c>
      <c r="Q150" s="182">
        <f>Table21[[#This Row],[Abs Erorr 3]]/Table21[[#This Row],[Adj Close]]</f>
        <v>3.8565493595459924E-2</v>
      </c>
    </row>
    <row r="151" spans="1:17" x14ac:dyDescent="0.3">
      <c r="A151" s="72">
        <v>43683</v>
      </c>
      <c r="B151" s="95">
        <v>4.8768000000000002</v>
      </c>
      <c r="C151" s="6">
        <f t="shared" si="11"/>
        <v>4.8220999999999998</v>
      </c>
      <c r="D151" s="19">
        <f>Table21[[#This Row],[Adj Close]]-Table21[[#This Row],[Naive Trend ]]</f>
        <v>5.4700000000000415E-2</v>
      </c>
      <c r="E151" s="7">
        <f t="shared" si="10"/>
        <v>2.9920900000000453E-3</v>
      </c>
      <c r="F151" s="7">
        <f>ABS(Table21[[#This Row],[Erorr 1]])</f>
        <v>5.4700000000000415E-2</v>
      </c>
      <c r="G151" s="8">
        <f>Table21[[#This Row],[Abs Erorr 1]]/Table21[[#This Row],[Adj Close]]</f>
        <v>1.12163713910762E-2</v>
      </c>
      <c r="H151" s="6">
        <f t="shared" si="13"/>
        <v>4.879833333333333</v>
      </c>
      <c r="I151" s="9">
        <f>(Table21[[#This Row],[Adj Close]]-Table21[[#This Row],[3-MA]])</f>
        <v>-3.0333333333327772E-3</v>
      </c>
      <c r="J151" s="5">
        <f t="shared" si="12"/>
        <v>9.2011111111077367E-6</v>
      </c>
      <c r="K151" s="5">
        <f>ABS(Table21[[#This Row],[Erorr 2]])</f>
        <v>3.0333333333327772E-3</v>
      </c>
      <c r="L151" s="8">
        <f>Table21[[#This Row],[Abs Erorr 2]]/Table21[[#This Row],[Adj Close]]</f>
        <v>6.219925634294572E-4</v>
      </c>
      <c r="M151" s="6">
        <f t="shared" si="14"/>
        <v>4.9512499999999999</v>
      </c>
      <c r="N151" s="11">
        <f>Table21[[#This Row],[Adj Close]]-Table21[[#This Row],[6-MA]]</f>
        <v>-7.4449999999999683E-2</v>
      </c>
      <c r="O151" s="12">
        <f>(Table21[[#This Row],[Adj Close]]-M151)^2</f>
        <v>5.5428024999999532E-3</v>
      </c>
      <c r="P151" s="12">
        <f>ABS(Table21[[#This Row],[Erorr 3]])</f>
        <v>7.4449999999999683E-2</v>
      </c>
      <c r="Q151" s="182">
        <f>Table21[[#This Row],[Abs Erorr 3]]/Table21[[#This Row],[Adj Close]]</f>
        <v>1.5266158136482874E-2</v>
      </c>
    </row>
    <row r="152" spans="1:17" x14ac:dyDescent="0.3">
      <c r="A152" s="72">
        <v>43684</v>
      </c>
      <c r="B152" s="95">
        <v>4.8494999999999999</v>
      </c>
      <c r="C152" s="6">
        <f t="shared" si="11"/>
        <v>4.8768000000000002</v>
      </c>
      <c r="D152" s="19">
        <f>Table21[[#This Row],[Adj Close]]-Table21[[#This Row],[Naive Trend ]]</f>
        <v>-2.7300000000000324E-2</v>
      </c>
      <c r="E152" s="7">
        <f t="shared" si="10"/>
        <v>7.4529000000001769E-4</v>
      </c>
      <c r="F152" s="7">
        <f>ABS(Table21[[#This Row],[Erorr 1]])</f>
        <v>2.7300000000000324E-2</v>
      </c>
      <c r="G152" s="8">
        <f>Table21[[#This Row],[Abs Erorr 1]]/Table21[[#This Row],[Adj Close]]</f>
        <v>5.6294463346737442E-3</v>
      </c>
      <c r="H152" s="6">
        <f t="shared" si="13"/>
        <v>4.8737666666666657</v>
      </c>
      <c r="I152" s="9">
        <f>(Table21[[#This Row],[Adj Close]]-Table21[[#This Row],[3-MA]])</f>
        <v>-2.426666666666577E-2</v>
      </c>
      <c r="J152" s="5">
        <f t="shared" si="12"/>
        <v>5.8887111111106765E-4</v>
      </c>
      <c r="K152" s="5">
        <f>ABS(Table21[[#This Row],[Erorr 2]])</f>
        <v>2.426666666666577E-2</v>
      </c>
      <c r="L152" s="8">
        <f>Table21[[#This Row],[Abs Erorr 2]]/Table21[[#This Row],[Adj Close]]</f>
        <v>5.0039522974875284E-3</v>
      </c>
      <c r="M152" s="6">
        <f t="shared" si="14"/>
        <v>4.905666666666666</v>
      </c>
      <c r="N152" s="11">
        <f>Table21[[#This Row],[Adj Close]]-Table21[[#This Row],[6-MA]]</f>
        <v>-5.6166666666666032E-2</v>
      </c>
      <c r="O152" s="12">
        <f>(Table21[[#This Row],[Adj Close]]-M152)^2</f>
        <v>3.1546944444443732E-3</v>
      </c>
      <c r="P152" s="12">
        <f>ABS(Table21[[#This Row],[Erorr 3]])</f>
        <v>5.6166666666666032E-2</v>
      </c>
      <c r="Q152" s="182">
        <f>Table21[[#This Row],[Abs Erorr 3]]/Table21[[#This Row],[Adj Close]]</f>
        <v>1.1581950029212503E-2</v>
      </c>
    </row>
    <row r="153" spans="1:17" x14ac:dyDescent="0.3">
      <c r="A153" s="72">
        <v>43685</v>
      </c>
      <c r="B153" s="95">
        <v>4.9223999999999997</v>
      </c>
      <c r="C153" s="6">
        <f t="shared" si="11"/>
        <v>4.8494999999999999</v>
      </c>
      <c r="D153" s="19">
        <f>Table21[[#This Row],[Adj Close]]-Table21[[#This Row],[Naive Trend ]]</f>
        <v>7.2899999999999743E-2</v>
      </c>
      <c r="E153" s="7">
        <f t="shared" si="10"/>
        <v>5.3144099999999622E-3</v>
      </c>
      <c r="F153" s="7">
        <f>ABS(Table21[[#This Row],[Erorr 1]])</f>
        <v>7.2899999999999743E-2</v>
      </c>
      <c r="G153" s="8">
        <f>Table21[[#This Row],[Abs Erorr 1]]/Table21[[#This Row],[Adj Close]]</f>
        <v>1.4809848854217404E-2</v>
      </c>
      <c r="H153" s="6">
        <f t="shared" si="13"/>
        <v>4.8494666666666673</v>
      </c>
      <c r="I153" s="9">
        <f>(Table21[[#This Row],[Adj Close]]-Table21[[#This Row],[3-MA]])</f>
        <v>7.2933333333332406E-2</v>
      </c>
      <c r="J153" s="5">
        <f t="shared" si="12"/>
        <v>5.3192711111109759E-3</v>
      </c>
      <c r="K153" s="5">
        <f>ABS(Table21[[#This Row],[Erorr 2]])</f>
        <v>7.2933333333332406E-2</v>
      </c>
      <c r="L153" s="8">
        <f>Table21[[#This Row],[Abs Erorr 2]]/Table21[[#This Row],[Adj Close]]</f>
        <v>1.4816620618668213E-2</v>
      </c>
      <c r="M153" s="6">
        <f t="shared" si="14"/>
        <v>4.882883333333333</v>
      </c>
      <c r="N153" s="11">
        <f>Table21[[#This Row],[Adj Close]]-Table21[[#This Row],[6-MA]]</f>
        <v>3.9516666666666644E-2</v>
      </c>
      <c r="O153" s="12">
        <f>(Table21[[#This Row],[Adj Close]]-M153)^2</f>
        <v>1.5615669444444427E-3</v>
      </c>
      <c r="P153" s="12">
        <f>ABS(Table21[[#This Row],[Erorr 3]])</f>
        <v>3.9516666666666644E-2</v>
      </c>
      <c r="Q153" s="182">
        <f>Table21[[#This Row],[Abs Erorr 3]]/Table21[[#This Row],[Adj Close]]</f>
        <v>8.0279267565956953E-3</v>
      </c>
    </row>
    <row r="154" spans="1:17" x14ac:dyDescent="0.3">
      <c r="A154" s="72">
        <v>43686</v>
      </c>
      <c r="B154" s="95">
        <v>4.9314999999999998</v>
      </c>
      <c r="C154" s="6">
        <f t="shared" si="11"/>
        <v>4.9223999999999997</v>
      </c>
      <c r="D154" s="19">
        <f>Table21[[#This Row],[Adj Close]]-Table21[[#This Row],[Naive Trend ]]</f>
        <v>9.100000000000108E-3</v>
      </c>
      <c r="E154" s="7">
        <f t="shared" si="10"/>
        <v>8.2810000000001967E-5</v>
      </c>
      <c r="F154" s="7">
        <f>ABS(Table21[[#This Row],[Erorr 1]])</f>
        <v>9.100000000000108E-3</v>
      </c>
      <c r="G154" s="8">
        <f>Table21[[#This Row],[Abs Erorr 1]]/Table21[[#This Row],[Adj Close]]</f>
        <v>1.8452803406671617E-3</v>
      </c>
      <c r="H154" s="6">
        <f t="shared" si="13"/>
        <v>4.8829000000000002</v>
      </c>
      <c r="I154" s="9">
        <f>(Table21[[#This Row],[Adj Close]]-Table21[[#This Row],[3-MA]])</f>
        <v>4.8599999999999532E-2</v>
      </c>
      <c r="J154" s="5">
        <f t="shared" si="12"/>
        <v>2.3619599999999547E-3</v>
      </c>
      <c r="K154" s="5">
        <f>ABS(Table21[[#This Row],[Erorr 2]])</f>
        <v>4.8599999999999532E-2</v>
      </c>
      <c r="L154" s="8">
        <f>Table21[[#This Row],[Abs Erorr 2]]/Table21[[#This Row],[Adj Close]]</f>
        <v>9.8550136875189161E-3</v>
      </c>
      <c r="M154" s="6">
        <f t="shared" si="14"/>
        <v>4.8813666666666657</v>
      </c>
      <c r="N154" s="11">
        <f>Table21[[#This Row],[Adj Close]]-Table21[[#This Row],[6-MA]]</f>
        <v>5.0133333333334029E-2</v>
      </c>
      <c r="O154" s="12">
        <f>(Table21[[#This Row],[Adj Close]]-M154)^2</f>
        <v>2.5133511111111811E-3</v>
      </c>
      <c r="P154" s="12">
        <f>ABS(Table21[[#This Row],[Erorr 3]])</f>
        <v>5.0133333333334029E-2</v>
      </c>
      <c r="Q154" s="182">
        <f>Table21[[#This Row],[Abs Erorr 3]]/Table21[[#This Row],[Adj Close]]</f>
        <v>1.0165940045287241E-2</v>
      </c>
    </row>
    <row r="155" spans="1:17" x14ac:dyDescent="0.3">
      <c r="A155" s="72">
        <v>43689</v>
      </c>
      <c r="B155" s="95">
        <v>4.8403</v>
      </c>
      <c r="C155" s="6">
        <f t="shared" si="11"/>
        <v>4.9314999999999998</v>
      </c>
      <c r="D155" s="19">
        <f>Table21[[#This Row],[Adj Close]]-Table21[[#This Row],[Naive Trend ]]</f>
        <v>-9.1199999999999726E-2</v>
      </c>
      <c r="E155" s="7">
        <f t="shared" si="10"/>
        <v>8.3174399999999503E-3</v>
      </c>
      <c r="F155" s="7">
        <f>ABS(Table21[[#This Row],[Erorr 1]])</f>
        <v>9.1199999999999726E-2</v>
      </c>
      <c r="G155" s="8">
        <f>Table21[[#This Row],[Abs Erorr 1]]/Table21[[#This Row],[Adj Close]]</f>
        <v>1.8841807325992135E-2</v>
      </c>
      <c r="H155" s="6">
        <f t="shared" si="13"/>
        <v>4.9011333333333331</v>
      </c>
      <c r="I155" s="9">
        <f>(Table21[[#This Row],[Adj Close]]-Table21[[#This Row],[3-MA]])</f>
        <v>-6.0833333333333073E-2</v>
      </c>
      <c r="J155" s="5">
        <f t="shared" si="12"/>
        <v>3.7006944444444127E-3</v>
      </c>
      <c r="K155" s="5">
        <f>ABS(Table21[[#This Row],[Erorr 2]])</f>
        <v>6.0833333333333073E-2</v>
      </c>
      <c r="L155" s="8">
        <f>Table21[[#This Row],[Abs Erorr 2]]/Table21[[#This Row],[Adj Close]]</f>
        <v>1.2568091509479386E-2</v>
      </c>
      <c r="M155" s="6">
        <f t="shared" si="14"/>
        <v>4.8874499999999994</v>
      </c>
      <c r="N155" s="11">
        <f>Table21[[#This Row],[Adj Close]]-Table21[[#This Row],[6-MA]]</f>
        <v>-4.7149999999999359E-2</v>
      </c>
      <c r="O155" s="12">
        <f>(Table21[[#This Row],[Adj Close]]-M155)^2</f>
        <v>2.2231224999999396E-3</v>
      </c>
      <c r="P155" s="12">
        <f>ABS(Table21[[#This Row],[Erorr 3]])</f>
        <v>4.7149999999999359E-2</v>
      </c>
      <c r="Q155" s="182">
        <f>Table21[[#This Row],[Abs Erorr 3]]/Table21[[#This Row],[Adj Close]]</f>
        <v>9.7411317480320149E-3</v>
      </c>
    </row>
    <row r="156" spans="1:17" x14ac:dyDescent="0.3">
      <c r="A156" s="72">
        <v>43690</v>
      </c>
      <c r="B156" s="95">
        <v>4.8586</v>
      </c>
      <c r="C156" s="6">
        <f t="shared" si="11"/>
        <v>4.8403</v>
      </c>
      <c r="D156" s="19">
        <f>Table21[[#This Row],[Adj Close]]-Table21[[#This Row],[Naive Trend ]]</f>
        <v>1.8299999999999983E-2</v>
      </c>
      <c r="E156" s="7">
        <f t="shared" si="10"/>
        <v>3.3488999999999936E-4</v>
      </c>
      <c r="F156" s="7">
        <f>ABS(Table21[[#This Row],[Erorr 1]])</f>
        <v>1.8299999999999983E-2</v>
      </c>
      <c r="G156" s="8">
        <f>Table21[[#This Row],[Abs Erorr 1]]/Table21[[#This Row],[Adj Close]]</f>
        <v>3.766517103692418E-3</v>
      </c>
      <c r="H156" s="6">
        <f t="shared" si="13"/>
        <v>4.8980666666666659</v>
      </c>
      <c r="I156" s="9">
        <f>(Table21[[#This Row],[Adj Close]]-Table21[[#This Row],[3-MA]])</f>
        <v>-3.9466666666665873E-2</v>
      </c>
      <c r="J156" s="5">
        <f t="shared" si="12"/>
        <v>1.5576177777777151E-3</v>
      </c>
      <c r="K156" s="5">
        <f>ABS(Table21[[#This Row],[Erorr 2]])</f>
        <v>3.9466666666665873E-2</v>
      </c>
      <c r="L156" s="8">
        <f>Table21[[#This Row],[Abs Erorr 2]]/Table21[[#This Row],[Adj Close]]</f>
        <v>8.1230532800942393E-3</v>
      </c>
      <c r="M156" s="6">
        <f t="shared" si="14"/>
        <v>4.8737666666666666</v>
      </c>
      <c r="N156" s="11">
        <f>Table21[[#This Row],[Adj Close]]-Table21[[#This Row],[6-MA]]</f>
        <v>-1.5166666666666551E-2</v>
      </c>
      <c r="O156" s="12">
        <f>(Table21[[#This Row],[Adj Close]]-M156)^2</f>
        <v>2.3002777777777426E-4</v>
      </c>
      <c r="P156" s="12">
        <f>ABS(Table21[[#This Row],[Erorr 3]])</f>
        <v>1.5166666666666551E-2</v>
      </c>
      <c r="Q156" s="182">
        <f>Table21[[#This Row],[Abs Erorr 3]]/Table21[[#This Row],[Adj Close]]</f>
        <v>3.1216125358470652E-3</v>
      </c>
    </row>
    <row r="157" spans="1:17" x14ac:dyDescent="0.3">
      <c r="A157" s="72">
        <v>43691</v>
      </c>
      <c r="B157" s="95">
        <v>4.6670999999999996</v>
      </c>
      <c r="C157" s="6">
        <f t="shared" si="11"/>
        <v>4.8586</v>
      </c>
      <c r="D157" s="19">
        <f>Table21[[#This Row],[Adj Close]]-Table21[[#This Row],[Naive Trend ]]</f>
        <v>-0.19150000000000045</v>
      </c>
      <c r="E157" s="7">
        <f t="shared" si="10"/>
        <v>3.667225000000017E-2</v>
      </c>
      <c r="F157" s="7">
        <f>ABS(Table21[[#This Row],[Erorr 1]])</f>
        <v>0.19150000000000045</v>
      </c>
      <c r="G157" s="8">
        <f>Table21[[#This Row],[Abs Erorr 1]]/Table21[[#This Row],[Adj Close]]</f>
        <v>4.1031904180326213E-2</v>
      </c>
      <c r="H157" s="6">
        <f t="shared" si="13"/>
        <v>4.8767999999999994</v>
      </c>
      <c r="I157" s="9">
        <f>(Table21[[#This Row],[Adj Close]]-Table21[[#This Row],[3-MA]])</f>
        <v>-0.20969999999999978</v>
      </c>
      <c r="J157" s="5">
        <f t="shared" si="12"/>
        <v>4.3974089999999903E-2</v>
      </c>
      <c r="K157" s="5">
        <f>ABS(Table21[[#This Row],[Erorr 2]])</f>
        <v>0.20969999999999978</v>
      </c>
      <c r="L157" s="8">
        <f>Table21[[#This Row],[Abs Erorr 2]]/Table21[[#This Row],[Adj Close]]</f>
        <v>4.4931542071093351E-2</v>
      </c>
      <c r="M157" s="6">
        <f t="shared" si="14"/>
        <v>4.8798499999999994</v>
      </c>
      <c r="N157" s="11">
        <f>Table21[[#This Row],[Adj Close]]-Table21[[#This Row],[6-MA]]</f>
        <v>-0.21274999999999977</v>
      </c>
      <c r="O157" s="12">
        <f>(Table21[[#This Row],[Adj Close]]-M157)^2</f>
        <v>4.5262562499999902E-2</v>
      </c>
      <c r="P157" s="12">
        <f>ABS(Table21[[#This Row],[Erorr 3]])</f>
        <v>0.21274999999999977</v>
      </c>
      <c r="Q157" s="182">
        <f>Table21[[#This Row],[Abs Erorr 3]]/Table21[[#This Row],[Adj Close]]</f>
        <v>4.5585052816524134E-2</v>
      </c>
    </row>
    <row r="158" spans="1:17" x14ac:dyDescent="0.3">
      <c r="A158" s="72">
        <v>43692</v>
      </c>
      <c r="B158" s="95">
        <v>4.6124000000000001</v>
      </c>
      <c r="C158" s="6">
        <f t="shared" si="11"/>
        <v>4.6670999999999996</v>
      </c>
      <c r="D158" s="19">
        <f>Table21[[#This Row],[Adj Close]]-Table21[[#This Row],[Naive Trend ]]</f>
        <v>-5.4699999999999527E-2</v>
      </c>
      <c r="E158" s="7">
        <f t="shared" si="10"/>
        <v>2.9920899999999482E-3</v>
      </c>
      <c r="F158" s="7">
        <f>ABS(Table21[[#This Row],[Erorr 1]])</f>
        <v>5.4699999999999527E-2</v>
      </c>
      <c r="G158" s="8">
        <f>Table21[[#This Row],[Abs Erorr 1]]/Table21[[#This Row],[Adj Close]]</f>
        <v>1.1859335703754992E-2</v>
      </c>
      <c r="H158" s="6">
        <f t="shared" si="13"/>
        <v>4.7886666666666668</v>
      </c>
      <c r="I158" s="9">
        <f>(Table21[[#This Row],[Adj Close]]-Table21[[#This Row],[3-MA]])</f>
        <v>-0.17626666666666679</v>
      </c>
      <c r="J158" s="5">
        <f t="shared" si="12"/>
        <v>3.1069937777777824E-2</v>
      </c>
      <c r="K158" s="5">
        <f>ABS(Table21[[#This Row],[Erorr 2]])</f>
        <v>0.17626666666666679</v>
      </c>
      <c r="L158" s="8">
        <f>Table21[[#This Row],[Abs Erorr 2]]/Table21[[#This Row],[Adj Close]]</f>
        <v>3.8215824010638021E-2</v>
      </c>
      <c r="M158" s="6">
        <f t="shared" si="14"/>
        <v>4.8448999999999991</v>
      </c>
      <c r="N158" s="11">
        <f>Table21[[#This Row],[Adj Close]]-Table21[[#This Row],[6-MA]]</f>
        <v>-0.23249999999999904</v>
      </c>
      <c r="O158" s="12">
        <f>(Table21[[#This Row],[Adj Close]]-M158)^2</f>
        <v>5.4056249999999556E-2</v>
      </c>
      <c r="P158" s="12">
        <f>ABS(Table21[[#This Row],[Erorr 3]])</f>
        <v>0.23249999999999904</v>
      </c>
      <c r="Q158" s="182">
        <f>Table21[[#This Row],[Abs Erorr 3]]/Table21[[#This Row],[Adj Close]]</f>
        <v>5.0407596912669987E-2</v>
      </c>
    </row>
    <row r="159" spans="1:17" x14ac:dyDescent="0.3">
      <c r="A159" s="72">
        <v>43693</v>
      </c>
      <c r="B159" s="95">
        <v>4.7126999999999999</v>
      </c>
      <c r="C159" s="6">
        <f t="shared" si="11"/>
        <v>4.6124000000000001</v>
      </c>
      <c r="D159" s="19">
        <f>Table21[[#This Row],[Adj Close]]-Table21[[#This Row],[Naive Trend ]]</f>
        <v>0.10029999999999983</v>
      </c>
      <c r="E159" s="7">
        <f t="shared" si="10"/>
        <v>1.0060089999999966E-2</v>
      </c>
      <c r="F159" s="7">
        <f>ABS(Table21[[#This Row],[Erorr 1]])</f>
        <v>0.10029999999999983</v>
      </c>
      <c r="G159" s="8">
        <f>Table21[[#This Row],[Abs Erorr 1]]/Table21[[#This Row],[Adj Close]]</f>
        <v>2.1282916374901827E-2</v>
      </c>
      <c r="H159" s="6">
        <f t="shared" si="13"/>
        <v>4.7127000000000008</v>
      </c>
      <c r="I159" s="9">
        <f>(Table21[[#This Row],[Adj Close]]-Table21[[#This Row],[3-MA]])</f>
        <v>-8.8817841970012523E-16</v>
      </c>
      <c r="J159" s="5">
        <f t="shared" si="12"/>
        <v>7.8886090522101181E-31</v>
      </c>
      <c r="K159" s="5">
        <f>ABS(Table21[[#This Row],[Erorr 2]])</f>
        <v>8.8817841970012523E-16</v>
      </c>
      <c r="L159" s="8">
        <f>Table21[[#This Row],[Abs Erorr 2]]/Table21[[#This Row],[Adj Close]]</f>
        <v>1.8846487569760971E-16</v>
      </c>
      <c r="M159" s="6">
        <f t="shared" si="14"/>
        <v>4.8053833333333325</v>
      </c>
      <c r="N159" s="11">
        <f>Table21[[#This Row],[Adj Close]]-Table21[[#This Row],[6-MA]]</f>
        <v>-9.2683333333332563E-2</v>
      </c>
      <c r="O159" s="12">
        <f>(Table21[[#This Row],[Adj Close]]-M159)^2</f>
        <v>8.5902002777776352E-3</v>
      </c>
      <c r="P159" s="12">
        <f>ABS(Table21[[#This Row],[Erorr 3]])</f>
        <v>9.2683333333332563E-2</v>
      </c>
      <c r="Q159" s="182">
        <f>Table21[[#This Row],[Abs Erorr 3]]/Table21[[#This Row],[Adj Close]]</f>
        <v>1.9666716178269903E-2</v>
      </c>
    </row>
    <row r="160" spans="1:17" x14ac:dyDescent="0.3">
      <c r="A160" s="72">
        <v>43696</v>
      </c>
      <c r="B160" s="95">
        <v>4.7674000000000003</v>
      </c>
      <c r="C160" s="6">
        <f t="shared" si="11"/>
        <v>4.7126999999999999</v>
      </c>
      <c r="D160" s="19">
        <f>Table21[[#This Row],[Adj Close]]-Table21[[#This Row],[Naive Trend ]]</f>
        <v>5.4700000000000415E-2</v>
      </c>
      <c r="E160" s="7">
        <f t="shared" si="10"/>
        <v>2.9920900000000453E-3</v>
      </c>
      <c r="F160" s="7">
        <f>ABS(Table21[[#This Row],[Erorr 1]])</f>
        <v>5.4700000000000415E-2</v>
      </c>
      <c r="G160" s="8">
        <f>Table21[[#This Row],[Abs Erorr 1]]/Table21[[#This Row],[Adj Close]]</f>
        <v>1.1473759281788901E-2</v>
      </c>
      <c r="H160" s="6">
        <f t="shared" si="13"/>
        <v>4.6640666666666659</v>
      </c>
      <c r="I160" s="9">
        <f>(Table21[[#This Row],[Adj Close]]-Table21[[#This Row],[3-MA]])</f>
        <v>0.10333333333333439</v>
      </c>
      <c r="J160" s="5">
        <f t="shared" si="12"/>
        <v>1.0677777777777996E-2</v>
      </c>
      <c r="K160" s="5">
        <f>ABS(Table21[[#This Row],[Erorr 2]])</f>
        <v>0.10333333333333439</v>
      </c>
      <c r="L160" s="8">
        <f>Table21[[#This Row],[Abs Erorr 2]]/Table21[[#This Row],[Adj Close]]</f>
        <v>2.1674987064927292E-2</v>
      </c>
      <c r="M160" s="6">
        <f t="shared" si="14"/>
        <v>4.7704333333333331</v>
      </c>
      <c r="N160" s="11">
        <f>Table21[[#This Row],[Adj Close]]-Table21[[#This Row],[6-MA]]</f>
        <v>-3.0333333333327772E-3</v>
      </c>
      <c r="O160" s="12">
        <f>(Table21[[#This Row],[Adj Close]]-M160)^2</f>
        <v>9.2011111111077367E-6</v>
      </c>
      <c r="P160" s="12">
        <f>ABS(Table21[[#This Row],[Erorr 3]])</f>
        <v>3.0333333333327772E-3</v>
      </c>
      <c r="Q160" s="182">
        <f>Table21[[#This Row],[Abs Erorr 3]]/Table21[[#This Row],[Adj Close]]</f>
        <v>6.3626574932516193E-4</v>
      </c>
    </row>
    <row r="161" spans="1:17" x14ac:dyDescent="0.3">
      <c r="A161" s="72">
        <v>43697</v>
      </c>
      <c r="B161" s="95">
        <v>4.6944999999999997</v>
      </c>
      <c r="C161" s="6">
        <f t="shared" si="11"/>
        <v>4.7674000000000003</v>
      </c>
      <c r="D161" s="19">
        <f>Table21[[#This Row],[Adj Close]]-Table21[[#This Row],[Naive Trend ]]</f>
        <v>-7.2900000000000631E-2</v>
      </c>
      <c r="E161" s="7">
        <f t="shared" si="10"/>
        <v>5.3144100000000923E-3</v>
      </c>
      <c r="F161" s="7">
        <f>ABS(Table21[[#This Row],[Erorr 1]])</f>
        <v>7.2900000000000631E-2</v>
      </c>
      <c r="G161" s="8">
        <f>Table21[[#This Row],[Abs Erorr 1]]/Table21[[#This Row],[Adj Close]]</f>
        <v>1.5528810309937297E-2</v>
      </c>
      <c r="H161" s="6">
        <f t="shared" si="13"/>
        <v>4.6974999999999998</v>
      </c>
      <c r="I161" s="9">
        <f>(Table21[[#This Row],[Adj Close]]-Table21[[#This Row],[3-MA]])</f>
        <v>-3.0000000000001137E-3</v>
      </c>
      <c r="J161" s="5">
        <f t="shared" si="12"/>
        <v>9.0000000000006829E-6</v>
      </c>
      <c r="K161" s="5">
        <f>ABS(Table21[[#This Row],[Erorr 2]])</f>
        <v>3.0000000000001137E-3</v>
      </c>
      <c r="L161" s="8">
        <f>Table21[[#This Row],[Abs Erorr 2]]/Table21[[#This Row],[Adj Close]]</f>
        <v>6.3904569176698558E-4</v>
      </c>
      <c r="M161" s="6">
        <f t="shared" si="14"/>
        <v>4.7430833333333338</v>
      </c>
      <c r="N161" s="11">
        <f>Table21[[#This Row],[Adj Close]]-Table21[[#This Row],[6-MA]]</f>
        <v>-4.8583333333334089E-2</v>
      </c>
      <c r="O161" s="12">
        <f>(Table21[[#This Row],[Adj Close]]-M161)^2</f>
        <v>2.3603402777778513E-3</v>
      </c>
      <c r="P161" s="12">
        <f>ABS(Table21[[#This Row],[Erorr 3]])</f>
        <v>4.8583333333334089E-2</v>
      </c>
      <c r="Q161" s="182">
        <f>Table21[[#This Row],[Abs Erorr 3]]/Table21[[#This Row],[Adj Close]]</f>
        <v>1.0348989952781785E-2</v>
      </c>
    </row>
    <row r="162" spans="1:17" x14ac:dyDescent="0.3">
      <c r="A162" s="72">
        <v>43698</v>
      </c>
      <c r="B162" s="95">
        <v>4.7126999999999999</v>
      </c>
      <c r="C162" s="6">
        <f t="shared" si="11"/>
        <v>4.6944999999999997</v>
      </c>
      <c r="D162" s="19">
        <f>Table21[[#This Row],[Adj Close]]-Table21[[#This Row],[Naive Trend ]]</f>
        <v>1.8200000000000216E-2</v>
      </c>
      <c r="E162" s="7">
        <f t="shared" si="10"/>
        <v>3.3124000000000787E-4</v>
      </c>
      <c r="F162" s="7">
        <f>ABS(Table21[[#This Row],[Erorr 1]])</f>
        <v>1.8200000000000216E-2</v>
      </c>
      <c r="G162" s="8">
        <f>Table21[[#This Row],[Abs Erorr 1]]/Table21[[#This Row],[Adj Close]]</f>
        <v>3.8619050650370735E-3</v>
      </c>
      <c r="H162" s="6">
        <f t="shared" si="13"/>
        <v>4.7248666666666663</v>
      </c>
      <c r="I162" s="9">
        <f>(Table21[[#This Row],[Adj Close]]-Table21[[#This Row],[3-MA]])</f>
        <v>-1.2166666666666437E-2</v>
      </c>
      <c r="J162" s="5">
        <f t="shared" si="12"/>
        <v>1.4802777777777218E-4</v>
      </c>
      <c r="K162" s="5">
        <f>ABS(Table21[[#This Row],[Erorr 2]])</f>
        <v>1.2166666666666437E-2</v>
      </c>
      <c r="L162" s="8">
        <f>Table21[[#This Row],[Abs Erorr 2]]/Table21[[#This Row],[Adj Close]]</f>
        <v>2.5816764628910044E-3</v>
      </c>
      <c r="M162" s="6">
        <f t="shared" si="14"/>
        <v>4.7187833333333336</v>
      </c>
      <c r="N162" s="11">
        <f>Table21[[#This Row],[Adj Close]]-Table21[[#This Row],[6-MA]]</f>
        <v>-6.0833333333336626E-3</v>
      </c>
      <c r="O162" s="12">
        <f>(Table21[[#This Row],[Adj Close]]-M162)^2</f>
        <v>3.7006944444448447E-5</v>
      </c>
      <c r="P162" s="12">
        <f>ABS(Table21[[#This Row],[Erorr 3]])</f>
        <v>6.0833333333336626E-3</v>
      </c>
      <c r="Q162" s="182">
        <f>Table21[[#This Row],[Abs Erorr 3]]/Table21[[#This Row],[Adj Close]]</f>
        <v>1.2908382314455965E-3</v>
      </c>
    </row>
    <row r="163" spans="1:17" x14ac:dyDescent="0.3">
      <c r="A163" s="72">
        <v>43699</v>
      </c>
      <c r="B163" s="95">
        <v>4.6215999999999999</v>
      </c>
      <c r="C163" s="6">
        <f t="shared" si="11"/>
        <v>4.7126999999999999</v>
      </c>
      <c r="D163" s="19">
        <f>Table21[[#This Row],[Adj Close]]-Table21[[#This Row],[Naive Trend ]]</f>
        <v>-9.1099999999999959E-2</v>
      </c>
      <c r="E163" s="7">
        <f t="shared" si="10"/>
        <v>8.2992099999999926E-3</v>
      </c>
      <c r="F163" s="7">
        <f>ABS(Table21[[#This Row],[Erorr 1]])</f>
        <v>9.1099999999999959E-2</v>
      </c>
      <c r="G163" s="8">
        <f>Table21[[#This Row],[Abs Erorr 1]]/Table21[[#This Row],[Adj Close]]</f>
        <v>1.9711788125324554E-2</v>
      </c>
      <c r="H163" s="6">
        <f t="shared" si="13"/>
        <v>4.7248666666666663</v>
      </c>
      <c r="I163" s="9">
        <f>(Table21[[#This Row],[Adj Close]]-Table21[[#This Row],[3-MA]])</f>
        <v>-0.1032666666666664</v>
      </c>
      <c r="J163" s="5">
        <f t="shared" si="12"/>
        <v>1.0664004444444389E-2</v>
      </c>
      <c r="K163" s="5">
        <f>ABS(Table21[[#This Row],[Erorr 2]])</f>
        <v>0.1032666666666664</v>
      </c>
      <c r="L163" s="8">
        <f>Table21[[#This Row],[Abs Erorr 2]]/Table21[[#This Row],[Adj Close]]</f>
        <v>2.2344354047660202E-2</v>
      </c>
      <c r="M163" s="6">
        <f t="shared" si="14"/>
        <v>4.6944666666666661</v>
      </c>
      <c r="N163" s="11">
        <f>Table21[[#This Row],[Adj Close]]-Table21[[#This Row],[6-MA]]</f>
        <v>-7.2866666666666191E-2</v>
      </c>
      <c r="O163" s="12">
        <f>(Table21[[#This Row],[Adj Close]]-M163)^2</f>
        <v>5.3095511111110414E-3</v>
      </c>
      <c r="P163" s="12">
        <f>ABS(Table21[[#This Row],[Erorr 3]])</f>
        <v>7.2866666666666191E-2</v>
      </c>
      <c r="Q163" s="182">
        <f>Table21[[#This Row],[Abs Erorr 3]]/Table21[[#This Row],[Adj Close]]</f>
        <v>1.5766545496509042E-2</v>
      </c>
    </row>
    <row r="164" spans="1:17" x14ac:dyDescent="0.3">
      <c r="A164" s="72">
        <v>43700</v>
      </c>
      <c r="B164" s="95">
        <v>4.5669000000000004</v>
      </c>
      <c r="C164" s="6">
        <f t="shared" si="11"/>
        <v>4.6215999999999999</v>
      </c>
      <c r="D164" s="19">
        <f>Table21[[#This Row],[Adj Close]]-Table21[[#This Row],[Naive Trend ]]</f>
        <v>-5.4699999999999527E-2</v>
      </c>
      <c r="E164" s="7">
        <f t="shared" si="10"/>
        <v>2.9920899999999482E-3</v>
      </c>
      <c r="F164" s="7">
        <f>ABS(Table21[[#This Row],[Erorr 1]])</f>
        <v>5.4699999999999527E-2</v>
      </c>
      <c r="G164" s="8">
        <f>Table21[[#This Row],[Abs Erorr 1]]/Table21[[#This Row],[Adj Close]]</f>
        <v>1.1977490201230489E-2</v>
      </c>
      <c r="H164" s="6">
        <f t="shared" si="13"/>
        <v>4.6762666666666668</v>
      </c>
      <c r="I164" s="9">
        <f>(Table21[[#This Row],[Adj Close]]-Table21[[#This Row],[3-MA]])</f>
        <v>-0.10936666666666639</v>
      </c>
      <c r="J164" s="5">
        <f t="shared" si="12"/>
        <v>1.1961067777777718E-2</v>
      </c>
      <c r="K164" s="5">
        <f>ABS(Table21[[#This Row],[Erorr 2]])</f>
        <v>0.10936666666666639</v>
      </c>
      <c r="L164" s="8">
        <f>Table21[[#This Row],[Abs Erorr 2]]/Table21[[#This Row],[Adj Close]]</f>
        <v>2.3947681505324482E-2</v>
      </c>
      <c r="M164" s="6">
        <f t="shared" si="14"/>
        <v>4.6868833333333333</v>
      </c>
      <c r="N164" s="11">
        <f>Table21[[#This Row],[Adj Close]]-Table21[[#This Row],[6-MA]]</f>
        <v>-0.11998333333333289</v>
      </c>
      <c r="O164" s="12">
        <f>(Table21[[#This Row],[Adj Close]]-M164)^2</f>
        <v>1.439600027777767E-2</v>
      </c>
      <c r="P164" s="12">
        <f>ABS(Table21[[#This Row],[Erorr 3]])</f>
        <v>0.11998333333333289</v>
      </c>
      <c r="Q164" s="182">
        <f>Table21[[#This Row],[Abs Erorr 3]]/Table21[[#This Row],[Adj Close]]</f>
        <v>2.627238024334513E-2</v>
      </c>
    </row>
    <row r="165" spans="1:17" x14ac:dyDescent="0.3">
      <c r="A165" s="72">
        <v>43703</v>
      </c>
      <c r="B165" s="95">
        <v>4.5578000000000003</v>
      </c>
      <c r="C165" s="6">
        <f t="shared" si="11"/>
        <v>4.5669000000000004</v>
      </c>
      <c r="D165" s="19">
        <f>Table21[[#This Row],[Adj Close]]-Table21[[#This Row],[Naive Trend ]]</f>
        <v>-9.100000000000108E-3</v>
      </c>
      <c r="E165" s="7">
        <f t="shared" si="10"/>
        <v>8.2810000000001967E-5</v>
      </c>
      <c r="F165" s="7">
        <f>ABS(Table21[[#This Row],[Erorr 1]])</f>
        <v>9.100000000000108E-3</v>
      </c>
      <c r="G165" s="8">
        <f>Table21[[#This Row],[Abs Erorr 1]]/Table21[[#This Row],[Adj Close]]</f>
        <v>1.9965772960639141E-3</v>
      </c>
      <c r="H165" s="6">
        <f t="shared" si="13"/>
        <v>4.6337333333333328</v>
      </c>
      <c r="I165" s="9">
        <f>(Table21[[#This Row],[Adj Close]]-Table21[[#This Row],[3-MA]])</f>
        <v>-7.593333333333252E-2</v>
      </c>
      <c r="J165" s="5">
        <f t="shared" si="12"/>
        <v>5.7658711111109873E-3</v>
      </c>
      <c r="K165" s="5">
        <f>ABS(Table21[[#This Row],[Erorr 2]])</f>
        <v>7.593333333333252E-2</v>
      </c>
      <c r="L165" s="8">
        <f>Table21[[#This Row],[Abs Erorr 2]]/Table21[[#This Row],[Adj Close]]</f>
        <v>1.6660084543712431E-2</v>
      </c>
      <c r="M165" s="6">
        <f t="shared" si="14"/>
        <v>4.6793000000000005</v>
      </c>
      <c r="N165" s="11">
        <f>Table21[[#This Row],[Adj Close]]-Table21[[#This Row],[6-MA]]</f>
        <v>-0.12150000000000016</v>
      </c>
      <c r="O165" s="12">
        <f>(Table21[[#This Row],[Adj Close]]-M165)^2</f>
        <v>1.4762250000000039E-2</v>
      </c>
      <c r="P165" s="12">
        <f>ABS(Table21[[#This Row],[Erorr 3]])</f>
        <v>0.12150000000000016</v>
      </c>
      <c r="Q165" s="182">
        <f>Table21[[#This Row],[Abs Erorr 3]]/Table21[[#This Row],[Adj Close]]</f>
        <v>2.665759796393E-2</v>
      </c>
    </row>
    <row r="166" spans="1:17" x14ac:dyDescent="0.3">
      <c r="A166" s="72">
        <v>43704</v>
      </c>
      <c r="B166" s="95">
        <v>4.5030999999999999</v>
      </c>
      <c r="C166" s="6">
        <f t="shared" si="11"/>
        <v>4.5578000000000003</v>
      </c>
      <c r="D166" s="19">
        <f>Table21[[#This Row],[Adj Close]]-Table21[[#This Row],[Naive Trend ]]</f>
        <v>-5.4700000000000415E-2</v>
      </c>
      <c r="E166" s="7">
        <f t="shared" si="10"/>
        <v>2.9920900000000453E-3</v>
      </c>
      <c r="F166" s="7">
        <f>ABS(Table21[[#This Row],[Erorr 1]])</f>
        <v>5.4700000000000415E-2</v>
      </c>
      <c r="G166" s="8">
        <f>Table21[[#This Row],[Abs Erorr 1]]/Table21[[#This Row],[Adj Close]]</f>
        <v>1.2147187493060428E-2</v>
      </c>
      <c r="H166" s="6">
        <f t="shared" si="13"/>
        <v>4.5821000000000005</v>
      </c>
      <c r="I166" s="9">
        <f>(Table21[[#This Row],[Adj Close]]-Table21[[#This Row],[3-MA]])</f>
        <v>-7.9000000000000625E-2</v>
      </c>
      <c r="J166" s="5">
        <f t="shared" si="12"/>
        <v>6.2410000000000989E-3</v>
      </c>
      <c r="K166" s="5">
        <f>ABS(Table21[[#This Row],[Erorr 2]])</f>
        <v>7.9000000000000625E-2</v>
      </c>
      <c r="L166" s="8">
        <f>Table21[[#This Row],[Abs Erorr 2]]/Table21[[#This Row],[Adj Close]]</f>
        <v>1.7543470053962965E-2</v>
      </c>
      <c r="M166" s="6">
        <f t="shared" si="14"/>
        <v>4.653483333333333</v>
      </c>
      <c r="N166" s="11">
        <f>Table21[[#This Row],[Adj Close]]-Table21[[#This Row],[6-MA]]</f>
        <v>-0.15038333333333309</v>
      </c>
      <c r="O166" s="12">
        <f>(Table21[[#This Row],[Adj Close]]-M166)^2</f>
        <v>2.2615146944444373E-2</v>
      </c>
      <c r="P166" s="12">
        <f>ABS(Table21[[#This Row],[Erorr 3]])</f>
        <v>0.15038333333333309</v>
      </c>
      <c r="Q166" s="182">
        <f>Table21[[#This Row],[Abs Erorr 3]]/Table21[[#This Row],[Adj Close]]</f>
        <v>3.3395512720866313E-2</v>
      </c>
    </row>
    <row r="167" spans="1:17" x14ac:dyDescent="0.3">
      <c r="A167" s="72">
        <v>43705</v>
      </c>
      <c r="B167" s="95">
        <v>4.4574999999999996</v>
      </c>
      <c r="C167" s="6">
        <f t="shared" si="11"/>
        <v>4.5030999999999999</v>
      </c>
      <c r="D167" s="19">
        <f>Table21[[#This Row],[Adj Close]]-Table21[[#This Row],[Naive Trend ]]</f>
        <v>-4.5600000000000307E-2</v>
      </c>
      <c r="E167" s="7">
        <f t="shared" si="10"/>
        <v>2.0793600000000279E-3</v>
      </c>
      <c r="F167" s="7">
        <f>ABS(Table21[[#This Row],[Erorr 1]])</f>
        <v>4.5600000000000307E-2</v>
      </c>
      <c r="G167" s="8">
        <f>Table21[[#This Row],[Abs Erorr 1]]/Table21[[#This Row],[Adj Close]]</f>
        <v>1.0229949523275448E-2</v>
      </c>
      <c r="H167" s="6">
        <f t="shared" si="13"/>
        <v>4.5426000000000002</v>
      </c>
      <c r="I167" s="9">
        <f>(Table21[[#This Row],[Adj Close]]-Table21[[#This Row],[3-MA]])</f>
        <v>-8.510000000000062E-2</v>
      </c>
      <c r="J167" s="5">
        <f t="shared" si="12"/>
        <v>7.2420100000001051E-3</v>
      </c>
      <c r="K167" s="5">
        <f>ABS(Table21[[#This Row],[Erorr 2]])</f>
        <v>8.510000000000062E-2</v>
      </c>
      <c r="L167" s="8">
        <f>Table21[[#This Row],[Abs Erorr 2]]/Table21[[#This Row],[Adj Close]]</f>
        <v>1.9091418956814498E-2</v>
      </c>
      <c r="M167" s="6">
        <f t="shared" si="14"/>
        <v>4.6094333333333335</v>
      </c>
      <c r="N167" s="11">
        <f>Table21[[#This Row],[Adj Close]]-Table21[[#This Row],[6-MA]]</f>
        <v>-0.15193333333333392</v>
      </c>
      <c r="O167" s="12">
        <f>(Table21[[#This Row],[Adj Close]]-M167)^2</f>
        <v>2.3083737777777957E-2</v>
      </c>
      <c r="P167" s="12">
        <f>ABS(Table21[[#This Row],[Erorr 3]])</f>
        <v>0.15193333333333392</v>
      </c>
      <c r="Q167" s="182">
        <f>Table21[[#This Row],[Abs Erorr 3]]/Table21[[#This Row],[Adj Close]]</f>
        <v>3.4084875677696899E-2</v>
      </c>
    </row>
    <row r="168" spans="1:17" x14ac:dyDescent="0.3">
      <c r="A168" s="72">
        <v>43706</v>
      </c>
      <c r="B168" s="95">
        <v>4.4847999999999999</v>
      </c>
      <c r="C168" s="6">
        <f t="shared" si="11"/>
        <v>4.4574999999999996</v>
      </c>
      <c r="D168" s="19">
        <f>Table21[[#This Row],[Adj Close]]-Table21[[#This Row],[Naive Trend ]]</f>
        <v>2.7300000000000324E-2</v>
      </c>
      <c r="E168" s="7">
        <f t="shared" si="10"/>
        <v>7.4529000000001769E-4</v>
      </c>
      <c r="F168" s="7">
        <f>ABS(Table21[[#This Row],[Erorr 1]])</f>
        <v>2.7300000000000324E-2</v>
      </c>
      <c r="G168" s="8">
        <f>Table21[[#This Row],[Abs Erorr 1]]/Table21[[#This Row],[Adj Close]]</f>
        <v>6.0872279700321811E-3</v>
      </c>
      <c r="H168" s="6">
        <f t="shared" si="13"/>
        <v>4.5061333333333335</v>
      </c>
      <c r="I168" s="9">
        <f>(Table21[[#This Row],[Adj Close]]-Table21[[#This Row],[3-MA]])</f>
        <v>-2.1333333333333648E-2</v>
      </c>
      <c r="J168" s="5">
        <f t="shared" si="12"/>
        <v>4.5511111111112455E-4</v>
      </c>
      <c r="K168" s="5">
        <f>ABS(Table21[[#This Row],[Erorr 2]])</f>
        <v>2.1333333333333648E-2</v>
      </c>
      <c r="L168" s="8">
        <f>Table21[[#This Row],[Abs Erorr 2]]/Table21[[#This Row],[Adj Close]]</f>
        <v>4.756808181710143E-3</v>
      </c>
      <c r="M168" s="6">
        <f t="shared" si="14"/>
        <v>4.5699333333333332</v>
      </c>
      <c r="N168" s="11">
        <f>Table21[[#This Row],[Adj Close]]-Table21[[#This Row],[6-MA]]</f>
        <v>-8.5133333333333283E-2</v>
      </c>
      <c r="O168" s="12">
        <f>(Table21[[#This Row],[Adj Close]]-M168)^2</f>
        <v>7.247684444444436E-3</v>
      </c>
      <c r="P168" s="12">
        <f>ABS(Table21[[#This Row],[Erorr 3]])</f>
        <v>8.5133333333333283E-2</v>
      </c>
      <c r="Q168" s="182">
        <f>Table21[[#This Row],[Abs Erorr 3]]/Table21[[#This Row],[Adj Close]]</f>
        <v>1.8982637650136747E-2</v>
      </c>
    </row>
    <row r="169" spans="1:17" x14ac:dyDescent="0.3">
      <c r="A169" s="72">
        <v>43707</v>
      </c>
      <c r="B169" s="95">
        <v>4.5213000000000001</v>
      </c>
      <c r="C169" s="6">
        <f t="shared" si="11"/>
        <v>4.4847999999999999</v>
      </c>
      <c r="D169" s="19">
        <f>Table21[[#This Row],[Adj Close]]-Table21[[#This Row],[Naive Trend ]]</f>
        <v>3.6500000000000199E-2</v>
      </c>
      <c r="E169" s="7">
        <f t="shared" si="10"/>
        <v>1.3322500000000146E-3</v>
      </c>
      <c r="F169" s="7">
        <f>ABS(Table21[[#This Row],[Erorr 1]])</f>
        <v>3.6500000000000199E-2</v>
      </c>
      <c r="G169" s="8">
        <f>Table21[[#This Row],[Abs Erorr 1]]/Table21[[#This Row],[Adj Close]]</f>
        <v>8.0728993873443924E-3</v>
      </c>
      <c r="H169" s="6">
        <f t="shared" si="13"/>
        <v>4.4817999999999998</v>
      </c>
      <c r="I169" s="9">
        <f>(Table21[[#This Row],[Adj Close]]-Table21[[#This Row],[3-MA]])</f>
        <v>3.9500000000000313E-2</v>
      </c>
      <c r="J169" s="5">
        <f t="shared" si="12"/>
        <v>1.5602500000000247E-3</v>
      </c>
      <c r="K169" s="5">
        <f>ABS(Table21[[#This Row],[Erorr 2]])</f>
        <v>3.9500000000000313E-2</v>
      </c>
      <c r="L169" s="8">
        <f>Table21[[#This Row],[Abs Erorr 2]]/Table21[[#This Row],[Adj Close]]</f>
        <v>8.7364253643864177E-3</v>
      </c>
      <c r="M169" s="6">
        <f t="shared" si="14"/>
        <v>4.5319500000000001</v>
      </c>
      <c r="N169" s="11">
        <f>Table21[[#This Row],[Adj Close]]-Table21[[#This Row],[6-MA]]</f>
        <v>-1.0650000000000048E-2</v>
      </c>
      <c r="O169" s="12">
        <f>(Table21[[#This Row],[Adj Close]]-M169)^2</f>
        <v>1.1342250000000102E-4</v>
      </c>
      <c r="P169" s="12">
        <f>ABS(Table21[[#This Row],[Erorr 3]])</f>
        <v>1.0650000000000048E-2</v>
      </c>
      <c r="Q169" s="182">
        <f>Table21[[#This Row],[Abs Erorr 3]]/Table21[[#This Row],[Adj Close]]</f>
        <v>2.3555172184991147E-3</v>
      </c>
    </row>
    <row r="170" spans="1:17" x14ac:dyDescent="0.3">
      <c r="A170" s="72">
        <v>43711</v>
      </c>
      <c r="B170" s="95">
        <v>4.4393000000000002</v>
      </c>
      <c r="C170" s="6">
        <f t="shared" si="11"/>
        <v>4.5213000000000001</v>
      </c>
      <c r="D170" s="19">
        <f>Table21[[#This Row],[Adj Close]]-Table21[[#This Row],[Naive Trend ]]</f>
        <v>-8.1999999999999851E-2</v>
      </c>
      <c r="E170" s="7">
        <f t="shared" si="10"/>
        <v>6.7239999999999757E-3</v>
      </c>
      <c r="F170" s="7">
        <f>ABS(Table21[[#This Row],[Erorr 1]])</f>
        <v>8.1999999999999851E-2</v>
      </c>
      <c r="G170" s="8">
        <f>Table21[[#This Row],[Abs Erorr 1]]/Table21[[#This Row],[Adj Close]]</f>
        <v>1.847138062307117E-2</v>
      </c>
      <c r="H170" s="6">
        <f t="shared" si="13"/>
        <v>4.4878666666666662</v>
      </c>
      <c r="I170" s="9">
        <f>(Table21[[#This Row],[Adj Close]]-Table21[[#This Row],[3-MA]])</f>
        <v>-4.8566666666665981E-2</v>
      </c>
      <c r="J170" s="5">
        <f t="shared" si="12"/>
        <v>2.3587211111110447E-3</v>
      </c>
      <c r="K170" s="5">
        <f>ABS(Table21[[#This Row],[Erorr 2]])</f>
        <v>4.8566666666665981E-2</v>
      </c>
      <c r="L170" s="8">
        <f>Table21[[#This Row],[Abs Erorr 2]]/Table21[[#This Row],[Adj Close]]</f>
        <v>1.0940163238948928E-2</v>
      </c>
      <c r="M170" s="6">
        <f t="shared" si="14"/>
        <v>4.5152333333333337</v>
      </c>
      <c r="N170" s="11">
        <f>Table21[[#This Row],[Adj Close]]-Table21[[#This Row],[6-MA]]</f>
        <v>-7.5933333333333408E-2</v>
      </c>
      <c r="O170" s="12">
        <f>(Table21[[#This Row],[Adj Close]]-M170)^2</f>
        <v>5.7658711111111226E-3</v>
      </c>
      <c r="P170" s="12">
        <f>ABS(Table21[[#This Row],[Erorr 3]])</f>
        <v>7.5933333333333408E-2</v>
      </c>
      <c r="Q170" s="182">
        <f>Table21[[#This Row],[Abs Erorr 3]]/Table21[[#This Row],[Adj Close]]</f>
        <v>1.7104798804616361E-2</v>
      </c>
    </row>
    <row r="171" spans="1:17" x14ac:dyDescent="0.3">
      <c r="A171" s="72">
        <v>43712</v>
      </c>
      <c r="B171" s="95">
        <v>4.4756999999999998</v>
      </c>
      <c r="C171" s="6">
        <f t="shared" si="11"/>
        <v>4.4393000000000002</v>
      </c>
      <c r="D171" s="19">
        <f>Table21[[#This Row],[Adj Close]]-Table21[[#This Row],[Naive Trend ]]</f>
        <v>3.6399999999999544E-2</v>
      </c>
      <c r="E171" s="7">
        <f t="shared" si="10"/>
        <v>1.3249599999999669E-3</v>
      </c>
      <c r="F171" s="7">
        <f>ABS(Table21[[#This Row],[Erorr 1]])</f>
        <v>3.6399999999999544E-2</v>
      </c>
      <c r="G171" s="8">
        <f>Table21[[#This Row],[Abs Erorr 1]]/Table21[[#This Row],[Adj Close]]</f>
        <v>8.1328060415129574E-3</v>
      </c>
      <c r="H171" s="6">
        <f t="shared" si="13"/>
        <v>4.4817999999999998</v>
      </c>
      <c r="I171" s="9">
        <f>(Table21[[#This Row],[Adj Close]]-Table21[[#This Row],[3-MA]])</f>
        <v>-6.0999999999999943E-3</v>
      </c>
      <c r="J171" s="5">
        <f t="shared" si="12"/>
        <v>3.720999999999993E-5</v>
      </c>
      <c r="K171" s="5">
        <f>ABS(Table21[[#This Row],[Erorr 2]])</f>
        <v>6.0999999999999943E-3</v>
      </c>
      <c r="L171" s="8">
        <f>Table21[[#This Row],[Abs Erorr 2]]/Table21[[#This Row],[Adj Close]]</f>
        <v>1.3629152981656488E-3</v>
      </c>
      <c r="M171" s="6">
        <f t="shared" si="14"/>
        <v>4.4939666666666662</v>
      </c>
      <c r="N171" s="11">
        <f>Table21[[#This Row],[Adj Close]]-Table21[[#This Row],[6-MA]]</f>
        <v>-1.8266666666666431E-2</v>
      </c>
      <c r="O171" s="12">
        <f>(Table21[[#This Row],[Adj Close]]-M171)^2</f>
        <v>3.3367111111110253E-4</v>
      </c>
      <c r="P171" s="12">
        <f>ABS(Table21[[#This Row],[Erorr 3]])</f>
        <v>1.8266666666666431E-2</v>
      </c>
      <c r="Q171" s="182">
        <f>Table21[[#This Row],[Abs Erorr 3]]/Table21[[#This Row],[Adj Close]]</f>
        <v>4.0812982699167579E-3</v>
      </c>
    </row>
    <row r="172" spans="1:17" x14ac:dyDescent="0.3">
      <c r="A172" s="72">
        <v>43713</v>
      </c>
      <c r="B172" s="95">
        <v>4.5304000000000002</v>
      </c>
      <c r="C172" s="6">
        <f t="shared" si="11"/>
        <v>4.4756999999999998</v>
      </c>
      <c r="D172" s="19">
        <f>Table21[[#This Row],[Adj Close]]-Table21[[#This Row],[Naive Trend ]]</f>
        <v>5.4700000000000415E-2</v>
      </c>
      <c r="E172" s="7">
        <f t="shared" si="10"/>
        <v>2.9920900000000453E-3</v>
      </c>
      <c r="F172" s="7">
        <f>ABS(Table21[[#This Row],[Erorr 1]])</f>
        <v>5.4700000000000415E-2</v>
      </c>
      <c r="G172" s="8">
        <f>Table21[[#This Row],[Abs Erorr 1]]/Table21[[#This Row],[Adj Close]]</f>
        <v>1.2073989051739452E-2</v>
      </c>
      <c r="H172" s="6">
        <f t="shared" si="13"/>
        <v>4.4787666666666661</v>
      </c>
      <c r="I172" s="9">
        <f>(Table21[[#This Row],[Adj Close]]-Table21[[#This Row],[3-MA]])</f>
        <v>5.1633333333334086E-2</v>
      </c>
      <c r="J172" s="5">
        <f t="shared" si="12"/>
        <v>2.6660011111111887E-3</v>
      </c>
      <c r="K172" s="5">
        <f>ABS(Table21[[#This Row],[Erorr 2]])</f>
        <v>5.1633333333334086E-2</v>
      </c>
      <c r="L172" s="8">
        <f>Table21[[#This Row],[Abs Erorr 2]]/Table21[[#This Row],[Adj Close]]</f>
        <v>1.1397080463829702E-2</v>
      </c>
      <c r="M172" s="6">
        <f t="shared" si="14"/>
        <v>4.4802833333333334</v>
      </c>
      <c r="N172" s="11">
        <f>Table21[[#This Row],[Adj Close]]-Table21[[#This Row],[6-MA]]</f>
        <v>5.0116666666666809E-2</v>
      </c>
      <c r="O172" s="12">
        <f>(Table21[[#This Row],[Adj Close]]-M172)^2</f>
        <v>2.5116802777777922E-3</v>
      </c>
      <c r="P172" s="12">
        <f>ABS(Table21[[#This Row],[Erorr 3]])</f>
        <v>5.0116666666666809E-2</v>
      </c>
      <c r="Q172" s="182">
        <f>Table21[[#This Row],[Abs Erorr 3]]/Table21[[#This Row],[Adj Close]]</f>
        <v>1.1062305020895905E-2</v>
      </c>
    </row>
    <row r="173" spans="1:17" x14ac:dyDescent="0.3">
      <c r="A173" s="72">
        <v>43714</v>
      </c>
      <c r="B173" s="95">
        <v>4.5669000000000004</v>
      </c>
      <c r="C173" s="6">
        <f t="shared" si="11"/>
        <v>4.5304000000000002</v>
      </c>
      <c r="D173" s="19">
        <f>Table21[[#This Row],[Adj Close]]-Table21[[#This Row],[Naive Trend ]]</f>
        <v>3.6500000000000199E-2</v>
      </c>
      <c r="E173" s="7">
        <f t="shared" si="10"/>
        <v>1.3322500000000146E-3</v>
      </c>
      <c r="F173" s="7">
        <f>ABS(Table21[[#This Row],[Erorr 1]])</f>
        <v>3.6500000000000199E-2</v>
      </c>
      <c r="G173" s="8">
        <f>Table21[[#This Row],[Abs Erorr 1]]/Table21[[#This Row],[Adj Close]]</f>
        <v>7.9922923646237477E-3</v>
      </c>
      <c r="H173" s="6">
        <f t="shared" si="13"/>
        <v>4.4817999999999998</v>
      </c>
      <c r="I173" s="9">
        <f>(Table21[[#This Row],[Adj Close]]-Table21[[#This Row],[3-MA]])</f>
        <v>8.510000000000062E-2</v>
      </c>
      <c r="J173" s="5">
        <f t="shared" si="12"/>
        <v>7.2420100000001051E-3</v>
      </c>
      <c r="K173" s="5">
        <f>ABS(Table21[[#This Row],[Erorr 2]])</f>
        <v>8.510000000000062E-2</v>
      </c>
      <c r="L173" s="8">
        <f>Table21[[#This Row],[Abs Erorr 2]]/Table21[[#This Row],[Adj Close]]</f>
        <v>1.8634084389848829E-2</v>
      </c>
      <c r="M173" s="6">
        <f t="shared" si="14"/>
        <v>4.4848333333333334</v>
      </c>
      <c r="N173" s="11">
        <f>Table21[[#This Row],[Adj Close]]-Table21[[#This Row],[6-MA]]</f>
        <v>8.2066666666666954E-2</v>
      </c>
      <c r="O173" s="12">
        <f>(Table21[[#This Row],[Adj Close]]-M173)^2</f>
        <v>6.7349377777778247E-3</v>
      </c>
      <c r="P173" s="12">
        <f>ABS(Table21[[#This Row],[Erorr 3]])</f>
        <v>8.2066666666666954E-2</v>
      </c>
      <c r="Q173" s="182">
        <f>Table21[[#This Row],[Abs Erorr 3]]/Table21[[#This Row],[Adj Close]]</f>
        <v>1.7969884750414274E-2</v>
      </c>
    </row>
    <row r="174" spans="1:17" x14ac:dyDescent="0.3">
      <c r="A174" s="72">
        <v>43717</v>
      </c>
      <c r="B174" s="95">
        <v>4.5759999999999996</v>
      </c>
      <c r="C174" s="6">
        <f t="shared" si="11"/>
        <v>4.5669000000000004</v>
      </c>
      <c r="D174" s="19">
        <f>Table21[[#This Row],[Adj Close]]-Table21[[#This Row],[Naive Trend ]]</f>
        <v>9.0999999999992198E-3</v>
      </c>
      <c r="E174" s="7">
        <f t="shared" si="10"/>
        <v>8.2809999999985799E-5</v>
      </c>
      <c r="F174" s="7">
        <f>ABS(Table21[[#This Row],[Erorr 1]])</f>
        <v>9.0999999999992198E-3</v>
      </c>
      <c r="G174" s="8">
        <f>Table21[[#This Row],[Abs Erorr 1]]/Table21[[#This Row],[Adj Close]]</f>
        <v>1.9886363636361934E-3</v>
      </c>
      <c r="H174" s="6">
        <f t="shared" si="13"/>
        <v>4.5243333333333338</v>
      </c>
      <c r="I174" s="9">
        <f>(Table21[[#This Row],[Adj Close]]-Table21[[#This Row],[3-MA]])</f>
        <v>5.1666666666665861E-2</v>
      </c>
      <c r="J174" s="5">
        <f t="shared" si="12"/>
        <v>2.6694444444443611E-3</v>
      </c>
      <c r="K174" s="5">
        <f>ABS(Table21[[#This Row],[Erorr 2]])</f>
        <v>5.1666666666665861E-2</v>
      </c>
      <c r="L174" s="8">
        <f>Table21[[#This Row],[Abs Erorr 2]]/Table21[[#This Row],[Adj Close]]</f>
        <v>1.1290792540792365E-2</v>
      </c>
      <c r="M174" s="6">
        <f t="shared" si="14"/>
        <v>4.5030666666666663</v>
      </c>
      <c r="N174" s="11">
        <f>Table21[[#This Row],[Adj Close]]-Table21[[#This Row],[6-MA]]</f>
        <v>7.2933333333333294E-2</v>
      </c>
      <c r="O174" s="12">
        <f>(Table21[[#This Row],[Adj Close]]-M174)^2</f>
        <v>5.3192711111111051E-3</v>
      </c>
      <c r="P174" s="12">
        <f>ABS(Table21[[#This Row],[Erorr 3]])</f>
        <v>7.2933333333333294E-2</v>
      </c>
      <c r="Q174" s="182">
        <f>Table21[[#This Row],[Abs Erorr 3]]/Table21[[#This Row],[Adj Close]]</f>
        <v>1.5938228438228431E-2</v>
      </c>
    </row>
    <row r="175" spans="1:17" x14ac:dyDescent="0.3">
      <c r="A175" s="72">
        <v>43718</v>
      </c>
      <c r="B175" s="95">
        <v>4.6489000000000003</v>
      </c>
      <c r="C175" s="6">
        <f t="shared" si="11"/>
        <v>4.5759999999999996</v>
      </c>
      <c r="D175" s="19">
        <f>Table21[[#This Row],[Adj Close]]-Table21[[#This Row],[Naive Trend ]]</f>
        <v>7.2900000000000631E-2</v>
      </c>
      <c r="E175" s="7">
        <f t="shared" si="10"/>
        <v>5.3144100000000923E-3</v>
      </c>
      <c r="F175" s="7">
        <f>ABS(Table21[[#This Row],[Erorr 1]])</f>
        <v>7.2900000000000631E-2</v>
      </c>
      <c r="G175" s="8">
        <f>Table21[[#This Row],[Abs Erorr 1]]/Table21[[#This Row],[Adj Close]]</f>
        <v>1.5681128869195E-2</v>
      </c>
      <c r="H175" s="6">
        <f t="shared" si="13"/>
        <v>4.5577666666666667</v>
      </c>
      <c r="I175" s="9">
        <f>(Table21[[#This Row],[Adj Close]]-Table21[[#This Row],[3-MA]])</f>
        <v>9.113333333333351E-2</v>
      </c>
      <c r="J175" s="5">
        <f t="shared" si="12"/>
        <v>8.3052844444444773E-3</v>
      </c>
      <c r="K175" s="5">
        <f>ABS(Table21[[#This Row],[Erorr 2]])</f>
        <v>9.113333333333351E-2</v>
      </c>
      <c r="L175" s="8">
        <f>Table21[[#This Row],[Abs Erorr 2]]/Table21[[#This Row],[Adj Close]]</f>
        <v>1.9603203625230377E-2</v>
      </c>
      <c r="M175" s="6">
        <f t="shared" si="14"/>
        <v>4.5182666666666664</v>
      </c>
      <c r="N175" s="11">
        <f>Table21[[#This Row],[Adj Close]]-Table21[[#This Row],[6-MA]]</f>
        <v>0.13063333333333382</v>
      </c>
      <c r="O175" s="12">
        <f>(Table21[[#This Row],[Adj Close]]-M175)^2</f>
        <v>1.7065067777777904E-2</v>
      </c>
      <c r="P175" s="12">
        <f>ABS(Table21[[#This Row],[Erorr 3]])</f>
        <v>0.13063333333333382</v>
      </c>
      <c r="Q175" s="182">
        <f>Table21[[#This Row],[Abs Erorr 3]]/Table21[[#This Row],[Adj Close]]</f>
        <v>2.8099837237482807E-2</v>
      </c>
    </row>
    <row r="176" spans="1:17" x14ac:dyDescent="0.3">
      <c r="A176" s="72">
        <v>43719</v>
      </c>
      <c r="B176" s="95">
        <v>4.6489000000000003</v>
      </c>
      <c r="C176" s="6">
        <f t="shared" si="11"/>
        <v>4.6489000000000003</v>
      </c>
      <c r="D176" s="19">
        <f>Table21[[#This Row],[Adj Close]]-Table21[[#This Row],[Naive Trend ]]</f>
        <v>0</v>
      </c>
      <c r="E176" s="7">
        <f t="shared" si="10"/>
        <v>0</v>
      </c>
      <c r="F176" s="7">
        <f>ABS(Table21[[#This Row],[Erorr 1]])</f>
        <v>0</v>
      </c>
      <c r="G176" s="8">
        <f>Table21[[#This Row],[Abs Erorr 1]]/Table21[[#This Row],[Adj Close]]</f>
        <v>0</v>
      </c>
      <c r="H176" s="6">
        <f t="shared" si="13"/>
        <v>4.5972666666666671</v>
      </c>
      <c r="I176" s="9">
        <f>(Table21[[#This Row],[Adj Close]]-Table21[[#This Row],[3-MA]])</f>
        <v>5.1633333333333198E-2</v>
      </c>
      <c r="J176" s="5">
        <f t="shared" si="12"/>
        <v>2.6660011111110972E-3</v>
      </c>
      <c r="K176" s="5">
        <f>ABS(Table21[[#This Row],[Erorr 2]])</f>
        <v>5.1633333333333198E-2</v>
      </c>
      <c r="L176" s="8">
        <f>Table21[[#This Row],[Abs Erorr 2]]/Table21[[#This Row],[Adj Close]]</f>
        <v>1.110657001297795E-2</v>
      </c>
      <c r="M176" s="6">
        <f t="shared" si="14"/>
        <v>4.5395333333333339</v>
      </c>
      <c r="N176" s="11">
        <f>Table21[[#This Row],[Adj Close]]-Table21[[#This Row],[6-MA]]</f>
        <v>0.10936666666666639</v>
      </c>
      <c r="O176" s="12">
        <f>(Table21[[#This Row],[Adj Close]]-M176)^2</f>
        <v>1.1961067777777718E-2</v>
      </c>
      <c r="P176" s="12">
        <f>ABS(Table21[[#This Row],[Erorr 3]])</f>
        <v>0.10936666666666639</v>
      </c>
      <c r="Q176" s="182">
        <f>Table21[[#This Row],[Abs Erorr 3]]/Table21[[#This Row],[Adj Close]]</f>
        <v>2.3525278381265759E-2</v>
      </c>
    </row>
    <row r="177" spans="1:17" x14ac:dyDescent="0.3">
      <c r="A177" s="72">
        <v>43720</v>
      </c>
      <c r="B177" s="95">
        <v>4.7765000000000004</v>
      </c>
      <c r="C177" s="6">
        <f t="shared" si="11"/>
        <v>4.6489000000000003</v>
      </c>
      <c r="D177" s="19">
        <f>Table21[[#This Row],[Adj Close]]-Table21[[#This Row],[Naive Trend ]]</f>
        <v>0.12760000000000016</v>
      </c>
      <c r="E177" s="7">
        <f t="shared" si="10"/>
        <v>1.6281760000000041E-2</v>
      </c>
      <c r="F177" s="7">
        <f>ABS(Table21[[#This Row],[Erorr 1]])</f>
        <v>0.12760000000000016</v>
      </c>
      <c r="G177" s="8">
        <f>Table21[[#This Row],[Abs Erorr 1]]/Table21[[#This Row],[Adj Close]]</f>
        <v>2.6714121218465434E-2</v>
      </c>
      <c r="H177" s="6">
        <f t="shared" si="13"/>
        <v>4.6246</v>
      </c>
      <c r="I177" s="9">
        <f>(Table21[[#This Row],[Adj Close]]-Table21[[#This Row],[3-MA]])</f>
        <v>0.15190000000000037</v>
      </c>
      <c r="J177" s="5">
        <f t="shared" si="12"/>
        <v>2.3073610000000112E-2</v>
      </c>
      <c r="K177" s="5">
        <f>ABS(Table21[[#This Row],[Erorr 2]])</f>
        <v>0.15190000000000037</v>
      </c>
      <c r="L177" s="8">
        <f>Table21[[#This Row],[Abs Erorr 2]]/Table21[[#This Row],[Adj Close]]</f>
        <v>3.1801528315712417E-2</v>
      </c>
      <c r="M177" s="6">
        <f t="shared" si="14"/>
        <v>4.5744666666666669</v>
      </c>
      <c r="N177" s="11">
        <f>Table21[[#This Row],[Adj Close]]-Table21[[#This Row],[6-MA]]</f>
        <v>0.20203333333333351</v>
      </c>
      <c r="O177" s="12">
        <f>(Table21[[#This Row],[Adj Close]]-M177)^2</f>
        <v>4.0817467777777852E-2</v>
      </c>
      <c r="P177" s="12">
        <f>ABS(Table21[[#This Row],[Erorr 3]])</f>
        <v>0.20203333333333351</v>
      </c>
      <c r="Q177" s="182">
        <f>Table21[[#This Row],[Abs Erorr 3]]/Table21[[#This Row],[Adj Close]]</f>
        <v>4.2297358595903591E-2</v>
      </c>
    </row>
    <row r="178" spans="1:17" x14ac:dyDescent="0.3">
      <c r="A178" s="72">
        <v>43721</v>
      </c>
      <c r="B178" s="95">
        <v>4.7218</v>
      </c>
      <c r="C178" s="6">
        <f t="shared" si="11"/>
        <v>4.7765000000000004</v>
      </c>
      <c r="D178" s="19">
        <f>Table21[[#This Row],[Adj Close]]-Table21[[#This Row],[Naive Trend ]]</f>
        <v>-5.4700000000000415E-2</v>
      </c>
      <c r="E178" s="7">
        <f t="shared" si="10"/>
        <v>2.9920900000000453E-3</v>
      </c>
      <c r="F178" s="7">
        <f>ABS(Table21[[#This Row],[Erorr 1]])</f>
        <v>5.4700000000000415E-2</v>
      </c>
      <c r="G178" s="8">
        <f>Table21[[#This Row],[Abs Erorr 1]]/Table21[[#This Row],[Adj Close]]</f>
        <v>1.1584565208183408E-2</v>
      </c>
      <c r="H178" s="6">
        <f t="shared" si="13"/>
        <v>4.6914333333333333</v>
      </c>
      <c r="I178" s="9">
        <f>(Table21[[#This Row],[Adj Close]]-Table21[[#This Row],[3-MA]])</f>
        <v>3.0366666666666653E-2</v>
      </c>
      <c r="J178" s="5">
        <f t="shared" si="12"/>
        <v>9.2213444444444361E-4</v>
      </c>
      <c r="K178" s="5">
        <f>ABS(Table21[[#This Row],[Erorr 2]])</f>
        <v>3.0366666666666653E-2</v>
      </c>
      <c r="L178" s="8">
        <f>Table21[[#This Row],[Abs Erorr 2]]/Table21[[#This Row],[Adj Close]]</f>
        <v>6.43116325695003E-3</v>
      </c>
      <c r="M178" s="6">
        <f t="shared" si="14"/>
        <v>4.6246000000000009</v>
      </c>
      <c r="N178" s="11">
        <f>Table21[[#This Row],[Adj Close]]-Table21[[#This Row],[6-MA]]</f>
        <v>9.7199999999999065E-2</v>
      </c>
      <c r="O178" s="12">
        <f>(Table21[[#This Row],[Adj Close]]-M178)^2</f>
        <v>9.4478399999998186E-3</v>
      </c>
      <c r="P178" s="12">
        <f>ABS(Table21[[#This Row],[Erorr 3]])</f>
        <v>9.7199999999999065E-2</v>
      </c>
      <c r="Q178" s="182">
        <f>Table21[[#This Row],[Abs Erorr 3]]/Table21[[#This Row],[Adj Close]]</f>
        <v>2.0585369986022083E-2</v>
      </c>
    </row>
    <row r="179" spans="1:17" x14ac:dyDescent="0.3">
      <c r="A179" s="72">
        <v>43724</v>
      </c>
      <c r="B179" s="95">
        <v>4.6670999999999996</v>
      </c>
      <c r="C179" s="6">
        <f t="shared" si="11"/>
        <v>4.7218</v>
      </c>
      <c r="D179" s="19">
        <f>Table21[[#This Row],[Adj Close]]-Table21[[#This Row],[Naive Trend ]]</f>
        <v>-5.4700000000000415E-2</v>
      </c>
      <c r="E179" s="7">
        <f t="shared" si="10"/>
        <v>2.9920900000000453E-3</v>
      </c>
      <c r="F179" s="7">
        <f>ABS(Table21[[#This Row],[Erorr 1]])</f>
        <v>5.4700000000000415E-2</v>
      </c>
      <c r="G179" s="8">
        <f>Table21[[#This Row],[Abs Erorr 1]]/Table21[[#This Row],[Adj Close]]</f>
        <v>1.172034025411935E-2</v>
      </c>
      <c r="H179" s="6">
        <f t="shared" si="13"/>
        <v>4.7157333333333336</v>
      </c>
      <c r="I179" s="9">
        <f>(Table21[[#This Row],[Adj Close]]-Table21[[#This Row],[3-MA]])</f>
        <v>-4.8633333333333972E-2</v>
      </c>
      <c r="J179" s="5">
        <f t="shared" si="12"/>
        <v>2.3652011111111731E-3</v>
      </c>
      <c r="K179" s="5">
        <f>ABS(Table21[[#This Row],[Erorr 2]])</f>
        <v>4.8633333333333972E-2</v>
      </c>
      <c r="L179" s="8">
        <f>Table21[[#This Row],[Abs Erorr 2]]/Table21[[#This Row],[Adj Close]]</f>
        <v>1.042046095719697E-2</v>
      </c>
      <c r="M179" s="6">
        <f t="shared" si="14"/>
        <v>4.6565000000000012</v>
      </c>
      <c r="N179" s="11">
        <f>Table21[[#This Row],[Adj Close]]-Table21[[#This Row],[6-MA]]</f>
        <v>1.0599999999998388E-2</v>
      </c>
      <c r="O179" s="12">
        <f>(Table21[[#This Row],[Adj Close]]-M179)^2</f>
        <v>1.1235999999996584E-4</v>
      </c>
      <c r="P179" s="12">
        <f>ABS(Table21[[#This Row],[Erorr 3]])</f>
        <v>1.0599999999998388E-2</v>
      </c>
      <c r="Q179" s="182">
        <f>Table21[[#This Row],[Abs Erorr 3]]/Table21[[#This Row],[Adj Close]]</f>
        <v>2.2712176726443381E-3</v>
      </c>
    </row>
    <row r="180" spans="1:17" x14ac:dyDescent="0.3">
      <c r="A180" s="72">
        <v>43725</v>
      </c>
      <c r="B180" s="95">
        <v>4.6944999999999997</v>
      </c>
      <c r="C180" s="6">
        <f t="shared" si="11"/>
        <v>4.6670999999999996</v>
      </c>
      <c r="D180" s="19">
        <f>Table21[[#This Row],[Adj Close]]-Table21[[#This Row],[Naive Trend ]]</f>
        <v>2.7400000000000091E-2</v>
      </c>
      <c r="E180" s="7">
        <f t="shared" si="10"/>
        <v>7.5076000000000493E-4</v>
      </c>
      <c r="F180" s="7">
        <f>ABS(Table21[[#This Row],[Erorr 1]])</f>
        <v>2.7400000000000091E-2</v>
      </c>
      <c r="G180" s="8">
        <f>Table21[[#This Row],[Abs Erorr 1]]/Table21[[#This Row],[Adj Close]]</f>
        <v>5.8366173181382663E-3</v>
      </c>
      <c r="H180" s="6">
        <f t="shared" si="13"/>
        <v>4.7218</v>
      </c>
      <c r="I180" s="9">
        <f>(Table21[[#This Row],[Adj Close]]-Table21[[#This Row],[3-MA]])</f>
        <v>-2.7300000000000324E-2</v>
      </c>
      <c r="J180" s="5">
        <f t="shared" si="12"/>
        <v>7.4529000000001769E-4</v>
      </c>
      <c r="K180" s="5">
        <f>ABS(Table21[[#This Row],[Erorr 2]])</f>
        <v>2.7300000000000324E-2</v>
      </c>
      <c r="L180" s="8">
        <f>Table21[[#This Row],[Abs Erorr 2]]/Table21[[#This Row],[Adj Close]]</f>
        <v>5.8153157950794178E-3</v>
      </c>
      <c r="M180" s="6">
        <f t="shared" si="14"/>
        <v>4.6732000000000005</v>
      </c>
      <c r="N180" s="11">
        <f>Table21[[#This Row],[Adj Close]]-Table21[[#This Row],[6-MA]]</f>
        <v>2.1299999999999208E-2</v>
      </c>
      <c r="O180" s="12">
        <f>(Table21[[#This Row],[Adj Close]]-M180)^2</f>
        <v>4.5368999999996626E-4</v>
      </c>
      <c r="P180" s="12">
        <f>ABS(Table21[[#This Row],[Erorr 3]])</f>
        <v>2.1299999999999208E-2</v>
      </c>
      <c r="Q180" s="182">
        <f>Table21[[#This Row],[Abs Erorr 3]]/Table21[[#This Row],[Adj Close]]</f>
        <v>4.5372244115452574E-3</v>
      </c>
    </row>
    <row r="181" spans="1:17" x14ac:dyDescent="0.3">
      <c r="A181" s="72">
        <v>43726</v>
      </c>
      <c r="B181" s="95">
        <v>4.6853999999999996</v>
      </c>
      <c r="C181" s="6">
        <f t="shared" si="11"/>
        <v>4.6944999999999997</v>
      </c>
      <c r="D181" s="19">
        <f>Table21[[#This Row],[Adj Close]]-Table21[[#This Row],[Naive Trend ]]</f>
        <v>-9.100000000000108E-3</v>
      </c>
      <c r="E181" s="7">
        <f t="shared" si="10"/>
        <v>8.2810000000001967E-5</v>
      </c>
      <c r="F181" s="7">
        <f>ABS(Table21[[#This Row],[Erorr 1]])</f>
        <v>9.100000000000108E-3</v>
      </c>
      <c r="G181" s="8">
        <f>Table21[[#This Row],[Abs Erorr 1]]/Table21[[#This Row],[Adj Close]]</f>
        <v>1.9422034404746893E-3</v>
      </c>
      <c r="H181" s="6">
        <f t="shared" si="13"/>
        <v>4.6944666666666661</v>
      </c>
      <c r="I181" s="9">
        <f>(Table21[[#This Row],[Adj Close]]-Table21[[#This Row],[3-MA]])</f>
        <v>-9.0666666666665563E-3</v>
      </c>
      <c r="J181" s="5">
        <f t="shared" si="12"/>
        <v>8.2204444444442445E-5</v>
      </c>
      <c r="K181" s="5">
        <f>ABS(Table21[[#This Row],[Erorr 2]])</f>
        <v>9.0666666666665563E-3</v>
      </c>
      <c r="L181" s="8">
        <f>Table21[[#This Row],[Abs Erorr 2]]/Table21[[#This Row],[Adj Close]]</f>
        <v>1.9350891421578856E-3</v>
      </c>
      <c r="M181" s="6">
        <f t="shared" si="14"/>
        <v>4.6929499999999997</v>
      </c>
      <c r="N181" s="11">
        <f>Table21[[#This Row],[Adj Close]]-Table21[[#This Row],[6-MA]]</f>
        <v>-7.5500000000001677E-3</v>
      </c>
      <c r="O181" s="12">
        <f>(Table21[[#This Row],[Adj Close]]-M181)^2</f>
        <v>5.7002500000002529E-5</v>
      </c>
      <c r="P181" s="12">
        <f>ABS(Table21[[#This Row],[Erorr 3]])</f>
        <v>7.5500000000001677E-3</v>
      </c>
      <c r="Q181" s="182">
        <f>Table21[[#This Row],[Abs Erorr 3]]/Table21[[#This Row],[Adj Close]]</f>
        <v>1.6113885687455006E-3</v>
      </c>
    </row>
    <row r="182" spans="1:17" x14ac:dyDescent="0.3">
      <c r="A182" s="72">
        <v>43727</v>
      </c>
      <c r="B182" s="95">
        <v>4.6944999999999997</v>
      </c>
      <c r="C182" s="6">
        <f t="shared" si="11"/>
        <v>4.6853999999999996</v>
      </c>
      <c r="D182" s="19">
        <f>Table21[[#This Row],[Adj Close]]-Table21[[#This Row],[Naive Trend ]]</f>
        <v>9.100000000000108E-3</v>
      </c>
      <c r="E182" s="7">
        <f t="shared" si="10"/>
        <v>8.2810000000001967E-5</v>
      </c>
      <c r="F182" s="7">
        <f>ABS(Table21[[#This Row],[Erorr 1]])</f>
        <v>9.100000000000108E-3</v>
      </c>
      <c r="G182" s="8">
        <f>Table21[[#This Row],[Abs Erorr 1]]/Table21[[#This Row],[Adj Close]]</f>
        <v>1.9384385983598059E-3</v>
      </c>
      <c r="H182" s="6">
        <f t="shared" si="13"/>
        <v>4.6823333333333332</v>
      </c>
      <c r="I182" s="9">
        <f>(Table21[[#This Row],[Adj Close]]-Table21[[#This Row],[3-MA]])</f>
        <v>1.2166666666666437E-2</v>
      </c>
      <c r="J182" s="5">
        <f t="shared" si="12"/>
        <v>1.4802777777777218E-4</v>
      </c>
      <c r="K182" s="5">
        <f>ABS(Table21[[#This Row],[Erorr 2]])</f>
        <v>1.2166666666666437E-2</v>
      </c>
      <c r="L182" s="8">
        <f>Table21[[#This Row],[Abs Erorr 2]]/Table21[[#This Row],[Adj Close]]</f>
        <v>2.5916853054992945E-3</v>
      </c>
      <c r="M182" s="6">
        <f t="shared" si="14"/>
        <v>4.6990333333333334</v>
      </c>
      <c r="N182" s="11">
        <f>Table21[[#This Row],[Adj Close]]-Table21[[#This Row],[6-MA]]</f>
        <v>-4.5333333333337222E-3</v>
      </c>
      <c r="O182" s="12">
        <f>(Table21[[#This Row],[Adj Close]]-M182)^2</f>
        <v>2.0551111111114636E-5</v>
      </c>
      <c r="P182" s="12">
        <f>ABS(Table21[[#This Row],[Erorr 3]])</f>
        <v>4.5333333333337222E-3</v>
      </c>
      <c r="Q182" s="182">
        <f>Table21[[#This Row],[Abs Erorr 3]]/Table21[[#This Row],[Adj Close]]</f>
        <v>9.6566904533682452E-4</v>
      </c>
    </row>
    <row r="183" spans="1:17" x14ac:dyDescent="0.3">
      <c r="A183" s="72">
        <v>43728</v>
      </c>
      <c r="B183" s="95">
        <v>4.8220999999999998</v>
      </c>
      <c r="C183" s="6">
        <f t="shared" si="11"/>
        <v>4.6944999999999997</v>
      </c>
      <c r="D183" s="19">
        <f>Table21[[#This Row],[Adj Close]]-Table21[[#This Row],[Naive Trend ]]</f>
        <v>0.12760000000000016</v>
      </c>
      <c r="E183" s="7">
        <f t="shared" si="10"/>
        <v>1.6281760000000041E-2</v>
      </c>
      <c r="F183" s="7">
        <f>ABS(Table21[[#This Row],[Erorr 1]])</f>
        <v>0.12760000000000016</v>
      </c>
      <c r="G183" s="8">
        <f>Table21[[#This Row],[Abs Erorr 1]]/Table21[[#This Row],[Adj Close]]</f>
        <v>2.6461500176271781E-2</v>
      </c>
      <c r="H183" s="6">
        <f t="shared" si="13"/>
        <v>4.691466666666666</v>
      </c>
      <c r="I183" s="9">
        <f>(Table21[[#This Row],[Adj Close]]-Table21[[#This Row],[3-MA]])</f>
        <v>0.13063333333333382</v>
      </c>
      <c r="J183" s="5">
        <f t="shared" si="12"/>
        <v>1.7065067777777904E-2</v>
      </c>
      <c r="K183" s="5">
        <f>ABS(Table21[[#This Row],[Erorr 2]])</f>
        <v>0.13063333333333382</v>
      </c>
      <c r="L183" s="8">
        <f>Table21[[#This Row],[Abs Erorr 2]]/Table21[[#This Row],[Adj Close]]</f>
        <v>2.7090548377954382E-2</v>
      </c>
      <c r="M183" s="6">
        <f t="shared" si="14"/>
        <v>4.7066333333333326</v>
      </c>
      <c r="N183" s="11">
        <f>Table21[[#This Row],[Adj Close]]-Table21[[#This Row],[6-MA]]</f>
        <v>0.11546666666666727</v>
      </c>
      <c r="O183" s="12">
        <f>(Table21[[#This Row],[Adj Close]]-M183)^2</f>
        <v>1.333255111111125E-2</v>
      </c>
      <c r="P183" s="12">
        <f>ABS(Table21[[#This Row],[Erorr 3]])</f>
        <v>0.11546666666666727</v>
      </c>
      <c r="Q183" s="182">
        <f>Table21[[#This Row],[Abs Erorr 3]]/Table21[[#This Row],[Adj Close]]</f>
        <v>2.394530736954175E-2</v>
      </c>
    </row>
    <row r="184" spans="1:17" x14ac:dyDescent="0.3">
      <c r="A184" s="72">
        <v>43731</v>
      </c>
      <c r="B184" s="95">
        <v>4.7218</v>
      </c>
      <c r="C184" s="6">
        <f t="shared" si="11"/>
        <v>4.8220999999999998</v>
      </c>
      <c r="D184" s="19">
        <f>Table21[[#This Row],[Adj Close]]-Table21[[#This Row],[Naive Trend ]]</f>
        <v>-0.10029999999999983</v>
      </c>
      <c r="E184" s="7">
        <f t="shared" si="10"/>
        <v>1.0060089999999966E-2</v>
      </c>
      <c r="F184" s="7">
        <f>ABS(Table21[[#This Row],[Erorr 1]])</f>
        <v>0.10029999999999983</v>
      </c>
      <c r="G184" s="8">
        <f>Table21[[#This Row],[Abs Erorr 1]]/Table21[[#This Row],[Adj Close]]</f>
        <v>2.1241899275699909E-2</v>
      </c>
      <c r="H184" s="6">
        <f t="shared" si="13"/>
        <v>4.7339999999999991</v>
      </c>
      <c r="I184" s="9">
        <f>(Table21[[#This Row],[Adj Close]]-Table21[[#This Row],[3-MA]])</f>
        <v>-1.21999999999991E-2</v>
      </c>
      <c r="J184" s="5">
        <f t="shared" si="12"/>
        <v>1.4883999999997806E-4</v>
      </c>
      <c r="K184" s="5">
        <f>ABS(Table21[[#This Row],[Erorr 2]])</f>
        <v>1.21999999999991E-2</v>
      </c>
      <c r="L184" s="8">
        <f>Table21[[#This Row],[Abs Erorr 2]]/Table21[[#This Row],[Adj Close]]</f>
        <v>2.5837604303441696E-3</v>
      </c>
      <c r="M184" s="6">
        <f t="shared" si="14"/>
        <v>4.7142333333333326</v>
      </c>
      <c r="N184" s="11">
        <f>Table21[[#This Row],[Adj Close]]-Table21[[#This Row],[6-MA]]</f>
        <v>7.5666666666673876E-3</v>
      </c>
      <c r="O184" s="12">
        <f>(Table21[[#This Row],[Adj Close]]-M184)^2</f>
        <v>5.7254444444455357E-5</v>
      </c>
      <c r="P184" s="12">
        <f>ABS(Table21[[#This Row],[Erorr 3]])</f>
        <v>7.5666666666673876E-3</v>
      </c>
      <c r="Q184" s="182">
        <f>Table21[[#This Row],[Abs Erorr 3]]/Table21[[#This Row],[Adj Close]]</f>
        <v>1.6024962231918733E-3</v>
      </c>
    </row>
    <row r="185" spans="1:17" x14ac:dyDescent="0.3">
      <c r="A185" s="72">
        <v>43732</v>
      </c>
      <c r="B185" s="95">
        <v>4.6489000000000003</v>
      </c>
      <c r="C185" s="6">
        <f t="shared" si="11"/>
        <v>4.7218</v>
      </c>
      <c r="D185" s="19">
        <f>Table21[[#This Row],[Adj Close]]-Table21[[#This Row],[Naive Trend ]]</f>
        <v>-7.2899999999999743E-2</v>
      </c>
      <c r="E185" s="7">
        <f t="shared" si="10"/>
        <v>5.3144099999999622E-3</v>
      </c>
      <c r="F185" s="7">
        <f>ABS(Table21[[#This Row],[Erorr 1]])</f>
        <v>7.2899999999999743E-2</v>
      </c>
      <c r="G185" s="8">
        <f>Table21[[#This Row],[Abs Erorr 1]]/Table21[[#This Row],[Adj Close]]</f>
        <v>1.5681128869194805E-2</v>
      </c>
      <c r="H185" s="6">
        <f t="shared" si="13"/>
        <v>4.7461333333333338</v>
      </c>
      <c r="I185" s="9">
        <f>(Table21[[#This Row],[Adj Close]]-Table21[[#This Row],[3-MA]])</f>
        <v>-9.7233333333333505E-2</v>
      </c>
      <c r="J185" s="5">
        <f t="shared" si="12"/>
        <v>9.4543211111111445E-3</v>
      </c>
      <c r="K185" s="5">
        <f>ABS(Table21[[#This Row],[Erorr 2]])</f>
        <v>9.7233333333333505E-2</v>
      </c>
      <c r="L185" s="8">
        <f>Table21[[#This Row],[Abs Erorr 2]]/Table21[[#This Row],[Adj Close]]</f>
        <v>2.0915341980540236E-2</v>
      </c>
      <c r="M185" s="6">
        <f t="shared" si="14"/>
        <v>4.7142333333333326</v>
      </c>
      <c r="N185" s="11">
        <f>Table21[[#This Row],[Adj Close]]-Table21[[#This Row],[6-MA]]</f>
        <v>-6.5333333333332355E-2</v>
      </c>
      <c r="O185" s="12">
        <f>(Table21[[#This Row],[Adj Close]]-M185)^2</f>
        <v>4.268444444444317E-3</v>
      </c>
      <c r="P185" s="12">
        <f>ABS(Table21[[#This Row],[Erorr 3]])</f>
        <v>6.5333333333332355E-2</v>
      </c>
      <c r="Q185" s="182">
        <f>Table21[[#This Row],[Abs Erorr 3]]/Table21[[#This Row],[Adj Close]]</f>
        <v>1.4053503696214664E-2</v>
      </c>
    </row>
    <row r="186" spans="1:17" x14ac:dyDescent="0.3">
      <c r="A186" s="72">
        <v>43733</v>
      </c>
      <c r="B186" s="95">
        <v>4.6215999999999999</v>
      </c>
      <c r="C186" s="6">
        <f t="shared" si="11"/>
        <v>4.6489000000000003</v>
      </c>
      <c r="D186" s="19">
        <f>Table21[[#This Row],[Adj Close]]-Table21[[#This Row],[Naive Trend ]]</f>
        <v>-2.7300000000000324E-2</v>
      </c>
      <c r="E186" s="7">
        <f t="shared" si="10"/>
        <v>7.4529000000001769E-4</v>
      </c>
      <c r="F186" s="7">
        <f>ABS(Table21[[#This Row],[Erorr 1]])</f>
        <v>2.7300000000000324E-2</v>
      </c>
      <c r="G186" s="8">
        <f>Table21[[#This Row],[Abs Erorr 1]]/Table21[[#This Row],[Adj Close]]</f>
        <v>5.9070451791588029E-3</v>
      </c>
      <c r="H186" s="6">
        <f t="shared" si="13"/>
        <v>4.7309333333333337</v>
      </c>
      <c r="I186" s="9">
        <f>(Table21[[#This Row],[Adj Close]]-Table21[[#This Row],[3-MA]])</f>
        <v>-0.10933333333333373</v>
      </c>
      <c r="J186" s="5">
        <f t="shared" si="12"/>
        <v>1.1953777777777863E-2</v>
      </c>
      <c r="K186" s="5">
        <f>ABS(Table21[[#This Row],[Erorr 2]])</f>
        <v>0.10933333333333373</v>
      </c>
      <c r="L186" s="8">
        <f>Table21[[#This Row],[Abs Erorr 2]]/Table21[[#This Row],[Adj Close]]</f>
        <v>2.3657030754140065E-2</v>
      </c>
      <c r="M186" s="6">
        <f t="shared" si="14"/>
        <v>4.7111999999999998</v>
      </c>
      <c r="N186" s="11">
        <f>Table21[[#This Row],[Adj Close]]-Table21[[#This Row],[6-MA]]</f>
        <v>-8.9599999999999902E-2</v>
      </c>
      <c r="O186" s="12">
        <f>(Table21[[#This Row],[Adj Close]]-M186)^2</f>
        <v>8.0281599999999821E-3</v>
      </c>
      <c r="P186" s="12">
        <f>ABS(Table21[[#This Row],[Erorr 3]])</f>
        <v>8.9599999999999902E-2</v>
      </c>
      <c r="Q186" s="182">
        <f>Table21[[#This Row],[Abs Erorr 3]]/Table21[[#This Row],[Adj Close]]</f>
        <v>1.9387225203392745E-2</v>
      </c>
    </row>
    <row r="187" spans="1:17" x14ac:dyDescent="0.3">
      <c r="A187" s="72">
        <v>43734</v>
      </c>
      <c r="B187" s="95">
        <v>4.5486000000000004</v>
      </c>
      <c r="C187" s="6">
        <f t="shared" si="11"/>
        <v>4.6215999999999999</v>
      </c>
      <c r="D187" s="19">
        <f>Table21[[#This Row],[Adj Close]]-Table21[[#This Row],[Naive Trend ]]</f>
        <v>-7.299999999999951E-2</v>
      </c>
      <c r="E187" s="7">
        <f t="shared" si="10"/>
        <v>5.3289999999999284E-3</v>
      </c>
      <c r="F187" s="7">
        <f>ABS(Table21[[#This Row],[Erorr 1]])</f>
        <v>7.299999999999951E-2</v>
      </c>
      <c r="G187" s="8">
        <f>Table21[[#This Row],[Abs Erorr 1]]/Table21[[#This Row],[Adj Close]]</f>
        <v>1.6048894165237547E-2</v>
      </c>
      <c r="H187" s="6">
        <f t="shared" si="13"/>
        <v>4.6641000000000004</v>
      </c>
      <c r="I187" s="9">
        <f>(Table21[[#This Row],[Adj Close]]-Table21[[#This Row],[3-MA]])</f>
        <v>-0.11549999999999994</v>
      </c>
      <c r="J187" s="5">
        <f t="shared" si="12"/>
        <v>1.3340249999999986E-2</v>
      </c>
      <c r="K187" s="5">
        <f>ABS(Table21[[#This Row],[Erorr 2]])</f>
        <v>0.11549999999999994</v>
      </c>
      <c r="L187" s="8">
        <f>Table21[[#This Row],[Abs Erorr 2]]/Table21[[#This Row],[Adj Close]]</f>
        <v>2.5392428439519835E-2</v>
      </c>
      <c r="M187" s="6">
        <f t="shared" si="14"/>
        <v>4.6990500000000006</v>
      </c>
      <c r="N187" s="11">
        <f>Table21[[#This Row],[Adj Close]]-Table21[[#This Row],[6-MA]]</f>
        <v>-0.15045000000000019</v>
      </c>
      <c r="O187" s="12">
        <f>(Table21[[#This Row],[Adj Close]]-M187)^2</f>
        <v>2.2635202500000059E-2</v>
      </c>
      <c r="P187" s="12">
        <f>ABS(Table21[[#This Row],[Erorr 3]])</f>
        <v>0.15045000000000019</v>
      </c>
      <c r="Q187" s="182">
        <f>Table21[[#This Row],[Abs Erorr 3]]/Table21[[#This Row],[Adj Close]]</f>
        <v>3.3076111330959015E-2</v>
      </c>
    </row>
    <row r="188" spans="1:17" x14ac:dyDescent="0.3">
      <c r="A188" s="72">
        <v>43735</v>
      </c>
      <c r="B188" s="95">
        <v>4.5941999999999998</v>
      </c>
      <c r="C188" s="6">
        <f t="shared" si="11"/>
        <v>4.5486000000000004</v>
      </c>
      <c r="D188" s="19">
        <f>Table21[[#This Row],[Adj Close]]-Table21[[#This Row],[Naive Trend ]]</f>
        <v>4.5599999999999419E-2</v>
      </c>
      <c r="E188" s="7">
        <f t="shared" si="10"/>
        <v>2.0793599999999468E-3</v>
      </c>
      <c r="F188" s="7">
        <f>ABS(Table21[[#This Row],[Erorr 1]])</f>
        <v>4.5599999999999419E-2</v>
      </c>
      <c r="G188" s="8">
        <f>Table21[[#This Row],[Abs Erorr 1]]/Table21[[#This Row],[Adj Close]]</f>
        <v>9.9255583126549602E-3</v>
      </c>
      <c r="H188" s="6">
        <f t="shared" si="13"/>
        <v>4.6063666666666672</v>
      </c>
      <c r="I188" s="9">
        <f>(Table21[[#This Row],[Adj Close]]-Table21[[#This Row],[3-MA]])</f>
        <v>-1.2166666666667325E-2</v>
      </c>
      <c r="J188" s="5">
        <f t="shared" si="12"/>
        <v>1.4802777777779379E-4</v>
      </c>
      <c r="K188" s="5">
        <f>ABS(Table21[[#This Row],[Erorr 2]])</f>
        <v>1.2166666666667325E-2</v>
      </c>
      <c r="L188" s="8">
        <f>Table21[[#This Row],[Abs Erorr 2]]/Table21[[#This Row],[Adj Close]]</f>
        <v>2.6482666550579699E-3</v>
      </c>
      <c r="M188" s="6">
        <f t="shared" si="14"/>
        <v>4.6762500000000005</v>
      </c>
      <c r="N188" s="11">
        <f>Table21[[#This Row],[Adj Close]]-Table21[[#This Row],[6-MA]]</f>
        <v>-8.2050000000000622E-2</v>
      </c>
      <c r="O188" s="12">
        <f>(Table21[[#This Row],[Adj Close]]-M188)^2</f>
        <v>6.7322025000001017E-3</v>
      </c>
      <c r="P188" s="12">
        <f>ABS(Table21[[#This Row],[Erorr 3]])</f>
        <v>8.2050000000000622E-2</v>
      </c>
      <c r="Q188" s="182">
        <f>Table21[[#This Row],[Abs Erorr 3]]/Table21[[#This Row],[Adj Close]]</f>
        <v>1.7859474990205178E-2</v>
      </c>
    </row>
    <row r="189" spans="1:17" x14ac:dyDescent="0.3">
      <c r="A189" s="72">
        <v>43738</v>
      </c>
      <c r="B189" s="95">
        <v>4.6124000000000001</v>
      </c>
      <c r="C189" s="6">
        <f t="shared" si="11"/>
        <v>4.5941999999999998</v>
      </c>
      <c r="D189" s="19">
        <f>Table21[[#This Row],[Adj Close]]-Table21[[#This Row],[Naive Trend ]]</f>
        <v>1.8200000000000216E-2</v>
      </c>
      <c r="E189" s="7">
        <f t="shared" si="10"/>
        <v>3.3124000000000787E-4</v>
      </c>
      <c r="F189" s="7">
        <f>ABS(Table21[[#This Row],[Erorr 1]])</f>
        <v>1.8200000000000216E-2</v>
      </c>
      <c r="G189" s="8">
        <f>Table21[[#This Row],[Abs Erorr 1]]/Table21[[#This Row],[Adj Close]]</f>
        <v>3.9458850056370252E-3</v>
      </c>
      <c r="H189" s="6">
        <f t="shared" si="13"/>
        <v>4.5881333333333343</v>
      </c>
      <c r="I189" s="9">
        <f>(Table21[[#This Row],[Adj Close]]-Table21[[#This Row],[3-MA]])</f>
        <v>2.426666666666577E-2</v>
      </c>
      <c r="J189" s="5">
        <f t="shared" si="12"/>
        <v>5.8887111111106765E-4</v>
      </c>
      <c r="K189" s="5">
        <f>ABS(Table21[[#This Row],[Erorr 2]])</f>
        <v>2.426666666666577E-2</v>
      </c>
      <c r="L189" s="8">
        <f>Table21[[#This Row],[Abs Erorr 2]]/Table21[[#This Row],[Adj Close]]</f>
        <v>5.2611800075157769E-3</v>
      </c>
      <c r="M189" s="6">
        <f t="shared" si="14"/>
        <v>4.659533333333334</v>
      </c>
      <c r="N189" s="11">
        <f>Table21[[#This Row],[Adj Close]]-Table21[[#This Row],[6-MA]]</f>
        <v>-4.7133333333333916E-2</v>
      </c>
      <c r="O189" s="12">
        <f>(Table21[[#This Row],[Adj Close]]-M189)^2</f>
        <v>2.2215511111111658E-3</v>
      </c>
      <c r="P189" s="12">
        <f>ABS(Table21[[#This Row],[Erorr 3]])</f>
        <v>4.7133333333333916E-2</v>
      </c>
      <c r="Q189" s="182">
        <f>Table21[[#This Row],[Abs Erorr 3]]/Table21[[#This Row],[Adj Close]]</f>
        <v>1.0218830399213839E-2</v>
      </c>
    </row>
    <row r="190" spans="1:17" x14ac:dyDescent="0.3">
      <c r="A190" s="72">
        <v>43739</v>
      </c>
      <c r="B190" s="95">
        <v>4.4756999999999998</v>
      </c>
      <c r="C190" s="6">
        <f t="shared" si="11"/>
        <v>4.6124000000000001</v>
      </c>
      <c r="D190" s="19">
        <f>Table21[[#This Row],[Adj Close]]-Table21[[#This Row],[Naive Trend ]]</f>
        <v>-0.13670000000000027</v>
      </c>
      <c r="E190" s="7">
        <f t="shared" si="10"/>
        <v>1.8686890000000074E-2</v>
      </c>
      <c r="F190" s="7">
        <f>ABS(Table21[[#This Row],[Erorr 1]])</f>
        <v>0.13670000000000027</v>
      </c>
      <c r="G190" s="8">
        <f>Table21[[#This Row],[Abs Erorr 1]]/Table21[[#This Row],[Adj Close]]</f>
        <v>3.0542708403154876E-2</v>
      </c>
      <c r="H190" s="6">
        <f t="shared" si="13"/>
        <v>4.5850666666666671</v>
      </c>
      <c r="I190" s="9">
        <f>(Table21[[#This Row],[Adj Close]]-Table21[[#This Row],[3-MA]])</f>
        <v>-0.10936666666666728</v>
      </c>
      <c r="J190" s="5">
        <f t="shared" si="12"/>
        <v>1.1961067777777912E-2</v>
      </c>
      <c r="K190" s="5">
        <f>ABS(Table21[[#This Row],[Erorr 2]])</f>
        <v>0.10936666666666728</v>
      </c>
      <c r="L190" s="8">
        <f>Table21[[#This Row],[Abs Erorr 2]]/Table21[[#This Row],[Adj Close]]</f>
        <v>2.4435656247440016E-2</v>
      </c>
      <c r="M190" s="6">
        <f t="shared" si="14"/>
        <v>4.6245833333333337</v>
      </c>
      <c r="N190" s="11">
        <f>Table21[[#This Row],[Adj Close]]-Table21[[#This Row],[6-MA]]</f>
        <v>-0.14888333333333392</v>
      </c>
      <c r="O190" s="12">
        <f>(Table21[[#This Row],[Adj Close]]-M190)^2</f>
        <v>2.216624694444462E-2</v>
      </c>
      <c r="P190" s="12">
        <f>ABS(Table21[[#This Row],[Erorr 3]])</f>
        <v>0.14888333333333392</v>
      </c>
      <c r="Q190" s="182">
        <f>Table21[[#This Row],[Abs Erorr 3]]/Table21[[#This Row],[Adj Close]]</f>
        <v>3.3264815187196178E-2</v>
      </c>
    </row>
    <row r="191" spans="1:17" x14ac:dyDescent="0.3">
      <c r="A191" s="72">
        <v>43740</v>
      </c>
      <c r="B191" s="95">
        <v>4.3936999999999999</v>
      </c>
      <c r="C191" s="6">
        <f t="shared" si="11"/>
        <v>4.4756999999999998</v>
      </c>
      <c r="D191" s="19">
        <f>Table21[[#This Row],[Adj Close]]-Table21[[#This Row],[Naive Trend ]]</f>
        <v>-8.1999999999999851E-2</v>
      </c>
      <c r="E191" s="7">
        <f t="shared" si="10"/>
        <v>6.7239999999999757E-3</v>
      </c>
      <c r="F191" s="7">
        <f>ABS(Table21[[#This Row],[Erorr 1]])</f>
        <v>8.1999999999999851E-2</v>
      </c>
      <c r="G191" s="8">
        <f>Table21[[#This Row],[Abs Erorr 1]]/Table21[[#This Row],[Adj Close]]</f>
        <v>1.866308578191498E-2</v>
      </c>
      <c r="H191" s="6">
        <f t="shared" si="13"/>
        <v>4.5607666666666669</v>
      </c>
      <c r="I191" s="9">
        <f>(Table21[[#This Row],[Adj Close]]-Table21[[#This Row],[3-MA]])</f>
        <v>-0.16706666666666692</v>
      </c>
      <c r="J191" s="5">
        <f t="shared" si="12"/>
        <v>2.7911271111111195E-2</v>
      </c>
      <c r="K191" s="5">
        <f>ABS(Table21[[#This Row],[Erorr 2]])</f>
        <v>0.16706666666666692</v>
      </c>
      <c r="L191" s="8">
        <f>Table21[[#This Row],[Abs Erorr 2]]/Table21[[#This Row],[Adj Close]]</f>
        <v>3.8024140625592763E-2</v>
      </c>
      <c r="M191" s="6">
        <f t="shared" si="14"/>
        <v>4.583566666666667</v>
      </c>
      <c r="N191" s="11">
        <f>Table21[[#This Row],[Adj Close]]-Table21[[#This Row],[6-MA]]</f>
        <v>-0.18986666666666707</v>
      </c>
      <c r="O191" s="12">
        <f>(Table21[[#This Row],[Adj Close]]-M191)^2</f>
        <v>3.6049351111111266E-2</v>
      </c>
      <c r="P191" s="12">
        <f>ABS(Table21[[#This Row],[Erorr 3]])</f>
        <v>0.18986666666666707</v>
      </c>
      <c r="Q191" s="182">
        <f>Table21[[#This Row],[Abs Erorr 3]]/Table21[[#This Row],[Adj Close]]</f>
        <v>4.3213388867393558E-2</v>
      </c>
    </row>
    <row r="192" spans="1:17" x14ac:dyDescent="0.3">
      <c r="A192" s="72">
        <v>43741</v>
      </c>
      <c r="B192" s="95">
        <v>4.4119000000000002</v>
      </c>
      <c r="C192" s="6">
        <f t="shared" si="11"/>
        <v>4.3936999999999999</v>
      </c>
      <c r="D192" s="19">
        <f>Table21[[#This Row],[Adj Close]]-Table21[[#This Row],[Naive Trend ]]</f>
        <v>1.8200000000000216E-2</v>
      </c>
      <c r="E192" s="7">
        <f t="shared" si="10"/>
        <v>3.3124000000000787E-4</v>
      </c>
      <c r="F192" s="7">
        <f>ABS(Table21[[#This Row],[Erorr 1]])</f>
        <v>1.8200000000000216E-2</v>
      </c>
      <c r="G192" s="8">
        <f>Table21[[#This Row],[Abs Erorr 1]]/Table21[[#This Row],[Adj Close]]</f>
        <v>4.1252068269906879E-3</v>
      </c>
      <c r="H192" s="6">
        <f t="shared" si="13"/>
        <v>4.4939333333333336</v>
      </c>
      <c r="I192" s="9">
        <f>(Table21[[#This Row],[Adj Close]]-Table21[[#This Row],[3-MA]])</f>
        <v>-8.2033333333333402E-2</v>
      </c>
      <c r="J192" s="5">
        <f t="shared" si="12"/>
        <v>6.7294677777777895E-3</v>
      </c>
      <c r="K192" s="5">
        <f>ABS(Table21[[#This Row],[Erorr 2]])</f>
        <v>8.2033333333333402E-2</v>
      </c>
      <c r="L192" s="8">
        <f>Table21[[#This Row],[Abs Erorr 2]]/Table21[[#This Row],[Adj Close]]</f>
        <v>1.8593652016893718E-2</v>
      </c>
      <c r="M192" s="6">
        <f t="shared" si="14"/>
        <v>4.5410333333333339</v>
      </c>
      <c r="N192" s="11">
        <f>Table21[[#This Row],[Adj Close]]-Table21[[#This Row],[6-MA]]</f>
        <v>-0.12913333333333377</v>
      </c>
      <c r="O192" s="12">
        <f>(Table21[[#This Row],[Adj Close]]-M192)^2</f>
        <v>1.6675417777777889E-2</v>
      </c>
      <c r="P192" s="12">
        <f>ABS(Table21[[#This Row],[Erorr 3]])</f>
        <v>0.12913333333333377</v>
      </c>
      <c r="Q192" s="182">
        <f>Table21[[#This Row],[Abs Erorr 3]]/Table21[[#This Row],[Adj Close]]</f>
        <v>2.9269324629600343E-2</v>
      </c>
    </row>
    <row r="193" spans="1:17" x14ac:dyDescent="0.3">
      <c r="A193" s="72">
        <v>43742</v>
      </c>
      <c r="B193" s="95">
        <v>4.4574999999999996</v>
      </c>
      <c r="C193" s="6">
        <f t="shared" si="11"/>
        <v>4.4119000000000002</v>
      </c>
      <c r="D193" s="19">
        <f>Table21[[#This Row],[Adj Close]]-Table21[[#This Row],[Naive Trend ]]</f>
        <v>4.5599999999999419E-2</v>
      </c>
      <c r="E193" s="7">
        <f t="shared" si="10"/>
        <v>2.0793599999999468E-3</v>
      </c>
      <c r="F193" s="7">
        <f>ABS(Table21[[#This Row],[Erorr 1]])</f>
        <v>4.5599999999999419E-2</v>
      </c>
      <c r="G193" s="8">
        <f>Table21[[#This Row],[Abs Erorr 1]]/Table21[[#This Row],[Adj Close]]</f>
        <v>1.022994952327525E-2</v>
      </c>
      <c r="H193" s="6">
        <f t="shared" si="13"/>
        <v>4.4270999999999994</v>
      </c>
      <c r="I193" s="9">
        <f>(Table21[[#This Row],[Adj Close]]-Table21[[#This Row],[3-MA]])</f>
        <v>3.0400000000000205E-2</v>
      </c>
      <c r="J193" s="5">
        <f t="shared" si="12"/>
        <v>9.241600000000124E-4</v>
      </c>
      <c r="K193" s="5">
        <f>ABS(Table21[[#This Row],[Erorr 2]])</f>
        <v>3.0400000000000205E-2</v>
      </c>
      <c r="L193" s="8">
        <f>Table21[[#This Row],[Abs Erorr 2]]/Table21[[#This Row],[Adj Close]]</f>
        <v>6.8199663488502987E-3</v>
      </c>
      <c r="M193" s="6">
        <f t="shared" si="14"/>
        <v>4.5060833333333337</v>
      </c>
      <c r="N193" s="11">
        <f>Table21[[#This Row],[Adj Close]]-Table21[[#This Row],[6-MA]]</f>
        <v>-4.8583333333334089E-2</v>
      </c>
      <c r="O193" s="12">
        <f>(Table21[[#This Row],[Adj Close]]-M193)^2</f>
        <v>2.3603402777778513E-3</v>
      </c>
      <c r="P193" s="12">
        <f>ABS(Table21[[#This Row],[Erorr 3]])</f>
        <v>4.8583333333334089E-2</v>
      </c>
      <c r="Q193" s="182">
        <f>Table21[[#This Row],[Abs Erorr 3]]/Table21[[#This Row],[Adj Close]]</f>
        <v>1.0899233501589252E-2</v>
      </c>
    </row>
    <row r="194" spans="1:17" x14ac:dyDescent="0.3">
      <c r="A194" s="72">
        <v>43745</v>
      </c>
      <c r="B194" s="95">
        <v>4.4756999999999998</v>
      </c>
      <c r="C194" s="6">
        <f t="shared" si="11"/>
        <v>4.4574999999999996</v>
      </c>
      <c r="D194" s="19">
        <f>Table21[[#This Row],[Adj Close]]-Table21[[#This Row],[Naive Trend ]]</f>
        <v>1.8200000000000216E-2</v>
      </c>
      <c r="E194" s="7">
        <f t="shared" si="10"/>
        <v>3.3124000000000787E-4</v>
      </c>
      <c r="F194" s="7">
        <f>ABS(Table21[[#This Row],[Erorr 1]])</f>
        <v>1.8200000000000216E-2</v>
      </c>
      <c r="G194" s="8">
        <f>Table21[[#This Row],[Abs Erorr 1]]/Table21[[#This Row],[Adj Close]]</f>
        <v>4.0664030207565784E-3</v>
      </c>
      <c r="H194" s="6">
        <f t="shared" si="13"/>
        <v>4.4210333333333329</v>
      </c>
      <c r="I194" s="9">
        <f>(Table21[[#This Row],[Adj Close]]-Table21[[#This Row],[3-MA]])</f>
        <v>5.4666666666666863E-2</v>
      </c>
      <c r="J194" s="5">
        <f t="shared" si="12"/>
        <v>2.9884444444444659E-3</v>
      </c>
      <c r="K194" s="5">
        <f>ABS(Table21[[#This Row],[Erorr 2]])</f>
        <v>5.4666666666666863E-2</v>
      </c>
      <c r="L194" s="8">
        <f>Table21[[#This Row],[Abs Erorr 2]]/Table21[[#This Row],[Adj Close]]</f>
        <v>1.2214104311429915E-2</v>
      </c>
      <c r="M194" s="6">
        <f t="shared" si="14"/>
        <v>4.4908999999999999</v>
      </c>
      <c r="N194" s="11">
        <f>Table21[[#This Row],[Adj Close]]-Table21[[#This Row],[6-MA]]</f>
        <v>-1.5200000000000102E-2</v>
      </c>
      <c r="O194" s="12">
        <f>(Table21[[#This Row],[Adj Close]]-M194)^2</f>
        <v>2.310400000000031E-4</v>
      </c>
      <c r="P194" s="12">
        <f>ABS(Table21[[#This Row],[Erorr 3]])</f>
        <v>1.5200000000000102E-2</v>
      </c>
      <c r="Q194" s="182">
        <f>Table21[[#This Row],[Abs Erorr 3]]/Table21[[#This Row],[Adj Close]]</f>
        <v>3.3961168085439378E-3</v>
      </c>
    </row>
    <row r="195" spans="1:17" x14ac:dyDescent="0.3">
      <c r="A195" s="72">
        <v>43746</v>
      </c>
      <c r="B195" s="95">
        <v>4.4665999999999997</v>
      </c>
      <c r="C195" s="6">
        <f t="shared" si="11"/>
        <v>4.4756999999999998</v>
      </c>
      <c r="D195" s="19">
        <f>Table21[[#This Row],[Adj Close]]-Table21[[#This Row],[Naive Trend ]]</f>
        <v>-9.100000000000108E-3</v>
      </c>
      <c r="E195" s="7">
        <f t="shared" ref="E195:E258" si="15">(B195-C195)^2</f>
        <v>8.2810000000001967E-5</v>
      </c>
      <c r="F195" s="7">
        <f>ABS(Table21[[#This Row],[Erorr 1]])</f>
        <v>9.100000000000108E-3</v>
      </c>
      <c r="G195" s="8">
        <f>Table21[[#This Row],[Abs Erorr 1]]/Table21[[#This Row],[Adj Close]]</f>
        <v>2.0373438409528742E-3</v>
      </c>
      <c r="H195" s="6">
        <f t="shared" si="13"/>
        <v>4.4483666666666659</v>
      </c>
      <c r="I195" s="9">
        <f>(Table21[[#This Row],[Adj Close]]-Table21[[#This Row],[3-MA]])</f>
        <v>1.8233333333333768E-2</v>
      </c>
      <c r="J195" s="5">
        <f t="shared" si="12"/>
        <v>3.3245444444446028E-4</v>
      </c>
      <c r="K195" s="5">
        <f>ABS(Table21[[#This Row],[Erorr 2]])</f>
        <v>1.8233333333333768E-2</v>
      </c>
      <c r="L195" s="8">
        <f>Table21[[#This Row],[Abs Erorr 2]]/Table21[[#This Row],[Adj Close]]</f>
        <v>4.0821504798580063E-3</v>
      </c>
      <c r="M195" s="6">
        <f t="shared" si="14"/>
        <v>4.4711499999999997</v>
      </c>
      <c r="N195" s="11">
        <f>Table21[[#This Row],[Adj Close]]-Table21[[#This Row],[6-MA]]</f>
        <v>-4.550000000000054E-3</v>
      </c>
      <c r="O195" s="12">
        <f>(Table21[[#This Row],[Adj Close]]-M195)^2</f>
        <v>2.0702500000000492E-5</v>
      </c>
      <c r="P195" s="12">
        <f>ABS(Table21[[#This Row],[Erorr 3]])</f>
        <v>4.550000000000054E-3</v>
      </c>
      <c r="Q195" s="182">
        <f>Table21[[#This Row],[Abs Erorr 3]]/Table21[[#This Row],[Adj Close]]</f>
        <v>1.0186719204764371E-3</v>
      </c>
    </row>
    <row r="196" spans="1:17" x14ac:dyDescent="0.3">
      <c r="A196" s="72">
        <v>43747</v>
      </c>
      <c r="B196" s="95">
        <v>4.4756999999999998</v>
      </c>
      <c r="C196" s="6">
        <f t="shared" ref="C196:C259" si="16">B195</f>
        <v>4.4665999999999997</v>
      </c>
      <c r="D196" s="19">
        <f>Table21[[#This Row],[Adj Close]]-Table21[[#This Row],[Naive Trend ]]</f>
        <v>9.100000000000108E-3</v>
      </c>
      <c r="E196" s="7">
        <f t="shared" si="15"/>
        <v>8.2810000000001967E-5</v>
      </c>
      <c r="F196" s="7">
        <f>ABS(Table21[[#This Row],[Erorr 1]])</f>
        <v>9.100000000000108E-3</v>
      </c>
      <c r="G196" s="8">
        <f>Table21[[#This Row],[Abs Erorr 1]]/Table21[[#This Row],[Adj Close]]</f>
        <v>2.0332015103782892E-3</v>
      </c>
      <c r="H196" s="6">
        <f t="shared" si="13"/>
        <v>4.4665999999999997</v>
      </c>
      <c r="I196" s="9">
        <f>(Table21[[#This Row],[Adj Close]]-Table21[[#This Row],[3-MA]])</f>
        <v>9.100000000000108E-3</v>
      </c>
      <c r="J196" s="5">
        <f t="shared" si="12"/>
        <v>8.2810000000001967E-5</v>
      </c>
      <c r="K196" s="5">
        <f>ABS(Table21[[#This Row],[Erorr 2]])</f>
        <v>9.100000000000108E-3</v>
      </c>
      <c r="L196" s="8">
        <f>Table21[[#This Row],[Abs Erorr 2]]/Table21[[#This Row],[Adj Close]]</f>
        <v>2.0332015103782892E-3</v>
      </c>
      <c r="M196" s="6">
        <f t="shared" si="14"/>
        <v>4.4468499999999995</v>
      </c>
      <c r="N196" s="11">
        <f>Table21[[#This Row],[Adj Close]]-Table21[[#This Row],[6-MA]]</f>
        <v>2.8850000000000264E-2</v>
      </c>
      <c r="O196" s="12">
        <f>(Table21[[#This Row],[Adj Close]]-M196)^2</f>
        <v>8.3232250000001527E-4</v>
      </c>
      <c r="P196" s="12">
        <f>ABS(Table21[[#This Row],[Erorr 3]])</f>
        <v>2.8850000000000264E-2</v>
      </c>
      <c r="Q196" s="182">
        <f>Table21[[#This Row],[Abs Erorr 3]]/Table21[[#This Row],[Adj Close]]</f>
        <v>6.4459190741113712E-3</v>
      </c>
    </row>
    <row r="197" spans="1:17" x14ac:dyDescent="0.3">
      <c r="A197" s="72">
        <v>43748</v>
      </c>
      <c r="B197" s="95">
        <v>4.5030999999999999</v>
      </c>
      <c r="C197" s="6">
        <f t="shared" si="16"/>
        <v>4.4756999999999998</v>
      </c>
      <c r="D197" s="19">
        <f>Table21[[#This Row],[Adj Close]]-Table21[[#This Row],[Naive Trend ]]</f>
        <v>2.7400000000000091E-2</v>
      </c>
      <c r="E197" s="7">
        <f t="shared" si="15"/>
        <v>7.5076000000000493E-4</v>
      </c>
      <c r="F197" s="7">
        <f>ABS(Table21[[#This Row],[Erorr 1]])</f>
        <v>2.7400000000000091E-2</v>
      </c>
      <c r="G197" s="8">
        <f>Table21[[#This Row],[Abs Erorr 1]]/Table21[[#This Row],[Adj Close]]</f>
        <v>6.0846972085896586E-3</v>
      </c>
      <c r="H197" s="6">
        <f t="shared" si="13"/>
        <v>4.4726666666666661</v>
      </c>
      <c r="I197" s="9">
        <f>(Table21[[#This Row],[Adj Close]]-Table21[[#This Row],[3-MA]])</f>
        <v>3.0433333333333756E-2</v>
      </c>
      <c r="J197" s="5">
        <f t="shared" ref="J197:J260" si="17">(B197-H197)^2</f>
        <v>9.2618777777780351E-4</v>
      </c>
      <c r="K197" s="5">
        <f>ABS(Table21[[#This Row],[Erorr 2]])</f>
        <v>3.0433333333333756E-2</v>
      </c>
      <c r="L197" s="8">
        <f>Table21[[#This Row],[Abs Erorr 2]]/Table21[[#This Row],[Adj Close]]</f>
        <v>6.7583072401975874E-3</v>
      </c>
      <c r="M197" s="6">
        <f t="shared" si="14"/>
        <v>4.4468499999999995</v>
      </c>
      <c r="N197" s="11">
        <f>Table21[[#This Row],[Adj Close]]-Table21[[#This Row],[6-MA]]</f>
        <v>5.6250000000000355E-2</v>
      </c>
      <c r="O197" s="12">
        <f>(Table21[[#This Row],[Adj Close]]-M197)^2</f>
        <v>3.1640625000000401E-3</v>
      </c>
      <c r="P197" s="12">
        <f>ABS(Table21[[#This Row],[Erorr 3]])</f>
        <v>5.6250000000000355E-2</v>
      </c>
      <c r="Q197" s="182">
        <f>Table21[[#This Row],[Abs Erorr 3]]/Table21[[#This Row],[Adj Close]]</f>
        <v>1.249139481690399E-2</v>
      </c>
    </row>
    <row r="198" spans="1:17" x14ac:dyDescent="0.3">
      <c r="A198" s="72">
        <v>43749</v>
      </c>
      <c r="B198" s="95">
        <v>4.5759999999999996</v>
      </c>
      <c r="C198" s="6">
        <f t="shared" si="16"/>
        <v>4.5030999999999999</v>
      </c>
      <c r="D198" s="19">
        <f>Table21[[#This Row],[Adj Close]]-Table21[[#This Row],[Naive Trend ]]</f>
        <v>7.2899999999999743E-2</v>
      </c>
      <c r="E198" s="7">
        <f t="shared" si="15"/>
        <v>5.3144099999999622E-3</v>
      </c>
      <c r="F198" s="7">
        <f>ABS(Table21[[#This Row],[Erorr 1]])</f>
        <v>7.2899999999999743E-2</v>
      </c>
      <c r="G198" s="8">
        <f>Table21[[#This Row],[Abs Erorr 1]]/Table21[[#This Row],[Adj Close]]</f>
        <v>1.5930944055944002E-2</v>
      </c>
      <c r="H198" s="6">
        <f t="shared" ref="H198:H261" si="18">AVERAGE(B195:B197)</f>
        <v>4.4817999999999998</v>
      </c>
      <c r="I198" s="9">
        <f>(Table21[[#This Row],[Adj Close]]-Table21[[#This Row],[3-MA]])</f>
        <v>9.4199999999999839E-2</v>
      </c>
      <c r="J198" s="5">
        <f t="shared" si="17"/>
        <v>8.8736399999999691E-3</v>
      </c>
      <c r="K198" s="5">
        <f>ABS(Table21[[#This Row],[Erorr 2]])</f>
        <v>9.4199999999999839E-2</v>
      </c>
      <c r="L198" s="8">
        <f>Table21[[#This Row],[Abs Erorr 2]]/Table21[[#This Row],[Adj Close]]</f>
        <v>2.0585664335664302E-2</v>
      </c>
      <c r="M198" s="6">
        <f t="shared" si="14"/>
        <v>4.4650833333333333</v>
      </c>
      <c r="N198" s="11">
        <f>Table21[[#This Row],[Adj Close]]-Table21[[#This Row],[6-MA]]</f>
        <v>0.11091666666666633</v>
      </c>
      <c r="O198" s="12">
        <f>(Table21[[#This Row],[Adj Close]]-M198)^2</f>
        <v>1.2302506944444369E-2</v>
      </c>
      <c r="P198" s="12">
        <f>ABS(Table21[[#This Row],[Erorr 3]])</f>
        <v>0.11091666666666633</v>
      </c>
      <c r="Q198" s="182">
        <f>Table21[[#This Row],[Abs Erorr 3]]/Table21[[#This Row],[Adj Close]]</f>
        <v>2.4238782051281979E-2</v>
      </c>
    </row>
    <row r="199" spans="1:17" x14ac:dyDescent="0.3">
      <c r="A199" s="72">
        <v>43752</v>
      </c>
      <c r="B199" s="95">
        <v>4.5122</v>
      </c>
      <c r="C199" s="6">
        <f t="shared" si="16"/>
        <v>4.5759999999999996</v>
      </c>
      <c r="D199" s="19">
        <f>Table21[[#This Row],[Adj Close]]-Table21[[#This Row],[Naive Trend ]]</f>
        <v>-6.3799999999999635E-2</v>
      </c>
      <c r="E199" s="7">
        <f t="shared" si="15"/>
        <v>4.070439999999953E-3</v>
      </c>
      <c r="F199" s="7">
        <f>ABS(Table21[[#This Row],[Erorr 1]])</f>
        <v>6.3799999999999635E-2</v>
      </c>
      <c r="G199" s="8">
        <f>Table21[[#This Row],[Abs Erorr 1]]/Table21[[#This Row],[Adj Close]]</f>
        <v>1.4139444173573785E-2</v>
      </c>
      <c r="H199" s="6">
        <f t="shared" si="18"/>
        <v>4.5182666666666664</v>
      </c>
      <c r="I199" s="9">
        <f>(Table21[[#This Row],[Adj Close]]-Table21[[#This Row],[3-MA]])</f>
        <v>-6.0666666666664426E-3</v>
      </c>
      <c r="J199" s="5">
        <f t="shared" si="17"/>
        <v>3.6804444444441728E-5</v>
      </c>
      <c r="K199" s="5">
        <f>ABS(Table21[[#This Row],[Erorr 2]])</f>
        <v>6.0666666666664426E-3</v>
      </c>
      <c r="L199" s="8">
        <f>Table21[[#This Row],[Abs Erorr 2]]/Table21[[#This Row],[Adj Close]]</f>
        <v>1.3445030509876431E-3</v>
      </c>
      <c r="M199" s="6">
        <f t="shared" si="14"/>
        <v>4.4924333333333335</v>
      </c>
      <c r="N199" s="11">
        <f>Table21[[#This Row],[Adj Close]]-Table21[[#This Row],[6-MA]]</f>
        <v>1.9766666666666488E-2</v>
      </c>
      <c r="O199" s="12">
        <f>(Table21[[#This Row],[Adj Close]]-M199)^2</f>
        <v>3.9072111111110406E-4</v>
      </c>
      <c r="P199" s="12">
        <f>ABS(Table21[[#This Row],[Erorr 3]])</f>
        <v>1.9766666666666488E-2</v>
      </c>
      <c r="Q199" s="182">
        <f>Table21[[#This Row],[Abs Erorr 3]]/Table21[[#This Row],[Adj Close]]</f>
        <v>4.3807159848115087E-3</v>
      </c>
    </row>
    <row r="200" spans="1:17" x14ac:dyDescent="0.3">
      <c r="A200" s="72">
        <v>43753</v>
      </c>
      <c r="B200" s="95">
        <v>4.5669000000000004</v>
      </c>
      <c r="C200" s="6">
        <f t="shared" si="16"/>
        <v>4.5122</v>
      </c>
      <c r="D200" s="19">
        <f>Table21[[#This Row],[Adj Close]]-Table21[[#This Row],[Naive Trend ]]</f>
        <v>5.4700000000000415E-2</v>
      </c>
      <c r="E200" s="7">
        <f t="shared" si="15"/>
        <v>2.9920900000000453E-3</v>
      </c>
      <c r="F200" s="7">
        <f>ABS(Table21[[#This Row],[Erorr 1]])</f>
        <v>5.4700000000000415E-2</v>
      </c>
      <c r="G200" s="8">
        <f>Table21[[#This Row],[Abs Erorr 1]]/Table21[[#This Row],[Adj Close]]</f>
        <v>1.1977490201230684E-2</v>
      </c>
      <c r="H200" s="6">
        <f t="shared" si="18"/>
        <v>4.5304333333333338</v>
      </c>
      <c r="I200" s="9">
        <f>(Table21[[#This Row],[Adj Close]]-Table21[[#This Row],[3-MA]])</f>
        <v>3.6466666666666647E-2</v>
      </c>
      <c r="J200" s="5">
        <f t="shared" si="17"/>
        <v>1.3298177777777763E-3</v>
      </c>
      <c r="K200" s="5">
        <f>ABS(Table21[[#This Row],[Erorr 2]])</f>
        <v>3.6466666666666647E-2</v>
      </c>
      <c r="L200" s="8">
        <f>Table21[[#This Row],[Abs Erorr 2]]/Table21[[#This Row],[Adj Close]]</f>
        <v>7.984993467487057E-3</v>
      </c>
      <c r="M200" s="6">
        <f t="shared" si="14"/>
        <v>4.5015499999999999</v>
      </c>
      <c r="N200" s="11">
        <f>Table21[[#This Row],[Adj Close]]-Table21[[#This Row],[6-MA]]</f>
        <v>6.5350000000000463E-2</v>
      </c>
      <c r="O200" s="12">
        <f>(Table21[[#This Row],[Adj Close]]-M200)^2</f>
        <v>4.2706225000000604E-3</v>
      </c>
      <c r="P200" s="12">
        <f>ABS(Table21[[#This Row],[Erorr 3]])</f>
        <v>6.5350000000000463E-2</v>
      </c>
      <c r="Q200" s="182">
        <f>Table21[[#This Row],[Abs Erorr 3]]/Table21[[#This Row],[Adj Close]]</f>
        <v>1.4309487836388022E-2</v>
      </c>
    </row>
    <row r="201" spans="1:17" x14ac:dyDescent="0.3">
      <c r="A201" s="72">
        <v>43754</v>
      </c>
      <c r="B201" s="95">
        <v>4.6398000000000001</v>
      </c>
      <c r="C201" s="6">
        <f t="shared" si="16"/>
        <v>4.5669000000000004</v>
      </c>
      <c r="D201" s="19">
        <f>Table21[[#This Row],[Adj Close]]-Table21[[#This Row],[Naive Trend ]]</f>
        <v>7.2899999999999743E-2</v>
      </c>
      <c r="E201" s="7">
        <f t="shared" si="15"/>
        <v>5.3144099999999622E-3</v>
      </c>
      <c r="F201" s="7">
        <f>ABS(Table21[[#This Row],[Erorr 1]])</f>
        <v>7.2899999999999743E-2</v>
      </c>
      <c r="G201" s="8">
        <f>Table21[[#This Row],[Abs Erorr 1]]/Table21[[#This Row],[Adj Close]]</f>
        <v>1.5711884132936709E-2</v>
      </c>
      <c r="H201" s="6">
        <f t="shared" si="18"/>
        <v>4.5517000000000003</v>
      </c>
      <c r="I201" s="9">
        <f>(Table21[[#This Row],[Adj Close]]-Table21[[#This Row],[3-MA]])</f>
        <v>8.8099999999999845E-2</v>
      </c>
      <c r="J201" s="5">
        <f t="shared" si="17"/>
        <v>7.7616099999999726E-3</v>
      </c>
      <c r="K201" s="5">
        <f>ABS(Table21[[#This Row],[Erorr 2]])</f>
        <v>8.8099999999999845E-2</v>
      </c>
      <c r="L201" s="8">
        <f>Table21[[#This Row],[Abs Erorr 2]]/Table21[[#This Row],[Adj Close]]</f>
        <v>1.8987887408940005E-2</v>
      </c>
      <c r="M201" s="6">
        <f t="shared" ref="M201:M264" si="19">AVERAGE(B195:B200)</f>
        <v>4.51675</v>
      </c>
      <c r="N201" s="11">
        <f>Table21[[#This Row],[Adj Close]]-Table21[[#This Row],[6-MA]]</f>
        <v>0.1230500000000001</v>
      </c>
      <c r="O201" s="12">
        <f>(Table21[[#This Row],[Adj Close]]-M201)^2</f>
        <v>1.5141302500000026E-2</v>
      </c>
      <c r="P201" s="12">
        <f>ABS(Table21[[#This Row],[Erorr 3]])</f>
        <v>0.1230500000000001</v>
      </c>
      <c r="Q201" s="182">
        <f>Table21[[#This Row],[Abs Erorr 3]]/Table21[[#This Row],[Adj Close]]</f>
        <v>2.6520539678434436E-2</v>
      </c>
    </row>
    <row r="202" spans="1:17" x14ac:dyDescent="0.3">
      <c r="A202" s="72">
        <v>43755</v>
      </c>
      <c r="B202" s="95">
        <v>4.7674000000000003</v>
      </c>
      <c r="C202" s="6">
        <f t="shared" si="16"/>
        <v>4.6398000000000001</v>
      </c>
      <c r="D202" s="19">
        <f>Table21[[#This Row],[Adj Close]]-Table21[[#This Row],[Naive Trend ]]</f>
        <v>0.12760000000000016</v>
      </c>
      <c r="E202" s="7">
        <f t="shared" si="15"/>
        <v>1.6281760000000041E-2</v>
      </c>
      <c r="F202" s="7">
        <f>ABS(Table21[[#This Row],[Erorr 1]])</f>
        <v>0.12760000000000016</v>
      </c>
      <c r="G202" s="8">
        <f>Table21[[#This Row],[Abs Erorr 1]]/Table21[[#This Row],[Adj Close]]</f>
        <v>2.6765113059529333E-2</v>
      </c>
      <c r="H202" s="6">
        <f t="shared" si="18"/>
        <v>4.5729666666666668</v>
      </c>
      <c r="I202" s="9">
        <f>(Table21[[#This Row],[Adj Close]]-Table21[[#This Row],[3-MA]])</f>
        <v>0.19443333333333346</v>
      </c>
      <c r="J202" s="5">
        <f t="shared" si="17"/>
        <v>3.7804321111111157E-2</v>
      </c>
      <c r="K202" s="5">
        <f>ABS(Table21[[#This Row],[Erorr 2]])</f>
        <v>0.19443333333333346</v>
      </c>
      <c r="L202" s="8">
        <f>Table21[[#This Row],[Abs Erorr 2]]/Table21[[#This Row],[Adj Close]]</f>
        <v>4.0783935338619258E-2</v>
      </c>
      <c r="M202" s="6">
        <f t="shared" si="19"/>
        <v>4.5456166666666666</v>
      </c>
      <c r="N202" s="11">
        <f>Table21[[#This Row],[Adj Close]]-Table21[[#This Row],[6-MA]]</f>
        <v>0.22178333333333367</v>
      </c>
      <c r="O202" s="12">
        <f>(Table21[[#This Row],[Adj Close]]-M202)^2</f>
        <v>4.9187846944444592E-2</v>
      </c>
      <c r="P202" s="12">
        <f>ABS(Table21[[#This Row],[Erorr 3]])</f>
        <v>0.22178333333333367</v>
      </c>
      <c r="Q202" s="182">
        <f>Table21[[#This Row],[Abs Erorr 3]]/Table21[[#This Row],[Adj Close]]</f>
        <v>4.6520814979513707E-2</v>
      </c>
    </row>
    <row r="203" spans="1:17" x14ac:dyDescent="0.3">
      <c r="A203" s="72">
        <v>43756</v>
      </c>
      <c r="B203" s="95">
        <v>4.7401</v>
      </c>
      <c r="C203" s="6">
        <f t="shared" si="16"/>
        <v>4.7674000000000003</v>
      </c>
      <c r="D203" s="19">
        <f>Table21[[#This Row],[Adj Close]]-Table21[[#This Row],[Naive Trend ]]</f>
        <v>-2.7300000000000324E-2</v>
      </c>
      <c r="E203" s="7">
        <f t="shared" si="15"/>
        <v>7.4529000000001769E-4</v>
      </c>
      <c r="F203" s="7">
        <f>ABS(Table21[[#This Row],[Erorr 1]])</f>
        <v>2.7300000000000324E-2</v>
      </c>
      <c r="G203" s="8">
        <f>Table21[[#This Row],[Abs Erorr 1]]/Table21[[#This Row],[Adj Close]]</f>
        <v>5.7593721651442633E-3</v>
      </c>
      <c r="H203" s="6">
        <f t="shared" si="18"/>
        <v>4.6580333333333339</v>
      </c>
      <c r="I203" s="9">
        <f>(Table21[[#This Row],[Adj Close]]-Table21[[#This Row],[3-MA]])</f>
        <v>8.2066666666666066E-2</v>
      </c>
      <c r="J203" s="5">
        <f t="shared" si="17"/>
        <v>6.7349377777776789E-3</v>
      </c>
      <c r="K203" s="5">
        <f>ABS(Table21[[#This Row],[Erorr 2]])</f>
        <v>8.2066666666666066E-2</v>
      </c>
      <c r="L203" s="8">
        <f>Table21[[#This Row],[Abs Erorr 2]]/Table21[[#This Row],[Adj Close]]</f>
        <v>1.7313277497661667E-2</v>
      </c>
      <c r="M203" s="6">
        <f t="shared" si="19"/>
        <v>4.5942333333333343</v>
      </c>
      <c r="N203" s="11">
        <f>Table21[[#This Row],[Adj Close]]-Table21[[#This Row],[6-MA]]</f>
        <v>0.1458666666666657</v>
      </c>
      <c r="O203" s="12">
        <f>(Table21[[#This Row],[Adj Close]]-M203)^2</f>
        <v>2.1277084444444164E-2</v>
      </c>
      <c r="P203" s="12">
        <f>ABS(Table21[[#This Row],[Erorr 3]])</f>
        <v>0.1458666666666657</v>
      </c>
      <c r="Q203" s="182">
        <f>Table21[[#This Row],[Abs Erorr 3]]/Table21[[#This Row],[Adj Close]]</f>
        <v>3.0772909151002236E-2</v>
      </c>
    </row>
    <row r="204" spans="1:17" x14ac:dyDescent="0.3">
      <c r="A204" s="72">
        <v>43759</v>
      </c>
      <c r="B204" s="95">
        <v>4.7401</v>
      </c>
      <c r="C204" s="6">
        <f t="shared" si="16"/>
        <v>4.7401</v>
      </c>
      <c r="D204" s="19">
        <f>Table21[[#This Row],[Adj Close]]-Table21[[#This Row],[Naive Trend ]]</f>
        <v>0</v>
      </c>
      <c r="E204" s="7">
        <f t="shared" si="15"/>
        <v>0</v>
      </c>
      <c r="F204" s="7">
        <f>ABS(Table21[[#This Row],[Erorr 1]])</f>
        <v>0</v>
      </c>
      <c r="G204" s="8">
        <f>Table21[[#This Row],[Abs Erorr 1]]/Table21[[#This Row],[Adj Close]]</f>
        <v>0</v>
      </c>
      <c r="H204" s="6">
        <f t="shared" si="18"/>
        <v>4.7157666666666662</v>
      </c>
      <c r="I204" s="9">
        <f>(Table21[[#This Row],[Adj Close]]-Table21[[#This Row],[3-MA]])</f>
        <v>2.4333333333333762E-2</v>
      </c>
      <c r="J204" s="5">
        <f t="shared" si="17"/>
        <v>5.92111111111132E-4</v>
      </c>
      <c r="K204" s="5">
        <f>ABS(Table21[[#This Row],[Erorr 2]])</f>
        <v>2.4333333333333762E-2</v>
      </c>
      <c r="L204" s="8">
        <f>Table21[[#This Row],[Abs Erorr 2]]/Table21[[#This Row],[Adj Close]]</f>
        <v>5.1335063254643919E-3</v>
      </c>
      <c r="M204" s="6">
        <f t="shared" si="19"/>
        <v>4.6337333333333328</v>
      </c>
      <c r="N204" s="11">
        <f>Table21[[#This Row],[Adj Close]]-Table21[[#This Row],[6-MA]]</f>
        <v>0.10636666666666716</v>
      </c>
      <c r="O204" s="12">
        <f>(Table21[[#This Row],[Adj Close]]-M204)^2</f>
        <v>1.1313867777777884E-2</v>
      </c>
      <c r="P204" s="12">
        <f>ABS(Table21[[#This Row],[Erorr 3]])</f>
        <v>0.10636666666666716</v>
      </c>
      <c r="Q204" s="182">
        <f>Table21[[#This Row],[Abs Erorr 3]]/Table21[[#This Row],[Adj Close]]</f>
        <v>2.2439751622680359E-2</v>
      </c>
    </row>
    <row r="205" spans="1:17" x14ac:dyDescent="0.3">
      <c r="A205" s="72">
        <v>43760</v>
      </c>
      <c r="B205" s="95">
        <v>4.7218</v>
      </c>
      <c r="C205" s="6">
        <f t="shared" si="16"/>
        <v>4.7401</v>
      </c>
      <c r="D205" s="19">
        <f>Table21[[#This Row],[Adj Close]]-Table21[[#This Row],[Naive Trend ]]</f>
        <v>-1.8299999999999983E-2</v>
      </c>
      <c r="E205" s="7">
        <f t="shared" si="15"/>
        <v>3.3488999999999936E-4</v>
      </c>
      <c r="F205" s="7">
        <f>ABS(Table21[[#This Row],[Erorr 1]])</f>
        <v>1.8299999999999983E-2</v>
      </c>
      <c r="G205" s="8">
        <f>Table21[[#This Row],[Abs Erorr 1]]/Table21[[#This Row],[Adj Close]]</f>
        <v>3.8756406455165366E-3</v>
      </c>
      <c r="H205" s="6">
        <f t="shared" si="18"/>
        <v>4.7492000000000001</v>
      </c>
      <c r="I205" s="9">
        <f>(Table21[[#This Row],[Adj Close]]-Table21[[#This Row],[3-MA]])</f>
        <v>-2.7400000000000091E-2</v>
      </c>
      <c r="J205" s="5">
        <f t="shared" si="17"/>
        <v>7.5076000000000493E-4</v>
      </c>
      <c r="K205" s="5">
        <f>ABS(Table21[[#This Row],[Erorr 2]])</f>
        <v>2.7400000000000091E-2</v>
      </c>
      <c r="L205" s="8">
        <f>Table21[[#This Row],[Abs Erorr 2]]/Table21[[#This Row],[Adj Close]]</f>
        <v>5.8028717861832542E-3</v>
      </c>
      <c r="M205" s="6">
        <f t="shared" si="19"/>
        <v>4.661083333333333</v>
      </c>
      <c r="N205" s="11">
        <f>Table21[[#This Row],[Adj Close]]-Table21[[#This Row],[6-MA]]</f>
        <v>6.0716666666666974E-2</v>
      </c>
      <c r="O205" s="12">
        <f>(Table21[[#This Row],[Adj Close]]-M205)^2</f>
        <v>3.6865136111111484E-3</v>
      </c>
      <c r="P205" s="12">
        <f>ABS(Table21[[#This Row],[Erorr 3]])</f>
        <v>6.0716666666666974E-2</v>
      </c>
      <c r="Q205" s="182">
        <f>Table21[[#This Row],[Abs Erorr 3]]/Table21[[#This Row],[Adj Close]]</f>
        <v>1.2858796786536272E-2</v>
      </c>
    </row>
    <row r="206" spans="1:17" x14ac:dyDescent="0.3">
      <c r="A206" s="72">
        <v>43761</v>
      </c>
      <c r="B206" s="95">
        <v>4.6580000000000004</v>
      </c>
      <c r="C206" s="6">
        <f t="shared" si="16"/>
        <v>4.7218</v>
      </c>
      <c r="D206" s="19">
        <f>Table21[[#This Row],[Adj Close]]-Table21[[#This Row],[Naive Trend ]]</f>
        <v>-6.3799999999999635E-2</v>
      </c>
      <c r="E206" s="7">
        <f t="shared" si="15"/>
        <v>4.070439999999953E-3</v>
      </c>
      <c r="F206" s="7">
        <f>ABS(Table21[[#This Row],[Erorr 1]])</f>
        <v>6.3799999999999635E-2</v>
      </c>
      <c r="G206" s="8">
        <f>Table21[[#This Row],[Abs Erorr 1]]/Table21[[#This Row],[Adj Close]]</f>
        <v>1.3696865607556811E-2</v>
      </c>
      <c r="H206" s="6">
        <f t="shared" si="18"/>
        <v>4.734</v>
      </c>
      <c r="I206" s="9">
        <f>(Table21[[#This Row],[Adj Close]]-Table21[[#This Row],[3-MA]])</f>
        <v>-7.5999999999999623E-2</v>
      </c>
      <c r="J206" s="5">
        <f t="shared" si="17"/>
        <v>5.7759999999999426E-3</v>
      </c>
      <c r="K206" s="5">
        <f>ABS(Table21[[#This Row],[Erorr 2]])</f>
        <v>7.5999999999999623E-2</v>
      </c>
      <c r="L206" s="8">
        <f>Table21[[#This Row],[Abs Erorr 2]]/Table21[[#This Row],[Adj Close]]</f>
        <v>1.6316015457277719E-2</v>
      </c>
      <c r="M206" s="6">
        <f t="shared" si="19"/>
        <v>4.6960166666666678</v>
      </c>
      <c r="N206" s="11">
        <f>Table21[[#This Row],[Adj Close]]-Table21[[#This Row],[6-MA]]</f>
        <v>-3.8016666666667476E-2</v>
      </c>
      <c r="O206" s="12">
        <f>(Table21[[#This Row],[Adj Close]]-M206)^2</f>
        <v>1.4452669444445061E-3</v>
      </c>
      <c r="P206" s="12">
        <f>ABS(Table21[[#This Row],[Erorr 3]])</f>
        <v>3.8016666666667476E-2</v>
      </c>
      <c r="Q206" s="182">
        <f>Table21[[#This Row],[Abs Erorr 3]]/Table21[[#This Row],[Adj Close]]</f>
        <v>8.1615858022042655E-3</v>
      </c>
    </row>
    <row r="207" spans="1:17" x14ac:dyDescent="0.3">
      <c r="A207" s="72">
        <v>43762</v>
      </c>
      <c r="B207" s="95">
        <v>3.5550000000000002</v>
      </c>
      <c r="C207" s="6">
        <f t="shared" si="16"/>
        <v>4.6580000000000004</v>
      </c>
      <c r="D207" s="19">
        <f>Table21[[#This Row],[Adj Close]]-Table21[[#This Row],[Naive Trend ]]</f>
        <v>-1.1030000000000002</v>
      </c>
      <c r="E207" s="7">
        <f t="shared" si="15"/>
        <v>1.2166090000000005</v>
      </c>
      <c r="F207" s="7">
        <f>ABS(Table21[[#This Row],[Erorr 1]])</f>
        <v>1.1030000000000002</v>
      </c>
      <c r="G207" s="8">
        <f>Table21[[#This Row],[Abs Erorr 1]]/Table21[[#This Row],[Adj Close]]</f>
        <v>0.31026722925457106</v>
      </c>
      <c r="H207" s="6">
        <f t="shared" si="18"/>
        <v>4.7066333333333334</v>
      </c>
      <c r="I207" s="9">
        <f>(Table21[[#This Row],[Adj Close]]-Table21[[#This Row],[3-MA]])</f>
        <v>-1.1516333333333333</v>
      </c>
      <c r="J207" s="5">
        <f t="shared" si="17"/>
        <v>1.3262593344444444</v>
      </c>
      <c r="K207" s="5">
        <f>ABS(Table21[[#This Row],[Erorr 2]])</f>
        <v>1.1516333333333333</v>
      </c>
      <c r="L207" s="8">
        <f>Table21[[#This Row],[Abs Erorr 2]]/Table21[[#This Row],[Adj Close]]</f>
        <v>0.32394749179559301</v>
      </c>
      <c r="M207" s="6">
        <f t="shared" si="19"/>
        <v>4.7112000000000007</v>
      </c>
      <c r="N207" s="11">
        <f>Table21[[#This Row],[Adj Close]]-Table21[[#This Row],[6-MA]]</f>
        <v>-1.1562000000000006</v>
      </c>
      <c r="O207" s="12">
        <f>(Table21[[#This Row],[Adj Close]]-M207)^2</f>
        <v>1.3367984400000013</v>
      </c>
      <c r="P207" s="12">
        <f>ABS(Table21[[#This Row],[Erorr 3]])</f>
        <v>1.1562000000000006</v>
      </c>
      <c r="Q207" s="182">
        <f>Table21[[#This Row],[Abs Erorr 3]]/Table21[[#This Row],[Adj Close]]</f>
        <v>0.32523206751054867</v>
      </c>
    </row>
    <row r="208" spans="1:17" x14ac:dyDescent="0.3">
      <c r="A208" s="72">
        <v>43763</v>
      </c>
      <c r="B208" s="95">
        <v>3.4457</v>
      </c>
      <c r="C208" s="6">
        <f t="shared" si="16"/>
        <v>3.5550000000000002</v>
      </c>
      <c r="D208" s="19">
        <f>Table21[[#This Row],[Adj Close]]-Table21[[#This Row],[Naive Trend ]]</f>
        <v>-0.10930000000000017</v>
      </c>
      <c r="E208" s="7">
        <f t="shared" si="15"/>
        <v>1.1946490000000039E-2</v>
      </c>
      <c r="F208" s="7">
        <f>ABS(Table21[[#This Row],[Erorr 1]])</f>
        <v>0.10930000000000017</v>
      </c>
      <c r="G208" s="8">
        <f>Table21[[#This Row],[Abs Erorr 1]]/Table21[[#This Row],[Adj Close]]</f>
        <v>3.1720695359433546E-2</v>
      </c>
      <c r="H208" s="6">
        <f t="shared" si="18"/>
        <v>4.3115999999999994</v>
      </c>
      <c r="I208" s="9">
        <f>(Table21[[#This Row],[Adj Close]]-Table21[[#This Row],[3-MA]])</f>
        <v>-0.86589999999999945</v>
      </c>
      <c r="J208" s="5">
        <f t="shared" si="17"/>
        <v>0.74978280999999902</v>
      </c>
      <c r="K208" s="5">
        <f>ABS(Table21[[#This Row],[Erorr 2]])</f>
        <v>0.86589999999999945</v>
      </c>
      <c r="L208" s="8">
        <f>Table21[[#This Row],[Abs Erorr 2]]/Table21[[#This Row],[Adj Close]]</f>
        <v>0.25129872014394738</v>
      </c>
      <c r="M208" s="6">
        <f t="shared" si="19"/>
        <v>4.5304000000000002</v>
      </c>
      <c r="N208" s="11">
        <f>Table21[[#This Row],[Adj Close]]-Table21[[#This Row],[6-MA]]</f>
        <v>-1.0847000000000002</v>
      </c>
      <c r="O208" s="12">
        <f>(Table21[[#This Row],[Adj Close]]-M208)^2</f>
        <v>1.1765740900000006</v>
      </c>
      <c r="P208" s="12">
        <f>ABS(Table21[[#This Row],[Erorr 3]])</f>
        <v>1.0847000000000002</v>
      </c>
      <c r="Q208" s="182">
        <f>Table21[[#This Row],[Abs Erorr 3]]/Table21[[#This Row],[Adj Close]]</f>
        <v>0.31479815422120333</v>
      </c>
    </row>
    <row r="209" spans="1:17" x14ac:dyDescent="0.3">
      <c r="A209" s="72">
        <v>43766</v>
      </c>
      <c r="B209" s="95">
        <v>3.2725</v>
      </c>
      <c r="C209" s="6">
        <f t="shared" si="16"/>
        <v>3.4457</v>
      </c>
      <c r="D209" s="19">
        <f>Table21[[#This Row],[Adj Close]]-Table21[[#This Row],[Naive Trend ]]</f>
        <v>-0.17320000000000002</v>
      </c>
      <c r="E209" s="7">
        <f t="shared" si="15"/>
        <v>2.9998240000000006E-2</v>
      </c>
      <c r="F209" s="7">
        <f>ABS(Table21[[#This Row],[Erorr 1]])</f>
        <v>0.17320000000000002</v>
      </c>
      <c r="G209" s="8">
        <f>Table21[[#This Row],[Abs Erorr 1]]/Table21[[#This Row],[Adj Close]]</f>
        <v>5.2925897631779989E-2</v>
      </c>
      <c r="H209" s="6">
        <f t="shared" si="18"/>
        <v>3.8862333333333337</v>
      </c>
      <c r="I209" s="9">
        <f>(Table21[[#This Row],[Adj Close]]-Table21[[#This Row],[3-MA]])</f>
        <v>-0.61373333333333369</v>
      </c>
      <c r="J209" s="5">
        <f t="shared" si="17"/>
        <v>0.37666860444444489</v>
      </c>
      <c r="K209" s="5">
        <f>ABS(Table21[[#This Row],[Erorr 2]])</f>
        <v>0.61373333333333369</v>
      </c>
      <c r="L209" s="8">
        <f>Table21[[#This Row],[Abs Erorr 2]]/Table21[[#This Row],[Adj Close]]</f>
        <v>0.18754265342500648</v>
      </c>
      <c r="M209" s="6">
        <f t="shared" si="19"/>
        <v>4.3101166666666666</v>
      </c>
      <c r="N209" s="11">
        <f>Table21[[#This Row],[Adj Close]]-Table21[[#This Row],[6-MA]]</f>
        <v>-1.0376166666666666</v>
      </c>
      <c r="O209" s="12">
        <f>(Table21[[#This Row],[Adj Close]]-M209)^2</f>
        <v>1.0766483469444443</v>
      </c>
      <c r="P209" s="12">
        <f>ABS(Table21[[#This Row],[Erorr 3]])</f>
        <v>1.0376166666666666</v>
      </c>
      <c r="Q209" s="182">
        <f>Table21[[#This Row],[Abs Erorr 3]]/Table21[[#This Row],[Adj Close]]</f>
        <v>0.31707155589508529</v>
      </c>
    </row>
    <row r="210" spans="1:17" x14ac:dyDescent="0.3">
      <c r="A210" s="72">
        <v>43767</v>
      </c>
      <c r="B210" s="95">
        <v>3.2360000000000002</v>
      </c>
      <c r="C210" s="6">
        <f t="shared" si="16"/>
        <v>3.2725</v>
      </c>
      <c r="D210" s="19">
        <f>Table21[[#This Row],[Adj Close]]-Table21[[#This Row],[Naive Trend ]]</f>
        <v>-3.6499999999999755E-2</v>
      </c>
      <c r="E210" s="7">
        <f t="shared" si="15"/>
        <v>1.3322499999999821E-3</v>
      </c>
      <c r="F210" s="7">
        <f>ABS(Table21[[#This Row],[Erorr 1]])</f>
        <v>3.6499999999999755E-2</v>
      </c>
      <c r="G210" s="8">
        <f>Table21[[#This Row],[Abs Erorr 1]]/Table21[[#This Row],[Adj Close]]</f>
        <v>1.127935723114949E-2</v>
      </c>
      <c r="H210" s="6">
        <f t="shared" si="18"/>
        <v>3.4243999999999999</v>
      </c>
      <c r="I210" s="9">
        <f>(Table21[[#This Row],[Adj Close]]-Table21[[#This Row],[3-MA]])</f>
        <v>-0.18839999999999968</v>
      </c>
      <c r="J210" s="5">
        <f t="shared" si="17"/>
        <v>3.5494559999999876E-2</v>
      </c>
      <c r="K210" s="5">
        <f>ABS(Table21[[#This Row],[Erorr 2]])</f>
        <v>0.18839999999999968</v>
      </c>
      <c r="L210" s="8">
        <f>Table21[[#This Row],[Abs Erorr 2]]/Table21[[#This Row],[Adj Close]]</f>
        <v>5.822002472187876E-2</v>
      </c>
      <c r="M210" s="6">
        <f t="shared" si="19"/>
        <v>4.0655166666666664</v>
      </c>
      <c r="N210" s="11">
        <f>Table21[[#This Row],[Adj Close]]-Table21[[#This Row],[6-MA]]</f>
        <v>-0.82951666666666624</v>
      </c>
      <c r="O210" s="12">
        <f>(Table21[[#This Row],[Adj Close]]-M210)^2</f>
        <v>0.68809790027777706</v>
      </c>
      <c r="P210" s="12">
        <f>ABS(Table21[[#This Row],[Erorr 3]])</f>
        <v>0.82951666666666624</v>
      </c>
      <c r="Q210" s="182">
        <f>Table21[[#This Row],[Abs Erorr 3]]/Table21[[#This Row],[Adj Close]]</f>
        <v>0.25634013185002047</v>
      </c>
    </row>
    <row r="211" spans="1:17" x14ac:dyDescent="0.3">
      <c r="A211" s="72">
        <v>43768</v>
      </c>
      <c r="B211" s="95">
        <v>3.3271999999999999</v>
      </c>
      <c r="C211" s="6">
        <f t="shared" si="16"/>
        <v>3.2360000000000002</v>
      </c>
      <c r="D211" s="19">
        <f>Table21[[#This Row],[Adj Close]]-Table21[[#This Row],[Naive Trend ]]</f>
        <v>9.1199999999999726E-2</v>
      </c>
      <c r="E211" s="7">
        <f t="shared" si="15"/>
        <v>8.3174399999999503E-3</v>
      </c>
      <c r="F211" s="7">
        <f>ABS(Table21[[#This Row],[Erorr 1]])</f>
        <v>9.1199999999999726E-2</v>
      </c>
      <c r="G211" s="8">
        <f>Table21[[#This Row],[Abs Erorr 1]]/Table21[[#This Row],[Adj Close]]</f>
        <v>2.7410435200769336E-2</v>
      </c>
      <c r="H211" s="6">
        <f t="shared" si="18"/>
        <v>3.3180666666666667</v>
      </c>
      <c r="I211" s="9">
        <f>(Table21[[#This Row],[Adj Close]]-Table21[[#This Row],[3-MA]])</f>
        <v>9.1333333333332156E-3</v>
      </c>
      <c r="J211" s="5">
        <f t="shared" si="17"/>
        <v>8.3417777777775634E-5</v>
      </c>
      <c r="K211" s="5">
        <f>ABS(Table21[[#This Row],[Erorr 2]])</f>
        <v>9.1333333333332156E-3</v>
      </c>
      <c r="L211" s="8">
        <f>Table21[[#This Row],[Abs Erorr 2]]/Table21[[#This Row],[Adj Close]]</f>
        <v>2.7450508936442703E-3</v>
      </c>
      <c r="M211" s="6">
        <f t="shared" si="19"/>
        <v>3.8148333333333331</v>
      </c>
      <c r="N211" s="11">
        <f>Table21[[#This Row],[Adj Close]]-Table21[[#This Row],[6-MA]]</f>
        <v>-0.48763333333333314</v>
      </c>
      <c r="O211" s="12">
        <f>(Table21[[#This Row],[Adj Close]]-M211)^2</f>
        <v>0.23778626777777759</v>
      </c>
      <c r="P211" s="12">
        <f>ABS(Table21[[#This Row],[Erorr 3]])</f>
        <v>0.48763333333333314</v>
      </c>
      <c r="Q211" s="182">
        <f>Table21[[#This Row],[Abs Erorr 3]]/Table21[[#This Row],[Adj Close]]</f>
        <v>0.146559669792418</v>
      </c>
    </row>
    <row r="212" spans="1:17" x14ac:dyDescent="0.3">
      <c r="A212" s="72">
        <v>43769</v>
      </c>
      <c r="B212" s="95">
        <v>3.3271999999999999</v>
      </c>
      <c r="C212" s="6">
        <f t="shared" si="16"/>
        <v>3.3271999999999999</v>
      </c>
      <c r="D212" s="19">
        <f>Table21[[#This Row],[Adj Close]]-Table21[[#This Row],[Naive Trend ]]</f>
        <v>0</v>
      </c>
      <c r="E212" s="7">
        <f t="shared" si="15"/>
        <v>0</v>
      </c>
      <c r="F212" s="7">
        <f>ABS(Table21[[#This Row],[Erorr 1]])</f>
        <v>0</v>
      </c>
      <c r="G212" s="8">
        <f>Table21[[#This Row],[Abs Erorr 1]]/Table21[[#This Row],[Adj Close]]</f>
        <v>0</v>
      </c>
      <c r="H212" s="6">
        <f t="shared" si="18"/>
        <v>3.2785666666666664</v>
      </c>
      <c r="I212" s="9">
        <f>(Table21[[#This Row],[Adj Close]]-Table21[[#This Row],[3-MA]])</f>
        <v>4.8633333333333528E-2</v>
      </c>
      <c r="J212" s="5">
        <f t="shared" si="17"/>
        <v>2.3652011111111302E-3</v>
      </c>
      <c r="K212" s="5">
        <f>ABS(Table21[[#This Row],[Erorr 2]])</f>
        <v>4.8633333333333528E-2</v>
      </c>
      <c r="L212" s="8">
        <f>Table21[[#This Row],[Abs Erorr 2]]/Table21[[#This Row],[Adj Close]]</f>
        <v>1.4616895086960065E-2</v>
      </c>
      <c r="M212" s="6">
        <f t="shared" si="19"/>
        <v>3.5824000000000003</v>
      </c>
      <c r="N212" s="11">
        <f>Table21[[#This Row],[Adj Close]]-Table21[[#This Row],[6-MA]]</f>
        <v>-0.25520000000000032</v>
      </c>
      <c r="O212" s="12">
        <f>(Table21[[#This Row],[Adj Close]]-M212)^2</f>
        <v>6.5127040000000164E-2</v>
      </c>
      <c r="P212" s="12">
        <f>ABS(Table21[[#This Row],[Erorr 3]])</f>
        <v>0.25520000000000032</v>
      </c>
      <c r="Q212" s="182">
        <f>Table21[[#This Row],[Abs Erorr 3]]/Table21[[#This Row],[Adj Close]]</f>
        <v>7.6701130079346092E-2</v>
      </c>
    </row>
    <row r="213" spans="1:17" x14ac:dyDescent="0.3">
      <c r="A213" s="72">
        <v>43770</v>
      </c>
      <c r="B213" s="95">
        <v>3.3363</v>
      </c>
      <c r="C213" s="6">
        <f t="shared" si="16"/>
        <v>3.3271999999999999</v>
      </c>
      <c r="D213" s="19">
        <f>Table21[[#This Row],[Adj Close]]-Table21[[#This Row],[Naive Trend ]]</f>
        <v>9.100000000000108E-3</v>
      </c>
      <c r="E213" s="7">
        <f t="shared" si="15"/>
        <v>8.2810000000001967E-5</v>
      </c>
      <c r="F213" s="7">
        <f>ABS(Table21[[#This Row],[Erorr 1]])</f>
        <v>9.100000000000108E-3</v>
      </c>
      <c r="G213" s="8">
        <f>Table21[[#This Row],[Abs Erorr 1]]/Table21[[#This Row],[Adj Close]]</f>
        <v>2.7275724605101783E-3</v>
      </c>
      <c r="H213" s="6">
        <f t="shared" si="18"/>
        <v>3.2967999999999997</v>
      </c>
      <c r="I213" s="9">
        <f>(Table21[[#This Row],[Adj Close]]-Table21[[#This Row],[3-MA]])</f>
        <v>3.9500000000000313E-2</v>
      </c>
      <c r="J213" s="5">
        <f t="shared" si="17"/>
        <v>1.5602500000000247E-3</v>
      </c>
      <c r="K213" s="5">
        <f>ABS(Table21[[#This Row],[Erorr 2]])</f>
        <v>3.9500000000000313E-2</v>
      </c>
      <c r="L213" s="8">
        <f>Table21[[#This Row],[Abs Erorr 2]]/Table21[[#This Row],[Adj Close]]</f>
        <v>1.1839462878038639E-2</v>
      </c>
      <c r="M213" s="6">
        <f t="shared" si="19"/>
        <v>3.3606000000000003</v>
      </c>
      <c r="N213" s="11">
        <f>Table21[[#This Row],[Adj Close]]-Table21[[#This Row],[6-MA]]</f>
        <v>-2.430000000000021E-2</v>
      </c>
      <c r="O213" s="12">
        <f>(Table21[[#This Row],[Adj Close]]-M213)^2</f>
        <v>5.9049000000001024E-4</v>
      </c>
      <c r="P213" s="12">
        <f>ABS(Table21[[#This Row],[Erorr 3]])</f>
        <v>2.430000000000021E-2</v>
      </c>
      <c r="Q213" s="182">
        <f>Table21[[#This Row],[Abs Erorr 3]]/Table21[[#This Row],[Adj Close]]</f>
        <v>7.2835176692744091E-3</v>
      </c>
    </row>
    <row r="214" spans="1:17" x14ac:dyDescent="0.3">
      <c r="A214" s="72">
        <v>43773</v>
      </c>
      <c r="B214" s="95">
        <v>3.2907000000000002</v>
      </c>
      <c r="C214" s="6">
        <f t="shared" si="16"/>
        <v>3.3363</v>
      </c>
      <c r="D214" s="19">
        <f>Table21[[#This Row],[Adj Close]]-Table21[[#This Row],[Naive Trend ]]</f>
        <v>-4.5599999999999863E-2</v>
      </c>
      <c r="E214" s="7">
        <f t="shared" si="15"/>
        <v>2.0793599999999876E-3</v>
      </c>
      <c r="F214" s="7">
        <f>ABS(Table21[[#This Row],[Erorr 1]])</f>
        <v>4.5599999999999863E-2</v>
      </c>
      <c r="G214" s="8">
        <f>Table21[[#This Row],[Abs Erorr 1]]/Table21[[#This Row],[Adj Close]]</f>
        <v>1.3857234023156124E-2</v>
      </c>
      <c r="H214" s="6">
        <f t="shared" si="18"/>
        <v>3.3302333333333336</v>
      </c>
      <c r="I214" s="9">
        <f>(Table21[[#This Row],[Adj Close]]-Table21[[#This Row],[3-MA]])</f>
        <v>-3.953333333333342E-2</v>
      </c>
      <c r="J214" s="5">
        <f t="shared" si="17"/>
        <v>1.5628844444444514E-3</v>
      </c>
      <c r="K214" s="5">
        <f>ABS(Table21[[#This Row],[Erorr 2]])</f>
        <v>3.953333333333342E-2</v>
      </c>
      <c r="L214" s="8">
        <f>Table21[[#This Row],[Abs Erorr 2]]/Table21[[#This Row],[Adj Close]]</f>
        <v>1.2013654642882492E-2</v>
      </c>
      <c r="M214" s="6">
        <f t="shared" si="19"/>
        <v>3.3241499999999999</v>
      </c>
      <c r="N214" s="11">
        <f>Table21[[#This Row],[Adj Close]]-Table21[[#This Row],[6-MA]]</f>
        <v>-3.3449999999999758E-2</v>
      </c>
      <c r="O214" s="12">
        <f>(Table21[[#This Row],[Adj Close]]-M214)^2</f>
        <v>1.1189024999999839E-3</v>
      </c>
      <c r="P214" s="12">
        <f>ABS(Table21[[#This Row],[Erorr 3]])</f>
        <v>3.3449999999999758E-2</v>
      </c>
      <c r="Q214" s="182">
        <f>Table21[[#This Row],[Abs Erorr 3]]/Table21[[#This Row],[Adj Close]]</f>
        <v>1.0165010484091457E-2</v>
      </c>
    </row>
    <row r="215" spans="1:17" x14ac:dyDescent="0.3">
      <c r="A215" s="72">
        <v>43774</v>
      </c>
      <c r="B215" s="95">
        <v>3.2269000000000001</v>
      </c>
      <c r="C215" s="6">
        <f t="shared" si="16"/>
        <v>3.2907000000000002</v>
      </c>
      <c r="D215" s="19">
        <f>Table21[[#This Row],[Adj Close]]-Table21[[#This Row],[Naive Trend ]]</f>
        <v>-6.3800000000000079E-2</v>
      </c>
      <c r="E215" s="7">
        <f t="shared" si="15"/>
        <v>4.0704400000000102E-3</v>
      </c>
      <c r="F215" s="7">
        <f>ABS(Table21[[#This Row],[Erorr 1]])</f>
        <v>6.3800000000000079E-2</v>
      </c>
      <c r="G215" s="8">
        <f>Table21[[#This Row],[Abs Erorr 1]]/Table21[[#This Row],[Adj Close]]</f>
        <v>1.9771297530137306E-2</v>
      </c>
      <c r="H215" s="6">
        <f t="shared" si="18"/>
        <v>3.3180666666666667</v>
      </c>
      <c r="I215" s="9">
        <f>(Table21[[#This Row],[Adj Close]]-Table21[[#This Row],[3-MA]])</f>
        <v>-9.1166666666666618E-2</v>
      </c>
      <c r="J215" s="5">
        <f t="shared" si="17"/>
        <v>8.3113611111111027E-3</v>
      </c>
      <c r="K215" s="5">
        <f>ABS(Table21[[#This Row],[Erorr 2]])</f>
        <v>9.1166666666666618E-2</v>
      </c>
      <c r="L215" s="8">
        <f>Table21[[#This Row],[Abs Erorr 2]]/Table21[[#This Row],[Adj Close]]</f>
        <v>2.8252089208424994E-2</v>
      </c>
      <c r="M215" s="6">
        <f t="shared" si="19"/>
        <v>3.2983166666666666</v>
      </c>
      <c r="N215" s="11">
        <f>Table21[[#This Row],[Adj Close]]-Table21[[#This Row],[6-MA]]</f>
        <v>-7.1416666666666462E-2</v>
      </c>
      <c r="O215" s="12">
        <f>(Table21[[#This Row],[Adj Close]]-M215)^2</f>
        <v>5.1003402777777488E-3</v>
      </c>
      <c r="P215" s="12">
        <f>ABS(Table21[[#This Row],[Erorr 3]])</f>
        <v>7.1416666666666462E-2</v>
      </c>
      <c r="Q215" s="182">
        <f>Table21[[#This Row],[Abs Erorr 3]]/Table21[[#This Row],[Adj Close]]</f>
        <v>2.2131664032559565E-2</v>
      </c>
    </row>
    <row r="216" spans="1:17" x14ac:dyDescent="0.3">
      <c r="A216" s="72">
        <v>43775</v>
      </c>
      <c r="B216" s="95">
        <v>3.2725</v>
      </c>
      <c r="C216" s="6">
        <f t="shared" si="16"/>
        <v>3.2269000000000001</v>
      </c>
      <c r="D216" s="19">
        <f>Table21[[#This Row],[Adj Close]]-Table21[[#This Row],[Naive Trend ]]</f>
        <v>4.5599999999999863E-2</v>
      </c>
      <c r="E216" s="7">
        <f t="shared" si="15"/>
        <v>2.0793599999999876E-3</v>
      </c>
      <c r="F216" s="7">
        <f>ABS(Table21[[#This Row],[Erorr 1]])</f>
        <v>4.5599999999999863E-2</v>
      </c>
      <c r="G216" s="8">
        <f>Table21[[#This Row],[Abs Erorr 1]]/Table21[[#This Row],[Adj Close]]</f>
        <v>1.393430099312448E-2</v>
      </c>
      <c r="H216" s="6">
        <f t="shared" si="18"/>
        <v>3.2846333333333337</v>
      </c>
      <c r="I216" s="9">
        <f>(Table21[[#This Row],[Adj Close]]-Table21[[#This Row],[3-MA]])</f>
        <v>-1.2133333333333773E-2</v>
      </c>
      <c r="J216" s="5">
        <f t="shared" si="17"/>
        <v>1.4721777777778846E-4</v>
      </c>
      <c r="K216" s="5">
        <f>ABS(Table21[[#This Row],[Erorr 2]])</f>
        <v>1.2133333333333773E-2</v>
      </c>
      <c r="L216" s="8">
        <f>Table21[[#This Row],[Abs Erorr 2]]/Table21[[#This Row],[Adj Close]]</f>
        <v>3.707664884135607E-3</v>
      </c>
      <c r="M216" s="6">
        <f t="shared" si="19"/>
        <v>3.2907166666666665</v>
      </c>
      <c r="N216" s="11">
        <f>Table21[[#This Row],[Adj Close]]-Table21[[#This Row],[6-MA]]</f>
        <v>-1.8216666666666548E-2</v>
      </c>
      <c r="O216" s="12">
        <f>(Table21[[#This Row],[Adj Close]]-M216)^2</f>
        <v>3.3184694444444009E-4</v>
      </c>
      <c r="P216" s="12">
        <f>ABS(Table21[[#This Row],[Erorr 3]])</f>
        <v>1.8216666666666548E-2</v>
      </c>
      <c r="Q216" s="182">
        <f>Table21[[#This Row],[Abs Erorr 3]]/Table21[[#This Row],[Adj Close]]</f>
        <v>5.5665902724725894E-3</v>
      </c>
    </row>
    <row r="217" spans="1:17" x14ac:dyDescent="0.3">
      <c r="A217" s="72">
        <v>43776</v>
      </c>
      <c r="B217" s="95">
        <v>3.2542</v>
      </c>
      <c r="C217" s="6">
        <f t="shared" si="16"/>
        <v>3.2725</v>
      </c>
      <c r="D217" s="19">
        <f>Table21[[#This Row],[Adj Close]]-Table21[[#This Row],[Naive Trend ]]</f>
        <v>-1.8299999999999983E-2</v>
      </c>
      <c r="E217" s="7">
        <f t="shared" si="15"/>
        <v>3.3488999999999936E-4</v>
      </c>
      <c r="F217" s="7">
        <f>ABS(Table21[[#This Row],[Erorr 1]])</f>
        <v>1.8299999999999983E-2</v>
      </c>
      <c r="G217" s="8">
        <f>Table21[[#This Row],[Abs Erorr 1]]/Table21[[#This Row],[Adj Close]]</f>
        <v>5.6235019359596773E-3</v>
      </c>
      <c r="H217" s="6">
        <f t="shared" si="18"/>
        <v>3.2633666666666663</v>
      </c>
      <c r="I217" s="9">
        <f>(Table21[[#This Row],[Adj Close]]-Table21[[#This Row],[3-MA]])</f>
        <v>-9.1666666666663232E-3</v>
      </c>
      <c r="J217" s="5">
        <f t="shared" si="17"/>
        <v>8.4027777777771482E-5</v>
      </c>
      <c r="K217" s="5">
        <f>ABS(Table21[[#This Row],[Erorr 2]])</f>
        <v>9.1666666666663232E-3</v>
      </c>
      <c r="L217" s="8">
        <f>Table21[[#This Row],[Abs Erorr 2]]/Table21[[#This Row],[Adj Close]]</f>
        <v>2.8168725544423586E-3</v>
      </c>
      <c r="M217" s="6">
        <f t="shared" si="19"/>
        <v>3.2968000000000006</v>
      </c>
      <c r="N217" s="11">
        <f>Table21[[#This Row],[Adj Close]]-Table21[[#This Row],[6-MA]]</f>
        <v>-4.2600000000000637E-2</v>
      </c>
      <c r="O217" s="12">
        <f>(Table21[[#This Row],[Adj Close]]-M217)^2</f>
        <v>1.8147600000000543E-3</v>
      </c>
      <c r="P217" s="12">
        <f>ABS(Table21[[#This Row],[Erorr 3]])</f>
        <v>4.2600000000000637E-2</v>
      </c>
      <c r="Q217" s="182">
        <f>Table21[[#This Row],[Abs Erorr 3]]/Table21[[#This Row],[Adj Close]]</f>
        <v>1.3090774998463719E-2</v>
      </c>
    </row>
    <row r="218" spans="1:17" x14ac:dyDescent="0.3">
      <c r="A218" s="72">
        <v>43777</v>
      </c>
      <c r="B218" s="95">
        <v>3.2542</v>
      </c>
      <c r="C218" s="6">
        <f t="shared" si="16"/>
        <v>3.2542</v>
      </c>
      <c r="D218" s="19">
        <f>Table21[[#This Row],[Adj Close]]-Table21[[#This Row],[Naive Trend ]]</f>
        <v>0</v>
      </c>
      <c r="E218" s="7">
        <f t="shared" si="15"/>
        <v>0</v>
      </c>
      <c r="F218" s="7">
        <f>ABS(Table21[[#This Row],[Erorr 1]])</f>
        <v>0</v>
      </c>
      <c r="G218" s="8">
        <f>Table21[[#This Row],[Abs Erorr 1]]/Table21[[#This Row],[Adj Close]]</f>
        <v>0</v>
      </c>
      <c r="H218" s="6">
        <f t="shared" si="18"/>
        <v>3.2511999999999994</v>
      </c>
      <c r="I218" s="9">
        <f>(Table21[[#This Row],[Adj Close]]-Table21[[#This Row],[3-MA]])</f>
        <v>3.0000000000005578E-3</v>
      </c>
      <c r="J218" s="5">
        <f t="shared" si="17"/>
        <v>9.000000000003346E-6</v>
      </c>
      <c r="K218" s="5">
        <f>ABS(Table21[[#This Row],[Erorr 2]])</f>
        <v>3.0000000000005578E-3</v>
      </c>
      <c r="L218" s="8">
        <f>Table21[[#This Row],[Abs Erorr 2]]/Table21[[#This Row],[Adj Close]]</f>
        <v>9.2188556327225057E-4</v>
      </c>
      <c r="M218" s="6">
        <f t="shared" si="19"/>
        <v>3.2846333333333337</v>
      </c>
      <c r="N218" s="11">
        <f>Table21[[#This Row],[Adj Close]]-Table21[[#This Row],[6-MA]]</f>
        <v>-3.0433333333333756E-2</v>
      </c>
      <c r="O218" s="12">
        <f>(Table21[[#This Row],[Adj Close]]-M218)^2</f>
        <v>9.2618777777780351E-4</v>
      </c>
      <c r="P218" s="12">
        <f>ABS(Table21[[#This Row],[Erorr 3]])</f>
        <v>3.0433333333333756E-2</v>
      </c>
      <c r="Q218" s="182">
        <f>Table21[[#This Row],[Abs Erorr 3]]/Table21[[#This Row],[Adj Close]]</f>
        <v>9.3520168807491103E-3</v>
      </c>
    </row>
    <row r="219" spans="1:17" x14ac:dyDescent="0.3">
      <c r="A219" s="72">
        <v>43780</v>
      </c>
      <c r="B219" s="95">
        <v>3.2178</v>
      </c>
      <c r="C219" s="6">
        <f t="shared" si="16"/>
        <v>3.2542</v>
      </c>
      <c r="D219" s="19">
        <f>Table21[[#This Row],[Adj Close]]-Table21[[#This Row],[Naive Trend ]]</f>
        <v>-3.6399999999999988E-2</v>
      </c>
      <c r="E219" s="7">
        <f t="shared" si="15"/>
        <v>1.3249599999999992E-3</v>
      </c>
      <c r="F219" s="7">
        <f>ABS(Table21[[#This Row],[Erorr 1]])</f>
        <v>3.6399999999999988E-2</v>
      </c>
      <c r="G219" s="8">
        <f>Table21[[#This Row],[Abs Erorr 1]]/Table21[[#This Row],[Adj Close]]</f>
        <v>1.1312076574056805E-2</v>
      </c>
      <c r="H219" s="6">
        <f t="shared" si="18"/>
        <v>3.2602999999999995</v>
      </c>
      <c r="I219" s="9">
        <f>(Table21[[#This Row],[Adj Close]]-Table21[[#This Row],[3-MA]])</f>
        <v>-4.2499999999999538E-2</v>
      </c>
      <c r="J219" s="5">
        <f t="shared" si="17"/>
        <v>1.8062499999999607E-3</v>
      </c>
      <c r="K219" s="5">
        <f>ABS(Table21[[#This Row],[Erorr 2]])</f>
        <v>4.2499999999999538E-2</v>
      </c>
      <c r="L219" s="8">
        <f>Table21[[#This Row],[Abs Erorr 2]]/Table21[[#This Row],[Adj Close]]</f>
        <v>1.3207781714214537E-2</v>
      </c>
      <c r="M219" s="6">
        <f t="shared" si="19"/>
        <v>3.2724666666666669</v>
      </c>
      <c r="N219" s="11">
        <f>Table21[[#This Row],[Adj Close]]-Table21[[#This Row],[6-MA]]</f>
        <v>-5.4666666666666863E-2</v>
      </c>
      <c r="O219" s="12">
        <f>(Table21[[#This Row],[Adj Close]]-M219)^2</f>
        <v>2.9884444444444659E-3</v>
      </c>
      <c r="P219" s="12">
        <f>ABS(Table21[[#This Row],[Erorr 3]])</f>
        <v>5.4666666666666863E-2</v>
      </c>
      <c r="Q219" s="182">
        <f>Table21[[#This Row],[Abs Erorr 3]]/Table21[[#This Row],[Adj Close]]</f>
        <v>1.698883295004875E-2</v>
      </c>
    </row>
    <row r="220" spans="1:17" x14ac:dyDescent="0.3">
      <c r="A220" s="72">
        <v>43781</v>
      </c>
      <c r="B220" s="95">
        <v>3.1995</v>
      </c>
      <c r="C220" s="6">
        <f t="shared" si="16"/>
        <v>3.2178</v>
      </c>
      <c r="D220" s="19">
        <f>Table21[[#This Row],[Adj Close]]-Table21[[#This Row],[Naive Trend ]]</f>
        <v>-1.8299999999999983E-2</v>
      </c>
      <c r="E220" s="7">
        <f t="shared" si="15"/>
        <v>3.3488999999999936E-4</v>
      </c>
      <c r="F220" s="7">
        <f>ABS(Table21[[#This Row],[Erorr 1]])</f>
        <v>1.8299999999999983E-2</v>
      </c>
      <c r="G220" s="8">
        <f>Table21[[#This Row],[Abs Erorr 1]]/Table21[[#This Row],[Adj Close]]</f>
        <v>5.7196436943272337E-3</v>
      </c>
      <c r="H220" s="6">
        <f t="shared" si="18"/>
        <v>3.2420666666666667</v>
      </c>
      <c r="I220" s="9">
        <f>(Table21[[#This Row],[Adj Close]]-Table21[[#This Row],[3-MA]])</f>
        <v>-4.2566666666666642E-2</v>
      </c>
      <c r="J220" s="5">
        <f t="shared" si="17"/>
        <v>1.811921111111109E-3</v>
      </c>
      <c r="K220" s="5">
        <f>ABS(Table21[[#This Row],[Erorr 2]])</f>
        <v>4.2566666666666642E-2</v>
      </c>
      <c r="L220" s="8">
        <f>Table21[[#This Row],[Abs Erorr 2]]/Table21[[#This Row],[Adj Close]]</f>
        <v>1.3304162108662804E-2</v>
      </c>
      <c r="M220" s="6">
        <f t="shared" si="19"/>
        <v>3.2527166666666667</v>
      </c>
      <c r="N220" s="11">
        <f>Table21[[#This Row],[Adj Close]]-Table21[[#This Row],[6-MA]]</f>
        <v>-5.321666666666669E-2</v>
      </c>
      <c r="O220" s="12">
        <f>(Table21[[#This Row],[Adj Close]]-M220)^2</f>
        <v>2.8320136111111135E-3</v>
      </c>
      <c r="P220" s="12">
        <f>ABS(Table21[[#This Row],[Erorr 3]])</f>
        <v>5.321666666666669E-2</v>
      </c>
      <c r="Q220" s="182">
        <f>Table21[[#This Row],[Abs Erorr 3]]/Table21[[#This Row],[Adj Close]]</f>
        <v>1.6632807209459817E-2</v>
      </c>
    </row>
    <row r="221" spans="1:17" x14ac:dyDescent="0.3">
      <c r="A221" s="72">
        <v>43782</v>
      </c>
      <c r="B221" s="95">
        <v>3.1631</v>
      </c>
      <c r="C221" s="6">
        <f t="shared" si="16"/>
        <v>3.1995</v>
      </c>
      <c r="D221" s="19">
        <f>Table21[[#This Row],[Adj Close]]-Table21[[#This Row],[Naive Trend ]]</f>
        <v>-3.6399999999999988E-2</v>
      </c>
      <c r="E221" s="7">
        <f t="shared" si="15"/>
        <v>1.3249599999999992E-3</v>
      </c>
      <c r="F221" s="7">
        <f>ABS(Table21[[#This Row],[Erorr 1]])</f>
        <v>3.6399999999999988E-2</v>
      </c>
      <c r="G221" s="8">
        <f>Table21[[#This Row],[Abs Erorr 1]]/Table21[[#This Row],[Adj Close]]</f>
        <v>1.1507698144225597E-2</v>
      </c>
      <c r="H221" s="6">
        <f t="shared" si="18"/>
        <v>3.2238333333333333</v>
      </c>
      <c r="I221" s="9">
        <f>(Table21[[#This Row],[Adj Close]]-Table21[[#This Row],[3-MA]])</f>
        <v>-6.0733333333333306E-2</v>
      </c>
      <c r="J221" s="5">
        <f t="shared" si="17"/>
        <v>3.6885377777777745E-3</v>
      </c>
      <c r="K221" s="5">
        <f>ABS(Table21[[#This Row],[Erorr 2]])</f>
        <v>6.0733333333333306E-2</v>
      </c>
      <c r="L221" s="8">
        <f>Table21[[#This Row],[Abs Erorr 2]]/Table21[[#This Row],[Adj Close]]</f>
        <v>1.9200573277270181E-2</v>
      </c>
      <c r="M221" s="6">
        <f t="shared" si="19"/>
        <v>3.2375166666666666</v>
      </c>
      <c r="N221" s="11">
        <f>Table21[[#This Row],[Adj Close]]-Table21[[#This Row],[6-MA]]</f>
        <v>-7.4416666666666575E-2</v>
      </c>
      <c r="O221" s="12">
        <f>(Table21[[#This Row],[Adj Close]]-M221)^2</f>
        <v>5.5378402777777639E-3</v>
      </c>
      <c r="P221" s="12">
        <f>ABS(Table21[[#This Row],[Erorr 3]])</f>
        <v>7.4416666666666575E-2</v>
      </c>
      <c r="Q221" s="182">
        <f>Table21[[#This Row],[Abs Erorr 3]]/Table21[[#This Row],[Adj Close]]</f>
        <v>2.3526498266468521E-2</v>
      </c>
    </row>
    <row r="222" spans="1:17" x14ac:dyDescent="0.3">
      <c r="A222" s="72">
        <v>43783</v>
      </c>
      <c r="B222" s="95">
        <v>3.0718999999999999</v>
      </c>
      <c r="C222" s="6">
        <f t="shared" si="16"/>
        <v>3.1631</v>
      </c>
      <c r="D222" s="19">
        <f>Table21[[#This Row],[Adj Close]]-Table21[[#This Row],[Naive Trend ]]</f>
        <v>-9.120000000000017E-2</v>
      </c>
      <c r="E222" s="7">
        <f t="shared" si="15"/>
        <v>8.3174400000000318E-3</v>
      </c>
      <c r="F222" s="7">
        <f>ABS(Table21[[#This Row],[Erorr 1]])</f>
        <v>9.120000000000017E-2</v>
      </c>
      <c r="G222" s="8">
        <f>Table21[[#This Row],[Abs Erorr 1]]/Table21[[#This Row],[Adj Close]]</f>
        <v>2.9688466421433045E-2</v>
      </c>
      <c r="H222" s="6">
        <f t="shared" si="18"/>
        <v>3.1934666666666671</v>
      </c>
      <c r="I222" s="9">
        <f>(Table21[[#This Row],[Adj Close]]-Table21[[#This Row],[3-MA]])</f>
        <v>-0.12156666666666727</v>
      </c>
      <c r="J222" s="5">
        <f t="shared" si="17"/>
        <v>1.477845444444459E-2</v>
      </c>
      <c r="K222" s="5">
        <f>ABS(Table21[[#This Row],[Erorr 2]])</f>
        <v>0.12156666666666727</v>
      </c>
      <c r="L222" s="8">
        <f>Table21[[#This Row],[Abs Erorr 2]]/Table21[[#This Row],[Adj Close]]</f>
        <v>3.9573770847575532E-2</v>
      </c>
      <c r="M222" s="6">
        <f t="shared" si="19"/>
        <v>3.2268833333333333</v>
      </c>
      <c r="N222" s="11">
        <f>Table21[[#This Row],[Adj Close]]-Table21[[#This Row],[6-MA]]</f>
        <v>-0.15498333333333347</v>
      </c>
      <c r="O222" s="12">
        <f>(Table21[[#This Row],[Adj Close]]-M222)^2</f>
        <v>2.4019833611111156E-2</v>
      </c>
      <c r="P222" s="12">
        <f>ABS(Table21[[#This Row],[Erorr 3]])</f>
        <v>0.15498333333333347</v>
      </c>
      <c r="Q222" s="182">
        <f>Table21[[#This Row],[Abs Erorr 3]]/Table21[[#This Row],[Adj Close]]</f>
        <v>5.0451946135399418E-2</v>
      </c>
    </row>
    <row r="223" spans="1:17" x14ac:dyDescent="0.3">
      <c r="A223" s="72">
        <v>43784</v>
      </c>
      <c r="B223" s="95">
        <v>3.1448999999999998</v>
      </c>
      <c r="C223" s="6">
        <f t="shared" si="16"/>
        <v>3.0718999999999999</v>
      </c>
      <c r="D223" s="19">
        <f>Table21[[#This Row],[Adj Close]]-Table21[[#This Row],[Naive Trend ]]</f>
        <v>7.2999999999999954E-2</v>
      </c>
      <c r="E223" s="7">
        <f t="shared" si="15"/>
        <v>5.3289999999999935E-3</v>
      </c>
      <c r="F223" s="7">
        <f>ABS(Table21[[#This Row],[Erorr 1]])</f>
        <v>7.2999999999999954E-2</v>
      </c>
      <c r="G223" s="8">
        <f>Table21[[#This Row],[Abs Erorr 1]]/Table21[[#This Row],[Adj Close]]</f>
        <v>2.3212184807148067E-2</v>
      </c>
      <c r="H223" s="6">
        <f t="shared" si="18"/>
        <v>3.1448333333333331</v>
      </c>
      <c r="I223" s="9">
        <f>(Table21[[#This Row],[Adj Close]]-Table21[[#This Row],[3-MA]])</f>
        <v>6.6666666666659324E-5</v>
      </c>
      <c r="J223" s="5">
        <f t="shared" si="17"/>
        <v>4.4444444444434657E-9</v>
      </c>
      <c r="K223" s="5">
        <f>ABS(Table21[[#This Row],[Erorr 2]])</f>
        <v>6.6666666666659324E-5</v>
      </c>
      <c r="L223" s="8">
        <f>Table21[[#This Row],[Abs Erorr 2]]/Table21[[#This Row],[Adj Close]]</f>
        <v>2.1198342289630619E-5</v>
      </c>
      <c r="M223" s="6">
        <f t="shared" si="19"/>
        <v>3.1934499999999999</v>
      </c>
      <c r="N223" s="11">
        <f>Table21[[#This Row],[Adj Close]]-Table21[[#This Row],[6-MA]]</f>
        <v>-4.8550000000000093E-2</v>
      </c>
      <c r="O223" s="12">
        <f>(Table21[[#This Row],[Adj Close]]-M223)^2</f>
        <v>2.3571025000000091E-3</v>
      </c>
      <c r="P223" s="12">
        <f>ABS(Table21[[#This Row],[Erorr 3]])</f>
        <v>4.8550000000000093E-2</v>
      </c>
      <c r="Q223" s="182">
        <f>Table21[[#This Row],[Abs Erorr 3]]/Table21[[#This Row],[Adj Close]]</f>
        <v>1.5437692772425227E-2</v>
      </c>
    </row>
    <row r="224" spans="1:17" x14ac:dyDescent="0.3">
      <c r="A224" s="72">
        <v>43787</v>
      </c>
      <c r="B224" s="95">
        <v>3.1448999999999998</v>
      </c>
      <c r="C224" s="6">
        <f t="shared" si="16"/>
        <v>3.1448999999999998</v>
      </c>
      <c r="D224" s="19">
        <f>Table21[[#This Row],[Adj Close]]-Table21[[#This Row],[Naive Trend ]]</f>
        <v>0</v>
      </c>
      <c r="E224" s="7">
        <f t="shared" si="15"/>
        <v>0</v>
      </c>
      <c r="F224" s="7">
        <f>ABS(Table21[[#This Row],[Erorr 1]])</f>
        <v>0</v>
      </c>
      <c r="G224" s="8">
        <f>Table21[[#This Row],[Abs Erorr 1]]/Table21[[#This Row],[Adj Close]]</f>
        <v>0</v>
      </c>
      <c r="H224" s="6">
        <f t="shared" si="18"/>
        <v>3.1266333333333329</v>
      </c>
      <c r="I224" s="9">
        <f>(Table21[[#This Row],[Adj Close]]-Table21[[#This Row],[3-MA]])</f>
        <v>1.8266666666666875E-2</v>
      </c>
      <c r="J224" s="5">
        <f t="shared" si="17"/>
        <v>3.3367111111111874E-4</v>
      </c>
      <c r="K224" s="5">
        <f>ABS(Table21[[#This Row],[Erorr 2]])</f>
        <v>1.8266666666666875E-2</v>
      </c>
      <c r="L224" s="8">
        <f>Table21[[#This Row],[Abs Erorr 2]]/Table21[[#This Row],[Adj Close]]</f>
        <v>5.8083457873594948E-3</v>
      </c>
      <c r="M224" s="6">
        <f t="shared" si="19"/>
        <v>3.1752333333333334</v>
      </c>
      <c r="N224" s="11">
        <f>Table21[[#This Row],[Adj Close]]-Table21[[#This Row],[6-MA]]</f>
        <v>-3.0333333333333545E-2</v>
      </c>
      <c r="O224" s="12">
        <f>(Table21[[#This Row],[Adj Close]]-M224)^2</f>
        <v>9.2011111111112392E-4</v>
      </c>
      <c r="P224" s="12">
        <f>ABS(Table21[[#This Row],[Erorr 3]])</f>
        <v>3.0333333333333545E-2</v>
      </c>
      <c r="Q224" s="182">
        <f>Table21[[#This Row],[Abs Erorr 3]]/Table21[[#This Row],[Adj Close]]</f>
        <v>9.6452457417830605E-3</v>
      </c>
    </row>
    <row r="225" spans="1:17" x14ac:dyDescent="0.3">
      <c r="A225" s="72">
        <v>43788</v>
      </c>
      <c r="B225" s="95">
        <v>3.1265999999999998</v>
      </c>
      <c r="C225" s="6">
        <f t="shared" si="16"/>
        <v>3.1448999999999998</v>
      </c>
      <c r="D225" s="19">
        <f>Table21[[#This Row],[Adj Close]]-Table21[[#This Row],[Naive Trend ]]</f>
        <v>-1.8299999999999983E-2</v>
      </c>
      <c r="E225" s="7">
        <f t="shared" si="15"/>
        <v>3.3488999999999936E-4</v>
      </c>
      <c r="F225" s="7">
        <f>ABS(Table21[[#This Row],[Erorr 1]])</f>
        <v>1.8299999999999983E-2</v>
      </c>
      <c r="G225" s="8">
        <f>Table21[[#This Row],[Abs Erorr 1]]/Table21[[#This Row],[Adj Close]]</f>
        <v>5.8530032623296821E-3</v>
      </c>
      <c r="H225" s="6">
        <f t="shared" si="18"/>
        <v>3.1205666666666665</v>
      </c>
      <c r="I225" s="9">
        <f>(Table21[[#This Row],[Adj Close]]-Table21[[#This Row],[3-MA]])</f>
        <v>6.033333333333335E-3</v>
      </c>
      <c r="J225" s="5">
        <f t="shared" si="17"/>
        <v>3.6401111111111129E-5</v>
      </c>
      <c r="K225" s="5">
        <f>ABS(Table21[[#This Row],[Erorr 2]])</f>
        <v>6.033333333333335E-3</v>
      </c>
      <c r="L225" s="8">
        <f>Table21[[#This Row],[Abs Erorr 2]]/Table21[[#This Row],[Adj Close]]</f>
        <v>1.9296786711870196E-3</v>
      </c>
      <c r="M225" s="6">
        <f t="shared" si="19"/>
        <v>3.1570166666666668</v>
      </c>
      <c r="N225" s="11">
        <f>Table21[[#This Row],[Adj Close]]-Table21[[#This Row],[6-MA]]</f>
        <v>-3.041666666666698E-2</v>
      </c>
      <c r="O225" s="12">
        <f>(Table21[[#This Row],[Adj Close]]-M225)^2</f>
        <v>9.2517361111113018E-4</v>
      </c>
      <c r="P225" s="12">
        <f>ABS(Table21[[#This Row],[Erorr 3]])</f>
        <v>3.041666666666698E-2</v>
      </c>
      <c r="Q225" s="182">
        <f>Table21[[#This Row],[Abs Erorr 3]]/Table21[[#This Row],[Adj Close]]</f>
        <v>9.7283524168959839E-3</v>
      </c>
    </row>
    <row r="226" spans="1:17" x14ac:dyDescent="0.3">
      <c r="A226" s="72">
        <v>43789</v>
      </c>
      <c r="B226" s="95">
        <v>3.0537000000000001</v>
      </c>
      <c r="C226" s="6">
        <f t="shared" si="16"/>
        <v>3.1265999999999998</v>
      </c>
      <c r="D226" s="19">
        <f>Table21[[#This Row],[Adj Close]]-Table21[[#This Row],[Naive Trend ]]</f>
        <v>-7.2899999999999743E-2</v>
      </c>
      <c r="E226" s="7">
        <f t="shared" si="15"/>
        <v>5.3144099999999622E-3</v>
      </c>
      <c r="F226" s="7">
        <f>ABS(Table21[[#This Row],[Erorr 1]])</f>
        <v>7.2899999999999743E-2</v>
      </c>
      <c r="G226" s="8">
        <f>Table21[[#This Row],[Abs Erorr 1]]/Table21[[#This Row],[Adj Close]]</f>
        <v>2.3872679045092753E-2</v>
      </c>
      <c r="H226" s="6">
        <f t="shared" si="18"/>
        <v>3.1387999999999998</v>
      </c>
      <c r="I226" s="9">
        <f>(Table21[[#This Row],[Adj Close]]-Table21[[#This Row],[3-MA]])</f>
        <v>-8.5099999999999731E-2</v>
      </c>
      <c r="J226" s="5">
        <f t="shared" si="17"/>
        <v>7.2420099999999541E-3</v>
      </c>
      <c r="K226" s="5">
        <f>ABS(Table21[[#This Row],[Erorr 2]])</f>
        <v>8.5099999999999731E-2</v>
      </c>
      <c r="L226" s="8">
        <f>Table21[[#This Row],[Abs Erorr 2]]/Table21[[#This Row],[Adj Close]]</f>
        <v>2.7867832465533527E-2</v>
      </c>
      <c r="M226" s="6">
        <f t="shared" si="19"/>
        <v>3.1418166666666667</v>
      </c>
      <c r="N226" s="11">
        <f>Table21[[#This Row],[Adj Close]]-Table21[[#This Row],[6-MA]]</f>
        <v>-8.8116666666666621E-2</v>
      </c>
      <c r="O226" s="12">
        <f>(Table21[[#This Row],[Adj Close]]-M226)^2</f>
        <v>7.7645469444444365E-3</v>
      </c>
      <c r="P226" s="12">
        <f>ABS(Table21[[#This Row],[Erorr 3]])</f>
        <v>8.8116666666666621E-2</v>
      </c>
      <c r="Q226" s="182">
        <f>Table21[[#This Row],[Abs Erorr 3]]/Table21[[#This Row],[Adj Close]]</f>
        <v>2.8855705100915813E-2</v>
      </c>
    </row>
    <row r="227" spans="1:17" x14ac:dyDescent="0.3">
      <c r="A227" s="72">
        <v>43790</v>
      </c>
      <c r="B227" s="95">
        <v>3.081</v>
      </c>
      <c r="C227" s="6">
        <f t="shared" si="16"/>
        <v>3.0537000000000001</v>
      </c>
      <c r="D227" s="19">
        <f>Table21[[#This Row],[Adj Close]]-Table21[[#This Row],[Naive Trend ]]</f>
        <v>2.729999999999988E-2</v>
      </c>
      <c r="E227" s="7">
        <f t="shared" si="15"/>
        <v>7.452899999999934E-4</v>
      </c>
      <c r="F227" s="7">
        <f>ABS(Table21[[#This Row],[Erorr 1]])</f>
        <v>2.729999999999988E-2</v>
      </c>
      <c r="G227" s="8">
        <f>Table21[[#This Row],[Abs Erorr 1]]/Table21[[#This Row],[Adj Close]]</f>
        <v>8.8607594936708466E-3</v>
      </c>
      <c r="H227" s="6">
        <f t="shared" si="18"/>
        <v>3.1083999999999996</v>
      </c>
      <c r="I227" s="9">
        <f>(Table21[[#This Row],[Adj Close]]-Table21[[#This Row],[3-MA]])</f>
        <v>-2.7399999999999647E-2</v>
      </c>
      <c r="J227" s="5">
        <f t="shared" si="17"/>
        <v>7.5075999999998065E-4</v>
      </c>
      <c r="K227" s="5">
        <f>ABS(Table21[[#This Row],[Erorr 2]])</f>
        <v>2.7399999999999647E-2</v>
      </c>
      <c r="L227" s="8">
        <f>Table21[[#This Row],[Abs Erorr 2]]/Table21[[#This Row],[Adj Close]]</f>
        <v>8.8932164881530829E-3</v>
      </c>
      <c r="M227" s="6">
        <f t="shared" si="19"/>
        <v>3.1175166666666665</v>
      </c>
      <c r="N227" s="11">
        <f>Table21[[#This Row],[Adj Close]]-Table21[[#This Row],[6-MA]]</f>
        <v>-3.6516666666666531E-2</v>
      </c>
      <c r="O227" s="12">
        <f>(Table21[[#This Row],[Adj Close]]-M227)^2</f>
        <v>1.3334669444444345E-3</v>
      </c>
      <c r="P227" s="12">
        <f>ABS(Table21[[#This Row],[Erorr 3]])</f>
        <v>3.6516666666666531E-2</v>
      </c>
      <c r="Q227" s="182">
        <f>Table21[[#This Row],[Abs Erorr 3]]/Table21[[#This Row],[Adj Close]]</f>
        <v>1.1852212485123834E-2</v>
      </c>
    </row>
    <row r="228" spans="1:17" x14ac:dyDescent="0.3">
      <c r="A228" s="72">
        <v>43791</v>
      </c>
      <c r="B228" s="95">
        <v>3.1265999999999998</v>
      </c>
      <c r="C228" s="6">
        <f t="shared" si="16"/>
        <v>3.081</v>
      </c>
      <c r="D228" s="19">
        <f>Table21[[#This Row],[Adj Close]]-Table21[[#This Row],[Naive Trend ]]</f>
        <v>4.5599999999999863E-2</v>
      </c>
      <c r="E228" s="7">
        <f t="shared" si="15"/>
        <v>2.0793599999999876E-3</v>
      </c>
      <c r="F228" s="7">
        <f>ABS(Table21[[#This Row],[Erorr 1]])</f>
        <v>4.5599999999999863E-2</v>
      </c>
      <c r="G228" s="8">
        <f>Table21[[#This Row],[Abs Erorr 1]]/Table21[[#This Row],[Adj Close]]</f>
        <v>1.4584532719247702E-2</v>
      </c>
      <c r="H228" s="6">
        <f t="shared" si="18"/>
        <v>3.0871</v>
      </c>
      <c r="I228" s="9">
        <f>(Table21[[#This Row],[Adj Close]]-Table21[[#This Row],[3-MA]])</f>
        <v>3.9499999999999869E-2</v>
      </c>
      <c r="J228" s="5">
        <f t="shared" si="17"/>
        <v>1.5602499999999896E-3</v>
      </c>
      <c r="K228" s="5">
        <f>ABS(Table21[[#This Row],[Erorr 2]])</f>
        <v>3.9499999999999869E-2</v>
      </c>
      <c r="L228" s="8">
        <f>Table21[[#This Row],[Abs Erorr 2]]/Table21[[#This Row],[Adj Close]]</f>
        <v>1.2633531631804475E-2</v>
      </c>
      <c r="M228" s="6">
        <f t="shared" si="19"/>
        <v>3.1038333333333328</v>
      </c>
      <c r="N228" s="11">
        <f>Table21[[#This Row],[Adj Close]]-Table21[[#This Row],[6-MA]]</f>
        <v>2.2766666666667046E-2</v>
      </c>
      <c r="O228" s="12">
        <f>(Table21[[#This Row],[Adj Close]]-M228)^2</f>
        <v>5.1832111111112841E-4</v>
      </c>
      <c r="P228" s="12">
        <f>ABS(Table21[[#This Row],[Erorr 3]])</f>
        <v>2.2766666666667046E-2</v>
      </c>
      <c r="Q228" s="182">
        <f>Table21[[#This Row],[Abs Erorr 3]]/Table21[[#This Row],[Adj Close]]</f>
        <v>7.2816051514958888E-3</v>
      </c>
    </row>
    <row r="229" spans="1:17" x14ac:dyDescent="0.3">
      <c r="A229" s="72">
        <v>43794</v>
      </c>
      <c r="B229" s="95">
        <v>3.1631</v>
      </c>
      <c r="C229" s="6">
        <f t="shared" si="16"/>
        <v>3.1265999999999998</v>
      </c>
      <c r="D229" s="19">
        <f>Table21[[#This Row],[Adj Close]]-Table21[[#This Row],[Naive Trend ]]</f>
        <v>3.6500000000000199E-2</v>
      </c>
      <c r="E229" s="7">
        <f t="shared" si="15"/>
        <v>1.3322500000000146E-3</v>
      </c>
      <c r="F229" s="7">
        <f>ABS(Table21[[#This Row],[Erorr 1]])</f>
        <v>3.6500000000000199E-2</v>
      </c>
      <c r="G229" s="8">
        <f>Table21[[#This Row],[Abs Erorr 1]]/Table21[[#This Row],[Adj Close]]</f>
        <v>1.1539312699566944E-2</v>
      </c>
      <c r="H229" s="6">
        <f t="shared" si="18"/>
        <v>3.0871</v>
      </c>
      <c r="I229" s="9">
        <f>(Table21[[#This Row],[Adj Close]]-Table21[[#This Row],[3-MA]])</f>
        <v>7.6000000000000068E-2</v>
      </c>
      <c r="J229" s="5">
        <f t="shared" si="17"/>
        <v>5.7760000000000103E-3</v>
      </c>
      <c r="K229" s="5">
        <f>ABS(Table21[[#This Row],[Erorr 2]])</f>
        <v>7.6000000000000068E-2</v>
      </c>
      <c r="L229" s="8">
        <f>Table21[[#This Row],[Abs Erorr 2]]/Table21[[#This Row],[Adj Close]]</f>
        <v>2.4027062059372155E-2</v>
      </c>
      <c r="M229" s="6">
        <f t="shared" si="19"/>
        <v>3.1129499999999997</v>
      </c>
      <c r="N229" s="11">
        <f>Table21[[#This Row],[Adj Close]]-Table21[[#This Row],[6-MA]]</f>
        <v>5.0150000000000361E-2</v>
      </c>
      <c r="O229" s="12">
        <f>(Table21[[#This Row],[Adj Close]]-M229)^2</f>
        <v>2.5150225000000362E-3</v>
      </c>
      <c r="P229" s="12">
        <f>ABS(Table21[[#This Row],[Erorr 3]])</f>
        <v>5.0150000000000361E-2</v>
      </c>
      <c r="Q229" s="182">
        <f>Table21[[#This Row],[Abs Erorr 3]]/Table21[[#This Row],[Adj Close]]</f>
        <v>1.5854699503651596E-2</v>
      </c>
    </row>
    <row r="230" spans="1:17" x14ac:dyDescent="0.3">
      <c r="A230" s="72">
        <v>43795</v>
      </c>
      <c r="B230" s="95">
        <v>3.1265999999999998</v>
      </c>
      <c r="C230" s="6">
        <f t="shared" si="16"/>
        <v>3.1631</v>
      </c>
      <c r="D230" s="19">
        <f>Table21[[#This Row],[Adj Close]]-Table21[[#This Row],[Naive Trend ]]</f>
        <v>-3.6500000000000199E-2</v>
      </c>
      <c r="E230" s="7">
        <f t="shared" si="15"/>
        <v>1.3322500000000146E-3</v>
      </c>
      <c r="F230" s="7">
        <f>ABS(Table21[[#This Row],[Erorr 1]])</f>
        <v>3.6500000000000199E-2</v>
      </c>
      <c r="G230" s="8">
        <f>Table21[[#This Row],[Abs Erorr 1]]/Table21[[#This Row],[Adj Close]]</f>
        <v>1.1674022900275123E-2</v>
      </c>
      <c r="H230" s="6">
        <f t="shared" si="18"/>
        <v>3.1235666666666666</v>
      </c>
      <c r="I230" s="9">
        <f>(Table21[[#This Row],[Adj Close]]-Table21[[#This Row],[3-MA]])</f>
        <v>3.0333333333332213E-3</v>
      </c>
      <c r="J230" s="5">
        <f t="shared" si="17"/>
        <v>9.201111111110432E-6</v>
      </c>
      <c r="K230" s="5">
        <f>ABS(Table21[[#This Row],[Erorr 2]])</f>
        <v>3.0333333333332213E-3</v>
      </c>
      <c r="L230" s="8">
        <f>Table21[[#This Row],[Abs Erorr 2]]/Table21[[#This Row],[Adj Close]]</f>
        <v>9.7016993965752627E-4</v>
      </c>
      <c r="M230" s="6">
        <f t="shared" si="19"/>
        <v>3.1159833333333329</v>
      </c>
      <c r="N230" s="11">
        <f>Table21[[#This Row],[Adj Close]]-Table21[[#This Row],[6-MA]]</f>
        <v>1.0616666666666941E-2</v>
      </c>
      <c r="O230" s="12">
        <f>(Table21[[#This Row],[Adj Close]]-M230)^2</f>
        <v>1.1271361111111693E-4</v>
      </c>
      <c r="P230" s="12">
        <f>ABS(Table21[[#This Row],[Erorr 3]])</f>
        <v>1.0616666666666941E-2</v>
      </c>
      <c r="Q230" s="182">
        <f>Table21[[#This Row],[Abs Erorr 3]]/Table21[[#This Row],[Adj Close]]</f>
        <v>3.3955947888015549E-3</v>
      </c>
    </row>
    <row r="231" spans="1:17" x14ac:dyDescent="0.3">
      <c r="A231" s="72">
        <v>43796</v>
      </c>
      <c r="B231" s="95">
        <v>3.1539999999999999</v>
      </c>
      <c r="C231" s="6">
        <f t="shared" si="16"/>
        <v>3.1265999999999998</v>
      </c>
      <c r="D231" s="19">
        <f>Table21[[#This Row],[Adj Close]]-Table21[[#This Row],[Naive Trend ]]</f>
        <v>2.7400000000000091E-2</v>
      </c>
      <c r="E231" s="7">
        <f t="shared" si="15"/>
        <v>7.5076000000000493E-4</v>
      </c>
      <c r="F231" s="7">
        <f>ABS(Table21[[#This Row],[Erorr 1]])</f>
        <v>2.7400000000000091E-2</v>
      </c>
      <c r="G231" s="8">
        <f>Table21[[#This Row],[Abs Erorr 1]]/Table21[[#This Row],[Adj Close]]</f>
        <v>8.6873811033608399E-3</v>
      </c>
      <c r="H231" s="6">
        <f t="shared" si="18"/>
        <v>3.1387666666666667</v>
      </c>
      <c r="I231" s="9">
        <f>(Table21[[#This Row],[Adj Close]]-Table21[[#This Row],[3-MA]])</f>
        <v>1.523333333333321E-2</v>
      </c>
      <c r="J231" s="5">
        <f t="shared" si="17"/>
        <v>2.3205444444444068E-4</v>
      </c>
      <c r="K231" s="5">
        <f>ABS(Table21[[#This Row],[Erorr 2]])</f>
        <v>1.523333333333321E-2</v>
      </c>
      <c r="L231" s="8">
        <f>Table21[[#This Row],[Abs Erorr 2]]/Table21[[#This Row],[Adj Close]]</f>
        <v>4.82984569858377E-3</v>
      </c>
      <c r="M231" s="6">
        <f t="shared" si="19"/>
        <v>3.1129333333333329</v>
      </c>
      <c r="N231" s="11">
        <f>Table21[[#This Row],[Adj Close]]-Table21[[#This Row],[6-MA]]</f>
        <v>4.1066666666667029E-2</v>
      </c>
      <c r="O231" s="12">
        <f>(Table21[[#This Row],[Adj Close]]-M231)^2</f>
        <v>1.6864711111111408E-3</v>
      </c>
      <c r="P231" s="12">
        <f>ABS(Table21[[#This Row],[Erorr 3]])</f>
        <v>4.1066666666667029E-2</v>
      </c>
      <c r="Q231" s="182">
        <f>Table21[[#This Row],[Abs Erorr 3]]/Table21[[#This Row],[Adj Close]]</f>
        <v>1.3020503064891258E-2</v>
      </c>
    </row>
    <row r="232" spans="1:17" x14ac:dyDescent="0.3">
      <c r="A232" s="72">
        <v>43798</v>
      </c>
      <c r="B232" s="95">
        <v>3.1903999999999999</v>
      </c>
      <c r="C232" s="6">
        <f t="shared" si="16"/>
        <v>3.1539999999999999</v>
      </c>
      <c r="D232" s="19">
        <f>Table21[[#This Row],[Adj Close]]-Table21[[#This Row],[Naive Trend ]]</f>
        <v>3.6399999999999988E-2</v>
      </c>
      <c r="E232" s="7">
        <f t="shared" si="15"/>
        <v>1.3249599999999992E-3</v>
      </c>
      <c r="F232" s="7">
        <f>ABS(Table21[[#This Row],[Erorr 1]])</f>
        <v>3.6399999999999988E-2</v>
      </c>
      <c r="G232" s="8">
        <f>Table21[[#This Row],[Abs Erorr 1]]/Table21[[#This Row],[Adj Close]]</f>
        <v>1.1409227683049144E-2</v>
      </c>
      <c r="H232" s="6">
        <f t="shared" si="18"/>
        <v>3.1478999999999999</v>
      </c>
      <c r="I232" s="9">
        <f>(Table21[[#This Row],[Adj Close]]-Table21[[#This Row],[3-MA]])</f>
        <v>4.2499999999999982E-2</v>
      </c>
      <c r="J232" s="5">
        <f t="shared" si="17"/>
        <v>1.8062499999999984E-3</v>
      </c>
      <c r="K232" s="5">
        <f>ABS(Table21[[#This Row],[Erorr 2]])</f>
        <v>4.2499999999999982E-2</v>
      </c>
      <c r="L232" s="8">
        <f>Table21[[#This Row],[Abs Erorr 2]]/Table21[[#This Row],[Adj Close]]</f>
        <v>1.3321213640922763E-2</v>
      </c>
      <c r="M232" s="6">
        <f t="shared" si="19"/>
        <v>3.1174999999999997</v>
      </c>
      <c r="N232" s="11">
        <f>Table21[[#This Row],[Adj Close]]-Table21[[#This Row],[6-MA]]</f>
        <v>7.2900000000000187E-2</v>
      </c>
      <c r="O232" s="12">
        <f>(Table21[[#This Row],[Adj Close]]-M232)^2</f>
        <v>5.3144100000000272E-3</v>
      </c>
      <c r="P232" s="12">
        <f>ABS(Table21[[#This Row],[Erorr 3]])</f>
        <v>7.2900000000000187E-2</v>
      </c>
      <c r="Q232" s="182">
        <f>Table21[[#This Row],[Abs Erorr 3]]/Table21[[#This Row],[Adj Close]]</f>
        <v>2.2849799398194644E-2</v>
      </c>
    </row>
    <row r="233" spans="1:17" x14ac:dyDescent="0.3">
      <c r="A233" s="72">
        <v>43801</v>
      </c>
      <c r="B233" s="95">
        <v>3.1539999999999999</v>
      </c>
      <c r="C233" s="6">
        <f t="shared" si="16"/>
        <v>3.1903999999999999</v>
      </c>
      <c r="D233" s="19">
        <f>Table21[[#This Row],[Adj Close]]-Table21[[#This Row],[Naive Trend ]]</f>
        <v>-3.6399999999999988E-2</v>
      </c>
      <c r="E233" s="7">
        <f t="shared" si="15"/>
        <v>1.3249599999999992E-3</v>
      </c>
      <c r="F233" s="7">
        <f>ABS(Table21[[#This Row],[Erorr 1]])</f>
        <v>3.6399999999999988E-2</v>
      </c>
      <c r="G233" s="8">
        <f>Table21[[#This Row],[Abs Erorr 1]]/Table21[[#This Row],[Adj Close]]</f>
        <v>1.1540900443880783E-2</v>
      </c>
      <c r="H233" s="6">
        <f t="shared" si="18"/>
        <v>3.157</v>
      </c>
      <c r="I233" s="9">
        <f>(Table21[[#This Row],[Adj Close]]-Table21[[#This Row],[3-MA]])</f>
        <v>-3.0000000000001137E-3</v>
      </c>
      <c r="J233" s="5">
        <f t="shared" si="17"/>
        <v>9.0000000000006829E-6</v>
      </c>
      <c r="K233" s="5">
        <f>ABS(Table21[[#This Row],[Erorr 2]])</f>
        <v>3.0000000000001137E-3</v>
      </c>
      <c r="L233" s="8">
        <f>Table21[[#This Row],[Abs Erorr 2]]/Table21[[#This Row],[Adj Close]]</f>
        <v>9.5117311350669431E-4</v>
      </c>
      <c r="M233" s="6">
        <f t="shared" si="19"/>
        <v>3.1402833333333331</v>
      </c>
      <c r="N233" s="11">
        <f>Table21[[#This Row],[Adj Close]]-Table21[[#This Row],[6-MA]]</f>
        <v>1.3716666666666821E-2</v>
      </c>
      <c r="O233" s="12">
        <f>(Table21[[#This Row],[Adj Close]]-M233)^2</f>
        <v>1.8814694444444868E-4</v>
      </c>
      <c r="P233" s="12">
        <f>ABS(Table21[[#This Row],[Erorr 3]])</f>
        <v>1.3716666666666821E-2</v>
      </c>
      <c r="Q233" s="182">
        <f>Table21[[#This Row],[Abs Erorr 3]]/Table21[[#This Row],[Adj Close]]</f>
        <v>4.3489748467554924E-3</v>
      </c>
    </row>
    <row r="234" spans="1:17" x14ac:dyDescent="0.3">
      <c r="A234" s="72">
        <v>43802</v>
      </c>
      <c r="B234" s="95">
        <v>3.1631</v>
      </c>
      <c r="C234" s="6">
        <f t="shared" si="16"/>
        <v>3.1539999999999999</v>
      </c>
      <c r="D234" s="19">
        <f>Table21[[#This Row],[Adj Close]]-Table21[[#This Row],[Naive Trend ]]</f>
        <v>9.100000000000108E-3</v>
      </c>
      <c r="E234" s="7">
        <f t="shared" si="15"/>
        <v>8.2810000000001967E-5</v>
      </c>
      <c r="F234" s="7">
        <f>ABS(Table21[[#This Row],[Erorr 1]])</f>
        <v>9.100000000000108E-3</v>
      </c>
      <c r="G234" s="8">
        <f>Table21[[#This Row],[Abs Erorr 1]]/Table21[[#This Row],[Adj Close]]</f>
        <v>2.8769245360564344E-3</v>
      </c>
      <c r="H234" s="6">
        <f t="shared" si="18"/>
        <v>3.1661333333333332</v>
      </c>
      <c r="I234" s="9">
        <f>(Table21[[#This Row],[Adj Close]]-Table21[[#This Row],[3-MA]])</f>
        <v>-3.0333333333332213E-3</v>
      </c>
      <c r="J234" s="5">
        <f t="shared" si="17"/>
        <v>9.201111111110432E-6</v>
      </c>
      <c r="K234" s="5">
        <f>ABS(Table21[[#This Row],[Erorr 2]])</f>
        <v>3.0333333333332213E-3</v>
      </c>
      <c r="L234" s="8">
        <f>Table21[[#This Row],[Abs Erorr 2]]/Table21[[#This Row],[Adj Close]]</f>
        <v>9.5897484535209803E-4</v>
      </c>
      <c r="M234" s="6">
        <f t="shared" si="19"/>
        <v>3.15245</v>
      </c>
      <c r="N234" s="11">
        <f>Table21[[#This Row],[Adj Close]]-Table21[[#This Row],[6-MA]]</f>
        <v>1.0650000000000048E-2</v>
      </c>
      <c r="O234" s="12">
        <f>(Table21[[#This Row],[Adj Close]]-M234)^2</f>
        <v>1.1342250000000102E-4</v>
      </c>
      <c r="P234" s="12">
        <f>ABS(Table21[[#This Row],[Erorr 3]])</f>
        <v>1.0650000000000048E-2</v>
      </c>
      <c r="Q234" s="182">
        <f>Table21[[#This Row],[Abs Erorr 3]]/Table21[[#This Row],[Adj Close]]</f>
        <v>3.3669501438462418E-3</v>
      </c>
    </row>
    <row r="235" spans="1:17" x14ac:dyDescent="0.3">
      <c r="A235" s="72">
        <v>43803</v>
      </c>
      <c r="B235" s="95">
        <v>3.1448999999999998</v>
      </c>
      <c r="C235" s="6">
        <f t="shared" si="16"/>
        <v>3.1631</v>
      </c>
      <c r="D235" s="19">
        <f>Table21[[#This Row],[Adj Close]]-Table21[[#This Row],[Naive Trend ]]</f>
        <v>-1.8200000000000216E-2</v>
      </c>
      <c r="E235" s="7">
        <f t="shared" si="15"/>
        <v>3.3124000000000787E-4</v>
      </c>
      <c r="F235" s="7">
        <f>ABS(Table21[[#This Row],[Erorr 1]])</f>
        <v>1.8200000000000216E-2</v>
      </c>
      <c r="G235" s="8">
        <f>Table21[[#This Row],[Abs Erorr 1]]/Table21[[#This Row],[Adj Close]]</f>
        <v>5.7871474450698649E-3</v>
      </c>
      <c r="H235" s="6">
        <f t="shared" si="18"/>
        <v>3.1691666666666669</v>
      </c>
      <c r="I235" s="9">
        <f>(Table21[[#This Row],[Adj Close]]-Table21[[#This Row],[3-MA]])</f>
        <v>-2.4266666666667103E-2</v>
      </c>
      <c r="J235" s="5">
        <f t="shared" si="17"/>
        <v>5.8887111111113226E-4</v>
      </c>
      <c r="K235" s="5">
        <f>ABS(Table21[[#This Row],[Erorr 2]])</f>
        <v>2.4266666666667103E-2</v>
      </c>
      <c r="L235" s="8">
        <f>Table21[[#This Row],[Abs Erorr 2]]/Table21[[#This Row],[Adj Close]]</f>
        <v>7.7161965934265334E-3</v>
      </c>
      <c r="M235" s="6">
        <f t="shared" si="19"/>
        <v>3.1585333333333332</v>
      </c>
      <c r="N235" s="11">
        <f>Table21[[#This Row],[Adj Close]]-Table21[[#This Row],[6-MA]]</f>
        <v>-1.3633333333333386E-2</v>
      </c>
      <c r="O235" s="12">
        <f>(Table21[[#This Row],[Adj Close]]-M235)^2</f>
        <v>1.8586777777777921E-4</v>
      </c>
      <c r="P235" s="12">
        <f>ABS(Table21[[#This Row],[Erorr 3]])</f>
        <v>1.3633333333333386E-2</v>
      </c>
      <c r="Q235" s="182">
        <f>Table21[[#This Row],[Abs Erorr 3]]/Table21[[#This Row],[Adj Close]]</f>
        <v>4.3350609982299552E-3</v>
      </c>
    </row>
    <row r="236" spans="1:17" x14ac:dyDescent="0.3">
      <c r="A236" s="72">
        <v>43804</v>
      </c>
      <c r="B236" s="95">
        <v>3.1722000000000001</v>
      </c>
      <c r="C236" s="6">
        <f t="shared" si="16"/>
        <v>3.1448999999999998</v>
      </c>
      <c r="D236" s="19">
        <f>Table21[[#This Row],[Adj Close]]-Table21[[#This Row],[Naive Trend ]]</f>
        <v>2.7300000000000324E-2</v>
      </c>
      <c r="E236" s="7">
        <f t="shared" si="15"/>
        <v>7.4529000000001769E-4</v>
      </c>
      <c r="F236" s="7">
        <f>ABS(Table21[[#This Row],[Erorr 1]])</f>
        <v>2.7300000000000324E-2</v>
      </c>
      <c r="G236" s="8">
        <f>Table21[[#This Row],[Abs Erorr 1]]/Table21[[#This Row],[Adj Close]]</f>
        <v>8.6060147531682504E-3</v>
      </c>
      <c r="H236" s="6">
        <f t="shared" si="18"/>
        <v>3.1539999999999999</v>
      </c>
      <c r="I236" s="9">
        <f>(Table21[[#This Row],[Adj Close]]-Table21[[#This Row],[3-MA]])</f>
        <v>1.8200000000000216E-2</v>
      </c>
      <c r="J236" s="5">
        <f t="shared" si="17"/>
        <v>3.3124000000000787E-4</v>
      </c>
      <c r="K236" s="5">
        <f>ABS(Table21[[#This Row],[Erorr 2]])</f>
        <v>1.8200000000000216E-2</v>
      </c>
      <c r="L236" s="8">
        <f>Table21[[#This Row],[Abs Erorr 2]]/Table21[[#This Row],[Adj Close]]</f>
        <v>5.7373431687788336E-3</v>
      </c>
      <c r="M236" s="6">
        <f t="shared" si="19"/>
        <v>3.1555</v>
      </c>
      <c r="N236" s="11">
        <f>Table21[[#This Row],[Adj Close]]-Table21[[#This Row],[6-MA]]</f>
        <v>1.6700000000000159E-2</v>
      </c>
      <c r="O236" s="12">
        <f>(Table21[[#This Row],[Adj Close]]-M236)^2</f>
        <v>2.7889000000000532E-4</v>
      </c>
      <c r="P236" s="12">
        <f>ABS(Table21[[#This Row],[Erorr 3]])</f>
        <v>1.6700000000000159E-2</v>
      </c>
      <c r="Q236" s="182">
        <f>Table21[[#This Row],[Abs Erorr 3]]/Table21[[#This Row],[Adj Close]]</f>
        <v>5.2644852153080381E-3</v>
      </c>
    </row>
    <row r="237" spans="1:17" x14ac:dyDescent="0.3">
      <c r="A237" s="72">
        <v>43805</v>
      </c>
      <c r="B237" s="95">
        <v>3.1722000000000001</v>
      </c>
      <c r="C237" s="6">
        <f t="shared" si="16"/>
        <v>3.1722000000000001</v>
      </c>
      <c r="D237" s="19">
        <f>Table21[[#This Row],[Adj Close]]-Table21[[#This Row],[Naive Trend ]]</f>
        <v>0</v>
      </c>
      <c r="E237" s="7">
        <f t="shared" si="15"/>
        <v>0</v>
      </c>
      <c r="F237" s="7">
        <f>ABS(Table21[[#This Row],[Erorr 1]])</f>
        <v>0</v>
      </c>
      <c r="G237" s="8">
        <f>Table21[[#This Row],[Abs Erorr 1]]/Table21[[#This Row],[Adj Close]]</f>
        <v>0</v>
      </c>
      <c r="H237" s="6">
        <f t="shared" si="18"/>
        <v>3.1600666666666668</v>
      </c>
      <c r="I237" s="9">
        <f>(Table21[[#This Row],[Adj Close]]-Table21[[#This Row],[3-MA]])</f>
        <v>1.2133333333333329E-2</v>
      </c>
      <c r="J237" s="5">
        <f t="shared" si="17"/>
        <v>1.4721777777777767E-4</v>
      </c>
      <c r="K237" s="5">
        <f>ABS(Table21[[#This Row],[Erorr 2]])</f>
        <v>1.2133333333333329E-2</v>
      </c>
      <c r="L237" s="8">
        <f>Table21[[#This Row],[Abs Erorr 2]]/Table21[[#This Row],[Adj Close]]</f>
        <v>3.824895445852509E-3</v>
      </c>
      <c r="M237" s="6">
        <f t="shared" si="19"/>
        <v>3.1631</v>
      </c>
      <c r="N237" s="11">
        <f>Table21[[#This Row],[Adj Close]]-Table21[[#This Row],[6-MA]]</f>
        <v>9.100000000000108E-3</v>
      </c>
      <c r="O237" s="12">
        <f>(Table21[[#This Row],[Adj Close]]-M237)^2</f>
        <v>8.2810000000001967E-5</v>
      </c>
      <c r="P237" s="12">
        <f>ABS(Table21[[#This Row],[Erorr 3]])</f>
        <v>9.100000000000108E-3</v>
      </c>
      <c r="Q237" s="182">
        <f>Table21[[#This Row],[Abs Erorr 3]]/Table21[[#This Row],[Adj Close]]</f>
        <v>2.8686715843894168E-3</v>
      </c>
    </row>
    <row r="238" spans="1:17" x14ac:dyDescent="0.3">
      <c r="A238" s="72">
        <v>43808</v>
      </c>
      <c r="B238" s="95">
        <v>3.1175000000000002</v>
      </c>
      <c r="C238" s="6">
        <f t="shared" si="16"/>
        <v>3.1722000000000001</v>
      </c>
      <c r="D238" s="19">
        <f>Table21[[#This Row],[Adj Close]]-Table21[[#This Row],[Naive Trend ]]</f>
        <v>-5.4699999999999971E-2</v>
      </c>
      <c r="E238" s="7">
        <f t="shared" si="15"/>
        <v>2.9920899999999967E-3</v>
      </c>
      <c r="F238" s="7">
        <f>ABS(Table21[[#This Row],[Erorr 1]])</f>
        <v>5.4699999999999971E-2</v>
      </c>
      <c r="G238" s="8">
        <f>Table21[[#This Row],[Abs Erorr 1]]/Table21[[#This Row],[Adj Close]]</f>
        <v>1.7546110665597425E-2</v>
      </c>
      <c r="H238" s="6">
        <f t="shared" si="18"/>
        <v>3.1631</v>
      </c>
      <c r="I238" s="9">
        <f>(Table21[[#This Row],[Adj Close]]-Table21[[#This Row],[3-MA]])</f>
        <v>-4.5599999999999863E-2</v>
      </c>
      <c r="J238" s="5">
        <f t="shared" si="17"/>
        <v>2.0793599999999876E-3</v>
      </c>
      <c r="K238" s="5">
        <f>ABS(Table21[[#This Row],[Erorr 2]])</f>
        <v>4.5599999999999863E-2</v>
      </c>
      <c r="L238" s="8">
        <f>Table21[[#This Row],[Abs Erorr 2]]/Table21[[#This Row],[Adj Close]]</f>
        <v>1.4627105052125056E-2</v>
      </c>
      <c r="M238" s="6">
        <f t="shared" si="19"/>
        <v>3.1661333333333332</v>
      </c>
      <c r="N238" s="11">
        <f>Table21[[#This Row],[Adj Close]]-Table21[[#This Row],[6-MA]]</f>
        <v>-4.8633333333333084E-2</v>
      </c>
      <c r="O238" s="12">
        <f>(Table21[[#This Row],[Adj Close]]-M238)^2</f>
        <v>2.3652011111110868E-3</v>
      </c>
      <c r="P238" s="12">
        <f>ABS(Table21[[#This Row],[Erorr 3]])</f>
        <v>4.8633333333333084E-2</v>
      </c>
      <c r="Q238" s="182">
        <f>Table21[[#This Row],[Abs Erorr 3]]/Table21[[#This Row],[Adj Close]]</f>
        <v>1.5600106923282463E-2</v>
      </c>
    </row>
    <row r="239" spans="1:17" x14ac:dyDescent="0.3">
      <c r="A239" s="72">
        <v>43809</v>
      </c>
      <c r="B239" s="95">
        <v>3.1175000000000002</v>
      </c>
      <c r="C239" s="6">
        <f t="shared" si="16"/>
        <v>3.1175000000000002</v>
      </c>
      <c r="D239" s="19">
        <f>Table21[[#This Row],[Adj Close]]-Table21[[#This Row],[Naive Trend ]]</f>
        <v>0</v>
      </c>
      <c r="E239" s="7">
        <f t="shared" si="15"/>
        <v>0</v>
      </c>
      <c r="F239" s="7">
        <f>ABS(Table21[[#This Row],[Erorr 1]])</f>
        <v>0</v>
      </c>
      <c r="G239" s="8">
        <f>Table21[[#This Row],[Abs Erorr 1]]/Table21[[#This Row],[Adj Close]]</f>
        <v>0</v>
      </c>
      <c r="H239" s="6">
        <f t="shared" si="18"/>
        <v>3.1539666666666668</v>
      </c>
      <c r="I239" s="9">
        <f>(Table21[[#This Row],[Adj Close]]-Table21[[#This Row],[3-MA]])</f>
        <v>-3.6466666666666647E-2</v>
      </c>
      <c r="J239" s="5">
        <f t="shared" si="17"/>
        <v>1.3298177777777763E-3</v>
      </c>
      <c r="K239" s="5">
        <f>ABS(Table21[[#This Row],[Erorr 2]])</f>
        <v>3.6466666666666647E-2</v>
      </c>
      <c r="L239" s="8">
        <f>Table21[[#This Row],[Abs Erorr 2]]/Table21[[#This Row],[Adj Close]]</f>
        <v>1.1697407110398282E-2</v>
      </c>
      <c r="M239" s="6">
        <f t="shared" si="19"/>
        <v>3.1539833333333331</v>
      </c>
      <c r="N239" s="11">
        <f>Table21[[#This Row],[Adj Close]]-Table21[[#This Row],[6-MA]]</f>
        <v>-3.6483333333332979E-2</v>
      </c>
      <c r="O239" s="12">
        <f>(Table21[[#This Row],[Adj Close]]-M239)^2</f>
        <v>1.3310336111110853E-3</v>
      </c>
      <c r="P239" s="12">
        <f>ABS(Table21[[#This Row],[Erorr 3]])</f>
        <v>3.6483333333332979E-2</v>
      </c>
      <c r="Q239" s="182">
        <f>Table21[[#This Row],[Abs Erorr 3]]/Table21[[#This Row],[Adj Close]]</f>
        <v>1.1702753274525414E-2</v>
      </c>
    </row>
    <row r="240" spans="1:17" x14ac:dyDescent="0.3">
      <c r="A240" s="72">
        <v>43810</v>
      </c>
      <c r="B240" s="95">
        <v>3.1631</v>
      </c>
      <c r="C240" s="6">
        <f t="shared" si="16"/>
        <v>3.1175000000000002</v>
      </c>
      <c r="D240" s="19">
        <f>Table21[[#This Row],[Adj Close]]-Table21[[#This Row],[Naive Trend ]]</f>
        <v>4.5599999999999863E-2</v>
      </c>
      <c r="E240" s="7">
        <f t="shared" si="15"/>
        <v>2.0793599999999876E-3</v>
      </c>
      <c r="F240" s="7">
        <f>ABS(Table21[[#This Row],[Erorr 1]])</f>
        <v>4.5599999999999863E-2</v>
      </c>
      <c r="G240" s="8">
        <f>Table21[[#This Row],[Abs Erorr 1]]/Table21[[#This Row],[Adj Close]]</f>
        <v>1.4416237235623238E-2</v>
      </c>
      <c r="H240" s="6">
        <f t="shared" si="18"/>
        <v>3.135733333333333</v>
      </c>
      <c r="I240" s="9">
        <f>(Table21[[#This Row],[Adj Close]]-Table21[[#This Row],[3-MA]])</f>
        <v>2.7366666666666983E-2</v>
      </c>
      <c r="J240" s="5">
        <f t="shared" si="17"/>
        <v>7.4893444444446174E-4</v>
      </c>
      <c r="K240" s="5">
        <f>ABS(Table21[[#This Row],[Erorr 2]])</f>
        <v>2.7366666666666983E-2</v>
      </c>
      <c r="L240" s="8">
        <f>Table21[[#This Row],[Abs Erorr 2]]/Table21[[#This Row],[Adj Close]]</f>
        <v>8.6518499783968198E-3</v>
      </c>
      <c r="M240" s="6">
        <f t="shared" si="19"/>
        <v>3.1478999999999999</v>
      </c>
      <c r="N240" s="11">
        <f>Table21[[#This Row],[Adj Close]]-Table21[[#This Row],[6-MA]]</f>
        <v>1.5200000000000102E-2</v>
      </c>
      <c r="O240" s="12">
        <f>(Table21[[#This Row],[Adj Close]]-M240)^2</f>
        <v>2.310400000000031E-4</v>
      </c>
      <c r="P240" s="12">
        <f>ABS(Table21[[#This Row],[Erorr 3]])</f>
        <v>1.5200000000000102E-2</v>
      </c>
      <c r="Q240" s="182">
        <f>Table21[[#This Row],[Abs Erorr 3]]/Table21[[#This Row],[Adj Close]]</f>
        <v>4.8054124118744592E-3</v>
      </c>
    </row>
    <row r="241" spans="1:17" x14ac:dyDescent="0.3">
      <c r="A241" s="72">
        <v>43811</v>
      </c>
      <c r="B241" s="95">
        <v>3.2542</v>
      </c>
      <c r="C241" s="6">
        <f t="shared" si="16"/>
        <v>3.1631</v>
      </c>
      <c r="D241" s="19">
        <f>Table21[[#This Row],[Adj Close]]-Table21[[#This Row],[Naive Trend ]]</f>
        <v>9.1099999999999959E-2</v>
      </c>
      <c r="E241" s="7">
        <f t="shared" si="15"/>
        <v>8.2992099999999926E-3</v>
      </c>
      <c r="F241" s="7">
        <f>ABS(Table21[[#This Row],[Erorr 1]])</f>
        <v>9.1099999999999959E-2</v>
      </c>
      <c r="G241" s="8">
        <f>Table21[[#This Row],[Abs Erorr 1]]/Table21[[#This Row],[Adj Close]]</f>
        <v>2.799459160469546E-2</v>
      </c>
      <c r="H241" s="6">
        <f t="shared" si="18"/>
        <v>3.1326999999999998</v>
      </c>
      <c r="I241" s="9">
        <f>(Table21[[#This Row],[Adj Close]]-Table21[[#This Row],[3-MA]])</f>
        <v>0.12150000000000016</v>
      </c>
      <c r="J241" s="5">
        <f t="shared" si="17"/>
        <v>1.4762250000000039E-2</v>
      </c>
      <c r="K241" s="5">
        <f>ABS(Table21[[#This Row],[Erorr 2]])</f>
        <v>0.12150000000000016</v>
      </c>
      <c r="L241" s="8">
        <f>Table21[[#This Row],[Abs Erorr 2]]/Table21[[#This Row],[Adj Close]]</f>
        <v>3.7336365312519257E-2</v>
      </c>
      <c r="M241" s="6">
        <f t="shared" si="19"/>
        <v>3.1478999999999999</v>
      </c>
      <c r="N241" s="11">
        <f>Table21[[#This Row],[Adj Close]]-Table21[[#This Row],[6-MA]]</f>
        <v>0.10630000000000006</v>
      </c>
      <c r="O241" s="12">
        <f>(Table21[[#This Row],[Adj Close]]-M241)^2</f>
        <v>1.1299690000000013E-2</v>
      </c>
      <c r="P241" s="12">
        <f>ABS(Table21[[#This Row],[Erorr 3]])</f>
        <v>0.10630000000000006</v>
      </c>
      <c r="Q241" s="182">
        <f>Table21[[#This Row],[Abs Erorr 3]]/Table21[[#This Row],[Adj Close]]</f>
        <v>3.2665478458607358E-2</v>
      </c>
    </row>
    <row r="242" spans="1:17" x14ac:dyDescent="0.3">
      <c r="A242" s="72">
        <v>43812</v>
      </c>
      <c r="B242" s="95">
        <v>3.2086999999999999</v>
      </c>
      <c r="C242" s="6">
        <f t="shared" si="16"/>
        <v>3.2542</v>
      </c>
      <c r="D242" s="19">
        <f>Table21[[#This Row],[Adj Close]]-Table21[[#This Row],[Naive Trend ]]</f>
        <v>-4.5500000000000096E-2</v>
      </c>
      <c r="E242" s="7">
        <f t="shared" si="15"/>
        <v>2.0702500000000087E-3</v>
      </c>
      <c r="F242" s="7">
        <f>ABS(Table21[[#This Row],[Erorr 1]])</f>
        <v>4.5500000000000096E-2</v>
      </c>
      <c r="G242" s="8">
        <f>Table21[[#This Row],[Abs Erorr 1]]/Table21[[#This Row],[Adj Close]]</f>
        <v>1.4180197587808177E-2</v>
      </c>
      <c r="H242" s="6">
        <f t="shared" si="18"/>
        <v>3.178266666666667</v>
      </c>
      <c r="I242" s="9">
        <f>(Table21[[#This Row],[Adj Close]]-Table21[[#This Row],[3-MA]])</f>
        <v>3.0433333333332868E-2</v>
      </c>
      <c r="J242" s="5">
        <f t="shared" si="17"/>
        <v>9.2618777777774951E-4</v>
      </c>
      <c r="K242" s="5">
        <f>ABS(Table21[[#This Row],[Erorr 2]])</f>
        <v>3.0433333333332868E-2</v>
      </c>
      <c r="L242" s="8">
        <f>Table21[[#This Row],[Abs Erorr 2]]/Table21[[#This Row],[Adj Close]]</f>
        <v>9.4846303279623734E-3</v>
      </c>
      <c r="M242" s="6">
        <f t="shared" si="19"/>
        <v>3.1661166666666669</v>
      </c>
      <c r="N242" s="11">
        <f>Table21[[#This Row],[Adj Close]]-Table21[[#This Row],[6-MA]]</f>
        <v>4.2583333333332973E-2</v>
      </c>
      <c r="O242" s="12">
        <f>(Table21[[#This Row],[Adj Close]]-M242)^2</f>
        <v>1.8133402777777471E-3</v>
      </c>
      <c r="P242" s="12">
        <f>ABS(Table21[[#This Row],[Erorr 3]])</f>
        <v>4.2583333333332973E-2</v>
      </c>
      <c r="Q242" s="182">
        <f>Table21[[#This Row],[Abs Erorr 3]]/Table21[[#This Row],[Adj Close]]</f>
        <v>1.3271210562948539E-2</v>
      </c>
    </row>
    <row r="243" spans="1:17" x14ac:dyDescent="0.3">
      <c r="A243" s="72">
        <v>43815</v>
      </c>
      <c r="B243" s="95">
        <v>3.2725</v>
      </c>
      <c r="C243" s="6">
        <f t="shared" si="16"/>
        <v>3.2086999999999999</v>
      </c>
      <c r="D243" s="19">
        <f>Table21[[#This Row],[Adj Close]]-Table21[[#This Row],[Naive Trend ]]</f>
        <v>6.3800000000000079E-2</v>
      </c>
      <c r="E243" s="7">
        <f t="shared" si="15"/>
        <v>4.0704400000000102E-3</v>
      </c>
      <c r="F243" s="7">
        <f>ABS(Table21[[#This Row],[Erorr 1]])</f>
        <v>6.3800000000000079E-2</v>
      </c>
      <c r="G243" s="8">
        <f>Table21[[#This Row],[Abs Erorr 1]]/Table21[[#This Row],[Adj Close]]</f>
        <v>1.9495798319327757E-2</v>
      </c>
      <c r="H243" s="6">
        <f t="shared" si="18"/>
        <v>3.2086666666666663</v>
      </c>
      <c r="I243" s="9">
        <f>(Table21[[#This Row],[Adj Close]]-Table21[[#This Row],[3-MA]])</f>
        <v>6.3833333333333631E-2</v>
      </c>
      <c r="J243" s="5">
        <f t="shared" si="17"/>
        <v>4.0746944444444823E-3</v>
      </c>
      <c r="K243" s="5">
        <f>ABS(Table21[[#This Row],[Erorr 2]])</f>
        <v>6.3833333333333631E-2</v>
      </c>
      <c r="L243" s="8">
        <f>Table21[[#This Row],[Abs Erorr 2]]/Table21[[#This Row],[Adj Close]]</f>
        <v>1.9505984211866657E-2</v>
      </c>
      <c r="M243" s="6">
        <f t="shared" si="19"/>
        <v>3.1722000000000001</v>
      </c>
      <c r="N243" s="11">
        <f>Table21[[#This Row],[Adj Close]]-Table21[[#This Row],[6-MA]]</f>
        <v>0.10029999999999983</v>
      </c>
      <c r="O243" s="12">
        <f>(Table21[[#This Row],[Adj Close]]-M243)^2</f>
        <v>1.0060089999999966E-2</v>
      </c>
      <c r="P243" s="12">
        <f>ABS(Table21[[#This Row],[Erorr 3]])</f>
        <v>0.10029999999999983</v>
      </c>
      <c r="Q243" s="182">
        <f>Table21[[#This Row],[Abs Erorr 3]]/Table21[[#This Row],[Adj Close]]</f>
        <v>3.06493506493506E-2</v>
      </c>
    </row>
    <row r="244" spans="1:17" x14ac:dyDescent="0.3">
      <c r="A244" s="72">
        <v>43816</v>
      </c>
      <c r="B244" s="95">
        <v>3.2816000000000001</v>
      </c>
      <c r="C244" s="6">
        <f t="shared" si="16"/>
        <v>3.2725</v>
      </c>
      <c r="D244" s="19">
        <f>Table21[[#This Row],[Adj Close]]-Table21[[#This Row],[Naive Trend ]]</f>
        <v>9.100000000000108E-3</v>
      </c>
      <c r="E244" s="7">
        <f t="shared" si="15"/>
        <v>8.2810000000001967E-5</v>
      </c>
      <c r="F244" s="7">
        <f>ABS(Table21[[#This Row],[Erorr 1]])</f>
        <v>9.100000000000108E-3</v>
      </c>
      <c r="G244" s="8">
        <f>Table21[[#This Row],[Abs Erorr 1]]/Table21[[#This Row],[Adj Close]]</f>
        <v>2.7730375426621491E-3</v>
      </c>
      <c r="H244" s="6">
        <f t="shared" si="18"/>
        <v>3.245133333333333</v>
      </c>
      <c r="I244" s="9">
        <f>(Table21[[#This Row],[Adj Close]]-Table21[[#This Row],[3-MA]])</f>
        <v>3.6466666666667091E-2</v>
      </c>
      <c r="J244" s="5">
        <f t="shared" si="17"/>
        <v>1.3298177777778088E-3</v>
      </c>
      <c r="K244" s="5">
        <f>ABS(Table21[[#This Row],[Erorr 2]])</f>
        <v>3.6466666666667091E-2</v>
      </c>
      <c r="L244" s="8">
        <f>Table21[[#This Row],[Abs Erorr 2]]/Table21[[#This Row],[Adj Close]]</f>
        <v>1.1112465464001429E-2</v>
      </c>
      <c r="M244" s="6">
        <f t="shared" si="19"/>
        <v>3.1889166666666671</v>
      </c>
      <c r="N244" s="11">
        <f>Table21[[#This Row],[Adj Close]]-Table21[[#This Row],[6-MA]]</f>
        <v>9.2683333333333007E-2</v>
      </c>
      <c r="O244" s="12">
        <f>(Table21[[#This Row],[Adj Close]]-M244)^2</f>
        <v>8.5902002777777167E-3</v>
      </c>
      <c r="P244" s="12">
        <f>ABS(Table21[[#This Row],[Erorr 3]])</f>
        <v>9.2683333333333007E-2</v>
      </c>
      <c r="Q244" s="182">
        <f>Table21[[#This Row],[Abs Erorr 3]]/Table21[[#This Row],[Adj Close]]</f>
        <v>2.8243336583780171E-2</v>
      </c>
    </row>
    <row r="245" spans="1:17" x14ac:dyDescent="0.3">
      <c r="A245" s="72">
        <v>43817</v>
      </c>
      <c r="B245" s="95">
        <v>3.2816000000000001</v>
      </c>
      <c r="C245" s="6">
        <f t="shared" si="16"/>
        <v>3.2816000000000001</v>
      </c>
      <c r="D245" s="19">
        <f>Table21[[#This Row],[Adj Close]]-Table21[[#This Row],[Naive Trend ]]</f>
        <v>0</v>
      </c>
      <c r="E245" s="7">
        <f t="shared" si="15"/>
        <v>0</v>
      </c>
      <c r="F245" s="7">
        <f>ABS(Table21[[#This Row],[Erorr 1]])</f>
        <v>0</v>
      </c>
      <c r="G245" s="8">
        <f>Table21[[#This Row],[Abs Erorr 1]]/Table21[[#This Row],[Adj Close]]</f>
        <v>0</v>
      </c>
      <c r="H245" s="6">
        <f t="shared" si="18"/>
        <v>3.2542666666666662</v>
      </c>
      <c r="I245" s="9">
        <f>(Table21[[#This Row],[Adj Close]]-Table21[[#This Row],[3-MA]])</f>
        <v>2.7333333333333876E-2</v>
      </c>
      <c r="J245" s="5">
        <f t="shared" si="17"/>
        <v>7.4711111111114075E-4</v>
      </c>
      <c r="K245" s="5">
        <f>ABS(Table21[[#This Row],[Erorr 2]])</f>
        <v>2.7333333333333876E-2</v>
      </c>
      <c r="L245" s="8">
        <f>Table21[[#This Row],[Abs Erorr 2]]/Table21[[#This Row],[Adj Close]]</f>
        <v>8.329270274662931E-3</v>
      </c>
      <c r="M245" s="6">
        <f t="shared" si="19"/>
        <v>3.2162666666666673</v>
      </c>
      <c r="N245" s="11">
        <f>Table21[[#This Row],[Adj Close]]-Table21[[#This Row],[6-MA]]</f>
        <v>6.5333333333332799E-2</v>
      </c>
      <c r="O245" s="12">
        <f>(Table21[[#This Row],[Adj Close]]-M245)^2</f>
        <v>4.2684444444443742E-3</v>
      </c>
      <c r="P245" s="12">
        <f>ABS(Table21[[#This Row],[Erorr 3]])</f>
        <v>6.5333333333332799E-2</v>
      </c>
      <c r="Q245" s="182">
        <f>Table21[[#This Row],[Abs Erorr 3]]/Table21[[#This Row],[Adj Close]]</f>
        <v>1.9908987485779132E-2</v>
      </c>
    </row>
    <row r="246" spans="1:17" x14ac:dyDescent="0.3">
      <c r="A246" s="72">
        <v>43818</v>
      </c>
      <c r="B246" s="95">
        <v>3.2725</v>
      </c>
      <c r="C246" s="6">
        <f t="shared" si="16"/>
        <v>3.2816000000000001</v>
      </c>
      <c r="D246" s="19">
        <f>Table21[[#This Row],[Adj Close]]-Table21[[#This Row],[Naive Trend ]]</f>
        <v>-9.100000000000108E-3</v>
      </c>
      <c r="E246" s="7">
        <f t="shared" si="15"/>
        <v>8.2810000000001967E-5</v>
      </c>
      <c r="F246" s="7">
        <f>ABS(Table21[[#This Row],[Erorr 1]])</f>
        <v>9.100000000000108E-3</v>
      </c>
      <c r="G246" s="8">
        <f>Table21[[#This Row],[Abs Erorr 1]]/Table21[[#This Row],[Adj Close]]</f>
        <v>2.7807486631016374E-3</v>
      </c>
      <c r="H246" s="6">
        <f t="shared" si="18"/>
        <v>3.2785666666666664</v>
      </c>
      <c r="I246" s="9">
        <f>(Table21[[#This Row],[Adj Close]]-Table21[[#This Row],[3-MA]])</f>
        <v>-6.0666666666664426E-3</v>
      </c>
      <c r="J246" s="5">
        <f t="shared" si="17"/>
        <v>3.6804444444441728E-5</v>
      </c>
      <c r="K246" s="5">
        <f>ABS(Table21[[#This Row],[Erorr 2]])</f>
        <v>6.0666666666664426E-3</v>
      </c>
      <c r="L246" s="8">
        <f>Table21[[#This Row],[Abs Erorr 2]]/Table21[[#This Row],[Adj Close]]</f>
        <v>1.8538324420676678E-3</v>
      </c>
      <c r="M246" s="6">
        <f t="shared" si="19"/>
        <v>3.2436166666666666</v>
      </c>
      <c r="N246" s="11">
        <f>Table21[[#This Row],[Adj Close]]-Table21[[#This Row],[6-MA]]</f>
        <v>2.8883333333333372E-2</v>
      </c>
      <c r="O246" s="12">
        <f>(Table21[[#This Row],[Adj Close]]-M246)^2</f>
        <v>8.3424694444444666E-4</v>
      </c>
      <c r="P246" s="12">
        <f>ABS(Table21[[#This Row],[Erorr 3]])</f>
        <v>2.8883333333333372E-2</v>
      </c>
      <c r="Q246" s="182">
        <f>Table21[[#This Row],[Abs Erorr 3]]/Table21[[#This Row],[Adj Close]]</f>
        <v>8.8260758848994255E-3</v>
      </c>
    </row>
    <row r="247" spans="1:17" x14ac:dyDescent="0.3">
      <c r="A247" s="72">
        <v>43819</v>
      </c>
      <c r="B247" s="95">
        <v>3.2907000000000002</v>
      </c>
      <c r="C247" s="6">
        <f t="shared" si="16"/>
        <v>3.2725</v>
      </c>
      <c r="D247" s="19">
        <f>Table21[[#This Row],[Adj Close]]-Table21[[#This Row],[Naive Trend ]]</f>
        <v>1.8200000000000216E-2</v>
      </c>
      <c r="E247" s="7">
        <f t="shared" si="15"/>
        <v>3.3124000000000787E-4</v>
      </c>
      <c r="F247" s="7">
        <f>ABS(Table21[[#This Row],[Erorr 1]])</f>
        <v>1.8200000000000216E-2</v>
      </c>
      <c r="G247" s="8">
        <f>Table21[[#This Row],[Abs Erorr 1]]/Table21[[#This Row],[Adj Close]]</f>
        <v>5.5307381408211675E-3</v>
      </c>
      <c r="H247" s="6">
        <f t="shared" si="18"/>
        <v>3.2785666666666664</v>
      </c>
      <c r="I247" s="9">
        <f>(Table21[[#This Row],[Adj Close]]-Table21[[#This Row],[3-MA]])</f>
        <v>1.2133333333333773E-2</v>
      </c>
      <c r="J247" s="5">
        <f t="shared" si="17"/>
        <v>1.4721777777778846E-4</v>
      </c>
      <c r="K247" s="5">
        <f>ABS(Table21[[#This Row],[Erorr 2]])</f>
        <v>1.2133333333333773E-2</v>
      </c>
      <c r="L247" s="8">
        <f>Table21[[#This Row],[Abs Erorr 2]]/Table21[[#This Row],[Adj Close]]</f>
        <v>3.6871587605475349E-3</v>
      </c>
      <c r="M247" s="6">
        <f t="shared" si="19"/>
        <v>3.2618500000000004</v>
      </c>
      <c r="N247" s="11">
        <f>Table21[[#This Row],[Adj Close]]-Table21[[#This Row],[6-MA]]</f>
        <v>2.884999999999982E-2</v>
      </c>
      <c r="O247" s="12">
        <f>(Table21[[#This Row],[Adj Close]]-M247)^2</f>
        <v>8.3232249999998958E-4</v>
      </c>
      <c r="P247" s="12">
        <f>ABS(Table21[[#This Row],[Erorr 3]])</f>
        <v>2.884999999999982E-2</v>
      </c>
      <c r="Q247" s="182">
        <f>Table21[[#This Row],[Abs Erorr 3]]/Table21[[#This Row],[Adj Close]]</f>
        <v>8.7671316133344935E-3</v>
      </c>
    </row>
    <row r="248" spans="1:17" x14ac:dyDescent="0.3">
      <c r="A248" s="72">
        <v>43822</v>
      </c>
      <c r="B248" s="95">
        <v>3.3180000000000001</v>
      </c>
      <c r="C248" s="6">
        <f t="shared" si="16"/>
        <v>3.2907000000000002</v>
      </c>
      <c r="D248" s="19">
        <f>Table21[[#This Row],[Adj Close]]-Table21[[#This Row],[Naive Trend ]]</f>
        <v>2.729999999999988E-2</v>
      </c>
      <c r="E248" s="7">
        <f t="shared" si="15"/>
        <v>7.452899999999934E-4</v>
      </c>
      <c r="F248" s="7">
        <f>ABS(Table21[[#This Row],[Erorr 1]])</f>
        <v>2.729999999999988E-2</v>
      </c>
      <c r="G248" s="8">
        <f>Table21[[#This Row],[Abs Erorr 1]]/Table21[[#This Row],[Adj Close]]</f>
        <v>8.2278481012657868E-3</v>
      </c>
      <c r="H248" s="6">
        <f t="shared" si="18"/>
        <v>3.2815999999999996</v>
      </c>
      <c r="I248" s="9">
        <f>(Table21[[#This Row],[Adj Close]]-Table21[[#This Row],[3-MA]])</f>
        <v>3.6400000000000432E-2</v>
      </c>
      <c r="J248" s="5">
        <f t="shared" si="17"/>
        <v>1.3249600000000315E-3</v>
      </c>
      <c r="K248" s="5">
        <f>ABS(Table21[[#This Row],[Erorr 2]])</f>
        <v>3.6400000000000432E-2</v>
      </c>
      <c r="L248" s="8">
        <f>Table21[[#This Row],[Abs Erorr 2]]/Table21[[#This Row],[Adj Close]]</f>
        <v>1.0970464135021228E-2</v>
      </c>
      <c r="M248" s="6">
        <f t="shared" si="19"/>
        <v>3.2679333333333336</v>
      </c>
      <c r="N248" s="11">
        <f>Table21[[#This Row],[Adj Close]]-Table21[[#This Row],[6-MA]]</f>
        <v>5.0066666666666482E-2</v>
      </c>
      <c r="O248" s="12">
        <f>(Table21[[#This Row],[Adj Close]]-M248)^2</f>
        <v>2.5066711111110928E-3</v>
      </c>
      <c r="P248" s="12">
        <f>ABS(Table21[[#This Row],[Erorr 3]])</f>
        <v>5.0066666666666482E-2</v>
      </c>
      <c r="Q248" s="182">
        <f>Table21[[#This Row],[Abs Erorr 3]]/Table21[[#This Row],[Adj Close]]</f>
        <v>1.5089411291942882E-2</v>
      </c>
    </row>
    <row r="249" spans="1:17" x14ac:dyDescent="0.3">
      <c r="A249" s="72">
        <v>43823</v>
      </c>
      <c r="B249" s="95">
        <v>3.3089</v>
      </c>
      <c r="C249" s="6">
        <f t="shared" si="16"/>
        <v>3.3180000000000001</v>
      </c>
      <c r="D249" s="19">
        <f>Table21[[#This Row],[Adj Close]]-Table21[[#This Row],[Naive Trend ]]</f>
        <v>-9.100000000000108E-3</v>
      </c>
      <c r="E249" s="7">
        <f t="shared" si="15"/>
        <v>8.2810000000001967E-5</v>
      </c>
      <c r="F249" s="7">
        <f>ABS(Table21[[#This Row],[Erorr 1]])</f>
        <v>9.100000000000108E-3</v>
      </c>
      <c r="G249" s="8">
        <f>Table21[[#This Row],[Abs Erorr 1]]/Table21[[#This Row],[Adj Close]]</f>
        <v>2.7501586629998212E-3</v>
      </c>
      <c r="H249" s="6">
        <f t="shared" si="18"/>
        <v>3.2937333333333334</v>
      </c>
      <c r="I249" s="9">
        <f>(Table21[[#This Row],[Adj Close]]-Table21[[#This Row],[3-MA]])</f>
        <v>1.5166666666666551E-2</v>
      </c>
      <c r="J249" s="5">
        <f t="shared" si="17"/>
        <v>2.3002777777777426E-4</v>
      </c>
      <c r="K249" s="5">
        <f>ABS(Table21[[#This Row],[Erorr 2]])</f>
        <v>1.5166666666666551E-2</v>
      </c>
      <c r="L249" s="8">
        <f>Table21[[#This Row],[Abs Erorr 2]]/Table21[[#This Row],[Adj Close]]</f>
        <v>4.5835977716662795E-3</v>
      </c>
      <c r="M249" s="6">
        <f t="shared" si="19"/>
        <v>3.2861500000000006</v>
      </c>
      <c r="N249" s="11">
        <f>Table21[[#This Row],[Adj Close]]-Table21[[#This Row],[6-MA]]</f>
        <v>2.2749999999999382E-2</v>
      </c>
      <c r="O249" s="12">
        <f>(Table21[[#This Row],[Adj Close]]-M249)^2</f>
        <v>5.1756249999997182E-4</v>
      </c>
      <c r="P249" s="12">
        <f>ABS(Table21[[#This Row],[Erorr 3]])</f>
        <v>2.2749999999999382E-2</v>
      </c>
      <c r="Q249" s="182">
        <f>Table21[[#This Row],[Abs Erorr 3]]/Table21[[#This Row],[Adj Close]]</f>
        <v>6.8753966574992848E-3</v>
      </c>
    </row>
    <row r="250" spans="1:17" x14ac:dyDescent="0.3">
      <c r="A250" s="72">
        <v>43825</v>
      </c>
      <c r="B250" s="95">
        <v>3.2997999999999998</v>
      </c>
      <c r="C250" s="6">
        <f t="shared" si="16"/>
        <v>3.3089</v>
      </c>
      <c r="D250" s="19">
        <f>Table21[[#This Row],[Adj Close]]-Table21[[#This Row],[Naive Trend ]]</f>
        <v>-9.100000000000108E-3</v>
      </c>
      <c r="E250" s="7">
        <f t="shared" si="15"/>
        <v>8.2810000000001967E-5</v>
      </c>
      <c r="F250" s="7">
        <f>ABS(Table21[[#This Row],[Erorr 1]])</f>
        <v>9.100000000000108E-3</v>
      </c>
      <c r="G250" s="8">
        <f>Table21[[#This Row],[Abs Erorr 1]]/Table21[[#This Row],[Adj Close]]</f>
        <v>2.7577428935087302E-3</v>
      </c>
      <c r="H250" s="6">
        <f t="shared" si="18"/>
        <v>3.3058666666666667</v>
      </c>
      <c r="I250" s="9">
        <f>(Table21[[#This Row],[Adj Close]]-Table21[[#This Row],[3-MA]])</f>
        <v>-6.0666666666668867E-3</v>
      </c>
      <c r="J250" s="5">
        <f t="shared" si="17"/>
        <v>3.6804444444447115E-5</v>
      </c>
      <c r="K250" s="5">
        <f>ABS(Table21[[#This Row],[Erorr 2]])</f>
        <v>6.0666666666668867E-3</v>
      </c>
      <c r="L250" s="8">
        <f>Table21[[#This Row],[Abs Erorr 2]]/Table21[[#This Row],[Adj Close]]</f>
        <v>1.8384952623391984E-3</v>
      </c>
      <c r="M250" s="6">
        <f t="shared" si="19"/>
        <v>3.292216666666667</v>
      </c>
      <c r="N250" s="11">
        <f>Table21[[#This Row],[Adj Close]]-Table21[[#This Row],[6-MA]]</f>
        <v>7.5833333333328312E-3</v>
      </c>
      <c r="O250" s="12">
        <f>(Table21[[#This Row],[Adj Close]]-M250)^2</f>
        <v>5.7506944444436829E-5</v>
      </c>
      <c r="P250" s="12">
        <f>ABS(Table21[[#This Row],[Erorr 3]])</f>
        <v>7.5833333333328312E-3</v>
      </c>
      <c r="Q250" s="182">
        <f>Table21[[#This Row],[Abs Erorr 3]]/Table21[[#This Row],[Adj Close]]</f>
        <v>2.2981190779237624E-3</v>
      </c>
    </row>
    <row r="251" spans="1:17" x14ac:dyDescent="0.3">
      <c r="A251" s="72">
        <v>43826</v>
      </c>
      <c r="B251" s="95">
        <v>3.3089</v>
      </c>
      <c r="C251" s="6">
        <f t="shared" si="16"/>
        <v>3.2997999999999998</v>
      </c>
      <c r="D251" s="19">
        <f>Table21[[#This Row],[Adj Close]]-Table21[[#This Row],[Naive Trend ]]</f>
        <v>9.100000000000108E-3</v>
      </c>
      <c r="E251" s="7">
        <f t="shared" si="15"/>
        <v>8.2810000000001967E-5</v>
      </c>
      <c r="F251" s="7">
        <f>ABS(Table21[[#This Row],[Erorr 1]])</f>
        <v>9.100000000000108E-3</v>
      </c>
      <c r="G251" s="8">
        <f>Table21[[#This Row],[Abs Erorr 1]]/Table21[[#This Row],[Adj Close]]</f>
        <v>2.7501586629998212E-3</v>
      </c>
      <c r="H251" s="6">
        <f t="shared" si="18"/>
        <v>3.3089</v>
      </c>
      <c r="I251" s="9">
        <f>(Table21[[#This Row],[Adj Close]]-Table21[[#This Row],[3-MA]])</f>
        <v>0</v>
      </c>
      <c r="J251" s="5">
        <f t="shared" si="17"/>
        <v>0</v>
      </c>
      <c r="K251" s="5">
        <f>ABS(Table21[[#This Row],[Erorr 2]])</f>
        <v>0</v>
      </c>
      <c r="L251" s="8">
        <f>Table21[[#This Row],[Abs Erorr 2]]/Table21[[#This Row],[Adj Close]]</f>
        <v>0</v>
      </c>
      <c r="M251" s="6">
        <f t="shared" si="19"/>
        <v>3.2952499999999998</v>
      </c>
      <c r="N251" s="11">
        <f>Table21[[#This Row],[Adj Close]]-Table21[[#This Row],[6-MA]]</f>
        <v>1.3650000000000162E-2</v>
      </c>
      <c r="O251" s="12">
        <f>(Table21[[#This Row],[Adj Close]]-M251)^2</f>
        <v>1.8632250000000442E-4</v>
      </c>
      <c r="P251" s="12">
        <f>ABS(Table21[[#This Row],[Erorr 3]])</f>
        <v>1.3650000000000162E-2</v>
      </c>
      <c r="Q251" s="182">
        <f>Table21[[#This Row],[Abs Erorr 3]]/Table21[[#This Row],[Adj Close]]</f>
        <v>4.125237994499732E-3</v>
      </c>
    </row>
    <row r="252" spans="1:17" x14ac:dyDescent="0.3">
      <c r="A252" s="72">
        <v>43829</v>
      </c>
      <c r="B252" s="95">
        <v>3.3635999999999999</v>
      </c>
      <c r="C252" s="6">
        <f t="shared" si="16"/>
        <v>3.3089</v>
      </c>
      <c r="D252" s="19">
        <f>Table21[[#This Row],[Adj Close]]-Table21[[#This Row],[Naive Trend ]]</f>
        <v>5.4699999999999971E-2</v>
      </c>
      <c r="E252" s="7">
        <f t="shared" si="15"/>
        <v>2.9920899999999967E-3</v>
      </c>
      <c r="F252" s="7">
        <f>ABS(Table21[[#This Row],[Erorr 1]])</f>
        <v>5.4699999999999971E-2</v>
      </c>
      <c r="G252" s="8">
        <f>Table21[[#This Row],[Abs Erorr 1]]/Table21[[#This Row],[Adj Close]]</f>
        <v>1.6262337971221303E-2</v>
      </c>
      <c r="H252" s="6">
        <f t="shared" si="18"/>
        <v>3.3058666666666667</v>
      </c>
      <c r="I252" s="9">
        <f>(Table21[[#This Row],[Adj Close]]-Table21[[#This Row],[3-MA]])</f>
        <v>5.7733333333333192E-2</v>
      </c>
      <c r="J252" s="5">
        <f t="shared" si="17"/>
        <v>3.3331377777777614E-3</v>
      </c>
      <c r="K252" s="5">
        <f>ABS(Table21[[#This Row],[Erorr 2]])</f>
        <v>5.7733333333333192E-2</v>
      </c>
      <c r="L252" s="8">
        <f>Table21[[#This Row],[Abs Erorr 2]]/Table21[[#This Row],[Adj Close]]</f>
        <v>1.7164149522337135E-2</v>
      </c>
      <c r="M252" s="6">
        <f t="shared" si="19"/>
        <v>3.2997999999999998</v>
      </c>
      <c r="N252" s="11">
        <f>Table21[[#This Row],[Adj Close]]-Table21[[#This Row],[6-MA]]</f>
        <v>6.3800000000000079E-2</v>
      </c>
      <c r="O252" s="12">
        <f>(Table21[[#This Row],[Adj Close]]-M252)^2</f>
        <v>4.0704400000000102E-3</v>
      </c>
      <c r="P252" s="12">
        <f>ABS(Table21[[#This Row],[Erorr 3]])</f>
        <v>6.3800000000000079E-2</v>
      </c>
      <c r="Q252" s="182">
        <f>Table21[[#This Row],[Abs Erorr 3]]/Table21[[#This Row],[Adj Close]]</f>
        <v>1.8967772624568939E-2</v>
      </c>
    </row>
    <row r="253" spans="1:17" x14ac:dyDescent="0.3">
      <c r="A253" s="72">
        <v>43830</v>
      </c>
      <c r="B253" s="95">
        <v>3.3818999999999999</v>
      </c>
      <c r="C253" s="6">
        <f t="shared" si="16"/>
        <v>3.3635999999999999</v>
      </c>
      <c r="D253" s="19">
        <f>Table21[[#This Row],[Adj Close]]-Table21[[#This Row],[Naive Trend ]]</f>
        <v>1.8299999999999983E-2</v>
      </c>
      <c r="E253" s="7">
        <f t="shared" si="15"/>
        <v>3.3488999999999936E-4</v>
      </c>
      <c r="F253" s="7">
        <f>ABS(Table21[[#This Row],[Erorr 1]])</f>
        <v>1.8299999999999983E-2</v>
      </c>
      <c r="G253" s="8">
        <f>Table21[[#This Row],[Abs Erorr 1]]/Table21[[#This Row],[Adj Close]]</f>
        <v>5.4111594074336862E-3</v>
      </c>
      <c r="H253" s="6">
        <f t="shared" si="18"/>
        <v>3.3241000000000001</v>
      </c>
      <c r="I253" s="9">
        <f>(Table21[[#This Row],[Adj Close]]-Table21[[#This Row],[3-MA]])</f>
        <v>5.7799999999999851E-2</v>
      </c>
      <c r="J253" s="5">
        <f t="shared" si="17"/>
        <v>3.340839999999983E-3</v>
      </c>
      <c r="K253" s="5">
        <f>ABS(Table21[[#This Row],[Erorr 2]])</f>
        <v>5.7799999999999851E-2</v>
      </c>
      <c r="L253" s="8">
        <f>Table21[[#This Row],[Abs Erorr 2]]/Table21[[#This Row],[Adj Close]]</f>
        <v>1.7090984357905275E-2</v>
      </c>
      <c r="M253" s="6">
        <f t="shared" si="19"/>
        <v>3.3149833333333327</v>
      </c>
      <c r="N253" s="11">
        <f>Table21[[#This Row],[Adj Close]]-Table21[[#This Row],[6-MA]]</f>
        <v>6.6916666666667179E-2</v>
      </c>
      <c r="O253" s="12">
        <f>(Table21[[#This Row],[Adj Close]]-M253)^2</f>
        <v>4.4778402777778462E-3</v>
      </c>
      <c r="P253" s="12">
        <f>ABS(Table21[[#This Row],[Erorr 3]])</f>
        <v>6.6916666666667179E-2</v>
      </c>
      <c r="Q253" s="182">
        <f>Table21[[#This Row],[Abs Erorr 3]]/Table21[[#This Row],[Adj Close]]</f>
        <v>1.9786707669259052E-2</v>
      </c>
    </row>
    <row r="254" spans="1:17" x14ac:dyDescent="0.3">
      <c r="A254" s="72">
        <v>43832</v>
      </c>
      <c r="B254" s="95">
        <v>3.5276999999999998</v>
      </c>
      <c r="C254" s="6">
        <f t="shared" si="16"/>
        <v>3.3818999999999999</v>
      </c>
      <c r="D254" s="19">
        <f>Table21[[#This Row],[Adj Close]]-Table21[[#This Row],[Naive Trend ]]</f>
        <v>0.14579999999999993</v>
      </c>
      <c r="E254" s="7">
        <f t="shared" si="15"/>
        <v>2.125763999999998E-2</v>
      </c>
      <c r="F254" s="7">
        <f>ABS(Table21[[#This Row],[Erorr 1]])</f>
        <v>0.14579999999999993</v>
      </c>
      <c r="G254" s="8">
        <f>Table21[[#This Row],[Abs Erorr 1]]/Table21[[#This Row],[Adj Close]]</f>
        <v>4.1330045071859833E-2</v>
      </c>
      <c r="H254" s="6">
        <f t="shared" si="18"/>
        <v>3.3514666666666666</v>
      </c>
      <c r="I254" s="9">
        <f>(Table21[[#This Row],[Adj Close]]-Table21[[#This Row],[3-MA]])</f>
        <v>0.17623333333333324</v>
      </c>
      <c r="J254" s="5">
        <f t="shared" si="17"/>
        <v>3.1058187777777746E-2</v>
      </c>
      <c r="K254" s="5">
        <f>ABS(Table21[[#This Row],[Erorr 2]])</f>
        <v>0.17623333333333324</v>
      </c>
      <c r="L254" s="8">
        <f>Table21[[#This Row],[Abs Erorr 2]]/Table21[[#This Row],[Adj Close]]</f>
        <v>4.9957006926136929E-2</v>
      </c>
      <c r="M254" s="6">
        <f t="shared" si="19"/>
        <v>3.3301833333333328</v>
      </c>
      <c r="N254" s="11">
        <f>Table21[[#This Row],[Adj Close]]-Table21[[#This Row],[6-MA]]</f>
        <v>0.19751666666666701</v>
      </c>
      <c r="O254" s="12">
        <f>(Table21[[#This Row],[Adj Close]]-M254)^2</f>
        <v>3.9012833611111249E-2</v>
      </c>
      <c r="P254" s="12">
        <f>ABS(Table21[[#This Row],[Erorr 3]])</f>
        <v>0.19751666666666701</v>
      </c>
      <c r="Q254" s="182">
        <f>Table21[[#This Row],[Abs Erorr 3]]/Table21[[#This Row],[Adj Close]]</f>
        <v>5.5990210807797439E-2</v>
      </c>
    </row>
    <row r="255" spans="1:17" x14ac:dyDescent="0.3">
      <c r="A255" s="72">
        <v>43833</v>
      </c>
      <c r="B255" s="95">
        <v>3.4729999999999999</v>
      </c>
      <c r="C255" s="6">
        <f t="shared" si="16"/>
        <v>3.5276999999999998</v>
      </c>
      <c r="D255" s="19">
        <f>Table21[[#This Row],[Adj Close]]-Table21[[#This Row],[Naive Trend ]]</f>
        <v>-5.4699999999999971E-2</v>
      </c>
      <c r="E255" s="7">
        <f t="shared" si="15"/>
        <v>2.9920899999999967E-3</v>
      </c>
      <c r="F255" s="7">
        <f>ABS(Table21[[#This Row],[Erorr 1]])</f>
        <v>5.4699999999999971E-2</v>
      </c>
      <c r="G255" s="8">
        <f>Table21[[#This Row],[Abs Erorr 1]]/Table21[[#This Row],[Adj Close]]</f>
        <v>1.5750071983875603E-2</v>
      </c>
      <c r="H255" s="6">
        <f t="shared" si="18"/>
        <v>3.4243999999999999</v>
      </c>
      <c r="I255" s="9">
        <f>(Table21[[#This Row],[Adj Close]]-Table21[[#This Row],[3-MA]])</f>
        <v>4.8599999999999977E-2</v>
      </c>
      <c r="J255" s="5">
        <f t="shared" si="17"/>
        <v>2.3619599999999976E-3</v>
      </c>
      <c r="K255" s="5">
        <f>ABS(Table21[[#This Row],[Erorr 2]])</f>
        <v>4.8599999999999977E-2</v>
      </c>
      <c r="L255" s="8">
        <f>Table21[[#This Row],[Abs Erorr 2]]/Table21[[#This Row],[Adj Close]]</f>
        <v>1.3993665418946149E-2</v>
      </c>
      <c r="M255" s="6">
        <f t="shared" si="19"/>
        <v>3.3651333333333331</v>
      </c>
      <c r="N255" s="11">
        <f>Table21[[#This Row],[Adj Close]]-Table21[[#This Row],[6-MA]]</f>
        <v>0.10786666666666678</v>
      </c>
      <c r="O255" s="12">
        <f>(Table21[[#This Row],[Adj Close]]-M255)^2</f>
        <v>1.1635217777777802E-2</v>
      </c>
      <c r="P255" s="12">
        <f>ABS(Table21[[#This Row],[Erorr 3]])</f>
        <v>0.10786666666666678</v>
      </c>
      <c r="Q255" s="182">
        <f>Table21[[#This Row],[Abs Erorr 3]]/Table21[[#This Row],[Adj Close]]</f>
        <v>3.1058642863998499E-2</v>
      </c>
    </row>
    <row r="256" spans="1:17" x14ac:dyDescent="0.3">
      <c r="A256" s="72">
        <v>43836</v>
      </c>
      <c r="B256" s="95">
        <v>3.5914999999999999</v>
      </c>
      <c r="C256" s="6">
        <f t="shared" si="16"/>
        <v>3.4729999999999999</v>
      </c>
      <c r="D256" s="19">
        <f>Table21[[#This Row],[Adj Close]]-Table21[[#This Row],[Naive Trend ]]</f>
        <v>0.11850000000000005</v>
      </c>
      <c r="E256" s="7">
        <f t="shared" si="15"/>
        <v>1.4042250000000011E-2</v>
      </c>
      <c r="F256" s="7">
        <f>ABS(Table21[[#This Row],[Erorr 1]])</f>
        <v>0.11850000000000005</v>
      </c>
      <c r="G256" s="8">
        <f>Table21[[#This Row],[Abs Erorr 1]]/Table21[[#This Row],[Adj Close]]</f>
        <v>3.2994570513712948E-2</v>
      </c>
      <c r="H256" s="6">
        <f t="shared" si="18"/>
        <v>3.4608666666666665</v>
      </c>
      <c r="I256" s="9">
        <f>(Table21[[#This Row],[Adj Close]]-Table21[[#This Row],[3-MA]])</f>
        <v>0.13063333333333338</v>
      </c>
      <c r="J256" s="5">
        <f t="shared" si="17"/>
        <v>1.706506777777779E-2</v>
      </c>
      <c r="K256" s="5">
        <f>ABS(Table21[[#This Row],[Erorr 2]])</f>
        <v>0.13063333333333338</v>
      </c>
      <c r="L256" s="8">
        <f>Table21[[#This Row],[Abs Erorr 2]]/Table21[[#This Row],[Adj Close]]</f>
        <v>3.6372917536776662E-2</v>
      </c>
      <c r="M256" s="6">
        <f t="shared" si="19"/>
        <v>3.3924833333333333</v>
      </c>
      <c r="N256" s="11">
        <f>Table21[[#This Row],[Adj Close]]-Table21[[#This Row],[6-MA]]</f>
        <v>0.19901666666666662</v>
      </c>
      <c r="O256" s="12">
        <f>(Table21[[#This Row],[Adj Close]]-M256)^2</f>
        <v>3.9607633611111095E-2</v>
      </c>
      <c r="P256" s="12">
        <f>ABS(Table21[[#This Row],[Erorr 3]])</f>
        <v>0.19901666666666662</v>
      </c>
      <c r="Q256" s="182">
        <f>Table21[[#This Row],[Abs Erorr 3]]/Table21[[#This Row],[Adj Close]]</f>
        <v>5.5413244234071173E-2</v>
      </c>
    </row>
    <row r="257" spans="1:17" x14ac:dyDescent="0.3">
      <c r="A257" s="72">
        <v>43837</v>
      </c>
      <c r="B257" s="95">
        <v>3.6006</v>
      </c>
      <c r="C257" s="6">
        <f t="shared" si="16"/>
        <v>3.5914999999999999</v>
      </c>
      <c r="D257" s="19">
        <f>Table21[[#This Row],[Adj Close]]-Table21[[#This Row],[Naive Trend ]]</f>
        <v>9.100000000000108E-3</v>
      </c>
      <c r="E257" s="7">
        <f t="shared" si="15"/>
        <v>8.2810000000001967E-5</v>
      </c>
      <c r="F257" s="7">
        <f>ABS(Table21[[#This Row],[Erorr 1]])</f>
        <v>9.100000000000108E-3</v>
      </c>
      <c r="G257" s="8">
        <f>Table21[[#This Row],[Abs Erorr 1]]/Table21[[#This Row],[Adj Close]]</f>
        <v>2.5273565516858603E-3</v>
      </c>
      <c r="H257" s="6">
        <f t="shared" si="18"/>
        <v>3.5307333333333335</v>
      </c>
      <c r="I257" s="9">
        <f>(Table21[[#This Row],[Adj Close]]-Table21[[#This Row],[3-MA]])</f>
        <v>6.9866666666666521E-2</v>
      </c>
      <c r="J257" s="5">
        <f t="shared" si="17"/>
        <v>4.8813511111110907E-3</v>
      </c>
      <c r="K257" s="5">
        <f>ABS(Table21[[#This Row],[Erorr 2]])</f>
        <v>6.9866666666666521E-2</v>
      </c>
      <c r="L257" s="8">
        <f>Table21[[#This Row],[Abs Erorr 2]]/Table21[[#This Row],[Adj Close]]</f>
        <v>1.9404173378510949E-2</v>
      </c>
      <c r="M257" s="6">
        <f t="shared" si="19"/>
        <v>3.4411</v>
      </c>
      <c r="N257" s="11">
        <f>Table21[[#This Row],[Adj Close]]-Table21[[#This Row],[6-MA]]</f>
        <v>0.15949999999999998</v>
      </c>
      <c r="O257" s="12">
        <f>(Table21[[#This Row],[Adj Close]]-M257)^2</f>
        <v>2.5440249999999991E-2</v>
      </c>
      <c r="P257" s="12">
        <f>ABS(Table21[[#This Row],[Erorr 3]])</f>
        <v>0.15949999999999998</v>
      </c>
      <c r="Q257" s="182">
        <f>Table21[[#This Row],[Abs Erorr 3]]/Table21[[#This Row],[Adj Close]]</f>
        <v>4.4298172526801079E-2</v>
      </c>
    </row>
    <row r="258" spans="1:17" x14ac:dyDescent="0.3">
      <c r="A258" s="72">
        <v>43838</v>
      </c>
      <c r="B258" s="95">
        <v>3.6644000000000001</v>
      </c>
      <c r="C258" s="6">
        <f t="shared" si="16"/>
        <v>3.6006</v>
      </c>
      <c r="D258" s="19">
        <f>Table21[[#This Row],[Adj Close]]-Table21[[#This Row],[Naive Trend ]]</f>
        <v>6.3800000000000079E-2</v>
      </c>
      <c r="E258" s="7">
        <f t="shared" si="15"/>
        <v>4.0704400000000102E-3</v>
      </c>
      <c r="F258" s="7">
        <f>ABS(Table21[[#This Row],[Erorr 1]])</f>
        <v>6.3800000000000079E-2</v>
      </c>
      <c r="G258" s="8">
        <f>Table21[[#This Row],[Abs Erorr 1]]/Table21[[#This Row],[Adj Close]]</f>
        <v>1.7410763017137888E-2</v>
      </c>
      <c r="H258" s="6">
        <f t="shared" si="18"/>
        <v>3.5550333333333328</v>
      </c>
      <c r="I258" s="9">
        <f>(Table21[[#This Row],[Adj Close]]-Table21[[#This Row],[3-MA]])</f>
        <v>0.10936666666666728</v>
      </c>
      <c r="J258" s="5">
        <f t="shared" si="17"/>
        <v>1.1961067777777912E-2</v>
      </c>
      <c r="K258" s="5">
        <f>ABS(Table21[[#This Row],[Erorr 2]])</f>
        <v>0.10936666666666728</v>
      </c>
      <c r="L258" s="8">
        <f>Table21[[#This Row],[Abs Erorr 2]]/Table21[[#This Row],[Adj Close]]</f>
        <v>2.9845722810464818E-2</v>
      </c>
      <c r="M258" s="6">
        <f t="shared" si="19"/>
        <v>3.4897166666666664</v>
      </c>
      <c r="N258" s="11">
        <f>Table21[[#This Row],[Adj Close]]-Table21[[#This Row],[6-MA]]</f>
        <v>0.17468333333333375</v>
      </c>
      <c r="O258" s="12">
        <f>(Table21[[#This Row],[Adj Close]]-M258)^2</f>
        <v>3.051426694444459E-2</v>
      </c>
      <c r="P258" s="12">
        <f>ABS(Table21[[#This Row],[Erorr 3]])</f>
        <v>0.17468333333333375</v>
      </c>
      <c r="Q258" s="182">
        <f>Table21[[#This Row],[Abs Erorr 3]]/Table21[[#This Row],[Adj Close]]</f>
        <v>4.767037805188673E-2</v>
      </c>
    </row>
    <row r="259" spans="1:17" x14ac:dyDescent="0.3">
      <c r="A259" s="72">
        <v>43839</v>
      </c>
      <c r="B259" s="95">
        <v>3.6553</v>
      </c>
      <c r="C259" s="6">
        <f t="shared" si="16"/>
        <v>3.6644000000000001</v>
      </c>
      <c r="D259" s="19">
        <f>Table21[[#This Row],[Adj Close]]-Table21[[#This Row],[Naive Trend ]]</f>
        <v>-9.100000000000108E-3</v>
      </c>
      <c r="E259" s="7">
        <f t="shared" ref="E259:E322" si="20">(B259-C259)^2</f>
        <v>8.2810000000001967E-5</v>
      </c>
      <c r="F259" s="7">
        <f>ABS(Table21[[#This Row],[Erorr 1]])</f>
        <v>9.100000000000108E-3</v>
      </c>
      <c r="G259" s="8">
        <f>Table21[[#This Row],[Abs Erorr 1]]/Table21[[#This Row],[Adj Close]]</f>
        <v>2.4895357426203343E-3</v>
      </c>
      <c r="H259" s="6">
        <f t="shared" si="18"/>
        <v>3.6188333333333333</v>
      </c>
      <c r="I259" s="9">
        <f>(Table21[[#This Row],[Adj Close]]-Table21[[#This Row],[3-MA]])</f>
        <v>3.6466666666666647E-2</v>
      </c>
      <c r="J259" s="5">
        <f t="shared" si="17"/>
        <v>1.3298177777777763E-3</v>
      </c>
      <c r="K259" s="5">
        <f>ABS(Table21[[#This Row],[Erorr 2]])</f>
        <v>3.6466666666666647E-2</v>
      </c>
      <c r="L259" s="8">
        <f>Table21[[#This Row],[Abs Erorr 2]]/Table21[[#This Row],[Adj Close]]</f>
        <v>9.976381327570007E-3</v>
      </c>
      <c r="M259" s="6">
        <f t="shared" si="19"/>
        <v>3.5398499999999999</v>
      </c>
      <c r="N259" s="11">
        <f>Table21[[#This Row],[Adj Close]]-Table21[[#This Row],[6-MA]]</f>
        <v>0.11545000000000005</v>
      </c>
      <c r="O259" s="12">
        <f>(Table21[[#This Row],[Adj Close]]-M259)^2</f>
        <v>1.3328702500000011E-2</v>
      </c>
      <c r="P259" s="12">
        <f>ABS(Table21[[#This Row],[Erorr 3]])</f>
        <v>0.11545000000000005</v>
      </c>
      <c r="Q259" s="182">
        <f>Table21[[#This Row],[Abs Erorr 3]]/Table21[[#This Row],[Adj Close]]</f>
        <v>3.158427488851806E-2</v>
      </c>
    </row>
    <row r="260" spans="1:17" x14ac:dyDescent="0.3">
      <c r="A260" s="72">
        <v>43840</v>
      </c>
      <c r="B260" s="95">
        <v>3.6644000000000001</v>
      </c>
      <c r="C260" s="6">
        <f t="shared" ref="C260:C323" si="21">B259</f>
        <v>3.6553</v>
      </c>
      <c r="D260" s="19">
        <f>Table21[[#This Row],[Adj Close]]-Table21[[#This Row],[Naive Trend ]]</f>
        <v>9.100000000000108E-3</v>
      </c>
      <c r="E260" s="7">
        <f t="shared" si="20"/>
        <v>8.2810000000001967E-5</v>
      </c>
      <c r="F260" s="7">
        <f>ABS(Table21[[#This Row],[Erorr 1]])</f>
        <v>9.100000000000108E-3</v>
      </c>
      <c r="G260" s="8">
        <f>Table21[[#This Row],[Abs Erorr 1]]/Table21[[#This Row],[Adj Close]]</f>
        <v>2.483353345704647E-3</v>
      </c>
      <c r="H260" s="6">
        <f t="shared" si="18"/>
        <v>3.6401000000000003</v>
      </c>
      <c r="I260" s="9">
        <f>(Table21[[#This Row],[Adj Close]]-Table21[[#This Row],[3-MA]])</f>
        <v>2.4299999999999766E-2</v>
      </c>
      <c r="J260" s="5">
        <f t="shared" si="17"/>
        <v>5.9048999999998866E-4</v>
      </c>
      <c r="K260" s="5">
        <f>ABS(Table21[[#This Row],[Erorr 2]])</f>
        <v>2.4299999999999766E-2</v>
      </c>
      <c r="L260" s="8">
        <f>Table21[[#This Row],[Abs Erorr 2]]/Table21[[#This Row],[Adj Close]]</f>
        <v>6.6313721209474309E-3</v>
      </c>
      <c r="M260" s="6">
        <f t="shared" si="19"/>
        <v>3.5854166666666667</v>
      </c>
      <c r="N260" s="11">
        <f>Table21[[#This Row],[Adj Close]]-Table21[[#This Row],[6-MA]]</f>
        <v>7.8983333333333405E-2</v>
      </c>
      <c r="O260" s="12">
        <f>(Table21[[#This Row],[Adj Close]]-M260)^2</f>
        <v>6.2383669444444562E-3</v>
      </c>
      <c r="P260" s="12">
        <f>ABS(Table21[[#This Row],[Erorr 3]])</f>
        <v>7.8983333333333405E-2</v>
      </c>
      <c r="Q260" s="182">
        <f>Table21[[#This Row],[Abs Erorr 3]]/Table21[[#This Row],[Adj Close]]</f>
        <v>2.1554233526179838E-2</v>
      </c>
    </row>
    <row r="261" spans="1:17" x14ac:dyDescent="0.3">
      <c r="A261" s="72">
        <v>43843</v>
      </c>
      <c r="B261" s="95">
        <v>3.7008999999999999</v>
      </c>
      <c r="C261" s="6">
        <f t="shared" si="21"/>
        <v>3.6644000000000001</v>
      </c>
      <c r="D261" s="19">
        <f>Table21[[#This Row],[Adj Close]]-Table21[[#This Row],[Naive Trend ]]</f>
        <v>3.6499999999999755E-2</v>
      </c>
      <c r="E261" s="7">
        <f t="shared" si="20"/>
        <v>1.3322499999999821E-3</v>
      </c>
      <c r="F261" s="7">
        <f>ABS(Table21[[#This Row],[Erorr 1]])</f>
        <v>3.6499999999999755E-2</v>
      </c>
      <c r="G261" s="8">
        <f>Table21[[#This Row],[Abs Erorr 1]]/Table21[[#This Row],[Adj Close]]</f>
        <v>9.8624658866761482E-3</v>
      </c>
      <c r="H261" s="6">
        <f t="shared" si="18"/>
        <v>3.6613666666666664</v>
      </c>
      <c r="I261" s="9">
        <f>(Table21[[#This Row],[Adj Close]]-Table21[[#This Row],[3-MA]])</f>
        <v>3.953333333333342E-2</v>
      </c>
      <c r="J261" s="5">
        <f t="shared" ref="J261:J324" si="22">(B261-H261)^2</f>
        <v>1.5628844444444514E-3</v>
      </c>
      <c r="K261" s="5">
        <f>ABS(Table21[[#This Row],[Erorr 2]])</f>
        <v>3.953333333333342E-2</v>
      </c>
      <c r="L261" s="8">
        <f>Table21[[#This Row],[Abs Erorr 2]]/Table21[[#This Row],[Adj Close]]</f>
        <v>1.0682086339358918E-2</v>
      </c>
      <c r="M261" s="6">
        <f t="shared" si="19"/>
        <v>3.6082000000000001</v>
      </c>
      <c r="N261" s="11">
        <f>Table21[[#This Row],[Adj Close]]-Table21[[#This Row],[6-MA]]</f>
        <v>9.2699999999999783E-2</v>
      </c>
      <c r="O261" s="12">
        <f>(Table21[[#This Row],[Adj Close]]-M261)^2</f>
        <v>8.5932899999999601E-3</v>
      </c>
      <c r="P261" s="12">
        <f>ABS(Table21[[#This Row],[Erorr 3]])</f>
        <v>9.2699999999999783E-2</v>
      </c>
      <c r="Q261" s="182">
        <f>Table21[[#This Row],[Abs Erorr 3]]/Table21[[#This Row],[Adj Close]]</f>
        <v>2.504796130670912E-2</v>
      </c>
    </row>
    <row r="262" spans="1:17" x14ac:dyDescent="0.3">
      <c r="A262" s="72">
        <v>43844</v>
      </c>
      <c r="B262" s="95">
        <v>3.6553</v>
      </c>
      <c r="C262" s="6">
        <f t="shared" si="21"/>
        <v>3.7008999999999999</v>
      </c>
      <c r="D262" s="19">
        <f>Table21[[#This Row],[Adj Close]]-Table21[[#This Row],[Naive Trend ]]</f>
        <v>-4.5599999999999863E-2</v>
      </c>
      <c r="E262" s="7">
        <f t="shared" si="20"/>
        <v>2.0793599999999876E-3</v>
      </c>
      <c r="F262" s="7">
        <f>ABS(Table21[[#This Row],[Erorr 1]])</f>
        <v>4.5599999999999863E-2</v>
      </c>
      <c r="G262" s="8">
        <f>Table21[[#This Row],[Abs Erorr 1]]/Table21[[#This Row],[Adj Close]]</f>
        <v>1.2475036248734677E-2</v>
      </c>
      <c r="H262" s="6">
        <f t="shared" ref="H262:H325" si="23">AVERAGE(B259:B261)</f>
        <v>3.6735333333333333</v>
      </c>
      <c r="I262" s="9">
        <f>(Table21[[#This Row],[Adj Close]]-Table21[[#This Row],[3-MA]])</f>
        <v>-1.8233333333333324E-2</v>
      </c>
      <c r="J262" s="5">
        <f t="shared" si="22"/>
        <v>3.3245444444444407E-4</v>
      </c>
      <c r="K262" s="5">
        <f>ABS(Table21[[#This Row],[Erorr 2]])</f>
        <v>1.8233333333333324E-2</v>
      </c>
      <c r="L262" s="8">
        <f>Table21[[#This Row],[Abs Erorr 2]]/Table21[[#This Row],[Adj Close]]</f>
        <v>4.9881906637850035E-3</v>
      </c>
      <c r="M262" s="6">
        <f t="shared" si="19"/>
        <v>3.6461833333333336</v>
      </c>
      <c r="N262" s="11">
        <f>Table21[[#This Row],[Adj Close]]-Table21[[#This Row],[6-MA]]</f>
        <v>9.1166666666664398E-3</v>
      </c>
      <c r="O262" s="12">
        <f>(Table21[[#This Row],[Adj Close]]-M262)^2</f>
        <v>8.3113611111106979E-5</v>
      </c>
      <c r="P262" s="12">
        <f>ABS(Table21[[#This Row],[Erorr 3]])</f>
        <v>9.1166666666664398E-3</v>
      </c>
      <c r="Q262" s="182">
        <f>Table21[[#This Row],[Abs Erorr 3]]/Table21[[#This Row],[Adj Close]]</f>
        <v>2.494095331892441E-3</v>
      </c>
    </row>
    <row r="263" spans="1:17" x14ac:dyDescent="0.3">
      <c r="A263" s="72">
        <v>43845</v>
      </c>
      <c r="B263" s="95">
        <v>3.7008999999999999</v>
      </c>
      <c r="C263" s="6">
        <f t="shared" si="21"/>
        <v>3.6553</v>
      </c>
      <c r="D263" s="19">
        <f>Table21[[#This Row],[Adj Close]]-Table21[[#This Row],[Naive Trend ]]</f>
        <v>4.5599999999999863E-2</v>
      </c>
      <c r="E263" s="7">
        <f t="shared" si="20"/>
        <v>2.0793599999999876E-3</v>
      </c>
      <c r="F263" s="7">
        <f>ABS(Table21[[#This Row],[Erorr 1]])</f>
        <v>4.5599999999999863E-2</v>
      </c>
      <c r="G263" s="8">
        <f>Table21[[#This Row],[Abs Erorr 1]]/Table21[[#This Row],[Adj Close]]</f>
        <v>1.232132724472422E-2</v>
      </c>
      <c r="H263" s="6">
        <f t="shared" si="23"/>
        <v>3.6735333333333333</v>
      </c>
      <c r="I263" s="9">
        <f>(Table21[[#This Row],[Adj Close]]-Table21[[#This Row],[3-MA]])</f>
        <v>2.7366666666666539E-2</v>
      </c>
      <c r="J263" s="5">
        <f t="shared" si="22"/>
        <v>7.4893444444443745E-4</v>
      </c>
      <c r="K263" s="5">
        <f>ABS(Table21[[#This Row],[Erorr 2]])</f>
        <v>2.7366666666666539E-2</v>
      </c>
      <c r="L263" s="8">
        <f>Table21[[#This Row],[Abs Erorr 2]]/Table21[[#This Row],[Adj Close]]</f>
        <v>7.3945977104667888E-3</v>
      </c>
      <c r="M263" s="6">
        <f t="shared" si="19"/>
        <v>3.6568166666666673</v>
      </c>
      <c r="N263" s="11">
        <f>Table21[[#This Row],[Adj Close]]-Table21[[#This Row],[6-MA]]</f>
        <v>4.4083333333332586E-2</v>
      </c>
      <c r="O263" s="12">
        <f>(Table21[[#This Row],[Adj Close]]-M263)^2</f>
        <v>1.9433402777777119E-3</v>
      </c>
      <c r="P263" s="12">
        <f>ABS(Table21[[#This Row],[Erorr 3]])</f>
        <v>4.4083333333332586E-2</v>
      </c>
      <c r="Q263" s="182">
        <f>Table21[[#This Row],[Abs Erorr 3]]/Table21[[#This Row],[Adj Close]]</f>
        <v>1.1911517018382714E-2</v>
      </c>
    </row>
    <row r="264" spans="1:17" x14ac:dyDescent="0.3">
      <c r="A264" s="72">
        <v>43846</v>
      </c>
      <c r="B264" s="95">
        <v>3.8285</v>
      </c>
      <c r="C264" s="6">
        <f t="shared" si="21"/>
        <v>3.7008999999999999</v>
      </c>
      <c r="D264" s="19">
        <f>Table21[[#This Row],[Adj Close]]-Table21[[#This Row],[Naive Trend ]]</f>
        <v>0.12760000000000016</v>
      </c>
      <c r="E264" s="7">
        <f t="shared" si="20"/>
        <v>1.6281760000000041E-2</v>
      </c>
      <c r="F264" s="7">
        <f>ABS(Table21[[#This Row],[Erorr 1]])</f>
        <v>0.12760000000000016</v>
      </c>
      <c r="G264" s="8">
        <f>Table21[[#This Row],[Abs Erorr 1]]/Table21[[#This Row],[Adj Close]]</f>
        <v>3.3328980018283966E-2</v>
      </c>
      <c r="H264" s="6">
        <f t="shared" si="23"/>
        <v>3.6856999999999993</v>
      </c>
      <c r="I264" s="9">
        <f>(Table21[[#This Row],[Adj Close]]-Table21[[#This Row],[3-MA]])</f>
        <v>0.1428000000000007</v>
      </c>
      <c r="J264" s="5">
        <f t="shared" si="22"/>
        <v>2.0391840000000203E-2</v>
      </c>
      <c r="K264" s="5">
        <f>ABS(Table21[[#This Row],[Erorr 2]])</f>
        <v>0.1428000000000007</v>
      </c>
      <c r="L264" s="8">
        <f>Table21[[#This Row],[Abs Erorr 2]]/Table21[[#This Row],[Adj Close]]</f>
        <v>3.7299203343346139E-2</v>
      </c>
      <c r="M264" s="6">
        <f t="shared" si="19"/>
        <v>3.6735333333333333</v>
      </c>
      <c r="N264" s="11">
        <f>Table21[[#This Row],[Adj Close]]-Table21[[#This Row],[6-MA]]</f>
        <v>0.1549666666666667</v>
      </c>
      <c r="O264" s="12">
        <f>(Table21[[#This Row],[Adj Close]]-M264)^2</f>
        <v>2.4014667777777787E-2</v>
      </c>
      <c r="P264" s="12">
        <f>ABS(Table21[[#This Row],[Erorr 3]])</f>
        <v>0.1549666666666667</v>
      </c>
      <c r="Q264" s="182">
        <f>Table21[[#This Row],[Abs Erorr 3]]/Table21[[#This Row],[Adj Close]]</f>
        <v>4.047712332941536E-2</v>
      </c>
    </row>
    <row r="265" spans="1:17" x14ac:dyDescent="0.3">
      <c r="A265" s="72">
        <v>43847</v>
      </c>
      <c r="B265" s="95">
        <v>3.7738</v>
      </c>
      <c r="C265" s="6">
        <f t="shared" si="21"/>
        <v>3.8285</v>
      </c>
      <c r="D265" s="19">
        <f>Table21[[#This Row],[Adj Close]]-Table21[[#This Row],[Naive Trend ]]</f>
        <v>-5.4699999999999971E-2</v>
      </c>
      <c r="E265" s="7">
        <f t="shared" si="20"/>
        <v>2.9920899999999967E-3</v>
      </c>
      <c r="F265" s="7">
        <f>ABS(Table21[[#This Row],[Erorr 1]])</f>
        <v>5.4699999999999971E-2</v>
      </c>
      <c r="G265" s="8">
        <f>Table21[[#This Row],[Abs Erorr 1]]/Table21[[#This Row],[Adj Close]]</f>
        <v>1.4494673803593188E-2</v>
      </c>
      <c r="H265" s="6">
        <f t="shared" si="23"/>
        <v>3.7282333333333333</v>
      </c>
      <c r="I265" s="9">
        <f>(Table21[[#This Row],[Adj Close]]-Table21[[#This Row],[3-MA]])</f>
        <v>4.5566666666666755E-2</v>
      </c>
      <c r="J265" s="5">
        <f t="shared" si="22"/>
        <v>2.0763211111111193E-3</v>
      </c>
      <c r="K265" s="5">
        <f>ABS(Table21[[#This Row],[Erorr 2]])</f>
        <v>4.5566666666666755E-2</v>
      </c>
      <c r="L265" s="8">
        <f>Table21[[#This Row],[Abs Erorr 2]]/Table21[[#This Row],[Adj Close]]</f>
        <v>1.2074478421396671E-2</v>
      </c>
      <c r="M265" s="6">
        <f t="shared" ref="M265:M328" si="24">AVERAGE(B259:B264)</f>
        <v>3.7008833333333335</v>
      </c>
      <c r="N265" s="11">
        <f>Table21[[#This Row],[Adj Close]]-Table21[[#This Row],[6-MA]]</f>
        <v>7.2916666666666519E-2</v>
      </c>
      <c r="O265" s="12">
        <f>(Table21[[#This Row],[Adj Close]]-M265)^2</f>
        <v>5.3168402777777563E-3</v>
      </c>
      <c r="P265" s="12">
        <f>ABS(Table21[[#This Row],[Erorr 3]])</f>
        <v>7.2916666666666519E-2</v>
      </c>
      <c r="Q265" s="182">
        <f>Table21[[#This Row],[Abs Erorr 3]]/Table21[[#This Row],[Adj Close]]</f>
        <v>1.9321815323193204E-2</v>
      </c>
    </row>
    <row r="266" spans="1:17" x14ac:dyDescent="0.3">
      <c r="A266" s="72">
        <v>43851</v>
      </c>
      <c r="B266" s="95">
        <v>3.7646999999999999</v>
      </c>
      <c r="C266" s="6">
        <f t="shared" si="21"/>
        <v>3.7738</v>
      </c>
      <c r="D266" s="19">
        <f>Table21[[#This Row],[Adj Close]]-Table21[[#This Row],[Naive Trend ]]</f>
        <v>-9.100000000000108E-3</v>
      </c>
      <c r="E266" s="7">
        <f t="shared" si="20"/>
        <v>8.2810000000001967E-5</v>
      </c>
      <c r="F266" s="7">
        <f>ABS(Table21[[#This Row],[Erorr 1]])</f>
        <v>9.100000000000108E-3</v>
      </c>
      <c r="G266" s="8">
        <f>Table21[[#This Row],[Abs Erorr 1]]/Table21[[#This Row],[Adj Close]]</f>
        <v>2.4171912768613988E-3</v>
      </c>
      <c r="H266" s="6">
        <f t="shared" si="23"/>
        <v>3.7677333333333336</v>
      </c>
      <c r="I266" s="9">
        <f>(Table21[[#This Row],[Adj Close]]-Table21[[#This Row],[3-MA]])</f>
        <v>-3.0333333333336654E-3</v>
      </c>
      <c r="J266" s="5">
        <f t="shared" si="22"/>
        <v>9.2011111111131255E-6</v>
      </c>
      <c r="K266" s="5">
        <f>ABS(Table21[[#This Row],[Erorr 2]])</f>
        <v>3.0333333333336654E-3</v>
      </c>
      <c r="L266" s="8">
        <f>Table21[[#This Row],[Abs Erorr 2]]/Table21[[#This Row],[Adj Close]]</f>
        <v>8.0573042562054494E-4</v>
      </c>
      <c r="M266" s="6">
        <f t="shared" si="24"/>
        <v>3.7206333333333332</v>
      </c>
      <c r="N266" s="11">
        <f>Table21[[#This Row],[Adj Close]]-Table21[[#This Row],[6-MA]]</f>
        <v>4.4066666666666698E-2</v>
      </c>
      <c r="O266" s="12">
        <f>(Table21[[#This Row],[Adj Close]]-M266)^2</f>
        <v>1.941871111111114E-3</v>
      </c>
      <c r="P266" s="12">
        <f>ABS(Table21[[#This Row],[Erorr 3]])</f>
        <v>4.4066666666666698E-2</v>
      </c>
      <c r="Q266" s="182">
        <f>Table21[[#This Row],[Abs Erorr 3]]/Table21[[#This Row],[Adj Close]]</f>
        <v>1.1705226622749939E-2</v>
      </c>
    </row>
    <row r="267" spans="1:17" x14ac:dyDescent="0.3">
      <c r="A267" s="72">
        <v>43852</v>
      </c>
      <c r="B267" s="95">
        <v>3.7282000000000002</v>
      </c>
      <c r="C267" s="6">
        <f t="shared" si="21"/>
        <v>3.7646999999999999</v>
      </c>
      <c r="D267" s="19">
        <f>Table21[[#This Row],[Adj Close]]-Table21[[#This Row],[Naive Trend ]]</f>
        <v>-3.6499999999999755E-2</v>
      </c>
      <c r="E267" s="7">
        <f t="shared" si="20"/>
        <v>1.3322499999999821E-3</v>
      </c>
      <c r="F267" s="7">
        <f>ABS(Table21[[#This Row],[Erorr 1]])</f>
        <v>3.6499999999999755E-2</v>
      </c>
      <c r="G267" s="8">
        <f>Table21[[#This Row],[Abs Erorr 1]]/Table21[[#This Row],[Adj Close]]</f>
        <v>9.7902473043291003E-3</v>
      </c>
      <c r="H267" s="6">
        <f t="shared" si="23"/>
        <v>3.7889999999999997</v>
      </c>
      <c r="I267" s="9">
        <f>(Table21[[#This Row],[Adj Close]]-Table21[[#This Row],[3-MA]])</f>
        <v>-6.0799999999999521E-2</v>
      </c>
      <c r="J267" s="5">
        <f t="shared" si="22"/>
        <v>3.6966399999999416E-3</v>
      </c>
      <c r="K267" s="5">
        <f>ABS(Table21[[#This Row],[Erorr 2]])</f>
        <v>6.0799999999999521E-2</v>
      </c>
      <c r="L267" s="8">
        <f>Table21[[#This Row],[Abs Erorr 2]]/Table21[[#This Row],[Adj Close]]</f>
        <v>1.6308137975430372E-2</v>
      </c>
      <c r="M267" s="6">
        <f t="shared" si="24"/>
        <v>3.7373499999999997</v>
      </c>
      <c r="N267" s="11">
        <f>Table21[[#This Row],[Adj Close]]-Table21[[#This Row],[6-MA]]</f>
        <v>-9.1499999999995474E-3</v>
      </c>
      <c r="O267" s="12">
        <f>(Table21[[#This Row],[Adj Close]]-M267)^2</f>
        <v>8.3722499999991723E-5</v>
      </c>
      <c r="P267" s="12">
        <f>ABS(Table21[[#This Row],[Erorr 3]])</f>
        <v>9.1499999999995474E-3</v>
      </c>
      <c r="Q267" s="182">
        <f>Table21[[#This Row],[Abs Erorr 3]]/Table21[[#This Row],[Adj Close]]</f>
        <v>2.454267474920752E-3</v>
      </c>
    </row>
    <row r="268" spans="1:17" x14ac:dyDescent="0.3">
      <c r="A268" s="72">
        <v>43853</v>
      </c>
      <c r="B268" s="95">
        <v>3.7008999999999999</v>
      </c>
      <c r="C268" s="6">
        <f t="shared" si="21"/>
        <v>3.7282000000000002</v>
      </c>
      <c r="D268" s="19">
        <f>Table21[[#This Row],[Adj Close]]-Table21[[#This Row],[Naive Trend ]]</f>
        <v>-2.7300000000000324E-2</v>
      </c>
      <c r="E268" s="7">
        <f t="shared" si="20"/>
        <v>7.4529000000001769E-4</v>
      </c>
      <c r="F268" s="7">
        <f>ABS(Table21[[#This Row],[Erorr 1]])</f>
        <v>2.7300000000000324E-2</v>
      </c>
      <c r="G268" s="8">
        <f>Table21[[#This Row],[Abs Erorr 1]]/Table21[[#This Row],[Adj Close]]</f>
        <v>7.3765840741442153E-3</v>
      </c>
      <c r="H268" s="6">
        <f t="shared" si="23"/>
        <v>3.7555666666666667</v>
      </c>
      <c r="I268" s="9">
        <f>(Table21[[#This Row],[Adj Close]]-Table21[[#This Row],[3-MA]])</f>
        <v>-5.4666666666666863E-2</v>
      </c>
      <c r="J268" s="5">
        <f t="shared" si="22"/>
        <v>2.9884444444444659E-3</v>
      </c>
      <c r="K268" s="5">
        <f>ABS(Table21[[#This Row],[Erorr 2]])</f>
        <v>5.4666666666666863E-2</v>
      </c>
      <c r="L268" s="8">
        <f>Table21[[#This Row],[Abs Erorr 2]]/Table21[[#This Row],[Adj Close]]</f>
        <v>1.4771181784611004E-2</v>
      </c>
      <c r="M268" s="6">
        <f t="shared" si="24"/>
        <v>3.7418999999999998</v>
      </c>
      <c r="N268" s="11">
        <f>Table21[[#This Row],[Adj Close]]-Table21[[#This Row],[6-MA]]</f>
        <v>-4.0999999999999925E-2</v>
      </c>
      <c r="O268" s="12">
        <f>(Table21[[#This Row],[Adj Close]]-M268)^2</f>
        <v>1.6809999999999939E-3</v>
      </c>
      <c r="P268" s="12">
        <f>ABS(Table21[[#This Row],[Erorr 3]])</f>
        <v>4.0999999999999925E-2</v>
      </c>
      <c r="Q268" s="182">
        <f>Table21[[#This Row],[Abs Erorr 3]]/Table21[[#This Row],[Adj Close]]</f>
        <v>1.1078386338458193E-2</v>
      </c>
    </row>
    <row r="269" spans="1:17" x14ac:dyDescent="0.3">
      <c r="A269" s="72">
        <v>43854</v>
      </c>
      <c r="B269" s="95">
        <v>3.6918000000000002</v>
      </c>
      <c r="C269" s="6">
        <f t="shared" si="21"/>
        <v>3.7008999999999999</v>
      </c>
      <c r="D269" s="19">
        <f>Table21[[#This Row],[Adj Close]]-Table21[[#This Row],[Naive Trend ]]</f>
        <v>-9.0999999999996639E-3</v>
      </c>
      <c r="E269" s="7">
        <f t="shared" si="20"/>
        <v>8.2809999999993889E-5</v>
      </c>
      <c r="F269" s="7">
        <f>ABS(Table21[[#This Row],[Erorr 1]])</f>
        <v>9.0999999999996639E-3</v>
      </c>
      <c r="G269" s="8">
        <f>Table21[[#This Row],[Abs Erorr 1]]/Table21[[#This Row],[Adj Close]]</f>
        <v>2.4649222601440118E-3</v>
      </c>
      <c r="H269" s="6">
        <f t="shared" si="23"/>
        <v>3.7312666666666665</v>
      </c>
      <c r="I269" s="9">
        <f>(Table21[[#This Row],[Adj Close]]-Table21[[#This Row],[3-MA]])</f>
        <v>-3.9466666666666317E-2</v>
      </c>
      <c r="J269" s="5">
        <f t="shared" si="22"/>
        <v>1.5576177777777503E-3</v>
      </c>
      <c r="K269" s="5">
        <f>ABS(Table21[[#This Row],[Erorr 2]])</f>
        <v>3.9466666666666317E-2</v>
      </c>
      <c r="L269" s="8">
        <f>Table21[[#This Row],[Abs Erorr 2]]/Table21[[#This Row],[Adj Close]]</f>
        <v>1.0690358813225612E-2</v>
      </c>
      <c r="M269" s="6">
        <f t="shared" si="24"/>
        <v>3.7494999999999998</v>
      </c>
      <c r="N269" s="11">
        <f>Table21[[#This Row],[Adj Close]]-Table21[[#This Row],[6-MA]]</f>
        <v>-5.769999999999964E-2</v>
      </c>
      <c r="O269" s="12">
        <f>(Table21[[#This Row],[Adj Close]]-M269)^2</f>
        <v>3.3292899999999583E-3</v>
      </c>
      <c r="P269" s="12">
        <f>ABS(Table21[[#This Row],[Erorr 3]])</f>
        <v>5.769999999999964E-2</v>
      </c>
      <c r="Q269" s="182">
        <f>Table21[[#This Row],[Abs Erorr 3]]/Table21[[#This Row],[Adj Close]]</f>
        <v>1.5629232352781741E-2</v>
      </c>
    </row>
    <row r="270" spans="1:17" x14ac:dyDescent="0.3">
      <c r="A270" s="72">
        <v>43857</v>
      </c>
      <c r="B270" s="95">
        <v>3.5914999999999999</v>
      </c>
      <c r="C270" s="6">
        <f t="shared" si="21"/>
        <v>3.6918000000000002</v>
      </c>
      <c r="D270" s="19">
        <f>Table21[[#This Row],[Adj Close]]-Table21[[#This Row],[Naive Trend ]]</f>
        <v>-0.10030000000000028</v>
      </c>
      <c r="E270" s="7">
        <f t="shared" si="20"/>
        <v>1.0060090000000056E-2</v>
      </c>
      <c r="F270" s="7">
        <f>ABS(Table21[[#This Row],[Erorr 1]])</f>
        <v>0.10030000000000028</v>
      </c>
      <c r="G270" s="8">
        <f>Table21[[#This Row],[Abs Erorr 1]]/Table21[[#This Row],[Adj Close]]</f>
        <v>2.7927049979117439E-2</v>
      </c>
      <c r="H270" s="6">
        <f t="shared" si="23"/>
        <v>3.7069666666666667</v>
      </c>
      <c r="I270" s="9">
        <f>(Table21[[#This Row],[Adj Close]]-Table21[[#This Row],[3-MA]])</f>
        <v>-0.11546666666666683</v>
      </c>
      <c r="J270" s="5">
        <f t="shared" si="22"/>
        <v>1.3332551111111148E-2</v>
      </c>
      <c r="K270" s="5">
        <f>ABS(Table21[[#This Row],[Erorr 2]])</f>
        <v>0.11546666666666683</v>
      </c>
      <c r="L270" s="8">
        <f>Table21[[#This Row],[Abs Erorr 2]]/Table21[[#This Row],[Adj Close]]</f>
        <v>3.2149983757947052E-2</v>
      </c>
      <c r="M270" s="6">
        <f t="shared" si="24"/>
        <v>3.7479833333333334</v>
      </c>
      <c r="N270" s="11">
        <f>Table21[[#This Row],[Adj Close]]-Table21[[#This Row],[6-MA]]</f>
        <v>-0.15648333333333353</v>
      </c>
      <c r="O270" s="12">
        <f>(Table21[[#This Row],[Adj Close]]-M270)^2</f>
        <v>2.4487033611111174E-2</v>
      </c>
      <c r="P270" s="12">
        <f>ABS(Table21[[#This Row],[Erorr 3]])</f>
        <v>0.15648333333333353</v>
      </c>
      <c r="Q270" s="182">
        <f>Table21[[#This Row],[Abs Erorr 3]]/Table21[[#This Row],[Adj Close]]</f>
        <v>4.3570467307067672E-2</v>
      </c>
    </row>
    <row r="271" spans="1:17" x14ac:dyDescent="0.3">
      <c r="A271" s="72">
        <v>43858</v>
      </c>
      <c r="B271" s="95">
        <v>3.6644000000000001</v>
      </c>
      <c r="C271" s="6">
        <f t="shared" si="21"/>
        <v>3.5914999999999999</v>
      </c>
      <c r="D271" s="19">
        <f>Table21[[#This Row],[Adj Close]]-Table21[[#This Row],[Naive Trend ]]</f>
        <v>7.2900000000000187E-2</v>
      </c>
      <c r="E271" s="7">
        <f t="shared" si="20"/>
        <v>5.3144100000000272E-3</v>
      </c>
      <c r="F271" s="7">
        <f>ABS(Table21[[#This Row],[Erorr 1]])</f>
        <v>7.2900000000000187E-2</v>
      </c>
      <c r="G271" s="8">
        <f>Table21[[#This Row],[Abs Erorr 1]]/Table21[[#This Row],[Adj Close]]</f>
        <v>1.9894116362842534E-2</v>
      </c>
      <c r="H271" s="6">
        <f t="shared" si="23"/>
        <v>3.6614</v>
      </c>
      <c r="I271" s="9">
        <f>(Table21[[#This Row],[Adj Close]]-Table21[[#This Row],[3-MA]])</f>
        <v>3.0000000000001137E-3</v>
      </c>
      <c r="J271" s="5">
        <f t="shared" si="22"/>
        <v>9.0000000000006829E-6</v>
      </c>
      <c r="K271" s="5">
        <f>ABS(Table21[[#This Row],[Erorr 2]])</f>
        <v>3.0000000000001137E-3</v>
      </c>
      <c r="L271" s="8">
        <f>Table21[[#This Row],[Abs Erorr 2]]/Table21[[#This Row],[Adj Close]]</f>
        <v>8.1868791616638843E-4</v>
      </c>
      <c r="M271" s="6">
        <f t="shared" si="24"/>
        <v>3.7084833333333336</v>
      </c>
      <c r="N271" s="11">
        <f>Table21[[#This Row],[Adj Close]]-Table21[[#This Row],[6-MA]]</f>
        <v>-4.4083333333333474E-2</v>
      </c>
      <c r="O271" s="12">
        <f>(Table21[[#This Row],[Adj Close]]-M271)^2</f>
        <v>1.9433402777777901E-3</v>
      </c>
      <c r="P271" s="12">
        <f>ABS(Table21[[#This Row],[Erorr 3]])</f>
        <v>4.4083333333333474E-2</v>
      </c>
      <c r="Q271" s="182">
        <f>Table21[[#This Row],[Abs Erorr 3]]/Table21[[#This Row],[Adj Close]]</f>
        <v>1.2030164101444567E-2</v>
      </c>
    </row>
    <row r="272" spans="1:17" x14ac:dyDescent="0.3">
      <c r="A272" s="72">
        <v>43859</v>
      </c>
      <c r="B272" s="95">
        <v>3.5642</v>
      </c>
      <c r="C272" s="6">
        <f t="shared" si="21"/>
        <v>3.6644000000000001</v>
      </c>
      <c r="D272" s="19">
        <f>Table21[[#This Row],[Adj Close]]-Table21[[#This Row],[Naive Trend ]]</f>
        <v>-0.10020000000000007</v>
      </c>
      <c r="E272" s="7">
        <f t="shared" si="20"/>
        <v>1.0040040000000014E-2</v>
      </c>
      <c r="F272" s="7">
        <f>ABS(Table21[[#This Row],[Erorr 1]])</f>
        <v>0.10020000000000007</v>
      </c>
      <c r="G272" s="8">
        <f>Table21[[#This Row],[Abs Erorr 1]]/Table21[[#This Row],[Adj Close]]</f>
        <v>2.8112900510633542E-2</v>
      </c>
      <c r="H272" s="6">
        <f t="shared" si="23"/>
        <v>3.6492333333333336</v>
      </c>
      <c r="I272" s="9">
        <f>(Table21[[#This Row],[Adj Close]]-Table21[[#This Row],[3-MA]])</f>
        <v>-8.5033333333333516E-2</v>
      </c>
      <c r="J272" s="5">
        <f t="shared" si="22"/>
        <v>7.2306677777778088E-3</v>
      </c>
      <c r="K272" s="5">
        <f>ABS(Table21[[#This Row],[Erorr 2]])</f>
        <v>8.5033333333333516E-2</v>
      </c>
      <c r="L272" s="8">
        <f>Table21[[#This Row],[Abs Erorr 2]]/Table21[[#This Row],[Adj Close]]</f>
        <v>2.3857621158558308E-2</v>
      </c>
      <c r="M272" s="6">
        <f t="shared" si="24"/>
        <v>3.6902500000000003</v>
      </c>
      <c r="N272" s="11">
        <f>Table21[[#This Row],[Adj Close]]-Table21[[#This Row],[6-MA]]</f>
        <v>-0.12605000000000022</v>
      </c>
      <c r="O272" s="12">
        <f>(Table21[[#This Row],[Adj Close]]-M272)^2</f>
        <v>1.5888602500000053E-2</v>
      </c>
      <c r="P272" s="12">
        <f>ABS(Table21[[#This Row],[Erorr 3]])</f>
        <v>0.12605000000000022</v>
      </c>
      <c r="Q272" s="182">
        <f>Table21[[#This Row],[Abs Erorr 3]]/Table21[[#This Row],[Adj Close]]</f>
        <v>3.5365579933786043E-2</v>
      </c>
    </row>
    <row r="273" spans="1:17" x14ac:dyDescent="0.3">
      <c r="A273" s="72">
        <v>43860</v>
      </c>
      <c r="B273" s="95">
        <v>3.6097000000000001</v>
      </c>
      <c r="C273" s="6">
        <f t="shared" si="21"/>
        <v>3.5642</v>
      </c>
      <c r="D273" s="19">
        <f>Table21[[#This Row],[Adj Close]]-Table21[[#This Row],[Naive Trend ]]</f>
        <v>4.5500000000000096E-2</v>
      </c>
      <c r="E273" s="7">
        <f t="shared" si="20"/>
        <v>2.0702500000000087E-3</v>
      </c>
      <c r="F273" s="7">
        <f>ABS(Table21[[#This Row],[Erorr 1]])</f>
        <v>4.5500000000000096E-2</v>
      </c>
      <c r="G273" s="8">
        <f>Table21[[#This Row],[Abs Erorr 1]]/Table21[[#This Row],[Adj Close]]</f>
        <v>1.2604925617087318E-2</v>
      </c>
      <c r="H273" s="6">
        <f t="shared" si="23"/>
        <v>3.6067</v>
      </c>
      <c r="I273" s="9">
        <f>(Table21[[#This Row],[Adj Close]]-Table21[[#This Row],[3-MA]])</f>
        <v>3.0000000000001137E-3</v>
      </c>
      <c r="J273" s="5">
        <f t="shared" si="22"/>
        <v>9.0000000000006829E-6</v>
      </c>
      <c r="K273" s="5">
        <f>ABS(Table21[[#This Row],[Erorr 2]])</f>
        <v>3.0000000000001137E-3</v>
      </c>
      <c r="L273" s="8">
        <f>Table21[[#This Row],[Abs Erorr 2]]/Table21[[#This Row],[Adj Close]]</f>
        <v>8.3109399673106171E-4</v>
      </c>
      <c r="M273" s="6">
        <f t="shared" si="24"/>
        <v>3.6568333333333332</v>
      </c>
      <c r="N273" s="11">
        <f>Table21[[#This Row],[Adj Close]]-Table21[[#This Row],[6-MA]]</f>
        <v>-4.7133333333333027E-2</v>
      </c>
      <c r="O273" s="12">
        <f>(Table21[[#This Row],[Adj Close]]-M273)^2</f>
        <v>2.2215511111110821E-3</v>
      </c>
      <c r="P273" s="12">
        <f>ABS(Table21[[#This Row],[Erorr 3]])</f>
        <v>4.7133333333333027E-2</v>
      </c>
      <c r="Q273" s="182">
        <f>Table21[[#This Row],[Abs Erorr 3]]/Table21[[#This Row],[Adj Close]]</f>
        <v>1.3057410126418546E-2</v>
      </c>
    </row>
    <row r="274" spans="1:17" x14ac:dyDescent="0.3">
      <c r="A274" s="72">
        <v>43861</v>
      </c>
      <c r="B274" s="95">
        <v>3.5367999999999999</v>
      </c>
      <c r="C274" s="6">
        <f t="shared" si="21"/>
        <v>3.6097000000000001</v>
      </c>
      <c r="D274" s="19">
        <f>Table21[[#This Row],[Adj Close]]-Table21[[#This Row],[Naive Trend ]]</f>
        <v>-7.2900000000000187E-2</v>
      </c>
      <c r="E274" s="7">
        <f t="shared" si="20"/>
        <v>5.3144100000000272E-3</v>
      </c>
      <c r="F274" s="7">
        <f>ABS(Table21[[#This Row],[Erorr 1]])</f>
        <v>7.2900000000000187E-2</v>
      </c>
      <c r="G274" s="8">
        <f>Table21[[#This Row],[Abs Erorr 1]]/Table21[[#This Row],[Adj Close]]</f>
        <v>2.0611852522053886E-2</v>
      </c>
      <c r="H274" s="6">
        <f t="shared" si="23"/>
        <v>3.6127666666666669</v>
      </c>
      <c r="I274" s="9">
        <f>(Table21[[#This Row],[Adj Close]]-Table21[[#This Row],[3-MA]])</f>
        <v>-7.596666666666696E-2</v>
      </c>
      <c r="J274" s="5">
        <f t="shared" si="22"/>
        <v>5.7709344444444892E-3</v>
      </c>
      <c r="K274" s="5">
        <f>ABS(Table21[[#This Row],[Erorr 2]])</f>
        <v>7.596666666666696E-2</v>
      </c>
      <c r="L274" s="8">
        <f>Table21[[#This Row],[Abs Erorr 2]]/Table21[[#This Row],[Adj Close]]</f>
        <v>2.1478926336424724E-2</v>
      </c>
      <c r="M274" s="6">
        <f t="shared" si="24"/>
        <v>3.6370833333333334</v>
      </c>
      <c r="N274" s="11">
        <f>Table21[[#This Row],[Adj Close]]-Table21[[#This Row],[6-MA]]</f>
        <v>-0.1002833333333335</v>
      </c>
      <c r="O274" s="12">
        <f>(Table21[[#This Row],[Adj Close]]-M274)^2</f>
        <v>1.0056746944444478E-2</v>
      </c>
      <c r="P274" s="12">
        <f>ABS(Table21[[#This Row],[Erorr 3]])</f>
        <v>0.1002833333333335</v>
      </c>
      <c r="Q274" s="182">
        <f>Table21[[#This Row],[Abs Erorr 3]]/Table21[[#This Row],[Adj Close]]</f>
        <v>2.8354256201462764E-2</v>
      </c>
    </row>
    <row r="275" spans="1:17" x14ac:dyDescent="0.3">
      <c r="A275" s="72">
        <v>43864</v>
      </c>
      <c r="B275" s="95">
        <v>3.5367999999999999</v>
      </c>
      <c r="C275" s="6">
        <f t="shared" si="21"/>
        <v>3.5367999999999999</v>
      </c>
      <c r="D275" s="19">
        <f>Table21[[#This Row],[Adj Close]]-Table21[[#This Row],[Naive Trend ]]</f>
        <v>0</v>
      </c>
      <c r="E275" s="7">
        <f t="shared" si="20"/>
        <v>0</v>
      </c>
      <c r="F275" s="7">
        <f>ABS(Table21[[#This Row],[Erorr 1]])</f>
        <v>0</v>
      </c>
      <c r="G275" s="8">
        <f>Table21[[#This Row],[Abs Erorr 1]]/Table21[[#This Row],[Adj Close]]</f>
        <v>0</v>
      </c>
      <c r="H275" s="6">
        <f t="shared" si="23"/>
        <v>3.5702333333333329</v>
      </c>
      <c r="I275" s="9">
        <f>(Table21[[#This Row],[Adj Close]]-Table21[[#This Row],[3-MA]])</f>
        <v>-3.3433333333332982E-2</v>
      </c>
      <c r="J275" s="5">
        <f t="shared" si="22"/>
        <v>1.1177877777777542E-3</v>
      </c>
      <c r="K275" s="5">
        <f>ABS(Table21[[#This Row],[Erorr 2]])</f>
        <v>3.3433333333332982E-2</v>
      </c>
      <c r="L275" s="8">
        <f>Table21[[#This Row],[Abs Erorr 2]]/Table21[[#This Row],[Adj Close]]</f>
        <v>9.4529895197164055E-3</v>
      </c>
      <c r="M275" s="6">
        <f t="shared" si="24"/>
        <v>3.6097333333333332</v>
      </c>
      <c r="N275" s="11">
        <f>Table21[[#This Row],[Adj Close]]-Table21[[#This Row],[6-MA]]</f>
        <v>-7.2933333333333294E-2</v>
      </c>
      <c r="O275" s="12">
        <f>(Table21[[#This Row],[Adj Close]]-M275)^2</f>
        <v>5.3192711111111051E-3</v>
      </c>
      <c r="P275" s="12">
        <f>ABS(Table21[[#This Row],[Erorr 3]])</f>
        <v>7.2933333333333294E-2</v>
      </c>
      <c r="Q275" s="182">
        <f>Table21[[#This Row],[Abs Erorr 3]]/Table21[[#This Row],[Adj Close]]</f>
        <v>2.0621277237427418E-2</v>
      </c>
    </row>
    <row r="276" spans="1:17" x14ac:dyDescent="0.3">
      <c r="A276" s="72">
        <v>43865</v>
      </c>
      <c r="B276" s="95">
        <v>3.6097000000000001</v>
      </c>
      <c r="C276" s="6">
        <f t="shared" si="21"/>
        <v>3.5367999999999999</v>
      </c>
      <c r="D276" s="19">
        <f>Table21[[#This Row],[Adj Close]]-Table21[[#This Row],[Naive Trend ]]</f>
        <v>7.2900000000000187E-2</v>
      </c>
      <c r="E276" s="7">
        <f t="shared" si="20"/>
        <v>5.3144100000000272E-3</v>
      </c>
      <c r="F276" s="7">
        <f>ABS(Table21[[#This Row],[Erorr 1]])</f>
        <v>7.2900000000000187E-2</v>
      </c>
      <c r="G276" s="8">
        <f>Table21[[#This Row],[Abs Erorr 1]]/Table21[[#This Row],[Adj Close]]</f>
        <v>2.0195584120564086E-2</v>
      </c>
      <c r="H276" s="6">
        <f t="shared" si="23"/>
        <v>3.5610999999999997</v>
      </c>
      <c r="I276" s="9">
        <f>(Table21[[#This Row],[Adj Close]]-Table21[[#This Row],[3-MA]])</f>
        <v>4.8600000000000421E-2</v>
      </c>
      <c r="J276" s="5">
        <f t="shared" si="22"/>
        <v>2.361960000000041E-3</v>
      </c>
      <c r="K276" s="5">
        <f>ABS(Table21[[#This Row],[Erorr 2]])</f>
        <v>4.8600000000000421E-2</v>
      </c>
      <c r="L276" s="8">
        <f>Table21[[#This Row],[Abs Erorr 2]]/Table21[[#This Row],[Adj Close]]</f>
        <v>1.3463722747042807E-2</v>
      </c>
      <c r="M276" s="6">
        <f t="shared" si="24"/>
        <v>3.5838999999999999</v>
      </c>
      <c r="N276" s="11">
        <f>Table21[[#This Row],[Adj Close]]-Table21[[#This Row],[6-MA]]</f>
        <v>2.5800000000000267E-2</v>
      </c>
      <c r="O276" s="12">
        <f>(Table21[[#This Row],[Adj Close]]-M276)^2</f>
        <v>6.6564000000001377E-4</v>
      </c>
      <c r="P276" s="12">
        <f>ABS(Table21[[#This Row],[Erorr 3]])</f>
        <v>2.5800000000000267E-2</v>
      </c>
      <c r="Q276" s="182">
        <f>Table21[[#This Row],[Abs Erorr 3]]/Table21[[#This Row],[Adj Close]]</f>
        <v>7.1474083718869345E-3</v>
      </c>
    </row>
    <row r="277" spans="1:17" x14ac:dyDescent="0.3">
      <c r="A277" s="72">
        <v>43866</v>
      </c>
      <c r="B277" s="95">
        <v>3.6736</v>
      </c>
      <c r="C277" s="6">
        <f t="shared" si="21"/>
        <v>3.6097000000000001</v>
      </c>
      <c r="D277" s="19">
        <f>Table21[[#This Row],[Adj Close]]-Table21[[#This Row],[Naive Trend ]]</f>
        <v>6.3899999999999846E-2</v>
      </c>
      <c r="E277" s="7">
        <f t="shared" si="20"/>
        <v>4.0832099999999804E-3</v>
      </c>
      <c r="F277" s="7">
        <f>ABS(Table21[[#This Row],[Erorr 1]])</f>
        <v>6.3899999999999846E-2</v>
      </c>
      <c r="G277" s="8">
        <f>Table21[[#This Row],[Abs Erorr 1]]/Table21[[#This Row],[Adj Close]]</f>
        <v>1.7394381533101005E-2</v>
      </c>
      <c r="H277" s="6">
        <f t="shared" si="23"/>
        <v>3.5610999999999997</v>
      </c>
      <c r="I277" s="9">
        <f>(Table21[[#This Row],[Adj Close]]-Table21[[#This Row],[3-MA]])</f>
        <v>0.11250000000000027</v>
      </c>
      <c r="J277" s="5">
        <f t="shared" si="22"/>
        <v>1.265625000000006E-2</v>
      </c>
      <c r="K277" s="5">
        <f>ABS(Table21[[#This Row],[Erorr 2]])</f>
        <v>0.11250000000000027</v>
      </c>
      <c r="L277" s="8">
        <f>Table21[[#This Row],[Abs Erorr 2]]/Table21[[#This Row],[Adj Close]]</f>
        <v>3.0623911149825857E-2</v>
      </c>
      <c r="M277" s="6">
        <f t="shared" si="24"/>
        <v>3.5869333333333331</v>
      </c>
      <c r="N277" s="11">
        <f>Table21[[#This Row],[Adj Close]]-Table21[[#This Row],[6-MA]]</f>
        <v>8.6666666666666892E-2</v>
      </c>
      <c r="O277" s="12">
        <f>(Table21[[#This Row],[Adj Close]]-M277)^2</f>
        <v>7.5111111111111498E-3</v>
      </c>
      <c r="P277" s="12">
        <f>ABS(Table21[[#This Row],[Erorr 3]])</f>
        <v>8.6666666666666892E-2</v>
      </c>
      <c r="Q277" s="182">
        <f>Table21[[#This Row],[Abs Erorr 3]]/Table21[[#This Row],[Adj Close]]</f>
        <v>2.3591753774680667E-2</v>
      </c>
    </row>
    <row r="278" spans="1:17" x14ac:dyDescent="0.3">
      <c r="A278" s="72">
        <v>43867</v>
      </c>
      <c r="B278" s="95">
        <v>3.8285</v>
      </c>
      <c r="C278" s="6">
        <f t="shared" si="21"/>
        <v>3.6736</v>
      </c>
      <c r="D278" s="19">
        <f>Table21[[#This Row],[Adj Close]]-Table21[[#This Row],[Naive Trend ]]</f>
        <v>0.15490000000000004</v>
      </c>
      <c r="E278" s="7">
        <f t="shared" si="20"/>
        <v>2.399401000000001E-2</v>
      </c>
      <c r="F278" s="7">
        <f>ABS(Table21[[#This Row],[Erorr 1]])</f>
        <v>0.15490000000000004</v>
      </c>
      <c r="G278" s="8">
        <f>Table21[[#This Row],[Abs Erorr 1]]/Table21[[#This Row],[Adj Close]]</f>
        <v>4.0459710069217718E-2</v>
      </c>
      <c r="H278" s="6">
        <f t="shared" si="23"/>
        <v>3.6067</v>
      </c>
      <c r="I278" s="9">
        <f>(Table21[[#This Row],[Adj Close]]-Table21[[#This Row],[3-MA]])</f>
        <v>0.2218</v>
      </c>
      <c r="J278" s="5">
        <f t="shared" si="22"/>
        <v>4.9195240000000001E-2</v>
      </c>
      <c r="K278" s="5">
        <f>ABS(Table21[[#This Row],[Erorr 2]])</f>
        <v>0.2218</v>
      </c>
      <c r="L278" s="8">
        <f>Table21[[#This Row],[Abs Erorr 2]]/Table21[[#This Row],[Adj Close]]</f>
        <v>5.7933916677549956E-2</v>
      </c>
      <c r="M278" s="6">
        <f t="shared" si="24"/>
        <v>3.5884666666666667</v>
      </c>
      <c r="N278" s="11">
        <f>Table21[[#This Row],[Adj Close]]-Table21[[#This Row],[6-MA]]</f>
        <v>0.24003333333333332</v>
      </c>
      <c r="O278" s="12">
        <f>(Table21[[#This Row],[Adj Close]]-M278)^2</f>
        <v>5.7616001111111106E-2</v>
      </c>
      <c r="P278" s="12">
        <f>ABS(Table21[[#This Row],[Erorr 3]])</f>
        <v>0.24003333333333332</v>
      </c>
      <c r="Q278" s="182">
        <f>Table21[[#This Row],[Abs Erorr 3]]/Table21[[#This Row],[Adj Close]]</f>
        <v>6.2696443341604624E-2</v>
      </c>
    </row>
    <row r="279" spans="1:17" x14ac:dyDescent="0.3">
      <c r="A279" s="72">
        <v>43868</v>
      </c>
      <c r="B279" s="95">
        <v>3.9834999999999998</v>
      </c>
      <c r="C279" s="6">
        <f t="shared" si="21"/>
        <v>3.8285</v>
      </c>
      <c r="D279" s="19">
        <f>Table21[[#This Row],[Adj Close]]-Table21[[#This Row],[Naive Trend ]]</f>
        <v>0.1549999999999998</v>
      </c>
      <c r="E279" s="7">
        <f t="shared" si="20"/>
        <v>2.4024999999999939E-2</v>
      </c>
      <c r="F279" s="7">
        <f>ABS(Table21[[#This Row],[Erorr 1]])</f>
        <v>0.1549999999999998</v>
      </c>
      <c r="G279" s="8">
        <f>Table21[[#This Row],[Abs Erorr 1]]/Table21[[#This Row],[Adj Close]]</f>
        <v>3.8910505836575827E-2</v>
      </c>
      <c r="H279" s="6">
        <f t="shared" si="23"/>
        <v>3.7039333333333335</v>
      </c>
      <c r="I279" s="9">
        <f>(Table21[[#This Row],[Adj Close]]-Table21[[#This Row],[3-MA]])</f>
        <v>0.2795666666666663</v>
      </c>
      <c r="J279" s="5">
        <f t="shared" si="22"/>
        <v>7.8157521111110906E-2</v>
      </c>
      <c r="K279" s="5">
        <f>ABS(Table21[[#This Row],[Erorr 2]])</f>
        <v>0.2795666666666663</v>
      </c>
      <c r="L279" s="8">
        <f>Table21[[#This Row],[Abs Erorr 2]]/Table21[[#This Row],[Adj Close]]</f>
        <v>7.0181163968034727E-2</v>
      </c>
      <c r="M279" s="6">
        <f t="shared" si="24"/>
        <v>3.6325166666666662</v>
      </c>
      <c r="N279" s="11">
        <f>Table21[[#This Row],[Adj Close]]-Table21[[#This Row],[6-MA]]</f>
        <v>0.35098333333333365</v>
      </c>
      <c r="O279" s="12">
        <f>(Table21[[#This Row],[Adj Close]]-M279)^2</f>
        <v>0.123189300277778</v>
      </c>
      <c r="P279" s="12">
        <f>ABS(Table21[[#This Row],[Erorr 3]])</f>
        <v>0.35098333333333365</v>
      </c>
      <c r="Q279" s="182">
        <f>Table21[[#This Row],[Abs Erorr 3]]/Table21[[#This Row],[Adj Close]]</f>
        <v>8.8109284130371196E-2</v>
      </c>
    </row>
    <row r="280" spans="1:17" x14ac:dyDescent="0.3">
      <c r="A280" s="72">
        <v>43871</v>
      </c>
      <c r="B280" s="95">
        <v>3.8832</v>
      </c>
      <c r="C280" s="6">
        <f t="shared" si="21"/>
        <v>3.9834999999999998</v>
      </c>
      <c r="D280" s="19">
        <f>Table21[[#This Row],[Adj Close]]-Table21[[#This Row],[Naive Trend ]]</f>
        <v>-0.10029999999999983</v>
      </c>
      <c r="E280" s="7">
        <f t="shared" si="20"/>
        <v>1.0060089999999966E-2</v>
      </c>
      <c r="F280" s="7">
        <f>ABS(Table21[[#This Row],[Erorr 1]])</f>
        <v>0.10029999999999983</v>
      </c>
      <c r="G280" s="8">
        <f>Table21[[#This Row],[Abs Erorr 1]]/Table21[[#This Row],[Adj Close]]</f>
        <v>2.5829213020189493E-2</v>
      </c>
      <c r="H280" s="6">
        <f t="shared" si="23"/>
        <v>3.8285333333333331</v>
      </c>
      <c r="I280" s="9">
        <f>(Table21[[#This Row],[Adj Close]]-Table21[[#This Row],[3-MA]])</f>
        <v>5.4666666666666863E-2</v>
      </c>
      <c r="J280" s="5">
        <f t="shared" si="22"/>
        <v>2.9884444444444659E-3</v>
      </c>
      <c r="K280" s="5">
        <f>ABS(Table21[[#This Row],[Erorr 2]])</f>
        <v>5.4666666666666863E-2</v>
      </c>
      <c r="L280" s="8">
        <f>Table21[[#This Row],[Abs Erorr 2]]/Table21[[#This Row],[Adj Close]]</f>
        <v>1.407773657464639E-2</v>
      </c>
      <c r="M280" s="6">
        <f t="shared" si="24"/>
        <v>3.6948166666666666</v>
      </c>
      <c r="N280" s="11">
        <f>Table21[[#This Row],[Adj Close]]-Table21[[#This Row],[6-MA]]</f>
        <v>0.18838333333333335</v>
      </c>
      <c r="O280" s="12">
        <f>(Table21[[#This Row],[Adj Close]]-M280)^2</f>
        <v>3.5488280277777784E-2</v>
      </c>
      <c r="P280" s="12">
        <f>ABS(Table21[[#This Row],[Erorr 3]])</f>
        <v>0.18838333333333335</v>
      </c>
      <c r="Q280" s="182">
        <f>Table21[[#This Row],[Abs Erorr 3]]/Table21[[#This Row],[Adj Close]]</f>
        <v>4.8512395275374265E-2</v>
      </c>
    </row>
    <row r="281" spans="1:17" x14ac:dyDescent="0.3">
      <c r="A281" s="72">
        <v>43872</v>
      </c>
      <c r="B281" s="95">
        <v>4.0198999999999998</v>
      </c>
      <c r="C281" s="6">
        <f t="shared" si="21"/>
        <v>3.8832</v>
      </c>
      <c r="D281" s="19">
        <f>Table21[[#This Row],[Adj Close]]-Table21[[#This Row],[Naive Trend ]]</f>
        <v>0.13669999999999982</v>
      </c>
      <c r="E281" s="7">
        <f t="shared" si="20"/>
        <v>1.8686889999999953E-2</v>
      </c>
      <c r="F281" s="7">
        <f>ABS(Table21[[#This Row],[Erorr 1]])</f>
        <v>0.13669999999999982</v>
      </c>
      <c r="G281" s="8">
        <f>Table21[[#This Row],[Abs Erorr 1]]/Table21[[#This Row],[Adj Close]]</f>
        <v>3.4005821040324347E-2</v>
      </c>
      <c r="H281" s="6">
        <f t="shared" si="23"/>
        <v>3.8984000000000001</v>
      </c>
      <c r="I281" s="9">
        <f>(Table21[[#This Row],[Adj Close]]-Table21[[#This Row],[3-MA]])</f>
        <v>0.12149999999999972</v>
      </c>
      <c r="J281" s="5">
        <f t="shared" si="22"/>
        <v>1.4762249999999932E-2</v>
      </c>
      <c r="K281" s="5">
        <f>ABS(Table21[[#This Row],[Erorr 2]])</f>
        <v>0.12149999999999972</v>
      </c>
      <c r="L281" s="8">
        <f>Table21[[#This Row],[Abs Erorr 2]]/Table21[[#This Row],[Adj Close]]</f>
        <v>3.0224632453543551E-2</v>
      </c>
      <c r="M281" s="6">
        <f t="shared" si="24"/>
        <v>3.7525499999999998</v>
      </c>
      <c r="N281" s="11">
        <f>Table21[[#This Row],[Adj Close]]-Table21[[#This Row],[6-MA]]</f>
        <v>0.26734999999999998</v>
      </c>
      <c r="O281" s="12">
        <f>(Table21[[#This Row],[Adj Close]]-M281)^2</f>
        <v>7.1476022499999986E-2</v>
      </c>
      <c r="P281" s="12">
        <f>ABS(Table21[[#This Row],[Erorr 3]])</f>
        <v>0.26734999999999998</v>
      </c>
      <c r="Q281" s="182">
        <f>Table21[[#This Row],[Abs Erorr 3]]/Table21[[#This Row],[Adj Close]]</f>
        <v>6.6506629518147217E-2</v>
      </c>
    </row>
    <row r="282" spans="1:17" x14ac:dyDescent="0.3">
      <c r="A282" s="72">
        <v>43873</v>
      </c>
      <c r="B282" s="95">
        <v>4.0198999999999998</v>
      </c>
      <c r="C282" s="6">
        <f t="shared" si="21"/>
        <v>4.0198999999999998</v>
      </c>
      <c r="D282" s="19">
        <f>Table21[[#This Row],[Adj Close]]-Table21[[#This Row],[Naive Trend ]]</f>
        <v>0</v>
      </c>
      <c r="E282" s="7">
        <f t="shared" si="20"/>
        <v>0</v>
      </c>
      <c r="F282" s="7">
        <f>ABS(Table21[[#This Row],[Erorr 1]])</f>
        <v>0</v>
      </c>
      <c r="G282" s="8">
        <f>Table21[[#This Row],[Abs Erorr 1]]/Table21[[#This Row],[Adj Close]]</f>
        <v>0</v>
      </c>
      <c r="H282" s="6">
        <f t="shared" si="23"/>
        <v>3.9621999999999997</v>
      </c>
      <c r="I282" s="9">
        <f>(Table21[[#This Row],[Adj Close]]-Table21[[#This Row],[3-MA]])</f>
        <v>5.7700000000000085E-2</v>
      </c>
      <c r="J282" s="5">
        <f t="shared" si="22"/>
        <v>3.3292900000000099E-3</v>
      </c>
      <c r="K282" s="5">
        <f>ABS(Table21[[#This Row],[Erorr 2]])</f>
        <v>5.7700000000000085E-2</v>
      </c>
      <c r="L282" s="8">
        <f>Table21[[#This Row],[Abs Erorr 2]]/Table21[[#This Row],[Adj Close]]</f>
        <v>1.4353590885345428E-2</v>
      </c>
      <c r="M282" s="6">
        <f t="shared" si="24"/>
        <v>3.8330666666666668</v>
      </c>
      <c r="N282" s="11">
        <f>Table21[[#This Row],[Adj Close]]-Table21[[#This Row],[6-MA]]</f>
        <v>0.18683333333333296</v>
      </c>
      <c r="O282" s="12">
        <f>(Table21[[#This Row],[Adj Close]]-M282)^2</f>
        <v>3.4906694444444303E-2</v>
      </c>
      <c r="P282" s="12">
        <f>ABS(Table21[[#This Row],[Erorr 3]])</f>
        <v>0.18683333333333296</v>
      </c>
      <c r="Q282" s="182">
        <f>Table21[[#This Row],[Abs Erorr 3]]/Table21[[#This Row],[Adj Close]]</f>
        <v>4.6477109712513488E-2</v>
      </c>
    </row>
    <row r="283" spans="1:17" x14ac:dyDescent="0.3">
      <c r="A283" s="72">
        <v>43874</v>
      </c>
      <c r="B283" s="95">
        <v>3.9561000000000002</v>
      </c>
      <c r="C283" s="6">
        <f t="shared" si="21"/>
        <v>4.0198999999999998</v>
      </c>
      <c r="D283" s="19">
        <f>Table21[[#This Row],[Adj Close]]-Table21[[#This Row],[Naive Trend ]]</f>
        <v>-6.3799999999999635E-2</v>
      </c>
      <c r="E283" s="7">
        <f t="shared" si="20"/>
        <v>4.070439999999953E-3</v>
      </c>
      <c r="F283" s="7">
        <f>ABS(Table21[[#This Row],[Erorr 1]])</f>
        <v>6.3799999999999635E-2</v>
      </c>
      <c r="G283" s="8">
        <f>Table21[[#This Row],[Abs Erorr 1]]/Table21[[#This Row],[Adj Close]]</f>
        <v>1.6126993756477245E-2</v>
      </c>
      <c r="H283" s="6">
        <f t="shared" si="23"/>
        <v>3.9743333333333335</v>
      </c>
      <c r="I283" s="9">
        <f>(Table21[[#This Row],[Adj Close]]-Table21[[#This Row],[3-MA]])</f>
        <v>-1.8233333333333324E-2</v>
      </c>
      <c r="J283" s="5">
        <f t="shared" si="22"/>
        <v>3.3245444444444407E-4</v>
      </c>
      <c r="K283" s="5">
        <f>ABS(Table21[[#This Row],[Erorr 2]])</f>
        <v>1.8233333333333324E-2</v>
      </c>
      <c r="L283" s="8">
        <f>Table21[[#This Row],[Abs Erorr 2]]/Table21[[#This Row],[Adj Close]]</f>
        <v>4.6089161885021421E-3</v>
      </c>
      <c r="M283" s="6">
        <f t="shared" si="24"/>
        <v>3.9014333333333333</v>
      </c>
      <c r="N283" s="11">
        <f>Table21[[#This Row],[Adj Close]]-Table21[[#This Row],[6-MA]]</f>
        <v>5.4666666666666863E-2</v>
      </c>
      <c r="O283" s="12">
        <f>(Table21[[#This Row],[Adj Close]]-M283)^2</f>
        <v>2.9884444444444659E-3</v>
      </c>
      <c r="P283" s="12">
        <f>ABS(Table21[[#This Row],[Erorr 3]])</f>
        <v>5.4666666666666863E-2</v>
      </c>
      <c r="Q283" s="182">
        <f>Table21[[#This Row],[Abs Erorr 3]]/Table21[[#This Row],[Adj Close]]</f>
        <v>1.381832275894615E-2</v>
      </c>
    </row>
    <row r="284" spans="1:17" x14ac:dyDescent="0.3">
      <c r="A284" s="72">
        <v>43875</v>
      </c>
      <c r="B284" s="95">
        <v>3.9470000000000001</v>
      </c>
      <c r="C284" s="6">
        <f t="shared" si="21"/>
        <v>3.9561000000000002</v>
      </c>
      <c r="D284" s="19">
        <f>Table21[[#This Row],[Adj Close]]-Table21[[#This Row],[Naive Trend ]]</f>
        <v>-9.100000000000108E-3</v>
      </c>
      <c r="E284" s="7">
        <f t="shared" si="20"/>
        <v>8.2810000000001967E-5</v>
      </c>
      <c r="F284" s="7">
        <f>ABS(Table21[[#This Row],[Erorr 1]])</f>
        <v>9.100000000000108E-3</v>
      </c>
      <c r="G284" s="8">
        <f>Table21[[#This Row],[Abs Erorr 1]]/Table21[[#This Row],[Adj Close]]</f>
        <v>2.3055485178616942E-3</v>
      </c>
      <c r="H284" s="6">
        <f t="shared" si="23"/>
        <v>3.9986333333333328</v>
      </c>
      <c r="I284" s="9">
        <f>(Table21[[#This Row],[Adj Close]]-Table21[[#This Row],[3-MA]])</f>
        <v>-5.1633333333332754E-2</v>
      </c>
      <c r="J284" s="5">
        <f t="shared" si="22"/>
        <v>2.6660011111110512E-3</v>
      </c>
      <c r="K284" s="5">
        <f>ABS(Table21[[#This Row],[Erorr 2]])</f>
        <v>5.1633333333332754E-2</v>
      </c>
      <c r="L284" s="8">
        <f>Table21[[#This Row],[Abs Erorr 2]]/Table21[[#This Row],[Adj Close]]</f>
        <v>1.308166539988162E-2</v>
      </c>
      <c r="M284" s="6">
        <f t="shared" si="24"/>
        <v>3.9485166666666665</v>
      </c>
      <c r="N284" s="11">
        <f>Table21[[#This Row],[Adj Close]]-Table21[[#This Row],[6-MA]]</f>
        <v>-1.5166666666663886E-3</v>
      </c>
      <c r="O284" s="12">
        <f>(Table21[[#This Row],[Adj Close]]-M284)^2</f>
        <v>2.3002777777769342E-6</v>
      </c>
      <c r="P284" s="12">
        <f>ABS(Table21[[#This Row],[Erorr 3]])</f>
        <v>1.5166666666663886E-3</v>
      </c>
      <c r="Q284" s="182">
        <f>Table21[[#This Row],[Abs Erorr 3]]/Table21[[#This Row],[Adj Close]]</f>
        <v>3.8425808631020741E-4</v>
      </c>
    </row>
    <row r="285" spans="1:17" x14ac:dyDescent="0.3">
      <c r="A285" s="72">
        <v>43879</v>
      </c>
      <c r="B285" s="95">
        <v>3.8740999999999999</v>
      </c>
      <c r="C285" s="6">
        <f t="shared" si="21"/>
        <v>3.9470000000000001</v>
      </c>
      <c r="D285" s="19">
        <f>Table21[[#This Row],[Adj Close]]-Table21[[#This Row],[Naive Trend ]]</f>
        <v>-7.2900000000000187E-2</v>
      </c>
      <c r="E285" s="7">
        <f t="shared" si="20"/>
        <v>5.3144100000000272E-3</v>
      </c>
      <c r="F285" s="7">
        <f>ABS(Table21[[#This Row],[Erorr 1]])</f>
        <v>7.2900000000000187E-2</v>
      </c>
      <c r="G285" s="8">
        <f>Table21[[#This Row],[Abs Erorr 1]]/Table21[[#This Row],[Adj Close]]</f>
        <v>1.8817273689373065E-2</v>
      </c>
      <c r="H285" s="6">
        <f t="shared" si="23"/>
        <v>3.9743333333333335</v>
      </c>
      <c r="I285" s="9">
        <f>(Table21[[#This Row],[Adj Close]]-Table21[[#This Row],[3-MA]])</f>
        <v>-0.10023333333333362</v>
      </c>
      <c r="J285" s="5">
        <f t="shared" si="22"/>
        <v>1.0046721111111169E-2</v>
      </c>
      <c r="K285" s="5">
        <f>ABS(Table21[[#This Row],[Erorr 2]])</f>
        <v>0.10023333333333362</v>
      </c>
      <c r="L285" s="8">
        <f>Table21[[#This Row],[Abs Erorr 2]]/Table21[[#This Row],[Adj Close]]</f>
        <v>2.5872675804272896E-2</v>
      </c>
      <c r="M285" s="6">
        <f t="shared" si="24"/>
        <v>3.9682666666666666</v>
      </c>
      <c r="N285" s="11">
        <f>Table21[[#This Row],[Adj Close]]-Table21[[#This Row],[6-MA]]</f>
        <v>-9.4166666666666732E-2</v>
      </c>
      <c r="O285" s="12">
        <f>(Table21[[#This Row],[Adj Close]]-M285)^2</f>
        <v>8.8673611111111227E-3</v>
      </c>
      <c r="P285" s="12">
        <f>ABS(Table21[[#This Row],[Erorr 3]])</f>
        <v>9.4166666666666732E-2</v>
      </c>
      <c r="Q285" s="182">
        <f>Table21[[#This Row],[Abs Erorr 3]]/Table21[[#This Row],[Adj Close]]</f>
        <v>2.4306720700721905E-2</v>
      </c>
    </row>
    <row r="286" spans="1:17" x14ac:dyDescent="0.3">
      <c r="A286" s="72">
        <v>43880</v>
      </c>
      <c r="B286" s="95">
        <v>3.8285</v>
      </c>
      <c r="C286" s="6">
        <f t="shared" si="21"/>
        <v>3.8740999999999999</v>
      </c>
      <c r="D286" s="19">
        <f>Table21[[#This Row],[Adj Close]]-Table21[[#This Row],[Naive Trend ]]</f>
        <v>-4.5599999999999863E-2</v>
      </c>
      <c r="E286" s="7">
        <f t="shared" si="20"/>
        <v>2.0793599999999876E-3</v>
      </c>
      <c r="F286" s="7">
        <f>ABS(Table21[[#This Row],[Erorr 1]])</f>
        <v>4.5599999999999863E-2</v>
      </c>
      <c r="G286" s="8">
        <f>Table21[[#This Row],[Abs Erorr 1]]/Table21[[#This Row],[Adj Close]]</f>
        <v>1.1910669975186068E-2</v>
      </c>
      <c r="H286" s="6">
        <f t="shared" si="23"/>
        <v>3.9257333333333335</v>
      </c>
      <c r="I286" s="9">
        <f>(Table21[[#This Row],[Adj Close]]-Table21[[#This Row],[3-MA]])</f>
        <v>-9.7233333333333505E-2</v>
      </c>
      <c r="J286" s="5">
        <f t="shared" si="22"/>
        <v>9.4543211111111445E-3</v>
      </c>
      <c r="K286" s="5">
        <f>ABS(Table21[[#This Row],[Erorr 2]])</f>
        <v>9.7233333333333505E-2</v>
      </c>
      <c r="L286" s="8">
        <f>Table21[[#This Row],[Abs Erorr 2]]/Table21[[#This Row],[Adj Close]]</f>
        <v>2.5397239998258717E-2</v>
      </c>
      <c r="M286" s="6">
        <f t="shared" si="24"/>
        <v>3.9500333333333333</v>
      </c>
      <c r="N286" s="11">
        <f>Table21[[#This Row],[Adj Close]]-Table21[[#This Row],[6-MA]]</f>
        <v>-0.12153333333333327</v>
      </c>
      <c r="O286" s="12">
        <f>(Table21[[#This Row],[Adj Close]]-M286)^2</f>
        <v>1.4770351111111095E-2</v>
      </c>
      <c r="P286" s="12">
        <f>ABS(Table21[[#This Row],[Erorr 3]])</f>
        <v>0.12153333333333327</v>
      </c>
      <c r="Q286" s="182">
        <f>Table21[[#This Row],[Abs Erorr 3]]/Table21[[#This Row],[Adj Close]]</f>
        <v>3.1744373340298622E-2</v>
      </c>
    </row>
    <row r="287" spans="1:17" x14ac:dyDescent="0.3">
      <c r="A287" s="72">
        <v>43881</v>
      </c>
      <c r="B287" s="95">
        <v>3.7921</v>
      </c>
      <c r="C287" s="6">
        <f t="shared" si="21"/>
        <v>3.8285</v>
      </c>
      <c r="D287" s="19">
        <f>Table21[[#This Row],[Adj Close]]-Table21[[#This Row],[Naive Trend ]]</f>
        <v>-3.6399999999999988E-2</v>
      </c>
      <c r="E287" s="7">
        <f t="shared" si="20"/>
        <v>1.3249599999999992E-3</v>
      </c>
      <c r="F287" s="7">
        <f>ABS(Table21[[#This Row],[Erorr 1]])</f>
        <v>3.6399999999999988E-2</v>
      </c>
      <c r="G287" s="8">
        <f>Table21[[#This Row],[Abs Erorr 1]]/Table21[[#This Row],[Adj Close]]</f>
        <v>9.5989029825162813E-3</v>
      </c>
      <c r="H287" s="6">
        <f t="shared" si="23"/>
        <v>3.8832</v>
      </c>
      <c r="I287" s="9">
        <f>(Table21[[#This Row],[Adj Close]]-Table21[[#This Row],[3-MA]])</f>
        <v>-9.1099999999999959E-2</v>
      </c>
      <c r="J287" s="5">
        <f t="shared" si="22"/>
        <v>8.2992099999999926E-3</v>
      </c>
      <c r="K287" s="5">
        <f>ABS(Table21[[#This Row],[Erorr 2]])</f>
        <v>9.1099999999999959E-2</v>
      </c>
      <c r="L287" s="8">
        <f>Table21[[#This Row],[Abs Erorr 2]]/Table21[[#This Row],[Adj Close]]</f>
        <v>2.4023628068880028E-2</v>
      </c>
      <c r="M287" s="6">
        <f t="shared" si="24"/>
        <v>3.9409166666666664</v>
      </c>
      <c r="N287" s="11">
        <f>Table21[[#This Row],[Adj Close]]-Table21[[#This Row],[6-MA]]</f>
        <v>-0.14881666666666638</v>
      </c>
      <c r="O287" s="12">
        <f>(Table21[[#This Row],[Adj Close]]-M287)^2</f>
        <v>2.214640027777769E-2</v>
      </c>
      <c r="P287" s="12">
        <f>ABS(Table21[[#This Row],[Erorr 3]])</f>
        <v>0.14881666666666638</v>
      </c>
      <c r="Q287" s="182">
        <f>Table21[[#This Row],[Abs Erorr 3]]/Table21[[#This Row],[Adj Close]]</f>
        <v>3.9243866635021857E-2</v>
      </c>
    </row>
    <row r="288" spans="1:17" x14ac:dyDescent="0.3">
      <c r="A288" s="72">
        <v>43882</v>
      </c>
      <c r="B288" s="95">
        <v>3.7921</v>
      </c>
      <c r="C288" s="6">
        <f t="shared" si="21"/>
        <v>3.7921</v>
      </c>
      <c r="D288" s="19">
        <f>Table21[[#This Row],[Adj Close]]-Table21[[#This Row],[Naive Trend ]]</f>
        <v>0</v>
      </c>
      <c r="E288" s="7">
        <f t="shared" si="20"/>
        <v>0</v>
      </c>
      <c r="F288" s="7">
        <f>ABS(Table21[[#This Row],[Erorr 1]])</f>
        <v>0</v>
      </c>
      <c r="G288" s="8">
        <f>Table21[[#This Row],[Abs Erorr 1]]/Table21[[#This Row],[Adj Close]]</f>
        <v>0</v>
      </c>
      <c r="H288" s="6">
        <f t="shared" si="23"/>
        <v>3.8315666666666668</v>
      </c>
      <c r="I288" s="9">
        <f>(Table21[[#This Row],[Adj Close]]-Table21[[#This Row],[3-MA]])</f>
        <v>-3.9466666666666761E-2</v>
      </c>
      <c r="J288" s="5">
        <f t="shared" si="22"/>
        <v>1.5576177777777852E-3</v>
      </c>
      <c r="K288" s="5">
        <f>ABS(Table21[[#This Row],[Erorr 2]])</f>
        <v>3.9466666666666761E-2</v>
      </c>
      <c r="L288" s="8">
        <f>Table21[[#This Row],[Abs Erorr 2]]/Table21[[#This Row],[Adj Close]]</f>
        <v>1.040760176858911E-2</v>
      </c>
      <c r="M288" s="6">
        <f t="shared" si="24"/>
        <v>3.9029500000000001</v>
      </c>
      <c r="N288" s="11">
        <f>Table21[[#This Row],[Adj Close]]-Table21[[#This Row],[6-MA]]</f>
        <v>-0.11085000000000012</v>
      </c>
      <c r="O288" s="12">
        <f>(Table21[[#This Row],[Adj Close]]-M288)^2</f>
        <v>1.2287722500000025E-2</v>
      </c>
      <c r="P288" s="12">
        <f>ABS(Table21[[#This Row],[Erorr 3]])</f>
        <v>0.11085000000000012</v>
      </c>
      <c r="Q288" s="182">
        <f>Table21[[#This Row],[Abs Erorr 3]]/Table21[[#This Row],[Adj Close]]</f>
        <v>2.9231824055272835E-2</v>
      </c>
    </row>
    <row r="289" spans="1:17" x14ac:dyDescent="0.3">
      <c r="A289" s="72">
        <v>43885</v>
      </c>
      <c r="B289" s="95">
        <v>3.6644000000000001</v>
      </c>
      <c r="C289" s="6">
        <f t="shared" si="21"/>
        <v>3.7921</v>
      </c>
      <c r="D289" s="19">
        <f>Table21[[#This Row],[Adj Close]]-Table21[[#This Row],[Naive Trend ]]</f>
        <v>-0.12769999999999992</v>
      </c>
      <c r="E289" s="7">
        <f t="shared" si="20"/>
        <v>1.6307289999999981E-2</v>
      </c>
      <c r="F289" s="7">
        <f>ABS(Table21[[#This Row],[Erorr 1]])</f>
        <v>0.12769999999999992</v>
      </c>
      <c r="G289" s="8">
        <f>Table21[[#This Row],[Abs Erorr 1]]/Table21[[#This Row],[Adj Close]]</f>
        <v>3.4848815631481254E-2</v>
      </c>
      <c r="H289" s="6">
        <f t="shared" si="23"/>
        <v>3.8042333333333329</v>
      </c>
      <c r="I289" s="9">
        <f>(Table21[[#This Row],[Adj Close]]-Table21[[#This Row],[3-MA]])</f>
        <v>-0.13983333333333281</v>
      </c>
      <c r="J289" s="5">
        <f t="shared" si="22"/>
        <v>1.9553361111110966E-2</v>
      </c>
      <c r="K289" s="5">
        <f>ABS(Table21[[#This Row],[Erorr 2]])</f>
        <v>0.13983333333333281</v>
      </c>
      <c r="L289" s="8">
        <f>Table21[[#This Row],[Abs Erorr 2]]/Table21[[#This Row],[Adj Close]]</f>
        <v>3.8159953425753956E-2</v>
      </c>
      <c r="M289" s="6">
        <f t="shared" si="24"/>
        <v>3.8649833333333334</v>
      </c>
      <c r="N289" s="11">
        <f>Table21[[#This Row],[Adj Close]]-Table21[[#This Row],[6-MA]]</f>
        <v>-0.20058333333333334</v>
      </c>
      <c r="O289" s="12">
        <f>(Table21[[#This Row],[Adj Close]]-M289)^2</f>
        <v>4.0233673611111111E-2</v>
      </c>
      <c r="P289" s="12">
        <f>ABS(Table21[[#This Row],[Erorr 3]])</f>
        <v>0.20058333333333334</v>
      </c>
      <c r="Q289" s="182">
        <f>Table21[[#This Row],[Abs Erorr 3]]/Table21[[#This Row],[Adj Close]]</f>
        <v>5.4738383728122841E-2</v>
      </c>
    </row>
    <row r="290" spans="1:17" x14ac:dyDescent="0.3">
      <c r="A290" s="72">
        <v>43886</v>
      </c>
      <c r="B290" s="95">
        <v>3.5642</v>
      </c>
      <c r="C290" s="6">
        <f t="shared" si="21"/>
        <v>3.6644000000000001</v>
      </c>
      <c r="D290" s="19">
        <f>Table21[[#This Row],[Adj Close]]-Table21[[#This Row],[Naive Trend ]]</f>
        <v>-0.10020000000000007</v>
      </c>
      <c r="E290" s="7">
        <f t="shared" si="20"/>
        <v>1.0040040000000014E-2</v>
      </c>
      <c r="F290" s="7">
        <f>ABS(Table21[[#This Row],[Erorr 1]])</f>
        <v>0.10020000000000007</v>
      </c>
      <c r="G290" s="8">
        <f>Table21[[#This Row],[Abs Erorr 1]]/Table21[[#This Row],[Adj Close]]</f>
        <v>2.8112900510633542E-2</v>
      </c>
      <c r="H290" s="6">
        <f t="shared" si="23"/>
        <v>3.7495333333333334</v>
      </c>
      <c r="I290" s="9">
        <f>(Table21[[#This Row],[Adj Close]]-Table21[[#This Row],[3-MA]])</f>
        <v>-0.18533333333333335</v>
      </c>
      <c r="J290" s="5">
        <f t="shared" si="22"/>
        <v>3.4348444444444452E-2</v>
      </c>
      <c r="K290" s="5">
        <f>ABS(Table21[[#This Row],[Erorr 2]])</f>
        <v>0.18533333333333335</v>
      </c>
      <c r="L290" s="8">
        <f>Table21[[#This Row],[Abs Erorr 2]]/Table21[[#This Row],[Adj Close]]</f>
        <v>5.1998578456128541E-2</v>
      </c>
      <c r="M290" s="6">
        <f t="shared" si="24"/>
        <v>3.8163666666666667</v>
      </c>
      <c r="N290" s="11">
        <f>Table21[[#This Row],[Adj Close]]-Table21[[#This Row],[6-MA]]</f>
        <v>-0.25216666666666665</v>
      </c>
      <c r="O290" s="12">
        <f>(Table21[[#This Row],[Adj Close]]-M290)^2</f>
        <v>6.3588027777777764E-2</v>
      </c>
      <c r="P290" s="12">
        <f>ABS(Table21[[#This Row],[Erorr 3]])</f>
        <v>0.25216666666666665</v>
      </c>
      <c r="Q290" s="182">
        <f>Table21[[#This Row],[Abs Erorr 3]]/Table21[[#This Row],[Adj Close]]</f>
        <v>7.0749864392196465E-2</v>
      </c>
    </row>
    <row r="291" spans="1:17" x14ac:dyDescent="0.3">
      <c r="A291" s="72">
        <v>43887</v>
      </c>
      <c r="B291" s="95">
        <v>3.7829000000000002</v>
      </c>
      <c r="C291" s="6">
        <f t="shared" si="21"/>
        <v>3.5642</v>
      </c>
      <c r="D291" s="19">
        <f>Table21[[#This Row],[Adj Close]]-Table21[[#This Row],[Naive Trend ]]</f>
        <v>0.21870000000000012</v>
      </c>
      <c r="E291" s="7">
        <f t="shared" si="20"/>
        <v>4.782969000000005E-2</v>
      </c>
      <c r="F291" s="7">
        <f>ABS(Table21[[#This Row],[Erorr 1]])</f>
        <v>0.21870000000000012</v>
      </c>
      <c r="G291" s="8">
        <f>Table21[[#This Row],[Abs Erorr 1]]/Table21[[#This Row],[Adj Close]]</f>
        <v>5.7812789130032544E-2</v>
      </c>
      <c r="H291" s="6">
        <f t="shared" si="23"/>
        <v>3.6735666666666664</v>
      </c>
      <c r="I291" s="9">
        <f>(Table21[[#This Row],[Adj Close]]-Table21[[#This Row],[3-MA]])</f>
        <v>0.10933333333333373</v>
      </c>
      <c r="J291" s="5">
        <f t="shared" si="22"/>
        <v>1.1953777777777863E-2</v>
      </c>
      <c r="K291" s="5">
        <f>ABS(Table21[[#This Row],[Erorr 2]])</f>
        <v>0.10933333333333373</v>
      </c>
      <c r="L291" s="8">
        <f>Table21[[#This Row],[Abs Erorr 2]]/Table21[[#This Row],[Adj Close]]</f>
        <v>2.8901988774044707E-2</v>
      </c>
      <c r="M291" s="6">
        <f t="shared" si="24"/>
        <v>3.7525666666666666</v>
      </c>
      <c r="N291" s="11">
        <f>Table21[[#This Row],[Adj Close]]-Table21[[#This Row],[6-MA]]</f>
        <v>3.0333333333333545E-2</v>
      </c>
      <c r="O291" s="12">
        <f>(Table21[[#This Row],[Adj Close]]-M291)^2</f>
        <v>9.2011111111112392E-4</v>
      </c>
      <c r="P291" s="12">
        <f>ABS(Table21[[#This Row],[Erorr 3]])</f>
        <v>3.0333333333333545E-2</v>
      </c>
      <c r="Q291" s="182">
        <f>Table21[[#This Row],[Abs Erorr 3]]/Table21[[#This Row],[Adj Close]]</f>
        <v>8.0185395684087713E-3</v>
      </c>
    </row>
    <row r="292" spans="1:17" x14ac:dyDescent="0.3">
      <c r="A292" s="72">
        <v>43888</v>
      </c>
      <c r="B292" s="95">
        <v>3.6097000000000001</v>
      </c>
      <c r="C292" s="6">
        <f t="shared" si="21"/>
        <v>3.7829000000000002</v>
      </c>
      <c r="D292" s="19">
        <f>Table21[[#This Row],[Adj Close]]-Table21[[#This Row],[Naive Trend ]]</f>
        <v>-0.17320000000000002</v>
      </c>
      <c r="E292" s="7">
        <f t="shared" si="20"/>
        <v>2.9998240000000006E-2</v>
      </c>
      <c r="F292" s="7">
        <f>ABS(Table21[[#This Row],[Erorr 1]])</f>
        <v>0.17320000000000002</v>
      </c>
      <c r="G292" s="8">
        <f>Table21[[#This Row],[Abs Erorr 1]]/Table21[[#This Row],[Adj Close]]</f>
        <v>4.7981826744604821E-2</v>
      </c>
      <c r="H292" s="6">
        <f t="shared" si="23"/>
        <v>3.6705000000000001</v>
      </c>
      <c r="I292" s="9">
        <f>(Table21[[#This Row],[Adj Close]]-Table21[[#This Row],[3-MA]])</f>
        <v>-6.0799999999999965E-2</v>
      </c>
      <c r="J292" s="5">
        <f t="shared" si="22"/>
        <v>3.6966399999999958E-3</v>
      </c>
      <c r="K292" s="5">
        <f>ABS(Table21[[#This Row],[Erorr 2]])</f>
        <v>6.0799999999999965E-2</v>
      </c>
      <c r="L292" s="8">
        <f>Table21[[#This Row],[Abs Erorr 2]]/Table21[[#This Row],[Adj Close]]</f>
        <v>1.6843505000415537E-2</v>
      </c>
      <c r="M292" s="6">
        <f t="shared" si="24"/>
        <v>3.7373666666666669</v>
      </c>
      <c r="N292" s="11">
        <f>Table21[[#This Row],[Adj Close]]-Table21[[#This Row],[6-MA]]</f>
        <v>-0.12766666666666682</v>
      </c>
      <c r="O292" s="12">
        <f>(Table21[[#This Row],[Adj Close]]-M292)^2</f>
        <v>1.6298777777777815E-2</v>
      </c>
      <c r="P292" s="12">
        <f>ABS(Table21[[#This Row],[Erorr 3]])</f>
        <v>0.12766666666666682</v>
      </c>
      <c r="Q292" s="182">
        <f>Table21[[#This Row],[Abs Erorr 3]]/Table21[[#This Row],[Adj Close]]</f>
        <v>3.5367666749776108E-2</v>
      </c>
    </row>
    <row r="293" spans="1:17" x14ac:dyDescent="0.3">
      <c r="A293" s="72">
        <v>43889</v>
      </c>
      <c r="B293" s="95">
        <v>3.5276999999999998</v>
      </c>
      <c r="C293" s="6">
        <f t="shared" si="21"/>
        <v>3.6097000000000001</v>
      </c>
      <c r="D293" s="19">
        <f>Table21[[#This Row],[Adj Close]]-Table21[[#This Row],[Naive Trend ]]</f>
        <v>-8.2000000000000295E-2</v>
      </c>
      <c r="E293" s="7">
        <f t="shared" si="20"/>
        <v>6.7240000000000485E-3</v>
      </c>
      <c r="F293" s="7">
        <f>ABS(Table21[[#This Row],[Erorr 1]])</f>
        <v>8.2000000000000295E-2</v>
      </c>
      <c r="G293" s="8">
        <f>Table21[[#This Row],[Abs Erorr 1]]/Table21[[#This Row],[Adj Close]]</f>
        <v>2.3244606967712758E-2</v>
      </c>
      <c r="H293" s="6">
        <f t="shared" si="23"/>
        <v>3.6522666666666672</v>
      </c>
      <c r="I293" s="9">
        <f>(Table21[[#This Row],[Adj Close]]-Table21[[#This Row],[3-MA]])</f>
        <v>-0.12456666666666738</v>
      </c>
      <c r="J293" s="5">
        <f t="shared" si="22"/>
        <v>1.5516854444444622E-2</v>
      </c>
      <c r="K293" s="5">
        <f>ABS(Table21[[#This Row],[Erorr 2]])</f>
        <v>0.12456666666666738</v>
      </c>
      <c r="L293" s="8">
        <f>Table21[[#This Row],[Abs Erorr 2]]/Table21[[#This Row],[Adj Close]]</f>
        <v>3.5311014731033645E-2</v>
      </c>
      <c r="M293" s="6">
        <f t="shared" si="24"/>
        <v>3.7009000000000003</v>
      </c>
      <c r="N293" s="11">
        <f>Table21[[#This Row],[Adj Close]]-Table21[[#This Row],[6-MA]]</f>
        <v>-0.17320000000000046</v>
      </c>
      <c r="O293" s="12">
        <f>(Table21[[#This Row],[Adj Close]]-M293)^2</f>
        <v>2.9998240000000162E-2</v>
      </c>
      <c r="P293" s="12">
        <f>ABS(Table21[[#This Row],[Erorr 3]])</f>
        <v>0.17320000000000046</v>
      </c>
      <c r="Q293" s="182">
        <f>Table21[[#This Row],[Abs Erorr 3]]/Table21[[#This Row],[Adj Close]]</f>
        <v>4.9097145448876174E-2</v>
      </c>
    </row>
    <row r="294" spans="1:17" x14ac:dyDescent="0.3">
      <c r="A294" s="72">
        <v>43892</v>
      </c>
      <c r="B294" s="95">
        <v>3.5823999999999998</v>
      </c>
      <c r="C294" s="6">
        <f t="shared" si="21"/>
        <v>3.5276999999999998</v>
      </c>
      <c r="D294" s="19">
        <f>Table21[[#This Row],[Adj Close]]-Table21[[#This Row],[Naive Trend ]]</f>
        <v>5.4699999999999971E-2</v>
      </c>
      <c r="E294" s="7">
        <f t="shared" si="20"/>
        <v>2.9920899999999967E-3</v>
      </c>
      <c r="F294" s="7">
        <f>ABS(Table21[[#This Row],[Erorr 1]])</f>
        <v>5.4699999999999971E-2</v>
      </c>
      <c r="G294" s="8">
        <f>Table21[[#This Row],[Abs Erorr 1]]/Table21[[#This Row],[Adj Close]]</f>
        <v>1.5269093345243404E-2</v>
      </c>
      <c r="H294" s="6">
        <f t="shared" si="23"/>
        <v>3.6400999999999999</v>
      </c>
      <c r="I294" s="9">
        <f>(Table21[[#This Row],[Adj Close]]-Table21[[#This Row],[3-MA]])</f>
        <v>-5.7700000000000085E-2</v>
      </c>
      <c r="J294" s="5">
        <f t="shared" si="22"/>
        <v>3.3292900000000099E-3</v>
      </c>
      <c r="K294" s="5">
        <f>ABS(Table21[[#This Row],[Erorr 2]])</f>
        <v>5.7700000000000085E-2</v>
      </c>
      <c r="L294" s="8">
        <f>Table21[[#This Row],[Abs Erorr 2]]/Table21[[#This Row],[Adj Close]]</f>
        <v>1.6106520768200114E-2</v>
      </c>
      <c r="M294" s="6">
        <f t="shared" si="24"/>
        <v>3.6568333333333332</v>
      </c>
      <c r="N294" s="11">
        <f>Table21[[#This Row],[Adj Close]]-Table21[[#This Row],[6-MA]]</f>
        <v>-7.4433333333333351E-2</v>
      </c>
      <c r="O294" s="12">
        <f>(Table21[[#This Row],[Adj Close]]-M294)^2</f>
        <v>5.5403211111111142E-3</v>
      </c>
      <c r="P294" s="12">
        <f>ABS(Table21[[#This Row],[Erorr 3]])</f>
        <v>7.4433333333333351E-2</v>
      </c>
      <c r="Q294" s="182">
        <f>Table21[[#This Row],[Abs Erorr 3]]/Table21[[#This Row],[Adj Close]]</f>
        <v>2.077750483846956E-2</v>
      </c>
    </row>
    <row r="295" spans="1:17" x14ac:dyDescent="0.3">
      <c r="A295" s="72">
        <v>43893</v>
      </c>
      <c r="B295" s="95">
        <v>3.4548000000000001</v>
      </c>
      <c r="C295" s="6">
        <f t="shared" si="21"/>
        <v>3.5823999999999998</v>
      </c>
      <c r="D295" s="19">
        <f>Table21[[#This Row],[Adj Close]]-Table21[[#This Row],[Naive Trend ]]</f>
        <v>-0.12759999999999971</v>
      </c>
      <c r="E295" s="7">
        <f t="shared" si="20"/>
        <v>1.6281759999999926E-2</v>
      </c>
      <c r="F295" s="7">
        <f>ABS(Table21[[#This Row],[Erorr 1]])</f>
        <v>0.12759999999999971</v>
      </c>
      <c r="G295" s="8">
        <f>Table21[[#This Row],[Abs Erorr 1]]/Table21[[#This Row],[Adj Close]]</f>
        <v>3.6934120643741956E-2</v>
      </c>
      <c r="H295" s="6">
        <f t="shared" si="23"/>
        <v>3.5732666666666666</v>
      </c>
      <c r="I295" s="9">
        <f>(Table21[[#This Row],[Adj Close]]-Table21[[#This Row],[3-MA]])</f>
        <v>-0.1184666666666665</v>
      </c>
      <c r="J295" s="5">
        <f t="shared" si="22"/>
        <v>1.403435111111107E-2</v>
      </c>
      <c r="K295" s="5">
        <f>ABS(Table21[[#This Row],[Erorr 2]])</f>
        <v>0.1184666666666665</v>
      </c>
      <c r="L295" s="8">
        <f>Table21[[#This Row],[Abs Erorr 2]]/Table21[[#This Row],[Adj Close]]</f>
        <v>3.4290455790976754E-2</v>
      </c>
      <c r="M295" s="6">
        <f t="shared" si="24"/>
        <v>3.6218833333333333</v>
      </c>
      <c r="N295" s="11">
        <f>Table21[[#This Row],[Adj Close]]-Table21[[#This Row],[6-MA]]</f>
        <v>-0.16708333333333325</v>
      </c>
      <c r="O295" s="12">
        <f>(Table21[[#This Row],[Adj Close]]-M295)^2</f>
        <v>2.7916840277777751E-2</v>
      </c>
      <c r="P295" s="12">
        <f>ABS(Table21[[#This Row],[Erorr 3]])</f>
        <v>0.16708333333333325</v>
      </c>
      <c r="Q295" s="182">
        <f>Table21[[#This Row],[Abs Erorr 3]]/Table21[[#This Row],[Adj Close]]</f>
        <v>4.8362664505422384E-2</v>
      </c>
    </row>
    <row r="296" spans="1:17" x14ac:dyDescent="0.3">
      <c r="A296" s="72">
        <v>43894</v>
      </c>
      <c r="B296" s="95">
        <v>3.5186000000000002</v>
      </c>
      <c r="C296" s="6">
        <f t="shared" si="21"/>
        <v>3.4548000000000001</v>
      </c>
      <c r="D296" s="19">
        <f>Table21[[#This Row],[Adj Close]]-Table21[[#This Row],[Naive Trend ]]</f>
        <v>6.3800000000000079E-2</v>
      </c>
      <c r="E296" s="7">
        <f t="shared" si="20"/>
        <v>4.0704400000000102E-3</v>
      </c>
      <c r="F296" s="7">
        <f>ABS(Table21[[#This Row],[Erorr 1]])</f>
        <v>6.3800000000000079E-2</v>
      </c>
      <c r="G296" s="8">
        <f>Table21[[#This Row],[Abs Erorr 1]]/Table21[[#This Row],[Adj Close]]</f>
        <v>1.8132211675098073E-2</v>
      </c>
      <c r="H296" s="6">
        <f t="shared" si="23"/>
        <v>3.5216333333333334</v>
      </c>
      <c r="I296" s="9">
        <f>(Table21[[#This Row],[Adj Close]]-Table21[[#This Row],[3-MA]])</f>
        <v>-3.0333333333332213E-3</v>
      </c>
      <c r="J296" s="5">
        <f t="shared" si="22"/>
        <v>9.201111111110432E-6</v>
      </c>
      <c r="K296" s="5">
        <f>ABS(Table21[[#This Row],[Erorr 2]])</f>
        <v>3.0333333333332213E-3</v>
      </c>
      <c r="L296" s="8">
        <f>Table21[[#This Row],[Abs Erorr 2]]/Table21[[#This Row],[Adj Close]]</f>
        <v>8.6208529907725261E-4</v>
      </c>
      <c r="M296" s="6">
        <f t="shared" si="24"/>
        <v>3.5869499999999999</v>
      </c>
      <c r="N296" s="11">
        <f>Table21[[#This Row],[Adj Close]]-Table21[[#This Row],[6-MA]]</f>
        <v>-6.8349999999999689E-2</v>
      </c>
      <c r="O296" s="12">
        <f>(Table21[[#This Row],[Adj Close]]-M296)^2</f>
        <v>4.6717224999999578E-3</v>
      </c>
      <c r="P296" s="12">
        <f>ABS(Table21[[#This Row],[Erorr 3]])</f>
        <v>6.8349999999999689E-2</v>
      </c>
      <c r="Q296" s="182">
        <f>Table21[[#This Row],[Abs Erorr 3]]/Table21[[#This Row],[Adj Close]]</f>
        <v>1.9425339623713889E-2</v>
      </c>
    </row>
    <row r="297" spans="1:17" x14ac:dyDescent="0.3">
      <c r="A297" s="72">
        <v>43895</v>
      </c>
      <c r="B297" s="95">
        <v>3.3363</v>
      </c>
      <c r="C297" s="6">
        <f t="shared" si="21"/>
        <v>3.5186000000000002</v>
      </c>
      <c r="D297" s="19">
        <f>Table21[[#This Row],[Adj Close]]-Table21[[#This Row],[Naive Trend ]]</f>
        <v>-0.18230000000000013</v>
      </c>
      <c r="E297" s="7">
        <f t="shared" si="20"/>
        <v>3.3233290000000047E-2</v>
      </c>
      <c r="F297" s="7">
        <f>ABS(Table21[[#This Row],[Erorr 1]])</f>
        <v>0.18230000000000013</v>
      </c>
      <c r="G297" s="8">
        <f>Table21[[#This Row],[Abs Erorr 1]]/Table21[[#This Row],[Adj Close]]</f>
        <v>5.4641369181428569E-2</v>
      </c>
      <c r="H297" s="6">
        <f t="shared" si="23"/>
        <v>3.5186000000000006</v>
      </c>
      <c r="I297" s="9">
        <f>(Table21[[#This Row],[Adj Close]]-Table21[[#This Row],[3-MA]])</f>
        <v>-0.18230000000000057</v>
      </c>
      <c r="J297" s="5">
        <f t="shared" si="22"/>
        <v>3.3233290000000207E-2</v>
      </c>
      <c r="K297" s="5">
        <f>ABS(Table21[[#This Row],[Erorr 2]])</f>
        <v>0.18230000000000057</v>
      </c>
      <c r="L297" s="8">
        <f>Table21[[#This Row],[Abs Erorr 2]]/Table21[[#This Row],[Adj Close]]</f>
        <v>5.4641369181428701E-2</v>
      </c>
      <c r="M297" s="6">
        <f t="shared" si="24"/>
        <v>3.5793499999999998</v>
      </c>
      <c r="N297" s="11">
        <f>Table21[[#This Row],[Adj Close]]-Table21[[#This Row],[6-MA]]</f>
        <v>-0.24304999999999977</v>
      </c>
      <c r="O297" s="12">
        <f>(Table21[[#This Row],[Adj Close]]-M297)^2</f>
        <v>5.9073302499999883E-2</v>
      </c>
      <c r="P297" s="12">
        <f>ABS(Table21[[#This Row],[Erorr 3]])</f>
        <v>0.24304999999999977</v>
      </c>
      <c r="Q297" s="182">
        <f>Table21[[#This Row],[Abs Erorr 3]]/Table21[[#This Row],[Adj Close]]</f>
        <v>7.285016335461432E-2</v>
      </c>
    </row>
    <row r="298" spans="1:17" x14ac:dyDescent="0.3">
      <c r="A298" s="72">
        <v>43896</v>
      </c>
      <c r="B298" s="95">
        <v>3.2542</v>
      </c>
      <c r="C298" s="6">
        <f t="shared" si="21"/>
        <v>3.3363</v>
      </c>
      <c r="D298" s="19">
        <f>Table21[[#This Row],[Adj Close]]-Table21[[#This Row],[Naive Trend ]]</f>
        <v>-8.2100000000000062E-2</v>
      </c>
      <c r="E298" s="7">
        <f t="shared" si="20"/>
        <v>6.74041000000001E-3</v>
      </c>
      <c r="F298" s="7">
        <f>ABS(Table21[[#This Row],[Erorr 1]])</f>
        <v>8.2100000000000062E-2</v>
      </c>
      <c r="G298" s="8">
        <f>Table21[[#This Row],[Abs Erorr 1]]/Table21[[#This Row],[Adj Close]]</f>
        <v>2.5228934914879254E-2</v>
      </c>
      <c r="H298" s="6">
        <f t="shared" si="23"/>
        <v>3.4365666666666663</v>
      </c>
      <c r="I298" s="9">
        <f>(Table21[[#This Row],[Adj Close]]-Table21[[#This Row],[3-MA]])</f>
        <v>-0.18236666666666634</v>
      </c>
      <c r="J298" s="5">
        <f t="shared" si="22"/>
        <v>3.3257601111110993E-2</v>
      </c>
      <c r="K298" s="5">
        <f>ABS(Table21[[#This Row],[Erorr 2]])</f>
        <v>0.18236666666666634</v>
      </c>
      <c r="L298" s="8">
        <f>Table21[[#This Row],[Abs Erorr 2]]/Table21[[#This Row],[Adj Close]]</f>
        <v>5.6040399074017068E-2</v>
      </c>
      <c r="M298" s="6">
        <f t="shared" si="24"/>
        <v>3.5049166666666669</v>
      </c>
      <c r="N298" s="11">
        <f>Table21[[#This Row],[Adj Close]]-Table21[[#This Row],[6-MA]]</f>
        <v>-0.25071666666666692</v>
      </c>
      <c r="O298" s="12">
        <f>(Table21[[#This Row],[Adj Close]]-M298)^2</f>
        <v>6.2858846944444574E-2</v>
      </c>
      <c r="P298" s="12">
        <f>ABS(Table21[[#This Row],[Erorr 3]])</f>
        <v>0.25071666666666692</v>
      </c>
      <c r="Q298" s="182">
        <f>Table21[[#This Row],[Abs Erorr 3]]/Table21[[#This Row],[Adj Close]]</f>
        <v>7.7044025157232784E-2</v>
      </c>
    </row>
    <row r="299" spans="1:17" x14ac:dyDescent="0.3">
      <c r="A299" s="72">
        <v>43899</v>
      </c>
      <c r="B299" s="95">
        <v>3.0171999999999999</v>
      </c>
      <c r="C299" s="6">
        <f t="shared" si="21"/>
        <v>3.2542</v>
      </c>
      <c r="D299" s="19">
        <f>Table21[[#This Row],[Adj Close]]-Table21[[#This Row],[Naive Trend ]]</f>
        <v>-0.2370000000000001</v>
      </c>
      <c r="E299" s="7">
        <f t="shared" si="20"/>
        <v>5.6169000000000045E-2</v>
      </c>
      <c r="F299" s="7">
        <f>ABS(Table21[[#This Row],[Erorr 1]])</f>
        <v>0.2370000000000001</v>
      </c>
      <c r="G299" s="8">
        <f>Table21[[#This Row],[Abs Erorr 1]]/Table21[[#This Row],[Adj Close]]</f>
        <v>7.8549648680896228E-2</v>
      </c>
      <c r="H299" s="6">
        <f t="shared" si="23"/>
        <v>3.3697000000000004</v>
      </c>
      <c r="I299" s="9">
        <f>(Table21[[#This Row],[Adj Close]]-Table21[[#This Row],[3-MA]])</f>
        <v>-0.35250000000000048</v>
      </c>
      <c r="J299" s="5">
        <f t="shared" si="22"/>
        <v>0.12425625000000033</v>
      </c>
      <c r="K299" s="5">
        <f>ABS(Table21[[#This Row],[Erorr 2]])</f>
        <v>0.35250000000000048</v>
      </c>
      <c r="L299" s="8">
        <f>Table21[[#This Row],[Abs Erorr 2]]/Table21[[#This Row],[Adj Close]]</f>
        <v>0.11683017367095337</v>
      </c>
      <c r="M299" s="6">
        <f t="shared" si="24"/>
        <v>3.4456666666666673</v>
      </c>
      <c r="N299" s="11">
        <f>Table21[[#This Row],[Adj Close]]-Table21[[#This Row],[6-MA]]</f>
        <v>-0.42846666666666744</v>
      </c>
      <c r="O299" s="12">
        <f>(Table21[[#This Row],[Adj Close]]-M299)^2</f>
        <v>0.18358368444444512</v>
      </c>
      <c r="P299" s="12">
        <f>ABS(Table21[[#This Row],[Erorr 3]])</f>
        <v>0.42846666666666744</v>
      </c>
      <c r="Q299" s="182">
        <f>Table21[[#This Row],[Abs Erorr 3]]/Table21[[#This Row],[Adj Close]]</f>
        <v>0.14200804277696788</v>
      </c>
    </row>
    <row r="300" spans="1:17" x14ac:dyDescent="0.3">
      <c r="A300" s="72">
        <v>43900</v>
      </c>
      <c r="B300" s="95">
        <v>3.0263</v>
      </c>
      <c r="C300" s="6">
        <f t="shared" si="21"/>
        <v>3.0171999999999999</v>
      </c>
      <c r="D300" s="19">
        <f>Table21[[#This Row],[Adj Close]]-Table21[[#This Row],[Naive Trend ]]</f>
        <v>9.100000000000108E-3</v>
      </c>
      <c r="E300" s="7">
        <f t="shared" si="20"/>
        <v>8.2810000000001967E-5</v>
      </c>
      <c r="F300" s="7">
        <f>ABS(Table21[[#This Row],[Erorr 1]])</f>
        <v>9.100000000000108E-3</v>
      </c>
      <c r="G300" s="8">
        <f>Table21[[#This Row],[Abs Erorr 1]]/Table21[[#This Row],[Adj Close]]</f>
        <v>3.0069722102898286E-3</v>
      </c>
      <c r="H300" s="6">
        <f t="shared" si="23"/>
        <v>3.2025666666666672</v>
      </c>
      <c r="I300" s="9">
        <f>(Table21[[#This Row],[Adj Close]]-Table21[[#This Row],[3-MA]])</f>
        <v>-0.17626666666666724</v>
      </c>
      <c r="J300" s="5">
        <f t="shared" si="22"/>
        <v>3.106993777777798E-2</v>
      </c>
      <c r="K300" s="5">
        <f>ABS(Table21[[#This Row],[Erorr 2]])</f>
        <v>0.17626666666666724</v>
      </c>
      <c r="L300" s="8">
        <f>Table21[[#This Row],[Abs Erorr 2]]/Table21[[#This Row],[Adj Close]]</f>
        <v>5.8244941567811265E-2</v>
      </c>
      <c r="M300" s="6">
        <f t="shared" si="24"/>
        <v>3.360583333333333</v>
      </c>
      <c r="N300" s="11">
        <f>Table21[[#This Row],[Adj Close]]-Table21[[#This Row],[6-MA]]</f>
        <v>-0.33428333333333304</v>
      </c>
      <c r="O300" s="12">
        <f>(Table21[[#This Row],[Adj Close]]-M300)^2</f>
        <v>0.11174534694444425</v>
      </c>
      <c r="P300" s="12">
        <f>ABS(Table21[[#This Row],[Erorr 3]])</f>
        <v>0.33428333333333304</v>
      </c>
      <c r="Q300" s="182">
        <f>Table21[[#This Row],[Abs Erorr 3]]/Table21[[#This Row],[Adj Close]]</f>
        <v>0.11045941688971121</v>
      </c>
    </row>
    <row r="301" spans="1:17" x14ac:dyDescent="0.3">
      <c r="A301" s="72">
        <v>43901</v>
      </c>
      <c r="B301" s="95">
        <v>2.8532000000000002</v>
      </c>
      <c r="C301" s="6">
        <f t="shared" si="21"/>
        <v>3.0263</v>
      </c>
      <c r="D301" s="19">
        <f>Table21[[#This Row],[Adj Close]]-Table21[[#This Row],[Naive Trend ]]</f>
        <v>-0.17309999999999981</v>
      </c>
      <c r="E301" s="7">
        <f t="shared" si="20"/>
        <v>2.9963609999999936E-2</v>
      </c>
      <c r="F301" s="7">
        <f>ABS(Table21[[#This Row],[Erorr 1]])</f>
        <v>0.17309999999999981</v>
      </c>
      <c r="G301" s="8">
        <f>Table21[[#This Row],[Abs Erorr 1]]/Table21[[#This Row],[Adj Close]]</f>
        <v>6.0668722837515704E-2</v>
      </c>
      <c r="H301" s="6">
        <f t="shared" si="23"/>
        <v>3.0992333333333328</v>
      </c>
      <c r="I301" s="9">
        <f>(Table21[[#This Row],[Adj Close]]-Table21[[#This Row],[3-MA]])</f>
        <v>-0.24603333333333266</v>
      </c>
      <c r="J301" s="5">
        <f t="shared" si="22"/>
        <v>6.053240111111078E-2</v>
      </c>
      <c r="K301" s="5">
        <f>ABS(Table21[[#This Row],[Erorr 2]])</f>
        <v>0.24603333333333266</v>
      </c>
      <c r="L301" s="8">
        <f>Table21[[#This Row],[Abs Erorr 2]]/Table21[[#This Row],[Adj Close]]</f>
        <v>8.6230664984344826E-2</v>
      </c>
      <c r="M301" s="6">
        <f t="shared" si="24"/>
        <v>3.2678999999999996</v>
      </c>
      <c r="N301" s="11">
        <f>Table21[[#This Row],[Adj Close]]-Table21[[#This Row],[6-MA]]</f>
        <v>-0.4146999999999994</v>
      </c>
      <c r="O301" s="12">
        <f>(Table21[[#This Row],[Adj Close]]-M301)^2</f>
        <v>0.1719760899999995</v>
      </c>
      <c r="P301" s="12">
        <f>ABS(Table21[[#This Row],[Erorr 3]])</f>
        <v>0.4146999999999994</v>
      </c>
      <c r="Q301" s="182">
        <f>Table21[[#This Row],[Abs Erorr 3]]/Table21[[#This Row],[Adj Close]]</f>
        <v>0.14534557689611644</v>
      </c>
    </row>
    <row r="302" spans="1:17" x14ac:dyDescent="0.3">
      <c r="A302" s="72">
        <v>43902</v>
      </c>
      <c r="B302" s="95">
        <v>2.3791000000000002</v>
      </c>
      <c r="C302" s="6">
        <f t="shared" si="21"/>
        <v>2.8532000000000002</v>
      </c>
      <c r="D302" s="19">
        <f>Table21[[#This Row],[Adj Close]]-Table21[[#This Row],[Naive Trend ]]</f>
        <v>-0.47409999999999997</v>
      </c>
      <c r="E302" s="7">
        <f t="shared" si="20"/>
        <v>0.22477080999999996</v>
      </c>
      <c r="F302" s="7">
        <f>ABS(Table21[[#This Row],[Erorr 1]])</f>
        <v>0.47409999999999997</v>
      </c>
      <c r="G302" s="8">
        <f>Table21[[#This Row],[Abs Erorr 1]]/Table21[[#This Row],[Adj Close]]</f>
        <v>0.19927703753520234</v>
      </c>
      <c r="H302" s="6">
        <f t="shared" si="23"/>
        <v>2.9655666666666662</v>
      </c>
      <c r="I302" s="9">
        <f>(Table21[[#This Row],[Adj Close]]-Table21[[#This Row],[3-MA]])</f>
        <v>-0.58646666666666603</v>
      </c>
      <c r="J302" s="5">
        <f t="shared" si="22"/>
        <v>0.34394315111111035</v>
      </c>
      <c r="K302" s="5">
        <f>ABS(Table21[[#This Row],[Erorr 2]])</f>
        <v>0.58646666666666603</v>
      </c>
      <c r="L302" s="8">
        <f>Table21[[#This Row],[Abs Erorr 2]]/Table21[[#This Row],[Adj Close]]</f>
        <v>0.24650778305521667</v>
      </c>
      <c r="M302" s="6">
        <f t="shared" si="24"/>
        <v>3.1676333333333333</v>
      </c>
      <c r="N302" s="11">
        <f>Table21[[#This Row],[Adj Close]]-Table21[[#This Row],[6-MA]]</f>
        <v>-0.78853333333333309</v>
      </c>
      <c r="O302" s="12">
        <f>(Table21[[#This Row],[Adj Close]]-M302)^2</f>
        <v>0.62178481777777739</v>
      </c>
      <c r="P302" s="12">
        <f>ABS(Table21[[#This Row],[Erorr 3]])</f>
        <v>0.78853333333333309</v>
      </c>
      <c r="Q302" s="182">
        <f>Table21[[#This Row],[Abs Erorr 3]]/Table21[[#This Row],[Adj Close]]</f>
        <v>0.33144186176845575</v>
      </c>
    </row>
    <row r="303" spans="1:17" x14ac:dyDescent="0.3">
      <c r="A303" s="72">
        <v>43903</v>
      </c>
      <c r="B303" s="95">
        <v>2.4977</v>
      </c>
      <c r="C303" s="6">
        <f t="shared" si="21"/>
        <v>2.3791000000000002</v>
      </c>
      <c r="D303" s="19">
        <f>Table21[[#This Row],[Adj Close]]-Table21[[#This Row],[Naive Trend ]]</f>
        <v>0.11859999999999982</v>
      </c>
      <c r="E303" s="7">
        <f t="shared" si="20"/>
        <v>1.4065959999999957E-2</v>
      </c>
      <c r="F303" s="7">
        <f>ABS(Table21[[#This Row],[Erorr 1]])</f>
        <v>0.11859999999999982</v>
      </c>
      <c r="G303" s="8">
        <f>Table21[[#This Row],[Abs Erorr 1]]/Table21[[#This Row],[Adj Close]]</f>
        <v>4.74836849901909E-2</v>
      </c>
      <c r="H303" s="6">
        <f t="shared" si="23"/>
        <v>2.7528666666666672</v>
      </c>
      <c r="I303" s="9">
        <f>(Table21[[#This Row],[Adj Close]]-Table21[[#This Row],[3-MA]])</f>
        <v>-0.25516666666666721</v>
      </c>
      <c r="J303" s="5">
        <f t="shared" si="22"/>
        <v>6.5110027777778051E-2</v>
      </c>
      <c r="K303" s="5">
        <f>ABS(Table21[[#This Row],[Erorr 2]])</f>
        <v>0.25516666666666721</v>
      </c>
      <c r="L303" s="8">
        <f>Table21[[#This Row],[Abs Erorr 2]]/Table21[[#This Row],[Adj Close]]</f>
        <v>0.10216065446877816</v>
      </c>
      <c r="M303" s="6">
        <f t="shared" si="24"/>
        <v>2.9777166666666672</v>
      </c>
      <c r="N303" s="11">
        <f>Table21[[#This Row],[Adj Close]]-Table21[[#This Row],[6-MA]]</f>
        <v>-0.4800166666666672</v>
      </c>
      <c r="O303" s="12">
        <f>(Table21[[#This Row],[Adj Close]]-M303)^2</f>
        <v>0.23041600027777828</v>
      </c>
      <c r="P303" s="12">
        <f>ABS(Table21[[#This Row],[Erorr 3]])</f>
        <v>0.4800166666666672</v>
      </c>
      <c r="Q303" s="182">
        <f>Table21[[#This Row],[Abs Erorr 3]]/Table21[[#This Row],[Adj Close]]</f>
        <v>0.19218347546409384</v>
      </c>
    </row>
    <row r="304" spans="1:17" x14ac:dyDescent="0.3">
      <c r="A304" s="72">
        <v>43906</v>
      </c>
      <c r="B304" s="95">
        <v>2.206</v>
      </c>
      <c r="C304" s="6">
        <f t="shared" si="21"/>
        <v>2.4977</v>
      </c>
      <c r="D304" s="19">
        <f>Table21[[#This Row],[Adj Close]]-Table21[[#This Row],[Naive Trend ]]</f>
        <v>-0.29170000000000007</v>
      </c>
      <c r="E304" s="7">
        <f t="shared" si="20"/>
        <v>8.5088890000000042E-2</v>
      </c>
      <c r="F304" s="7">
        <f>ABS(Table21[[#This Row],[Erorr 1]])</f>
        <v>0.29170000000000007</v>
      </c>
      <c r="G304" s="8">
        <f>Table21[[#This Row],[Abs Erorr 1]]/Table21[[#This Row],[Adj Close]]</f>
        <v>0.13223028105167728</v>
      </c>
      <c r="H304" s="6">
        <f t="shared" si="23"/>
        <v>2.5766666666666667</v>
      </c>
      <c r="I304" s="9">
        <f>(Table21[[#This Row],[Adj Close]]-Table21[[#This Row],[3-MA]])</f>
        <v>-0.3706666666666667</v>
      </c>
      <c r="J304" s="5">
        <f t="shared" si="22"/>
        <v>0.13739377777777781</v>
      </c>
      <c r="K304" s="5">
        <f>ABS(Table21[[#This Row],[Erorr 2]])</f>
        <v>0.3706666666666667</v>
      </c>
      <c r="L304" s="8">
        <f>Table21[[#This Row],[Abs Erorr 2]]/Table21[[#This Row],[Adj Close]]</f>
        <v>0.16802659413720158</v>
      </c>
      <c r="M304" s="6">
        <f t="shared" si="24"/>
        <v>2.8379500000000006</v>
      </c>
      <c r="N304" s="11">
        <f>Table21[[#This Row],[Adj Close]]-Table21[[#This Row],[6-MA]]</f>
        <v>-0.63195000000000068</v>
      </c>
      <c r="O304" s="12">
        <f>(Table21[[#This Row],[Adj Close]]-M304)^2</f>
        <v>0.39936080250000083</v>
      </c>
      <c r="P304" s="12">
        <f>ABS(Table21[[#This Row],[Erorr 3]])</f>
        <v>0.63195000000000068</v>
      </c>
      <c r="Q304" s="182">
        <f>Table21[[#This Row],[Abs Erorr 3]]/Table21[[#This Row],[Adj Close]]</f>
        <v>0.28646872166817799</v>
      </c>
    </row>
    <row r="305" spans="1:17" x14ac:dyDescent="0.3">
      <c r="A305" s="72">
        <v>43907</v>
      </c>
      <c r="B305" s="95">
        <v>2.3062</v>
      </c>
      <c r="C305" s="6">
        <f t="shared" si="21"/>
        <v>2.206</v>
      </c>
      <c r="D305" s="19">
        <f>Table21[[#This Row],[Adj Close]]-Table21[[#This Row],[Naive Trend ]]</f>
        <v>0.10020000000000007</v>
      </c>
      <c r="E305" s="7">
        <f t="shared" si="20"/>
        <v>1.0040040000000014E-2</v>
      </c>
      <c r="F305" s="7">
        <f>ABS(Table21[[#This Row],[Erorr 1]])</f>
        <v>0.10020000000000007</v>
      </c>
      <c r="G305" s="8">
        <f>Table21[[#This Row],[Abs Erorr 1]]/Table21[[#This Row],[Adj Close]]</f>
        <v>4.344809643569511E-2</v>
      </c>
      <c r="H305" s="6">
        <f t="shared" si="23"/>
        <v>2.3609333333333336</v>
      </c>
      <c r="I305" s="9">
        <f>(Table21[[#This Row],[Adj Close]]-Table21[[#This Row],[3-MA]])</f>
        <v>-5.4733333333333523E-2</v>
      </c>
      <c r="J305" s="5">
        <f t="shared" si="22"/>
        <v>2.9957377777777984E-3</v>
      </c>
      <c r="K305" s="5">
        <f>ABS(Table21[[#This Row],[Erorr 2]])</f>
        <v>5.4733333333333523E-2</v>
      </c>
      <c r="L305" s="8">
        <f>Table21[[#This Row],[Abs Erorr 2]]/Table21[[#This Row],[Adj Close]]</f>
        <v>2.3733125198739709E-2</v>
      </c>
      <c r="M305" s="6">
        <f t="shared" si="24"/>
        <v>2.6632500000000001</v>
      </c>
      <c r="N305" s="11">
        <f>Table21[[#This Row],[Adj Close]]-Table21[[#This Row],[6-MA]]</f>
        <v>-0.35705000000000009</v>
      </c>
      <c r="O305" s="12">
        <f>(Table21[[#This Row],[Adj Close]]-M305)^2</f>
        <v>0.12748470250000007</v>
      </c>
      <c r="P305" s="12">
        <f>ABS(Table21[[#This Row],[Erorr 3]])</f>
        <v>0.35705000000000009</v>
      </c>
      <c r="Q305" s="182">
        <f>Table21[[#This Row],[Abs Erorr 3]]/Table21[[#This Row],[Adj Close]]</f>
        <v>0.15482178475414105</v>
      </c>
    </row>
    <row r="306" spans="1:17" x14ac:dyDescent="0.3">
      <c r="A306" s="72">
        <v>43908</v>
      </c>
      <c r="B306" s="95">
        <v>2.2151000000000001</v>
      </c>
      <c r="C306" s="6">
        <f t="shared" si="21"/>
        <v>2.3062</v>
      </c>
      <c r="D306" s="19">
        <f>Table21[[#This Row],[Adj Close]]-Table21[[#This Row],[Naive Trend ]]</f>
        <v>-9.1099999999999959E-2</v>
      </c>
      <c r="E306" s="7">
        <f t="shared" si="20"/>
        <v>8.2992099999999926E-3</v>
      </c>
      <c r="F306" s="7">
        <f>ABS(Table21[[#This Row],[Erorr 1]])</f>
        <v>9.1099999999999959E-2</v>
      </c>
      <c r="G306" s="8">
        <f>Table21[[#This Row],[Abs Erorr 1]]/Table21[[#This Row],[Adj Close]]</f>
        <v>4.1126811430635166E-2</v>
      </c>
      <c r="H306" s="6">
        <f t="shared" si="23"/>
        <v>2.3366333333333333</v>
      </c>
      <c r="I306" s="9">
        <f>(Table21[[#This Row],[Adj Close]]-Table21[[#This Row],[3-MA]])</f>
        <v>-0.12153333333333327</v>
      </c>
      <c r="J306" s="5">
        <f t="shared" si="22"/>
        <v>1.4770351111111095E-2</v>
      </c>
      <c r="K306" s="5">
        <f>ABS(Table21[[#This Row],[Erorr 2]])</f>
        <v>0.12153333333333327</v>
      </c>
      <c r="L306" s="8">
        <f>Table21[[#This Row],[Abs Erorr 2]]/Table21[[#This Row],[Adj Close]]</f>
        <v>5.4865845033331799E-2</v>
      </c>
      <c r="M306" s="6">
        <f t="shared" si="24"/>
        <v>2.5447500000000001</v>
      </c>
      <c r="N306" s="11">
        <f>Table21[[#This Row],[Adj Close]]-Table21[[#This Row],[6-MA]]</f>
        <v>-0.32965</v>
      </c>
      <c r="O306" s="12">
        <f>(Table21[[#This Row],[Adj Close]]-M306)^2</f>
        <v>0.10866912249999999</v>
      </c>
      <c r="P306" s="12">
        <f>ABS(Table21[[#This Row],[Erorr 3]])</f>
        <v>0.32965</v>
      </c>
      <c r="Q306" s="182">
        <f>Table21[[#This Row],[Abs Erorr 3]]/Table21[[#This Row],[Adj Close]]</f>
        <v>0.14881946638977925</v>
      </c>
    </row>
    <row r="307" spans="1:17" x14ac:dyDescent="0.3">
      <c r="A307" s="72">
        <v>43909</v>
      </c>
      <c r="B307" s="95">
        <v>2.3336000000000001</v>
      </c>
      <c r="C307" s="6">
        <f t="shared" si="21"/>
        <v>2.2151000000000001</v>
      </c>
      <c r="D307" s="19">
        <f>Table21[[#This Row],[Adj Close]]-Table21[[#This Row],[Naive Trend ]]</f>
        <v>0.11850000000000005</v>
      </c>
      <c r="E307" s="7">
        <f t="shared" si="20"/>
        <v>1.4042250000000011E-2</v>
      </c>
      <c r="F307" s="7">
        <f>ABS(Table21[[#This Row],[Erorr 1]])</f>
        <v>0.11850000000000005</v>
      </c>
      <c r="G307" s="8">
        <f>Table21[[#This Row],[Abs Erorr 1]]/Table21[[#This Row],[Adj Close]]</f>
        <v>5.077991086732947E-2</v>
      </c>
      <c r="H307" s="6">
        <f t="shared" si="23"/>
        <v>2.2424333333333331</v>
      </c>
      <c r="I307" s="9">
        <f>(Table21[[#This Row],[Adj Close]]-Table21[[#This Row],[3-MA]])</f>
        <v>9.1166666666667062E-2</v>
      </c>
      <c r="J307" s="5">
        <f t="shared" si="22"/>
        <v>8.3113611111111825E-3</v>
      </c>
      <c r="K307" s="5">
        <f>ABS(Table21[[#This Row],[Erorr 2]])</f>
        <v>9.1166666666667062E-2</v>
      </c>
      <c r="L307" s="8">
        <f>Table21[[#This Row],[Abs Erorr 2]]/Table21[[#This Row],[Adj Close]]</f>
        <v>3.9066963775568675E-2</v>
      </c>
      <c r="M307" s="6">
        <f t="shared" si="24"/>
        <v>2.4095499999999999</v>
      </c>
      <c r="N307" s="11">
        <f>Table21[[#This Row],[Adj Close]]-Table21[[#This Row],[6-MA]]</f>
        <v>-7.594999999999974E-2</v>
      </c>
      <c r="O307" s="12">
        <f>(Table21[[#This Row],[Adj Close]]-M307)^2</f>
        <v>5.7684024999999604E-3</v>
      </c>
      <c r="P307" s="12">
        <f>ABS(Table21[[#This Row],[Erorr 3]])</f>
        <v>7.594999999999974E-2</v>
      </c>
      <c r="Q307" s="182">
        <f>Table21[[#This Row],[Abs Erorr 3]]/Table21[[#This Row],[Adj Close]]</f>
        <v>3.2546280425094165E-2</v>
      </c>
    </row>
    <row r="308" spans="1:17" x14ac:dyDescent="0.3">
      <c r="A308" s="72">
        <v>43910</v>
      </c>
      <c r="B308" s="95">
        <v>2.4247000000000001</v>
      </c>
      <c r="C308" s="6">
        <f t="shared" si="21"/>
        <v>2.3336000000000001</v>
      </c>
      <c r="D308" s="19">
        <f>Table21[[#This Row],[Adj Close]]-Table21[[#This Row],[Naive Trend ]]</f>
        <v>9.1099999999999959E-2</v>
      </c>
      <c r="E308" s="7">
        <f t="shared" si="20"/>
        <v>8.2992099999999926E-3</v>
      </c>
      <c r="F308" s="7">
        <f>ABS(Table21[[#This Row],[Erorr 1]])</f>
        <v>9.1099999999999959E-2</v>
      </c>
      <c r="G308" s="8">
        <f>Table21[[#This Row],[Abs Erorr 1]]/Table21[[#This Row],[Adj Close]]</f>
        <v>3.7571658349486517E-2</v>
      </c>
      <c r="H308" s="6">
        <f t="shared" si="23"/>
        <v>2.284966666666667</v>
      </c>
      <c r="I308" s="9">
        <f>(Table21[[#This Row],[Adj Close]]-Table21[[#This Row],[3-MA]])</f>
        <v>0.13973333333333304</v>
      </c>
      <c r="J308" s="5">
        <f t="shared" si="22"/>
        <v>1.9525404444444363E-2</v>
      </c>
      <c r="K308" s="5">
        <f>ABS(Table21[[#This Row],[Erorr 2]])</f>
        <v>0.13973333333333304</v>
      </c>
      <c r="L308" s="8">
        <f>Table21[[#This Row],[Abs Erorr 2]]/Table21[[#This Row],[Adj Close]]</f>
        <v>5.7629122503127413E-2</v>
      </c>
      <c r="M308" s="6">
        <f t="shared" si="24"/>
        <v>2.3229500000000001</v>
      </c>
      <c r="N308" s="11">
        <f>Table21[[#This Row],[Adj Close]]-Table21[[#This Row],[6-MA]]</f>
        <v>0.10175000000000001</v>
      </c>
      <c r="O308" s="12">
        <f>(Table21[[#This Row],[Adj Close]]-M308)^2</f>
        <v>1.0353062500000001E-2</v>
      </c>
      <c r="P308" s="12">
        <f>ABS(Table21[[#This Row],[Erorr 3]])</f>
        <v>0.10175000000000001</v>
      </c>
      <c r="Q308" s="182">
        <f>Table21[[#This Row],[Abs Erorr 3]]/Table21[[#This Row],[Adj Close]]</f>
        <v>4.1963954303625192E-2</v>
      </c>
    </row>
    <row r="309" spans="1:17" x14ac:dyDescent="0.3">
      <c r="A309" s="72">
        <v>43913</v>
      </c>
      <c r="B309" s="95">
        <v>2.4156</v>
      </c>
      <c r="C309" s="6">
        <f t="shared" si="21"/>
        <v>2.4247000000000001</v>
      </c>
      <c r="D309" s="19">
        <f>Table21[[#This Row],[Adj Close]]-Table21[[#This Row],[Naive Trend ]]</f>
        <v>-9.100000000000108E-3</v>
      </c>
      <c r="E309" s="7">
        <f t="shared" si="20"/>
        <v>8.2810000000001967E-5</v>
      </c>
      <c r="F309" s="7">
        <f>ABS(Table21[[#This Row],[Erorr 1]])</f>
        <v>9.100000000000108E-3</v>
      </c>
      <c r="G309" s="8">
        <f>Table21[[#This Row],[Abs Erorr 1]]/Table21[[#This Row],[Adj Close]]</f>
        <v>3.7671799966882383E-3</v>
      </c>
      <c r="H309" s="6">
        <f t="shared" si="23"/>
        <v>2.3244666666666665</v>
      </c>
      <c r="I309" s="9">
        <f>(Table21[[#This Row],[Adj Close]]-Table21[[#This Row],[3-MA]])</f>
        <v>9.113333333333351E-2</v>
      </c>
      <c r="J309" s="5">
        <f t="shared" si="22"/>
        <v>8.3052844444444773E-3</v>
      </c>
      <c r="K309" s="5">
        <f>ABS(Table21[[#This Row],[Erorr 2]])</f>
        <v>9.113333333333351E-2</v>
      </c>
      <c r="L309" s="8">
        <f>Table21[[#This Row],[Abs Erorr 2]]/Table21[[#This Row],[Adj Close]]</f>
        <v>3.7726996743390258E-2</v>
      </c>
      <c r="M309" s="6">
        <f t="shared" si="24"/>
        <v>2.3305500000000001</v>
      </c>
      <c r="N309" s="11">
        <f>Table21[[#This Row],[Adj Close]]-Table21[[#This Row],[6-MA]]</f>
        <v>8.5049999999999848E-2</v>
      </c>
      <c r="O309" s="12">
        <f>(Table21[[#This Row],[Adj Close]]-M309)^2</f>
        <v>7.2335024999999739E-3</v>
      </c>
      <c r="P309" s="12">
        <f>ABS(Table21[[#This Row],[Erorr 3]])</f>
        <v>8.5049999999999848E-2</v>
      </c>
      <c r="Q309" s="182">
        <f>Table21[[#This Row],[Abs Erorr 3]]/Table21[[#This Row],[Adj Close]]</f>
        <v>3.5208643815201127E-2</v>
      </c>
    </row>
    <row r="310" spans="1:17" x14ac:dyDescent="0.3">
      <c r="A310" s="72">
        <v>43914</v>
      </c>
      <c r="B310" s="95">
        <v>2.68</v>
      </c>
      <c r="C310" s="6">
        <f t="shared" si="21"/>
        <v>2.4156</v>
      </c>
      <c r="D310" s="19">
        <f>Table21[[#This Row],[Adj Close]]-Table21[[#This Row],[Naive Trend ]]</f>
        <v>0.26440000000000019</v>
      </c>
      <c r="E310" s="7">
        <f t="shared" si="20"/>
        <v>6.9907360000000099E-2</v>
      </c>
      <c r="F310" s="7">
        <f>ABS(Table21[[#This Row],[Erorr 1]])</f>
        <v>0.26440000000000019</v>
      </c>
      <c r="G310" s="8">
        <f>Table21[[#This Row],[Abs Erorr 1]]/Table21[[#This Row],[Adj Close]]</f>
        <v>9.8656716417910517E-2</v>
      </c>
      <c r="H310" s="6">
        <f t="shared" si="23"/>
        <v>2.3912999999999998</v>
      </c>
      <c r="I310" s="9">
        <f>(Table21[[#This Row],[Adj Close]]-Table21[[#This Row],[3-MA]])</f>
        <v>0.2887000000000004</v>
      </c>
      <c r="J310" s="5">
        <f t="shared" si="22"/>
        <v>8.3347690000000238E-2</v>
      </c>
      <c r="K310" s="5">
        <f>ABS(Table21[[#This Row],[Erorr 2]])</f>
        <v>0.2887000000000004</v>
      </c>
      <c r="L310" s="8">
        <f>Table21[[#This Row],[Abs Erorr 2]]/Table21[[#This Row],[Adj Close]]</f>
        <v>0.10772388059701507</v>
      </c>
      <c r="M310" s="6">
        <f t="shared" si="24"/>
        <v>2.3168666666666664</v>
      </c>
      <c r="N310" s="11">
        <f>Table21[[#This Row],[Adj Close]]-Table21[[#This Row],[6-MA]]</f>
        <v>0.36313333333333375</v>
      </c>
      <c r="O310" s="12">
        <f>(Table21[[#This Row],[Adj Close]]-M310)^2</f>
        <v>0.13186581777777809</v>
      </c>
      <c r="P310" s="12">
        <f>ABS(Table21[[#This Row],[Erorr 3]])</f>
        <v>0.36313333333333375</v>
      </c>
      <c r="Q310" s="182">
        <f>Table21[[#This Row],[Abs Erorr 3]]/Table21[[#This Row],[Adj Close]]</f>
        <v>0.13549751243781111</v>
      </c>
    </row>
    <row r="311" spans="1:17" x14ac:dyDescent="0.3">
      <c r="A311" s="72">
        <v>43915</v>
      </c>
      <c r="B311" s="95">
        <v>2.7985000000000002</v>
      </c>
      <c r="C311" s="6">
        <f t="shared" si="21"/>
        <v>2.68</v>
      </c>
      <c r="D311" s="19">
        <f>Table21[[#This Row],[Adj Close]]-Table21[[#This Row],[Naive Trend ]]</f>
        <v>0.11850000000000005</v>
      </c>
      <c r="E311" s="7">
        <f t="shared" si="20"/>
        <v>1.4042250000000011E-2</v>
      </c>
      <c r="F311" s="7">
        <f>ABS(Table21[[#This Row],[Erorr 1]])</f>
        <v>0.11850000000000005</v>
      </c>
      <c r="G311" s="8">
        <f>Table21[[#This Row],[Abs Erorr 1]]/Table21[[#This Row],[Adj Close]]</f>
        <v>4.2344112917634465E-2</v>
      </c>
      <c r="H311" s="6">
        <f t="shared" si="23"/>
        <v>2.506766666666667</v>
      </c>
      <c r="I311" s="9">
        <f>(Table21[[#This Row],[Adj Close]]-Table21[[#This Row],[3-MA]])</f>
        <v>0.29173333333333318</v>
      </c>
      <c r="J311" s="5">
        <f t="shared" si="22"/>
        <v>8.5108337777777682E-2</v>
      </c>
      <c r="K311" s="5">
        <f>ABS(Table21[[#This Row],[Erorr 2]])</f>
        <v>0.29173333333333318</v>
      </c>
      <c r="L311" s="8">
        <f>Table21[[#This Row],[Abs Erorr 2]]/Table21[[#This Row],[Adj Close]]</f>
        <v>0.10424632243463754</v>
      </c>
      <c r="M311" s="6">
        <f t="shared" si="24"/>
        <v>2.3958666666666666</v>
      </c>
      <c r="N311" s="11">
        <f>Table21[[#This Row],[Adj Close]]-Table21[[#This Row],[6-MA]]</f>
        <v>0.40263333333333362</v>
      </c>
      <c r="O311" s="12">
        <f>(Table21[[#This Row],[Adj Close]]-M311)^2</f>
        <v>0.16211360111111134</v>
      </c>
      <c r="P311" s="12">
        <f>ABS(Table21[[#This Row],[Erorr 3]])</f>
        <v>0.40263333333333362</v>
      </c>
      <c r="Q311" s="182">
        <f>Table21[[#This Row],[Abs Erorr 3]]/Table21[[#This Row],[Adj Close]]</f>
        <v>0.14387469477696394</v>
      </c>
    </row>
    <row r="312" spans="1:17" x14ac:dyDescent="0.3">
      <c r="A312" s="72">
        <v>43916</v>
      </c>
      <c r="B312" s="95">
        <v>2.8714</v>
      </c>
      <c r="C312" s="6">
        <f t="shared" si="21"/>
        <v>2.7985000000000002</v>
      </c>
      <c r="D312" s="19">
        <f>Table21[[#This Row],[Adj Close]]-Table21[[#This Row],[Naive Trend ]]</f>
        <v>7.2899999999999743E-2</v>
      </c>
      <c r="E312" s="7">
        <f t="shared" si="20"/>
        <v>5.3144099999999622E-3</v>
      </c>
      <c r="F312" s="7">
        <f>ABS(Table21[[#This Row],[Erorr 1]])</f>
        <v>7.2899999999999743E-2</v>
      </c>
      <c r="G312" s="8">
        <f>Table21[[#This Row],[Abs Erorr 1]]/Table21[[#This Row],[Adj Close]]</f>
        <v>2.5388312321515547E-2</v>
      </c>
      <c r="H312" s="6">
        <f t="shared" si="23"/>
        <v>2.6313666666666666</v>
      </c>
      <c r="I312" s="9">
        <f>(Table21[[#This Row],[Adj Close]]-Table21[[#This Row],[3-MA]])</f>
        <v>0.24003333333333332</v>
      </c>
      <c r="J312" s="5">
        <f t="shared" si="22"/>
        <v>5.7616001111111106E-2</v>
      </c>
      <c r="K312" s="5">
        <f>ABS(Table21[[#This Row],[Erorr 2]])</f>
        <v>0.24003333333333332</v>
      </c>
      <c r="L312" s="8">
        <f>Table21[[#This Row],[Abs Erorr 2]]/Table21[[#This Row],[Adj Close]]</f>
        <v>8.3594529962155509E-2</v>
      </c>
      <c r="M312" s="6">
        <f t="shared" si="24"/>
        <v>2.4779166666666668</v>
      </c>
      <c r="N312" s="11">
        <f>Table21[[#This Row],[Adj Close]]-Table21[[#This Row],[6-MA]]</f>
        <v>0.39348333333333319</v>
      </c>
      <c r="O312" s="12">
        <f>(Table21[[#This Row],[Adj Close]]-M312)^2</f>
        <v>0.154829133611111</v>
      </c>
      <c r="P312" s="12">
        <f>ABS(Table21[[#This Row],[Erorr 3]])</f>
        <v>0.39348333333333319</v>
      </c>
      <c r="Q312" s="182">
        <f>Table21[[#This Row],[Abs Erorr 3]]/Table21[[#This Row],[Adj Close]]</f>
        <v>0.13703536021917295</v>
      </c>
    </row>
    <row r="313" spans="1:17" x14ac:dyDescent="0.3">
      <c r="A313" s="72">
        <v>43917</v>
      </c>
      <c r="B313" s="95">
        <v>2.7437999999999998</v>
      </c>
      <c r="C313" s="6">
        <f t="shared" si="21"/>
        <v>2.8714</v>
      </c>
      <c r="D313" s="19">
        <f>Table21[[#This Row],[Adj Close]]-Table21[[#This Row],[Naive Trend ]]</f>
        <v>-0.12760000000000016</v>
      </c>
      <c r="E313" s="7">
        <f t="shared" si="20"/>
        <v>1.6281760000000041E-2</v>
      </c>
      <c r="F313" s="7">
        <f>ABS(Table21[[#This Row],[Erorr 1]])</f>
        <v>0.12760000000000016</v>
      </c>
      <c r="G313" s="8">
        <f>Table21[[#This Row],[Abs Erorr 1]]/Table21[[#This Row],[Adj Close]]</f>
        <v>4.650484729207674E-2</v>
      </c>
      <c r="H313" s="6">
        <f t="shared" si="23"/>
        <v>2.7833000000000001</v>
      </c>
      <c r="I313" s="9">
        <f>(Table21[[#This Row],[Adj Close]]-Table21[[#This Row],[3-MA]])</f>
        <v>-3.9500000000000313E-2</v>
      </c>
      <c r="J313" s="5">
        <f t="shared" si="22"/>
        <v>1.5602500000000247E-3</v>
      </c>
      <c r="K313" s="5">
        <f>ABS(Table21[[#This Row],[Erorr 2]])</f>
        <v>3.9500000000000313E-2</v>
      </c>
      <c r="L313" s="8">
        <f>Table21[[#This Row],[Abs Erorr 2]]/Table21[[#This Row],[Adj Close]]</f>
        <v>1.4396093009694699E-2</v>
      </c>
      <c r="M313" s="6">
        <f t="shared" si="24"/>
        <v>2.5872999999999999</v>
      </c>
      <c r="N313" s="11">
        <f>Table21[[#This Row],[Adj Close]]-Table21[[#This Row],[6-MA]]</f>
        <v>0.15649999999999986</v>
      </c>
      <c r="O313" s="12">
        <f>(Table21[[#This Row],[Adj Close]]-M313)^2</f>
        <v>2.4492249999999955E-2</v>
      </c>
      <c r="P313" s="12">
        <f>ABS(Table21[[#This Row],[Erorr 3]])</f>
        <v>0.15649999999999986</v>
      </c>
      <c r="Q313" s="182">
        <f>Table21[[#This Row],[Abs Erorr 3]]/Table21[[#This Row],[Adj Close]]</f>
        <v>5.7037684962460776E-2</v>
      </c>
    </row>
    <row r="314" spans="1:17" x14ac:dyDescent="0.3">
      <c r="A314" s="72">
        <v>43920</v>
      </c>
      <c r="B314" s="95">
        <v>2.7801999999999998</v>
      </c>
      <c r="C314" s="6">
        <f t="shared" si="21"/>
        <v>2.7437999999999998</v>
      </c>
      <c r="D314" s="19">
        <f>Table21[[#This Row],[Adj Close]]-Table21[[#This Row],[Naive Trend ]]</f>
        <v>3.6399999999999988E-2</v>
      </c>
      <c r="E314" s="7">
        <f t="shared" si="20"/>
        <v>1.3249599999999992E-3</v>
      </c>
      <c r="F314" s="7">
        <f>ABS(Table21[[#This Row],[Erorr 1]])</f>
        <v>3.6399999999999988E-2</v>
      </c>
      <c r="G314" s="8">
        <f>Table21[[#This Row],[Abs Erorr 1]]/Table21[[#This Row],[Adj Close]]</f>
        <v>1.3092583267390831E-2</v>
      </c>
      <c r="H314" s="6">
        <f t="shared" si="23"/>
        <v>2.8045666666666667</v>
      </c>
      <c r="I314" s="9">
        <f>(Table21[[#This Row],[Adj Close]]-Table21[[#This Row],[3-MA]])</f>
        <v>-2.436666666666687E-2</v>
      </c>
      <c r="J314" s="5">
        <f t="shared" si="22"/>
        <v>5.9373444444445439E-4</v>
      </c>
      <c r="K314" s="5">
        <f>ABS(Table21[[#This Row],[Erorr 2]])</f>
        <v>2.436666666666687E-2</v>
      </c>
      <c r="L314" s="8">
        <f>Table21[[#This Row],[Abs Erorr 2]]/Table21[[#This Row],[Adj Close]]</f>
        <v>8.7643574802772715E-3</v>
      </c>
      <c r="M314" s="6">
        <f t="shared" si="24"/>
        <v>2.6556666666666668</v>
      </c>
      <c r="N314" s="11">
        <f>Table21[[#This Row],[Adj Close]]-Table21[[#This Row],[6-MA]]</f>
        <v>0.12453333333333294</v>
      </c>
      <c r="O314" s="12">
        <f>(Table21[[#This Row],[Adj Close]]-M314)^2</f>
        <v>1.5508551111111013E-2</v>
      </c>
      <c r="P314" s="12">
        <f>ABS(Table21[[#This Row],[Erorr 3]])</f>
        <v>0.12453333333333294</v>
      </c>
      <c r="Q314" s="182">
        <f>Table21[[#This Row],[Abs Erorr 3]]/Table21[[#This Row],[Adj Close]]</f>
        <v>4.4792940555835173E-2</v>
      </c>
    </row>
    <row r="315" spans="1:17" x14ac:dyDescent="0.3">
      <c r="A315" s="72">
        <v>43921</v>
      </c>
      <c r="B315" s="95">
        <v>2.8258000000000001</v>
      </c>
      <c r="C315" s="6">
        <f t="shared" si="21"/>
        <v>2.7801999999999998</v>
      </c>
      <c r="D315" s="19">
        <f>Table21[[#This Row],[Adj Close]]-Table21[[#This Row],[Naive Trend ]]</f>
        <v>4.5600000000000307E-2</v>
      </c>
      <c r="E315" s="7">
        <f t="shared" si="20"/>
        <v>2.0793600000000279E-3</v>
      </c>
      <c r="F315" s="7">
        <f>ABS(Table21[[#This Row],[Erorr 1]])</f>
        <v>4.5600000000000307E-2</v>
      </c>
      <c r="G315" s="8">
        <f>Table21[[#This Row],[Abs Erorr 1]]/Table21[[#This Row],[Adj Close]]</f>
        <v>1.6137023143888565E-2</v>
      </c>
      <c r="H315" s="6">
        <f t="shared" si="23"/>
        <v>2.7984666666666662</v>
      </c>
      <c r="I315" s="9">
        <f>(Table21[[#This Row],[Adj Close]]-Table21[[#This Row],[3-MA]])</f>
        <v>2.7333333333333876E-2</v>
      </c>
      <c r="J315" s="5">
        <f t="shared" si="22"/>
        <v>7.4711111111114075E-4</v>
      </c>
      <c r="K315" s="5">
        <f>ABS(Table21[[#This Row],[Erorr 2]])</f>
        <v>2.7333333333333876E-2</v>
      </c>
      <c r="L315" s="8">
        <f>Table21[[#This Row],[Abs Erorr 2]]/Table21[[#This Row],[Adj Close]]</f>
        <v>9.6727770306935645E-3</v>
      </c>
      <c r="M315" s="6">
        <f t="shared" si="24"/>
        <v>2.7149166666666669</v>
      </c>
      <c r="N315" s="11">
        <f>Table21[[#This Row],[Adj Close]]-Table21[[#This Row],[6-MA]]</f>
        <v>0.11088333333333322</v>
      </c>
      <c r="O315" s="12">
        <f>(Table21[[#This Row],[Adj Close]]-M315)^2</f>
        <v>1.2295113611111087E-2</v>
      </c>
      <c r="P315" s="12">
        <f>ABS(Table21[[#This Row],[Erorr 3]])</f>
        <v>0.11088333333333322</v>
      </c>
      <c r="Q315" s="182">
        <f>Table21[[#This Row],[Abs Erorr 3]]/Table21[[#This Row],[Adj Close]]</f>
        <v>3.9239625356831065E-2</v>
      </c>
    </row>
    <row r="316" spans="1:17" x14ac:dyDescent="0.3">
      <c r="A316" s="72">
        <v>43922</v>
      </c>
      <c r="B316" s="95">
        <v>2.7073</v>
      </c>
      <c r="C316" s="6">
        <f t="shared" si="21"/>
        <v>2.8258000000000001</v>
      </c>
      <c r="D316" s="19">
        <f>Table21[[#This Row],[Adj Close]]-Table21[[#This Row],[Naive Trend ]]</f>
        <v>-0.11850000000000005</v>
      </c>
      <c r="E316" s="7">
        <f t="shared" si="20"/>
        <v>1.4042250000000011E-2</v>
      </c>
      <c r="F316" s="7">
        <f>ABS(Table21[[#This Row],[Erorr 1]])</f>
        <v>0.11850000000000005</v>
      </c>
      <c r="G316" s="8">
        <f>Table21[[#This Row],[Abs Erorr 1]]/Table21[[#This Row],[Adj Close]]</f>
        <v>4.3770546300742452E-2</v>
      </c>
      <c r="H316" s="6">
        <f t="shared" si="23"/>
        <v>2.7832666666666661</v>
      </c>
      <c r="I316" s="9">
        <f>(Table21[[#This Row],[Adj Close]]-Table21[[#This Row],[3-MA]])</f>
        <v>-7.5966666666666072E-2</v>
      </c>
      <c r="J316" s="5">
        <f t="shared" si="22"/>
        <v>5.7709344444443538E-3</v>
      </c>
      <c r="K316" s="5">
        <f>ABS(Table21[[#This Row],[Erorr 2]])</f>
        <v>7.5966666666666072E-2</v>
      </c>
      <c r="L316" s="8">
        <f>Table21[[#This Row],[Abs Erorr 2]]/Table21[[#This Row],[Adj Close]]</f>
        <v>2.8059936714315396E-2</v>
      </c>
      <c r="M316" s="6">
        <f t="shared" si="24"/>
        <v>2.7832833333333333</v>
      </c>
      <c r="N316" s="11">
        <f>Table21[[#This Row],[Adj Close]]-Table21[[#This Row],[6-MA]]</f>
        <v>-7.5983333333333292E-2</v>
      </c>
      <c r="O316" s="12">
        <f>(Table21[[#This Row],[Adj Close]]-M316)^2</f>
        <v>5.7734669444444381E-3</v>
      </c>
      <c r="P316" s="12">
        <f>ABS(Table21[[#This Row],[Erorr 3]])</f>
        <v>7.5983333333333292E-2</v>
      </c>
      <c r="Q316" s="182">
        <f>Table21[[#This Row],[Abs Erorr 3]]/Table21[[#This Row],[Adj Close]]</f>
        <v>2.8066092909294606E-2</v>
      </c>
    </row>
    <row r="317" spans="1:17" x14ac:dyDescent="0.3">
      <c r="A317" s="72">
        <v>43923</v>
      </c>
      <c r="B317" s="95">
        <v>2.7711000000000001</v>
      </c>
      <c r="C317" s="6">
        <f t="shared" si="21"/>
        <v>2.7073</v>
      </c>
      <c r="D317" s="19">
        <f>Table21[[#This Row],[Adj Close]]-Table21[[#This Row],[Naive Trend ]]</f>
        <v>6.3800000000000079E-2</v>
      </c>
      <c r="E317" s="7">
        <f t="shared" si="20"/>
        <v>4.0704400000000102E-3</v>
      </c>
      <c r="F317" s="7">
        <f>ABS(Table21[[#This Row],[Erorr 1]])</f>
        <v>6.3800000000000079E-2</v>
      </c>
      <c r="G317" s="8">
        <f>Table21[[#This Row],[Abs Erorr 1]]/Table21[[#This Row],[Adj Close]]</f>
        <v>2.3023348128901909E-2</v>
      </c>
      <c r="H317" s="6">
        <f t="shared" si="23"/>
        <v>2.7711000000000001</v>
      </c>
      <c r="I317" s="9">
        <f>(Table21[[#This Row],[Adj Close]]-Table21[[#This Row],[3-MA]])</f>
        <v>0</v>
      </c>
      <c r="J317" s="5">
        <f t="shared" si="22"/>
        <v>0</v>
      </c>
      <c r="K317" s="5">
        <f>ABS(Table21[[#This Row],[Erorr 2]])</f>
        <v>0</v>
      </c>
      <c r="L317" s="8">
        <f>Table21[[#This Row],[Abs Erorr 2]]/Table21[[#This Row],[Adj Close]]</f>
        <v>0</v>
      </c>
      <c r="M317" s="6">
        <f t="shared" si="24"/>
        <v>2.7878333333333334</v>
      </c>
      <c r="N317" s="11">
        <f>Table21[[#This Row],[Adj Close]]-Table21[[#This Row],[6-MA]]</f>
        <v>-1.6733333333333267E-2</v>
      </c>
      <c r="O317" s="12">
        <f>(Table21[[#This Row],[Adj Close]]-M317)^2</f>
        <v>2.8000444444444223E-4</v>
      </c>
      <c r="P317" s="12">
        <f>ABS(Table21[[#This Row],[Erorr 3]])</f>
        <v>1.6733333333333267E-2</v>
      </c>
      <c r="Q317" s="182">
        <f>Table21[[#This Row],[Abs Erorr 3]]/Table21[[#This Row],[Adj Close]]</f>
        <v>6.0385165938916917E-3</v>
      </c>
    </row>
    <row r="318" spans="1:17" x14ac:dyDescent="0.3">
      <c r="A318" s="72">
        <v>43924</v>
      </c>
      <c r="B318" s="95">
        <v>2.7073</v>
      </c>
      <c r="C318" s="6">
        <f t="shared" si="21"/>
        <v>2.7711000000000001</v>
      </c>
      <c r="D318" s="19">
        <f>Table21[[#This Row],[Adj Close]]-Table21[[#This Row],[Naive Trend ]]</f>
        <v>-6.3800000000000079E-2</v>
      </c>
      <c r="E318" s="7">
        <f t="shared" si="20"/>
        <v>4.0704400000000102E-3</v>
      </c>
      <c r="F318" s="7">
        <f>ABS(Table21[[#This Row],[Erorr 1]])</f>
        <v>6.3800000000000079E-2</v>
      </c>
      <c r="G318" s="8">
        <f>Table21[[#This Row],[Abs Erorr 1]]/Table21[[#This Row],[Adj Close]]</f>
        <v>2.3565914379640261E-2</v>
      </c>
      <c r="H318" s="6">
        <f t="shared" si="23"/>
        <v>2.7680666666666665</v>
      </c>
      <c r="I318" s="9">
        <f>(Table21[[#This Row],[Adj Close]]-Table21[[#This Row],[3-MA]])</f>
        <v>-6.0766666666666413E-2</v>
      </c>
      <c r="J318" s="5">
        <f t="shared" si="22"/>
        <v>3.6925877777777469E-3</v>
      </c>
      <c r="K318" s="5">
        <f>ABS(Table21[[#This Row],[Erorr 2]])</f>
        <v>6.0766666666666413E-2</v>
      </c>
      <c r="L318" s="8">
        <f>Table21[[#This Row],[Abs Erorr 2]]/Table21[[#This Row],[Adj Close]]</f>
        <v>2.2445486893460796E-2</v>
      </c>
      <c r="M318" s="6">
        <f t="shared" si="24"/>
        <v>2.7832666666666666</v>
      </c>
      <c r="N318" s="11">
        <f>Table21[[#This Row],[Adj Close]]-Table21[[#This Row],[6-MA]]</f>
        <v>-7.5966666666666516E-2</v>
      </c>
      <c r="O318" s="12">
        <f>(Table21[[#This Row],[Adj Close]]-M318)^2</f>
        <v>5.7709344444444215E-3</v>
      </c>
      <c r="P318" s="12">
        <f>ABS(Table21[[#This Row],[Erorr 3]])</f>
        <v>7.5966666666666516E-2</v>
      </c>
      <c r="Q318" s="182">
        <f>Table21[[#This Row],[Abs Erorr 3]]/Table21[[#This Row],[Adj Close]]</f>
        <v>2.8059936714315559E-2</v>
      </c>
    </row>
    <row r="319" spans="1:17" x14ac:dyDescent="0.3">
      <c r="A319" s="72">
        <v>43927</v>
      </c>
      <c r="B319" s="95">
        <v>2.8805000000000001</v>
      </c>
      <c r="C319" s="6">
        <f t="shared" si="21"/>
        <v>2.7073</v>
      </c>
      <c r="D319" s="19">
        <f>Table21[[#This Row],[Adj Close]]-Table21[[#This Row],[Naive Trend ]]</f>
        <v>0.17320000000000002</v>
      </c>
      <c r="E319" s="7">
        <f t="shared" si="20"/>
        <v>2.9998240000000006E-2</v>
      </c>
      <c r="F319" s="7">
        <f>ABS(Table21[[#This Row],[Erorr 1]])</f>
        <v>0.17320000000000002</v>
      </c>
      <c r="G319" s="8">
        <f>Table21[[#This Row],[Abs Erorr 1]]/Table21[[#This Row],[Adj Close]]</f>
        <v>6.0128449921888566E-2</v>
      </c>
      <c r="H319" s="6">
        <f t="shared" si="23"/>
        <v>2.728566666666667</v>
      </c>
      <c r="I319" s="9">
        <f>(Table21[[#This Row],[Adj Close]]-Table21[[#This Row],[3-MA]])</f>
        <v>0.15193333333333303</v>
      </c>
      <c r="J319" s="5">
        <f t="shared" si="22"/>
        <v>2.3083737777777686E-2</v>
      </c>
      <c r="K319" s="5">
        <f>ABS(Table21[[#This Row],[Erorr 2]])</f>
        <v>0.15193333333333303</v>
      </c>
      <c r="L319" s="8">
        <f>Table21[[#This Row],[Abs Erorr 2]]/Table21[[#This Row],[Adj Close]]</f>
        <v>5.2745472429554949E-2</v>
      </c>
      <c r="M319" s="6">
        <f t="shared" si="24"/>
        <v>2.7559166666666663</v>
      </c>
      <c r="N319" s="11">
        <f>Table21[[#This Row],[Adj Close]]-Table21[[#This Row],[6-MA]]</f>
        <v>0.12458333333333371</v>
      </c>
      <c r="O319" s="12">
        <f>(Table21[[#This Row],[Adj Close]]-M319)^2</f>
        <v>1.5521006944444539E-2</v>
      </c>
      <c r="P319" s="12">
        <f>ABS(Table21[[#This Row],[Erorr 3]])</f>
        <v>0.12458333333333371</v>
      </c>
      <c r="Q319" s="182">
        <f>Table21[[#This Row],[Abs Erorr 3]]/Table21[[#This Row],[Adj Close]]</f>
        <v>4.3250593068333176E-2</v>
      </c>
    </row>
    <row r="320" spans="1:17" x14ac:dyDescent="0.3">
      <c r="A320" s="72">
        <v>43928</v>
      </c>
      <c r="B320" s="95">
        <v>2.8805000000000001</v>
      </c>
      <c r="C320" s="6">
        <f t="shared" si="21"/>
        <v>2.8805000000000001</v>
      </c>
      <c r="D320" s="19">
        <f>Table21[[#This Row],[Adj Close]]-Table21[[#This Row],[Naive Trend ]]</f>
        <v>0</v>
      </c>
      <c r="E320" s="7">
        <f t="shared" si="20"/>
        <v>0</v>
      </c>
      <c r="F320" s="7">
        <f>ABS(Table21[[#This Row],[Erorr 1]])</f>
        <v>0</v>
      </c>
      <c r="G320" s="8">
        <f>Table21[[#This Row],[Abs Erorr 1]]/Table21[[#This Row],[Adj Close]]</f>
        <v>0</v>
      </c>
      <c r="H320" s="6">
        <f t="shared" si="23"/>
        <v>2.7863000000000002</v>
      </c>
      <c r="I320" s="9">
        <f>(Table21[[#This Row],[Adj Close]]-Table21[[#This Row],[3-MA]])</f>
        <v>9.4199999999999839E-2</v>
      </c>
      <c r="J320" s="5">
        <f t="shared" si="22"/>
        <v>8.8736399999999691E-3</v>
      </c>
      <c r="K320" s="5">
        <f>ABS(Table21[[#This Row],[Erorr 2]])</f>
        <v>9.4199999999999839E-2</v>
      </c>
      <c r="L320" s="8">
        <f>Table21[[#This Row],[Abs Erorr 2]]/Table21[[#This Row],[Adj Close]]</f>
        <v>3.2702655788925478E-2</v>
      </c>
      <c r="M320" s="6">
        <f t="shared" si="24"/>
        <v>2.7787000000000002</v>
      </c>
      <c r="N320" s="11">
        <f>Table21[[#This Row],[Adj Close]]-Table21[[#This Row],[6-MA]]</f>
        <v>0.10179999999999989</v>
      </c>
      <c r="O320" s="12">
        <f>(Table21[[#This Row],[Adj Close]]-M320)^2</f>
        <v>1.0363239999999978E-2</v>
      </c>
      <c r="P320" s="12">
        <f>ABS(Table21[[#This Row],[Erorr 3]])</f>
        <v>0.10179999999999989</v>
      </c>
      <c r="Q320" s="182">
        <f>Table21[[#This Row],[Abs Erorr 3]]/Table21[[#This Row],[Adj Close]]</f>
        <v>3.5341086616906749E-2</v>
      </c>
    </row>
    <row r="321" spans="1:17" x14ac:dyDescent="0.3">
      <c r="A321" s="72">
        <v>43929</v>
      </c>
      <c r="B321" s="95">
        <v>2.9533999999999998</v>
      </c>
      <c r="C321" s="6">
        <f t="shared" si="21"/>
        <v>2.8805000000000001</v>
      </c>
      <c r="D321" s="19">
        <f>Table21[[#This Row],[Adj Close]]-Table21[[#This Row],[Naive Trend ]]</f>
        <v>7.2899999999999743E-2</v>
      </c>
      <c r="E321" s="7">
        <f t="shared" si="20"/>
        <v>5.3144099999999622E-3</v>
      </c>
      <c r="F321" s="7">
        <f>ABS(Table21[[#This Row],[Erorr 1]])</f>
        <v>7.2899999999999743E-2</v>
      </c>
      <c r="G321" s="8">
        <f>Table21[[#This Row],[Abs Erorr 1]]/Table21[[#This Row],[Adj Close]]</f>
        <v>2.4683415724249931E-2</v>
      </c>
      <c r="H321" s="6">
        <f t="shared" si="23"/>
        <v>2.8227666666666664</v>
      </c>
      <c r="I321" s="9">
        <f>(Table21[[#This Row],[Adj Close]]-Table21[[#This Row],[3-MA]])</f>
        <v>0.13063333333333338</v>
      </c>
      <c r="J321" s="5">
        <f t="shared" si="22"/>
        <v>1.706506777777779E-2</v>
      </c>
      <c r="K321" s="5">
        <f>ABS(Table21[[#This Row],[Erorr 2]])</f>
        <v>0.13063333333333338</v>
      </c>
      <c r="L321" s="8">
        <f>Table21[[#This Row],[Abs Erorr 2]]/Table21[[#This Row],[Adj Close]]</f>
        <v>4.4231507189453984E-2</v>
      </c>
      <c r="M321" s="6">
        <f t="shared" si="24"/>
        <v>2.7954166666666667</v>
      </c>
      <c r="N321" s="11">
        <f>Table21[[#This Row],[Adj Close]]-Table21[[#This Row],[6-MA]]</f>
        <v>0.15798333333333314</v>
      </c>
      <c r="O321" s="12">
        <f>(Table21[[#This Row],[Adj Close]]-M321)^2</f>
        <v>2.4958733611111051E-2</v>
      </c>
      <c r="P321" s="12">
        <f>ABS(Table21[[#This Row],[Erorr 3]])</f>
        <v>0.15798333333333314</v>
      </c>
      <c r="Q321" s="182">
        <f>Table21[[#This Row],[Abs Erorr 3]]/Table21[[#This Row],[Adj Close]]</f>
        <v>5.3492020496151267E-2</v>
      </c>
    </row>
    <row r="322" spans="1:17" x14ac:dyDescent="0.3">
      <c r="A322" s="72">
        <v>43930</v>
      </c>
      <c r="B322" s="95">
        <v>2.9807999999999999</v>
      </c>
      <c r="C322" s="6">
        <f t="shared" si="21"/>
        <v>2.9533999999999998</v>
      </c>
      <c r="D322" s="19">
        <f>Table21[[#This Row],[Adj Close]]-Table21[[#This Row],[Naive Trend ]]</f>
        <v>2.7400000000000091E-2</v>
      </c>
      <c r="E322" s="7">
        <f t="shared" si="20"/>
        <v>7.5076000000000493E-4</v>
      </c>
      <c r="F322" s="7">
        <f>ABS(Table21[[#This Row],[Erorr 1]])</f>
        <v>2.7400000000000091E-2</v>
      </c>
      <c r="G322" s="8">
        <f>Table21[[#This Row],[Abs Erorr 1]]/Table21[[#This Row],[Adj Close]]</f>
        <v>9.1921631776704545E-3</v>
      </c>
      <c r="H322" s="6">
        <f t="shared" si="23"/>
        <v>2.9047999999999998</v>
      </c>
      <c r="I322" s="9">
        <f>(Table21[[#This Row],[Adj Close]]-Table21[[#This Row],[3-MA]])</f>
        <v>7.6000000000000068E-2</v>
      </c>
      <c r="J322" s="5">
        <f t="shared" si="22"/>
        <v>5.7760000000000103E-3</v>
      </c>
      <c r="K322" s="5">
        <f>ABS(Table21[[#This Row],[Erorr 2]])</f>
        <v>7.6000000000000068E-2</v>
      </c>
      <c r="L322" s="8">
        <f>Table21[[#This Row],[Abs Erorr 2]]/Table21[[#This Row],[Adj Close]]</f>
        <v>2.5496511003757404E-2</v>
      </c>
      <c r="M322" s="6">
        <f t="shared" si="24"/>
        <v>2.8166833333333332</v>
      </c>
      <c r="N322" s="11">
        <f>Table21[[#This Row],[Adj Close]]-Table21[[#This Row],[6-MA]]</f>
        <v>0.16411666666666669</v>
      </c>
      <c r="O322" s="12">
        <f>(Table21[[#This Row],[Adj Close]]-M322)^2</f>
        <v>2.6934280277777785E-2</v>
      </c>
      <c r="P322" s="12">
        <f>ABS(Table21[[#This Row],[Erorr 3]])</f>
        <v>0.16411666666666669</v>
      </c>
      <c r="Q322" s="182">
        <f>Table21[[#This Row],[Abs Erorr 3]]/Table21[[#This Row],[Adj Close]]</f>
        <v>5.5057926283771701E-2</v>
      </c>
    </row>
    <row r="323" spans="1:17" x14ac:dyDescent="0.3">
      <c r="A323" s="72">
        <v>43934</v>
      </c>
      <c r="B323" s="95">
        <v>2.9624999999999999</v>
      </c>
      <c r="C323" s="6">
        <f t="shared" si="21"/>
        <v>2.9807999999999999</v>
      </c>
      <c r="D323" s="19">
        <f>Table21[[#This Row],[Adj Close]]-Table21[[#This Row],[Naive Trend ]]</f>
        <v>-1.8299999999999983E-2</v>
      </c>
      <c r="E323" s="7">
        <f t="shared" ref="E323:E386" si="25">(B323-C323)^2</f>
        <v>3.3488999999999936E-4</v>
      </c>
      <c r="F323" s="7">
        <f>ABS(Table21[[#This Row],[Erorr 1]])</f>
        <v>1.8299999999999983E-2</v>
      </c>
      <c r="G323" s="8">
        <f>Table21[[#This Row],[Abs Erorr 1]]/Table21[[#This Row],[Adj Close]]</f>
        <v>6.1772151898734119E-3</v>
      </c>
      <c r="H323" s="6">
        <f t="shared" si="23"/>
        <v>2.9382333333333333</v>
      </c>
      <c r="I323" s="9">
        <f>(Table21[[#This Row],[Adj Close]]-Table21[[#This Row],[3-MA]])</f>
        <v>2.4266666666666659E-2</v>
      </c>
      <c r="J323" s="5">
        <f t="shared" si="22"/>
        <v>5.8887111111111069E-4</v>
      </c>
      <c r="K323" s="5">
        <f>ABS(Table21[[#This Row],[Erorr 2]])</f>
        <v>2.4266666666666659E-2</v>
      </c>
      <c r="L323" s="8">
        <f>Table21[[#This Row],[Abs Erorr 2]]/Table21[[#This Row],[Adj Close]]</f>
        <v>8.1912798874824166E-3</v>
      </c>
      <c r="M323" s="6">
        <f t="shared" si="24"/>
        <v>2.8622666666666667</v>
      </c>
      <c r="N323" s="11">
        <f>Table21[[#This Row],[Adj Close]]-Table21[[#This Row],[6-MA]]</f>
        <v>0.10023333333333317</v>
      </c>
      <c r="O323" s="12">
        <f>(Table21[[#This Row],[Adj Close]]-M323)^2</f>
        <v>1.0046721111111078E-2</v>
      </c>
      <c r="P323" s="12">
        <f>ABS(Table21[[#This Row],[Erorr 3]])</f>
        <v>0.10023333333333317</v>
      </c>
      <c r="Q323" s="182">
        <f>Table21[[#This Row],[Abs Erorr 3]]/Table21[[#This Row],[Adj Close]]</f>
        <v>3.3834036568213731E-2</v>
      </c>
    </row>
    <row r="324" spans="1:17" x14ac:dyDescent="0.3">
      <c r="A324" s="72">
        <v>43935</v>
      </c>
      <c r="B324" s="95">
        <v>3.0718999999999999</v>
      </c>
      <c r="C324" s="6">
        <f t="shared" ref="C324:C387" si="26">B323</f>
        <v>2.9624999999999999</v>
      </c>
      <c r="D324" s="19">
        <f>Table21[[#This Row],[Adj Close]]-Table21[[#This Row],[Naive Trend ]]</f>
        <v>0.10939999999999994</v>
      </c>
      <c r="E324" s="7">
        <f t="shared" si="25"/>
        <v>1.1968359999999987E-2</v>
      </c>
      <c r="F324" s="7">
        <f>ABS(Table21[[#This Row],[Erorr 1]])</f>
        <v>0.10939999999999994</v>
      </c>
      <c r="G324" s="8">
        <f>Table21[[#This Row],[Abs Erorr 1]]/Table21[[#This Row],[Adj Close]]</f>
        <v>3.5613138448517184E-2</v>
      </c>
      <c r="H324" s="6">
        <f t="shared" si="23"/>
        <v>2.9655666666666662</v>
      </c>
      <c r="I324" s="9">
        <f>(Table21[[#This Row],[Adj Close]]-Table21[[#This Row],[3-MA]])</f>
        <v>0.10633333333333361</v>
      </c>
      <c r="J324" s="5">
        <f t="shared" si="22"/>
        <v>1.1306777777777837E-2</v>
      </c>
      <c r="K324" s="5">
        <f>ABS(Table21[[#This Row],[Erorr 2]])</f>
        <v>0.10633333333333361</v>
      </c>
      <c r="L324" s="8">
        <f>Table21[[#This Row],[Abs Erorr 2]]/Table21[[#This Row],[Adj Close]]</f>
        <v>3.4614842063001278E-2</v>
      </c>
      <c r="M324" s="6">
        <f t="shared" si="24"/>
        <v>2.8941666666666666</v>
      </c>
      <c r="N324" s="11">
        <f>Table21[[#This Row],[Adj Close]]-Table21[[#This Row],[6-MA]]</f>
        <v>0.1777333333333333</v>
      </c>
      <c r="O324" s="12">
        <f>(Table21[[#This Row],[Adj Close]]-M324)^2</f>
        <v>3.1589137777777762E-2</v>
      </c>
      <c r="P324" s="12">
        <f>ABS(Table21[[#This Row],[Erorr 3]])</f>
        <v>0.1777333333333333</v>
      </c>
      <c r="Q324" s="182">
        <f>Table21[[#This Row],[Abs Erorr 3]]/Table21[[#This Row],[Adj Close]]</f>
        <v>5.7857786169254632E-2</v>
      </c>
    </row>
    <row r="325" spans="1:17" x14ac:dyDescent="0.3">
      <c r="A325" s="72">
        <v>43936</v>
      </c>
      <c r="B325" s="95">
        <v>2.9443000000000001</v>
      </c>
      <c r="C325" s="6">
        <f t="shared" si="26"/>
        <v>3.0718999999999999</v>
      </c>
      <c r="D325" s="19">
        <f>Table21[[#This Row],[Adj Close]]-Table21[[#This Row],[Naive Trend ]]</f>
        <v>-0.12759999999999971</v>
      </c>
      <c r="E325" s="7">
        <f t="shared" si="25"/>
        <v>1.6281759999999926E-2</v>
      </c>
      <c r="F325" s="7">
        <f>ABS(Table21[[#This Row],[Erorr 1]])</f>
        <v>0.12759999999999971</v>
      </c>
      <c r="G325" s="8">
        <f>Table21[[#This Row],[Abs Erorr 1]]/Table21[[#This Row],[Adj Close]]</f>
        <v>4.3337975070475057E-2</v>
      </c>
      <c r="H325" s="6">
        <f t="shared" si="23"/>
        <v>3.0050666666666666</v>
      </c>
      <c r="I325" s="9">
        <f>(Table21[[#This Row],[Adj Close]]-Table21[[#This Row],[3-MA]])</f>
        <v>-6.0766666666666413E-2</v>
      </c>
      <c r="J325" s="5">
        <f t="shared" ref="J325:J388" si="27">(B325-H325)^2</f>
        <v>3.6925877777777469E-3</v>
      </c>
      <c r="K325" s="5">
        <f>ABS(Table21[[#This Row],[Erorr 2]])</f>
        <v>6.0766666666666413E-2</v>
      </c>
      <c r="L325" s="8">
        <f>Table21[[#This Row],[Abs Erorr 2]]/Table21[[#This Row],[Adj Close]]</f>
        <v>2.0638748315955035E-2</v>
      </c>
      <c r="M325" s="6">
        <f t="shared" si="24"/>
        <v>2.9549333333333334</v>
      </c>
      <c r="N325" s="11">
        <f>Table21[[#This Row],[Adj Close]]-Table21[[#This Row],[6-MA]]</f>
        <v>-1.0633333333333272E-2</v>
      </c>
      <c r="O325" s="12">
        <f>(Table21[[#This Row],[Adj Close]]-M325)^2</f>
        <v>1.1306777777777649E-4</v>
      </c>
      <c r="P325" s="12">
        <f>ABS(Table21[[#This Row],[Erorr 3]])</f>
        <v>1.0633333333333272E-2</v>
      </c>
      <c r="Q325" s="182">
        <f>Table21[[#This Row],[Abs Erorr 3]]/Table21[[#This Row],[Adj Close]]</f>
        <v>3.6114979225395755E-3</v>
      </c>
    </row>
    <row r="326" spans="1:17" x14ac:dyDescent="0.3">
      <c r="A326" s="72">
        <v>43937</v>
      </c>
      <c r="B326" s="95">
        <v>3.1539999999999999</v>
      </c>
      <c r="C326" s="6">
        <f t="shared" si="26"/>
        <v>2.9443000000000001</v>
      </c>
      <c r="D326" s="19">
        <f>Table21[[#This Row],[Adj Close]]-Table21[[#This Row],[Naive Trend ]]</f>
        <v>0.20969999999999978</v>
      </c>
      <c r="E326" s="7">
        <f t="shared" si="25"/>
        <v>4.3974089999999903E-2</v>
      </c>
      <c r="F326" s="7">
        <f>ABS(Table21[[#This Row],[Erorr 1]])</f>
        <v>0.20969999999999978</v>
      </c>
      <c r="G326" s="8">
        <f>Table21[[#This Row],[Abs Erorr 1]]/Table21[[#This Row],[Adj Close]]</f>
        <v>6.6487000634115334E-2</v>
      </c>
      <c r="H326" s="6">
        <f t="shared" ref="H326:H389" si="28">AVERAGE(B323:B325)</f>
        <v>2.9929000000000001</v>
      </c>
      <c r="I326" s="9">
        <f>(Table21[[#This Row],[Adj Close]]-Table21[[#This Row],[3-MA]])</f>
        <v>0.1610999999999998</v>
      </c>
      <c r="J326" s="5">
        <f t="shared" si="27"/>
        <v>2.5953209999999935E-2</v>
      </c>
      <c r="K326" s="5">
        <f>ABS(Table21[[#This Row],[Erorr 2]])</f>
        <v>0.1610999999999998</v>
      </c>
      <c r="L326" s="8">
        <f>Table21[[#This Row],[Abs Erorr 2]]/Table21[[#This Row],[Adj Close]]</f>
        <v>5.1077996195307486E-2</v>
      </c>
      <c r="M326" s="6">
        <f t="shared" si="24"/>
        <v>2.9655666666666662</v>
      </c>
      <c r="N326" s="11">
        <f>Table21[[#This Row],[Adj Close]]-Table21[[#This Row],[6-MA]]</f>
        <v>0.18843333333333367</v>
      </c>
      <c r="O326" s="12">
        <f>(Table21[[#This Row],[Adj Close]]-M326)^2</f>
        <v>3.5507121111111241E-2</v>
      </c>
      <c r="P326" s="12">
        <f>ABS(Table21[[#This Row],[Erorr 3]])</f>
        <v>0.18843333333333367</v>
      </c>
      <c r="Q326" s="182">
        <f>Table21[[#This Row],[Abs Erorr 3]]/Table21[[#This Row],[Adj Close]]</f>
        <v>5.9744240118368319E-2</v>
      </c>
    </row>
    <row r="327" spans="1:17" x14ac:dyDescent="0.3">
      <c r="A327" s="72">
        <v>43938</v>
      </c>
      <c r="B327" s="95">
        <v>3.1722000000000001</v>
      </c>
      <c r="C327" s="6">
        <f t="shared" si="26"/>
        <v>3.1539999999999999</v>
      </c>
      <c r="D327" s="19">
        <f>Table21[[#This Row],[Adj Close]]-Table21[[#This Row],[Naive Trend ]]</f>
        <v>1.8200000000000216E-2</v>
      </c>
      <c r="E327" s="7">
        <f t="shared" si="25"/>
        <v>3.3124000000000787E-4</v>
      </c>
      <c r="F327" s="7">
        <f>ABS(Table21[[#This Row],[Erorr 1]])</f>
        <v>1.8200000000000216E-2</v>
      </c>
      <c r="G327" s="8">
        <f>Table21[[#This Row],[Abs Erorr 1]]/Table21[[#This Row],[Adj Close]]</f>
        <v>5.7373431687788336E-3</v>
      </c>
      <c r="H327" s="6">
        <f t="shared" si="28"/>
        <v>3.0567333333333333</v>
      </c>
      <c r="I327" s="9">
        <f>(Table21[[#This Row],[Adj Close]]-Table21[[#This Row],[3-MA]])</f>
        <v>0.11546666666666683</v>
      </c>
      <c r="J327" s="5">
        <f t="shared" si="27"/>
        <v>1.3332551111111148E-2</v>
      </c>
      <c r="K327" s="5">
        <f>ABS(Table21[[#This Row],[Erorr 2]])</f>
        <v>0.11546666666666683</v>
      </c>
      <c r="L327" s="8">
        <f>Table21[[#This Row],[Abs Erorr 2]]/Table21[[#This Row],[Adj Close]]</f>
        <v>3.6399554462728335E-2</v>
      </c>
      <c r="M327" s="6">
        <f t="shared" si="24"/>
        <v>3.0111499999999993</v>
      </c>
      <c r="N327" s="11">
        <f>Table21[[#This Row],[Adj Close]]-Table21[[#This Row],[6-MA]]</f>
        <v>0.1610500000000008</v>
      </c>
      <c r="O327" s="12">
        <f>(Table21[[#This Row],[Adj Close]]-M327)^2</f>
        <v>2.593710250000026E-2</v>
      </c>
      <c r="P327" s="12">
        <f>ABS(Table21[[#This Row],[Erorr 3]])</f>
        <v>0.1610500000000008</v>
      </c>
      <c r="Q327" s="182">
        <f>Table21[[#This Row],[Abs Erorr 3]]/Table21[[#This Row],[Adj Close]]</f>
        <v>5.0769182270979381E-2</v>
      </c>
    </row>
    <row r="328" spans="1:17" x14ac:dyDescent="0.3">
      <c r="A328" s="72">
        <v>43941</v>
      </c>
      <c r="B328" s="95">
        <v>3.1356999999999999</v>
      </c>
      <c r="C328" s="6">
        <f t="shared" si="26"/>
        <v>3.1722000000000001</v>
      </c>
      <c r="D328" s="19">
        <f>Table21[[#This Row],[Adj Close]]-Table21[[#This Row],[Naive Trend ]]</f>
        <v>-3.6500000000000199E-2</v>
      </c>
      <c r="E328" s="7">
        <f t="shared" si="25"/>
        <v>1.3322500000000146E-3</v>
      </c>
      <c r="F328" s="7">
        <f>ABS(Table21[[#This Row],[Erorr 1]])</f>
        <v>3.6500000000000199E-2</v>
      </c>
      <c r="G328" s="8">
        <f>Table21[[#This Row],[Abs Erorr 1]]/Table21[[#This Row],[Adj Close]]</f>
        <v>1.1640144146442644E-2</v>
      </c>
      <c r="H328" s="6">
        <f t="shared" si="28"/>
        <v>3.0901666666666667</v>
      </c>
      <c r="I328" s="9">
        <f>(Table21[[#This Row],[Adj Close]]-Table21[[#This Row],[3-MA]])</f>
        <v>4.5533333333333204E-2</v>
      </c>
      <c r="J328" s="5">
        <f t="shared" si="27"/>
        <v>2.0732844444444325E-3</v>
      </c>
      <c r="K328" s="5">
        <f>ABS(Table21[[#This Row],[Erorr 2]])</f>
        <v>4.5533333333333204E-2</v>
      </c>
      <c r="L328" s="8">
        <f>Table21[[#This Row],[Abs Erorr 2]]/Table21[[#This Row],[Adj Close]]</f>
        <v>1.4520946944329241E-2</v>
      </c>
      <c r="M328" s="6">
        <f t="shared" si="24"/>
        <v>3.0476166666666664</v>
      </c>
      <c r="N328" s="11">
        <f>Table21[[#This Row],[Adj Close]]-Table21[[#This Row],[6-MA]]</f>
        <v>8.8083333333333513E-2</v>
      </c>
      <c r="O328" s="12">
        <f>(Table21[[#This Row],[Adj Close]]-M328)^2</f>
        <v>7.7586736111111432E-3</v>
      </c>
      <c r="P328" s="12">
        <f>ABS(Table21[[#This Row],[Erorr 3]])</f>
        <v>8.8083333333333513E-2</v>
      </c>
      <c r="Q328" s="182">
        <f>Table21[[#This Row],[Abs Erorr 3]]/Table21[[#This Row],[Adj Close]]</f>
        <v>2.8090484846552129E-2</v>
      </c>
    </row>
    <row r="329" spans="1:17" x14ac:dyDescent="0.3">
      <c r="A329" s="72">
        <v>43942</v>
      </c>
      <c r="B329" s="95">
        <v>3.0628000000000002</v>
      </c>
      <c r="C329" s="6">
        <f t="shared" si="26"/>
        <v>3.1356999999999999</v>
      </c>
      <c r="D329" s="19">
        <f>Table21[[#This Row],[Adj Close]]-Table21[[#This Row],[Naive Trend ]]</f>
        <v>-7.2899999999999743E-2</v>
      </c>
      <c r="E329" s="7">
        <f t="shared" si="25"/>
        <v>5.3144099999999622E-3</v>
      </c>
      <c r="F329" s="7">
        <f>ABS(Table21[[#This Row],[Erorr 1]])</f>
        <v>7.2899999999999743E-2</v>
      </c>
      <c r="G329" s="8">
        <f>Table21[[#This Row],[Abs Erorr 1]]/Table21[[#This Row],[Adj Close]]</f>
        <v>2.3801750032649779E-2</v>
      </c>
      <c r="H329" s="6">
        <f t="shared" si="28"/>
        <v>3.1539666666666668</v>
      </c>
      <c r="I329" s="9">
        <f>(Table21[[#This Row],[Adj Close]]-Table21[[#This Row],[3-MA]])</f>
        <v>-9.1166666666666618E-2</v>
      </c>
      <c r="J329" s="5">
        <f t="shared" si="27"/>
        <v>8.3113611111111027E-3</v>
      </c>
      <c r="K329" s="5">
        <f>ABS(Table21[[#This Row],[Erorr 2]])</f>
        <v>9.1166666666666618E-2</v>
      </c>
      <c r="L329" s="8">
        <f>Table21[[#This Row],[Abs Erorr 2]]/Table21[[#This Row],[Adj Close]]</f>
        <v>2.9765791650341718E-2</v>
      </c>
      <c r="M329" s="6">
        <f t="shared" ref="M329:M392" si="29">AVERAGE(B323:B328)</f>
        <v>3.0734333333333335</v>
      </c>
      <c r="N329" s="11">
        <f>Table21[[#This Row],[Adj Close]]-Table21[[#This Row],[6-MA]]</f>
        <v>-1.0633333333333272E-2</v>
      </c>
      <c r="O329" s="12">
        <f>(Table21[[#This Row],[Adj Close]]-M329)^2</f>
        <v>1.1306777777777649E-4</v>
      </c>
      <c r="P329" s="12">
        <f>ABS(Table21[[#This Row],[Erorr 3]])</f>
        <v>1.0633333333333272E-2</v>
      </c>
      <c r="Q329" s="182">
        <f>Table21[[#This Row],[Abs Erorr 3]]/Table21[[#This Row],[Adj Close]]</f>
        <v>3.4717687519045552E-3</v>
      </c>
    </row>
    <row r="330" spans="1:17" x14ac:dyDescent="0.3">
      <c r="A330" s="72">
        <v>43943</v>
      </c>
      <c r="B330" s="95">
        <v>3.081</v>
      </c>
      <c r="C330" s="6">
        <f t="shared" si="26"/>
        <v>3.0628000000000002</v>
      </c>
      <c r="D330" s="19">
        <f>Table21[[#This Row],[Adj Close]]-Table21[[#This Row],[Naive Trend ]]</f>
        <v>1.8199999999999772E-2</v>
      </c>
      <c r="E330" s="7">
        <f t="shared" si="25"/>
        <v>3.3123999999999171E-4</v>
      </c>
      <c r="F330" s="7">
        <f>ABS(Table21[[#This Row],[Erorr 1]])</f>
        <v>1.8199999999999772E-2</v>
      </c>
      <c r="G330" s="8">
        <f>Table21[[#This Row],[Abs Erorr 1]]/Table21[[#This Row],[Adj Close]]</f>
        <v>5.9071729957805167E-3</v>
      </c>
      <c r="H330" s="6">
        <f t="shared" si="28"/>
        <v>3.1235666666666666</v>
      </c>
      <c r="I330" s="9">
        <f>(Table21[[#This Row],[Adj Close]]-Table21[[#This Row],[3-MA]])</f>
        <v>-4.2566666666666642E-2</v>
      </c>
      <c r="J330" s="5">
        <f t="shared" si="27"/>
        <v>1.811921111111109E-3</v>
      </c>
      <c r="K330" s="5">
        <f>ABS(Table21[[#This Row],[Erorr 2]])</f>
        <v>4.2566666666666642E-2</v>
      </c>
      <c r="L330" s="8">
        <f>Table21[[#This Row],[Abs Erorr 2]]/Table21[[#This Row],[Adj Close]]</f>
        <v>1.3815860651303682E-2</v>
      </c>
      <c r="M330" s="6">
        <f t="shared" si="29"/>
        <v>3.09015</v>
      </c>
      <c r="N330" s="11">
        <f>Table21[[#This Row],[Adj Close]]-Table21[[#This Row],[6-MA]]</f>
        <v>-9.1499999999999915E-3</v>
      </c>
      <c r="O330" s="12">
        <f>(Table21[[#This Row],[Adj Close]]-M330)^2</f>
        <v>8.3722499999999841E-5</v>
      </c>
      <c r="P330" s="12">
        <f>ABS(Table21[[#This Row],[Erorr 3]])</f>
        <v>9.1499999999999915E-3</v>
      </c>
      <c r="Q330" s="182">
        <f>Table21[[#This Row],[Abs Erorr 3]]/Table21[[#This Row],[Adj Close]]</f>
        <v>2.969814995131448E-3</v>
      </c>
    </row>
    <row r="331" spans="1:17" x14ac:dyDescent="0.3">
      <c r="A331" s="72">
        <v>43944</v>
      </c>
      <c r="B331" s="95">
        <v>3.0901999999999998</v>
      </c>
      <c r="C331" s="6">
        <f t="shared" si="26"/>
        <v>3.081</v>
      </c>
      <c r="D331" s="19">
        <f>Table21[[#This Row],[Adj Close]]-Table21[[#This Row],[Naive Trend ]]</f>
        <v>9.1999999999998749E-3</v>
      </c>
      <c r="E331" s="7">
        <f t="shared" si="25"/>
        <v>8.4639999999997699E-5</v>
      </c>
      <c r="F331" s="7">
        <f>ABS(Table21[[#This Row],[Erorr 1]])</f>
        <v>9.1999999999998749E-3</v>
      </c>
      <c r="G331" s="8">
        <f>Table21[[#This Row],[Abs Erorr 1]]/Table21[[#This Row],[Adj Close]]</f>
        <v>2.9771535822923681E-3</v>
      </c>
      <c r="H331" s="6">
        <f t="shared" si="28"/>
        <v>3.0931666666666668</v>
      </c>
      <c r="I331" s="9">
        <f>(Table21[[#This Row],[Adj Close]]-Table21[[#This Row],[3-MA]])</f>
        <v>-2.9666666666670061E-3</v>
      </c>
      <c r="J331" s="5">
        <f t="shared" si="27"/>
        <v>8.8011111111131243E-6</v>
      </c>
      <c r="K331" s="5">
        <f>ABS(Table21[[#This Row],[Erorr 2]])</f>
        <v>2.9666666666670061E-3</v>
      </c>
      <c r="L331" s="8">
        <f>Table21[[#This Row],[Abs Erorr 2]]/Table21[[#This Row],[Adj Close]]</f>
        <v>9.600241624059952E-4</v>
      </c>
      <c r="M331" s="6">
        <f t="shared" si="29"/>
        <v>3.0916666666666668</v>
      </c>
      <c r="N331" s="11">
        <f>Table21[[#This Row],[Adj Close]]-Table21[[#This Row],[6-MA]]</f>
        <v>-1.4666666666669492E-3</v>
      </c>
      <c r="O331" s="12">
        <f>(Table21[[#This Row],[Adj Close]]-M331)^2</f>
        <v>2.1511111111119399E-6</v>
      </c>
      <c r="P331" s="12">
        <f>ABS(Table21[[#This Row],[Erorr 3]])</f>
        <v>1.4666666666669492E-3</v>
      </c>
      <c r="Q331" s="182">
        <f>Table21[[#This Row],[Abs Erorr 3]]/Table21[[#This Row],[Adj Close]]</f>
        <v>4.7461868703221454E-4</v>
      </c>
    </row>
    <row r="332" spans="1:17" x14ac:dyDescent="0.3">
      <c r="A332" s="72">
        <v>43945</v>
      </c>
      <c r="B332" s="95">
        <v>3.0901999999999998</v>
      </c>
      <c r="C332" s="6">
        <f t="shared" si="26"/>
        <v>3.0901999999999998</v>
      </c>
      <c r="D332" s="19">
        <f>Table21[[#This Row],[Adj Close]]-Table21[[#This Row],[Naive Trend ]]</f>
        <v>0</v>
      </c>
      <c r="E332" s="7">
        <f t="shared" si="25"/>
        <v>0</v>
      </c>
      <c r="F332" s="7">
        <f>ABS(Table21[[#This Row],[Erorr 1]])</f>
        <v>0</v>
      </c>
      <c r="G332" s="8">
        <f>Table21[[#This Row],[Abs Erorr 1]]/Table21[[#This Row],[Adj Close]]</f>
        <v>0</v>
      </c>
      <c r="H332" s="6">
        <f t="shared" si="28"/>
        <v>3.0779999999999998</v>
      </c>
      <c r="I332" s="9">
        <f>(Table21[[#This Row],[Adj Close]]-Table21[[#This Row],[3-MA]])</f>
        <v>1.2199999999999989E-2</v>
      </c>
      <c r="J332" s="5">
        <f t="shared" si="27"/>
        <v>1.4883999999999972E-4</v>
      </c>
      <c r="K332" s="5">
        <f>ABS(Table21[[#This Row],[Erorr 2]])</f>
        <v>1.2199999999999989E-2</v>
      </c>
      <c r="L332" s="8">
        <f>Table21[[#This Row],[Abs Erorr 2]]/Table21[[#This Row],[Adj Close]]</f>
        <v>3.947964533039929E-3</v>
      </c>
      <c r="M332" s="6">
        <f t="shared" si="29"/>
        <v>3.1159833333333329</v>
      </c>
      <c r="N332" s="11">
        <f>Table21[[#This Row],[Adj Close]]-Table21[[#This Row],[6-MA]]</f>
        <v>-2.5783333333333047E-2</v>
      </c>
      <c r="O332" s="12">
        <f>(Table21[[#This Row],[Adj Close]]-M332)^2</f>
        <v>6.6478027777776305E-4</v>
      </c>
      <c r="P332" s="12">
        <f>ABS(Table21[[#This Row],[Erorr 3]])</f>
        <v>2.5783333333333047E-2</v>
      </c>
      <c r="Q332" s="182">
        <f>Table21[[#This Row],[Abs Erorr 3]]/Table21[[#This Row],[Adj Close]]</f>
        <v>8.3435807822577982E-3</v>
      </c>
    </row>
    <row r="333" spans="1:17" x14ac:dyDescent="0.3">
      <c r="A333" s="72">
        <v>43948</v>
      </c>
      <c r="B333" s="95">
        <v>3.1539999999999999</v>
      </c>
      <c r="C333" s="6">
        <f t="shared" si="26"/>
        <v>3.0901999999999998</v>
      </c>
      <c r="D333" s="19">
        <f>Table21[[#This Row],[Adj Close]]-Table21[[#This Row],[Naive Trend ]]</f>
        <v>6.3800000000000079E-2</v>
      </c>
      <c r="E333" s="7">
        <f t="shared" si="25"/>
        <v>4.0704400000000102E-3</v>
      </c>
      <c r="F333" s="7">
        <f>ABS(Table21[[#This Row],[Erorr 1]])</f>
        <v>6.3800000000000079E-2</v>
      </c>
      <c r="G333" s="8">
        <f>Table21[[#This Row],[Abs Erorr 1]]/Table21[[#This Row],[Adj Close]]</f>
        <v>2.0228281547241624E-2</v>
      </c>
      <c r="H333" s="6">
        <f t="shared" si="28"/>
        <v>3.0871333333333335</v>
      </c>
      <c r="I333" s="9">
        <f>(Table21[[#This Row],[Adj Close]]-Table21[[#This Row],[3-MA]])</f>
        <v>6.6866666666666408E-2</v>
      </c>
      <c r="J333" s="5">
        <f t="shared" si="27"/>
        <v>4.4711511111110765E-3</v>
      </c>
      <c r="K333" s="5">
        <f>ABS(Table21[[#This Row],[Erorr 2]])</f>
        <v>6.6866666666666408E-2</v>
      </c>
      <c r="L333" s="8">
        <f>Table21[[#This Row],[Abs Erorr 2]]/Table21[[#This Row],[Adj Close]]</f>
        <v>2.1200591841048323E-2</v>
      </c>
      <c r="M333" s="6">
        <f t="shared" si="29"/>
        <v>3.1053499999999996</v>
      </c>
      <c r="N333" s="11">
        <f>Table21[[#This Row],[Adj Close]]-Table21[[#This Row],[6-MA]]</f>
        <v>4.8650000000000304E-2</v>
      </c>
      <c r="O333" s="12">
        <f>(Table21[[#This Row],[Adj Close]]-M333)^2</f>
        <v>2.3668225000000294E-3</v>
      </c>
      <c r="P333" s="12">
        <f>ABS(Table21[[#This Row],[Erorr 3]])</f>
        <v>4.8650000000000304E-2</v>
      </c>
      <c r="Q333" s="182">
        <f>Table21[[#This Row],[Abs Erorr 3]]/Table21[[#This Row],[Adj Close]]</f>
        <v>1.5424857324033071E-2</v>
      </c>
    </row>
    <row r="334" spans="1:17" x14ac:dyDescent="0.3">
      <c r="A334" s="72">
        <v>43949</v>
      </c>
      <c r="B334" s="95">
        <v>3.1084000000000001</v>
      </c>
      <c r="C334" s="6">
        <f t="shared" si="26"/>
        <v>3.1539999999999999</v>
      </c>
      <c r="D334" s="19">
        <f>Table21[[#This Row],[Adj Close]]-Table21[[#This Row],[Naive Trend ]]</f>
        <v>-4.5599999999999863E-2</v>
      </c>
      <c r="E334" s="7">
        <f t="shared" si="25"/>
        <v>2.0793599999999876E-3</v>
      </c>
      <c r="F334" s="7">
        <f>ABS(Table21[[#This Row],[Erorr 1]])</f>
        <v>4.5599999999999863E-2</v>
      </c>
      <c r="G334" s="8">
        <f>Table21[[#This Row],[Abs Erorr 1]]/Table21[[#This Row],[Adj Close]]</f>
        <v>1.4669926650366703E-2</v>
      </c>
      <c r="H334" s="6">
        <f t="shared" si="28"/>
        <v>3.1114666666666664</v>
      </c>
      <c r="I334" s="9">
        <f>(Table21[[#This Row],[Adj Close]]-Table21[[#This Row],[3-MA]])</f>
        <v>-3.0666666666663289E-3</v>
      </c>
      <c r="J334" s="5">
        <f t="shared" si="27"/>
        <v>9.4044444444423731E-6</v>
      </c>
      <c r="K334" s="5">
        <f>ABS(Table21[[#This Row],[Erorr 2]])</f>
        <v>3.0666666666663289E-3</v>
      </c>
      <c r="L334" s="8">
        <f>Table21[[#This Row],[Abs Erorr 2]]/Table21[[#This Row],[Adj Close]]</f>
        <v>9.8657401449823989E-4</v>
      </c>
      <c r="M334" s="6">
        <f t="shared" si="29"/>
        <v>3.1023166666666668</v>
      </c>
      <c r="N334" s="11">
        <f>Table21[[#This Row],[Adj Close]]-Table21[[#This Row],[6-MA]]</f>
        <v>6.0833333333332185E-3</v>
      </c>
      <c r="O334" s="12">
        <f>(Table21[[#This Row],[Adj Close]]-M334)^2</f>
        <v>3.7006944444443046E-5</v>
      </c>
      <c r="P334" s="12">
        <f>ABS(Table21[[#This Row],[Erorr 3]])</f>
        <v>6.0833333333332185E-3</v>
      </c>
      <c r="Q334" s="182">
        <f>Table21[[#This Row],[Abs Erorr 3]]/Table21[[#This Row],[Adj Close]]</f>
        <v>1.9570625831081003E-3</v>
      </c>
    </row>
    <row r="335" spans="1:17" x14ac:dyDescent="0.3">
      <c r="A335" s="72">
        <v>43950</v>
      </c>
      <c r="B335" s="95">
        <v>3.1995</v>
      </c>
      <c r="C335" s="6">
        <f t="shared" si="26"/>
        <v>3.1084000000000001</v>
      </c>
      <c r="D335" s="19">
        <f>Table21[[#This Row],[Adj Close]]-Table21[[#This Row],[Naive Trend ]]</f>
        <v>9.1099999999999959E-2</v>
      </c>
      <c r="E335" s="7">
        <f t="shared" si="25"/>
        <v>8.2992099999999926E-3</v>
      </c>
      <c r="F335" s="7">
        <f>ABS(Table21[[#This Row],[Erorr 1]])</f>
        <v>9.1099999999999959E-2</v>
      </c>
      <c r="G335" s="8">
        <f>Table21[[#This Row],[Abs Erorr 1]]/Table21[[#This Row],[Adj Close]]</f>
        <v>2.8473198937333945E-2</v>
      </c>
      <c r="H335" s="6">
        <f t="shared" si="28"/>
        <v>3.1175333333333328</v>
      </c>
      <c r="I335" s="9">
        <f>(Table21[[#This Row],[Adj Close]]-Table21[[#This Row],[3-MA]])</f>
        <v>8.1966666666667187E-2</v>
      </c>
      <c r="J335" s="5">
        <f t="shared" si="27"/>
        <v>6.7185344444445298E-3</v>
      </c>
      <c r="K335" s="5">
        <f>ABS(Table21[[#This Row],[Erorr 2]])</f>
        <v>8.1966666666667187E-2</v>
      </c>
      <c r="L335" s="8">
        <f>Table21[[#This Row],[Abs Erorr 2]]/Table21[[#This Row],[Adj Close]]</f>
        <v>2.5618586237433096E-2</v>
      </c>
      <c r="M335" s="6">
        <f t="shared" si="29"/>
        <v>3.0977666666666668</v>
      </c>
      <c r="N335" s="11">
        <f>Table21[[#This Row],[Adj Close]]-Table21[[#This Row],[6-MA]]</f>
        <v>0.10173333333333323</v>
      </c>
      <c r="O335" s="12">
        <f>(Table21[[#This Row],[Adj Close]]-M335)^2</f>
        <v>1.034967111111109E-2</v>
      </c>
      <c r="P335" s="12">
        <f>ABS(Table21[[#This Row],[Erorr 3]])</f>
        <v>0.10173333333333323</v>
      </c>
      <c r="Q335" s="182">
        <f>Table21[[#This Row],[Abs Erorr 3]]/Table21[[#This Row],[Adj Close]]</f>
        <v>3.1796634890868335E-2</v>
      </c>
    </row>
    <row r="336" spans="1:17" x14ac:dyDescent="0.3">
      <c r="A336" s="72">
        <v>43951</v>
      </c>
      <c r="B336" s="95">
        <v>3.2633999999999999</v>
      </c>
      <c r="C336" s="6">
        <f t="shared" si="26"/>
        <v>3.1995</v>
      </c>
      <c r="D336" s="19">
        <f>Table21[[#This Row],[Adj Close]]-Table21[[#This Row],[Naive Trend ]]</f>
        <v>6.3899999999999846E-2</v>
      </c>
      <c r="E336" s="7">
        <f t="shared" si="25"/>
        <v>4.0832099999999804E-3</v>
      </c>
      <c r="F336" s="7">
        <f>ABS(Table21[[#This Row],[Erorr 1]])</f>
        <v>6.3899999999999846E-2</v>
      </c>
      <c r="G336" s="8">
        <f>Table21[[#This Row],[Abs Erorr 1]]/Table21[[#This Row],[Adj Close]]</f>
        <v>1.9580805295090962E-2</v>
      </c>
      <c r="H336" s="6">
        <f t="shared" si="28"/>
        <v>3.1539666666666668</v>
      </c>
      <c r="I336" s="9">
        <f>(Table21[[#This Row],[Adj Close]]-Table21[[#This Row],[3-MA]])</f>
        <v>0.10943333333333305</v>
      </c>
      <c r="J336" s="5">
        <f t="shared" si="27"/>
        <v>1.1975654444444383E-2</v>
      </c>
      <c r="K336" s="5">
        <f>ABS(Table21[[#This Row],[Erorr 2]])</f>
        <v>0.10943333333333305</v>
      </c>
      <c r="L336" s="8">
        <f>Table21[[#This Row],[Abs Erorr 2]]/Table21[[#This Row],[Adj Close]]</f>
        <v>3.3533533533533451E-2</v>
      </c>
      <c r="M336" s="6">
        <f t="shared" si="29"/>
        <v>3.1205499999999997</v>
      </c>
      <c r="N336" s="11">
        <f>Table21[[#This Row],[Adj Close]]-Table21[[#This Row],[6-MA]]</f>
        <v>0.14285000000000014</v>
      </c>
      <c r="O336" s="12">
        <f>(Table21[[#This Row],[Adj Close]]-M336)^2</f>
        <v>2.040612250000004E-2</v>
      </c>
      <c r="P336" s="12">
        <f>ABS(Table21[[#This Row],[Erorr 3]])</f>
        <v>0.14285000000000014</v>
      </c>
      <c r="Q336" s="182">
        <f>Table21[[#This Row],[Abs Erorr 3]]/Table21[[#This Row],[Adj Close]]</f>
        <v>4.3773365201936677E-2</v>
      </c>
    </row>
    <row r="337" spans="1:17" x14ac:dyDescent="0.3">
      <c r="A337" s="72">
        <v>43952</v>
      </c>
      <c r="B337" s="95">
        <v>3.2816000000000001</v>
      </c>
      <c r="C337" s="6">
        <f t="shared" si="26"/>
        <v>3.2633999999999999</v>
      </c>
      <c r="D337" s="19">
        <f>Table21[[#This Row],[Adj Close]]-Table21[[#This Row],[Naive Trend ]]</f>
        <v>1.8200000000000216E-2</v>
      </c>
      <c r="E337" s="7">
        <f t="shared" si="25"/>
        <v>3.3124000000000787E-4</v>
      </c>
      <c r="F337" s="7">
        <f>ABS(Table21[[#This Row],[Erorr 1]])</f>
        <v>1.8200000000000216E-2</v>
      </c>
      <c r="G337" s="8">
        <f>Table21[[#This Row],[Abs Erorr 1]]/Table21[[#This Row],[Adj Close]]</f>
        <v>5.5460750853242981E-3</v>
      </c>
      <c r="H337" s="6">
        <f t="shared" si="28"/>
        <v>3.1904333333333335</v>
      </c>
      <c r="I337" s="9">
        <f>(Table21[[#This Row],[Adj Close]]-Table21[[#This Row],[3-MA]])</f>
        <v>9.1166666666666618E-2</v>
      </c>
      <c r="J337" s="5">
        <f t="shared" si="27"/>
        <v>8.3113611111111027E-3</v>
      </c>
      <c r="K337" s="5">
        <f>ABS(Table21[[#This Row],[Erorr 2]])</f>
        <v>9.1166666666666618E-2</v>
      </c>
      <c r="L337" s="8">
        <f>Table21[[#This Row],[Abs Erorr 2]]/Table21[[#This Row],[Adj Close]]</f>
        <v>2.7781163660003234E-2</v>
      </c>
      <c r="M337" s="6">
        <f t="shared" si="29"/>
        <v>3.1509499999999999</v>
      </c>
      <c r="N337" s="11">
        <f>Table21[[#This Row],[Adj Close]]-Table21[[#This Row],[6-MA]]</f>
        <v>0.13065000000000015</v>
      </c>
      <c r="O337" s="12">
        <f>(Table21[[#This Row],[Adj Close]]-M337)^2</f>
        <v>1.7069422500000042E-2</v>
      </c>
      <c r="P337" s="12">
        <f>ABS(Table21[[#This Row],[Erorr 3]])</f>
        <v>0.13065000000000015</v>
      </c>
      <c r="Q337" s="182">
        <f>Table21[[#This Row],[Abs Erorr 3]]/Table21[[#This Row],[Adj Close]]</f>
        <v>3.9812896148220429E-2</v>
      </c>
    </row>
    <row r="338" spans="1:17" x14ac:dyDescent="0.3">
      <c r="A338" s="72">
        <v>43955</v>
      </c>
      <c r="B338" s="95">
        <v>3.2360000000000002</v>
      </c>
      <c r="C338" s="6">
        <f t="shared" si="26"/>
        <v>3.2816000000000001</v>
      </c>
      <c r="D338" s="19">
        <f>Table21[[#This Row],[Adj Close]]-Table21[[#This Row],[Naive Trend ]]</f>
        <v>-4.5599999999999863E-2</v>
      </c>
      <c r="E338" s="7">
        <f t="shared" si="25"/>
        <v>2.0793599999999876E-3</v>
      </c>
      <c r="F338" s="7">
        <f>ABS(Table21[[#This Row],[Erorr 1]])</f>
        <v>4.5599999999999863E-2</v>
      </c>
      <c r="G338" s="8">
        <f>Table21[[#This Row],[Abs Erorr 1]]/Table21[[#This Row],[Adj Close]]</f>
        <v>1.4091470951792293E-2</v>
      </c>
      <c r="H338" s="6">
        <f t="shared" si="28"/>
        <v>3.2481666666666662</v>
      </c>
      <c r="I338" s="9">
        <f>(Table21[[#This Row],[Adj Close]]-Table21[[#This Row],[3-MA]])</f>
        <v>-1.2166666666665993E-2</v>
      </c>
      <c r="J338" s="5">
        <f t="shared" si="27"/>
        <v>1.4802777777776137E-4</v>
      </c>
      <c r="K338" s="5">
        <f>ABS(Table21[[#This Row],[Erorr 2]])</f>
        <v>1.2166666666665993E-2</v>
      </c>
      <c r="L338" s="8">
        <f>Table21[[#This Row],[Abs Erorr 2]]/Table21[[#This Row],[Adj Close]]</f>
        <v>3.7597857437163141E-3</v>
      </c>
      <c r="M338" s="6">
        <f t="shared" si="29"/>
        <v>3.1828500000000002</v>
      </c>
      <c r="N338" s="11">
        <f>Table21[[#This Row],[Adj Close]]-Table21[[#This Row],[6-MA]]</f>
        <v>5.3150000000000031E-2</v>
      </c>
      <c r="O338" s="12">
        <f>(Table21[[#This Row],[Adj Close]]-M338)^2</f>
        <v>2.8249225000000033E-3</v>
      </c>
      <c r="P338" s="12">
        <f>ABS(Table21[[#This Row],[Erorr 3]])</f>
        <v>5.3150000000000031E-2</v>
      </c>
      <c r="Q338" s="182">
        <f>Table21[[#This Row],[Abs Erorr 3]]/Table21[[#This Row],[Adj Close]]</f>
        <v>1.6424598269468488E-2</v>
      </c>
    </row>
    <row r="339" spans="1:17" x14ac:dyDescent="0.3">
      <c r="A339" s="72">
        <v>43956</v>
      </c>
      <c r="B339" s="95">
        <v>3.1539999999999999</v>
      </c>
      <c r="C339" s="6">
        <f t="shared" si="26"/>
        <v>3.2360000000000002</v>
      </c>
      <c r="D339" s="19">
        <f>Table21[[#This Row],[Adj Close]]-Table21[[#This Row],[Naive Trend ]]</f>
        <v>-8.2000000000000295E-2</v>
      </c>
      <c r="E339" s="7">
        <f t="shared" si="25"/>
        <v>6.7240000000000485E-3</v>
      </c>
      <c r="F339" s="7">
        <f>ABS(Table21[[#This Row],[Erorr 1]])</f>
        <v>8.2000000000000295E-2</v>
      </c>
      <c r="G339" s="8">
        <f>Table21[[#This Row],[Abs Erorr 1]]/Table21[[#This Row],[Adj Close]]</f>
        <v>2.5998731769182087E-2</v>
      </c>
      <c r="H339" s="6">
        <f t="shared" si="28"/>
        <v>3.2603333333333335</v>
      </c>
      <c r="I339" s="9">
        <f>(Table21[[#This Row],[Adj Close]]-Table21[[#This Row],[3-MA]])</f>
        <v>-0.10633333333333361</v>
      </c>
      <c r="J339" s="5">
        <f t="shared" si="27"/>
        <v>1.1306777777777837E-2</v>
      </c>
      <c r="K339" s="5">
        <f>ABS(Table21[[#This Row],[Erorr 2]])</f>
        <v>0.10633333333333361</v>
      </c>
      <c r="L339" s="8">
        <f>Table21[[#This Row],[Abs Erorr 2]]/Table21[[#This Row],[Adj Close]]</f>
        <v>3.3713802578736088E-2</v>
      </c>
      <c r="M339" s="6">
        <f t="shared" si="29"/>
        <v>3.2071500000000004</v>
      </c>
      <c r="N339" s="11">
        <f>Table21[[#This Row],[Adj Close]]-Table21[[#This Row],[6-MA]]</f>
        <v>-5.3150000000000475E-2</v>
      </c>
      <c r="O339" s="12">
        <f>(Table21[[#This Row],[Adj Close]]-M339)^2</f>
        <v>2.8249225000000506E-3</v>
      </c>
      <c r="P339" s="12">
        <f>ABS(Table21[[#This Row],[Erorr 3]])</f>
        <v>5.3150000000000475E-2</v>
      </c>
      <c r="Q339" s="182">
        <f>Table21[[#This Row],[Abs Erorr 3]]/Table21[[#This Row],[Adj Close]]</f>
        <v>1.6851616994293113E-2</v>
      </c>
    </row>
    <row r="340" spans="1:17" x14ac:dyDescent="0.3">
      <c r="A340" s="72">
        <v>43957</v>
      </c>
      <c r="B340" s="95">
        <v>3.1539999999999999</v>
      </c>
      <c r="C340" s="6">
        <f t="shared" si="26"/>
        <v>3.1539999999999999</v>
      </c>
      <c r="D340" s="19">
        <f>Table21[[#This Row],[Adj Close]]-Table21[[#This Row],[Naive Trend ]]</f>
        <v>0</v>
      </c>
      <c r="E340" s="7">
        <f t="shared" si="25"/>
        <v>0</v>
      </c>
      <c r="F340" s="7">
        <f>ABS(Table21[[#This Row],[Erorr 1]])</f>
        <v>0</v>
      </c>
      <c r="G340" s="8">
        <f>Table21[[#This Row],[Abs Erorr 1]]/Table21[[#This Row],[Adj Close]]</f>
        <v>0</v>
      </c>
      <c r="H340" s="6">
        <f t="shared" si="28"/>
        <v>3.2238666666666664</v>
      </c>
      <c r="I340" s="9">
        <f>(Table21[[#This Row],[Adj Close]]-Table21[[#This Row],[3-MA]])</f>
        <v>-6.9866666666666521E-2</v>
      </c>
      <c r="J340" s="5">
        <f t="shared" si="27"/>
        <v>4.8813511111110907E-3</v>
      </c>
      <c r="K340" s="5">
        <f>ABS(Table21[[#This Row],[Erorr 2]])</f>
        <v>6.9866666666666521E-2</v>
      </c>
      <c r="L340" s="8">
        <f>Table21[[#This Row],[Abs Erorr 2]]/Table21[[#This Row],[Adj Close]]</f>
        <v>2.2151764954555016E-2</v>
      </c>
      <c r="M340" s="6">
        <f t="shared" si="29"/>
        <v>3.2071500000000004</v>
      </c>
      <c r="N340" s="11">
        <f>Table21[[#This Row],[Adj Close]]-Table21[[#This Row],[6-MA]]</f>
        <v>-5.3150000000000475E-2</v>
      </c>
      <c r="O340" s="12">
        <f>(Table21[[#This Row],[Adj Close]]-M340)^2</f>
        <v>2.8249225000000506E-3</v>
      </c>
      <c r="P340" s="12">
        <f>ABS(Table21[[#This Row],[Erorr 3]])</f>
        <v>5.3150000000000475E-2</v>
      </c>
      <c r="Q340" s="182">
        <f>Table21[[#This Row],[Abs Erorr 3]]/Table21[[#This Row],[Adj Close]]</f>
        <v>1.6851616994293113E-2</v>
      </c>
    </row>
    <row r="341" spans="1:17" x14ac:dyDescent="0.3">
      <c r="A341" s="72">
        <v>43958</v>
      </c>
      <c r="B341" s="95">
        <v>3.2360000000000002</v>
      </c>
      <c r="C341" s="6">
        <f t="shared" si="26"/>
        <v>3.1539999999999999</v>
      </c>
      <c r="D341" s="19">
        <f>Table21[[#This Row],[Adj Close]]-Table21[[#This Row],[Naive Trend ]]</f>
        <v>8.2000000000000295E-2</v>
      </c>
      <c r="E341" s="7">
        <f t="shared" si="25"/>
        <v>6.7240000000000485E-3</v>
      </c>
      <c r="F341" s="7">
        <f>ABS(Table21[[#This Row],[Erorr 1]])</f>
        <v>8.2000000000000295E-2</v>
      </c>
      <c r="G341" s="8">
        <f>Table21[[#This Row],[Abs Erorr 1]]/Table21[[#This Row],[Adj Close]]</f>
        <v>2.5339925834363501E-2</v>
      </c>
      <c r="H341" s="6">
        <f t="shared" si="28"/>
        <v>3.1813333333333333</v>
      </c>
      <c r="I341" s="9">
        <f>(Table21[[#This Row],[Adj Close]]-Table21[[#This Row],[3-MA]])</f>
        <v>5.4666666666666863E-2</v>
      </c>
      <c r="J341" s="5">
        <f t="shared" si="27"/>
        <v>2.9884444444444659E-3</v>
      </c>
      <c r="K341" s="5">
        <f>ABS(Table21[[#This Row],[Erorr 2]])</f>
        <v>5.4666666666666863E-2</v>
      </c>
      <c r="L341" s="8">
        <f>Table21[[#This Row],[Abs Erorr 2]]/Table21[[#This Row],[Adj Close]]</f>
        <v>1.6893283889575669E-2</v>
      </c>
      <c r="M341" s="6">
        <f t="shared" si="29"/>
        <v>3.21475</v>
      </c>
      <c r="N341" s="11">
        <f>Table21[[#This Row],[Adj Close]]-Table21[[#This Row],[6-MA]]</f>
        <v>2.1250000000000213E-2</v>
      </c>
      <c r="O341" s="12">
        <f>(Table21[[#This Row],[Adj Close]]-M341)^2</f>
        <v>4.5156250000000909E-4</v>
      </c>
      <c r="P341" s="12">
        <f>ABS(Table21[[#This Row],[Erorr 3]])</f>
        <v>2.1250000000000213E-2</v>
      </c>
      <c r="Q341" s="182">
        <f>Table21[[#This Row],[Abs Erorr 3]]/Table21[[#This Row],[Adj Close]]</f>
        <v>6.5667490729296079E-3</v>
      </c>
    </row>
    <row r="342" spans="1:17" x14ac:dyDescent="0.3">
      <c r="A342" s="72">
        <v>43959</v>
      </c>
      <c r="B342" s="95">
        <v>3.2633999999999999</v>
      </c>
      <c r="C342" s="6">
        <f t="shared" si="26"/>
        <v>3.2360000000000002</v>
      </c>
      <c r="D342" s="19">
        <f>Table21[[#This Row],[Adj Close]]-Table21[[#This Row],[Naive Trend ]]</f>
        <v>2.7399999999999647E-2</v>
      </c>
      <c r="E342" s="7">
        <f t="shared" si="25"/>
        <v>7.5075999999998065E-4</v>
      </c>
      <c r="F342" s="7">
        <f>ABS(Table21[[#This Row],[Erorr 1]])</f>
        <v>2.7399999999999647E-2</v>
      </c>
      <c r="G342" s="8">
        <f>Table21[[#This Row],[Abs Erorr 1]]/Table21[[#This Row],[Adj Close]]</f>
        <v>8.3961512532940031E-3</v>
      </c>
      <c r="H342" s="6">
        <f t="shared" si="28"/>
        <v>3.1813333333333333</v>
      </c>
      <c r="I342" s="9">
        <f>(Table21[[#This Row],[Adj Close]]-Table21[[#This Row],[3-MA]])</f>
        <v>8.206666666666651E-2</v>
      </c>
      <c r="J342" s="5">
        <f t="shared" si="27"/>
        <v>6.7349377777777518E-3</v>
      </c>
      <c r="K342" s="5">
        <f>ABS(Table21[[#This Row],[Erorr 2]])</f>
        <v>8.206666666666651E-2</v>
      </c>
      <c r="L342" s="8">
        <f>Table21[[#This Row],[Abs Erorr 2]]/Table21[[#This Row],[Adj Close]]</f>
        <v>2.5147596576167958E-2</v>
      </c>
      <c r="M342" s="6">
        <f t="shared" si="29"/>
        <v>3.2208333333333332</v>
      </c>
      <c r="N342" s="11">
        <f>Table21[[#This Row],[Adj Close]]-Table21[[#This Row],[6-MA]]</f>
        <v>4.2566666666666642E-2</v>
      </c>
      <c r="O342" s="12">
        <f>(Table21[[#This Row],[Adj Close]]-M342)^2</f>
        <v>1.811921111111109E-3</v>
      </c>
      <c r="P342" s="12">
        <f>ABS(Table21[[#This Row],[Erorr 3]])</f>
        <v>4.2566666666666642E-2</v>
      </c>
      <c r="Q342" s="182">
        <f>Table21[[#This Row],[Abs Erorr 3]]/Table21[[#This Row],[Adj Close]]</f>
        <v>1.3043655900798751E-2</v>
      </c>
    </row>
    <row r="343" spans="1:17" x14ac:dyDescent="0.3">
      <c r="A343" s="72">
        <v>43962</v>
      </c>
      <c r="B343" s="95">
        <v>3.2542</v>
      </c>
      <c r="C343" s="6">
        <f t="shared" si="26"/>
        <v>3.2633999999999999</v>
      </c>
      <c r="D343" s="19">
        <f>Table21[[#This Row],[Adj Close]]-Table21[[#This Row],[Naive Trend ]]</f>
        <v>-9.1999999999998749E-3</v>
      </c>
      <c r="E343" s="7">
        <f t="shared" si="25"/>
        <v>8.4639999999997699E-5</v>
      </c>
      <c r="F343" s="7">
        <f>ABS(Table21[[#This Row],[Erorr 1]])</f>
        <v>9.1999999999998749E-3</v>
      </c>
      <c r="G343" s="8">
        <f>Table21[[#This Row],[Abs Erorr 1]]/Table21[[#This Row],[Adj Close]]</f>
        <v>2.8271157273676711E-3</v>
      </c>
      <c r="H343" s="6">
        <f t="shared" si="28"/>
        <v>3.2178000000000004</v>
      </c>
      <c r="I343" s="9">
        <f>(Table21[[#This Row],[Adj Close]]-Table21[[#This Row],[3-MA]])</f>
        <v>3.6399999999999544E-2</v>
      </c>
      <c r="J343" s="5">
        <f t="shared" si="27"/>
        <v>1.3249599999999669E-3</v>
      </c>
      <c r="K343" s="5">
        <f>ABS(Table21[[#This Row],[Erorr 2]])</f>
        <v>3.6399999999999544E-2</v>
      </c>
      <c r="L343" s="8">
        <f>Table21[[#This Row],[Abs Erorr 2]]/Table21[[#This Row],[Adj Close]]</f>
        <v>1.1185544834367754E-2</v>
      </c>
      <c r="M343" s="6">
        <f t="shared" si="29"/>
        <v>3.2208333333333332</v>
      </c>
      <c r="N343" s="11">
        <f>Table21[[#This Row],[Adj Close]]-Table21[[#This Row],[6-MA]]</f>
        <v>3.3366666666666767E-2</v>
      </c>
      <c r="O343" s="12">
        <f>(Table21[[#This Row],[Adj Close]]-M343)^2</f>
        <v>1.1133344444444512E-3</v>
      </c>
      <c r="P343" s="12">
        <f>ABS(Table21[[#This Row],[Erorr 3]])</f>
        <v>3.3366666666666767E-2</v>
      </c>
      <c r="Q343" s="182">
        <f>Table21[[#This Row],[Abs Erorr 3]]/Table21[[#This Row],[Adj Close]]</f>
        <v>1.02534160981706E-2</v>
      </c>
    </row>
    <row r="344" spans="1:17" x14ac:dyDescent="0.3">
      <c r="A344" s="72">
        <v>43963</v>
      </c>
      <c r="B344" s="95">
        <v>3.2542</v>
      </c>
      <c r="C344" s="6">
        <f t="shared" si="26"/>
        <v>3.2542</v>
      </c>
      <c r="D344" s="19">
        <f>Table21[[#This Row],[Adj Close]]-Table21[[#This Row],[Naive Trend ]]</f>
        <v>0</v>
      </c>
      <c r="E344" s="7">
        <f t="shared" si="25"/>
        <v>0</v>
      </c>
      <c r="F344" s="7">
        <f>ABS(Table21[[#This Row],[Erorr 1]])</f>
        <v>0</v>
      </c>
      <c r="G344" s="8">
        <f>Table21[[#This Row],[Abs Erorr 1]]/Table21[[#This Row],[Adj Close]]</f>
        <v>0</v>
      </c>
      <c r="H344" s="6">
        <f t="shared" si="28"/>
        <v>3.2511999999999994</v>
      </c>
      <c r="I344" s="9">
        <f>(Table21[[#This Row],[Adj Close]]-Table21[[#This Row],[3-MA]])</f>
        <v>3.0000000000005578E-3</v>
      </c>
      <c r="J344" s="5">
        <f t="shared" si="27"/>
        <v>9.000000000003346E-6</v>
      </c>
      <c r="K344" s="5">
        <f>ABS(Table21[[#This Row],[Erorr 2]])</f>
        <v>3.0000000000005578E-3</v>
      </c>
      <c r="L344" s="8">
        <f>Table21[[#This Row],[Abs Erorr 2]]/Table21[[#This Row],[Adj Close]]</f>
        <v>9.2188556327225057E-4</v>
      </c>
      <c r="M344" s="6">
        <f t="shared" si="29"/>
        <v>3.2162666666666673</v>
      </c>
      <c r="N344" s="11">
        <f>Table21[[#This Row],[Adj Close]]-Table21[[#This Row],[6-MA]]</f>
        <v>3.7933333333332708E-2</v>
      </c>
      <c r="O344" s="12">
        <f>(Table21[[#This Row],[Adj Close]]-M344)^2</f>
        <v>1.4389377777777304E-3</v>
      </c>
      <c r="P344" s="12">
        <f>ABS(Table21[[#This Row],[Erorr 3]])</f>
        <v>3.7933333333332708E-2</v>
      </c>
      <c r="Q344" s="182">
        <f>Table21[[#This Row],[Abs Erorr 3]]/Table21[[#This Row],[Adj Close]]</f>
        <v>1.1656730788928987E-2</v>
      </c>
    </row>
    <row r="345" spans="1:17" x14ac:dyDescent="0.3">
      <c r="A345" s="72">
        <v>43964</v>
      </c>
      <c r="B345" s="95">
        <v>3.1356999999999999</v>
      </c>
      <c r="C345" s="6">
        <f t="shared" si="26"/>
        <v>3.2542</v>
      </c>
      <c r="D345" s="19">
        <f>Table21[[#This Row],[Adj Close]]-Table21[[#This Row],[Naive Trend ]]</f>
        <v>-0.11850000000000005</v>
      </c>
      <c r="E345" s="7">
        <f t="shared" si="25"/>
        <v>1.4042250000000011E-2</v>
      </c>
      <c r="F345" s="7">
        <f>ABS(Table21[[#This Row],[Erorr 1]])</f>
        <v>0.11850000000000005</v>
      </c>
      <c r="G345" s="8">
        <f>Table21[[#This Row],[Abs Erorr 1]]/Table21[[#This Row],[Adj Close]]</f>
        <v>3.779060496858757E-2</v>
      </c>
      <c r="H345" s="6">
        <f t="shared" si="28"/>
        <v>3.2572666666666663</v>
      </c>
      <c r="I345" s="9">
        <f>(Table21[[#This Row],[Adj Close]]-Table21[[#This Row],[3-MA]])</f>
        <v>-0.12156666666666638</v>
      </c>
      <c r="J345" s="5">
        <f t="shared" si="27"/>
        <v>1.4778454444444374E-2</v>
      </c>
      <c r="K345" s="5">
        <f>ABS(Table21[[#This Row],[Erorr 2]])</f>
        <v>0.12156666666666638</v>
      </c>
      <c r="L345" s="8">
        <f>Table21[[#This Row],[Abs Erorr 2]]/Table21[[#This Row],[Adj Close]]</f>
        <v>3.8768589682261177E-2</v>
      </c>
      <c r="M345" s="6">
        <f t="shared" si="29"/>
        <v>3.2193000000000005</v>
      </c>
      <c r="N345" s="11">
        <f>Table21[[#This Row],[Adj Close]]-Table21[[#This Row],[6-MA]]</f>
        <v>-8.3600000000000563E-2</v>
      </c>
      <c r="O345" s="12">
        <f>(Table21[[#This Row],[Adj Close]]-M345)^2</f>
        <v>6.9889600000000943E-3</v>
      </c>
      <c r="P345" s="12">
        <f>ABS(Table21[[#This Row],[Erorr 3]])</f>
        <v>8.3600000000000563E-2</v>
      </c>
      <c r="Q345" s="182">
        <f>Table21[[#This Row],[Abs Erorr 3]]/Table21[[#This Row],[Adj Close]]</f>
        <v>2.6660713716235789E-2</v>
      </c>
    </row>
    <row r="346" spans="1:17" x14ac:dyDescent="0.3">
      <c r="A346" s="72">
        <v>43965</v>
      </c>
      <c r="B346" s="95">
        <v>3.1175000000000002</v>
      </c>
      <c r="C346" s="6">
        <f t="shared" si="26"/>
        <v>3.1356999999999999</v>
      </c>
      <c r="D346" s="19">
        <f>Table21[[#This Row],[Adj Close]]-Table21[[#This Row],[Naive Trend ]]</f>
        <v>-1.8199999999999772E-2</v>
      </c>
      <c r="E346" s="7">
        <f t="shared" si="25"/>
        <v>3.3123999999999171E-4</v>
      </c>
      <c r="F346" s="7">
        <f>ABS(Table21[[#This Row],[Erorr 1]])</f>
        <v>1.8199999999999772E-2</v>
      </c>
      <c r="G346" s="8">
        <f>Table21[[#This Row],[Abs Erorr 1]]/Table21[[#This Row],[Adj Close]]</f>
        <v>5.8380112269445939E-3</v>
      </c>
      <c r="H346" s="6">
        <f t="shared" si="28"/>
        <v>3.2147000000000001</v>
      </c>
      <c r="I346" s="9">
        <f>(Table21[[#This Row],[Adj Close]]-Table21[[#This Row],[3-MA]])</f>
        <v>-9.7199999999999953E-2</v>
      </c>
      <c r="J346" s="5">
        <f t="shared" si="27"/>
        <v>9.4478399999999903E-3</v>
      </c>
      <c r="K346" s="5">
        <f>ABS(Table21[[#This Row],[Erorr 2]])</f>
        <v>9.7199999999999953E-2</v>
      </c>
      <c r="L346" s="8">
        <f>Table21[[#This Row],[Abs Erorr 2]]/Table21[[#This Row],[Adj Close]]</f>
        <v>3.1178829190056118E-2</v>
      </c>
      <c r="M346" s="6">
        <f t="shared" si="29"/>
        <v>3.2162500000000005</v>
      </c>
      <c r="N346" s="11">
        <f>Table21[[#This Row],[Adj Close]]-Table21[[#This Row],[6-MA]]</f>
        <v>-9.8750000000000338E-2</v>
      </c>
      <c r="O346" s="12">
        <f>(Table21[[#This Row],[Adj Close]]-M346)^2</f>
        <v>9.7515625000000675E-3</v>
      </c>
      <c r="P346" s="12">
        <f>ABS(Table21[[#This Row],[Erorr 3]])</f>
        <v>9.8750000000000338E-2</v>
      </c>
      <c r="Q346" s="182">
        <f>Table21[[#This Row],[Abs Erorr 3]]/Table21[[#This Row],[Adj Close]]</f>
        <v>3.1676022453889438E-2</v>
      </c>
    </row>
    <row r="347" spans="1:17" x14ac:dyDescent="0.3">
      <c r="A347" s="72">
        <v>43966</v>
      </c>
      <c r="B347" s="95">
        <v>3.1448999999999998</v>
      </c>
      <c r="C347" s="6">
        <f t="shared" si="26"/>
        <v>3.1175000000000002</v>
      </c>
      <c r="D347" s="19">
        <f>Table21[[#This Row],[Adj Close]]-Table21[[#This Row],[Naive Trend ]]</f>
        <v>2.7399999999999647E-2</v>
      </c>
      <c r="E347" s="7">
        <f t="shared" si="25"/>
        <v>7.5075999999998065E-4</v>
      </c>
      <c r="F347" s="7">
        <f>ABS(Table21[[#This Row],[Erorr 1]])</f>
        <v>2.7399999999999647E-2</v>
      </c>
      <c r="G347" s="8">
        <f>Table21[[#This Row],[Abs Erorr 1]]/Table21[[#This Row],[Adj Close]]</f>
        <v>8.7125186810390314E-3</v>
      </c>
      <c r="H347" s="6">
        <f t="shared" si="28"/>
        <v>3.1691333333333334</v>
      </c>
      <c r="I347" s="9">
        <f>(Table21[[#This Row],[Adj Close]]-Table21[[#This Row],[3-MA]])</f>
        <v>-2.4233333333333551E-2</v>
      </c>
      <c r="J347" s="5">
        <f t="shared" si="27"/>
        <v>5.8725444444445503E-4</v>
      </c>
      <c r="K347" s="5">
        <f>ABS(Table21[[#This Row],[Erorr 2]])</f>
        <v>2.4233333333333551E-2</v>
      </c>
      <c r="L347" s="8">
        <f>Table21[[#This Row],[Abs Erorr 2]]/Table21[[#This Row],[Adj Close]]</f>
        <v>7.7055974222816469E-3</v>
      </c>
      <c r="M347" s="6">
        <f t="shared" si="29"/>
        <v>3.2101666666666664</v>
      </c>
      <c r="N347" s="11">
        <f>Table21[[#This Row],[Adj Close]]-Table21[[#This Row],[6-MA]]</f>
        <v>-6.5266666666666584E-2</v>
      </c>
      <c r="O347" s="12">
        <f>(Table21[[#This Row],[Adj Close]]-M347)^2</f>
        <v>4.2597377777777671E-3</v>
      </c>
      <c r="P347" s="12">
        <f>ABS(Table21[[#This Row],[Erorr 3]])</f>
        <v>6.5266666666666584E-2</v>
      </c>
      <c r="Q347" s="182">
        <f>Table21[[#This Row],[Abs Erorr 3]]/Table21[[#This Row],[Adj Close]]</f>
        <v>2.0753177101550634E-2</v>
      </c>
    </row>
    <row r="348" spans="1:17" x14ac:dyDescent="0.3">
      <c r="A348" s="72">
        <v>43969</v>
      </c>
      <c r="B348" s="95">
        <v>3.3271999999999999</v>
      </c>
      <c r="C348" s="6">
        <f t="shared" si="26"/>
        <v>3.1448999999999998</v>
      </c>
      <c r="D348" s="19">
        <f>Table21[[#This Row],[Adj Close]]-Table21[[#This Row],[Naive Trend ]]</f>
        <v>0.18230000000000013</v>
      </c>
      <c r="E348" s="7">
        <f t="shared" si="25"/>
        <v>3.3233290000000047E-2</v>
      </c>
      <c r="F348" s="7">
        <f>ABS(Table21[[#This Row],[Erorr 1]])</f>
        <v>0.18230000000000013</v>
      </c>
      <c r="G348" s="8">
        <f>Table21[[#This Row],[Abs Erorr 1]]/Table21[[#This Row],[Adj Close]]</f>
        <v>5.4790815099783639E-2</v>
      </c>
      <c r="H348" s="6">
        <f t="shared" si="28"/>
        <v>3.1326999999999998</v>
      </c>
      <c r="I348" s="9">
        <f>(Table21[[#This Row],[Adj Close]]-Table21[[#This Row],[3-MA]])</f>
        <v>0.19450000000000012</v>
      </c>
      <c r="J348" s="5">
        <f t="shared" si="27"/>
        <v>3.7830250000000044E-2</v>
      </c>
      <c r="K348" s="5">
        <f>ABS(Table21[[#This Row],[Erorr 2]])</f>
        <v>0.19450000000000012</v>
      </c>
      <c r="L348" s="8">
        <f>Table21[[#This Row],[Abs Erorr 2]]/Table21[[#This Row],[Adj Close]]</f>
        <v>5.8457561913921652E-2</v>
      </c>
      <c r="M348" s="6">
        <f t="shared" si="29"/>
        <v>3.1949833333333331</v>
      </c>
      <c r="N348" s="11">
        <f>Table21[[#This Row],[Adj Close]]-Table21[[#This Row],[6-MA]]</f>
        <v>0.13221666666666687</v>
      </c>
      <c r="O348" s="12">
        <f>(Table21[[#This Row],[Adj Close]]-M348)^2</f>
        <v>1.7481246944444497E-2</v>
      </c>
      <c r="P348" s="12">
        <f>ABS(Table21[[#This Row],[Erorr 3]])</f>
        <v>0.13221666666666687</v>
      </c>
      <c r="Q348" s="182">
        <f>Table21[[#This Row],[Abs Erorr 3]]/Table21[[#This Row],[Adj Close]]</f>
        <v>3.9738118137372831E-2</v>
      </c>
    </row>
    <row r="349" spans="1:17" x14ac:dyDescent="0.3">
      <c r="A349" s="72">
        <v>43970</v>
      </c>
      <c r="B349" s="95">
        <v>3.3635999999999999</v>
      </c>
      <c r="C349" s="6">
        <f t="shared" si="26"/>
        <v>3.3271999999999999</v>
      </c>
      <c r="D349" s="19">
        <f>Table21[[#This Row],[Adj Close]]-Table21[[#This Row],[Naive Trend ]]</f>
        <v>3.6399999999999988E-2</v>
      </c>
      <c r="E349" s="7">
        <f t="shared" si="25"/>
        <v>1.3249599999999992E-3</v>
      </c>
      <c r="F349" s="7">
        <f>ABS(Table21[[#This Row],[Erorr 1]])</f>
        <v>3.6399999999999988E-2</v>
      </c>
      <c r="G349" s="8">
        <f>Table21[[#This Row],[Abs Erorr 1]]/Table21[[#This Row],[Adj Close]]</f>
        <v>1.0821738613390412E-2</v>
      </c>
      <c r="H349" s="6">
        <f t="shared" si="28"/>
        <v>3.196533333333333</v>
      </c>
      <c r="I349" s="9">
        <f>(Table21[[#This Row],[Adj Close]]-Table21[[#This Row],[3-MA]])</f>
        <v>0.16706666666666692</v>
      </c>
      <c r="J349" s="5">
        <f t="shared" si="27"/>
        <v>2.7911271111111195E-2</v>
      </c>
      <c r="K349" s="5">
        <f>ABS(Table21[[#This Row],[Erorr 2]])</f>
        <v>0.16706666666666692</v>
      </c>
      <c r="L349" s="8">
        <f>Table21[[#This Row],[Abs Erorr 2]]/Table21[[#This Row],[Adj Close]]</f>
        <v>4.9669005430689417E-2</v>
      </c>
      <c r="M349" s="6">
        <f t="shared" si="29"/>
        <v>3.2056166666666663</v>
      </c>
      <c r="N349" s="11">
        <f>Table21[[#This Row],[Adj Close]]-Table21[[#This Row],[6-MA]]</f>
        <v>0.15798333333333359</v>
      </c>
      <c r="O349" s="12">
        <f>(Table21[[#This Row],[Adj Close]]-M349)^2</f>
        <v>2.495873361111119E-2</v>
      </c>
      <c r="P349" s="12">
        <f>ABS(Table21[[#This Row],[Erorr 3]])</f>
        <v>0.15798333333333359</v>
      </c>
      <c r="Q349" s="182">
        <f>Table21[[#This Row],[Abs Erorr 3]]/Table21[[#This Row],[Adj Close]]</f>
        <v>4.6968525785864426E-2</v>
      </c>
    </row>
    <row r="350" spans="1:17" x14ac:dyDescent="0.3">
      <c r="A350" s="72">
        <v>43971</v>
      </c>
      <c r="B350" s="95">
        <v>3.4821</v>
      </c>
      <c r="C350" s="6">
        <f t="shared" si="26"/>
        <v>3.3635999999999999</v>
      </c>
      <c r="D350" s="19">
        <f>Table21[[#This Row],[Adj Close]]-Table21[[#This Row],[Naive Trend ]]</f>
        <v>0.11850000000000005</v>
      </c>
      <c r="E350" s="7">
        <f t="shared" si="25"/>
        <v>1.4042250000000011E-2</v>
      </c>
      <c r="F350" s="7">
        <f>ABS(Table21[[#This Row],[Erorr 1]])</f>
        <v>0.11850000000000005</v>
      </c>
      <c r="G350" s="8">
        <f>Table21[[#This Row],[Abs Erorr 1]]/Table21[[#This Row],[Adj Close]]</f>
        <v>3.4031188076160949E-2</v>
      </c>
      <c r="H350" s="6">
        <f t="shared" si="28"/>
        <v>3.2785666666666664</v>
      </c>
      <c r="I350" s="9">
        <f>(Table21[[#This Row],[Adj Close]]-Table21[[#This Row],[3-MA]])</f>
        <v>0.20353333333333357</v>
      </c>
      <c r="J350" s="5">
        <f t="shared" si="27"/>
        <v>4.1425817777777874E-2</v>
      </c>
      <c r="K350" s="5">
        <f>ABS(Table21[[#This Row],[Erorr 2]])</f>
        <v>0.20353333333333357</v>
      </c>
      <c r="L350" s="8">
        <f>Table21[[#This Row],[Abs Erorr 2]]/Table21[[#This Row],[Adj Close]]</f>
        <v>5.8451317691431484E-2</v>
      </c>
      <c r="M350" s="6">
        <f t="shared" si="29"/>
        <v>3.2238500000000001</v>
      </c>
      <c r="N350" s="11">
        <f>Table21[[#This Row],[Adj Close]]-Table21[[#This Row],[6-MA]]</f>
        <v>0.25824999999999987</v>
      </c>
      <c r="O350" s="12">
        <f>(Table21[[#This Row],[Adj Close]]-M350)^2</f>
        <v>6.6693062499999928E-2</v>
      </c>
      <c r="P350" s="12">
        <f>ABS(Table21[[#This Row],[Erorr 3]])</f>
        <v>0.25824999999999987</v>
      </c>
      <c r="Q350" s="182">
        <f>Table21[[#This Row],[Abs Erorr 3]]/Table21[[#This Row],[Adj Close]]</f>
        <v>7.4165015364291625E-2</v>
      </c>
    </row>
    <row r="351" spans="1:17" x14ac:dyDescent="0.3">
      <c r="A351" s="72">
        <v>43972</v>
      </c>
      <c r="B351" s="95">
        <v>3.4365000000000001</v>
      </c>
      <c r="C351" s="6">
        <f t="shared" si="26"/>
        <v>3.4821</v>
      </c>
      <c r="D351" s="19">
        <f>Table21[[#This Row],[Adj Close]]-Table21[[#This Row],[Naive Trend ]]</f>
        <v>-4.5599999999999863E-2</v>
      </c>
      <c r="E351" s="7">
        <f t="shared" si="25"/>
        <v>2.0793599999999876E-3</v>
      </c>
      <c r="F351" s="7">
        <f>ABS(Table21[[#This Row],[Erorr 1]])</f>
        <v>4.5599999999999863E-2</v>
      </c>
      <c r="G351" s="8">
        <f>Table21[[#This Row],[Abs Erorr 1]]/Table21[[#This Row],[Adj Close]]</f>
        <v>1.32693147097337E-2</v>
      </c>
      <c r="H351" s="6">
        <f t="shared" si="28"/>
        <v>3.390966666666666</v>
      </c>
      <c r="I351" s="9">
        <f>(Table21[[#This Row],[Adj Close]]-Table21[[#This Row],[3-MA]])</f>
        <v>4.5533333333334092E-2</v>
      </c>
      <c r="J351" s="5">
        <f t="shared" si="27"/>
        <v>2.0732844444445136E-3</v>
      </c>
      <c r="K351" s="5">
        <f>ABS(Table21[[#This Row],[Erorr 2]])</f>
        <v>4.5533333333334092E-2</v>
      </c>
      <c r="L351" s="8">
        <f>Table21[[#This Row],[Abs Erorr 2]]/Table21[[#This Row],[Adj Close]]</f>
        <v>1.3249915126824994E-2</v>
      </c>
      <c r="M351" s="6">
        <f t="shared" si="29"/>
        <v>3.2618333333333331</v>
      </c>
      <c r="N351" s="11">
        <f>Table21[[#This Row],[Adj Close]]-Table21[[#This Row],[6-MA]]</f>
        <v>0.17466666666666697</v>
      </c>
      <c r="O351" s="12">
        <f>(Table21[[#This Row],[Adj Close]]-M351)^2</f>
        <v>3.050844444444455E-2</v>
      </c>
      <c r="P351" s="12">
        <f>ABS(Table21[[#This Row],[Erorr 3]])</f>
        <v>0.17466666666666697</v>
      </c>
      <c r="Q351" s="182">
        <f>Table21[[#This Row],[Abs Erorr 3]]/Table21[[#This Row],[Adj Close]]</f>
        <v>5.0826907221494827E-2</v>
      </c>
    </row>
    <row r="352" spans="1:17" x14ac:dyDescent="0.3">
      <c r="A352" s="72">
        <v>43973</v>
      </c>
      <c r="B352" s="95">
        <v>3.5095000000000001</v>
      </c>
      <c r="C352" s="6">
        <f t="shared" si="26"/>
        <v>3.4365000000000001</v>
      </c>
      <c r="D352" s="19">
        <f>Table21[[#This Row],[Adj Close]]-Table21[[#This Row],[Naive Trend ]]</f>
        <v>7.2999999999999954E-2</v>
      </c>
      <c r="E352" s="7">
        <f t="shared" si="25"/>
        <v>5.3289999999999935E-3</v>
      </c>
      <c r="F352" s="7">
        <f>ABS(Table21[[#This Row],[Erorr 1]])</f>
        <v>7.2999999999999954E-2</v>
      </c>
      <c r="G352" s="8">
        <f>Table21[[#This Row],[Abs Erorr 1]]/Table21[[#This Row],[Adj Close]]</f>
        <v>2.0800683858099432E-2</v>
      </c>
      <c r="H352" s="6">
        <f t="shared" si="28"/>
        <v>3.4274</v>
      </c>
      <c r="I352" s="9">
        <f>(Table21[[#This Row],[Adj Close]]-Table21[[#This Row],[3-MA]])</f>
        <v>8.2100000000000062E-2</v>
      </c>
      <c r="J352" s="5">
        <f t="shared" si="27"/>
        <v>6.74041000000001E-3</v>
      </c>
      <c r="K352" s="5">
        <f>ABS(Table21[[#This Row],[Erorr 2]])</f>
        <v>8.2100000000000062E-2</v>
      </c>
      <c r="L352" s="8">
        <f>Table21[[#This Row],[Abs Erorr 2]]/Table21[[#This Row],[Adj Close]]</f>
        <v>2.3393645818492681E-2</v>
      </c>
      <c r="M352" s="6">
        <f t="shared" si="29"/>
        <v>3.3119666666666663</v>
      </c>
      <c r="N352" s="11">
        <f>Table21[[#This Row],[Adj Close]]-Table21[[#This Row],[6-MA]]</f>
        <v>0.19753333333333378</v>
      </c>
      <c r="O352" s="12">
        <f>(Table21[[#This Row],[Adj Close]]-M352)^2</f>
        <v>3.9019417777777954E-2</v>
      </c>
      <c r="P352" s="12">
        <f>ABS(Table21[[#This Row],[Erorr 3]])</f>
        <v>0.19753333333333378</v>
      </c>
      <c r="Q352" s="182">
        <f>Table21[[#This Row],[Abs Erorr 3]]/Table21[[#This Row],[Adj Close]]</f>
        <v>5.6285320795934971E-2</v>
      </c>
    </row>
    <row r="353" spans="1:17" x14ac:dyDescent="0.3">
      <c r="A353" s="72">
        <v>43977</v>
      </c>
      <c r="B353" s="95">
        <v>3.5095000000000001</v>
      </c>
      <c r="C353" s="6">
        <f t="shared" si="26"/>
        <v>3.5095000000000001</v>
      </c>
      <c r="D353" s="19">
        <f>Table21[[#This Row],[Adj Close]]-Table21[[#This Row],[Naive Trend ]]</f>
        <v>0</v>
      </c>
      <c r="E353" s="7">
        <f t="shared" si="25"/>
        <v>0</v>
      </c>
      <c r="F353" s="7">
        <f>ABS(Table21[[#This Row],[Erorr 1]])</f>
        <v>0</v>
      </c>
      <c r="G353" s="8">
        <f>Table21[[#This Row],[Abs Erorr 1]]/Table21[[#This Row],[Adj Close]]</f>
        <v>0</v>
      </c>
      <c r="H353" s="6">
        <f t="shared" si="28"/>
        <v>3.4760333333333335</v>
      </c>
      <c r="I353" s="9">
        <f>(Table21[[#This Row],[Adj Close]]-Table21[[#This Row],[3-MA]])</f>
        <v>3.3466666666666534E-2</v>
      </c>
      <c r="J353" s="5">
        <f t="shared" si="27"/>
        <v>1.1200177777777689E-3</v>
      </c>
      <c r="K353" s="5">
        <f>ABS(Table21[[#This Row],[Erorr 2]])</f>
        <v>3.3466666666666534E-2</v>
      </c>
      <c r="L353" s="8">
        <f>Table21[[#This Row],[Abs Erorr 2]]/Table21[[#This Row],[Adj Close]]</f>
        <v>9.5360212755852772E-3</v>
      </c>
      <c r="M353" s="6">
        <f t="shared" si="29"/>
        <v>3.3772999999999995</v>
      </c>
      <c r="N353" s="11">
        <f>Table21[[#This Row],[Adj Close]]-Table21[[#This Row],[6-MA]]</f>
        <v>0.13220000000000054</v>
      </c>
      <c r="O353" s="12">
        <f>(Table21[[#This Row],[Adj Close]]-M353)^2</f>
        <v>1.7476840000000143E-2</v>
      </c>
      <c r="P353" s="12">
        <f>ABS(Table21[[#This Row],[Erorr 3]])</f>
        <v>0.13220000000000054</v>
      </c>
      <c r="Q353" s="182">
        <f>Table21[[#This Row],[Abs Erorr 3]]/Table21[[#This Row],[Adj Close]]</f>
        <v>3.7669183644393943E-2</v>
      </c>
    </row>
    <row r="354" spans="1:17" x14ac:dyDescent="0.3">
      <c r="A354" s="72">
        <v>43978</v>
      </c>
      <c r="B354" s="95">
        <v>3.5642</v>
      </c>
      <c r="C354" s="6">
        <f t="shared" si="26"/>
        <v>3.5095000000000001</v>
      </c>
      <c r="D354" s="19">
        <f>Table21[[#This Row],[Adj Close]]-Table21[[#This Row],[Naive Trend ]]</f>
        <v>5.4699999999999971E-2</v>
      </c>
      <c r="E354" s="7">
        <f t="shared" si="25"/>
        <v>2.9920899999999967E-3</v>
      </c>
      <c r="F354" s="7">
        <f>ABS(Table21[[#This Row],[Erorr 1]])</f>
        <v>5.4699999999999971E-2</v>
      </c>
      <c r="G354" s="8">
        <f>Table21[[#This Row],[Abs Erorr 1]]/Table21[[#This Row],[Adj Close]]</f>
        <v>1.5347062454407713E-2</v>
      </c>
      <c r="H354" s="6">
        <f t="shared" si="28"/>
        <v>3.4851666666666667</v>
      </c>
      <c r="I354" s="9">
        <f>(Table21[[#This Row],[Adj Close]]-Table21[[#This Row],[3-MA]])</f>
        <v>7.9033333333333289E-2</v>
      </c>
      <c r="J354" s="5">
        <f t="shared" si="27"/>
        <v>6.2462677777777708E-3</v>
      </c>
      <c r="K354" s="5">
        <f>ABS(Table21[[#This Row],[Erorr 2]])</f>
        <v>7.9033333333333289E-2</v>
      </c>
      <c r="L354" s="8">
        <f>Table21[[#This Row],[Abs Erorr 2]]/Table21[[#This Row],[Adj Close]]</f>
        <v>2.2174213942352642E-2</v>
      </c>
      <c r="M354" s="6">
        <f t="shared" si="29"/>
        <v>3.4380666666666664</v>
      </c>
      <c r="N354" s="11">
        <f>Table21[[#This Row],[Adj Close]]-Table21[[#This Row],[6-MA]]</f>
        <v>0.12613333333333365</v>
      </c>
      <c r="O354" s="12">
        <f>(Table21[[#This Row],[Adj Close]]-M354)^2</f>
        <v>1.5909617777777857E-2</v>
      </c>
      <c r="P354" s="12">
        <f>ABS(Table21[[#This Row],[Erorr 3]])</f>
        <v>0.12613333333333365</v>
      </c>
      <c r="Q354" s="182">
        <f>Table21[[#This Row],[Abs Erorr 3]]/Table21[[#This Row],[Adj Close]]</f>
        <v>3.5388960589566705E-2</v>
      </c>
    </row>
    <row r="355" spans="1:17" x14ac:dyDescent="0.3">
      <c r="A355" s="72">
        <v>43979</v>
      </c>
      <c r="B355" s="95">
        <v>3.5733000000000001</v>
      </c>
      <c r="C355" s="6">
        <f t="shared" si="26"/>
        <v>3.5642</v>
      </c>
      <c r="D355" s="19">
        <f>Table21[[#This Row],[Adj Close]]-Table21[[#This Row],[Naive Trend ]]</f>
        <v>9.100000000000108E-3</v>
      </c>
      <c r="E355" s="7">
        <f t="shared" si="25"/>
        <v>8.2810000000001967E-5</v>
      </c>
      <c r="F355" s="7">
        <f>ABS(Table21[[#This Row],[Erorr 1]])</f>
        <v>9.100000000000108E-3</v>
      </c>
      <c r="G355" s="8">
        <f>Table21[[#This Row],[Abs Erorr 1]]/Table21[[#This Row],[Adj Close]]</f>
        <v>2.5466655472532692E-3</v>
      </c>
      <c r="H355" s="6">
        <f t="shared" si="28"/>
        <v>3.5277333333333334</v>
      </c>
      <c r="I355" s="9">
        <f>(Table21[[#This Row],[Adj Close]]-Table21[[#This Row],[3-MA]])</f>
        <v>4.5566666666666755E-2</v>
      </c>
      <c r="J355" s="5">
        <f t="shared" si="27"/>
        <v>2.0763211111111193E-3</v>
      </c>
      <c r="K355" s="5">
        <f>ABS(Table21[[#This Row],[Erorr 2]])</f>
        <v>4.5566666666666755E-2</v>
      </c>
      <c r="L355" s="8">
        <f>Table21[[#This Row],[Abs Erorr 2]]/Table21[[#This Row],[Adj Close]]</f>
        <v>1.2751984626722288E-2</v>
      </c>
      <c r="M355" s="6">
        <f t="shared" si="29"/>
        <v>3.4775666666666663</v>
      </c>
      <c r="N355" s="11">
        <f>Table21[[#This Row],[Adj Close]]-Table21[[#This Row],[6-MA]]</f>
        <v>9.5733333333333892E-2</v>
      </c>
      <c r="O355" s="12">
        <f>(Table21[[#This Row],[Adj Close]]-M355)^2</f>
        <v>9.1648711111112172E-3</v>
      </c>
      <c r="P355" s="12">
        <f>ABS(Table21[[#This Row],[Erorr 3]])</f>
        <v>9.5733333333333892E-2</v>
      </c>
      <c r="Q355" s="182">
        <f>Table21[[#This Row],[Abs Erorr 3]]/Table21[[#This Row],[Adj Close]]</f>
        <v>2.6791294694913353E-2</v>
      </c>
    </row>
    <row r="356" spans="1:17" x14ac:dyDescent="0.3">
      <c r="A356" s="72">
        <v>43980</v>
      </c>
      <c r="B356" s="95">
        <v>3.6006</v>
      </c>
      <c r="C356" s="6">
        <f t="shared" si="26"/>
        <v>3.5733000000000001</v>
      </c>
      <c r="D356" s="19">
        <f>Table21[[#This Row],[Adj Close]]-Table21[[#This Row],[Naive Trend ]]</f>
        <v>2.729999999999988E-2</v>
      </c>
      <c r="E356" s="7">
        <f t="shared" si="25"/>
        <v>7.452899999999934E-4</v>
      </c>
      <c r="F356" s="7">
        <f>ABS(Table21[[#This Row],[Erorr 1]])</f>
        <v>2.729999999999988E-2</v>
      </c>
      <c r="G356" s="8">
        <f>Table21[[#This Row],[Abs Erorr 1]]/Table21[[#This Row],[Adj Close]]</f>
        <v>7.5820696550574574E-3</v>
      </c>
      <c r="H356" s="6">
        <f t="shared" si="28"/>
        <v>3.5489999999999999</v>
      </c>
      <c r="I356" s="9">
        <f>(Table21[[#This Row],[Adj Close]]-Table21[[#This Row],[3-MA]])</f>
        <v>5.160000000000009E-2</v>
      </c>
      <c r="J356" s="5">
        <f t="shared" si="27"/>
        <v>2.6625600000000091E-3</v>
      </c>
      <c r="K356" s="5">
        <f>ABS(Table21[[#This Row],[Erorr 2]])</f>
        <v>5.160000000000009E-2</v>
      </c>
      <c r="L356" s="8">
        <f>Table21[[#This Row],[Abs Erorr 2]]/Table21[[#This Row],[Adj Close]]</f>
        <v>1.4330944842526271E-2</v>
      </c>
      <c r="M356" s="6">
        <f t="shared" si="29"/>
        <v>3.5125166666666665</v>
      </c>
      <c r="N356" s="11">
        <f>Table21[[#This Row],[Adj Close]]-Table21[[#This Row],[6-MA]]</f>
        <v>8.8083333333333513E-2</v>
      </c>
      <c r="O356" s="12">
        <f>(Table21[[#This Row],[Adj Close]]-M356)^2</f>
        <v>7.7586736111111432E-3</v>
      </c>
      <c r="P356" s="12">
        <f>ABS(Table21[[#This Row],[Erorr 3]])</f>
        <v>8.8083333333333513E-2</v>
      </c>
      <c r="Q356" s="182">
        <f>Table21[[#This Row],[Abs Erorr 3]]/Table21[[#This Row],[Adj Close]]</f>
        <v>2.446351534003597E-2</v>
      </c>
    </row>
    <row r="357" spans="1:17" x14ac:dyDescent="0.3">
      <c r="A357" s="72">
        <v>43983</v>
      </c>
      <c r="B357" s="95">
        <v>3.8285</v>
      </c>
      <c r="C357" s="6">
        <f t="shared" si="26"/>
        <v>3.6006</v>
      </c>
      <c r="D357" s="19">
        <f>Table21[[#This Row],[Adj Close]]-Table21[[#This Row],[Naive Trend ]]</f>
        <v>0.22789999999999999</v>
      </c>
      <c r="E357" s="7">
        <f t="shared" si="25"/>
        <v>5.1938409999999997E-2</v>
      </c>
      <c r="F357" s="7">
        <f>ABS(Table21[[#This Row],[Erorr 1]])</f>
        <v>0.22789999999999999</v>
      </c>
      <c r="G357" s="8">
        <f>Table21[[#This Row],[Abs Erorr 1]]/Table21[[#This Row],[Adj Close]]</f>
        <v>5.9527229985634054E-2</v>
      </c>
      <c r="H357" s="6">
        <f t="shared" si="28"/>
        <v>3.5793666666666666</v>
      </c>
      <c r="I357" s="9">
        <f>(Table21[[#This Row],[Adj Close]]-Table21[[#This Row],[3-MA]])</f>
        <v>0.24913333333333343</v>
      </c>
      <c r="J357" s="5">
        <f t="shared" si="27"/>
        <v>6.2067417777777828E-2</v>
      </c>
      <c r="K357" s="5">
        <f>ABS(Table21[[#This Row],[Erorr 2]])</f>
        <v>0.24913333333333343</v>
      </c>
      <c r="L357" s="8">
        <f>Table21[[#This Row],[Abs Erorr 2]]/Table21[[#This Row],[Adj Close]]</f>
        <v>6.5073353358582581E-2</v>
      </c>
      <c r="M357" s="6">
        <f t="shared" si="29"/>
        <v>3.5322666666666667</v>
      </c>
      <c r="N357" s="11">
        <f>Table21[[#This Row],[Adj Close]]-Table21[[#This Row],[6-MA]]</f>
        <v>0.29623333333333335</v>
      </c>
      <c r="O357" s="12">
        <f>(Table21[[#This Row],[Adj Close]]-M357)^2</f>
        <v>8.7754187777777784E-2</v>
      </c>
      <c r="P357" s="12">
        <f>ABS(Table21[[#This Row],[Erorr 3]])</f>
        <v>0.29623333333333335</v>
      </c>
      <c r="Q357" s="182">
        <f>Table21[[#This Row],[Abs Erorr 3]]/Table21[[#This Row],[Adj Close]]</f>
        <v>7.7375821688215579E-2</v>
      </c>
    </row>
    <row r="358" spans="1:17" x14ac:dyDescent="0.3">
      <c r="A358" s="72">
        <v>43984</v>
      </c>
      <c r="B358" s="95">
        <v>3.9287999999999998</v>
      </c>
      <c r="C358" s="6">
        <f t="shared" si="26"/>
        <v>3.8285</v>
      </c>
      <c r="D358" s="19">
        <f>Table21[[#This Row],[Adj Close]]-Table21[[#This Row],[Naive Trend ]]</f>
        <v>0.10029999999999983</v>
      </c>
      <c r="E358" s="7">
        <f t="shared" si="25"/>
        <v>1.0060089999999966E-2</v>
      </c>
      <c r="F358" s="7">
        <f>ABS(Table21[[#This Row],[Erorr 1]])</f>
        <v>0.10029999999999983</v>
      </c>
      <c r="G358" s="8">
        <f>Table21[[#This Row],[Abs Erorr 1]]/Table21[[#This Row],[Adj Close]]</f>
        <v>2.552942374261857E-2</v>
      </c>
      <c r="H358" s="6">
        <f t="shared" si="28"/>
        <v>3.6674666666666664</v>
      </c>
      <c r="I358" s="9">
        <f>(Table21[[#This Row],[Adj Close]]-Table21[[#This Row],[3-MA]])</f>
        <v>0.26133333333333342</v>
      </c>
      <c r="J358" s="5">
        <f t="shared" si="27"/>
        <v>6.8295111111111154E-2</v>
      </c>
      <c r="K358" s="5">
        <f>ABS(Table21[[#This Row],[Erorr 2]])</f>
        <v>0.26133333333333342</v>
      </c>
      <c r="L358" s="8">
        <f>Table21[[#This Row],[Abs Erorr 2]]/Table21[[#This Row],[Adj Close]]</f>
        <v>6.6517342021312723E-2</v>
      </c>
      <c r="M358" s="6">
        <f t="shared" si="29"/>
        <v>3.5975999999999999</v>
      </c>
      <c r="N358" s="11">
        <f>Table21[[#This Row],[Adj Close]]-Table21[[#This Row],[6-MA]]</f>
        <v>0.33119999999999994</v>
      </c>
      <c r="O358" s="12">
        <f>(Table21[[#This Row],[Adj Close]]-M358)^2</f>
        <v>0.10969343999999996</v>
      </c>
      <c r="P358" s="12">
        <f>ABS(Table21[[#This Row],[Erorr 3]])</f>
        <v>0.33119999999999994</v>
      </c>
      <c r="Q358" s="182">
        <f>Table21[[#This Row],[Abs Erorr 3]]/Table21[[#This Row],[Adj Close]]</f>
        <v>8.4300549786194251E-2</v>
      </c>
    </row>
    <row r="359" spans="1:17" x14ac:dyDescent="0.3">
      <c r="A359" s="72">
        <v>43985</v>
      </c>
      <c r="B359" s="95">
        <v>3.9834999999999998</v>
      </c>
      <c r="C359" s="6">
        <f t="shared" si="26"/>
        <v>3.9287999999999998</v>
      </c>
      <c r="D359" s="19">
        <f>Table21[[#This Row],[Adj Close]]-Table21[[#This Row],[Naive Trend ]]</f>
        <v>5.4699999999999971E-2</v>
      </c>
      <c r="E359" s="7">
        <f t="shared" si="25"/>
        <v>2.9920899999999967E-3</v>
      </c>
      <c r="F359" s="7">
        <f>ABS(Table21[[#This Row],[Erorr 1]])</f>
        <v>5.4699999999999971E-2</v>
      </c>
      <c r="G359" s="8">
        <f>Table21[[#This Row],[Abs Erorr 1]]/Table21[[#This Row],[Adj Close]]</f>
        <v>1.3731643027488383E-2</v>
      </c>
      <c r="H359" s="6">
        <f t="shared" si="28"/>
        <v>3.7859666666666669</v>
      </c>
      <c r="I359" s="9">
        <f>(Table21[[#This Row],[Adj Close]]-Table21[[#This Row],[3-MA]])</f>
        <v>0.19753333333333289</v>
      </c>
      <c r="J359" s="5">
        <f t="shared" si="27"/>
        <v>3.9019417777777607E-2</v>
      </c>
      <c r="K359" s="5">
        <f>ABS(Table21[[#This Row],[Erorr 2]])</f>
        <v>0.19753333333333289</v>
      </c>
      <c r="L359" s="8">
        <f>Table21[[#This Row],[Abs Erorr 2]]/Table21[[#This Row],[Adj Close]]</f>
        <v>4.958788335216089E-2</v>
      </c>
      <c r="M359" s="6">
        <f t="shared" si="29"/>
        <v>3.6674833333333332</v>
      </c>
      <c r="N359" s="11">
        <f>Table21[[#This Row],[Adj Close]]-Table21[[#This Row],[6-MA]]</f>
        <v>0.31601666666666661</v>
      </c>
      <c r="O359" s="12">
        <f>(Table21[[#This Row],[Adj Close]]-M359)^2</f>
        <v>9.9866533611111072E-2</v>
      </c>
      <c r="P359" s="12">
        <f>ABS(Table21[[#This Row],[Erorr 3]])</f>
        <v>0.31601666666666661</v>
      </c>
      <c r="Q359" s="182">
        <f>Table21[[#This Row],[Abs Erorr 3]]/Table21[[#This Row],[Adj Close]]</f>
        <v>7.9331408727668293E-2</v>
      </c>
    </row>
    <row r="360" spans="1:17" x14ac:dyDescent="0.3">
      <c r="A360" s="72">
        <v>43986</v>
      </c>
      <c r="B360" s="95">
        <v>3.9014000000000002</v>
      </c>
      <c r="C360" s="6">
        <f t="shared" si="26"/>
        <v>3.9834999999999998</v>
      </c>
      <c r="D360" s="19">
        <f>Table21[[#This Row],[Adj Close]]-Table21[[#This Row],[Naive Trend ]]</f>
        <v>-8.2099999999999618E-2</v>
      </c>
      <c r="E360" s="7">
        <f t="shared" si="25"/>
        <v>6.7404099999999372E-3</v>
      </c>
      <c r="F360" s="7">
        <f>ABS(Table21[[#This Row],[Erorr 1]])</f>
        <v>8.2099999999999618E-2</v>
      </c>
      <c r="G360" s="8">
        <f>Table21[[#This Row],[Abs Erorr 1]]/Table21[[#This Row],[Adj Close]]</f>
        <v>2.1043727892551291E-2</v>
      </c>
      <c r="H360" s="6">
        <f t="shared" si="28"/>
        <v>3.9136000000000002</v>
      </c>
      <c r="I360" s="9">
        <f>(Table21[[#This Row],[Adj Close]]-Table21[[#This Row],[3-MA]])</f>
        <v>-1.2199999999999989E-2</v>
      </c>
      <c r="J360" s="5">
        <f t="shared" si="27"/>
        <v>1.4883999999999972E-4</v>
      </c>
      <c r="K360" s="5">
        <f>ABS(Table21[[#This Row],[Erorr 2]])</f>
        <v>1.2199999999999989E-2</v>
      </c>
      <c r="L360" s="8">
        <f>Table21[[#This Row],[Abs Erorr 2]]/Table21[[#This Row],[Adj Close]]</f>
        <v>3.1270825857384497E-3</v>
      </c>
      <c r="M360" s="6">
        <f t="shared" si="29"/>
        <v>3.7464833333333334</v>
      </c>
      <c r="N360" s="11">
        <f>Table21[[#This Row],[Adj Close]]-Table21[[#This Row],[6-MA]]</f>
        <v>0.15491666666666681</v>
      </c>
      <c r="O360" s="12">
        <f>(Table21[[#This Row],[Adj Close]]-M360)^2</f>
        <v>2.3999173611111157E-2</v>
      </c>
      <c r="P360" s="12">
        <f>ABS(Table21[[#This Row],[Erorr 3]])</f>
        <v>0.15491666666666681</v>
      </c>
      <c r="Q360" s="182">
        <f>Table21[[#This Row],[Abs Erorr 3]]/Table21[[#This Row],[Adj Close]]</f>
        <v>3.9707968079834628E-2</v>
      </c>
    </row>
    <row r="361" spans="1:17" x14ac:dyDescent="0.3">
      <c r="A361" s="72">
        <v>43987</v>
      </c>
      <c r="B361" s="95">
        <v>4.0655000000000001</v>
      </c>
      <c r="C361" s="6">
        <f t="shared" si="26"/>
        <v>3.9014000000000002</v>
      </c>
      <c r="D361" s="19">
        <f>Table21[[#This Row],[Adj Close]]-Table21[[#This Row],[Naive Trend ]]</f>
        <v>0.16409999999999991</v>
      </c>
      <c r="E361" s="7">
        <f t="shared" si="25"/>
        <v>2.692880999999997E-2</v>
      </c>
      <c r="F361" s="7">
        <f>ABS(Table21[[#This Row],[Erorr 1]])</f>
        <v>0.16409999999999991</v>
      </c>
      <c r="G361" s="8">
        <f>Table21[[#This Row],[Abs Erorr 1]]/Table21[[#This Row],[Adj Close]]</f>
        <v>4.0364038863608391E-2</v>
      </c>
      <c r="H361" s="6">
        <f t="shared" si="28"/>
        <v>3.9379000000000004</v>
      </c>
      <c r="I361" s="9">
        <f>(Table21[[#This Row],[Adj Close]]-Table21[[#This Row],[3-MA]])</f>
        <v>0.12759999999999971</v>
      </c>
      <c r="J361" s="5">
        <f t="shared" si="27"/>
        <v>1.6281759999999926E-2</v>
      </c>
      <c r="K361" s="5">
        <f>ABS(Table21[[#This Row],[Erorr 2]])</f>
        <v>0.12759999999999971</v>
      </c>
      <c r="L361" s="8">
        <f>Table21[[#This Row],[Abs Erorr 2]]/Table21[[#This Row],[Adj Close]]</f>
        <v>3.1386053375968441E-2</v>
      </c>
      <c r="M361" s="6">
        <f t="shared" si="29"/>
        <v>3.802683333333333</v>
      </c>
      <c r="N361" s="11">
        <f>Table21[[#This Row],[Adj Close]]-Table21[[#This Row],[6-MA]]</f>
        <v>0.26281666666666714</v>
      </c>
      <c r="O361" s="12">
        <f>(Table21[[#This Row],[Adj Close]]-M361)^2</f>
        <v>6.9072600277778035E-2</v>
      </c>
      <c r="P361" s="12">
        <f>ABS(Table21[[#This Row],[Erorr 3]])</f>
        <v>0.26281666666666714</v>
      </c>
      <c r="Q361" s="182">
        <f>Table21[[#This Row],[Abs Erorr 3]]/Table21[[#This Row],[Adj Close]]</f>
        <v>6.4645595047759713E-2</v>
      </c>
    </row>
    <row r="362" spans="1:17" x14ac:dyDescent="0.3">
      <c r="A362" s="72">
        <v>43990</v>
      </c>
      <c r="B362" s="95">
        <v>4.1201999999999996</v>
      </c>
      <c r="C362" s="6">
        <f t="shared" si="26"/>
        <v>4.0655000000000001</v>
      </c>
      <c r="D362" s="19">
        <f>Table21[[#This Row],[Adj Close]]-Table21[[#This Row],[Naive Trend ]]</f>
        <v>5.4699999999999527E-2</v>
      </c>
      <c r="E362" s="7">
        <f t="shared" si="25"/>
        <v>2.9920899999999482E-3</v>
      </c>
      <c r="F362" s="7">
        <f>ABS(Table21[[#This Row],[Erorr 1]])</f>
        <v>5.4699999999999527E-2</v>
      </c>
      <c r="G362" s="8">
        <f>Table21[[#This Row],[Abs Erorr 1]]/Table21[[#This Row],[Adj Close]]</f>
        <v>1.3276054560458116E-2</v>
      </c>
      <c r="H362" s="6">
        <f t="shared" si="28"/>
        <v>3.9834666666666667</v>
      </c>
      <c r="I362" s="9">
        <f>(Table21[[#This Row],[Adj Close]]-Table21[[#This Row],[3-MA]])</f>
        <v>0.13673333333333293</v>
      </c>
      <c r="J362" s="5">
        <f t="shared" si="27"/>
        <v>1.8696004444444334E-2</v>
      </c>
      <c r="K362" s="5">
        <f>ABS(Table21[[#This Row],[Erorr 2]])</f>
        <v>0.13673333333333293</v>
      </c>
      <c r="L362" s="8">
        <f>Table21[[#This Row],[Abs Erorr 2]]/Table21[[#This Row],[Adj Close]]</f>
        <v>3.3186091290066728E-2</v>
      </c>
      <c r="M362" s="6">
        <f t="shared" si="29"/>
        <v>3.8847166666666664</v>
      </c>
      <c r="N362" s="11">
        <f>Table21[[#This Row],[Adj Close]]-Table21[[#This Row],[6-MA]]</f>
        <v>0.23548333333333327</v>
      </c>
      <c r="O362" s="12">
        <f>(Table21[[#This Row],[Adj Close]]-M362)^2</f>
        <v>5.5452400277777744E-2</v>
      </c>
      <c r="P362" s="12">
        <f>ABS(Table21[[#This Row],[Erorr 3]])</f>
        <v>0.23548333333333327</v>
      </c>
      <c r="Q362" s="182">
        <f>Table21[[#This Row],[Abs Erorr 3]]/Table21[[#This Row],[Adj Close]]</f>
        <v>5.715337443166188E-2</v>
      </c>
    </row>
    <row r="363" spans="1:17" x14ac:dyDescent="0.3">
      <c r="A363" s="72">
        <v>43991</v>
      </c>
      <c r="B363" s="95">
        <v>4.0290999999999997</v>
      </c>
      <c r="C363" s="6">
        <f t="shared" si="26"/>
        <v>4.1201999999999996</v>
      </c>
      <c r="D363" s="19">
        <f>Table21[[#This Row],[Adj Close]]-Table21[[#This Row],[Naive Trend ]]</f>
        <v>-9.1099999999999959E-2</v>
      </c>
      <c r="E363" s="7">
        <f t="shared" si="25"/>
        <v>8.2992099999999926E-3</v>
      </c>
      <c r="F363" s="7">
        <f>ABS(Table21[[#This Row],[Erorr 1]])</f>
        <v>9.1099999999999959E-2</v>
      </c>
      <c r="G363" s="8">
        <f>Table21[[#This Row],[Abs Erorr 1]]/Table21[[#This Row],[Adj Close]]</f>
        <v>2.2610508550296584E-2</v>
      </c>
      <c r="H363" s="6">
        <f t="shared" si="28"/>
        <v>4.0290333333333335</v>
      </c>
      <c r="I363" s="9">
        <f>(Table21[[#This Row],[Adj Close]]-Table21[[#This Row],[3-MA]])</f>
        <v>6.6666666666215235E-5</v>
      </c>
      <c r="J363" s="5">
        <f t="shared" si="27"/>
        <v>4.4444444443842536E-9</v>
      </c>
      <c r="K363" s="5">
        <f>ABS(Table21[[#This Row],[Erorr 2]])</f>
        <v>6.6666666666215235E-5</v>
      </c>
      <c r="L363" s="8">
        <f>Table21[[#This Row],[Abs Erorr 2]]/Table21[[#This Row],[Adj Close]]</f>
        <v>1.6546292389420774E-5</v>
      </c>
      <c r="M363" s="6">
        <f t="shared" si="29"/>
        <v>3.9713166666666671</v>
      </c>
      <c r="N363" s="11">
        <f>Table21[[#This Row],[Adj Close]]-Table21[[#This Row],[6-MA]]</f>
        <v>5.7783333333332632E-2</v>
      </c>
      <c r="O363" s="12">
        <f>(Table21[[#This Row],[Adj Close]]-M363)^2</f>
        <v>3.33891361111103E-3</v>
      </c>
      <c r="P363" s="12">
        <f>ABS(Table21[[#This Row],[Erorr 3]])</f>
        <v>5.7783333333332632E-2</v>
      </c>
      <c r="Q363" s="182">
        <f>Table21[[#This Row],[Abs Erorr 3]]/Table21[[#This Row],[Adj Close]]</f>
        <v>1.4341498928627395E-2</v>
      </c>
    </row>
    <row r="364" spans="1:17" x14ac:dyDescent="0.3">
      <c r="A364" s="72">
        <v>43992</v>
      </c>
      <c r="B364" s="95">
        <v>4.0564</v>
      </c>
      <c r="C364" s="6">
        <f t="shared" si="26"/>
        <v>4.0290999999999997</v>
      </c>
      <c r="D364" s="19">
        <f>Table21[[#This Row],[Adj Close]]-Table21[[#This Row],[Naive Trend ]]</f>
        <v>2.7300000000000324E-2</v>
      </c>
      <c r="E364" s="7">
        <f t="shared" si="25"/>
        <v>7.4529000000001769E-4</v>
      </c>
      <c r="F364" s="7">
        <f>ABS(Table21[[#This Row],[Erorr 1]])</f>
        <v>2.7300000000000324E-2</v>
      </c>
      <c r="G364" s="8">
        <f>Table21[[#This Row],[Abs Erorr 1]]/Table21[[#This Row],[Adj Close]]</f>
        <v>6.7301055122769753E-3</v>
      </c>
      <c r="H364" s="6">
        <f t="shared" si="28"/>
        <v>4.0716000000000001</v>
      </c>
      <c r="I364" s="9">
        <f>(Table21[[#This Row],[Adj Close]]-Table21[[#This Row],[3-MA]])</f>
        <v>-1.5200000000000102E-2</v>
      </c>
      <c r="J364" s="5">
        <f t="shared" si="27"/>
        <v>2.310400000000031E-4</v>
      </c>
      <c r="K364" s="5">
        <f>ABS(Table21[[#This Row],[Erorr 2]])</f>
        <v>1.5200000000000102E-2</v>
      </c>
      <c r="L364" s="8">
        <f>Table21[[#This Row],[Abs Erorr 2]]/Table21[[#This Row],[Adj Close]]</f>
        <v>3.7471649738684801E-3</v>
      </c>
      <c r="M364" s="6">
        <f t="shared" si="29"/>
        <v>4.0047500000000005</v>
      </c>
      <c r="N364" s="11">
        <f>Table21[[#This Row],[Adj Close]]-Table21[[#This Row],[6-MA]]</f>
        <v>5.164999999999953E-2</v>
      </c>
      <c r="O364" s="12">
        <f>(Table21[[#This Row],[Adj Close]]-M364)^2</f>
        <v>2.6677224999999516E-3</v>
      </c>
      <c r="P364" s="12">
        <f>ABS(Table21[[#This Row],[Erorr 3]])</f>
        <v>5.164999999999953E-2</v>
      </c>
      <c r="Q364" s="182">
        <f>Table21[[#This Row],[Abs Erorr 3]]/Table21[[#This Row],[Adj Close]]</f>
        <v>1.273296519080947E-2</v>
      </c>
    </row>
    <row r="365" spans="1:17" x14ac:dyDescent="0.3">
      <c r="A365" s="72">
        <v>43993</v>
      </c>
      <c r="B365" s="95">
        <v>3.7465000000000002</v>
      </c>
      <c r="C365" s="6">
        <f t="shared" si="26"/>
        <v>4.0564</v>
      </c>
      <c r="D365" s="19">
        <f>Table21[[#This Row],[Adj Close]]-Table21[[#This Row],[Naive Trend ]]</f>
        <v>-0.30989999999999984</v>
      </c>
      <c r="E365" s="7">
        <f t="shared" si="25"/>
        <v>9.6038009999999896E-2</v>
      </c>
      <c r="F365" s="7">
        <f>ABS(Table21[[#This Row],[Erorr 1]])</f>
        <v>0.30989999999999984</v>
      </c>
      <c r="G365" s="8">
        <f>Table21[[#This Row],[Abs Erorr 1]]/Table21[[#This Row],[Adj Close]]</f>
        <v>8.2717202722540989E-2</v>
      </c>
      <c r="H365" s="6">
        <f t="shared" si="28"/>
        <v>4.0685666666666664</v>
      </c>
      <c r="I365" s="9">
        <f>(Table21[[#This Row],[Adj Close]]-Table21[[#This Row],[3-MA]])</f>
        <v>-0.32206666666666628</v>
      </c>
      <c r="J365" s="5">
        <f t="shared" si="27"/>
        <v>0.10372693777777753</v>
      </c>
      <c r="K365" s="5">
        <f>ABS(Table21[[#This Row],[Erorr 2]])</f>
        <v>0.32206666666666628</v>
      </c>
      <c r="L365" s="8">
        <f>Table21[[#This Row],[Abs Erorr 2]]/Table21[[#This Row],[Adj Close]]</f>
        <v>8.5964678144045445E-2</v>
      </c>
      <c r="M365" s="6">
        <f t="shared" si="29"/>
        <v>4.0260166666666661</v>
      </c>
      <c r="N365" s="11">
        <f>Table21[[#This Row],[Adj Close]]-Table21[[#This Row],[6-MA]]</f>
        <v>-0.27951666666666597</v>
      </c>
      <c r="O365" s="12">
        <f>(Table21[[#This Row],[Adj Close]]-M365)^2</f>
        <v>7.8129566944444048E-2</v>
      </c>
      <c r="P365" s="12">
        <f>ABS(Table21[[#This Row],[Erorr 3]])</f>
        <v>0.27951666666666597</v>
      </c>
      <c r="Q365" s="182">
        <f>Table21[[#This Row],[Abs Erorr 3]]/Table21[[#This Row],[Adj Close]]</f>
        <v>7.4607411361715184E-2</v>
      </c>
    </row>
    <row r="366" spans="1:17" x14ac:dyDescent="0.3">
      <c r="A366" s="72">
        <v>43994</v>
      </c>
      <c r="B366" s="95">
        <v>3.8285</v>
      </c>
      <c r="C366" s="6">
        <f t="shared" si="26"/>
        <v>3.7465000000000002</v>
      </c>
      <c r="D366" s="19">
        <f>Table21[[#This Row],[Adj Close]]-Table21[[#This Row],[Naive Trend ]]</f>
        <v>8.1999999999999851E-2</v>
      </c>
      <c r="E366" s="7">
        <f t="shared" si="25"/>
        <v>6.7239999999999757E-3</v>
      </c>
      <c r="F366" s="7">
        <f>ABS(Table21[[#This Row],[Erorr 1]])</f>
        <v>8.1999999999999851E-2</v>
      </c>
      <c r="G366" s="8">
        <f>Table21[[#This Row],[Abs Erorr 1]]/Table21[[#This Row],[Adj Close]]</f>
        <v>2.1418310043097778E-2</v>
      </c>
      <c r="H366" s="6">
        <f t="shared" si="28"/>
        <v>3.9440000000000004</v>
      </c>
      <c r="I366" s="9">
        <f>(Table21[[#This Row],[Adj Close]]-Table21[[#This Row],[3-MA]])</f>
        <v>-0.11550000000000038</v>
      </c>
      <c r="J366" s="5">
        <f t="shared" si="27"/>
        <v>1.3340250000000088E-2</v>
      </c>
      <c r="K366" s="5">
        <f>ABS(Table21[[#This Row],[Erorr 2]])</f>
        <v>0.11550000000000038</v>
      </c>
      <c r="L366" s="8">
        <f>Table21[[#This Row],[Abs Erorr 2]]/Table21[[#This Row],[Adj Close]]</f>
        <v>3.0168473292412273E-2</v>
      </c>
      <c r="M366" s="6">
        <f t="shared" si="29"/>
        <v>3.9865166666666667</v>
      </c>
      <c r="N366" s="11">
        <f>Table21[[#This Row],[Adj Close]]-Table21[[#This Row],[6-MA]]</f>
        <v>-0.15801666666666669</v>
      </c>
      <c r="O366" s="12">
        <f>(Table21[[#This Row],[Adj Close]]-M366)^2</f>
        <v>2.4969266944444454E-2</v>
      </c>
      <c r="P366" s="12">
        <f>ABS(Table21[[#This Row],[Erorr 3]])</f>
        <v>0.15801666666666669</v>
      </c>
      <c r="Q366" s="182">
        <f>Table21[[#This Row],[Abs Erorr 3]]/Table21[[#This Row],[Adj Close]]</f>
        <v>4.1273779983457409E-2</v>
      </c>
    </row>
    <row r="367" spans="1:17" x14ac:dyDescent="0.3">
      <c r="A367" s="72">
        <v>43997</v>
      </c>
      <c r="B367" s="95">
        <v>3.9014000000000002</v>
      </c>
      <c r="C367" s="6">
        <f t="shared" si="26"/>
        <v>3.8285</v>
      </c>
      <c r="D367" s="19">
        <f>Table21[[#This Row],[Adj Close]]-Table21[[#This Row],[Naive Trend ]]</f>
        <v>7.2900000000000187E-2</v>
      </c>
      <c r="E367" s="7">
        <f t="shared" si="25"/>
        <v>5.3144100000000272E-3</v>
      </c>
      <c r="F367" s="7">
        <f>ABS(Table21[[#This Row],[Erorr 1]])</f>
        <v>7.2900000000000187E-2</v>
      </c>
      <c r="G367" s="8">
        <f>Table21[[#This Row],[Abs Erorr 1]]/Table21[[#This Row],[Adj Close]]</f>
        <v>1.8685600041010966E-2</v>
      </c>
      <c r="H367" s="6">
        <f t="shared" si="28"/>
        <v>3.8771333333333331</v>
      </c>
      <c r="I367" s="9">
        <f>(Table21[[#This Row],[Adj Close]]-Table21[[#This Row],[3-MA]])</f>
        <v>2.4266666666667103E-2</v>
      </c>
      <c r="J367" s="5">
        <f t="shared" si="27"/>
        <v>5.8887111111113226E-4</v>
      </c>
      <c r="K367" s="5">
        <f>ABS(Table21[[#This Row],[Erorr 2]])</f>
        <v>2.4266666666667103E-2</v>
      </c>
      <c r="L367" s="8">
        <f>Table21[[#This Row],[Abs Erorr 2]]/Table21[[#This Row],[Adj Close]]</f>
        <v>6.2199894055126621E-3</v>
      </c>
      <c r="M367" s="6">
        <f t="shared" si="29"/>
        <v>3.974366666666667</v>
      </c>
      <c r="N367" s="11">
        <f>Table21[[#This Row],[Adj Close]]-Table21[[#This Row],[6-MA]]</f>
        <v>-7.2966666666666846E-2</v>
      </c>
      <c r="O367" s="12">
        <f>(Table21[[#This Row],[Adj Close]]-M367)^2</f>
        <v>5.3241344444444703E-3</v>
      </c>
      <c r="P367" s="12">
        <f>ABS(Table21[[#This Row],[Erorr 3]])</f>
        <v>7.2966666666666846E-2</v>
      </c>
      <c r="Q367" s="182">
        <f>Table21[[#This Row],[Abs Erorr 3]]/Table21[[#This Row],[Adj Close]]</f>
        <v>1.8702687923993142E-2</v>
      </c>
    </row>
    <row r="368" spans="1:17" x14ac:dyDescent="0.3">
      <c r="A368" s="72">
        <v>43998</v>
      </c>
      <c r="B368" s="95">
        <v>3.9561000000000002</v>
      </c>
      <c r="C368" s="6">
        <f t="shared" si="26"/>
        <v>3.9014000000000002</v>
      </c>
      <c r="D368" s="19">
        <f>Table21[[#This Row],[Adj Close]]-Table21[[#This Row],[Naive Trend ]]</f>
        <v>5.4699999999999971E-2</v>
      </c>
      <c r="E368" s="7">
        <f t="shared" si="25"/>
        <v>2.9920899999999967E-3</v>
      </c>
      <c r="F368" s="7">
        <f>ABS(Table21[[#This Row],[Erorr 1]])</f>
        <v>5.4699999999999971E-2</v>
      </c>
      <c r="G368" s="8">
        <f>Table21[[#This Row],[Abs Erorr 1]]/Table21[[#This Row],[Adj Close]]</f>
        <v>1.3826748565506424E-2</v>
      </c>
      <c r="H368" s="6">
        <f t="shared" si="28"/>
        <v>3.8254666666666668</v>
      </c>
      <c r="I368" s="9">
        <f>(Table21[[#This Row],[Adj Close]]-Table21[[#This Row],[3-MA]])</f>
        <v>0.13063333333333338</v>
      </c>
      <c r="J368" s="5">
        <f t="shared" si="27"/>
        <v>1.706506777777779E-2</v>
      </c>
      <c r="K368" s="5">
        <f>ABS(Table21[[#This Row],[Erorr 2]])</f>
        <v>0.13063333333333338</v>
      </c>
      <c r="L368" s="8">
        <f>Table21[[#This Row],[Abs Erorr 2]]/Table21[[#This Row],[Adj Close]]</f>
        <v>3.302073590994499E-2</v>
      </c>
      <c r="M368" s="6">
        <f t="shared" si="29"/>
        <v>3.9470166666666668</v>
      </c>
      <c r="N368" s="11">
        <f>Table21[[#This Row],[Adj Close]]-Table21[[#This Row],[6-MA]]</f>
        <v>9.0833333333333321E-3</v>
      </c>
      <c r="O368" s="12">
        <f>(Table21[[#This Row],[Adj Close]]-M368)^2</f>
        <v>8.2506944444444416E-5</v>
      </c>
      <c r="P368" s="12">
        <f>ABS(Table21[[#This Row],[Erorr 3]])</f>
        <v>9.0833333333333321E-3</v>
      </c>
      <c r="Q368" s="182">
        <f>Table21[[#This Row],[Abs Erorr 3]]/Table21[[#This Row],[Adj Close]]</f>
        <v>2.2960322876907388E-3</v>
      </c>
    </row>
    <row r="369" spans="1:17" x14ac:dyDescent="0.3">
      <c r="A369" s="72">
        <v>43999</v>
      </c>
      <c r="B369" s="95">
        <v>4.0198999999999998</v>
      </c>
      <c r="C369" s="6">
        <f t="shared" si="26"/>
        <v>3.9561000000000002</v>
      </c>
      <c r="D369" s="19">
        <f>Table21[[#This Row],[Adj Close]]-Table21[[#This Row],[Naive Trend ]]</f>
        <v>6.3799999999999635E-2</v>
      </c>
      <c r="E369" s="7">
        <f t="shared" si="25"/>
        <v>4.070439999999953E-3</v>
      </c>
      <c r="F369" s="7">
        <f>ABS(Table21[[#This Row],[Erorr 1]])</f>
        <v>6.3799999999999635E-2</v>
      </c>
      <c r="G369" s="8">
        <f>Table21[[#This Row],[Abs Erorr 1]]/Table21[[#This Row],[Adj Close]]</f>
        <v>1.5871041568198123E-2</v>
      </c>
      <c r="H369" s="6">
        <f t="shared" si="28"/>
        <v>3.8953333333333333</v>
      </c>
      <c r="I369" s="9">
        <f>(Table21[[#This Row],[Adj Close]]-Table21[[#This Row],[3-MA]])</f>
        <v>0.12456666666666649</v>
      </c>
      <c r="J369" s="5">
        <f t="shared" si="27"/>
        <v>1.5516854444444401E-2</v>
      </c>
      <c r="K369" s="5">
        <f>ABS(Table21[[#This Row],[Erorr 2]])</f>
        <v>0.12456666666666649</v>
      </c>
      <c r="L369" s="8">
        <f>Table21[[#This Row],[Abs Erorr 2]]/Table21[[#This Row],[Adj Close]]</f>
        <v>3.0987503835087065E-2</v>
      </c>
      <c r="M369" s="6">
        <f t="shared" si="29"/>
        <v>3.9196666666666666</v>
      </c>
      <c r="N369" s="11">
        <f>Table21[[#This Row],[Adj Close]]-Table21[[#This Row],[6-MA]]</f>
        <v>0.10023333333333317</v>
      </c>
      <c r="O369" s="12">
        <f>(Table21[[#This Row],[Adj Close]]-M369)^2</f>
        <v>1.0046721111111078E-2</v>
      </c>
      <c r="P369" s="12">
        <f>ABS(Table21[[#This Row],[Erorr 3]])</f>
        <v>0.10023333333333317</v>
      </c>
      <c r="Q369" s="182">
        <f>Table21[[#This Row],[Abs Erorr 3]]/Table21[[#This Row],[Adj Close]]</f>
        <v>2.4934285264144179E-2</v>
      </c>
    </row>
    <row r="370" spans="1:17" x14ac:dyDescent="0.3">
      <c r="A370" s="72">
        <v>44000</v>
      </c>
      <c r="B370" s="95">
        <v>3.9834999999999998</v>
      </c>
      <c r="C370" s="6">
        <f t="shared" si="26"/>
        <v>4.0198999999999998</v>
      </c>
      <c r="D370" s="19">
        <f>Table21[[#This Row],[Adj Close]]-Table21[[#This Row],[Naive Trend ]]</f>
        <v>-3.6399999999999988E-2</v>
      </c>
      <c r="E370" s="7">
        <f t="shared" si="25"/>
        <v>1.3249599999999992E-3</v>
      </c>
      <c r="F370" s="7">
        <f>ABS(Table21[[#This Row],[Erorr 1]])</f>
        <v>3.6399999999999988E-2</v>
      </c>
      <c r="G370" s="8">
        <f>Table21[[#This Row],[Abs Erorr 1]]/Table21[[#This Row],[Adj Close]]</f>
        <v>9.1376929835571708E-3</v>
      </c>
      <c r="H370" s="6">
        <f t="shared" si="28"/>
        <v>3.9591333333333334</v>
      </c>
      <c r="I370" s="9">
        <f>(Table21[[#This Row],[Adj Close]]-Table21[[#This Row],[3-MA]])</f>
        <v>2.4366666666666426E-2</v>
      </c>
      <c r="J370" s="5">
        <f t="shared" si="27"/>
        <v>5.937344444444327E-4</v>
      </c>
      <c r="K370" s="5">
        <f>ABS(Table21[[#This Row],[Erorr 2]])</f>
        <v>2.4366666666666426E-2</v>
      </c>
      <c r="L370" s="8">
        <f>Table21[[#This Row],[Abs Erorr 2]]/Table21[[#This Row],[Adj Close]]</f>
        <v>6.1168988745240183E-3</v>
      </c>
      <c r="M370" s="6">
        <f t="shared" si="29"/>
        <v>3.9181333333333335</v>
      </c>
      <c r="N370" s="11">
        <f>Table21[[#This Row],[Adj Close]]-Table21[[#This Row],[6-MA]]</f>
        <v>6.5366666666666351E-2</v>
      </c>
      <c r="O370" s="12">
        <f>(Table21[[#This Row],[Adj Close]]-M370)^2</f>
        <v>4.2728011111110697E-3</v>
      </c>
      <c r="P370" s="12">
        <f>ABS(Table21[[#This Row],[Erorr 3]])</f>
        <v>6.5366666666666351E-2</v>
      </c>
      <c r="Q370" s="182">
        <f>Table21[[#This Row],[Abs Erorr 3]]/Table21[[#This Row],[Adj Close]]</f>
        <v>1.6409355257102135E-2</v>
      </c>
    </row>
    <row r="371" spans="1:17" x14ac:dyDescent="0.3">
      <c r="A371" s="72">
        <v>44001</v>
      </c>
      <c r="B371" s="95">
        <v>3.9470000000000001</v>
      </c>
      <c r="C371" s="6">
        <f t="shared" si="26"/>
        <v>3.9834999999999998</v>
      </c>
      <c r="D371" s="19">
        <f>Table21[[#This Row],[Adj Close]]-Table21[[#This Row],[Naive Trend ]]</f>
        <v>-3.6499999999999755E-2</v>
      </c>
      <c r="E371" s="7">
        <f t="shared" si="25"/>
        <v>1.3322499999999821E-3</v>
      </c>
      <c r="F371" s="7">
        <f>ABS(Table21[[#This Row],[Erorr 1]])</f>
        <v>3.6499999999999755E-2</v>
      </c>
      <c r="G371" s="8">
        <f>Table21[[#This Row],[Abs Erorr 1]]/Table21[[#This Row],[Adj Close]]</f>
        <v>9.2475297694450866E-3</v>
      </c>
      <c r="H371" s="6">
        <f t="shared" si="28"/>
        <v>3.9864999999999999</v>
      </c>
      <c r="I371" s="9">
        <f>(Table21[[#This Row],[Adj Close]]-Table21[[#This Row],[3-MA]])</f>
        <v>-3.9499999999999869E-2</v>
      </c>
      <c r="J371" s="5">
        <f t="shared" si="27"/>
        <v>1.5602499999999896E-3</v>
      </c>
      <c r="K371" s="5">
        <f>ABS(Table21[[#This Row],[Erorr 2]])</f>
        <v>3.9499999999999869E-2</v>
      </c>
      <c r="L371" s="8">
        <f>Table21[[#This Row],[Abs Erorr 2]]/Table21[[#This Row],[Adj Close]]</f>
        <v>1.000760070939951E-2</v>
      </c>
      <c r="M371" s="6">
        <f t="shared" si="29"/>
        <v>3.9059833333333334</v>
      </c>
      <c r="N371" s="11">
        <f>Table21[[#This Row],[Adj Close]]-Table21[[#This Row],[6-MA]]</f>
        <v>4.1016666666666701E-2</v>
      </c>
      <c r="O371" s="12">
        <f>(Table21[[#This Row],[Adj Close]]-M371)^2</f>
        <v>1.6823669444444474E-3</v>
      </c>
      <c r="P371" s="12">
        <f>ABS(Table21[[#This Row],[Erorr 3]])</f>
        <v>4.1016666666666701E-2</v>
      </c>
      <c r="Q371" s="182">
        <f>Table21[[#This Row],[Abs Erorr 3]]/Table21[[#This Row],[Adj Close]]</f>
        <v>1.039185879570983E-2</v>
      </c>
    </row>
    <row r="372" spans="1:17" x14ac:dyDescent="0.3">
      <c r="A372" s="72">
        <v>44004</v>
      </c>
      <c r="B372" s="95">
        <v>3.9470000000000001</v>
      </c>
      <c r="C372" s="6">
        <f t="shared" si="26"/>
        <v>3.9470000000000001</v>
      </c>
      <c r="D372" s="19">
        <f>Table21[[#This Row],[Adj Close]]-Table21[[#This Row],[Naive Trend ]]</f>
        <v>0</v>
      </c>
      <c r="E372" s="7">
        <f t="shared" si="25"/>
        <v>0</v>
      </c>
      <c r="F372" s="7">
        <f>ABS(Table21[[#This Row],[Erorr 1]])</f>
        <v>0</v>
      </c>
      <c r="G372" s="8">
        <f>Table21[[#This Row],[Abs Erorr 1]]/Table21[[#This Row],[Adj Close]]</f>
        <v>0</v>
      </c>
      <c r="H372" s="6">
        <f t="shared" si="28"/>
        <v>3.9834666666666663</v>
      </c>
      <c r="I372" s="9">
        <f>(Table21[[#This Row],[Adj Close]]-Table21[[#This Row],[3-MA]])</f>
        <v>-3.6466666666666203E-2</v>
      </c>
      <c r="J372" s="5">
        <f t="shared" si="27"/>
        <v>1.329817777777744E-3</v>
      </c>
      <c r="K372" s="5">
        <f>ABS(Table21[[#This Row],[Erorr 2]])</f>
        <v>3.6466666666666203E-2</v>
      </c>
      <c r="L372" s="8">
        <f>Table21[[#This Row],[Abs Erorr 2]]/Table21[[#This Row],[Adj Close]]</f>
        <v>9.2390845367788712E-3</v>
      </c>
      <c r="M372" s="6">
        <f t="shared" si="29"/>
        <v>3.9393999999999996</v>
      </c>
      <c r="N372" s="11">
        <f>Table21[[#This Row],[Adj Close]]-Table21[[#This Row],[6-MA]]</f>
        <v>7.6000000000004952E-3</v>
      </c>
      <c r="O372" s="12">
        <f>(Table21[[#This Row],[Adj Close]]-M372)^2</f>
        <v>5.7760000000007531E-5</v>
      </c>
      <c r="P372" s="12">
        <f>ABS(Table21[[#This Row],[Erorr 3]])</f>
        <v>7.6000000000004952E-3</v>
      </c>
      <c r="Q372" s="182">
        <f>Table21[[#This Row],[Abs Erorr 3]]/Table21[[#This Row],[Adj Close]]</f>
        <v>1.9255130478845947E-3</v>
      </c>
    </row>
    <row r="373" spans="1:17" x14ac:dyDescent="0.3">
      <c r="A373" s="72">
        <v>44005</v>
      </c>
      <c r="B373" s="95">
        <v>3.9470000000000001</v>
      </c>
      <c r="C373" s="6">
        <f t="shared" si="26"/>
        <v>3.9470000000000001</v>
      </c>
      <c r="D373" s="19">
        <f>Table21[[#This Row],[Adj Close]]-Table21[[#This Row],[Naive Trend ]]</f>
        <v>0</v>
      </c>
      <c r="E373" s="7">
        <f t="shared" si="25"/>
        <v>0</v>
      </c>
      <c r="F373" s="7">
        <f>ABS(Table21[[#This Row],[Erorr 1]])</f>
        <v>0</v>
      </c>
      <c r="G373" s="8">
        <f>Table21[[#This Row],[Abs Erorr 1]]/Table21[[#This Row],[Adj Close]]</f>
        <v>0</v>
      </c>
      <c r="H373" s="6">
        <f t="shared" si="28"/>
        <v>3.9591666666666669</v>
      </c>
      <c r="I373" s="9">
        <f>(Table21[[#This Row],[Adj Close]]-Table21[[#This Row],[3-MA]])</f>
        <v>-1.2166666666666881E-2</v>
      </c>
      <c r="J373" s="5">
        <f t="shared" si="27"/>
        <v>1.48027777777783E-4</v>
      </c>
      <c r="K373" s="5">
        <f>ABS(Table21[[#This Row],[Erorr 2]])</f>
        <v>1.2166666666666881E-2</v>
      </c>
      <c r="L373" s="8">
        <f>Table21[[#This Row],[Abs Erorr 2]]/Table21[[#This Row],[Adj Close]]</f>
        <v>3.0825099231484368E-3</v>
      </c>
      <c r="M373" s="6">
        <f t="shared" si="29"/>
        <v>3.9591499999999997</v>
      </c>
      <c r="N373" s="11">
        <f>Table21[[#This Row],[Adj Close]]-Table21[[#This Row],[6-MA]]</f>
        <v>-1.2149999999999661E-2</v>
      </c>
      <c r="O373" s="12">
        <f>(Table21[[#This Row],[Adj Close]]-M373)^2</f>
        <v>1.4762249999999177E-4</v>
      </c>
      <c r="P373" s="12">
        <f>ABS(Table21[[#This Row],[Erorr 3]])</f>
        <v>1.2149999999999661E-2</v>
      </c>
      <c r="Q373" s="182">
        <f>Table21[[#This Row],[Abs Erorr 3]]/Table21[[#This Row],[Adj Close]]</f>
        <v>3.0782873068152168E-3</v>
      </c>
    </row>
    <row r="374" spans="1:17" x14ac:dyDescent="0.3">
      <c r="A374" s="72">
        <v>44006</v>
      </c>
      <c r="B374" s="95">
        <v>3.8285</v>
      </c>
      <c r="C374" s="6">
        <f t="shared" si="26"/>
        <v>3.9470000000000001</v>
      </c>
      <c r="D374" s="19">
        <f>Table21[[#This Row],[Adj Close]]-Table21[[#This Row],[Naive Trend ]]</f>
        <v>-0.11850000000000005</v>
      </c>
      <c r="E374" s="7">
        <f t="shared" si="25"/>
        <v>1.4042250000000011E-2</v>
      </c>
      <c r="F374" s="7">
        <f>ABS(Table21[[#This Row],[Erorr 1]])</f>
        <v>0.11850000000000005</v>
      </c>
      <c r="G374" s="8">
        <f>Table21[[#This Row],[Abs Erorr 1]]/Table21[[#This Row],[Adj Close]]</f>
        <v>3.0952070001306009E-2</v>
      </c>
      <c r="H374" s="6">
        <f t="shared" si="28"/>
        <v>3.9470000000000005</v>
      </c>
      <c r="I374" s="9">
        <f>(Table21[[#This Row],[Adj Close]]-Table21[[#This Row],[3-MA]])</f>
        <v>-0.11850000000000049</v>
      </c>
      <c r="J374" s="5">
        <f t="shared" si="27"/>
        <v>1.4042250000000117E-2</v>
      </c>
      <c r="K374" s="5">
        <f>ABS(Table21[[#This Row],[Erorr 2]])</f>
        <v>0.11850000000000049</v>
      </c>
      <c r="L374" s="8">
        <f>Table21[[#This Row],[Abs Erorr 2]]/Table21[[#This Row],[Adj Close]]</f>
        <v>3.0952070001306124E-2</v>
      </c>
      <c r="M374" s="6">
        <f t="shared" si="29"/>
        <v>3.9667499999999998</v>
      </c>
      <c r="N374" s="11">
        <f>Table21[[#This Row],[Adj Close]]-Table21[[#This Row],[6-MA]]</f>
        <v>-0.13824999999999976</v>
      </c>
      <c r="O374" s="12">
        <f>(Table21[[#This Row],[Adj Close]]-M374)^2</f>
        <v>1.9113062499999934E-2</v>
      </c>
      <c r="P374" s="12">
        <f>ABS(Table21[[#This Row],[Erorr 3]])</f>
        <v>0.13824999999999976</v>
      </c>
      <c r="Q374" s="182">
        <f>Table21[[#This Row],[Abs Erorr 3]]/Table21[[#This Row],[Adj Close]]</f>
        <v>3.6110748334856932E-2</v>
      </c>
    </row>
    <row r="375" spans="1:17" x14ac:dyDescent="0.3">
      <c r="A375" s="72">
        <v>44007</v>
      </c>
      <c r="B375" s="95">
        <v>4.0564</v>
      </c>
      <c r="C375" s="6">
        <f t="shared" si="26"/>
        <v>3.8285</v>
      </c>
      <c r="D375" s="19">
        <f>Table21[[#This Row],[Adj Close]]-Table21[[#This Row],[Naive Trend ]]</f>
        <v>0.22789999999999999</v>
      </c>
      <c r="E375" s="7">
        <f t="shared" si="25"/>
        <v>5.1938409999999997E-2</v>
      </c>
      <c r="F375" s="7">
        <f>ABS(Table21[[#This Row],[Erorr 1]])</f>
        <v>0.22789999999999999</v>
      </c>
      <c r="G375" s="8">
        <f>Table21[[#This Row],[Abs Erorr 1]]/Table21[[#This Row],[Adj Close]]</f>
        <v>5.6182822206882949E-2</v>
      </c>
      <c r="H375" s="6">
        <f t="shared" si="28"/>
        <v>3.9075000000000002</v>
      </c>
      <c r="I375" s="9">
        <f>(Table21[[#This Row],[Adj Close]]-Table21[[#This Row],[3-MA]])</f>
        <v>0.14889999999999981</v>
      </c>
      <c r="J375" s="5">
        <f t="shared" si="27"/>
        <v>2.2171209999999945E-2</v>
      </c>
      <c r="K375" s="5">
        <f>ABS(Table21[[#This Row],[Erorr 2]])</f>
        <v>0.14889999999999981</v>
      </c>
      <c r="L375" s="8">
        <f>Table21[[#This Row],[Abs Erorr 2]]/Table21[[#This Row],[Adj Close]]</f>
        <v>3.6707425303224489E-2</v>
      </c>
      <c r="M375" s="6">
        <f t="shared" si="29"/>
        <v>3.9454833333333332</v>
      </c>
      <c r="N375" s="11">
        <f>Table21[[#This Row],[Adj Close]]-Table21[[#This Row],[6-MA]]</f>
        <v>0.11091666666666677</v>
      </c>
      <c r="O375" s="12">
        <f>(Table21[[#This Row],[Adj Close]]-M375)^2</f>
        <v>1.2302506944444468E-2</v>
      </c>
      <c r="P375" s="12">
        <f>ABS(Table21[[#This Row],[Erorr 3]])</f>
        <v>0.11091666666666677</v>
      </c>
      <c r="Q375" s="182">
        <f>Table21[[#This Row],[Abs Erorr 3]]/Table21[[#This Row],[Adj Close]]</f>
        <v>2.7343621602077404E-2</v>
      </c>
    </row>
    <row r="376" spans="1:17" x14ac:dyDescent="0.3">
      <c r="A376" s="72">
        <v>44008</v>
      </c>
      <c r="B376" s="95">
        <v>3.9561000000000002</v>
      </c>
      <c r="C376" s="6">
        <f t="shared" si="26"/>
        <v>4.0564</v>
      </c>
      <c r="D376" s="19">
        <f>Table21[[#This Row],[Adj Close]]-Table21[[#This Row],[Naive Trend ]]</f>
        <v>-0.10029999999999983</v>
      </c>
      <c r="E376" s="7">
        <f t="shared" si="25"/>
        <v>1.0060089999999966E-2</v>
      </c>
      <c r="F376" s="7">
        <f>ABS(Table21[[#This Row],[Erorr 1]])</f>
        <v>0.10029999999999983</v>
      </c>
      <c r="G376" s="8">
        <f>Table21[[#This Row],[Abs Erorr 1]]/Table21[[#This Row],[Adj Close]]</f>
        <v>2.5353251940041916E-2</v>
      </c>
      <c r="H376" s="6">
        <f t="shared" si="28"/>
        <v>3.9439666666666668</v>
      </c>
      <c r="I376" s="9">
        <f>(Table21[[#This Row],[Adj Close]]-Table21[[#This Row],[3-MA]])</f>
        <v>1.2133333333333329E-2</v>
      </c>
      <c r="J376" s="5">
        <f t="shared" si="27"/>
        <v>1.4721777777777767E-4</v>
      </c>
      <c r="K376" s="5">
        <f>ABS(Table21[[#This Row],[Erorr 2]])</f>
        <v>1.2133333333333329E-2</v>
      </c>
      <c r="L376" s="8">
        <f>Table21[[#This Row],[Abs Erorr 2]]/Table21[[#This Row],[Adj Close]]</f>
        <v>3.0669935879612063E-3</v>
      </c>
      <c r="M376" s="6">
        <f t="shared" si="29"/>
        <v>3.9515666666666664</v>
      </c>
      <c r="N376" s="11">
        <f>Table21[[#This Row],[Adj Close]]-Table21[[#This Row],[6-MA]]</f>
        <v>4.5333333333337222E-3</v>
      </c>
      <c r="O376" s="12">
        <f>(Table21[[#This Row],[Adj Close]]-M376)^2</f>
        <v>2.0551111111114636E-5</v>
      </c>
      <c r="P376" s="12">
        <f>ABS(Table21[[#This Row],[Erorr 3]])</f>
        <v>4.5333333333337222E-3</v>
      </c>
      <c r="Q376" s="182">
        <f>Table21[[#This Row],[Abs Erorr 3]]/Table21[[#This Row],[Adj Close]]</f>
        <v>1.1459096922053847E-3</v>
      </c>
    </row>
    <row r="377" spans="1:17" x14ac:dyDescent="0.3">
      <c r="A377" s="72">
        <v>44011</v>
      </c>
      <c r="B377" s="95">
        <v>3.9651999999999998</v>
      </c>
      <c r="C377" s="6">
        <f t="shared" si="26"/>
        <v>3.9561000000000002</v>
      </c>
      <c r="D377" s="19">
        <f>Table21[[#This Row],[Adj Close]]-Table21[[#This Row],[Naive Trend ]]</f>
        <v>9.0999999999996639E-3</v>
      </c>
      <c r="E377" s="7">
        <f t="shared" si="25"/>
        <v>8.2809999999993889E-5</v>
      </c>
      <c r="F377" s="7">
        <f>ABS(Table21[[#This Row],[Erorr 1]])</f>
        <v>9.0999999999996639E-3</v>
      </c>
      <c r="G377" s="8">
        <f>Table21[[#This Row],[Abs Erorr 1]]/Table21[[#This Row],[Adj Close]]</f>
        <v>2.2949662059920471E-3</v>
      </c>
      <c r="H377" s="6">
        <f t="shared" si="28"/>
        <v>3.9470000000000005</v>
      </c>
      <c r="I377" s="9">
        <f>(Table21[[#This Row],[Adj Close]]-Table21[[#This Row],[3-MA]])</f>
        <v>1.8199999999999328E-2</v>
      </c>
      <c r="J377" s="5">
        <f t="shared" si="27"/>
        <v>3.3123999999997556E-4</v>
      </c>
      <c r="K377" s="5">
        <f>ABS(Table21[[#This Row],[Erorr 2]])</f>
        <v>1.8199999999999328E-2</v>
      </c>
      <c r="L377" s="8">
        <f>Table21[[#This Row],[Abs Erorr 2]]/Table21[[#This Row],[Adj Close]]</f>
        <v>4.5899324119840941E-3</v>
      </c>
      <c r="M377" s="6">
        <f t="shared" si="29"/>
        <v>3.9470000000000005</v>
      </c>
      <c r="N377" s="11">
        <f>Table21[[#This Row],[Adj Close]]-Table21[[#This Row],[6-MA]]</f>
        <v>1.8199999999999328E-2</v>
      </c>
      <c r="O377" s="12">
        <f>(Table21[[#This Row],[Adj Close]]-M377)^2</f>
        <v>3.3123999999997556E-4</v>
      </c>
      <c r="P377" s="12">
        <f>ABS(Table21[[#This Row],[Erorr 3]])</f>
        <v>1.8199999999999328E-2</v>
      </c>
      <c r="Q377" s="182">
        <f>Table21[[#This Row],[Abs Erorr 3]]/Table21[[#This Row],[Adj Close]]</f>
        <v>4.5899324119840941E-3</v>
      </c>
    </row>
    <row r="378" spans="1:17" x14ac:dyDescent="0.3">
      <c r="A378" s="72">
        <v>44012</v>
      </c>
      <c r="B378" s="95">
        <v>4.0107999999999997</v>
      </c>
      <c r="C378" s="6">
        <f t="shared" si="26"/>
        <v>3.9651999999999998</v>
      </c>
      <c r="D378" s="19">
        <f>Table21[[#This Row],[Adj Close]]-Table21[[#This Row],[Naive Trend ]]</f>
        <v>4.5599999999999863E-2</v>
      </c>
      <c r="E378" s="7">
        <f t="shared" si="25"/>
        <v>2.0793599999999876E-3</v>
      </c>
      <c r="F378" s="7">
        <f>ABS(Table21[[#This Row],[Erorr 1]])</f>
        <v>4.5599999999999863E-2</v>
      </c>
      <c r="G378" s="8">
        <f>Table21[[#This Row],[Abs Erorr 1]]/Table21[[#This Row],[Adj Close]]</f>
        <v>1.1369302882217979E-2</v>
      </c>
      <c r="H378" s="6">
        <f t="shared" si="28"/>
        <v>3.9925666666666664</v>
      </c>
      <c r="I378" s="9">
        <f>(Table21[[#This Row],[Adj Close]]-Table21[[#This Row],[3-MA]])</f>
        <v>1.8233333333333324E-2</v>
      </c>
      <c r="J378" s="5">
        <f t="shared" si="27"/>
        <v>3.3245444444444407E-4</v>
      </c>
      <c r="K378" s="5">
        <f>ABS(Table21[[#This Row],[Erorr 2]])</f>
        <v>1.8233333333333324E-2</v>
      </c>
      <c r="L378" s="8">
        <f>Table21[[#This Row],[Abs Erorr 2]]/Table21[[#This Row],[Adj Close]]</f>
        <v>4.5460589741032524E-3</v>
      </c>
      <c r="M378" s="6">
        <f t="shared" si="29"/>
        <v>3.9500333333333333</v>
      </c>
      <c r="N378" s="11">
        <f>Table21[[#This Row],[Adj Close]]-Table21[[#This Row],[6-MA]]</f>
        <v>6.0766666666666413E-2</v>
      </c>
      <c r="O378" s="12">
        <f>(Table21[[#This Row],[Adj Close]]-M378)^2</f>
        <v>3.6925877777777469E-3</v>
      </c>
      <c r="P378" s="12">
        <f>ABS(Table21[[#This Row],[Erorr 3]])</f>
        <v>6.0766666666666413E-2</v>
      </c>
      <c r="Q378" s="182">
        <f>Table21[[#This Row],[Abs Erorr 3]]/Table21[[#This Row],[Adj Close]]</f>
        <v>1.5150759615704203E-2</v>
      </c>
    </row>
    <row r="379" spans="1:17" x14ac:dyDescent="0.3">
      <c r="A379" s="72">
        <v>44013</v>
      </c>
      <c r="B379" s="95">
        <v>3.9651999999999998</v>
      </c>
      <c r="C379" s="6">
        <f t="shared" si="26"/>
        <v>4.0107999999999997</v>
      </c>
      <c r="D379" s="19">
        <f>Table21[[#This Row],[Adj Close]]-Table21[[#This Row],[Naive Trend ]]</f>
        <v>-4.5599999999999863E-2</v>
      </c>
      <c r="E379" s="7">
        <f t="shared" si="25"/>
        <v>2.0793599999999876E-3</v>
      </c>
      <c r="F379" s="7">
        <f>ABS(Table21[[#This Row],[Erorr 1]])</f>
        <v>4.5599999999999863E-2</v>
      </c>
      <c r="G379" s="8">
        <f>Table21[[#This Row],[Abs Erorr 1]]/Table21[[#This Row],[Adj Close]]</f>
        <v>1.150005043881768E-2</v>
      </c>
      <c r="H379" s="6">
        <f t="shared" si="28"/>
        <v>3.9773666666666667</v>
      </c>
      <c r="I379" s="9">
        <f>(Table21[[#This Row],[Adj Close]]-Table21[[#This Row],[3-MA]])</f>
        <v>-1.2166666666666881E-2</v>
      </c>
      <c r="J379" s="5">
        <f t="shared" si="27"/>
        <v>1.48027777777783E-4</v>
      </c>
      <c r="K379" s="5">
        <f>ABS(Table21[[#This Row],[Erorr 2]])</f>
        <v>1.2166666666666881E-2</v>
      </c>
      <c r="L379" s="8">
        <f>Table21[[#This Row],[Abs Erorr 2]]/Table21[[#This Row],[Adj Close]]</f>
        <v>3.068361410941915E-3</v>
      </c>
      <c r="M379" s="6">
        <f t="shared" si="29"/>
        <v>3.9606666666666666</v>
      </c>
      <c r="N379" s="11">
        <f>Table21[[#This Row],[Adj Close]]-Table21[[#This Row],[6-MA]]</f>
        <v>4.5333333333332781E-3</v>
      </c>
      <c r="O379" s="12">
        <f>(Table21[[#This Row],[Adj Close]]-M379)^2</f>
        <v>2.0551111111110611E-5</v>
      </c>
      <c r="P379" s="12">
        <f>ABS(Table21[[#This Row],[Erorr 3]])</f>
        <v>4.5333333333332781E-3</v>
      </c>
      <c r="Q379" s="182">
        <f>Table21[[#This Row],[Abs Erorr 3]]/Table21[[#This Row],[Adj Close]]</f>
        <v>1.1432798681865425E-3</v>
      </c>
    </row>
    <row r="380" spans="1:17" x14ac:dyDescent="0.3">
      <c r="A380" s="72">
        <v>44014</v>
      </c>
      <c r="B380" s="95">
        <v>4.0472999999999999</v>
      </c>
      <c r="C380" s="6">
        <f t="shared" si="26"/>
        <v>3.9651999999999998</v>
      </c>
      <c r="D380" s="19">
        <f>Table21[[#This Row],[Adj Close]]-Table21[[#This Row],[Naive Trend ]]</f>
        <v>8.2100000000000062E-2</v>
      </c>
      <c r="E380" s="7">
        <f t="shared" si="25"/>
        <v>6.74041000000001E-3</v>
      </c>
      <c r="F380" s="7">
        <f>ABS(Table21[[#This Row],[Erorr 1]])</f>
        <v>8.2100000000000062E-2</v>
      </c>
      <c r="G380" s="8">
        <f>Table21[[#This Row],[Abs Erorr 1]]/Table21[[#This Row],[Adj Close]]</f>
        <v>2.0285128357176406E-2</v>
      </c>
      <c r="H380" s="6">
        <f t="shared" si="28"/>
        <v>3.9803999999999995</v>
      </c>
      <c r="I380" s="9">
        <f>(Table21[[#This Row],[Adj Close]]-Table21[[#This Row],[3-MA]])</f>
        <v>6.6900000000000404E-2</v>
      </c>
      <c r="J380" s="5">
        <f t="shared" si="27"/>
        <v>4.4756100000000543E-3</v>
      </c>
      <c r="K380" s="5">
        <f>ABS(Table21[[#This Row],[Erorr 2]])</f>
        <v>6.6900000000000404E-2</v>
      </c>
      <c r="L380" s="8">
        <f>Table21[[#This Row],[Abs Erorr 2]]/Table21[[#This Row],[Adj Close]]</f>
        <v>1.652953821065906E-2</v>
      </c>
      <c r="M380" s="6">
        <f t="shared" si="29"/>
        <v>3.9636999999999998</v>
      </c>
      <c r="N380" s="11">
        <f>Table21[[#This Row],[Adj Close]]-Table21[[#This Row],[6-MA]]</f>
        <v>8.3600000000000119E-2</v>
      </c>
      <c r="O380" s="12">
        <f>(Table21[[#This Row],[Adj Close]]-M380)^2</f>
        <v>6.9889600000000197E-3</v>
      </c>
      <c r="P380" s="12">
        <f>ABS(Table21[[#This Row],[Erorr 3]])</f>
        <v>8.3600000000000119E-2</v>
      </c>
      <c r="Q380" s="182">
        <f>Table21[[#This Row],[Abs Erorr 3]]/Table21[[#This Row],[Adj Close]]</f>
        <v>2.0655745805845904E-2</v>
      </c>
    </row>
    <row r="381" spans="1:17" x14ac:dyDescent="0.3">
      <c r="A381" s="72">
        <v>44018</v>
      </c>
      <c r="B381" s="95">
        <v>4.1931000000000003</v>
      </c>
      <c r="C381" s="6">
        <f t="shared" si="26"/>
        <v>4.0472999999999999</v>
      </c>
      <c r="D381" s="19">
        <f>Table21[[#This Row],[Adj Close]]-Table21[[#This Row],[Naive Trend ]]</f>
        <v>0.14580000000000037</v>
      </c>
      <c r="E381" s="7">
        <f t="shared" si="25"/>
        <v>2.1257640000000109E-2</v>
      </c>
      <c r="F381" s="7">
        <f>ABS(Table21[[#This Row],[Erorr 1]])</f>
        <v>0.14580000000000037</v>
      </c>
      <c r="G381" s="8">
        <f>Table21[[#This Row],[Abs Erorr 1]]/Table21[[#This Row],[Adj Close]]</f>
        <v>3.477141017385714E-2</v>
      </c>
      <c r="H381" s="6">
        <f t="shared" si="28"/>
        <v>4.007766666666666</v>
      </c>
      <c r="I381" s="9">
        <f>(Table21[[#This Row],[Adj Close]]-Table21[[#This Row],[3-MA]])</f>
        <v>0.18533333333333424</v>
      </c>
      <c r="J381" s="5">
        <f t="shared" si="27"/>
        <v>3.4348444444444778E-2</v>
      </c>
      <c r="K381" s="5">
        <f>ABS(Table21[[#This Row],[Erorr 2]])</f>
        <v>0.18533333333333424</v>
      </c>
      <c r="L381" s="8">
        <f>Table21[[#This Row],[Abs Erorr 2]]/Table21[[#This Row],[Adj Close]]</f>
        <v>4.4199597751862399E-2</v>
      </c>
      <c r="M381" s="6">
        <f t="shared" si="29"/>
        <v>4.000166666666666</v>
      </c>
      <c r="N381" s="11">
        <f>Table21[[#This Row],[Adj Close]]-Table21[[#This Row],[6-MA]]</f>
        <v>0.19293333333333429</v>
      </c>
      <c r="O381" s="12">
        <f>(Table21[[#This Row],[Adj Close]]-M381)^2</f>
        <v>3.7223271111111483E-2</v>
      </c>
      <c r="P381" s="12">
        <f>ABS(Table21[[#This Row],[Erorr 3]])</f>
        <v>0.19293333333333429</v>
      </c>
      <c r="Q381" s="182">
        <f>Table21[[#This Row],[Abs Erorr 3]]/Table21[[#This Row],[Adj Close]]</f>
        <v>4.6012099242406401E-2</v>
      </c>
    </row>
    <row r="382" spans="1:17" x14ac:dyDescent="0.3">
      <c r="A382" s="72">
        <v>44019</v>
      </c>
      <c r="B382" s="95">
        <v>3.9287999999999998</v>
      </c>
      <c r="C382" s="6">
        <f t="shared" si="26"/>
        <v>4.1931000000000003</v>
      </c>
      <c r="D382" s="19">
        <f>Table21[[#This Row],[Adj Close]]-Table21[[#This Row],[Naive Trend ]]</f>
        <v>-0.26430000000000042</v>
      </c>
      <c r="E382" s="7">
        <f t="shared" si="25"/>
        <v>6.9854490000000227E-2</v>
      </c>
      <c r="F382" s="7">
        <f>ABS(Table21[[#This Row],[Erorr 1]])</f>
        <v>0.26430000000000042</v>
      </c>
      <c r="G382" s="8">
        <f>Table21[[#This Row],[Abs Erorr 1]]/Table21[[#This Row],[Adj Close]]</f>
        <v>6.7272449602932299E-2</v>
      </c>
      <c r="H382" s="6">
        <f t="shared" si="28"/>
        <v>4.0685333333333338</v>
      </c>
      <c r="I382" s="9">
        <f>(Table21[[#This Row],[Adj Close]]-Table21[[#This Row],[3-MA]])</f>
        <v>-0.13973333333333393</v>
      </c>
      <c r="J382" s="5">
        <f t="shared" si="27"/>
        <v>1.9525404444444613E-2</v>
      </c>
      <c r="K382" s="5">
        <f>ABS(Table21[[#This Row],[Erorr 2]])</f>
        <v>0.13973333333333393</v>
      </c>
      <c r="L382" s="8">
        <f>Table21[[#This Row],[Abs Erorr 2]]/Table21[[#This Row],[Adj Close]]</f>
        <v>3.5566415529763272E-2</v>
      </c>
      <c r="M382" s="6">
        <f t="shared" si="29"/>
        <v>4.0229500000000007</v>
      </c>
      <c r="N382" s="11">
        <f>Table21[[#This Row],[Adj Close]]-Table21[[#This Row],[6-MA]]</f>
        <v>-9.4150000000000844E-2</v>
      </c>
      <c r="O382" s="12">
        <f>(Table21[[#This Row],[Adj Close]]-M382)^2</f>
        <v>8.8642225000001591E-3</v>
      </c>
      <c r="P382" s="12">
        <f>ABS(Table21[[#This Row],[Erorr 3]])</f>
        <v>9.4150000000000844E-2</v>
      </c>
      <c r="Q382" s="182">
        <f>Table21[[#This Row],[Abs Erorr 3]]/Table21[[#This Row],[Adj Close]]</f>
        <v>2.3964060272857069E-2</v>
      </c>
    </row>
    <row r="383" spans="1:17" x14ac:dyDescent="0.3">
      <c r="A383" s="72">
        <v>44020</v>
      </c>
      <c r="B383" s="95">
        <v>3.7829000000000002</v>
      </c>
      <c r="C383" s="6">
        <f t="shared" si="26"/>
        <v>3.9287999999999998</v>
      </c>
      <c r="D383" s="19">
        <f>Table21[[#This Row],[Adj Close]]-Table21[[#This Row],[Naive Trend ]]</f>
        <v>-0.1458999999999997</v>
      </c>
      <c r="E383" s="7">
        <f t="shared" si="25"/>
        <v>2.1286809999999913E-2</v>
      </c>
      <c r="F383" s="7">
        <f>ABS(Table21[[#This Row],[Erorr 1]])</f>
        <v>0.1458999999999997</v>
      </c>
      <c r="G383" s="8">
        <f>Table21[[#This Row],[Abs Erorr 1]]/Table21[[#This Row],[Adj Close]]</f>
        <v>3.8568294165851516E-2</v>
      </c>
      <c r="H383" s="6">
        <f t="shared" si="28"/>
        <v>4.0564</v>
      </c>
      <c r="I383" s="9">
        <f>(Table21[[#This Row],[Adj Close]]-Table21[[#This Row],[3-MA]])</f>
        <v>-0.27349999999999985</v>
      </c>
      <c r="J383" s="5">
        <f t="shared" si="27"/>
        <v>7.4802249999999917E-2</v>
      </c>
      <c r="K383" s="5">
        <f>ABS(Table21[[#This Row],[Erorr 2]])</f>
        <v>0.27349999999999985</v>
      </c>
      <c r="L383" s="8">
        <f>Table21[[#This Row],[Abs Erorr 2]]/Table21[[#This Row],[Adj Close]]</f>
        <v>7.2299029844828E-2</v>
      </c>
      <c r="M383" s="6">
        <f t="shared" si="29"/>
        <v>4.0183999999999997</v>
      </c>
      <c r="N383" s="11">
        <f>Table21[[#This Row],[Adj Close]]-Table21[[#This Row],[6-MA]]</f>
        <v>-0.2354999999999996</v>
      </c>
      <c r="O383" s="12">
        <f>(Table21[[#This Row],[Adj Close]]-M383)^2</f>
        <v>5.5460249999999808E-2</v>
      </c>
      <c r="P383" s="12">
        <f>ABS(Table21[[#This Row],[Erorr 3]])</f>
        <v>0.2354999999999996</v>
      </c>
      <c r="Q383" s="182">
        <f>Table21[[#This Row],[Abs Erorr 3]]/Table21[[#This Row],[Adj Close]]</f>
        <v>6.2253826429458772E-2</v>
      </c>
    </row>
    <row r="384" spans="1:17" x14ac:dyDescent="0.3">
      <c r="A384" s="72">
        <v>44021</v>
      </c>
      <c r="B384" s="95">
        <v>3.8012000000000001</v>
      </c>
      <c r="C384" s="6">
        <f t="shared" si="26"/>
        <v>3.7829000000000002</v>
      </c>
      <c r="D384" s="19">
        <f>Table21[[#This Row],[Adj Close]]-Table21[[#This Row],[Naive Trend ]]</f>
        <v>1.8299999999999983E-2</v>
      </c>
      <c r="E384" s="7">
        <f t="shared" si="25"/>
        <v>3.3488999999999936E-4</v>
      </c>
      <c r="F384" s="7">
        <f>ABS(Table21[[#This Row],[Erorr 1]])</f>
        <v>1.8299999999999983E-2</v>
      </c>
      <c r="G384" s="8">
        <f>Table21[[#This Row],[Abs Erorr 1]]/Table21[[#This Row],[Adj Close]]</f>
        <v>4.8142691781542625E-3</v>
      </c>
      <c r="H384" s="6">
        <f t="shared" si="28"/>
        <v>3.9682666666666666</v>
      </c>
      <c r="I384" s="9">
        <f>(Table21[[#This Row],[Adj Close]]-Table21[[#This Row],[3-MA]])</f>
        <v>-0.16706666666666647</v>
      </c>
      <c r="J384" s="5">
        <f t="shared" si="27"/>
        <v>2.7911271111111045E-2</v>
      </c>
      <c r="K384" s="5">
        <f>ABS(Table21[[#This Row],[Erorr 2]])</f>
        <v>0.16706666666666647</v>
      </c>
      <c r="L384" s="8">
        <f>Table21[[#This Row],[Abs Erorr 2]]/Table21[[#This Row],[Adj Close]]</f>
        <v>4.3951033007120506E-2</v>
      </c>
      <c r="M384" s="6">
        <f t="shared" si="29"/>
        <v>3.9880166666666668</v>
      </c>
      <c r="N384" s="11">
        <f>Table21[[#This Row],[Adj Close]]-Table21[[#This Row],[6-MA]]</f>
        <v>-0.18681666666666663</v>
      </c>
      <c r="O384" s="12">
        <f>(Table21[[#This Row],[Adj Close]]-M384)^2</f>
        <v>3.490046694444443E-2</v>
      </c>
      <c r="P384" s="12">
        <f>ABS(Table21[[#This Row],[Erorr 3]])</f>
        <v>0.18681666666666663</v>
      </c>
      <c r="Q384" s="182">
        <f>Table21[[#This Row],[Abs Erorr 3]]/Table21[[#This Row],[Adj Close]]</f>
        <v>4.9146760672068461E-2</v>
      </c>
    </row>
    <row r="385" spans="1:17" x14ac:dyDescent="0.3">
      <c r="A385" s="72">
        <v>44022</v>
      </c>
      <c r="B385" s="95">
        <v>3.7555999999999998</v>
      </c>
      <c r="C385" s="6">
        <f t="shared" si="26"/>
        <v>3.8012000000000001</v>
      </c>
      <c r="D385" s="19">
        <f>Table21[[#This Row],[Adj Close]]-Table21[[#This Row],[Naive Trend ]]</f>
        <v>-4.5600000000000307E-2</v>
      </c>
      <c r="E385" s="7">
        <f t="shared" si="25"/>
        <v>2.0793600000000279E-3</v>
      </c>
      <c r="F385" s="7">
        <f>ABS(Table21[[#This Row],[Erorr 1]])</f>
        <v>4.5600000000000307E-2</v>
      </c>
      <c r="G385" s="8">
        <f>Table21[[#This Row],[Abs Erorr 1]]/Table21[[#This Row],[Adj Close]]</f>
        <v>1.2141868143572349E-2</v>
      </c>
      <c r="H385" s="6">
        <f t="shared" si="28"/>
        <v>3.8376333333333332</v>
      </c>
      <c r="I385" s="9">
        <f>(Table21[[#This Row],[Adj Close]]-Table21[[#This Row],[3-MA]])</f>
        <v>-8.2033333333333402E-2</v>
      </c>
      <c r="J385" s="5">
        <f t="shared" si="27"/>
        <v>6.7294677777777895E-3</v>
      </c>
      <c r="K385" s="5">
        <f>ABS(Table21[[#This Row],[Erorr 2]])</f>
        <v>8.2033333333333402E-2</v>
      </c>
      <c r="L385" s="8">
        <f>Table21[[#This Row],[Abs Erorr 2]]/Table21[[#This Row],[Adj Close]]</f>
        <v>2.1842936769979074E-2</v>
      </c>
      <c r="M385" s="6">
        <f t="shared" si="29"/>
        <v>3.9530833333333337</v>
      </c>
      <c r="N385" s="11">
        <f>Table21[[#This Row],[Adj Close]]-Table21[[#This Row],[6-MA]]</f>
        <v>-0.1974833333333339</v>
      </c>
      <c r="O385" s="12">
        <f>(Table21[[#This Row],[Adj Close]]-M385)^2</f>
        <v>3.8999666944444671E-2</v>
      </c>
      <c r="P385" s="12">
        <f>ABS(Table21[[#This Row],[Erorr 3]])</f>
        <v>0.1974833333333339</v>
      </c>
      <c r="Q385" s="182">
        <f>Table21[[#This Row],[Abs Erorr 3]]/Table21[[#This Row],[Adj Close]]</f>
        <v>5.2583697234352411E-2</v>
      </c>
    </row>
    <row r="386" spans="1:17" x14ac:dyDescent="0.3">
      <c r="A386" s="72">
        <v>44025</v>
      </c>
      <c r="B386" s="95">
        <v>3.8102999999999998</v>
      </c>
      <c r="C386" s="6">
        <f t="shared" si="26"/>
        <v>3.7555999999999998</v>
      </c>
      <c r="D386" s="19">
        <f>Table21[[#This Row],[Adj Close]]-Table21[[#This Row],[Naive Trend ]]</f>
        <v>5.4699999999999971E-2</v>
      </c>
      <c r="E386" s="7">
        <f t="shared" si="25"/>
        <v>2.9920899999999967E-3</v>
      </c>
      <c r="F386" s="7">
        <f>ABS(Table21[[#This Row],[Erorr 1]])</f>
        <v>5.4699999999999971E-2</v>
      </c>
      <c r="G386" s="8">
        <f>Table21[[#This Row],[Abs Erorr 1]]/Table21[[#This Row],[Adj Close]]</f>
        <v>1.435582500065611E-2</v>
      </c>
      <c r="H386" s="6">
        <f t="shared" si="28"/>
        <v>3.7799</v>
      </c>
      <c r="I386" s="9">
        <f>(Table21[[#This Row],[Adj Close]]-Table21[[#This Row],[3-MA]])</f>
        <v>3.0399999999999761E-2</v>
      </c>
      <c r="J386" s="5">
        <f t="shared" si="27"/>
        <v>9.2415999999998541E-4</v>
      </c>
      <c r="K386" s="5">
        <f>ABS(Table21[[#This Row],[Erorr 2]])</f>
        <v>3.0399999999999761E-2</v>
      </c>
      <c r="L386" s="8">
        <f>Table21[[#This Row],[Abs Erorr 2]]/Table21[[#This Row],[Adj Close]]</f>
        <v>7.9783744062146712E-3</v>
      </c>
      <c r="M386" s="6">
        <f t="shared" si="29"/>
        <v>3.9181500000000002</v>
      </c>
      <c r="N386" s="11">
        <f>Table21[[#This Row],[Adj Close]]-Table21[[#This Row],[6-MA]]</f>
        <v>-0.10785000000000045</v>
      </c>
      <c r="O386" s="12">
        <f>(Table21[[#This Row],[Adj Close]]-M386)^2</f>
        <v>1.1631622500000096E-2</v>
      </c>
      <c r="P386" s="12">
        <f>ABS(Table21[[#This Row],[Erorr 3]])</f>
        <v>0.10785000000000045</v>
      </c>
      <c r="Q386" s="182">
        <f>Table21[[#This Row],[Abs Erorr 3]]/Table21[[#This Row],[Adj Close]]</f>
        <v>2.8304857885206008E-2</v>
      </c>
    </row>
    <row r="387" spans="1:17" x14ac:dyDescent="0.3">
      <c r="A387" s="72">
        <v>44026</v>
      </c>
      <c r="B387" s="95">
        <v>3.9379</v>
      </c>
      <c r="C387" s="6">
        <f t="shared" si="26"/>
        <v>3.8102999999999998</v>
      </c>
      <c r="D387" s="19">
        <f>Table21[[#This Row],[Adj Close]]-Table21[[#This Row],[Naive Trend ]]</f>
        <v>0.12760000000000016</v>
      </c>
      <c r="E387" s="7">
        <f t="shared" ref="E387:E450" si="30">(B387-C387)^2</f>
        <v>1.6281760000000041E-2</v>
      </c>
      <c r="F387" s="7">
        <f>ABS(Table21[[#This Row],[Erorr 1]])</f>
        <v>0.12760000000000016</v>
      </c>
      <c r="G387" s="8">
        <f>Table21[[#This Row],[Abs Erorr 1]]/Table21[[#This Row],[Adj Close]]</f>
        <v>3.2403057467177976E-2</v>
      </c>
      <c r="H387" s="6">
        <f t="shared" si="28"/>
        <v>3.7890333333333337</v>
      </c>
      <c r="I387" s="9">
        <f>(Table21[[#This Row],[Adj Close]]-Table21[[#This Row],[3-MA]])</f>
        <v>0.14886666666666626</v>
      </c>
      <c r="J387" s="5">
        <f t="shared" si="27"/>
        <v>2.2161284444444321E-2</v>
      </c>
      <c r="K387" s="5">
        <f>ABS(Table21[[#This Row],[Erorr 2]])</f>
        <v>0.14886666666666626</v>
      </c>
      <c r="L387" s="8">
        <f>Table21[[#This Row],[Abs Erorr 2]]/Table21[[#This Row],[Adj Close]]</f>
        <v>3.7803567045040821E-2</v>
      </c>
      <c r="M387" s="6">
        <f t="shared" si="29"/>
        <v>3.8786500000000004</v>
      </c>
      <c r="N387" s="11">
        <f>Table21[[#This Row],[Adj Close]]-Table21[[#This Row],[6-MA]]</f>
        <v>5.9249999999999581E-2</v>
      </c>
      <c r="O387" s="12">
        <f>(Table21[[#This Row],[Adj Close]]-M387)^2</f>
        <v>3.5105624999999504E-3</v>
      </c>
      <c r="P387" s="12">
        <f>ABS(Table21[[#This Row],[Erorr 3]])</f>
        <v>5.9249999999999581E-2</v>
      </c>
      <c r="Q387" s="182">
        <f>Table21[[#This Row],[Abs Erorr 3]]/Table21[[#This Row],[Adj Close]]</f>
        <v>1.504609055587993E-2</v>
      </c>
    </row>
    <row r="388" spans="1:17" x14ac:dyDescent="0.3">
      <c r="A388" s="72">
        <v>44027</v>
      </c>
      <c r="B388" s="95">
        <v>3.9470000000000001</v>
      </c>
      <c r="C388" s="6">
        <f t="shared" ref="C388:C451" si="31">B387</f>
        <v>3.9379</v>
      </c>
      <c r="D388" s="19">
        <f>Table21[[#This Row],[Adj Close]]-Table21[[#This Row],[Naive Trend ]]</f>
        <v>9.100000000000108E-3</v>
      </c>
      <c r="E388" s="7">
        <f t="shared" si="30"/>
        <v>8.2810000000001967E-5</v>
      </c>
      <c r="F388" s="7">
        <f>ABS(Table21[[#This Row],[Erorr 1]])</f>
        <v>9.100000000000108E-3</v>
      </c>
      <c r="G388" s="8">
        <f>Table21[[#This Row],[Abs Erorr 1]]/Table21[[#This Row],[Adj Close]]</f>
        <v>2.3055485178616942E-3</v>
      </c>
      <c r="H388" s="6">
        <f t="shared" si="28"/>
        <v>3.8345999999999996</v>
      </c>
      <c r="I388" s="9">
        <f>(Table21[[#This Row],[Adj Close]]-Table21[[#This Row],[3-MA]])</f>
        <v>0.1124000000000005</v>
      </c>
      <c r="J388" s="5">
        <f t="shared" si="27"/>
        <v>1.2633760000000112E-2</v>
      </c>
      <c r="K388" s="5">
        <f>ABS(Table21[[#This Row],[Erorr 2]])</f>
        <v>0.1124000000000005</v>
      </c>
      <c r="L388" s="8">
        <f>Table21[[#This Row],[Abs Erorr 2]]/Table21[[#This Row],[Adj Close]]</f>
        <v>2.8477324550291488E-2</v>
      </c>
      <c r="M388" s="6">
        <f t="shared" si="29"/>
        <v>3.8361166666666668</v>
      </c>
      <c r="N388" s="11">
        <f>Table21[[#This Row],[Adj Close]]-Table21[[#This Row],[6-MA]]</f>
        <v>0.11088333333333322</v>
      </c>
      <c r="O388" s="12">
        <f>(Table21[[#This Row],[Adj Close]]-M388)^2</f>
        <v>1.2295113611111087E-2</v>
      </c>
      <c r="P388" s="12">
        <f>ABS(Table21[[#This Row],[Erorr 3]])</f>
        <v>0.11088333333333322</v>
      </c>
      <c r="Q388" s="182">
        <f>Table21[[#This Row],[Abs Erorr 3]]/Table21[[#This Row],[Adj Close]]</f>
        <v>2.8093066463981055E-2</v>
      </c>
    </row>
    <row r="389" spans="1:17" x14ac:dyDescent="0.3">
      <c r="A389" s="72">
        <v>44028</v>
      </c>
      <c r="B389" s="95">
        <v>3.8650000000000002</v>
      </c>
      <c r="C389" s="6">
        <f t="shared" si="31"/>
        <v>3.9470000000000001</v>
      </c>
      <c r="D389" s="19">
        <f>Table21[[#This Row],[Adj Close]]-Table21[[#This Row],[Naive Trend ]]</f>
        <v>-8.1999999999999851E-2</v>
      </c>
      <c r="E389" s="7">
        <f t="shared" si="30"/>
        <v>6.7239999999999757E-3</v>
      </c>
      <c r="F389" s="7">
        <f>ABS(Table21[[#This Row],[Erorr 1]])</f>
        <v>8.1999999999999851E-2</v>
      </c>
      <c r="G389" s="8">
        <f>Table21[[#This Row],[Abs Erorr 1]]/Table21[[#This Row],[Adj Close]]</f>
        <v>2.1216041397153905E-2</v>
      </c>
      <c r="H389" s="6">
        <f t="shared" si="28"/>
        <v>3.8984000000000001</v>
      </c>
      <c r="I389" s="9">
        <f>(Table21[[#This Row],[Adj Close]]-Table21[[#This Row],[3-MA]])</f>
        <v>-3.3399999999999874E-2</v>
      </c>
      <c r="J389" s="5">
        <f t="shared" ref="J389:J452" si="32">(B389-H389)^2</f>
        <v>1.1155599999999916E-3</v>
      </c>
      <c r="K389" s="5">
        <f>ABS(Table21[[#This Row],[Erorr 2]])</f>
        <v>3.3399999999999874E-2</v>
      </c>
      <c r="L389" s="8">
        <f>Table21[[#This Row],[Abs Erorr 2]]/Table21[[#This Row],[Adj Close]]</f>
        <v>8.6416558861577928E-3</v>
      </c>
      <c r="M389" s="6">
        <f t="shared" si="29"/>
        <v>3.8391500000000001</v>
      </c>
      <c r="N389" s="11">
        <f>Table21[[#This Row],[Adj Close]]-Table21[[#This Row],[6-MA]]</f>
        <v>2.5850000000000151E-2</v>
      </c>
      <c r="O389" s="12">
        <f>(Table21[[#This Row],[Adj Close]]-M389)^2</f>
        <v>6.6822250000000776E-4</v>
      </c>
      <c r="P389" s="12">
        <f>ABS(Table21[[#This Row],[Erorr 3]])</f>
        <v>2.5850000000000151E-2</v>
      </c>
      <c r="Q389" s="182">
        <f>Table21[[#This Row],[Abs Erorr 3]]/Table21[[#This Row],[Adj Close]]</f>
        <v>6.6882276843467396E-3</v>
      </c>
    </row>
    <row r="390" spans="1:17" x14ac:dyDescent="0.3">
      <c r="A390" s="72">
        <v>44029</v>
      </c>
      <c r="B390" s="95">
        <v>4.0016999999999996</v>
      </c>
      <c r="C390" s="6">
        <f t="shared" si="31"/>
        <v>3.8650000000000002</v>
      </c>
      <c r="D390" s="19">
        <f>Table21[[#This Row],[Adj Close]]-Table21[[#This Row],[Naive Trend ]]</f>
        <v>0.13669999999999938</v>
      </c>
      <c r="E390" s="7">
        <f t="shared" si="30"/>
        <v>1.8686889999999831E-2</v>
      </c>
      <c r="F390" s="7">
        <f>ABS(Table21[[#This Row],[Erorr 1]])</f>
        <v>0.13669999999999938</v>
      </c>
      <c r="G390" s="8">
        <f>Table21[[#This Row],[Abs Erorr 1]]/Table21[[#This Row],[Adj Close]]</f>
        <v>3.4160481795236869E-2</v>
      </c>
      <c r="H390" s="6">
        <f t="shared" ref="H390:H453" si="33">AVERAGE(B387:B389)</f>
        <v>3.9166333333333334</v>
      </c>
      <c r="I390" s="9">
        <f>(Table21[[#This Row],[Adj Close]]-Table21[[#This Row],[3-MA]])</f>
        <v>8.506666666666618E-2</v>
      </c>
      <c r="J390" s="5">
        <f t="shared" si="32"/>
        <v>7.2363377777776954E-3</v>
      </c>
      <c r="K390" s="5">
        <f>ABS(Table21[[#This Row],[Erorr 2]])</f>
        <v>8.506666666666618E-2</v>
      </c>
      <c r="L390" s="8">
        <f>Table21[[#This Row],[Abs Erorr 2]]/Table21[[#This Row],[Adj Close]]</f>
        <v>2.1257632172993025E-2</v>
      </c>
      <c r="M390" s="6">
        <f t="shared" si="29"/>
        <v>3.8528333333333329</v>
      </c>
      <c r="N390" s="11">
        <f>Table21[[#This Row],[Adj Close]]-Table21[[#This Row],[6-MA]]</f>
        <v>0.1488666666666667</v>
      </c>
      <c r="O390" s="12">
        <f>(Table21[[#This Row],[Adj Close]]-M390)^2</f>
        <v>2.2161284444444457E-2</v>
      </c>
      <c r="P390" s="12">
        <f>ABS(Table21[[#This Row],[Erorr 3]])</f>
        <v>0.1488666666666667</v>
      </c>
      <c r="Q390" s="182">
        <f>Table21[[#This Row],[Abs Erorr 3]]/Table21[[#This Row],[Adj Close]]</f>
        <v>3.7200856302738013E-2</v>
      </c>
    </row>
    <row r="391" spans="1:17" x14ac:dyDescent="0.3">
      <c r="A391" s="72">
        <v>44032</v>
      </c>
      <c r="B391" s="95">
        <v>4.0564</v>
      </c>
      <c r="C391" s="6">
        <f t="shared" si="31"/>
        <v>4.0016999999999996</v>
      </c>
      <c r="D391" s="19">
        <f>Table21[[#This Row],[Adj Close]]-Table21[[#This Row],[Naive Trend ]]</f>
        <v>5.4700000000000415E-2</v>
      </c>
      <c r="E391" s="7">
        <f t="shared" si="30"/>
        <v>2.9920900000000453E-3</v>
      </c>
      <c r="F391" s="7">
        <f>ABS(Table21[[#This Row],[Erorr 1]])</f>
        <v>5.4700000000000415E-2</v>
      </c>
      <c r="G391" s="8">
        <f>Table21[[#This Row],[Abs Erorr 1]]/Table21[[#This Row],[Adj Close]]</f>
        <v>1.3484863425697765E-2</v>
      </c>
      <c r="H391" s="6">
        <f t="shared" si="33"/>
        <v>3.9379000000000004</v>
      </c>
      <c r="I391" s="9">
        <f>(Table21[[#This Row],[Adj Close]]-Table21[[#This Row],[3-MA]])</f>
        <v>0.11849999999999961</v>
      </c>
      <c r="J391" s="5">
        <f t="shared" si="32"/>
        <v>1.4042249999999907E-2</v>
      </c>
      <c r="K391" s="5">
        <f>ABS(Table21[[#This Row],[Erorr 2]])</f>
        <v>0.11849999999999961</v>
      </c>
      <c r="L391" s="8">
        <f>Table21[[#This Row],[Abs Erorr 2]]/Table21[[#This Row],[Adj Close]]</f>
        <v>2.9213095355487526E-2</v>
      </c>
      <c r="M391" s="6">
        <f t="shared" si="29"/>
        <v>3.8862499999999991</v>
      </c>
      <c r="N391" s="11">
        <f>Table21[[#This Row],[Adj Close]]-Table21[[#This Row],[6-MA]]</f>
        <v>0.17015000000000091</v>
      </c>
      <c r="O391" s="12">
        <f>(Table21[[#This Row],[Adj Close]]-M391)^2</f>
        <v>2.8951022500000312E-2</v>
      </c>
      <c r="P391" s="12">
        <f>ABS(Table21[[#This Row],[Erorr 3]])</f>
        <v>0.17015000000000091</v>
      </c>
      <c r="Q391" s="182">
        <f>Table21[[#This Row],[Abs Erorr 3]]/Table21[[#This Row],[Adj Close]]</f>
        <v>4.1946060546297431E-2</v>
      </c>
    </row>
    <row r="392" spans="1:17" x14ac:dyDescent="0.3">
      <c r="A392" s="72">
        <v>44033</v>
      </c>
      <c r="B392" s="95">
        <v>4.0381999999999998</v>
      </c>
      <c r="C392" s="6">
        <f t="shared" si="31"/>
        <v>4.0564</v>
      </c>
      <c r="D392" s="19">
        <f>Table21[[#This Row],[Adj Close]]-Table21[[#This Row],[Naive Trend ]]</f>
        <v>-1.8200000000000216E-2</v>
      </c>
      <c r="E392" s="7">
        <f t="shared" si="30"/>
        <v>3.3124000000000787E-4</v>
      </c>
      <c r="F392" s="7">
        <f>ABS(Table21[[#This Row],[Erorr 1]])</f>
        <v>1.8200000000000216E-2</v>
      </c>
      <c r="G392" s="8">
        <f>Table21[[#This Row],[Abs Erorr 1]]/Table21[[#This Row],[Adj Close]]</f>
        <v>4.506958545886835E-3</v>
      </c>
      <c r="H392" s="6">
        <f t="shared" si="33"/>
        <v>3.9743666666666666</v>
      </c>
      <c r="I392" s="9">
        <f>(Table21[[#This Row],[Adj Close]]-Table21[[#This Row],[3-MA]])</f>
        <v>6.3833333333333186E-2</v>
      </c>
      <c r="J392" s="5">
        <f t="shared" si="32"/>
        <v>4.0746944444444259E-3</v>
      </c>
      <c r="K392" s="5">
        <f>ABS(Table21[[#This Row],[Erorr 2]])</f>
        <v>6.3833333333333186E-2</v>
      </c>
      <c r="L392" s="8">
        <f>Table21[[#This Row],[Abs Erorr 2]]/Table21[[#This Row],[Adj Close]]</f>
        <v>1.5807372921928877E-2</v>
      </c>
      <c r="M392" s="6">
        <f t="shared" si="29"/>
        <v>3.9363833333333336</v>
      </c>
      <c r="N392" s="11">
        <f>Table21[[#This Row],[Adj Close]]-Table21[[#This Row],[6-MA]]</f>
        <v>0.10181666666666622</v>
      </c>
      <c r="O392" s="12">
        <f>(Table21[[#This Row],[Adj Close]]-M392)^2</f>
        <v>1.0366633611111021E-2</v>
      </c>
      <c r="P392" s="12">
        <f>ABS(Table21[[#This Row],[Erorr 3]])</f>
        <v>0.10181666666666622</v>
      </c>
      <c r="Q392" s="182">
        <f>Table21[[#This Row],[Abs Erorr 3]]/Table21[[#This Row],[Adj Close]]</f>
        <v>2.5213378898188855E-2</v>
      </c>
    </row>
    <row r="393" spans="1:17" x14ac:dyDescent="0.3">
      <c r="A393" s="72">
        <v>44034</v>
      </c>
      <c r="B393" s="95">
        <v>4.1020000000000003</v>
      </c>
      <c r="C393" s="6">
        <f t="shared" si="31"/>
        <v>4.0381999999999998</v>
      </c>
      <c r="D393" s="19">
        <f>Table21[[#This Row],[Adj Close]]-Table21[[#This Row],[Naive Trend ]]</f>
        <v>6.3800000000000523E-2</v>
      </c>
      <c r="E393" s="7">
        <f t="shared" si="30"/>
        <v>4.0704400000000666E-3</v>
      </c>
      <c r="F393" s="7">
        <f>ABS(Table21[[#This Row],[Erorr 1]])</f>
        <v>6.3800000000000523E-2</v>
      </c>
      <c r="G393" s="8">
        <f>Table21[[#This Row],[Abs Erorr 1]]/Table21[[#This Row],[Adj Close]]</f>
        <v>1.555338859093138E-2</v>
      </c>
      <c r="H393" s="6">
        <f t="shared" si="33"/>
        <v>4.0320999999999998</v>
      </c>
      <c r="I393" s="9">
        <f>(Table21[[#This Row],[Adj Close]]-Table21[[#This Row],[3-MA]])</f>
        <v>6.9900000000000517E-2</v>
      </c>
      <c r="J393" s="5">
        <f t="shared" si="32"/>
        <v>4.8860100000000725E-3</v>
      </c>
      <c r="K393" s="5">
        <f>ABS(Table21[[#This Row],[Erorr 2]])</f>
        <v>6.9900000000000517E-2</v>
      </c>
      <c r="L393" s="8">
        <f>Table21[[#This Row],[Abs Erorr 2]]/Table21[[#This Row],[Adj Close]]</f>
        <v>1.7040468064358973E-2</v>
      </c>
      <c r="M393" s="6">
        <f t="shared" ref="M393:M456" si="34">AVERAGE(B387:B392)</f>
        <v>3.9743666666666666</v>
      </c>
      <c r="N393" s="11">
        <f>Table21[[#This Row],[Adj Close]]-Table21[[#This Row],[6-MA]]</f>
        <v>0.12763333333333371</v>
      </c>
      <c r="O393" s="12">
        <f>(Table21[[#This Row],[Adj Close]]-M393)^2</f>
        <v>1.6290267777777874E-2</v>
      </c>
      <c r="P393" s="12">
        <f>ABS(Table21[[#This Row],[Erorr 3]])</f>
        <v>0.12763333333333371</v>
      </c>
      <c r="Q393" s="182">
        <f>Table21[[#This Row],[Abs Erorr 3]]/Table21[[#This Row],[Adj Close]]</f>
        <v>3.1114903299203731E-2</v>
      </c>
    </row>
    <row r="394" spans="1:17" x14ac:dyDescent="0.3">
      <c r="A394" s="72">
        <v>44035</v>
      </c>
      <c r="B394" s="95">
        <v>3.9834999999999998</v>
      </c>
      <c r="C394" s="6">
        <f t="shared" si="31"/>
        <v>4.1020000000000003</v>
      </c>
      <c r="D394" s="19">
        <f>Table21[[#This Row],[Adj Close]]-Table21[[#This Row],[Naive Trend ]]</f>
        <v>-0.11850000000000049</v>
      </c>
      <c r="E394" s="7">
        <f t="shared" si="30"/>
        <v>1.4042250000000117E-2</v>
      </c>
      <c r="F394" s="7">
        <f>ABS(Table21[[#This Row],[Erorr 1]])</f>
        <v>0.11850000000000049</v>
      </c>
      <c r="G394" s="8">
        <f>Table21[[#This Row],[Abs Erorr 1]]/Table21[[#This Row],[Adj Close]]</f>
        <v>2.9747709300866197E-2</v>
      </c>
      <c r="H394" s="6">
        <f t="shared" si="33"/>
        <v>4.0655333333333337</v>
      </c>
      <c r="I394" s="9">
        <f>(Table21[[#This Row],[Adj Close]]-Table21[[#This Row],[3-MA]])</f>
        <v>-8.2033333333333847E-2</v>
      </c>
      <c r="J394" s="5">
        <f t="shared" si="32"/>
        <v>6.7294677777778623E-3</v>
      </c>
      <c r="K394" s="5">
        <f>ABS(Table21[[#This Row],[Erorr 2]])</f>
        <v>8.2033333333333847E-2</v>
      </c>
      <c r="L394" s="8">
        <f>Table21[[#This Row],[Abs Erorr 2]]/Table21[[#This Row],[Adj Close]]</f>
        <v>2.0593280615873944E-2</v>
      </c>
      <c r="M394" s="6">
        <f t="shared" si="34"/>
        <v>4.0017166666666668</v>
      </c>
      <c r="N394" s="11">
        <f>Table21[[#This Row],[Adj Close]]-Table21[[#This Row],[6-MA]]</f>
        <v>-1.8216666666666992E-2</v>
      </c>
      <c r="O394" s="12">
        <f>(Table21[[#This Row],[Adj Close]]-M394)^2</f>
        <v>3.318469444444563E-4</v>
      </c>
      <c r="P394" s="12">
        <f>ABS(Table21[[#This Row],[Erorr 3]])</f>
        <v>1.8216666666666992E-2</v>
      </c>
      <c r="Q394" s="182">
        <f>Table21[[#This Row],[Abs Erorr 3]]/Table21[[#This Row],[Adj Close]]</f>
        <v>4.5730304171374405E-3</v>
      </c>
    </row>
    <row r="395" spans="1:17" x14ac:dyDescent="0.3">
      <c r="A395" s="72">
        <v>44036</v>
      </c>
      <c r="B395" s="95">
        <v>3.9197000000000002</v>
      </c>
      <c r="C395" s="6">
        <f t="shared" si="31"/>
        <v>3.9834999999999998</v>
      </c>
      <c r="D395" s="19">
        <f>Table21[[#This Row],[Adj Close]]-Table21[[#This Row],[Naive Trend ]]</f>
        <v>-6.3799999999999635E-2</v>
      </c>
      <c r="E395" s="7">
        <f t="shared" si="30"/>
        <v>4.070439999999953E-3</v>
      </c>
      <c r="F395" s="7">
        <f>ABS(Table21[[#This Row],[Erorr 1]])</f>
        <v>6.3799999999999635E-2</v>
      </c>
      <c r="G395" s="8">
        <f>Table21[[#This Row],[Abs Erorr 1]]/Table21[[#This Row],[Adj Close]]</f>
        <v>1.6276755874173949E-2</v>
      </c>
      <c r="H395" s="6">
        <f t="shared" si="33"/>
        <v>4.0412333333333335</v>
      </c>
      <c r="I395" s="9">
        <f>(Table21[[#This Row],[Adj Close]]-Table21[[#This Row],[3-MA]])</f>
        <v>-0.12153333333333327</v>
      </c>
      <c r="J395" s="5">
        <f t="shared" si="32"/>
        <v>1.4770351111111095E-2</v>
      </c>
      <c r="K395" s="5">
        <f>ABS(Table21[[#This Row],[Erorr 2]])</f>
        <v>0.12153333333333327</v>
      </c>
      <c r="L395" s="8">
        <f>Table21[[#This Row],[Abs Erorr 2]]/Table21[[#This Row],[Adj Close]]</f>
        <v>3.1005774251430789E-2</v>
      </c>
      <c r="M395" s="6">
        <f t="shared" si="34"/>
        <v>4.0077999999999996</v>
      </c>
      <c r="N395" s="11">
        <f>Table21[[#This Row],[Adj Close]]-Table21[[#This Row],[6-MA]]</f>
        <v>-8.8099999999999401E-2</v>
      </c>
      <c r="O395" s="12">
        <f>(Table21[[#This Row],[Adj Close]]-M395)^2</f>
        <v>7.7616099999998946E-3</v>
      </c>
      <c r="P395" s="12">
        <f>ABS(Table21[[#This Row],[Erorr 3]])</f>
        <v>8.8099999999999401E-2</v>
      </c>
      <c r="Q395" s="182">
        <f>Table21[[#This Row],[Abs Erorr 3]]/Table21[[#This Row],[Adj Close]]</f>
        <v>2.2476209914023878E-2</v>
      </c>
    </row>
    <row r="396" spans="1:17" x14ac:dyDescent="0.3">
      <c r="A396" s="72">
        <v>44039</v>
      </c>
      <c r="B396" s="95">
        <v>3.9561000000000002</v>
      </c>
      <c r="C396" s="6">
        <f t="shared" si="31"/>
        <v>3.9197000000000002</v>
      </c>
      <c r="D396" s="19">
        <f>Table21[[#This Row],[Adj Close]]-Table21[[#This Row],[Naive Trend ]]</f>
        <v>3.6399999999999988E-2</v>
      </c>
      <c r="E396" s="7">
        <f t="shared" si="30"/>
        <v>1.3249599999999992E-3</v>
      </c>
      <c r="F396" s="7">
        <f>ABS(Table21[[#This Row],[Erorr 1]])</f>
        <v>3.6399999999999988E-2</v>
      </c>
      <c r="G396" s="8">
        <f>Table21[[#This Row],[Abs Erorr 1]]/Table21[[#This Row],[Adj Close]]</f>
        <v>9.2009807638836188E-3</v>
      </c>
      <c r="H396" s="6">
        <f t="shared" si="33"/>
        <v>4.0017333333333331</v>
      </c>
      <c r="I396" s="9">
        <f>(Table21[[#This Row],[Adj Close]]-Table21[[#This Row],[3-MA]])</f>
        <v>-4.563333333333297E-2</v>
      </c>
      <c r="J396" s="5">
        <f t="shared" si="32"/>
        <v>2.082401111111078E-3</v>
      </c>
      <c r="K396" s="5">
        <f>ABS(Table21[[#This Row],[Erorr 2]])</f>
        <v>4.563333333333297E-2</v>
      </c>
      <c r="L396" s="8">
        <f>Table21[[#This Row],[Abs Erorr 2]]/Table21[[#This Row],[Adj Close]]</f>
        <v>1.1534929181095768E-2</v>
      </c>
      <c r="M396" s="6">
        <f t="shared" si="34"/>
        <v>4.016916666666666</v>
      </c>
      <c r="N396" s="11">
        <f>Table21[[#This Row],[Adj Close]]-Table21[[#This Row],[6-MA]]</f>
        <v>-6.0816666666665853E-2</v>
      </c>
      <c r="O396" s="12">
        <f>(Table21[[#This Row],[Adj Close]]-M396)^2</f>
        <v>3.6986669444443454E-3</v>
      </c>
      <c r="P396" s="12">
        <f>ABS(Table21[[#This Row],[Erorr 3]])</f>
        <v>6.0816666666665853E-2</v>
      </c>
      <c r="Q396" s="182">
        <f>Table21[[#This Row],[Abs Erorr 3]]/Table21[[#This Row],[Adj Close]]</f>
        <v>1.537288406932733E-2</v>
      </c>
    </row>
    <row r="397" spans="1:17" x14ac:dyDescent="0.3">
      <c r="A397" s="72">
        <v>44040</v>
      </c>
      <c r="B397" s="95">
        <v>3.9014000000000002</v>
      </c>
      <c r="C397" s="6">
        <f t="shared" si="31"/>
        <v>3.9561000000000002</v>
      </c>
      <c r="D397" s="19">
        <f>Table21[[#This Row],[Adj Close]]-Table21[[#This Row],[Naive Trend ]]</f>
        <v>-5.4699999999999971E-2</v>
      </c>
      <c r="E397" s="7">
        <f t="shared" si="30"/>
        <v>2.9920899999999967E-3</v>
      </c>
      <c r="F397" s="7">
        <f>ABS(Table21[[#This Row],[Erorr 1]])</f>
        <v>5.4699999999999971E-2</v>
      </c>
      <c r="G397" s="8">
        <f>Table21[[#This Row],[Abs Erorr 1]]/Table21[[#This Row],[Adj Close]]</f>
        <v>1.4020607986876498E-2</v>
      </c>
      <c r="H397" s="6">
        <f t="shared" si="33"/>
        <v>3.9531000000000005</v>
      </c>
      <c r="I397" s="9">
        <f>(Table21[[#This Row],[Adj Close]]-Table21[[#This Row],[3-MA]])</f>
        <v>-5.1700000000000301E-2</v>
      </c>
      <c r="J397" s="5">
        <f t="shared" si="32"/>
        <v>2.672890000000031E-3</v>
      </c>
      <c r="K397" s="5">
        <f>ABS(Table21[[#This Row],[Erorr 2]])</f>
        <v>5.1700000000000301E-2</v>
      </c>
      <c r="L397" s="8">
        <f>Table21[[#This Row],[Abs Erorr 2]]/Table21[[#This Row],[Adj Close]]</f>
        <v>1.3251653252678602E-2</v>
      </c>
      <c r="M397" s="6">
        <f t="shared" si="34"/>
        <v>4.009316666666666</v>
      </c>
      <c r="N397" s="11">
        <f>Table21[[#This Row],[Adj Close]]-Table21[[#This Row],[6-MA]]</f>
        <v>-0.10791666666666577</v>
      </c>
      <c r="O397" s="12">
        <f>(Table21[[#This Row],[Adj Close]]-M397)^2</f>
        <v>1.1646006944444251E-2</v>
      </c>
      <c r="P397" s="12">
        <f>ABS(Table21[[#This Row],[Erorr 3]])</f>
        <v>0.10791666666666577</v>
      </c>
      <c r="Q397" s="182">
        <f>Table21[[#This Row],[Abs Erorr 3]]/Table21[[#This Row],[Adj Close]]</f>
        <v>2.7661010577399336E-2</v>
      </c>
    </row>
    <row r="398" spans="1:17" x14ac:dyDescent="0.3">
      <c r="A398" s="72">
        <v>44041</v>
      </c>
      <c r="B398" s="95">
        <v>3.9561000000000002</v>
      </c>
      <c r="C398" s="6">
        <f t="shared" si="31"/>
        <v>3.9014000000000002</v>
      </c>
      <c r="D398" s="19">
        <f>Table21[[#This Row],[Adj Close]]-Table21[[#This Row],[Naive Trend ]]</f>
        <v>5.4699999999999971E-2</v>
      </c>
      <c r="E398" s="7">
        <f t="shared" si="30"/>
        <v>2.9920899999999967E-3</v>
      </c>
      <c r="F398" s="7">
        <f>ABS(Table21[[#This Row],[Erorr 1]])</f>
        <v>5.4699999999999971E-2</v>
      </c>
      <c r="G398" s="8">
        <f>Table21[[#This Row],[Abs Erorr 1]]/Table21[[#This Row],[Adj Close]]</f>
        <v>1.3826748565506424E-2</v>
      </c>
      <c r="H398" s="6">
        <f t="shared" si="33"/>
        <v>3.9257333333333335</v>
      </c>
      <c r="I398" s="9">
        <f>(Table21[[#This Row],[Adj Close]]-Table21[[#This Row],[3-MA]])</f>
        <v>3.0366666666666653E-2</v>
      </c>
      <c r="J398" s="5">
        <f t="shared" si="32"/>
        <v>9.2213444444444361E-4</v>
      </c>
      <c r="K398" s="5">
        <f>ABS(Table21[[#This Row],[Erorr 2]])</f>
        <v>3.0366666666666653E-2</v>
      </c>
      <c r="L398" s="8">
        <f>Table21[[#This Row],[Abs Erorr 2]]/Table21[[#This Row],[Adj Close]]</f>
        <v>7.6759097764633483E-3</v>
      </c>
      <c r="M398" s="6">
        <f t="shared" si="34"/>
        <v>3.9834833333333326</v>
      </c>
      <c r="N398" s="11">
        <f>Table21[[#This Row],[Adj Close]]-Table21[[#This Row],[6-MA]]</f>
        <v>-2.7383333333332427E-2</v>
      </c>
      <c r="O398" s="12">
        <f>(Table21[[#This Row],[Adj Close]]-M398)^2</f>
        <v>7.4984694444439485E-4</v>
      </c>
      <c r="P398" s="12">
        <f>ABS(Table21[[#This Row],[Erorr 3]])</f>
        <v>2.7383333333332427E-2</v>
      </c>
      <c r="Q398" s="182">
        <f>Table21[[#This Row],[Abs Erorr 3]]/Table21[[#This Row],[Adj Close]]</f>
        <v>6.9218000893133203E-3</v>
      </c>
    </row>
    <row r="399" spans="1:17" x14ac:dyDescent="0.3">
      <c r="A399" s="72">
        <v>44042</v>
      </c>
      <c r="B399" s="95">
        <v>4.0564</v>
      </c>
      <c r="C399" s="6">
        <f t="shared" si="31"/>
        <v>3.9561000000000002</v>
      </c>
      <c r="D399" s="19">
        <f>Table21[[#This Row],[Adj Close]]-Table21[[#This Row],[Naive Trend ]]</f>
        <v>0.10029999999999983</v>
      </c>
      <c r="E399" s="7">
        <f t="shared" si="30"/>
        <v>1.0060089999999966E-2</v>
      </c>
      <c r="F399" s="7">
        <f>ABS(Table21[[#This Row],[Erorr 1]])</f>
        <v>0.10029999999999983</v>
      </c>
      <c r="G399" s="8">
        <f>Table21[[#This Row],[Abs Erorr 1]]/Table21[[#This Row],[Adj Close]]</f>
        <v>2.4726358347302985E-2</v>
      </c>
      <c r="H399" s="6">
        <f t="shared" si="33"/>
        <v>3.9378666666666668</v>
      </c>
      <c r="I399" s="9">
        <f>(Table21[[#This Row],[Adj Close]]-Table21[[#This Row],[3-MA]])</f>
        <v>0.11853333333333316</v>
      </c>
      <c r="J399" s="5">
        <f t="shared" si="32"/>
        <v>1.4050151111111069E-2</v>
      </c>
      <c r="K399" s="5">
        <f>ABS(Table21[[#This Row],[Erorr 2]])</f>
        <v>0.11853333333333316</v>
      </c>
      <c r="L399" s="8">
        <f>Table21[[#This Row],[Abs Erorr 2]]/Table21[[#This Row],[Adj Close]]</f>
        <v>2.9221312822535539E-2</v>
      </c>
      <c r="M399" s="6">
        <f t="shared" si="34"/>
        <v>3.9697999999999998</v>
      </c>
      <c r="N399" s="11">
        <f>Table21[[#This Row],[Adj Close]]-Table21[[#This Row],[6-MA]]</f>
        <v>8.6600000000000232E-2</v>
      </c>
      <c r="O399" s="12">
        <f>(Table21[[#This Row],[Adj Close]]-M399)^2</f>
        <v>7.4995600000000405E-3</v>
      </c>
      <c r="P399" s="12">
        <f>ABS(Table21[[#This Row],[Erorr 3]])</f>
        <v>8.6600000000000232E-2</v>
      </c>
      <c r="Q399" s="182">
        <f>Table21[[#This Row],[Abs Erorr 3]]/Table21[[#This Row],[Adj Close]]</f>
        <v>2.1348979390592701E-2</v>
      </c>
    </row>
    <row r="400" spans="1:17" x14ac:dyDescent="0.3">
      <c r="A400" s="72">
        <v>44043</v>
      </c>
      <c r="B400" s="95">
        <v>4.3571999999999997</v>
      </c>
      <c r="C400" s="6">
        <f t="shared" si="31"/>
        <v>4.0564</v>
      </c>
      <c r="D400" s="19">
        <f>Table21[[#This Row],[Adj Close]]-Table21[[#This Row],[Naive Trend ]]</f>
        <v>0.30079999999999973</v>
      </c>
      <c r="E400" s="7">
        <f t="shared" si="30"/>
        <v>9.0480639999999835E-2</v>
      </c>
      <c r="F400" s="7">
        <f>ABS(Table21[[#This Row],[Erorr 1]])</f>
        <v>0.30079999999999973</v>
      </c>
      <c r="G400" s="8">
        <f>Table21[[#This Row],[Abs Erorr 1]]/Table21[[#This Row],[Adj Close]]</f>
        <v>6.9035160194620346E-2</v>
      </c>
      <c r="H400" s="6">
        <f t="shared" si="33"/>
        <v>3.9712999999999998</v>
      </c>
      <c r="I400" s="9">
        <f>(Table21[[#This Row],[Adj Close]]-Table21[[#This Row],[3-MA]])</f>
        <v>0.38589999999999991</v>
      </c>
      <c r="J400" s="5">
        <f t="shared" si="32"/>
        <v>0.14891880999999993</v>
      </c>
      <c r="K400" s="5">
        <f>ABS(Table21[[#This Row],[Erorr 2]])</f>
        <v>0.38589999999999991</v>
      </c>
      <c r="L400" s="8">
        <f>Table21[[#This Row],[Abs Erorr 2]]/Table21[[#This Row],[Adj Close]]</f>
        <v>8.8566051592765982E-2</v>
      </c>
      <c r="M400" s="6">
        <f t="shared" si="34"/>
        <v>3.9622000000000006</v>
      </c>
      <c r="N400" s="11">
        <f>Table21[[#This Row],[Adj Close]]-Table21[[#This Row],[6-MA]]</f>
        <v>0.39499999999999913</v>
      </c>
      <c r="O400" s="12">
        <f>(Table21[[#This Row],[Adj Close]]-M400)^2</f>
        <v>0.1560249999999993</v>
      </c>
      <c r="P400" s="12">
        <f>ABS(Table21[[#This Row],[Erorr 3]])</f>
        <v>0.39499999999999913</v>
      </c>
      <c r="Q400" s="182">
        <f>Table21[[#This Row],[Abs Erorr 3]]/Table21[[#This Row],[Adj Close]]</f>
        <v>9.065454879280252E-2</v>
      </c>
    </row>
    <row r="401" spans="1:17" x14ac:dyDescent="0.3">
      <c r="A401" s="72">
        <v>44046</v>
      </c>
      <c r="B401" s="95">
        <v>4.6124000000000001</v>
      </c>
      <c r="C401" s="6">
        <f t="shared" si="31"/>
        <v>4.3571999999999997</v>
      </c>
      <c r="D401" s="19">
        <f>Table21[[#This Row],[Adj Close]]-Table21[[#This Row],[Naive Trend ]]</f>
        <v>0.25520000000000032</v>
      </c>
      <c r="E401" s="7">
        <f t="shared" si="30"/>
        <v>6.5127040000000164E-2</v>
      </c>
      <c r="F401" s="7">
        <f>ABS(Table21[[#This Row],[Erorr 1]])</f>
        <v>0.25520000000000032</v>
      </c>
      <c r="G401" s="8">
        <f>Table21[[#This Row],[Abs Erorr 1]]/Table21[[#This Row],[Adj Close]]</f>
        <v>5.5329112826294408E-2</v>
      </c>
      <c r="H401" s="6">
        <f t="shared" si="33"/>
        <v>4.1232333333333324</v>
      </c>
      <c r="I401" s="9">
        <f>(Table21[[#This Row],[Adj Close]]-Table21[[#This Row],[3-MA]])</f>
        <v>0.48916666666666764</v>
      </c>
      <c r="J401" s="5">
        <f t="shared" si="32"/>
        <v>0.23928402777777874</v>
      </c>
      <c r="K401" s="5">
        <f>ABS(Table21[[#This Row],[Erorr 2]])</f>
        <v>0.48916666666666764</v>
      </c>
      <c r="L401" s="8">
        <f>Table21[[#This Row],[Abs Erorr 2]]/Table21[[#This Row],[Adj Close]]</f>
        <v>0.1060546931460124</v>
      </c>
      <c r="M401" s="6">
        <f t="shared" si="34"/>
        <v>4.0244833333333334</v>
      </c>
      <c r="N401" s="11">
        <f>Table21[[#This Row],[Adj Close]]-Table21[[#This Row],[6-MA]]</f>
        <v>0.58791666666666664</v>
      </c>
      <c r="O401" s="12">
        <f>(Table21[[#This Row],[Adj Close]]-M401)^2</f>
        <v>0.34564600694444442</v>
      </c>
      <c r="P401" s="12">
        <f>ABS(Table21[[#This Row],[Erorr 3]])</f>
        <v>0.58791666666666664</v>
      </c>
      <c r="Q401" s="182">
        <f>Table21[[#This Row],[Abs Erorr 3]]/Table21[[#This Row],[Adj Close]]</f>
        <v>0.12746437140461941</v>
      </c>
    </row>
    <row r="402" spans="1:17" x14ac:dyDescent="0.3">
      <c r="A402" s="72">
        <v>44047</v>
      </c>
      <c r="B402" s="95">
        <v>4.6489000000000003</v>
      </c>
      <c r="C402" s="6">
        <f t="shared" si="31"/>
        <v>4.6124000000000001</v>
      </c>
      <c r="D402" s="19">
        <f>Table21[[#This Row],[Adj Close]]-Table21[[#This Row],[Naive Trend ]]</f>
        <v>3.6500000000000199E-2</v>
      </c>
      <c r="E402" s="7">
        <f t="shared" si="30"/>
        <v>1.3322500000000146E-3</v>
      </c>
      <c r="F402" s="7">
        <f>ABS(Table21[[#This Row],[Erorr 1]])</f>
        <v>3.6500000000000199E-2</v>
      </c>
      <c r="G402" s="8">
        <f>Table21[[#This Row],[Abs Erorr 1]]/Table21[[#This Row],[Adj Close]]</f>
        <v>7.8513196670180474E-3</v>
      </c>
      <c r="H402" s="6">
        <f t="shared" si="33"/>
        <v>4.3419999999999996</v>
      </c>
      <c r="I402" s="9">
        <f>(Table21[[#This Row],[Adj Close]]-Table21[[#This Row],[3-MA]])</f>
        <v>0.30690000000000062</v>
      </c>
      <c r="J402" s="5">
        <f t="shared" si="32"/>
        <v>9.418761000000038E-2</v>
      </c>
      <c r="K402" s="5">
        <f>ABS(Table21[[#This Row],[Erorr 2]])</f>
        <v>0.30690000000000062</v>
      </c>
      <c r="L402" s="8">
        <f>Table21[[#This Row],[Abs Erorr 2]]/Table21[[#This Row],[Adj Close]]</f>
        <v>6.6015616597474805E-2</v>
      </c>
      <c r="M402" s="6">
        <f t="shared" si="34"/>
        <v>4.1399333333333335</v>
      </c>
      <c r="N402" s="11">
        <f>Table21[[#This Row],[Adj Close]]-Table21[[#This Row],[6-MA]]</f>
        <v>0.50896666666666679</v>
      </c>
      <c r="O402" s="12">
        <f>(Table21[[#This Row],[Adj Close]]-M402)^2</f>
        <v>0.25904706777777792</v>
      </c>
      <c r="P402" s="12">
        <f>ABS(Table21[[#This Row],[Erorr 3]])</f>
        <v>0.50896666666666679</v>
      </c>
      <c r="Q402" s="182">
        <f>Table21[[#This Row],[Abs Erorr 3]]/Table21[[#This Row],[Adj Close]]</f>
        <v>0.10948109588648212</v>
      </c>
    </row>
    <row r="403" spans="1:17" x14ac:dyDescent="0.3">
      <c r="A403" s="72">
        <v>44048</v>
      </c>
      <c r="B403" s="95">
        <v>4.5578000000000003</v>
      </c>
      <c r="C403" s="6">
        <f t="shared" si="31"/>
        <v>4.6489000000000003</v>
      </c>
      <c r="D403" s="19">
        <f>Table21[[#This Row],[Adj Close]]-Table21[[#This Row],[Naive Trend ]]</f>
        <v>-9.1099999999999959E-2</v>
      </c>
      <c r="E403" s="7">
        <f t="shared" si="30"/>
        <v>8.2992099999999926E-3</v>
      </c>
      <c r="F403" s="7">
        <f>ABS(Table21[[#This Row],[Erorr 1]])</f>
        <v>9.1099999999999959E-2</v>
      </c>
      <c r="G403" s="8">
        <f>Table21[[#This Row],[Abs Erorr 1]]/Table21[[#This Row],[Adj Close]]</f>
        <v>1.998771337048575E-2</v>
      </c>
      <c r="H403" s="6">
        <f t="shared" si="33"/>
        <v>4.5395000000000003</v>
      </c>
      <c r="I403" s="9">
        <f>(Table21[[#This Row],[Adj Close]]-Table21[[#This Row],[3-MA]])</f>
        <v>1.8299999999999983E-2</v>
      </c>
      <c r="J403" s="5">
        <f t="shared" si="32"/>
        <v>3.3488999999999936E-4</v>
      </c>
      <c r="K403" s="5">
        <f>ABS(Table21[[#This Row],[Erorr 2]])</f>
        <v>1.8299999999999983E-2</v>
      </c>
      <c r="L403" s="8">
        <f>Table21[[#This Row],[Abs Erorr 2]]/Table21[[#This Row],[Adj Close]]</f>
        <v>4.0150950019746329E-3</v>
      </c>
      <c r="M403" s="6">
        <f t="shared" si="34"/>
        <v>4.2554000000000007</v>
      </c>
      <c r="N403" s="11">
        <f>Table21[[#This Row],[Adj Close]]-Table21[[#This Row],[6-MA]]</f>
        <v>0.30239999999999956</v>
      </c>
      <c r="O403" s="12">
        <f>(Table21[[#This Row],[Adj Close]]-M403)^2</f>
        <v>9.1445759999999737E-2</v>
      </c>
      <c r="P403" s="12">
        <f>ABS(Table21[[#This Row],[Erorr 3]])</f>
        <v>0.30239999999999956</v>
      </c>
      <c r="Q403" s="182">
        <f>Table21[[#This Row],[Abs Erorr 3]]/Table21[[#This Row],[Adj Close]]</f>
        <v>6.6347799376892252E-2</v>
      </c>
    </row>
    <row r="404" spans="1:17" x14ac:dyDescent="0.3">
      <c r="A404" s="72">
        <v>44049</v>
      </c>
      <c r="B404" s="95">
        <v>4.5578000000000003</v>
      </c>
      <c r="C404" s="6">
        <f t="shared" si="31"/>
        <v>4.5578000000000003</v>
      </c>
      <c r="D404" s="19">
        <f>Table21[[#This Row],[Adj Close]]-Table21[[#This Row],[Naive Trend ]]</f>
        <v>0</v>
      </c>
      <c r="E404" s="7">
        <f t="shared" si="30"/>
        <v>0</v>
      </c>
      <c r="F404" s="7">
        <f>ABS(Table21[[#This Row],[Erorr 1]])</f>
        <v>0</v>
      </c>
      <c r="G404" s="8">
        <f>Table21[[#This Row],[Abs Erorr 1]]/Table21[[#This Row],[Adj Close]]</f>
        <v>0</v>
      </c>
      <c r="H404" s="6">
        <f t="shared" si="33"/>
        <v>4.6063666666666672</v>
      </c>
      <c r="I404" s="9">
        <f>(Table21[[#This Row],[Adj Close]]-Table21[[#This Row],[3-MA]])</f>
        <v>-4.8566666666666869E-2</v>
      </c>
      <c r="J404" s="5">
        <f t="shared" si="32"/>
        <v>2.358721111111131E-3</v>
      </c>
      <c r="K404" s="5">
        <f>ABS(Table21[[#This Row],[Erorr 2]])</f>
        <v>4.8566666666666869E-2</v>
      </c>
      <c r="L404" s="8">
        <f>Table21[[#This Row],[Abs Erorr 2]]/Table21[[#This Row],[Adj Close]]</f>
        <v>1.0655725715623078E-2</v>
      </c>
      <c r="M404" s="6">
        <f t="shared" si="34"/>
        <v>4.3647999999999998</v>
      </c>
      <c r="N404" s="11">
        <f>Table21[[#This Row],[Adj Close]]-Table21[[#This Row],[6-MA]]</f>
        <v>0.1930000000000005</v>
      </c>
      <c r="O404" s="12">
        <f>(Table21[[#This Row],[Adj Close]]-M404)^2</f>
        <v>3.7249000000000192E-2</v>
      </c>
      <c r="P404" s="12">
        <f>ABS(Table21[[#This Row],[Erorr 3]])</f>
        <v>0.1930000000000005</v>
      </c>
      <c r="Q404" s="182">
        <f>Table21[[#This Row],[Abs Erorr 3]]/Table21[[#This Row],[Adj Close]]</f>
        <v>4.2344991004432071E-2</v>
      </c>
    </row>
    <row r="405" spans="1:17" x14ac:dyDescent="0.3">
      <c r="A405" s="72">
        <v>44050</v>
      </c>
      <c r="B405" s="95">
        <v>4.5395000000000003</v>
      </c>
      <c r="C405" s="6">
        <f t="shared" si="31"/>
        <v>4.5578000000000003</v>
      </c>
      <c r="D405" s="19">
        <f>Table21[[#This Row],[Adj Close]]-Table21[[#This Row],[Naive Trend ]]</f>
        <v>-1.8299999999999983E-2</v>
      </c>
      <c r="E405" s="7">
        <f t="shared" si="30"/>
        <v>3.3488999999999936E-4</v>
      </c>
      <c r="F405" s="7">
        <f>ABS(Table21[[#This Row],[Erorr 1]])</f>
        <v>1.8299999999999983E-2</v>
      </c>
      <c r="G405" s="8">
        <f>Table21[[#This Row],[Abs Erorr 1]]/Table21[[#This Row],[Adj Close]]</f>
        <v>4.0312809780812826E-3</v>
      </c>
      <c r="H405" s="6">
        <f t="shared" si="33"/>
        <v>4.5881666666666669</v>
      </c>
      <c r="I405" s="9">
        <f>(Table21[[#This Row],[Adj Close]]-Table21[[#This Row],[3-MA]])</f>
        <v>-4.8666666666666636E-2</v>
      </c>
      <c r="J405" s="5">
        <f t="shared" si="32"/>
        <v>2.3684444444444413E-3</v>
      </c>
      <c r="K405" s="5">
        <f>ABS(Table21[[#This Row],[Erorr 2]])</f>
        <v>4.8666666666666636E-2</v>
      </c>
      <c r="L405" s="8">
        <f>Table21[[#This Row],[Abs Erorr 2]]/Table21[[#This Row],[Adj Close]]</f>
        <v>1.0720710797811792E-2</v>
      </c>
      <c r="M405" s="6">
        <f t="shared" si="34"/>
        <v>4.4650833333333333</v>
      </c>
      <c r="N405" s="11">
        <f>Table21[[#This Row],[Adj Close]]-Table21[[#This Row],[6-MA]]</f>
        <v>7.441666666666702E-2</v>
      </c>
      <c r="O405" s="12">
        <f>(Table21[[#This Row],[Adj Close]]-M405)^2</f>
        <v>5.5378402777778307E-3</v>
      </c>
      <c r="P405" s="12">
        <f>ABS(Table21[[#This Row],[Erorr 3]])</f>
        <v>7.441666666666702E-2</v>
      </c>
      <c r="Q405" s="182">
        <f>Table21[[#This Row],[Abs Erorr 3]]/Table21[[#This Row],[Adj Close]]</f>
        <v>1.6393141682270518E-2</v>
      </c>
    </row>
    <row r="406" spans="1:17" x14ac:dyDescent="0.3">
      <c r="A406" s="72">
        <v>44053</v>
      </c>
      <c r="B406" s="95">
        <v>4.4756999999999998</v>
      </c>
      <c r="C406" s="6">
        <f t="shared" si="31"/>
        <v>4.5395000000000003</v>
      </c>
      <c r="D406" s="19">
        <f>Table21[[#This Row],[Adj Close]]-Table21[[#This Row],[Naive Trend ]]</f>
        <v>-6.3800000000000523E-2</v>
      </c>
      <c r="E406" s="7">
        <f t="shared" si="30"/>
        <v>4.0704400000000666E-3</v>
      </c>
      <c r="F406" s="7">
        <f>ABS(Table21[[#This Row],[Erorr 1]])</f>
        <v>6.3800000000000523E-2</v>
      </c>
      <c r="G406" s="8">
        <f>Table21[[#This Row],[Abs Erorr 1]]/Table21[[#This Row],[Adj Close]]</f>
        <v>1.4254753446388392E-2</v>
      </c>
      <c r="H406" s="6">
        <f t="shared" si="33"/>
        <v>4.5517000000000003</v>
      </c>
      <c r="I406" s="9">
        <f>(Table21[[#This Row],[Adj Close]]-Table21[[#This Row],[3-MA]])</f>
        <v>-7.6000000000000512E-2</v>
      </c>
      <c r="J406" s="5">
        <f t="shared" si="32"/>
        <v>5.7760000000000779E-3</v>
      </c>
      <c r="K406" s="5">
        <f>ABS(Table21[[#This Row],[Erorr 2]])</f>
        <v>7.6000000000000512E-2</v>
      </c>
      <c r="L406" s="8">
        <f>Table21[[#This Row],[Abs Erorr 2]]/Table21[[#This Row],[Adj Close]]</f>
        <v>1.6980584042719689E-2</v>
      </c>
      <c r="M406" s="6">
        <f t="shared" si="34"/>
        <v>4.5456000000000003</v>
      </c>
      <c r="N406" s="11">
        <f>Table21[[#This Row],[Adj Close]]-Table21[[#This Row],[6-MA]]</f>
        <v>-6.9900000000000517E-2</v>
      </c>
      <c r="O406" s="12">
        <f>(Table21[[#This Row],[Adj Close]]-M406)^2</f>
        <v>4.8860100000000725E-3</v>
      </c>
      <c r="P406" s="12">
        <f>ABS(Table21[[#This Row],[Erorr 3]])</f>
        <v>6.9900000000000517E-2</v>
      </c>
      <c r="Q406" s="182">
        <f>Table21[[#This Row],[Abs Erorr 3]]/Table21[[#This Row],[Adj Close]]</f>
        <v>1.5617668744554041E-2</v>
      </c>
    </row>
    <row r="407" spans="1:17" x14ac:dyDescent="0.3">
      <c r="A407" s="72">
        <v>44054</v>
      </c>
      <c r="B407" s="95">
        <v>4.5213000000000001</v>
      </c>
      <c r="C407" s="6">
        <f t="shared" si="31"/>
        <v>4.4756999999999998</v>
      </c>
      <c r="D407" s="19">
        <f>Table21[[#This Row],[Adj Close]]-Table21[[#This Row],[Naive Trend ]]</f>
        <v>4.5600000000000307E-2</v>
      </c>
      <c r="E407" s="7">
        <f t="shared" si="30"/>
        <v>2.0793600000000279E-3</v>
      </c>
      <c r="F407" s="7">
        <f>ABS(Table21[[#This Row],[Erorr 1]])</f>
        <v>4.5600000000000307E-2</v>
      </c>
      <c r="G407" s="8">
        <f>Table21[[#This Row],[Abs Erorr 1]]/Table21[[#This Row],[Adj Close]]</f>
        <v>1.0085594851038486E-2</v>
      </c>
      <c r="H407" s="6">
        <f t="shared" si="33"/>
        <v>4.5243333333333338</v>
      </c>
      <c r="I407" s="9">
        <f>(Table21[[#This Row],[Adj Close]]-Table21[[#This Row],[3-MA]])</f>
        <v>-3.0333333333336654E-3</v>
      </c>
      <c r="J407" s="5">
        <f t="shared" si="32"/>
        <v>9.2011111111131255E-6</v>
      </c>
      <c r="K407" s="5">
        <f>ABS(Table21[[#This Row],[Erorr 2]])</f>
        <v>3.0333333333336654E-3</v>
      </c>
      <c r="L407" s="8">
        <f>Table21[[#This Row],[Abs Erorr 2]]/Table21[[#This Row],[Adj Close]]</f>
        <v>6.7089848789809688E-4</v>
      </c>
      <c r="M407" s="6">
        <f t="shared" si="34"/>
        <v>4.5653499999999996</v>
      </c>
      <c r="N407" s="11">
        <f>Table21[[#This Row],[Adj Close]]-Table21[[#This Row],[6-MA]]</f>
        <v>-4.4049999999999478E-2</v>
      </c>
      <c r="O407" s="12">
        <f>(Table21[[#This Row],[Adj Close]]-M407)^2</f>
        <v>1.9404024999999541E-3</v>
      </c>
      <c r="P407" s="12">
        <f>ABS(Table21[[#This Row],[Erorr 3]])</f>
        <v>4.4049999999999478E-2</v>
      </c>
      <c r="Q407" s="182">
        <f>Table21[[#This Row],[Abs Erorr 3]]/Table21[[#This Row],[Adj Close]]</f>
        <v>9.7427730962332693E-3</v>
      </c>
    </row>
    <row r="408" spans="1:17" x14ac:dyDescent="0.3">
      <c r="A408" s="72">
        <v>44055</v>
      </c>
      <c r="B408" s="95">
        <v>4.6032999999999999</v>
      </c>
      <c r="C408" s="6">
        <f t="shared" si="31"/>
        <v>4.5213000000000001</v>
      </c>
      <c r="D408" s="19">
        <f>Table21[[#This Row],[Adj Close]]-Table21[[#This Row],[Naive Trend ]]</f>
        <v>8.1999999999999851E-2</v>
      </c>
      <c r="E408" s="7">
        <f t="shared" si="30"/>
        <v>6.7239999999999757E-3</v>
      </c>
      <c r="F408" s="7">
        <f>ABS(Table21[[#This Row],[Erorr 1]])</f>
        <v>8.1999999999999851E-2</v>
      </c>
      <c r="G408" s="8">
        <f>Table21[[#This Row],[Abs Erorr 1]]/Table21[[#This Row],[Adj Close]]</f>
        <v>1.7813307844372482E-2</v>
      </c>
      <c r="H408" s="6">
        <f t="shared" si="33"/>
        <v>4.5121666666666664</v>
      </c>
      <c r="I408" s="9">
        <f>(Table21[[#This Row],[Adj Close]]-Table21[[#This Row],[3-MA]])</f>
        <v>9.113333333333351E-2</v>
      </c>
      <c r="J408" s="5">
        <f t="shared" si="32"/>
        <v>8.3052844444444773E-3</v>
      </c>
      <c r="K408" s="5">
        <f>ABS(Table21[[#This Row],[Erorr 2]])</f>
        <v>9.113333333333351E-2</v>
      </c>
      <c r="L408" s="8">
        <f>Table21[[#This Row],[Abs Erorr 2]]/Table21[[#This Row],[Adj Close]]</f>
        <v>1.9797391726225428E-2</v>
      </c>
      <c r="M408" s="6">
        <f t="shared" si="34"/>
        <v>4.5501666666666667</v>
      </c>
      <c r="N408" s="11">
        <f>Table21[[#This Row],[Adj Close]]-Table21[[#This Row],[6-MA]]</f>
        <v>5.3133333333333255E-2</v>
      </c>
      <c r="O408" s="12">
        <f>(Table21[[#This Row],[Adj Close]]-M408)^2</f>
        <v>2.8231511111111028E-3</v>
      </c>
      <c r="P408" s="12">
        <f>ABS(Table21[[#This Row],[Erorr 3]])</f>
        <v>5.3133333333333255E-2</v>
      </c>
      <c r="Q408" s="182">
        <f>Table21[[#This Row],[Abs Erorr 3]]/Table21[[#This Row],[Adj Close]]</f>
        <v>1.1542444188589329E-2</v>
      </c>
    </row>
    <row r="409" spans="1:17" x14ac:dyDescent="0.3">
      <c r="A409" s="72">
        <v>44056</v>
      </c>
      <c r="B409" s="95">
        <v>4.6124000000000001</v>
      </c>
      <c r="C409" s="6">
        <f t="shared" si="31"/>
        <v>4.6032999999999999</v>
      </c>
      <c r="D409" s="19">
        <f>Table21[[#This Row],[Adj Close]]-Table21[[#This Row],[Naive Trend ]]</f>
        <v>9.100000000000108E-3</v>
      </c>
      <c r="E409" s="7">
        <f t="shared" si="30"/>
        <v>8.2810000000001967E-5</v>
      </c>
      <c r="F409" s="7">
        <f>ABS(Table21[[#This Row],[Erorr 1]])</f>
        <v>9.100000000000108E-3</v>
      </c>
      <c r="G409" s="8">
        <f>Table21[[#This Row],[Abs Erorr 1]]/Table21[[#This Row],[Adj Close]]</f>
        <v>1.9729425028185126E-3</v>
      </c>
      <c r="H409" s="6">
        <f t="shared" si="33"/>
        <v>4.5334333333333339</v>
      </c>
      <c r="I409" s="9">
        <f>(Table21[[#This Row],[Adj Close]]-Table21[[#This Row],[3-MA]])</f>
        <v>7.8966666666666185E-2</v>
      </c>
      <c r="J409" s="5">
        <f t="shared" si="32"/>
        <v>6.2357344444443682E-3</v>
      </c>
      <c r="K409" s="5">
        <f>ABS(Table21[[#This Row],[Erorr 2]])</f>
        <v>7.8966666666666185E-2</v>
      </c>
      <c r="L409" s="8">
        <f>Table21[[#This Row],[Abs Erorr 2]]/Table21[[#This Row],[Adj Close]]</f>
        <v>1.7120515711270962E-2</v>
      </c>
      <c r="M409" s="6">
        <f t="shared" si="34"/>
        <v>4.5425666666666666</v>
      </c>
      <c r="N409" s="11">
        <f>Table21[[#This Row],[Adj Close]]-Table21[[#This Row],[6-MA]]</f>
        <v>6.9833333333333414E-2</v>
      </c>
      <c r="O409" s="12">
        <f>(Table21[[#This Row],[Adj Close]]-M409)^2</f>
        <v>4.8766944444444561E-3</v>
      </c>
      <c r="P409" s="12">
        <f>ABS(Table21[[#This Row],[Erorr 3]])</f>
        <v>6.9833333333333414E-2</v>
      </c>
      <c r="Q409" s="182">
        <f>Table21[[#This Row],[Abs Erorr 3]]/Table21[[#This Row],[Adj Close]]</f>
        <v>1.5140346312837874E-2</v>
      </c>
    </row>
    <row r="410" spans="1:17" x14ac:dyDescent="0.3">
      <c r="A410" s="72">
        <v>44057</v>
      </c>
      <c r="B410" s="95">
        <v>4.5578000000000003</v>
      </c>
      <c r="C410" s="6">
        <f t="shared" si="31"/>
        <v>4.6124000000000001</v>
      </c>
      <c r="D410" s="19">
        <f>Table21[[#This Row],[Adj Close]]-Table21[[#This Row],[Naive Trend ]]</f>
        <v>-5.459999999999976E-2</v>
      </c>
      <c r="E410" s="7">
        <f t="shared" si="30"/>
        <v>2.9811599999999736E-3</v>
      </c>
      <c r="F410" s="7">
        <f>ABS(Table21[[#This Row],[Erorr 1]])</f>
        <v>5.459999999999976E-2</v>
      </c>
      <c r="G410" s="8">
        <f>Table21[[#This Row],[Abs Erorr 1]]/Table21[[#This Row],[Adj Close]]</f>
        <v>1.197946377638329E-2</v>
      </c>
      <c r="H410" s="6">
        <f t="shared" si="33"/>
        <v>4.5790000000000006</v>
      </c>
      <c r="I410" s="9">
        <f>(Table21[[#This Row],[Adj Close]]-Table21[[#This Row],[3-MA]])</f>
        <v>-2.120000000000033E-2</v>
      </c>
      <c r="J410" s="5">
        <f t="shared" si="32"/>
        <v>4.4944000000001399E-4</v>
      </c>
      <c r="K410" s="5">
        <f>ABS(Table21[[#This Row],[Erorr 2]])</f>
        <v>2.120000000000033E-2</v>
      </c>
      <c r="L410" s="8">
        <f>Table21[[#This Row],[Abs Erorr 2]]/Table21[[#This Row],[Adj Close]]</f>
        <v>4.6513668875335316E-3</v>
      </c>
      <c r="M410" s="6">
        <f t="shared" si="34"/>
        <v>4.5516666666666667</v>
      </c>
      <c r="N410" s="11">
        <f>Table21[[#This Row],[Adj Close]]-Table21[[#This Row],[6-MA]]</f>
        <v>6.133333333333546E-3</v>
      </c>
      <c r="O410" s="12">
        <f>(Table21[[#This Row],[Adj Close]]-M410)^2</f>
        <v>3.7617777777780389E-5</v>
      </c>
      <c r="P410" s="12">
        <f>ABS(Table21[[#This Row],[Erorr 3]])</f>
        <v>6.133333333333546E-3</v>
      </c>
      <c r="Q410" s="182">
        <f>Table21[[#This Row],[Abs Erorr 3]]/Table21[[#This Row],[Adj Close]]</f>
        <v>1.3456784706072109E-3</v>
      </c>
    </row>
    <row r="411" spans="1:17" x14ac:dyDescent="0.3">
      <c r="A411" s="72">
        <v>44060</v>
      </c>
      <c r="B411" s="95">
        <v>4.6215999999999999</v>
      </c>
      <c r="C411" s="6">
        <f t="shared" si="31"/>
        <v>4.5578000000000003</v>
      </c>
      <c r="D411" s="19">
        <f>Table21[[#This Row],[Adj Close]]-Table21[[#This Row],[Naive Trend ]]</f>
        <v>6.3799999999999635E-2</v>
      </c>
      <c r="E411" s="7">
        <f t="shared" si="30"/>
        <v>4.070439999999953E-3</v>
      </c>
      <c r="F411" s="7">
        <f>ABS(Table21[[#This Row],[Erorr 1]])</f>
        <v>6.3799999999999635E-2</v>
      </c>
      <c r="G411" s="8">
        <f>Table21[[#This Row],[Abs Erorr 1]]/Table21[[#This Row],[Adj Close]]</f>
        <v>1.3804742946165752E-2</v>
      </c>
      <c r="H411" s="6">
        <f t="shared" si="33"/>
        <v>4.5911666666666671</v>
      </c>
      <c r="I411" s="9">
        <f>(Table21[[#This Row],[Adj Close]]-Table21[[#This Row],[3-MA]])</f>
        <v>3.0433333333332868E-2</v>
      </c>
      <c r="J411" s="5">
        <f t="shared" si="32"/>
        <v>9.2618777777774951E-4</v>
      </c>
      <c r="K411" s="5">
        <f>ABS(Table21[[#This Row],[Erorr 2]])</f>
        <v>3.0433333333332868E-2</v>
      </c>
      <c r="L411" s="8">
        <f>Table21[[#This Row],[Abs Erorr 2]]/Table21[[#This Row],[Adj Close]]</f>
        <v>6.5850210605272784E-3</v>
      </c>
      <c r="M411" s="6">
        <f t="shared" si="34"/>
        <v>4.5516666666666667</v>
      </c>
      <c r="N411" s="11">
        <f>Table21[[#This Row],[Adj Close]]-Table21[[#This Row],[6-MA]]</f>
        <v>6.9933333333333181E-2</v>
      </c>
      <c r="O411" s="12">
        <f>(Table21[[#This Row],[Adj Close]]-M411)^2</f>
        <v>4.89067111111109E-3</v>
      </c>
      <c r="P411" s="12">
        <f>ABS(Table21[[#This Row],[Erorr 3]])</f>
        <v>6.9933333333333181E-2</v>
      </c>
      <c r="Q411" s="182">
        <f>Table21[[#This Row],[Abs Erorr 3]]/Table21[[#This Row],[Adj Close]]</f>
        <v>1.513184467139804E-2</v>
      </c>
    </row>
    <row r="412" spans="1:17" x14ac:dyDescent="0.3">
      <c r="A412" s="72">
        <v>44061</v>
      </c>
      <c r="B412" s="95">
        <v>4.6398000000000001</v>
      </c>
      <c r="C412" s="6">
        <f t="shared" si="31"/>
        <v>4.6215999999999999</v>
      </c>
      <c r="D412" s="19">
        <f>Table21[[#This Row],[Adj Close]]-Table21[[#This Row],[Naive Trend ]]</f>
        <v>1.8200000000000216E-2</v>
      </c>
      <c r="E412" s="7">
        <f t="shared" si="30"/>
        <v>3.3124000000000787E-4</v>
      </c>
      <c r="F412" s="7">
        <f>ABS(Table21[[#This Row],[Erorr 1]])</f>
        <v>1.8200000000000216E-2</v>
      </c>
      <c r="G412" s="8">
        <f>Table21[[#This Row],[Abs Erorr 1]]/Table21[[#This Row],[Adj Close]]</f>
        <v>3.9225828699513375E-3</v>
      </c>
      <c r="H412" s="6">
        <f t="shared" si="33"/>
        <v>4.5972666666666671</v>
      </c>
      <c r="I412" s="9">
        <f>(Table21[[#This Row],[Adj Close]]-Table21[[#This Row],[3-MA]])</f>
        <v>4.253333333333309E-2</v>
      </c>
      <c r="J412" s="5">
        <f t="shared" si="32"/>
        <v>1.8090844444444238E-3</v>
      </c>
      <c r="K412" s="5">
        <f>ABS(Table21[[#This Row],[Erorr 2]])</f>
        <v>4.253333333333309E-2</v>
      </c>
      <c r="L412" s="8">
        <f>Table21[[#This Row],[Abs Erorr 2]]/Table21[[#This Row],[Adj Close]]</f>
        <v>9.1670617986406924E-3</v>
      </c>
      <c r="M412" s="6">
        <f t="shared" si="34"/>
        <v>4.5653500000000005</v>
      </c>
      <c r="N412" s="11">
        <f>Table21[[#This Row],[Adj Close]]-Table21[[#This Row],[6-MA]]</f>
        <v>7.4449999999999683E-2</v>
      </c>
      <c r="O412" s="12">
        <f>(Table21[[#This Row],[Adj Close]]-M412)^2</f>
        <v>5.5428024999999532E-3</v>
      </c>
      <c r="P412" s="12">
        <f>ABS(Table21[[#This Row],[Erorr 3]])</f>
        <v>7.4449999999999683E-2</v>
      </c>
      <c r="Q412" s="182">
        <f>Table21[[#This Row],[Abs Erorr 3]]/Table21[[#This Row],[Adj Close]]</f>
        <v>1.6045950256476503E-2</v>
      </c>
    </row>
    <row r="413" spans="1:17" x14ac:dyDescent="0.3">
      <c r="A413" s="72">
        <v>44062</v>
      </c>
      <c r="B413" s="95">
        <v>4.5941999999999998</v>
      </c>
      <c r="C413" s="6">
        <f t="shared" si="31"/>
        <v>4.6398000000000001</v>
      </c>
      <c r="D413" s="19">
        <f>Table21[[#This Row],[Adj Close]]-Table21[[#This Row],[Naive Trend ]]</f>
        <v>-4.5600000000000307E-2</v>
      </c>
      <c r="E413" s="7">
        <f t="shared" si="30"/>
        <v>2.0793600000000279E-3</v>
      </c>
      <c r="F413" s="7">
        <f>ABS(Table21[[#This Row],[Erorr 1]])</f>
        <v>4.5600000000000307E-2</v>
      </c>
      <c r="G413" s="8">
        <f>Table21[[#This Row],[Abs Erorr 1]]/Table21[[#This Row],[Adj Close]]</f>
        <v>9.9255583126551545E-3</v>
      </c>
      <c r="H413" s="6">
        <f t="shared" si="33"/>
        <v>4.6064000000000007</v>
      </c>
      <c r="I413" s="9">
        <f>(Table21[[#This Row],[Adj Close]]-Table21[[#This Row],[3-MA]])</f>
        <v>-1.2200000000000877E-2</v>
      </c>
      <c r="J413" s="5">
        <f t="shared" si="32"/>
        <v>1.488400000000214E-4</v>
      </c>
      <c r="K413" s="5">
        <f>ABS(Table21[[#This Row],[Erorr 2]])</f>
        <v>1.2200000000000877E-2</v>
      </c>
      <c r="L413" s="8">
        <f>Table21[[#This Row],[Abs Erorr 2]]/Table21[[#This Row],[Adj Close]]</f>
        <v>2.6555221801403679E-3</v>
      </c>
      <c r="M413" s="6">
        <f t="shared" si="34"/>
        <v>4.5927000000000007</v>
      </c>
      <c r="N413" s="11">
        <f>Table21[[#This Row],[Adj Close]]-Table21[[#This Row],[6-MA]]</f>
        <v>1.4999999999991687E-3</v>
      </c>
      <c r="O413" s="12">
        <f>(Table21[[#This Row],[Adj Close]]-M413)^2</f>
        <v>2.249999999997506E-6</v>
      </c>
      <c r="P413" s="12">
        <f>ABS(Table21[[#This Row],[Erorr 3]])</f>
        <v>1.4999999999991687E-3</v>
      </c>
      <c r="Q413" s="182">
        <f>Table21[[#This Row],[Abs Erorr 3]]/Table21[[#This Row],[Adj Close]]</f>
        <v>3.2649862870557847E-4</v>
      </c>
    </row>
    <row r="414" spans="1:17" x14ac:dyDescent="0.3">
      <c r="A414" s="72">
        <v>44063</v>
      </c>
      <c r="B414" s="95">
        <v>4.6032999999999999</v>
      </c>
      <c r="C414" s="6">
        <f t="shared" si="31"/>
        <v>4.5941999999999998</v>
      </c>
      <c r="D414" s="19">
        <f>Table21[[#This Row],[Adj Close]]-Table21[[#This Row],[Naive Trend ]]</f>
        <v>9.100000000000108E-3</v>
      </c>
      <c r="E414" s="7">
        <f t="shared" si="30"/>
        <v>8.2810000000001967E-5</v>
      </c>
      <c r="F414" s="7">
        <f>ABS(Table21[[#This Row],[Erorr 1]])</f>
        <v>9.100000000000108E-3</v>
      </c>
      <c r="G414" s="8">
        <f>Table21[[#This Row],[Abs Erorr 1]]/Table21[[#This Row],[Adj Close]]</f>
        <v>1.9768426998023393E-3</v>
      </c>
      <c r="H414" s="6">
        <f t="shared" si="33"/>
        <v>4.6185333333333327</v>
      </c>
      <c r="I414" s="9">
        <f>(Table21[[#This Row],[Adj Close]]-Table21[[#This Row],[3-MA]])</f>
        <v>-1.5233333333332766E-2</v>
      </c>
      <c r="J414" s="5">
        <f t="shared" si="32"/>
        <v>2.3205444444442715E-4</v>
      </c>
      <c r="K414" s="5">
        <f>ABS(Table21[[#This Row],[Erorr 2]])</f>
        <v>1.5233333333332766E-2</v>
      </c>
      <c r="L414" s="8">
        <f>Table21[[#This Row],[Abs Erorr 2]]/Table21[[#This Row],[Adj Close]]</f>
        <v>3.3092201971048523E-3</v>
      </c>
      <c r="M414" s="6">
        <f t="shared" si="34"/>
        <v>4.6048499999999999</v>
      </c>
      <c r="N414" s="11">
        <f>Table21[[#This Row],[Adj Close]]-Table21[[#This Row],[6-MA]]</f>
        <v>-1.5499999999999403E-3</v>
      </c>
      <c r="O414" s="12">
        <f>(Table21[[#This Row],[Adj Close]]-M414)^2</f>
        <v>2.4024999999998148E-6</v>
      </c>
      <c r="P414" s="12">
        <f>ABS(Table21[[#This Row],[Erorr 3]])</f>
        <v>1.5499999999999403E-3</v>
      </c>
      <c r="Q414" s="182">
        <f>Table21[[#This Row],[Abs Erorr 3]]/Table21[[#This Row],[Adj Close]]</f>
        <v>3.3671496535093092E-4</v>
      </c>
    </row>
    <row r="415" spans="1:17" x14ac:dyDescent="0.3">
      <c r="A415" s="72">
        <v>44064</v>
      </c>
      <c r="B415" s="95">
        <v>4.5304000000000002</v>
      </c>
      <c r="C415" s="6">
        <f t="shared" si="31"/>
        <v>4.6032999999999999</v>
      </c>
      <c r="D415" s="19">
        <f>Table21[[#This Row],[Adj Close]]-Table21[[#This Row],[Naive Trend ]]</f>
        <v>-7.2899999999999743E-2</v>
      </c>
      <c r="E415" s="7">
        <f t="shared" si="30"/>
        <v>5.3144099999999622E-3</v>
      </c>
      <c r="F415" s="7">
        <f>ABS(Table21[[#This Row],[Erorr 1]])</f>
        <v>7.2899999999999743E-2</v>
      </c>
      <c r="G415" s="8">
        <f>Table21[[#This Row],[Abs Erorr 1]]/Table21[[#This Row],[Adj Close]]</f>
        <v>1.609129436694326E-2</v>
      </c>
      <c r="H415" s="6">
        <f t="shared" si="33"/>
        <v>4.6124333333333327</v>
      </c>
      <c r="I415" s="9">
        <f>(Table21[[#This Row],[Adj Close]]-Table21[[#This Row],[3-MA]])</f>
        <v>-8.2033333333332514E-2</v>
      </c>
      <c r="J415" s="5">
        <f t="shared" si="32"/>
        <v>6.7294677777776438E-3</v>
      </c>
      <c r="K415" s="5">
        <f>ABS(Table21[[#This Row],[Erorr 2]])</f>
        <v>8.2033333333332514E-2</v>
      </c>
      <c r="L415" s="8">
        <f>Table21[[#This Row],[Abs Erorr 2]]/Table21[[#This Row],[Adj Close]]</f>
        <v>1.8107304726587611E-2</v>
      </c>
      <c r="M415" s="6">
        <f t="shared" si="34"/>
        <v>4.6048500000000008</v>
      </c>
      <c r="N415" s="11">
        <f>Table21[[#This Row],[Adj Close]]-Table21[[#This Row],[6-MA]]</f>
        <v>-7.4450000000000571E-2</v>
      </c>
      <c r="O415" s="12">
        <f>(Table21[[#This Row],[Adj Close]]-M415)^2</f>
        <v>5.5428025000000851E-3</v>
      </c>
      <c r="P415" s="12">
        <f>ABS(Table21[[#This Row],[Erorr 3]])</f>
        <v>7.4450000000000571E-2</v>
      </c>
      <c r="Q415" s="182">
        <f>Table21[[#This Row],[Abs Erorr 3]]/Table21[[#This Row],[Adj Close]]</f>
        <v>1.6433427511919604E-2</v>
      </c>
    </row>
    <row r="416" spans="1:17" x14ac:dyDescent="0.3">
      <c r="A416" s="72">
        <v>44067</v>
      </c>
      <c r="B416" s="95">
        <v>4.5850999999999997</v>
      </c>
      <c r="C416" s="6">
        <f t="shared" si="31"/>
        <v>4.5304000000000002</v>
      </c>
      <c r="D416" s="19">
        <f>Table21[[#This Row],[Adj Close]]-Table21[[#This Row],[Naive Trend ]]</f>
        <v>5.4699999999999527E-2</v>
      </c>
      <c r="E416" s="7">
        <f t="shared" si="30"/>
        <v>2.9920899999999482E-3</v>
      </c>
      <c r="F416" s="7">
        <f>ABS(Table21[[#This Row],[Erorr 1]])</f>
        <v>5.4699999999999527E-2</v>
      </c>
      <c r="G416" s="8">
        <f>Table21[[#This Row],[Abs Erorr 1]]/Table21[[#This Row],[Adj Close]]</f>
        <v>1.1929947002246304E-2</v>
      </c>
      <c r="H416" s="6">
        <f t="shared" si="33"/>
        <v>4.575966666666667</v>
      </c>
      <c r="I416" s="9">
        <f>(Table21[[#This Row],[Adj Close]]-Table21[[#This Row],[3-MA]])</f>
        <v>9.1333333333327715E-3</v>
      </c>
      <c r="J416" s="5">
        <f t="shared" si="32"/>
        <v>8.3417777777767516E-5</v>
      </c>
      <c r="K416" s="5">
        <f>ABS(Table21[[#This Row],[Erorr 2]])</f>
        <v>9.1333333333327715E-3</v>
      </c>
      <c r="L416" s="8">
        <f>Table21[[#This Row],[Abs Erorr 2]]/Table21[[#This Row],[Adj Close]]</f>
        <v>1.9919594628978153E-3</v>
      </c>
      <c r="M416" s="6">
        <f t="shared" si="34"/>
        <v>4.5911833333333343</v>
      </c>
      <c r="N416" s="11">
        <f>Table21[[#This Row],[Adj Close]]-Table21[[#This Row],[6-MA]]</f>
        <v>-6.0833333333345507E-3</v>
      </c>
      <c r="O416" s="12">
        <f>(Table21[[#This Row],[Adj Close]]-M416)^2</f>
        <v>3.7006944444459255E-5</v>
      </c>
      <c r="P416" s="12">
        <f>ABS(Table21[[#This Row],[Erorr 3]])</f>
        <v>6.0833333333345507E-3</v>
      </c>
      <c r="Q416" s="182">
        <f>Table21[[#This Row],[Abs Erorr 3]]/Table21[[#This Row],[Adj Close]]</f>
        <v>1.3267613210910451E-3</v>
      </c>
    </row>
    <row r="417" spans="1:17" x14ac:dyDescent="0.3">
      <c r="A417" s="72">
        <v>44068</v>
      </c>
      <c r="B417" s="95">
        <v>4.5941999999999998</v>
      </c>
      <c r="C417" s="6">
        <f t="shared" si="31"/>
        <v>4.5850999999999997</v>
      </c>
      <c r="D417" s="19">
        <f>Table21[[#This Row],[Adj Close]]-Table21[[#This Row],[Naive Trend ]]</f>
        <v>9.100000000000108E-3</v>
      </c>
      <c r="E417" s="7">
        <f t="shared" si="30"/>
        <v>8.2810000000001967E-5</v>
      </c>
      <c r="F417" s="7">
        <f>ABS(Table21[[#This Row],[Erorr 1]])</f>
        <v>9.100000000000108E-3</v>
      </c>
      <c r="G417" s="8">
        <f>Table21[[#This Row],[Abs Erorr 1]]/Table21[[#This Row],[Adj Close]]</f>
        <v>1.9807583474816307E-3</v>
      </c>
      <c r="H417" s="6">
        <f t="shared" si="33"/>
        <v>4.5729333333333342</v>
      </c>
      <c r="I417" s="9">
        <f>(Table21[[#This Row],[Adj Close]]-Table21[[#This Row],[3-MA]])</f>
        <v>2.1266666666665657E-2</v>
      </c>
      <c r="J417" s="5">
        <f t="shared" si="32"/>
        <v>4.5227111111106818E-4</v>
      </c>
      <c r="K417" s="5">
        <f>ABS(Table21[[#This Row],[Erorr 2]])</f>
        <v>2.1266666666665657E-2</v>
      </c>
      <c r="L417" s="8">
        <f>Table21[[#This Row],[Abs Erorr 2]]/Table21[[#This Row],[Adj Close]]</f>
        <v>4.6290250025392138E-3</v>
      </c>
      <c r="M417" s="6">
        <f t="shared" si="34"/>
        <v>4.5957333333333334</v>
      </c>
      <c r="N417" s="11">
        <f>Table21[[#This Row],[Adj Close]]-Table21[[#This Row],[6-MA]]</f>
        <v>-1.5333333333336086E-3</v>
      </c>
      <c r="O417" s="12">
        <f>(Table21[[#This Row],[Adj Close]]-M417)^2</f>
        <v>2.3511111111119553E-6</v>
      </c>
      <c r="P417" s="12">
        <f>ABS(Table21[[#This Row],[Erorr 3]])</f>
        <v>1.5333333333336086E-3</v>
      </c>
      <c r="Q417" s="182">
        <f>Table21[[#This Row],[Abs Erorr 3]]/Table21[[#This Row],[Adj Close]]</f>
        <v>3.3375415378816955E-4</v>
      </c>
    </row>
    <row r="418" spans="1:17" x14ac:dyDescent="0.3">
      <c r="A418" s="72">
        <v>44069</v>
      </c>
      <c r="B418" s="95">
        <v>4.6032999999999999</v>
      </c>
      <c r="C418" s="6">
        <f t="shared" si="31"/>
        <v>4.5941999999999998</v>
      </c>
      <c r="D418" s="19">
        <f>Table21[[#This Row],[Adj Close]]-Table21[[#This Row],[Naive Trend ]]</f>
        <v>9.100000000000108E-3</v>
      </c>
      <c r="E418" s="7">
        <f t="shared" si="30"/>
        <v>8.2810000000001967E-5</v>
      </c>
      <c r="F418" s="7">
        <f>ABS(Table21[[#This Row],[Erorr 1]])</f>
        <v>9.100000000000108E-3</v>
      </c>
      <c r="G418" s="8">
        <f>Table21[[#This Row],[Abs Erorr 1]]/Table21[[#This Row],[Adj Close]]</f>
        <v>1.9768426998023393E-3</v>
      </c>
      <c r="H418" s="6">
        <f t="shared" si="33"/>
        <v>4.5699000000000005</v>
      </c>
      <c r="I418" s="9">
        <f>(Table21[[#This Row],[Adj Close]]-Table21[[#This Row],[3-MA]])</f>
        <v>3.339999999999943E-2</v>
      </c>
      <c r="J418" s="5">
        <f t="shared" si="32"/>
        <v>1.1155599999999619E-3</v>
      </c>
      <c r="K418" s="5">
        <f>ABS(Table21[[#This Row],[Erorr 2]])</f>
        <v>3.339999999999943E-2</v>
      </c>
      <c r="L418" s="8">
        <f>Table21[[#This Row],[Abs Erorr 2]]/Table21[[#This Row],[Adj Close]]</f>
        <v>7.2556644146589255E-3</v>
      </c>
      <c r="M418" s="6">
        <f t="shared" si="34"/>
        <v>4.5911666666666671</v>
      </c>
      <c r="N418" s="11">
        <f>Table21[[#This Row],[Adj Close]]-Table21[[#This Row],[6-MA]]</f>
        <v>1.2133333333332885E-2</v>
      </c>
      <c r="O418" s="12">
        <f>(Table21[[#This Row],[Adj Close]]-M418)^2</f>
        <v>1.4721777777776691E-4</v>
      </c>
      <c r="P418" s="12">
        <f>ABS(Table21[[#This Row],[Erorr 3]])</f>
        <v>1.2133333333332885E-2</v>
      </c>
      <c r="Q418" s="182">
        <f>Table21[[#This Row],[Abs Erorr 3]]/Table21[[#This Row],[Adj Close]]</f>
        <v>2.6357902664029902E-3</v>
      </c>
    </row>
    <row r="419" spans="1:17" x14ac:dyDescent="0.3">
      <c r="A419" s="72">
        <v>44070</v>
      </c>
      <c r="B419" s="95">
        <v>4.5669000000000004</v>
      </c>
      <c r="C419" s="6">
        <f t="shared" si="31"/>
        <v>4.6032999999999999</v>
      </c>
      <c r="D419" s="19">
        <f>Table21[[#This Row],[Adj Close]]-Table21[[#This Row],[Naive Trend ]]</f>
        <v>-3.6399999999999544E-2</v>
      </c>
      <c r="E419" s="7">
        <f t="shared" si="30"/>
        <v>1.3249599999999669E-3</v>
      </c>
      <c r="F419" s="7">
        <f>ABS(Table21[[#This Row],[Erorr 1]])</f>
        <v>3.6399999999999544E-2</v>
      </c>
      <c r="G419" s="8">
        <f>Table21[[#This Row],[Abs Erorr 1]]/Table21[[#This Row],[Adj Close]]</f>
        <v>7.9703956732136774E-3</v>
      </c>
      <c r="H419" s="6">
        <f t="shared" si="33"/>
        <v>4.5941999999999998</v>
      </c>
      <c r="I419" s="9">
        <f>(Table21[[#This Row],[Adj Close]]-Table21[[#This Row],[3-MA]])</f>
        <v>-2.7299999999999436E-2</v>
      </c>
      <c r="J419" s="5">
        <f t="shared" si="32"/>
        <v>7.4528999999996922E-4</v>
      </c>
      <c r="K419" s="5">
        <f>ABS(Table21[[#This Row],[Erorr 2]])</f>
        <v>2.7299999999999436E-2</v>
      </c>
      <c r="L419" s="8">
        <f>Table21[[#This Row],[Abs Erorr 2]]/Table21[[#This Row],[Adj Close]]</f>
        <v>5.9777967549102086E-3</v>
      </c>
      <c r="M419" s="6">
        <f t="shared" si="34"/>
        <v>4.5850833333333334</v>
      </c>
      <c r="N419" s="11">
        <f>Table21[[#This Row],[Adj Close]]-Table21[[#This Row],[6-MA]]</f>
        <v>-1.8183333333332996E-2</v>
      </c>
      <c r="O419" s="12">
        <f>(Table21[[#This Row],[Adj Close]]-M419)^2</f>
        <v>3.3063361111109884E-4</v>
      </c>
      <c r="P419" s="12">
        <f>ABS(Table21[[#This Row],[Erorr 3]])</f>
        <v>1.8183333333332996E-2</v>
      </c>
      <c r="Q419" s="182">
        <f>Table21[[#This Row],[Abs Erorr 3]]/Table21[[#This Row],[Adj Close]]</f>
        <v>3.9815483880384934E-3</v>
      </c>
    </row>
    <row r="420" spans="1:17" x14ac:dyDescent="0.3">
      <c r="A420" s="72">
        <v>44071</v>
      </c>
      <c r="B420" s="95">
        <v>4.5304000000000002</v>
      </c>
      <c r="C420" s="6">
        <f t="shared" si="31"/>
        <v>4.5669000000000004</v>
      </c>
      <c r="D420" s="19">
        <f>Table21[[#This Row],[Adj Close]]-Table21[[#This Row],[Naive Trend ]]</f>
        <v>-3.6500000000000199E-2</v>
      </c>
      <c r="E420" s="7">
        <f t="shared" si="30"/>
        <v>1.3322500000000146E-3</v>
      </c>
      <c r="F420" s="7">
        <f>ABS(Table21[[#This Row],[Erorr 1]])</f>
        <v>3.6500000000000199E-2</v>
      </c>
      <c r="G420" s="8">
        <f>Table21[[#This Row],[Abs Erorr 1]]/Table21[[#This Row],[Adj Close]]</f>
        <v>8.0566837365354492E-3</v>
      </c>
      <c r="H420" s="6">
        <f t="shared" si="33"/>
        <v>4.5881333333333334</v>
      </c>
      <c r="I420" s="9">
        <f>(Table21[[#This Row],[Adj Close]]-Table21[[#This Row],[3-MA]])</f>
        <v>-5.7733333333333192E-2</v>
      </c>
      <c r="J420" s="5">
        <f t="shared" si="32"/>
        <v>3.3331377777777614E-3</v>
      </c>
      <c r="K420" s="5">
        <f>ABS(Table21[[#This Row],[Erorr 2]])</f>
        <v>5.7733333333333192E-2</v>
      </c>
      <c r="L420" s="8">
        <f>Table21[[#This Row],[Abs Erorr 2]]/Table21[[#This Row],[Adj Close]]</f>
        <v>1.2743539937606655E-2</v>
      </c>
      <c r="M420" s="6">
        <f t="shared" si="34"/>
        <v>4.5805333333333342</v>
      </c>
      <c r="N420" s="11">
        <f>Table21[[#This Row],[Adj Close]]-Table21[[#This Row],[6-MA]]</f>
        <v>-5.0133333333334029E-2</v>
      </c>
      <c r="O420" s="12">
        <f>(Table21[[#This Row],[Adj Close]]-M420)^2</f>
        <v>2.5133511111111811E-3</v>
      </c>
      <c r="P420" s="12">
        <f>ABS(Table21[[#This Row],[Erorr 3]])</f>
        <v>5.0133333333334029E-2</v>
      </c>
      <c r="Q420" s="182">
        <f>Table21[[#This Row],[Abs Erorr 3]]/Table21[[#This Row],[Adj Close]]</f>
        <v>1.1065983871917276E-2</v>
      </c>
    </row>
    <row r="421" spans="1:17" x14ac:dyDescent="0.3">
      <c r="A421" s="72">
        <v>44074</v>
      </c>
      <c r="B421" s="95">
        <v>4.4665999999999997</v>
      </c>
      <c r="C421" s="6">
        <f t="shared" si="31"/>
        <v>4.5304000000000002</v>
      </c>
      <c r="D421" s="19">
        <f>Table21[[#This Row],[Adj Close]]-Table21[[#This Row],[Naive Trend ]]</f>
        <v>-6.3800000000000523E-2</v>
      </c>
      <c r="E421" s="7">
        <f t="shared" si="30"/>
        <v>4.0704400000000666E-3</v>
      </c>
      <c r="F421" s="7">
        <f>ABS(Table21[[#This Row],[Erorr 1]])</f>
        <v>6.3800000000000523E-2</v>
      </c>
      <c r="G421" s="8">
        <f>Table21[[#This Row],[Abs Erorr 1]]/Table21[[#This Row],[Adj Close]]</f>
        <v>1.4283795280526692E-2</v>
      </c>
      <c r="H421" s="6">
        <f t="shared" si="33"/>
        <v>4.5668666666666669</v>
      </c>
      <c r="I421" s="9">
        <f>(Table21[[#This Row],[Adj Close]]-Table21[[#This Row],[3-MA]])</f>
        <v>-0.10026666666666717</v>
      </c>
      <c r="J421" s="5">
        <f t="shared" si="32"/>
        <v>1.0053404444444546E-2</v>
      </c>
      <c r="K421" s="5">
        <f>ABS(Table21[[#This Row],[Erorr 2]])</f>
        <v>0.10026666666666717</v>
      </c>
      <c r="L421" s="8">
        <f>Table21[[#This Row],[Abs Erorr 2]]/Table21[[#This Row],[Adj Close]]</f>
        <v>2.2448096240242507E-2</v>
      </c>
      <c r="M421" s="6">
        <f t="shared" si="34"/>
        <v>4.5683833333333341</v>
      </c>
      <c r="N421" s="11">
        <f>Table21[[#This Row],[Adj Close]]-Table21[[#This Row],[6-MA]]</f>
        <v>-0.10178333333333445</v>
      </c>
      <c r="O421" s="12">
        <f>(Table21[[#This Row],[Adj Close]]-M421)^2</f>
        <v>1.0359846944444671E-2</v>
      </c>
      <c r="P421" s="12">
        <f>ABS(Table21[[#This Row],[Erorr 3]])</f>
        <v>0.10178333333333445</v>
      </c>
      <c r="Q421" s="182">
        <f>Table21[[#This Row],[Abs Erorr 3]]/Table21[[#This Row],[Adj Close]]</f>
        <v>2.2787653547068118E-2</v>
      </c>
    </row>
    <row r="422" spans="1:17" x14ac:dyDescent="0.3">
      <c r="A422" s="72">
        <v>44075</v>
      </c>
      <c r="B422" s="95">
        <v>4.3116000000000003</v>
      </c>
      <c r="C422" s="6">
        <f t="shared" si="31"/>
        <v>4.4665999999999997</v>
      </c>
      <c r="D422" s="19">
        <f>Table21[[#This Row],[Adj Close]]-Table21[[#This Row],[Naive Trend ]]</f>
        <v>-0.15499999999999936</v>
      </c>
      <c r="E422" s="7">
        <f t="shared" si="30"/>
        <v>2.4024999999999803E-2</v>
      </c>
      <c r="F422" s="7">
        <f>ABS(Table21[[#This Row],[Erorr 1]])</f>
        <v>0.15499999999999936</v>
      </c>
      <c r="G422" s="8">
        <f>Table21[[#This Row],[Abs Erorr 1]]/Table21[[#This Row],[Adj Close]]</f>
        <v>3.5949531496428086E-2</v>
      </c>
      <c r="H422" s="6">
        <f t="shared" si="33"/>
        <v>4.5213000000000001</v>
      </c>
      <c r="I422" s="9">
        <f>(Table21[[#This Row],[Adj Close]]-Table21[[#This Row],[3-MA]])</f>
        <v>-0.20969999999999978</v>
      </c>
      <c r="J422" s="5">
        <f t="shared" si="32"/>
        <v>4.3974089999999903E-2</v>
      </c>
      <c r="K422" s="5">
        <f>ABS(Table21[[#This Row],[Erorr 2]])</f>
        <v>0.20969999999999978</v>
      </c>
      <c r="L422" s="8">
        <f>Table21[[#This Row],[Abs Erorr 2]]/Table21[[#This Row],[Adj Close]]</f>
        <v>4.8636237127748345E-2</v>
      </c>
      <c r="M422" s="6">
        <f t="shared" si="34"/>
        <v>4.5577499999999995</v>
      </c>
      <c r="N422" s="11">
        <f>Table21[[#This Row],[Adj Close]]-Table21[[#This Row],[6-MA]]</f>
        <v>-0.2461499999999992</v>
      </c>
      <c r="O422" s="12">
        <f>(Table21[[#This Row],[Adj Close]]-M422)^2</f>
        <v>6.0589822499999606E-2</v>
      </c>
      <c r="P422" s="12">
        <f>ABS(Table21[[#This Row],[Erorr 3]])</f>
        <v>0.2461499999999992</v>
      </c>
      <c r="Q422" s="182">
        <f>Table21[[#This Row],[Abs Erorr 3]]/Table21[[#This Row],[Adj Close]]</f>
        <v>5.7090175340940526E-2</v>
      </c>
    </row>
    <row r="423" spans="1:17" x14ac:dyDescent="0.3">
      <c r="A423" s="72">
        <v>44076</v>
      </c>
      <c r="B423" s="95">
        <v>4.3571999999999997</v>
      </c>
      <c r="C423" s="6">
        <f t="shared" si="31"/>
        <v>4.3116000000000003</v>
      </c>
      <c r="D423" s="19">
        <f>Table21[[#This Row],[Adj Close]]-Table21[[#This Row],[Naive Trend ]]</f>
        <v>4.5599999999999419E-2</v>
      </c>
      <c r="E423" s="7">
        <f t="shared" si="30"/>
        <v>2.0793599999999468E-3</v>
      </c>
      <c r="F423" s="7">
        <f>ABS(Table21[[#This Row],[Erorr 1]])</f>
        <v>4.5599999999999419E-2</v>
      </c>
      <c r="G423" s="8">
        <f>Table21[[#This Row],[Abs Erorr 1]]/Table21[[#This Row],[Adj Close]]</f>
        <v>1.0465436518865194E-2</v>
      </c>
      <c r="H423" s="6">
        <f t="shared" si="33"/>
        <v>4.4362000000000004</v>
      </c>
      <c r="I423" s="9">
        <f>(Table21[[#This Row],[Adj Close]]-Table21[[#This Row],[3-MA]])</f>
        <v>-7.9000000000000625E-2</v>
      </c>
      <c r="J423" s="5">
        <f t="shared" si="32"/>
        <v>6.2410000000000989E-3</v>
      </c>
      <c r="K423" s="5">
        <f>ABS(Table21[[#This Row],[Erorr 2]])</f>
        <v>7.9000000000000625E-2</v>
      </c>
      <c r="L423" s="8">
        <f>Table21[[#This Row],[Abs Erorr 2]]/Table21[[#This Row],[Adj Close]]</f>
        <v>1.8130909758560687E-2</v>
      </c>
      <c r="M423" s="6">
        <f t="shared" si="34"/>
        <v>4.5121666666666664</v>
      </c>
      <c r="N423" s="11">
        <f>Table21[[#This Row],[Adj Close]]-Table21[[#This Row],[6-MA]]</f>
        <v>-0.1549666666666667</v>
      </c>
      <c r="O423" s="12">
        <f>(Table21[[#This Row],[Adj Close]]-M423)^2</f>
        <v>2.4014667777777787E-2</v>
      </c>
      <c r="P423" s="12">
        <f>ABS(Table21[[#This Row],[Erorr 3]])</f>
        <v>0.1549666666666667</v>
      </c>
      <c r="Q423" s="182">
        <f>Table21[[#This Row],[Abs Erorr 3]]/Table21[[#This Row],[Adj Close]]</f>
        <v>3.5565653783775519E-2</v>
      </c>
    </row>
    <row r="424" spans="1:17" x14ac:dyDescent="0.3">
      <c r="A424" s="72">
        <v>44077</v>
      </c>
      <c r="B424" s="95">
        <v>4.1292999999999997</v>
      </c>
      <c r="C424" s="6">
        <f t="shared" si="31"/>
        <v>4.3571999999999997</v>
      </c>
      <c r="D424" s="19">
        <f>Table21[[#This Row],[Adj Close]]-Table21[[#This Row],[Naive Trend ]]</f>
        <v>-0.22789999999999999</v>
      </c>
      <c r="E424" s="7">
        <f t="shared" si="30"/>
        <v>5.1938409999999997E-2</v>
      </c>
      <c r="F424" s="7">
        <f>ABS(Table21[[#This Row],[Erorr 1]])</f>
        <v>0.22789999999999999</v>
      </c>
      <c r="G424" s="8">
        <f>Table21[[#This Row],[Abs Erorr 1]]/Table21[[#This Row],[Adj Close]]</f>
        <v>5.5190952461676317E-2</v>
      </c>
      <c r="H424" s="6">
        <f t="shared" si="33"/>
        <v>4.3784666666666672</v>
      </c>
      <c r="I424" s="9">
        <f>(Table21[[#This Row],[Adj Close]]-Table21[[#This Row],[3-MA]])</f>
        <v>-0.24916666666666742</v>
      </c>
      <c r="J424" s="5">
        <f t="shared" si="32"/>
        <v>6.2084027777778154E-2</v>
      </c>
      <c r="K424" s="5">
        <f>ABS(Table21[[#This Row],[Erorr 2]])</f>
        <v>0.24916666666666742</v>
      </c>
      <c r="L424" s="8">
        <f>Table21[[#This Row],[Abs Erorr 2]]/Table21[[#This Row],[Adj Close]]</f>
        <v>6.0341139337579598E-2</v>
      </c>
      <c r="M424" s="6">
        <f t="shared" si="34"/>
        <v>4.4726666666666661</v>
      </c>
      <c r="N424" s="11">
        <f>Table21[[#This Row],[Adj Close]]-Table21[[#This Row],[6-MA]]</f>
        <v>-0.34336666666666638</v>
      </c>
      <c r="O424" s="12">
        <f>(Table21[[#This Row],[Adj Close]]-M424)^2</f>
        <v>0.11790066777777758</v>
      </c>
      <c r="P424" s="12">
        <f>ABS(Table21[[#This Row],[Erorr 3]])</f>
        <v>0.34336666666666638</v>
      </c>
      <c r="Q424" s="182">
        <f>Table21[[#This Row],[Abs Erorr 3]]/Table21[[#This Row],[Adj Close]]</f>
        <v>8.3153722584134449E-2</v>
      </c>
    </row>
    <row r="425" spans="1:17" x14ac:dyDescent="0.3">
      <c r="A425" s="72">
        <v>44078</v>
      </c>
      <c r="B425" s="95">
        <v>4.0837000000000003</v>
      </c>
      <c r="C425" s="6">
        <f t="shared" si="31"/>
        <v>4.1292999999999997</v>
      </c>
      <c r="D425" s="19">
        <f>Table21[[#This Row],[Adj Close]]-Table21[[#This Row],[Naive Trend ]]</f>
        <v>-4.5599999999999419E-2</v>
      </c>
      <c r="E425" s="7">
        <f t="shared" si="30"/>
        <v>2.0793599999999468E-3</v>
      </c>
      <c r="F425" s="7">
        <f>ABS(Table21[[#This Row],[Erorr 1]])</f>
        <v>4.5599999999999419E-2</v>
      </c>
      <c r="G425" s="8">
        <f>Table21[[#This Row],[Abs Erorr 1]]/Table21[[#This Row],[Adj Close]]</f>
        <v>1.1166344246638935E-2</v>
      </c>
      <c r="H425" s="6">
        <f t="shared" si="33"/>
        <v>4.2660333333333336</v>
      </c>
      <c r="I425" s="9">
        <f>(Table21[[#This Row],[Adj Close]]-Table21[[#This Row],[3-MA]])</f>
        <v>-0.18233333333333324</v>
      </c>
      <c r="J425" s="5">
        <f t="shared" si="32"/>
        <v>3.3245444444444411E-2</v>
      </c>
      <c r="K425" s="5">
        <f>ABS(Table21[[#This Row],[Erorr 2]])</f>
        <v>0.18233333333333324</v>
      </c>
      <c r="L425" s="8">
        <f>Table21[[#This Row],[Abs Erorr 2]]/Table21[[#This Row],[Adj Close]]</f>
        <v>4.4649051921868216E-2</v>
      </c>
      <c r="M425" s="6">
        <f t="shared" si="34"/>
        <v>4.3936666666666673</v>
      </c>
      <c r="N425" s="11">
        <f>Table21[[#This Row],[Adj Close]]-Table21[[#This Row],[6-MA]]</f>
        <v>-0.30996666666666695</v>
      </c>
      <c r="O425" s="12">
        <f>(Table21[[#This Row],[Adj Close]]-M425)^2</f>
        <v>9.6079334444444622E-2</v>
      </c>
      <c r="P425" s="12">
        <f>ABS(Table21[[#This Row],[Erorr 3]])</f>
        <v>0.30996666666666695</v>
      </c>
      <c r="Q425" s="182">
        <f>Table21[[#This Row],[Abs Erorr 3]]/Table21[[#This Row],[Adj Close]]</f>
        <v>7.5903388267176075E-2</v>
      </c>
    </row>
    <row r="426" spans="1:17" x14ac:dyDescent="0.3">
      <c r="A426" s="72">
        <v>44082</v>
      </c>
      <c r="B426" s="95">
        <v>3.7374000000000001</v>
      </c>
      <c r="C426" s="6">
        <f t="shared" si="31"/>
        <v>4.0837000000000003</v>
      </c>
      <c r="D426" s="19">
        <f>Table21[[#This Row],[Adj Close]]-Table21[[#This Row],[Naive Trend ]]</f>
        <v>-0.34630000000000027</v>
      </c>
      <c r="E426" s="7">
        <f t="shared" si="30"/>
        <v>0.11992369000000019</v>
      </c>
      <c r="F426" s="7">
        <f>ABS(Table21[[#This Row],[Erorr 1]])</f>
        <v>0.34630000000000027</v>
      </c>
      <c r="G426" s="8">
        <f>Table21[[#This Row],[Abs Erorr 1]]/Table21[[#This Row],[Adj Close]]</f>
        <v>9.265799753839575E-2</v>
      </c>
      <c r="H426" s="6">
        <f t="shared" si="33"/>
        <v>4.1900666666666666</v>
      </c>
      <c r="I426" s="9">
        <f>(Table21[[#This Row],[Adj Close]]-Table21[[#This Row],[3-MA]])</f>
        <v>-0.45266666666666655</v>
      </c>
      <c r="J426" s="5">
        <f t="shared" si="32"/>
        <v>0.20490711111111101</v>
      </c>
      <c r="K426" s="5">
        <f>ABS(Table21[[#This Row],[Erorr 2]])</f>
        <v>0.45266666666666655</v>
      </c>
      <c r="L426" s="8">
        <f>Table21[[#This Row],[Abs Erorr 2]]/Table21[[#This Row],[Adj Close]]</f>
        <v>0.12111806781898286</v>
      </c>
      <c r="M426" s="6">
        <f t="shared" si="34"/>
        <v>4.3131333333333339</v>
      </c>
      <c r="N426" s="11">
        <f>Table21[[#This Row],[Adj Close]]-Table21[[#This Row],[6-MA]]</f>
        <v>-0.57573333333333387</v>
      </c>
      <c r="O426" s="12">
        <f>(Table21[[#This Row],[Adj Close]]-M426)^2</f>
        <v>0.33146887111111173</v>
      </c>
      <c r="P426" s="12">
        <f>ABS(Table21[[#This Row],[Erorr 3]])</f>
        <v>0.57573333333333387</v>
      </c>
      <c r="Q426" s="182">
        <f>Table21[[#This Row],[Abs Erorr 3]]/Table21[[#This Row],[Adj Close]]</f>
        <v>0.15404648507875365</v>
      </c>
    </row>
    <row r="427" spans="1:17" x14ac:dyDescent="0.3">
      <c r="A427" s="72">
        <v>44083</v>
      </c>
      <c r="B427" s="95">
        <v>3.7738</v>
      </c>
      <c r="C427" s="6">
        <f t="shared" si="31"/>
        <v>3.7374000000000001</v>
      </c>
      <c r="D427" s="19">
        <f>Table21[[#This Row],[Adj Close]]-Table21[[#This Row],[Naive Trend ]]</f>
        <v>3.6399999999999988E-2</v>
      </c>
      <c r="E427" s="7">
        <f t="shared" si="30"/>
        <v>1.3249599999999992E-3</v>
      </c>
      <c r="F427" s="7">
        <f>ABS(Table21[[#This Row],[Erorr 1]])</f>
        <v>3.6399999999999988E-2</v>
      </c>
      <c r="G427" s="8">
        <f>Table21[[#This Row],[Abs Erorr 1]]/Table21[[#This Row],[Adj Close]]</f>
        <v>9.6454502093380641E-3</v>
      </c>
      <c r="H427" s="6">
        <f t="shared" si="33"/>
        <v>3.9834666666666672</v>
      </c>
      <c r="I427" s="9">
        <f>(Table21[[#This Row],[Adj Close]]-Table21[[#This Row],[3-MA]])</f>
        <v>-0.20966666666666711</v>
      </c>
      <c r="J427" s="5">
        <f t="shared" si="32"/>
        <v>4.3960111111111297E-2</v>
      </c>
      <c r="K427" s="5">
        <f>ABS(Table21[[#This Row],[Erorr 2]])</f>
        <v>0.20966666666666711</v>
      </c>
      <c r="L427" s="8">
        <f>Table21[[#This Row],[Abs Erorr 2]]/Table21[[#This Row],[Adj Close]]</f>
        <v>5.5558499832176353E-2</v>
      </c>
      <c r="M427" s="6">
        <f t="shared" si="34"/>
        <v>4.1809666666666674</v>
      </c>
      <c r="N427" s="11">
        <f>Table21[[#This Row],[Adj Close]]-Table21[[#This Row],[6-MA]]</f>
        <v>-0.40716666666666734</v>
      </c>
      <c r="O427" s="12">
        <f>(Table21[[#This Row],[Adj Close]]-M427)^2</f>
        <v>0.16578469444444499</v>
      </c>
      <c r="P427" s="12">
        <f>ABS(Table21[[#This Row],[Erorr 3]])</f>
        <v>0.40716666666666734</v>
      </c>
      <c r="Q427" s="182">
        <f>Table21[[#This Row],[Abs Erorr 3]]/Table21[[#This Row],[Adj Close]]</f>
        <v>0.10789301676471126</v>
      </c>
    </row>
    <row r="428" spans="1:17" x14ac:dyDescent="0.3">
      <c r="A428" s="72">
        <v>44084</v>
      </c>
      <c r="B428" s="95">
        <v>3.7374000000000001</v>
      </c>
      <c r="C428" s="6">
        <f t="shared" si="31"/>
        <v>3.7738</v>
      </c>
      <c r="D428" s="19">
        <f>Table21[[#This Row],[Adj Close]]-Table21[[#This Row],[Naive Trend ]]</f>
        <v>-3.6399999999999988E-2</v>
      </c>
      <c r="E428" s="7">
        <f t="shared" si="30"/>
        <v>1.3249599999999992E-3</v>
      </c>
      <c r="F428" s="7">
        <f>ABS(Table21[[#This Row],[Erorr 1]])</f>
        <v>3.6399999999999988E-2</v>
      </c>
      <c r="G428" s="8">
        <f>Table21[[#This Row],[Abs Erorr 1]]/Table21[[#This Row],[Adj Close]]</f>
        <v>9.7393910204955289E-3</v>
      </c>
      <c r="H428" s="6">
        <f t="shared" si="33"/>
        <v>3.8649666666666671</v>
      </c>
      <c r="I428" s="9">
        <f>(Table21[[#This Row],[Adj Close]]-Table21[[#This Row],[3-MA]])</f>
        <v>-0.12756666666666705</v>
      </c>
      <c r="J428" s="5">
        <f t="shared" si="32"/>
        <v>1.6273254444444541E-2</v>
      </c>
      <c r="K428" s="5">
        <f>ABS(Table21[[#This Row],[Erorr 2]])</f>
        <v>0.12756666666666705</v>
      </c>
      <c r="L428" s="8">
        <f>Table21[[#This Row],[Abs Erorr 2]]/Table21[[#This Row],[Adj Close]]</f>
        <v>3.4132462852963841E-2</v>
      </c>
      <c r="M428" s="6">
        <f t="shared" si="34"/>
        <v>4.065500000000001</v>
      </c>
      <c r="N428" s="11">
        <f>Table21[[#This Row],[Adj Close]]-Table21[[#This Row],[6-MA]]</f>
        <v>-0.32810000000000095</v>
      </c>
      <c r="O428" s="12">
        <f>(Table21[[#This Row],[Adj Close]]-M428)^2</f>
        <v>0.10764961000000062</v>
      </c>
      <c r="P428" s="12">
        <f>ABS(Table21[[#This Row],[Erorr 3]])</f>
        <v>0.32810000000000095</v>
      </c>
      <c r="Q428" s="182">
        <f>Table21[[#This Row],[Abs Erorr 3]]/Table21[[#This Row],[Adj Close]]</f>
        <v>8.7788302028148163E-2</v>
      </c>
    </row>
    <row r="429" spans="1:17" x14ac:dyDescent="0.3">
      <c r="A429" s="72">
        <v>44085</v>
      </c>
      <c r="B429" s="95">
        <v>3.7374000000000001</v>
      </c>
      <c r="C429" s="6">
        <f t="shared" si="31"/>
        <v>3.7374000000000001</v>
      </c>
      <c r="D429" s="19">
        <f>Table21[[#This Row],[Adj Close]]-Table21[[#This Row],[Naive Trend ]]</f>
        <v>0</v>
      </c>
      <c r="E429" s="7">
        <f t="shared" si="30"/>
        <v>0</v>
      </c>
      <c r="F429" s="7">
        <f>ABS(Table21[[#This Row],[Erorr 1]])</f>
        <v>0</v>
      </c>
      <c r="G429" s="8">
        <f>Table21[[#This Row],[Abs Erorr 1]]/Table21[[#This Row],[Adj Close]]</f>
        <v>0</v>
      </c>
      <c r="H429" s="6">
        <f t="shared" si="33"/>
        <v>3.7495333333333334</v>
      </c>
      <c r="I429" s="9">
        <f>(Table21[[#This Row],[Adj Close]]-Table21[[#This Row],[3-MA]])</f>
        <v>-1.2133333333333329E-2</v>
      </c>
      <c r="J429" s="5">
        <f t="shared" si="32"/>
        <v>1.4721777777777767E-4</v>
      </c>
      <c r="K429" s="5">
        <f>ABS(Table21[[#This Row],[Erorr 2]])</f>
        <v>1.2133333333333329E-2</v>
      </c>
      <c r="L429" s="8">
        <f>Table21[[#This Row],[Abs Erorr 2]]/Table21[[#This Row],[Adj Close]]</f>
        <v>3.2464636734985093E-3</v>
      </c>
      <c r="M429" s="6">
        <f t="shared" si="34"/>
        <v>3.9698000000000007</v>
      </c>
      <c r="N429" s="11">
        <f>Table21[[#This Row],[Adj Close]]-Table21[[#This Row],[6-MA]]</f>
        <v>-0.23240000000000061</v>
      </c>
      <c r="O429" s="12">
        <f>(Table21[[#This Row],[Adj Close]]-M429)^2</f>
        <v>5.4009760000000281E-2</v>
      </c>
      <c r="P429" s="12">
        <f>ABS(Table21[[#This Row],[Erorr 3]])</f>
        <v>0.23240000000000061</v>
      </c>
      <c r="Q429" s="182">
        <f>Table21[[#This Row],[Abs Erorr 3]]/Table21[[#This Row],[Adj Close]]</f>
        <v>6.2182265746240861E-2</v>
      </c>
    </row>
    <row r="430" spans="1:17" x14ac:dyDescent="0.3">
      <c r="A430" s="72">
        <v>44088</v>
      </c>
      <c r="B430" s="95">
        <v>3.7282000000000002</v>
      </c>
      <c r="C430" s="6">
        <f t="shared" si="31"/>
        <v>3.7374000000000001</v>
      </c>
      <c r="D430" s="19">
        <f>Table21[[#This Row],[Adj Close]]-Table21[[#This Row],[Naive Trend ]]</f>
        <v>-9.1999999999998749E-3</v>
      </c>
      <c r="E430" s="7">
        <f t="shared" si="30"/>
        <v>8.4639999999997699E-5</v>
      </c>
      <c r="F430" s="7">
        <f>ABS(Table21[[#This Row],[Erorr 1]])</f>
        <v>9.1999999999998749E-3</v>
      </c>
      <c r="G430" s="8">
        <f>Table21[[#This Row],[Abs Erorr 1]]/Table21[[#This Row],[Adj Close]]</f>
        <v>2.467678772598003E-3</v>
      </c>
      <c r="H430" s="6">
        <f t="shared" si="33"/>
        <v>3.7495333333333334</v>
      </c>
      <c r="I430" s="9">
        <f>(Table21[[#This Row],[Adj Close]]-Table21[[#This Row],[3-MA]])</f>
        <v>-2.1333333333333204E-2</v>
      </c>
      <c r="J430" s="5">
        <f t="shared" si="32"/>
        <v>4.5511111111110563E-4</v>
      </c>
      <c r="K430" s="5">
        <f>ABS(Table21[[#This Row],[Erorr 2]])</f>
        <v>2.1333333333333204E-2</v>
      </c>
      <c r="L430" s="8">
        <f>Table21[[#This Row],[Abs Erorr 2]]/Table21[[#This Row],[Adj Close]]</f>
        <v>5.7221536755896153E-3</v>
      </c>
      <c r="M430" s="6">
        <f t="shared" si="34"/>
        <v>3.8665000000000003</v>
      </c>
      <c r="N430" s="11">
        <f>Table21[[#This Row],[Adj Close]]-Table21[[#This Row],[6-MA]]</f>
        <v>-0.13830000000000009</v>
      </c>
      <c r="O430" s="12">
        <f>(Table21[[#This Row],[Adj Close]]-M430)^2</f>
        <v>1.9126890000000025E-2</v>
      </c>
      <c r="P430" s="12">
        <f>ABS(Table21[[#This Row],[Erorr 3]])</f>
        <v>0.13830000000000009</v>
      </c>
      <c r="Q430" s="182">
        <f>Table21[[#This Row],[Abs Erorr 3]]/Table21[[#This Row],[Adj Close]]</f>
        <v>3.7095649375033547E-2</v>
      </c>
    </row>
    <row r="431" spans="1:17" x14ac:dyDescent="0.3">
      <c r="A431" s="72">
        <v>44089</v>
      </c>
      <c r="B431" s="95">
        <v>3.7921</v>
      </c>
      <c r="C431" s="6">
        <f t="shared" si="31"/>
        <v>3.7282000000000002</v>
      </c>
      <c r="D431" s="19">
        <f>Table21[[#This Row],[Adj Close]]-Table21[[#This Row],[Naive Trend ]]</f>
        <v>6.3899999999999846E-2</v>
      </c>
      <c r="E431" s="7">
        <f t="shared" si="30"/>
        <v>4.0832099999999804E-3</v>
      </c>
      <c r="F431" s="7">
        <f>ABS(Table21[[#This Row],[Erorr 1]])</f>
        <v>6.3899999999999846E-2</v>
      </c>
      <c r="G431" s="8">
        <f>Table21[[#This Row],[Abs Erorr 1]]/Table21[[#This Row],[Adj Close]]</f>
        <v>1.6850821444582116E-2</v>
      </c>
      <c r="H431" s="6">
        <f t="shared" si="33"/>
        <v>3.7343333333333333</v>
      </c>
      <c r="I431" s="9">
        <f>(Table21[[#This Row],[Adj Close]]-Table21[[#This Row],[3-MA]])</f>
        <v>5.7766666666666744E-2</v>
      </c>
      <c r="J431" s="5">
        <f t="shared" si="32"/>
        <v>3.3369877777777866E-3</v>
      </c>
      <c r="K431" s="5">
        <f>ABS(Table21[[#This Row],[Erorr 2]])</f>
        <v>5.7766666666666744E-2</v>
      </c>
      <c r="L431" s="8">
        <f>Table21[[#This Row],[Abs Erorr 2]]/Table21[[#This Row],[Adj Close]]</f>
        <v>1.5233423872436577E-2</v>
      </c>
      <c r="M431" s="6">
        <f t="shared" si="34"/>
        <v>3.7996500000000002</v>
      </c>
      <c r="N431" s="11">
        <f>Table21[[#This Row],[Adj Close]]-Table21[[#This Row],[6-MA]]</f>
        <v>-7.5500000000001677E-3</v>
      </c>
      <c r="O431" s="12">
        <f>(Table21[[#This Row],[Adj Close]]-M431)^2</f>
        <v>5.7002500000002529E-5</v>
      </c>
      <c r="P431" s="12">
        <f>ABS(Table21[[#This Row],[Erorr 3]])</f>
        <v>7.5500000000001677E-3</v>
      </c>
      <c r="Q431" s="182">
        <f>Table21[[#This Row],[Abs Erorr 3]]/Table21[[#This Row],[Adj Close]]</f>
        <v>1.9909812504944934E-3</v>
      </c>
    </row>
    <row r="432" spans="1:17" x14ac:dyDescent="0.3">
      <c r="A432" s="72">
        <v>44090</v>
      </c>
      <c r="B432" s="95">
        <v>3.7646999999999999</v>
      </c>
      <c r="C432" s="6">
        <f t="shared" si="31"/>
        <v>3.7921</v>
      </c>
      <c r="D432" s="19">
        <f>Table21[[#This Row],[Adj Close]]-Table21[[#This Row],[Naive Trend ]]</f>
        <v>-2.7400000000000091E-2</v>
      </c>
      <c r="E432" s="7">
        <f t="shared" si="30"/>
        <v>7.5076000000000493E-4</v>
      </c>
      <c r="F432" s="7">
        <f>ABS(Table21[[#This Row],[Erorr 1]])</f>
        <v>2.7400000000000091E-2</v>
      </c>
      <c r="G432" s="8">
        <f>Table21[[#This Row],[Abs Erorr 1]]/Table21[[#This Row],[Adj Close]]</f>
        <v>7.2781363720881053E-3</v>
      </c>
      <c r="H432" s="6">
        <f t="shared" si="33"/>
        <v>3.7525666666666666</v>
      </c>
      <c r="I432" s="9">
        <f>(Table21[[#This Row],[Adj Close]]-Table21[[#This Row],[3-MA]])</f>
        <v>1.2133333333333329E-2</v>
      </c>
      <c r="J432" s="5">
        <f t="shared" si="32"/>
        <v>1.4721777777777767E-4</v>
      </c>
      <c r="K432" s="5">
        <f>ABS(Table21[[#This Row],[Erorr 2]])</f>
        <v>1.2133333333333329E-2</v>
      </c>
      <c r="L432" s="8">
        <f>Table21[[#This Row],[Abs Erorr 2]]/Table21[[#This Row],[Adj Close]]</f>
        <v>3.2229217024818259E-3</v>
      </c>
      <c r="M432" s="6">
        <f t="shared" si="34"/>
        <v>3.7510500000000007</v>
      </c>
      <c r="N432" s="11">
        <f>Table21[[#This Row],[Adj Close]]-Table21[[#This Row],[6-MA]]</f>
        <v>1.3649999999999274E-2</v>
      </c>
      <c r="O432" s="12">
        <f>(Table21[[#This Row],[Adj Close]]-M432)^2</f>
        <v>1.8632249999998016E-4</v>
      </c>
      <c r="P432" s="12">
        <f>ABS(Table21[[#This Row],[Erorr 3]])</f>
        <v>1.3649999999999274E-2</v>
      </c>
      <c r="Q432" s="182">
        <f>Table21[[#This Row],[Abs Erorr 3]]/Table21[[#This Row],[Adj Close]]</f>
        <v>3.6257869152918625E-3</v>
      </c>
    </row>
    <row r="433" spans="1:17" x14ac:dyDescent="0.3">
      <c r="A433" s="72">
        <v>44091</v>
      </c>
      <c r="B433" s="95">
        <v>3.7738</v>
      </c>
      <c r="C433" s="6">
        <f t="shared" si="31"/>
        <v>3.7646999999999999</v>
      </c>
      <c r="D433" s="19">
        <f>Table21[[#This Row],[Adj Close]]-Table21[[#This Row],[Naive Trend ]]</f>
        <v>9.100000000000108E-3</v>
      </c>
      <c r="E433" s="7">
        <f t="shared" si="30"/>
        <v>8.2810000000001967E-5</v>
      </c>
      <c r="F433" s="7">
        <f>ABS(Table21[[#This Row],[Erorr 1]])</f>
        <v>9.100000000000108E-3</v>
      </c>
      <c r="G433" s="8">
        <f>Table21[[#This Row],[Abs Erorr 1]]/Table21[[#This Row],[Adj Close]]</f>
        <v>2.4113625523345455E-3</v>
      </c>
      <c r="H433" s="6">
        <f t="shared" si="33"/>
        <v>3.7616666666666667</v>
      </c>
      <c r="I433" s="9">
        <f>(Table21[[#This Row],[Adj Close]]-Table21[[#This Row],[3-MA]])</f>
        <v>1.2133333333333329E-2</v>
      </c>
      <c r="J433" s="5">
        <f t="shared" si="32"/>
        <v>1.4721777777777767E-4</v>
      </c>
      <c r="K433" s="5">
        <f>ABS(Table21[[#This Row],[Erorr 2]])</f>
        <v>1.2133333333333329E-2</v>
      </c>
      <c r="L433" s="8">
        <f>Table21[[#This Row],[Abs Erorr 2]]/Table21[[#This Row],[Adj Close]]</f>
        <v>3.215150069779355E-3</v>
      </c>
      <c r="M433" s="6">
        <f t="shared" si="34"/>
        <v>3.7556000000000007</v>
      </c>
      <c r="N433" s="11">
        <f>Table21[[#This Row],[Adj Close]]-Table21[[#This Row],[6-MA]]</f>
        <v>1.8199999999999328E-2</v>
      </c>
      <c r="O433" s="12">
        <f>(Table21[[#This Row],[Adj Close]]-M433)^2</f>
        <v>3.3123999999997556E-4</v>
      </c>
      <c r="P433" s="12">
        <f>ABS(Table21[[#This Row],[Erorr 3]])</f>
        <v>1.8199999999999328E-2</v>
      </c>
      <c r="Q433" s="182">
        <f>Table21[[#This Row],[Abs Erorr 3]]/Table21[[#This Row],[Adj Close]]</f>
        <v>4.822725104668856E-3</v>
      </c>
    </row>
    <row r="434" spans="1:17" x14ac:dyDescent="0.3">
      <c r="A434" s="72">
        <v>44092</v>
      </c>
      <c r="B434" s="95">
        <v>3.7282000000000002</v>
      </c>
      <c r="C434" s="6">
        <f t="shared" si="31"/>
        <v>3.7738</v>
      </c>
      <c r="D434" s="19">
        <f>Table21[[#This Row],[Adj Close]]-Table21[[#This Row],[Naive Trend ]]</f>
        <v>-4.5599999999999863E-2</v>
      </c>
      <c r="E434" s="7">
        <f t="shared" si="30"/>
        <v>2.0793599999999876E-3</v>
      </c>
      <c r="F434" s="7">
        <f>ABS(Table21[[#This Row],[Erorr 1]])</f>
        <v>4.5599999999999863E-2</v>
      </c>
      <c r="G434" s="8">
        <f>Table21[[#This Row],[Abs Erorr 1]]/Table21[[#This Row],[Adj Close]]</f>
        <v>1.2231103481572839E-2</v>
      </c>
      <c r="H434" s="6">
        <f t="shared" si="33"/>
        <v>3.7768666666666668</v>
      </c>
      <c r="I434" s="9">
        <f>(Table21[[#This Row],[Adj Close]]-Table21[[#This Row],[3-MA]])</f>
        <v>-4.8666666666666636E-2</v>
      </c>
      <c r="J434" s="5">
        <f t="shared" si="32"/>
        <v>2.3684444444444413E-3</v>
      </c>
      <c r="K434" s="5">
        <f>ABS(Table21[[#This Row],[Erorr 2]])</f>
        <v>4.8666666666666636E-2</v>
      </c>
      <c r="L434" s="8">
        <f>Table21[[#This Row],[Abs Erorr 2]]/Table21[[#This Row],[Adj Close]]</f>
        <v>1.305366307243888E-2</v>
      </c>
      <c r="M434" s="6">
        <f t="shared" si="34"/>
        <v>3.7555999999999998</v>
      </c>
      <c r="N434" s="11">
        <f>Table21[[#This Row],[Adj Close]]-Table21[[#This Row],[6-MA]]</f>
        <v>-2.7399999999999647E-2</v>
      </c>
      <c r="O434" s="12">
        <f>(Table21[[#This Row],[Adj Close]]-M434)^2</f>
        <v>7.5075999999998065E-4</v>
      </c>
      <c r="P434" s="12">
        <f>ABS(Table21[[#This Row],[Erorr 3]])</f>
        <v>2.7399999999999647E-2</v>
      </c>
      <c r="Q434" s="182">
        <f>Table21[[#This Row],[Abs Erorr 3]]/Table21[[#This Row],[Adj Close]]</f>
        <v>7.3493911270853616E-3</v>
      </c>
    </row>
    <row r="435" spans="1:17" x14ac:dyDescent="0.3">
      <c r="A435" s="72">
        <v>44095</v>
      </c>
      <c r="B435" s="95">
        <v>3.6097000000000001</v>
      </c>
      <c r="C435" s="6">
        <f t="shared" si="31"/>
        <v>3.7282000000000002</v>
      </c>
      <c r="D435" s="19">
        <f>Table21[[#This Row],[Adj Close]]-Table21[[#This Row],[Naive Trend ]]</f>
        <v>-0.11850000000000005</v>
      </c>
      <c r="E435" s="7">
        <f t="shared" si="30"/>
        <v>1.4042250000000011E-2</v>
      </c>
      <c r="F435" s="7">
        <f>ABS(Table21[[#This Row],[Erorr 1]])</f>
        <v>0.11850000000000005</v>
      </c>
      <c r="G435" s="8">
        <f>Table21[[#This Row],[Abs Erorr 1]]/Table21[[#This Row],[Adj Close]]</f>
        <v>3.2828212870875707E-2</v>
      </c>
      <c r="H435" s="6">
        <f t="shared" si="33"/>
        <v>3.7555666666666667</v>
      </c>
      <c r="I435" s="9">
        <f>(Table21[[#This Row],[Adj Close]]-Table21[[#This Row],[3-MA]])</f>
        <v>-0.14586666666666659</v>
      </c>
      <c r="J435" s="5">
        <f t="shared" si="32"/>
        <v>2.127708444444442E-2</v>
      </c>
      <c r="K435" s="5">
        <f>ABS(Table21[[#This Row],[Erorr 2]])</f>
        <v>0.14586666666666659</v>
      </c>
      <c r="L435" s="8">
        <f>Table21[[#This Row],[Abs Erorr 2]]/Table21[[#This Row],[Adj Close]]</f>
        <v>4.0409636996610959E-2</v>
      </c>
      <c r="M435" s="6">
        <f t="shared" si="34"/>
        <v>3.7540666666666667</v>
      </c>
      <c r="N435" s="11">
        <f>Table21[[#This Row],[Adj Close]]-Table21[[#This Row],[6-MA]]</f>
        <v>-0.14436666666666653</v>
      </c>
      <c r="O435" s="12">
        <f>(Table21[[#This Row],[Adj Close]]-M435)^2</f>
        <v>2.0841734444444406E-2</v>
      </c>
      <c r="P435" s="12">
        <f>ABS(Table21[[#This Row],[Erorr 3]])</f>
        <v>0.14436666666666653</v>
      </c>
      <c r="Q435" s="182">
        <f>Table21[[#This Row],[Abs Erorr 3]]/Table21[[#This Row],[Adj Close]]</f>
        <v>3.9994089998245427E-2</v>
      </c>
    </row>
    <row r="436" spans="1:17" x14ac:dyDescent="0.3">
      <c r="A436" s="72">
        <v>44096</v>
      </c>
      <c r="B436" s="95">
        <v>3.6280000000000001</v>
      </c>
      <c r="C436" s="6">
        <f t="shared" si="31"/>
        <v>3.6097000000000001</v>
      </c>
      <c r="D436" s="19">
        <f>Table21[[#This Row],[Adj Close]]-Table21[[#This Row],[Naive Trend ]]</f>
        <v>1.8299999999999983E-2</v>
      </c>
      <c r="E436" s="7">
        <f t="shared" si="30"/>
        <v>3.3488999999999936E-4</v>
      </c>
      <c r="F436" s="7">
        <f>ABS(Table21[[#This Row],[Erorr 1]])</f>
        <v>1.8299999999999983E-2</v>
      </c>
      <c r="G436" s="8">
        <f>Table21[[#This Row],[Abs Erorr 1]]/Table21[[#This Row],[Adj Close]]</f>
        <v>5.0441014332965771E-3</v>
      </c>
      <c r="H436" s="6">
        <f t="shared" si="33"/>
        <v>3.7039000000000004</v>
      </c>
      <c r="I436" s="9">
        <f>(Table21[[#This Row],[Adj Close]]-Table21[[#This Row],[3-MA]])</f>
        <v>-7.5900000000000301E-2</v>
      </c>
      <c r="J436" s="5">
        <f t="shared" si="32"/>
        <v>5.7608100000000459E-3</v>
      </c>
      <c r="K436" s="5">
        <f>ABS(Table21[[#This Row],[Erorr 2]])</f>
        <v>7.5900000000000301E-2</v>
      </c>
      <c r="L436" s="8">
        <f>Table21[[#This Row],[Abs Erorr 2]]/Table21[[#This Row],[Adj Close]]</f>
        <v>2.0920617420066234E-2</v>
      </c>
      <c r="M436" s="6">
        <f t="shared" si="34"/>
        <v>3.7327833333333333</v>
      </c>
      <c r="N436" s="11">
        <f>Table21[[#This Row],[Adj Close]]-Table21[[#This Row],[6-MA]]</f>
        <v>-0.10478333333333323</v>
      </c>
      <c r="O436" s="12">
        <f>(Table21[[#This Row],[Adj Close]]-M436)^2</f>
        <v>1.0979546944444422E-2</v>
      </c>
      <c r="P436" s="12">
        <f>ABS(Table21[[#This Row],[Erorr 3]])</f>
        <v>0.10478333333333323</v>
      </c>
      <c r="Q436" s="182">
        <f>Table21[[#This Row],[Abs Erorr 3]]/Table21[[#This Row],[Adj Close]]</f>
        <v>2.8881844909959545E-2</v>
      </c>
    </row>
    <row r="437" spans="1:17" x14ac:dyDescent="0.3">
      <c r="A437" s="72">
        <v>44097</v>
      </c>
      <c r="B437" s="95">
        <v>3.5367999999999999</v>
      </c>
      <c r="C437" s="6">
        <f t="shared" si="31"/>
        <v>3.6280000000000001</v>
      </c>
      <c r="D437" s="19">
        <f>Table21[[#This Row],[Adj Close]]-Table21[[#This Row],[Naive Trend ]]</f>
        <v>-9.120000000000017E-2</v>
      </c>
      <c r="E437" s="7">
        <f t="shared" si="30"/>
        <v>8.3174400000000318E-3</v>
      </c>
      <c r="F437" s="7">
        <f>ABS(Table21[[#This Row],[Erorr 1]])</f>
        <v>9.120000000000017E-2</v>
      </c>
      <c r="G437" s="8">
        <f>Table21[[#This Row],[Abs Erorr 1]]/Table21[[#This Row],[Adj Close]]</f>
        <v>2.578602126215793E-2</v>
      </c>
      <c r="H437" s="6">
        <f t="shared" si="33"/>
        <v>3.6553000000000004</v>
      </c>
      <c r="I437" s="9">
        <f>(Table21[[#This Row],[Adj Close]]-Table21[[#This Row],[3-MA]])</f>
        <v>-0.11850000000000049</v>
      </c>
      <c r="J437" s="5">
        <f t="shared" si="32"/>
        <v>1.4042250000000117E-2</v>
      </c>
      <c r="K437" s="5">
        <f>ABS(Table21[[#This Row],[Erorr 2]])</f>
        <v>0.11850000000000049</v>
      </c>
      <c r="L437" s="8">
        <f>Table21[[#This Row],[Abs Erorr 2]]/Table21[[#This Row],[Adj Close]]</f>
        <v>3.3504863153132919E-2</v>
      </c>
      <c r="M437" s="6">
        <f t="shared" si="34"/>
        <v>3.7160833333333336</v>
      </c>
      <c r="N437" s="11">
        <f>Table21[[#This Row],[Adj Close]]-Table21[[#This Row],[6-MA]]</f>
        <v>-0.17928333333333368</v>
      </c>
      <c r="O437" s="12">
        <f>(Table21[[#This Row],[Adj Close]]-M437)^2</f>
        <v>3.2142513611111236E-2</v>
      </c>
      <c r="P437" s="12">
        <f>ABS(Table21[[#This Row],[Erorr 3]])</f>
        <v>0.17928333333333368</v>
      </c>
      <c r="Q437" s="182">
        <f>Table21[[#This Row],[Abs Erorr 3]]/Table21[[#This Row],[Adj Close]]</f>
        <v>5.0690831636884669E-2</v>
      </c>
    </row>
    <row r="438" spans="1:17" x14ac:dyDescent="0.3">
      <c r="A438" s="72">
        <v>44098</v>
      </c>
      <c r="B438" s="95">
        <v>3.5004</v>
      </c>
      <c r="C438" s="6">
        <f t="shared" si="31"/>
        <v>3.5367999999999999</v>
      </c>
      <c r="D438" s="19">
        <f>Table21[[#This Row],[Adj Close]]-Table21[[#This Row],[Naive Trend ]]</f>
        <v>-3.6399999999999988E-2</v>
      </c>
      <c r="E438" s="7">
        <f t="shared" si="30"/>
        <v>1.3249599999999992E-3</v>
      </c>
      <c r="F438" s="7">
        <f>ABS(Table21[[#This Row],[Erorr 1]])</f>
        <v>3.6399999999999988E-2</v>
      </c>
      <c r="G438" s="8">
        <f>Table21[[#This Row],[Abs Erorr 1]]/Table21[[#This Row],[Adj Close]]</f>
        <v>1.0398811564392638E-2</v>
      </c>
      <c r="H438" s="6">
        <f t="shared" si="33"/>
        <v>3.5914999999999999</v>
      </c>
      <c r="I438" s="9">
        <f>(Table21[[#This Row],[Adj Close]]-Table21[[#This Row],[3-MA]])</f>
        <v>-9.1099999999999959E-2</v>
      </c>
      <c r="J438" s="5">
        <f t="shared" si="32"/>
        <v>8.2992099999999926E-3</v>
      </c>
      <c r="K438" s="5">
        <f>ABS(Table21[[#This Row],[Erorr 2]])</f>
        <v>9.1099999999999959E-2</v>
      </c>
      <c r="L438" s="8">
        <f>Table21[[#This Row],[Abs Erorr 2]]/Table21[[#This Row],[Adj Close]]</f>
        <v>2.6025597074620033E-2</v>
      </c>
      <c r="M438" s="6">
        <f t="shared" si="34"/>
        <v>3.6735333333333333</v>
      </c>
      <c r="N438" s="11">
        <f>Table21[[#This Row],[Adj Close]]-Table21[[#This Row],[6-MA]]</f>
        <v>-0.17313333333333336</v>
      </c>
      <c r="O438" s="12">
        <f>(Table21[[#This Row],[Adj Close]]-M438)^2</f>
        <v>2.9975151111111122E-2</v>
      </c>
      <c r="P438" s="12">
        <f>ABS(Table21[[#This Row],[Erorr 3]])</f>
        <v>0.17313333333333336</v>
      </c>
      <c r="Q438" s="182">
        <f>Table21[[#This Row],[Abs Erorr 3]]/Table21[[#This Row],[Adj Close]]</f>
        <v>4.9461013979354748E-2</v>
      </c>
    </row>
    <row r="439" spans="1:17" x14ac:dyDescent="0.3">
      <c r="A439" s="72">
        <v>44099</v>
      </c>
      <c r="B439" s="95">
        <v>3.4457</v>
      </c>
      <c r="C439" s="6">
        <f t="shared" si="31"/>
        <v>3.5004</v>
      </c>
      <c r="D439" s="19">
        <f>Table21[[#This Row],[Adj Close]]-Table21[[#This Row],[Naive Trend ]]</f>
        <v>-5.4699999999999971E-2</v>
      </c>
      <c r="E439" s="7">
        <f t="shared" si="30"/>
        <v>2.9920899999999967E-3</v>
      </c>
      <c r="F439" s="7">
        <f>ABS(Table21[[#This Row],[Erorr 1]])</f>
        <v>5.4699999999999971E-2</v>
      </c>
      <c r="G439" s="8">
        <f>Table21[[#This Row],[Abs Erorr 1]]/Table21[[#This Row],[Adj Close]]</f>
        <v>1.587485851931392E-2</v>
      </c>
      <c r="H439" s="6">
        <f t="shared" si="33"/>
        <v>3.5550666666666664</v>
      </c>
      <c r="I439" s="9">
        <f>(Table21[[#This Row],[Adj Close]]-Table21[[#This Row],[3-MA]])</f>
        <v>-0.10936666666666639</v>
      </c>
      <c r="J439" s="5">
        <f t="shared" si="32"/>
        <v>1.1961067777777718E-2</v>
      </c>
      <c r="K439" s="5">
        <f>ABS(Table21[[#This Row],[Erorr 2]])</f>
        <v>0.10936666666666639</v>
      </c>
      <c r="L439" s="8">
        <f>Table21[[#This Row],[Abs Erorr 2]]/Table21[[#This Row],[Adj Close]]</f>
        <v>3.1740043145562988E-2</v>
      </c>
      <c r="M439" s="6">
        <f t="shared" si="34"/>
        <v>3.6294833333333334</v>
      </c>
      <c r="N439" s="11">
        <f>Table21[[#This Row],[Adj Close]]-Table21[[#This Row],[6-MA]]</f>
        <v>-0.18378333333333341</v>
      </c>
      <c r="O439" s="12">
        <f>(Table21[[#This Row],[Adj Close]]-M439)^2</f>
        <v>3.3776313611111136E-2</v>
      </c>
      <c r="P439" s="12">
        <f>ABS(Table21[[#This Row],[Erorr 3]])</f>
        <v>0.18378333333333341</v>
      </c>
      <c r="Q439" s="182">
        <f>Table21[[#This Row],[Abs Erorr 3]]/Table21[[#This Row],[Adj Close]]</f>
        <v>5.3337009412697978E-2</v>
      </c>
    </row>
    <row r="440" spans="1:17" x14ac:dyDescent="0.3">
      <c r="A440" s="72">
        <v>44102</v>
      </c>
      <c r="B440" s="95">
        <v>3.5550000000000002</v>
      </c>
      <c r="C440" s="6">
        <f t="shared" si="31"/>
        <v>3.4457</v>
      </c>
      <c r="D440" s="19">
        <f>Table21[[#This Row],[Adj Close]]-Table21[[#This Row],[Naive Trend ]]</f>
        <v>0.10930000000000017</v>
      </c>
      <c r="E440" s="7">
        <f t="shared" si="30"/>
        <v>1.1946490000000039E-2</v>
      </c>
      <c r="F440" s="7">
        <f>ABS(Table21[[#This Row],[Erorr 1]])</f>
        <v>0.10930000000000017</v>
      </c>
      <c r="G440" s="8">
        <f>Table21[[#This Row],[Abs Erorr 1]]/Table21[[#This Row],[Adj Close]]</f>
        <v>3.0745428973277124E-2</v>
      </c>
      <c r="H440" s="6">
        <f t="shared" si="33"/>
        <v>3.4943000000000004</v>
      </c>
      <c r="I440" s="9">
        <f>(Table21[[#This Row],[Adj Close]]-Table21[[#This Row],[3-MA]])</f>
        <v>6.0699999999999754E-2</v>
      </c>
      <c r="J440" s="5">
        <f t="shared" si="32"/>
        <v>3.68448999999997E-3</v>
      </c>
      <c r="K440" s="5">
        <f>ABS(Table21[[#This Row],[Erorr 2]])</f>
        <v>6.0699999999999754E-2</v>
      </c>
      <c r="L440" s="8">
        <f>Table21[[#This Row],[Abs Erorr 2]]/Table21[[#This Row],[Adj Close]]</f>
        <v>1.7074542897327637E-2</v>
      </c>
      <c r="M440" s="6">
        <f t="shared" si="34"/>
        <v>3.5747999999999998</v>
      </c>
      <c r="N440" s="11">
        <f>Table21[[#This Row],[Adj Close]]-Table21[[#This Row],[6-MA]]</f>
        <v>-1.9799999999999596E-2</v>
      </c>
      <c r="O440" s="12">
        <f>(Table21[[#This Row],[Adj Close]]-M440)^2</f>
        <v>3.9203999999998397E-4</v>
      </c>
      <c r="P440" s="12">
        <f>ABS(Table21[[#This Row],[Erorr 3]])</f>
        <v>1.9799999999999596E-2</v>
      </c>
      <c r="Q440" s="182">
        <f>Table21[[#This Row],[Abs Erorr 3]]/Table21[[#This Row],[Adj Close]]</f>
        <v>5.5696202531644434E-3</v>
      </c>
    </row>
    <row r="441" spans="1:17" x14ac:dyDescent="0.3">
      <c r="A441" s="72">
        <v>44103</v>
      </c>
      <c r="B441" s="95">
        <v>3.6006</v>
      </c>
      <c r="C441" s="6">
        <f t="shared" si="31"/>
        <v>3.5550000000000002</v>
      </c>
      <c r="D441" s="19">
        <f>Table21[[#This Row],[Adj Close]]-Table21[[#This Row],[Naive Trend ]]</f>
        <v>4.5599999999999863E-2</v>
      </c>
      <c r="E441" s="7">
        <f t="shared" si="30"/>
        <v>2.0793599999999876E-3</v>
      </c>
      <c r="F441" s="7">
        <f>ABS(Table21[[#This Row],[Erorr 1]])</f>
        <v>4.5599999999999863E-2</v>
      </c>
      <c r="G441" s="8">
        <f>Table21[[#This Row],[Abs Erorr 1]]/Table21[[#This Row],[Adj Close]]</f>
        <v>1.2664555907348737E-2</v>
      </c>
      <c r="H441" s="6">
        <f t="shared" si="33"/>
        <v>3.5003666666666664</v>
      </c>
      <c r="I441" s="9">
        <f>(Table21[[#This Row],[Adj Close]]-Table21[[#This Row],[3-MA]])</f>
        <v>0.10023333333333362</v>
      </c>
      <c r="J441" s="5">
        <f t="shared" si="32"/>
        <v>1.0046721111111169E-2</v>
      </c>
      <c r="K441" s="5">
        <f>ABS(Table21[[#This Row],[Erorr 2]])</f>
        <v>0.10023333333333362</v>
      </c>
      <c r="L441" s="8">
        <f>Table21[[#This Row],[Abs Erorr 2]]/Table21[[#This Row],[Adj Close]]</f>
        <v>2.7837952933770376E-2</v>
      </c>
      <c r="M441" s="6">
        <f t="shared" si="34"/>
        <v>3.5459333333333327</v>
      </c>
      <c r="N441" s="11">
        <f>Table21[[#This Row],[Adj Close]]-Table21[[#This Row],[6-MA]]</f>
        <v>5.4666666666667307E-2</v>
      </c>
      <c r="O441" s="12">
        <f>(Table21[[#This Row],[Adj Close]]-M441)^2</f>
        <v>2.9884444444445144E-3</v>
      </c>
      <c r="P441" s="12">
        <f>ABS(Table21[[#This Row],[Erorr 3]])</f>
        <v>5.4666666666667307E-2</v>
      </c>
      <c r="Q441" s="182">
        <f>Table21[[#This Row],[Abs Erorr 3]]/Table21[[#This Row],[Adj Close]]</f>
        <v>1.5182654742728242E-2</v>
      </c>
    </row>
    <row r="442" spans="1:17" x14ac:dyDescent="0.3">
      <c r="A442" s="72">
        <v>44104</v>
      </c>
      <c r="B442" s="95">
        <v>3.5642</v>
      </c>
      <c r="C442" s="6">
        <f t="shared" si="31"/>
        <v>3.6006</v>
      </c>
      <c r="D442" s="19">
        <f>Table21[[#This Row],[Adj Close]]-Table21[[#This Row],[Naive Trend ]]</f>
        <v>-3.6399999999999988E-2</v>
      </c>
      <c r="E442" s="7">
        <f t="shared" si="30"/>
        <v>1.3249599999999992E-3</v>
      </c>
      <c r="F442" s="7">
        <f>ABS(Table21[[#This Row],[Erorr 1]])</f>
        <v>3.6399999999999988E-2</v>
      </c>
      <c r="G442" s="8">
        <f>Table21[[#This Row],[Abs Erorr 1]]/Table21[[#This Row],[Adj Close]]</f>
        <v>1.0212670444980637E-2</v>
      </c>
      <c r="H442" s="6">
        <f t="shared" si="33"/>
        <v>3.5337666666666667</v>
      </c>
      <c r="I442" s="9">
        <f>(Table21[[#This Row],[Adj Close]]-Table21[[#This Row],[3-MA]])</f>
        <v>3.0433333333333312E-2</v>
      </c>
      <c r="J442" s="5">
        <f t="shared" si="32"/>
        <v>9.2618777777777651E-4</v>
      </c>
      <c r="K442" s="5">
        <f>ABS(Table21[[#This Row],[Erorr 2]])</f>
        <v>3.0433333333333312E-2</v>
      </c>
      <c r="L442" s="8">
        <f>Table21[[#This Row],[Abs Erorr 2]]/Table21[[#This Row],[Adj Close]]</f>
        <v>8.5386154910872883E-3</v>
      </c>
      <c r="M442" s="6">
        <f t="shared" si="34"/>
        <v>3.5444166666666668</v>
      </c>
      <c r="N442" s="11">
        <f>Table21[[#This Row],[Adj Close]]-Table21[[#This Row],[6-MA]]</f>
        <v>1.9783333333333264E-2</v>
      </c>
      <c r="O442" s="12">
        <f>(Table21[[#This Row],[Adj Close]]-M442)^2</f>
        <v>3.9138027777777505E-4</v>
      </c>
      <c r="P442" s="12">
        <f>ABS(Table21[[#This Row],[Erorr 3]])</f>
        <v>1.9783333333333264E-2</v>
      </c>
      <c r="Q442" s="182">
        <f>Table21[[#This Row],[Abs Erorr 3]]/Table21[[#This Row],[Adj Close]]</f>
        <v>5.5505676823223342E-3</v>
      </c>
    </row>
    <row r="443" spans="1:17" x14ac:dyDescent="0.3">
      <c r="A443" s="72">
        <v>44105</v>
      </c>
      <c r="B443" s="95">
        <v>3.5276999999999998</v>
      </c>
      <c r="C443" s="6">
        <f t="shared" si="31"/>
        <v>3.5642</v>
      </c>
      <c r="D443" s="19">
        <f>Table21[[#This Row],[Adj Close]]-Table21[[#This Row],[Naive Trend ]]</f>
        <v>-3.6500000000000199E-2</v>
      </c>
      <c r="E443" s="7">
        <f t="shared" si="30"/>
        <v>1.3322500000000146E-3</v>
      </c>
      <c r="F443" s="7">
        <f>ABS(Table21[[#This Row],[Erorr 1]])</f>
        <v>3.6500000000000199E-2</v>
      </c>
      <c r="G443" s="8">
        <f>Table21[[#This Row],[Abs Erorr 1]]/Table21[[#This Row],[Adj Close]]</f>
        <v>1.0346684808798991E-2</v>
      </c>
      <c r="H443" s="6">
        <f t="shared" si="33"/>
        <v>3.5732666666666666</v>
      </c>
      <c r="I443" s="9">
        <f>(Table21[[#This Row],[Adj Close]]-Table21[[#This Row],[3-MA]])</f>
        <v>-4.5566666666666755E-2</v>
      </c>
      <c r="J443" s="5">
        <f t="shared" si="32"/>
        <v>2.0763211111111193E-3</v>
      </c>
      <c r="K443" s="5">
        <f>ABS(Table21[[#This Row],[Erorr 2]])</f>
        <v>4.5566666666666755E-2</v>
      </c>
      <c r="L443" s="8">
        <f>Table21[[#This Row],[Abs Erorr 2]]/Table21[[#This Row],[Adj Close]]</f>
        <v>1.291682021335906E-2</v>
      </c>
      <c r="M443" s="6">
        <f t="shared" si="34"/>
        <v>3.5337833333333335</v>
      </c>
      <c r="N443" s="11">
        <f>Table21[[#This Row],[Adj Close]]-Table21[[#This Row],[6-MA]]</f>
        <v>-6.0833333333336626E-3</v>
      </c>
      <c r="O443" s="12">
        <f>(Table21[[#This Row],[Adj Close]]-M443)^2</f>
        <v>3.7006944444448447E-5</v>
      </c>
      <c r="P443" s="12">
        <f>ABS(Table21[[#This Row],[Erorr 3]])</f>
        <v>6.0833333333336626E-3</v>
      </c>
      <c r="Q443" s="182">
        <f>Table21[[#This Row],[Abs Erorr 3]]/Table21[[#This Row],[Adj Close]]</f>
        <v>1.724447468133249E-3</v>
      </c>
    </row>
    <row r="444" spans="1:17" x14ac:dyDescent="0.3">
      <c r="A444" s="72">
        <v>44106</v>
      </c>
      <c r="B444" s="95">
        <v>3.4821</v>
      </c>
      <c r="C444" s="6">
        <f t="shared" si="31"/>
        <v>3.5276999999999998</v>
      </c>
      <c r="D444" s="19">
        <f>Table21[[#This Row],[Adj Close]]-Table21[[#This Row],[Naive Trend ]]</f>
        <v>-4.5599999999999863E-2</v>
      </c>
      <c r="E444" s="7">
        <f t="shared" si="30"/>
        <v>2.0793599999999876E-3</v>
      </c>
      <c r="F444" s="7">
        <f>ABS(Table21[[#This Row],[Erorr 1]])</f>
        <v>4.5599999999999863E-2</v>
      </c>
      <c r="G444" s="8">
        <f>Table21[[#This Row],[Abs Erorr 1]]/Table21[[#This Row],[Adj Close]]</f>
        <v>1.3095545791332777E-2</v>
      </c>
      <c r="H444" s="6">
        <f t="shared" si="33"/>
        <v>3.5641666666666665</v>
      </c>
      <c r="I444" s="9">
        <f>(Table21[[#This Row],[Adj Close]]-Table21[[#This Row],[3-MA]])</f>
        <v>-8.206666666666651E-2</v>
      </c>
      <c r="J444" s="5">
        <f t="shared" si="32"/>
        <v>6.7349377777777518E-3</v>
      </c>
      <c r="K444" s="5">
        <f>ABS(Table21[[#This Row],[Erorr 2]])</f>
        <v>8.206666666666651E-2</v>
      </c>
      <c r="L444" s="8">
        <f>Table21[[#This Row],[Abs Erorr 2]]/Table21[[#This Row],[Adj Close]]</f>
        <v>2.3568153317442494E-2</v>
      </c>
      <c r="M444" s="6">
        <f t="shared" si="34"/>
        <v>3.5322666666666667</v>
      </c>
      <c r="N444" s="11">
        <f>Table21[[#This Row],[Adj Close]]-Table21[[#This Row],[6-MA]]</f>
        <v>-5.0166666666666693E-2</v>
      </c>
      <c r="O444" s="12">
        <f>(Table21[[#This Row],[Adj Close]]-M444)^2</f>
        <v>2.5166944444444473E-3</v>
      </c>
      <c r="P444" s="12">
        <f>ABS(Table21[[#This Row],[Erorr 3]])</f>
        <v>5.0166666666666693E-2</v>
      </c>
      <c r="Q444" s="182">
        <f>Table21[[#This Row],[Abs Erorr 3]]/Table21[[#This Row],[Adj Close]]</f>
        <v>1.440701492394437E-2</v>
      </c>
    </row>
    <row r="445" spans="1:17" x14ac:dyDescent="0.3">
      <c r="A445" s="72">
        <v>44109</v>
      </c>
      <c r="B445" s="95">
        <v>3.5823999999999998</v>
      </c>
      <c r="C445" s="6">
        <f t="shared" si="31"/>
        <v>3.4821</v>
      </c>
      <c r="D445" s="19">
        <f>Table21[[#This Row],[Adj Close]]-Table21[[#This Row],[Naive Trend ]]</f>
        <v>0.10029999999999983</v>
      </c>
      <c r="E445" s="7">
        <f t="shared" si="30"/>
        <v>1.0060089999999966E-2</v>
      </c>
      <c r="F445" s="7">
        <f>ABS(Table21[[#This Row],[Erorr 1]])</f>
        <v>0.10029999999999983</v>
      </c>
      <c r="G445" s="8">
        <f>Table21[[#This Row],[Abs Erorr 1]]/Table21[[#This Row],[Adj Close]]</f>
        <v>2.7997990174184858E-2</v>
      </c>
      <c r="H445" s="6">
        <f t="shared" si="33"/>
        <v>3.5246666666666666</v>
      </c>
      <c r="I445" s="9">
        <f>(Table21[[#This Row],[Adj Close]]-Table21[[#This Row],[3-MA]])</f>
        <v>5.7733333333333192E-2</v>
      </c>
      <c r="J445" s="5">
        <f t="shared" si="32"/>
        <v>3.3331377777777614E-3</v>
      </c>
      <c r="K445" s="5">
        <f>ABS(Table21[[#This Row],[Erorr 2]])</f>
        <v>5.7733333333333192E-2</v>
      </c>
      <c r="L445" s="8">
        <f>Table21[[#This Row],[Abs Erorr 2]]/Table21[[#This Row],[Adj Close]]</f>
        <v>1.6115825517344015E-2</v>
      </c>
      <c r="M445" s="6">
        <f t="shared" si="34"/>
        <v>3.5292166666666667</v>
      </c>
      <c r="N445" s="11">
        <f>Table21[[#This Row],[Adj Close]]-Table21[[#This Row],[6-MA]]</f>
        <v>5.3183333333333138E-2</v>
      </c>
      <c r="O445" s="12">
        <f>(Table21[[#This Row],[Adj Close]]-M445)^2</f>
        <v>2.8284669444444237E-3</v>
      </c>
      <c r="P445" s="12">
        <f>ABS(Table21[[#This Row],[Erorr 3]])</f>
        <v>5.3183333333333138E-2</v>
      </c>
      <c r="Q445" s="182">
        <f>Table21[[#This Row],[Abs Erorr 3]]/Table21[[#This Row],[Adj Close]]</f>
        <v>1.4845727259193038E-2</v>
      </c>
    </row>
    <row r="446" spans="1:17" x14ac:dyDescent="0.3">
      <c r="A446" s="72">
        <v>44110</v>
      </c>
      <c r="B446" s="95">
        <v>3.5642</v>
      </c>
      <c r="C446" s="6">
        <f t="shared" si="31"/>
        <v>3.5823999999999998</v>
      </c>
      <c r="D446" s="19">
        <f>Table21[[#This Row],[Adj Close]]-Table21[[#This Row],[Naive Trend ]]</f>
        <v>-1.8199999999999772E-2</v>
      </c>
      <c r="E446" s="7">
        <f t="shared" si="30"/>
        <v>3.3123999999999171E-4</v>
      </c>
      <c r="F446" s="7">
        <f>ABS(Table21[[#This Row],[Erorr 1]])</f>
        <v>1.8199999999999772E-2</v>
      </c>
      <c r="G446" s="8">
        <f>Table21[[#This Row],[Abs Erorr 1]]/Table21[[#This Row],[Adj Close]]</f>
        <v>5.1063352224902563E-3</v>
      </c>
      <c r="H446" s="6">
        <f t="shared" si="33"/>
        <v>3.5307333333333335</v>
      </c>
      <c r="I446" s="9">
        <f>(Table21[[#This Row],[Adj Close]]-Table21[[#This Row],[3-MA]])</f>
        <v>3.3466666666666534E-2</v>
      </c>
      <c r="J446" s="5">
        <f t="shared" si="32"/>
        <v>1.1200177777777689E-3</v>
      </c>
      <c r="K446" s="5">
        <f>ABS(Table21[[#This Row],[Erorr 2]])</f>
        <v>3.3466666666666534E-2</v>
      </c>
      <c r="L446" s="8">
        <f>Table21[[#This Row],[Abs Erorr 2]]/Table21[[#This Row],[Adj Close]]</f>
        <v>9.3896713615023095E-3</v>
      </c>
      <c r="M446" s="6">
        <f t="shared" si="34"/>
        <v>3.5519999999999996</v>
      </c>
      <c r="N446" s="11">
        <f>Table21[[#This Row],[Adj Close]]-Table21[[#This Row],[6-MA]]</f>
        <v>1.2200000000000433E-2</v>
      </c>
      <c r="O446" s="12">
        <f>(Table21[[#This Row],[Adj Close]]-M446)^2</f>
        <v>1.4884000000001056E-4</v>
      </c>
      <c r="P446" s="12">
        <f>ABS(Table21[[#This Row],[Erorr 3]])</f>
        <v>1.2200000000000433E-2</v>
      </c>
      <c r="Q446" s="182">
        <f>Table21[[#This Row],[Abs Erorr 3]]/Table21[[#This Row],[Adj Close]]</f>
        <v>3.4229280062848416E-3</v>
      </c>
    </row>
    <row r="447" spans="1:17" x14ac:dyDescent="0.3">
      <c r="A447" s="72">
        <v>44111</v>
      </c>
      <c r="B447" s="95">
        <v>3.5550000000000002</v>
      </c>
      <c r="C447" s="6">
        <f t="shared" si="31"/>
        <v>3.5642</v>
      </c>
      <c r="D447" s="19">
        <f>Table21[[#This Row],[Adj Close]]-Table21[[#This Row],[Naive Trend ]]</f>
        <v>-9.1999999999998749E-3</v>
      </c>
      <c r="E447" s="7">
        <f t="shared" si="30"/>
        <v>8.4639999999997699E-5</v>
      </c>
      <c r="F447" s="7">
        <f>ABS(Table21[[#This Row],[Erorr 1]])</f>
        <v>9.1999999999998749E-3</v>
      </c>
      <c r="G447" s="8">
        <f>Table21[[#This Row],[Abs Erorr 1]]/Table21[[#This Row],[Adj Close]]</f>
        <v>2.5879043600562234E-3</v>
      </c>
      <c r="H447" s="6">
        <f t="shared" si="33"/>
        <v>3.5428999999999999</v>
      </c>
      <c r="I447" s="9">
        <f>(Table21[[#This Row],[Adj Close]]-Table21[[#This Row],[3-MA]])</f>
        <v>1.2100000000000222E-2</v>
      </c>
      <c r="J447" s="5">
        <f t="shared" si="32"/>
        <v>1.4641000000000537E-4</v>
      </c>
      <c r="K447" s="5">
        <f>ABS(Table21[[#This Row],[Erorr 2]])</f>
        <v>1.2100000000000222E-2</v>
      </c>
      <c r="L447" s="8">
        <f>Table21[[#This Row],[Abs Erorr 2]]/Table21[[#This Row],[Adj Close]]</f>
        <v>3.4036568213784025E-3</v>
      </c>
      <c r="M447" s="6">
        <f t="shared" si="34"/>
        <v>3.5535333333333328</v>
      </c>
      <c r="N447" s="11">
        <f>Table21[[#This Row],[Adj Close]]-Table21[[#This Row],[6-MA]]</f>
        <v>1.4666666666673933E-3</v>
      </c>
      <c r="O447" s="12">
        <f>(Table21[[#This Row],[Adj Close]]-M447)^2</f>
        <v>2.1511111111132426E-6</v>
      </c>
      <c r="P447" s="12">
        <f>ABS(Table21[[#This Row],[Erorr 3]])</f>
        <v>1.4666666666673933E-3</v>
      </c>
      <c r="Q447" s="182">
        <f>Table21[[#This Row],[Abs Erorr 3]]/Table21[[#This Row],[Adj Close]]</f>
        <v>4.1256446319757896E-4</v>
      </c>
    </row>
    <row r="448" spans="1:17" x14ac:dyDescent="0.3">
      <c r="A448" s="72">
        <v>44112</v>
      </c>
      <c r="B448" s="95">
        <v>3.6006</v>
      </c>
      <c r="C448" s="6">
        <f t="shared" si="31"/>
        <v>3.5550000000000002</v>
      </c>
      <c r="D448" s="19">
        <f>Table21[[#This Row],[Adj Close]]-Table21[[#This Row],[Naive Trend ]]</f>
        <v>4.5599999999999863E-2</v>
      </c>
      <c r="E448" s="7">
        <f t="shared" si="30"/>
        <v>2.0793599999999876E-3</v>
      </c>
      <c r="F448" s="7">
        <f>ABS(Table21[[#This Row],[Erorr 1]])</f>
        <v>4.5599999999999863E-2</v>
      </c>
      <c r="G448" s="8">
        <f>Table21[[#This Row],[Abs Erorr 1]]/Table21[[#This Row],[Adj Close]]</f>
        <v>1.2664555907348737E-2</v>
      </c>
      <c r="H448" s="6">
        <f t="shared" si="33"/>
        <v>3.5671999999999997</v>
      </c>
      <c r="I448" s="9">
        <f>(Table21[[#This Row],[Adj Close]]-Table21[[#This Row],[3-MA]])</f>
        <v>3.3400000000000318E-2</v>
      </c>
      <c r="J448" s="5">
        <f t="shared" si="32"/>
        <v>1.1155600000000213E-3</v>
      </c>
      <c r="K448" s="5">
        <f>ABS(Table21[[#This Row],[Erorr 2]])</f>
        <v>3.3400000000000318E-2</v>
      </c>
      <c r="L448" s="8">
        <f>Table21[[#This Row],[Abs Erorr 2]]/Table21[[#This Row],[Adj Close]]</f>
        <v>9.2762317391546743E-3</v>
      </c>
      <c r="M448" s="6">
        <f t="shared" si="34"/>
        <v>3.5459333333333336</v>
      </c>
      <c r="N448" s="11">
        <f>Table21[[#This Row],[Adj Close]]-Table21[[#This Row],[6-MA]]</f>
        <v>5.4666666666666419E-2</v>
      </c>
      <c r="O448" s="12">
        <f>(Table21[[#This Row],[Adj Close]]-M448)^2</f>
        <v>2.9884444444444173E-3</v>
      </c>
      <c r="P448" s="12">
        <f>ABS(Table21[[#This Row],[Erorr 3]])</f>
        <v>5.4666666666666419E-2</v>
      </c>
      <c r="Q448" s="182">
        <f>Table21[[#This Row],[Abs Erorr 3]]/Table21[[#This Row],[Adj Close]]</f>
        <v>1.5182654742727996E-2</v>
      </c>
    </row>
    <row r="449" spans="1:17" x14ac:dyDescent="0.3">
      <c r="A449" s="72">
        <v>44113</v>
      </c>
      <c r="B449" s="95">
        <v>3.6736</v>
      </c>
      <c r="C449" s="6">
        <f t="shared" si="31"/>
        <v>3.6006</v>
      </c>
      <c r="D449" s="19">
        <f>Table21[[#This Row],[Adj Close]]-Table21[[#This Row],[Naive Trend ]]</f>
        <v>7.2999999999999954E-2</v>
      </c>
      <c r="E449" s="7">
        <f t="shared" si="30"/>
        <v>5.3289999999999935E-3</v>
      </c>
      <c r="F449" s="7">
        <f>ABS(Table21[[#This Row],[Erorr 1]])</f>
        <v>7.2999999999999954E-2</v>
      </c>
      <c r="G449" s="8">
        <f>Table21[[#This Row],[Abs Erorr 1]]/Table21[[#This Row],[Adj Close]]</f>
        <v>1.9871515679442495E-2</v>
      </c>
      <c r="H449" s="6">
        <f t="shared" si="33"/>
        <v>3.5732666666666666</v>
      </c>
      <c r="I449" s="9">
        <f>(Table21[[#This Row],[Adj Close]]-Table21[[#This Row],[3-MA]])</f>
        <v>0.10033333333333339</v>
      </c>
      <c r="J449" s="5">
        <f t="shared" si="32"/>
        <v>1.0066777777777789E-2</v>
      </c>
      <c r="K449" s="5">
        <f>ABS(Table21[[#This Row],[Erorr 2]])</f>
        <v>0.10033333333333339</v>
      </c>
      <c r="L449" s="8">
        <f>Table21[[#This Row],[Abs Erorr 2]]/Table21[[#This Row],[Adj Close]]</f>
        <v>2.7311991869918714E-2</v>
      </c>
      <c r="M449" s="6">
        <f t="shared" si="34"/>
        <v>3.552</v>
      </c>
      <c r="N449" s="11">
        <f>Table21[[#This Row],[Adj Close]]-Table21[[#This Row],[6-MA]]</f>
        <v>0.12159999999999993</v>
      </c>
      <c r="O449" s="12">
        <f>(Table21[[#This Row],[Adj Close]]-M449)^2</f>
        <v>1.4786559999999983E-2</v>
      </c>
      <c r="P449" s="12">
        <f>ABS(Table21[[#This Row],[Erorr 3]])</f>
        <v>0.12159999999999993</v>
      </c>
      <c r="Q449" s="182">
        <f>Table21[[#This Row],[Abs Erorr 3]]/Table21[[#This Row],[Adj Close]]</f>
        <v>3.3101045296167225E-2</v>
      </c>
    </row>
    <row r="450" spans="1:17" x14ac:dyDescent="0.3">
      <c r="A450" s="72">
        <v>44116</v>
      </c>
      <c r="B450" s="95">
        <v>3.6736</v>
      </c>
      <c r="C450" s="6">
        <f t="shared" si="31"/>
        <v>3.6736</v>
      </c>
      <c r="D450" s="19">
        <f>Table21[[#This Row],[Adj Close]]-Table21[[#This Row],[Naive Trend ]]</f>
        <v>0</v>
      </c>
      <c r="E450" s="7">
        <f t="shared" si="30"/>
        <v>0</v>
      </c>
      <c r="F450" s="7">
        <f>ABS(Table21[[#This Row],[Erorr 1]])</f>
        <v>0</v>
      </c>
      <c r="G450" s="8">
        <f>Table21[[#This Row],[Abs Erorr 1]]/Table21[[#This Row],[Adj Close]]</f>
        <v>0</v>
      </c>
      <c r="H450" s="6">
        <f t="shared" si="33"/>
        <v>3.6097333333333332</v>
      </c>
      <c r="I450" s="9">
        <f>(Table21[[#This Row],[Adj Close]]-Table21[[#This Row],[3-MA]])</f>
        <v>6.3866666666666738E-2</v>
      </c>
      <c r="J450" s="5">
        <f t="shared" si="32"/>
        <v>4.0789511111111202E-3</v>
      </c>
      <c r="K450" s="5">
        <f>ABS(Table21[[#This Row],[Erorr 2]])</f>
        <v>6.3866666666666738E-2</v>
      </c>
      <c r="L450" s="8">
        <f>Table21[[#This Row],[Abs Erorr 2]]/Table21[[#This Row],[Adj Close]]</f>
        <v>1.7385307781649265E-2</v>
      </c>
      <c r="M450" s="6">
        <f t="shared" si="34"/>
        <v>3.576316666666667</v>
      </c>
      <c r="N450" s="11">
        <f>Table21[[#This Row],[Adj Close]]-Table21[[#This Row],[6-MA]]</f>
        <v>9.7283333333332944E-2</v>
      </c>
      <c r="O450" s="12">
        <f>(Table21[[#This Row],[Adj Close]]-M450)^2</f>
        <v>9.4640469444443685E-3</v>
      </c>
      <c r="P450" s="12">
        <f>ABS(Table21[[#This Row],[Erorr 3]])</f>
        <v>9.7283333333332944E-2</v>
      </c>
      <c r="Q450" s="182">
        <f>Table21[[#This Row],[Abs Erorr 3]]/Table21[[#This Row],[Adj Close]]</f>
        <v>2.6481743612078872E-2</v>
      </c>
    </row>
    <row r="451" spans="1:17" x14ac:dyDescent="0.3">
      <c r="A451" s="72">
        <v>44117</v>
      </c>
      <c r="B451" s="95">
        <v>3.6827000000000001</v>
      </c>
      <c r="C451" s="6">
        <f t="shared" si="31"/>
        <v>3.6736</v>
      </c>
      <c r="D451" s="19">
        <f>Table21[[#This Row],[Adj Close]]-Table21[[#This Row],[Naive Trend ]]</f>
        <v>9.100000000000108E-3</v>
      </c>
      <c r="E451" s="7">
        <f t="shared" ref="E451:E514" si="35">(B451-C451)^2</f>
        <v>8.2810000000001967E-5</v>
      </c>
      <c r="F451" s="7">
        <f>ABS(Table21[[#This Row],[Erorr 1]])</f>
        <v>9.100000000000108E-3</v>
      </c>
      <c r="G451" s="8">
        <f>Table21[[#This Row],[Abs Erorr 1]]/Table21[[#This Row],[Adj Close]]</f>
        <v>2.4710131153773338E-3</v>
      </c>
      <c r="H451" s="6">
        <f t="shared" si="33"/>
        <v>3.6492666666666671</v>
      </c>
      <c r="I451" s="9">
        <f>(Table21[[#This Row],[Adj Close]]-Table21[[#This Row],[3-MA]])</f>
        <v>3.3433333333332982E-2</v>
      </c>
      <c r="J451" s="5">
        <f t="shared" si="32"/>
        <v>1.1177877777777542E-3</v>
      </c>
      <c r="K451" s="5">
        <f>ABS(Table21[[#This Row],[Erorr 2]])</f>
        <v>3.3433333333332982E-2</v>
      </c>
      <c r="L451" s="8">
        <f>Table21[[#This Row],[Abs Erorr 2]]/Table21[[#This Row],[Adj Close]]</f>
        <v>9.0784840832359368E-3</v>
      </c>
      <c r="M451" s="6">
        <f t="shared" si="34"/>
        <v>3.6082333333333332</v>
      </c>
      <c r="N451" s="11">
        <f>Table21[[#This Row],[Adj Close]]-Table21[[#This Row],[6-MA]]</f>
        <v>7.4466666666666903E-2</v>
      </c>
      <c r="O451" s="12">
        <f>(Table21[[#This Row],[Adj Close]]-M451)^2</f>
        <v>5.5452844444444796E-3</v>
      </c>
      <c r="P451" s="12">
        <f>ABS(Table21[[#This Row],[Erorr 3]])</f>
        <v>7.4466666666666903E-2</v>
      </c>
      <c r="Q451" s="182">
        <f>Table21[[#This Row],[Abs Erorr 3]]/Table21[[#This Row],[Adj Close]]</f>
        <v>2.022067142766636E-2</v>
      </c>
    </row>
    <row r="452" spans="1:17" x14ac:dyDescent="0.3">
      <c r="A452" s="72">
        <v>44118</v>
      </c>
      <c r="B452" s="95">
        <v>3.7191000000000001</v>
      </c>
      <c r="C452" s="6">
        <f t="shared" ref="C452:C515" si="36">B451</f>
        <v>3.6827000000000001</v>
      </c>
      <c r="D452" s="19">
        <f>Table21[[#This Row],[Adj Close]]-Table21[[#This Row],[Naive Trend ]]</f>
        <v>3.6399999999999988E-2</v>
      </c>
      <c r="E452" s="7">
        <f t="shared" si="35"/>
        <v>1.3249599999999992E-3</v>
      </c>
      <c r="F452" s="7">
        <f>ABS(Table21[[#This Row],[Erorr 1]])</f>
        <v>3.6399999999999988E-2</v>
      </c>
      <c r="G452" s="8">
        <f>Table21[[#This Row],[Abs Erorr 1]]/Table21[[#This Row],[Adj Close]]</f>
        <v>9.7873141351402185E-3</v>
      </c>
      <c r="H452" s="6">
        <f t="shared" si="33"/>
        <v>3.6766333333333332</v>
      </c>
      <c r="I452" s="9">
        <f>(Table21[[#This Row],[Adj Close]]-Table21[[#This Row],[3-MA]])</f>
        <v>4.2466666666666875E-2</v>
      </c>
      <c r="J452" s="5">
        <f t="shared" si="32"/>
        <v>1.8034177777777954E-3</v>
      </c>
      <c r="K452" s="5">
        <f>ABS(Table21[[#This Row],[Erorr 2]])</f>
        <v>4.2466666666666875E-2</v>
      </c>
      <c r="L452" s="8">
        <f>Table21[[#This Row],[Abs Erorr 2]]/Table21[[#This Row],[Adj Close]]</f>
        <v>1.1418533157663648E-2</v>
      </c>
      <c r="M452" s="6">
        <f t="shared" si="34"/>
        <v>3.6249500000000001</v>
      </c>
      <c r="N452" s="11">
        <f>Table21[[#This Row],[Adj Close]]-Table21[[#This Row],[6-MA]]</f>
        <v>9.4149999999999956E-2</v>
      </c>
      <c r="O452" s="12">
        <f>(Table21[[#This Row],[Adj Close]]-M452)^2</f>
        <v>8.8642224999999925E-3</v>
      </c>
      <c r="P452" s="12">
        <f>ABS(Table21[[#This Row],[Erorr 3]])</f>
        <v>9.4149999999999956E-2</v>
      </c>
      <c r="Q452" s="182">
        <f>Table21[[#This Row],[Abs Erorr 3]]/Table21[[#This Row],[Adj Close]]</f>
        <v>2.5315264445699218E-2</v>
      </c>
    </row>
    <row r="453" spans="1:17" x14ac:dyDescent="0.3">
      <c r="A453" s="72">
        <v>44119</v>
      </c>
      <c r="B453" s="95">
        <v>3.6827000000000001</v>
      </c>
      <c r="C453" s="6">
        <f t="shared" si="36"/>
        <v>3.7191000000000001</v>
      </c>
      <c r="D453" s="19">
        <f>Table21[[#This Row],[Adj Close]]-Table21[[#This Row],[Naive Trend ]]</f>
        <v>-3.6399999999999988E-2</v>
      </c>
      <c r="E453" s="7">
        <f t="shared" si="35"/>
        <v>1.3249599999999992E-3</v>
      </c>
      <c r="F453" s="7">
        <f>ABS(Table21[[#This Row],[Erorr 1]])</f>
        <v>3.6399999999999988E-2</v>
      </c>
      <c r="G453" s="8">
        <f>Table21[[#This Row],[Abs Erorr 1]]/Table21[[#This Row],[Adj Close]]</f>
        <v>9.8840524615092153E-3</v>
      </c>
      <c r="H453" s="6">
        <f t="shared" si="33"/>
        <v>3.6918000000000002</v>
      </c>
      <c r="I453" s="9">
        <f>(Table21[[#This Row],[Adj Close]]-Table21[[#This Row],[3-MA]])</f>
        <v>-9.100000000000108E-3</v>
      </c>
      <c r="J453" s="5">
        <f t="shared" ref="J453:J516" si="37">(B453-H453)^2</f>
        <v>8.2810000000001967E-5</v>
      </c>
      <c r="K453" s="5">
        <f>ABS(Table21[[#This Row],[Erorr 2]])</f>
        <v>9.100000000000108E-3</v>
      </c>
      <c r="L453" s="8">
        <f>Table21[[#This Row],[Abs Erorr 2]]/Table21[[#This Row],[Adj Close]]</f>
        <v>2.4710131153773338E-3</v>
      </c>
      <c r="M453" s="6">
        <f t="shared" si="34"/>
        <v>3.6507666666666672</v>
      </c>
      <c r="N453" s="11">
        <f>Table21[[#This Row],[Adj Close]]-Table21[[#This Row],[6-MA]]</f>
        <v>3.1933333333332925E-2</v>
      </c>
      <c r="O453" s="12">
        <f>(Table21[[#This Row],[Adj Close]]-M453)^2</f>
        <v>1.0197377777777517E-3</v>
      </c>
      <c r="P453" s="12">
        <f>ABS(Table21[[#This Row],[Erorr 3]])</f>
        <v>3.1933333333332925E-2</v>
      </c>
      <c r="Q453" s="182">
        <f>Table21[[#This Row],[Abs Erorr 3]]/Table21[[#This Row],[Adj Close]]</f>
        <v>8.6711742290528481E-3</v>
      </c>
    </row>
    <row r="454" spans="1:17" x14ac:dyDescent="0.3">
      <c r="A454" s="72">
        <v>44120</v>
      </c>
      <c r="B454" s="95">
        <v>3.6736</v>
      </c>
      <c r="C454" s="6">
        <f t="shared" si="36"/>
        <v>3.6827000000000001</v>
      </c>
      <c r="D454" s="19">
        <f>Table21[[#This Row],[Adj Close]]-Table21[[#This Row],[Naive Trend ]]</f>
        <v>-9.100000000000108E-3</v>
      </c>
      <c r="E454" s="7">
        <f t="shared" si="35"/>
        <v>8.2810000000001967E-5</v>
      </c>
      <c r="F454" s="7">
        <f>ABS(Table21[[#This Row],[Erorr 1]])</f>
        <v>9.100000000000108E-3</v>
      </c>
      <c r="G454" s="8">
        <f>Table21[[#This Row],[Abs Erorr 1]]/Table21[[#This Row],[Adj Close]]</f>
        <v>2.4771341463414929E-3</v>
      </c>
      <c r="H454" s="6">
        <f t="shared" ref="H454:H517" si="38">AVERAGE(B451:B453)</f>
        <v>3.6948333333333334</v>
      </c>
      <c r="I454" s="9">
        <f>(Table21[[#This Row],[Adj Close]]-Table21[[#This Row],[3-MA]])</f>
        <v>-2.1233333333333437E-2</v>
      </c>
      <c r="J454" s="5">
        <f t="shared" si="37"/>
        <v>4.5085444444444884E-4</v>
      </c>
      <c r="K454" s="5">
        <f>ABS(Table21[[#This Row],[Erorr 2]])</f>
        <v>2.1233333333333437E-2</v>
      </c>
      <c r="L454" s="8">
        <f>Table21[[#This Row],[Abs Erorr 2]]/Table21[[#This Row],[Adj Close]]</f>
        <v>5.7799796747967759E-3</v>
      </c>
      <c r="M454" s="6">
        <f t="shared" si="34"/>
        <v>3.6720500000000005</v>
      </c>
      <c r="N454" s="11">
        <f>Table21[[#This Row],[Adj Close]]-Table21[[#This Row],[6-MA]]</f>
        <v>1.5499999999994962E-3</v>
      </c>
      <c r="O454" s="12">
        <f>(Table21[[#This Row],[Adj Close]]-M454)^2</f>
        <v>2.4024999999984384E-6</v>
      </c>
      <c r="P454" s="12">
        <f>ABS(Table21[[#This Row],[Erorr 3]])</f>
        <v>1.5499999999994962E-3</v>
      </c>
      <c r="Q454" s="182">
        <f>Table21[[#This Row],[Abs Erorr 3]]/Table21[[#This Row],[Adj Close]]</f>
        <v>4.2192944250857365E-4</v>
      </c>
    </row>
    <row r="455" spans="1:17" x14ac:dyDescent="0.3">
      <c r="A455" s="72">
        <v>44123</v>
      </c>
      <c r="B455" s="95">
        <v>3.8102999999999998</v>
      </c>
      <c r="C455" s="6">
        <f t="shared" si="36"/>
        <v>3.6736</v>
      </c>
      <c r="D455" s="19">
        <f>Table21[[#This Row],[Adj Close]]-Table21[[#This Row],[Naive Trend ]]</f>
        <v>0.13669999999999982</v>
      </c>
      <c r="E455" s="7">
        <f t="shared" si="35"/>
        <v>1.8686889999999953E-2</v>
      </c>
      <c r="F455" s="7">
        <f>ABS(Table21[[#This Row],[Erorr 1]])</f>
        <v>0.13669999999999982</v>
      </c>
      <c r="G455" s="8">
        <f>Table21[[#This Row],[Abs Erorr 1]]/Table21[[#This Row],[Adj Close]]</f>
        <v>3.5876440175314238E-2</v>
      </c>
      <c r="H455" s="6">
        <f t="shared" si="38"/>
        <v>3.6918000000000002</v>
      </c>
      <c r="I455" s="9">
        <f>(Table21[[#This Row],[Adj Close]]-Table21[[#This Row],[3-MA]])</f>
        <v>0.11849999999999961</v>
      </c>
      <c r="J455" s="5">
        <f t="shared" si="37"/>
        <v>1.4042249999999907E-2</v>
      </c>
      <c r="K455" s="5">
        <f>ABS(Table21[[#This Row],[Erorr 2]])</f>
        <v>0.11849999999999961</v>
      </c>
      <c r="L455" s="8">
        <f>Table21[[#This Row],[Abs Erorr 2]]/Table21[[#This Row],[Adj Close]]</f>
        <v>3.1099913392646148E-2</v>
      </c>
      <c r="M455" s="6">
        <f t="shared" si="34"/>
        <v>3.6842166666666665</v>
      </c>
      <c r="N455" s="11">
        <f>Table21[[#This Row],[Adj Close]]-Table21[[#This Row],[6-MA]]</f>
        <v>0.12608333333333333</v>
      </c>
      <c r="O455" s="12">
        <f>(Table21[[#This Row],[Adj Close]]-M455)^2</f>
        <v>1.5897006944444441E-2</v>
      </c>
      <c r="P455" s="12">
        <f>ABS(Table21[[#This Row],[Erorr 3]])</f>
        <v>0.12608333333333333</v>
      </c>
      <c r="Q455" s="182">
        <f>Table21[[#This Row],[Abs Erorr 3]]/Table21[[#This Row],[Adj Close]]</f>
        <v>3.3090132885424596E-2</v>
      </c>
    </row>
    <row r="456" spans="1:17" x14ac:dyDescent="0.3">
      <c r="A456" s="72">
        <v>44124</v>
      </c>
      <c r="B456" s="95">
        <v>3.8285</v>
      </c>
      <c r="C456" s="6">
        <f t="shared" si="36"/>
        <v>3.8102999999999998</v>
      </c>
      <c r="D456" s="19">
        <f>Table21[[#This Row],[Adj Close]]-Table21[[#This Row],[Naive Trend ]]</f>
        <v>1.8200000000000216E-2</v>
      </c>
      <c r="E456" s="7">
        <f t="shared" si="35"/>
        <v>3.3124000000000787E-4</v>
      </c>
      <c r="F456" s="7">
        <f>ABS(Table21[[#This Row],[Erorr 1]])</f>
        <v>1.8200000000000216E-2</v>
      </c>
      <c r="G456" s="8">
        <f>Table21[[#This Row],[Abs Erorr 1]]/Table21[[#This Row],[Adj Close]]</f>
        <v>4.7538200339559142E-3</v>
      </c>
      <c r="H456" s="6">
        <f t="shared" si="38"/>
        <v>3.7221999999999995</v>
      </c>
      <c r="I456" s="9">
        <f>(Table21[[#This Row],[Adj Close]]-Table21[[#This Row],[3-MA]])</f>
        <v>0.10630000000000051</v>
      </c>
      <c r="J456" s="5">
        <f t="shared" si="37"/>
        <v>1.1299690000000107E-2</v>
      </c>
      <c r="K456" s="5">
        <f>ABS(Table21[[#This Row],[Erorr 2]])</f>
        <v>0.10630000000000051</v>
      </c>
      <c r="L456" s="8">
        <f>Table21[[#This Row],[Abs Erorr 2]]/Table21[[#This Row],[Adj Close]]</f>
        <v>2.7765443385137915E-2</v>
      </c>
      <c r="M456" s="6">
        <f t="shared" si="34"/>
        <v>3.7069999999999994</v>
      </c>
      <c r="N456" s="11">
        <f>Table21[[#This Row],[Adj Close]]-Table21[[#This Row],[6-MA]]</f>
        <v>0.12150000000000061</v>
      </c>
      <c r="O456" s="12">
        <f>(Table21[[#This Row],[Adj Close]]-M456)^2</f>
        <v>1.4762250000000147E-2</v>
      </c>
      <c r="P456" s="12">
        <f>ABS(Table21[[#This Row],[Erorr 3]])</f>
        <v>0.12150000000000061</v>
      </c>
      <c r="Q456" s="182">
        <f>Table21[[#This Row],[Abs Erorr 3]]/Table21[[#This Row],[Adj Close]]</f>
        <v>3.1735666710199978E-2</v>
      </c>
    </row>
    <row r="457" spans="1:17" x14ac:dyDescent="0.3">
      <c r="A457" s="72">
        <v>44125</v>
      </c>
      <c r="B457" s="95">
        <v>3.9014000000000002</v>
      </c>
      <c r="C457" s="6">
        <f t="shared" si="36"/>
        <v>3.8285</v>
      </c>
      <c r="D457" s="19">
        <f>Table21[[#This Row],[Adj Close]]-Table21[[#This Row],[Naive Trend ]]</f>
        <v>7.2900000000000187E-2</v>
      </c>
      <c r="E457" s="7">
        <f t="shared" si="35"/>
        <v>5.3144100000000272E-3</v>
      </c>
      <c r="F457" s="7">
        <f>ABS(Table21[[#This Row],[Erorr 1]])</f>
        <v>7.2900000000000187E-2</v>
      </c>
      <c r="G457" s="8">
        <f>Table21[[#This Row],[Abs Erorr 1]]/Table21[[#This Row],[Adj Close]]</f>
        <v>1.8685600041010966E-2</v>
      </c>
      <c r="H457" s="6">
        <f t="shared" si="38"/>
        <v>3.7707999999999999</v>
      </c>
      <c r="I457" s="9">
        <f>(Table21[[#This Row],[Adj Close]]-Table21[[#This Row],[3-MA]])</f>
        <v>0.13060000000000027</v>
      </c>
      <c r="J457" s="5">
        <f t="shared" si="37"/>
        <v>1.7056360000000072E-2</v>
      </c>
      <c r="K457" s="5">
        <f>ABS(Table21[[#This Row],[Erorr 2]])</f>
        <v>0.13060000000000027</v>
      </c>
      <c r="L457" s="8">
        <f>Table21[[#This Row],[Abs Erorr 2]]/Table21[[#This Row],[Adj Close]]</f>
        <v>3.3475162762085474E-2</v>
      </c>
      <c r="M457" s="6">
        <f t="shared" ref="M457:M520" si="39">AVERAGE(B451:B456)</f>
        <v>3.7328166666666669</v>
      </c>
      <c r="N457" s="11">
        <f>Table21[[#This Row],[Adj Close]]-Table21[[#This Row],[6-MA]]</f>
        <v>0.16858333333333331</v>
      </c>
      <c r="O457" s="12">
        <f>(Table21[[#This Row],[Adj Close]]-M457)^2</f>
        <v>2.8420340277777768E-2</v>
      </c>
      <c r="P457" s="12">
        <f>ABS(Table21[[#This Row],[Erorr 3]])</f>
        <v>0.16858333333333331</v>
      </c>
      <c r="Q457" s="182">
        <f>Table21[[#This Row],[Abs Erorr 3]]/Table21[[#This Row],[Adj Close]]</f>
        <v>4.3210984091180932E-2</v>
      </c>
    </row>
    <row r="458" spans="1:17" x14ac:dyDescent="0.3">
      <c r="A458" s="72">
        <v>44126</v>
      </c>
      <c r="B458" s="95">
        <v>3.8923000000000001</v>
      </c>
      <c r="C458" s="6">
        <f t="shared" si="36"/>
        <v>3.9014000000000002</v>
      </c>
      <c r="D458" s="19">
        <f>Table21[[#This Row],[Adj Close]]-Table21[[#This Row],[Naive Trend ]]</f>
        <v>-9.100000000000108E-3</v>
      </c>
      <c r="E458" s="7">
        <f t="shared" si="35"/>
        <v>8.2810000000001967E-5</v>
      </c>
      <c r="F458" s="7">
        <f>ABS(Table21[[#This Row],[Erorr 1]])</f>
        <v>9.100000000000108E-3</v>
      </c>
      <c r="G458" s="8">
        <f>Table21[[#This Row],[Abs Erorr 1]]/Table21[[#This Row],[Adj Close]]</f>
        <v>2.3379492844847797E-3</v>
      </c>
      <c r="H458" s="6">
        <f t="shared" si="38"/>
        <v>3.8467333333333333</v>
      </c>
      <c r="I458" s="9">
        <f>(Table21[[#This Row],[Adj Close]]-Table21[[#This Row],[3-MA]])</f>
        <v>4.5566666666666755E-2</v>
      </c>
      <c r="J458" s="5">
        <f t="shared" si="37"/>
        <v>2.0763211111111193E-3</v>
      </c>
      <c r="K458" s="5">
        <f>ABS(Table21[[#This Row],[Erorr 2]])</f>
        <v>4.5566666666666755E-2</v>
      </c>
      <c r="L458" s="8">
        <f>Table21[[#This Row],[Abs Erorr 2]]/Table21[[#This Row],[Adj Close]]</f>
        <v>1.1706874256009751E-2</v>
      </c>
      <c r="M458" s="6">
        <f t="shared" si="39"/>
        <v>3.7692666666666663</v>
      </c>
      <c r="N458" s="11">
        <f>Table21[[#This Row],[Adj Close]]-Table21[[#This Row],[6-MA]]</f>
        <v>0.12303333333333377</v>
      </c>
      <c r="O458" s="12">
        <f>(Table21[[#This Row],[Adj Close]]-M458)^2</f>
        <v>1.5137201111111219E-2</v>
      </c>
      <c r="P458" s="12">
        <f>ABS(Table21[[#This Row],[Erorr 3]])</f>
        <v>0.12303333333333377</v>
      </c>
      <c r="Q458" s="182">
        <f>Table21[[#This Row],[Abs Erorr 3]]/Table21[[#This Row],[Adj Close]]</f>
        <v>3.160941688290568E-2</v>
      </c>
    </row>
    <row r="459" spans="1:17" x14ac:dyDescent="0.3">
      <c r="A459" s="72">
        <v>44127</v>
      </c>
      <c r="B459" s="95">
        <v>3.9197000000000002</v>
      </c>
      <c r="C459" s="6">
        <f t="shared" si="36"/>
        <v>3.8923000000000001</v>
      </c>
      <c r="D459" s="19">
        <f>Table21[[#This Row],[Adj Close]]-Table21[[#This Row],[Naive Trend ]]</f>
        <v>2.7400000000000091E-2</v>
      </c>
      <c r="E459" s="7">
        <f t="shared" si="35"/>
        <v>7.5076000000000493E-4</v>
      </c>
      <c r="F459" s="7">
        <f>ABS(Table21[[#This Row],[Erorr 1]])</f>
        <v>2.7400000000000091E-2</v>
      </c>
      <c r="G459" s="8">
        <f>Table21[[#This Row],[Abs Erorr 1]]/Table21[[#This Row],[Adj Close]]</f>
        <v>6.9903308926703807E-3</v>
      </c>
      <c r="H459" s="6">
        <f t="shared" si="38"/>
        <v>3.8740666666666672</v>
      </c>
      <c r="I459" s="9">
        <f>(Table21[[#This Row],[Adj Close]]-Table21[[#This Row],[3-MA]])</f>
        <v>4.563333333333297E-2</v>
      </c>
      <c r="J459" s="5">
        <f t="shared" si="37"/>
        <v>2.082401111111078E-3</v>
      </c>
      <c r="K459" s="5">
        <f>ABS(Table21[[#This Row],[Erorr 2]])</f>
        <v>4.563333333333297E-2</v>
      </c>
      <c r="L459" s="8">
        <f>Table21[[#This Row],[Abs Erorr 2]]/Table21[[#This Row],[Adj Close]]</f>
        <v>1.1642047435602971E-2</v>
      </c>
      <c r="M459" s="6">
        <f t="shared" si="39"/>
        <v>3.7981333333333329</v>
      </c>
      <c r="N459" s="11">
        <f>Table21[[#This Row],[Adj Close]]-Table21[[#This Row],[6-MA]]</f>
        <v>0.12156666666666727</v>
      </c>
      <c r="O459" s="12">
        <f>(Table21[[#This Row],[Adj Close]]-M459)^2</f>
        <v>1.477845444444459E-2</v>
      </c>
      <c r="P459" s="12">
        <f>ABS(Table21[[#This Row],[Erorr 3]])</f>
        <v>0.12156666666666727</v>
      </c>
      <c r="Q459" s="182">
        <f>Table21[[#This Row],[Abs Erorr 3]]/Table21[[#This Row],[Adj Close]]</f>
        <v>3.1014278303611822E-2</v>
      </c>
    </row>
    <row r="460" spans="1:17" x14ac:dyDescent="0.3">
      <c r="A460" s="72">
        <v>44130</v>
      </c>
      <c r="B460" s="95">
        <v>3.8559000000000001</v>
      </c>
      <c r="C460" s="6">
        <f t="shared" si="36"/>
        <v>3.9197000000000002</v>
      </c>
      <c r="D460" s="19">
        <f>Table21[[#This Row],[Adj Close]]-Table21[[#This Row],[Naive Trend ]]</f>
        <v>-6.3800000000000079E-2</v>
      </c>
      <c r="E460" s="7">
        <f t="shared" si="35"/>
        <v>4.0704400000000102E-3</v>
      </c>
      <c r="F460" s="7">
        <f>ABS(Table21[[#This Row],[Erorr 1]])</f>
        <v>6.3800000000000079E-2</v>
      </c>
      <c r="G460" s="8">
        <f>Table21[[#This Row],[Abs Erorr 1]]/Table21[[#This Row],[Adj Close]]</f>
        <v>1.6546072252911142E-2</v>
      </c>
      <c r="H460" s="6">
        <f t="shared" si="38"/>
        <v>3.9044666666666665</v>
      </c>
      <c r="I460" s="9">
        <f>(Table21[[#This Row],[Adj Close]]-Table21[[#This Row],[3-MA]])</f>
        <v>-4.8566666666666425E-2</v>
      </c>
      <c r="J460" s="5">
        <f t="shared" si="37"/>
        <v>2.3587211111110876E-3</v>
      </c>
      <c r="K460" s="5">
        <f>ABS(Table21[[#This Row],[Erorr 2]])</f>
        <v>4.8566666666666425E-2</v>
      </c>
      <c r="L460" s="8">
        <f>Table21[[#This Row],[Abs Erorr 2]]/Table21[[#This Row],[Adj Close]]</f>
        <v>1.2595416547801141E-2</v>
      </c>
      <c r="M460" s="6">
        <f t="shared" si="39"/>
        <v>3.8376333333333332</v>
      </c>
      <c r="N460" s="11">
        <f>Table21[[#This Row],[Adj Close]]-Table21[[#This Row],[6-MA]]</f>
        <v>1.8266666666666875E-2</v>
      </c>
      <c r="O460" s="12">
        <f>(Table21[[#This Row],[Adj Close]]-M460)^2</f>
        <v>3.3367111111111874E-4</v>
      </c>
      <c r="P460" s="12">
        <f>ABS(Table21[[#This Row],[Erorr 3]])</f>
        <v>1.8266666666666875E-2</v>
      </c>
      <c r="Q460" s="182">
        <f>Table21[[#This Row],[Abs Erorr 3]]/Table21[[#This Row],[Adj Close]]</f>
        <v>4.7373289417948789E-3</v>
      </c>
    </row>
    <row r="461" spans="1:17" x14ac:dyDescent="0.3">
      <c r="A461" s="72">
        <v>44131</v>
      </c>
      <c r="B461" s="95">
        <v>3.8650000000000002</v>
      </c>
      <c r="C461" s="6">
        <f t="shared" si="36"/>
        <v>3.8559000000000001</v>
      </c>
      <c r="D461" s="19">
        <f>Table21[[#This Row],[Adj Close]]-Table21[[#This Row],[Naive Trend ]]</f>
        <v>9.100000000000108E-3</v>
      </c>
      <c r="E461" s="7">
        <f t="shared" si="35"/>
        <v>8.2810000000001967E-5</v>
      </c>
      <c r="F461" s="7">
        <f>ABS(Table21[[#This Row],[Erorr 1]])</f>
        <v>9.100000000000108E-3</v>
      </c>
      <c r="G461" s="8">
        <f>Table21[[#This Row],[Abs Erorr 1]]/Table21[[#This Row],[Adj Close]]</f>
        <v>2.3544631306597948E-3</v>
      </c>
      <c r="H461" s="6">
        <f t="shared" si="38"/>
        <v>3.8893</v>
      </c>
      <c r="I461" s="9">
        <f>(Table21[[#This Row],[Adj Close]]-Table21[[#This Row],[3-MA]])</f>
        <v>-2.4299999999999766E-2</v>
      </c>
      <c r="J461" s="5">
        <f t="shared" si="37"/>
        <v>5.9048999999998866E-4</v>
      </c>
      <c r="K461" s="5">
        <f>ABS(Table21[[#This Row],[Erorr 2]])</f>
        <v>2.4299999999999766E-2</v>
      </c>
      <c r="L461" s="8">
        <f>Table21[[#This Row],[Abs Erorr 2]]/Table21[[#This Row],[Adj Close]]</f>
        <v>6.2871927554979988E-3</v>
      </c>
      <c r="M461" s="6">
        <f t="shared" si="39"/>
        <v>3.8680166666666671</v>
      </c>
      <c r="N461" s="11">
        <f>Table21[[#This Row],[Adj Close]]-Table21[[#This Row],[6-MA]]</f>
        <v>-3.0166666666668895E-3</v>
      </c>
      <c r="O461" s="12">
        <f>(Table21[[#This Row],[Adj Close]]-M461)^2</f>
        <v>9.1002777777791222E-6</v>
      </c>
      <c r="P461" s="12">
        <f>ABS(Table21[[#This Row],[Erorr 3]])</f>
        <v>3.0166666666668895E-3</v>
      </c>
      <c r="Q461" s="182">
        <f>Table21[[#This Row],[Abs Erorr 3]]/Table21[[#This Row],[Adj Close]]</f>
        <v>7.8050884001730643E-4</v>
      </c>
    </row>
    <row r="462" spans="1:17" x14ac:dyDescent="0.3">
      <c r="A462" s="72">
        <v>44132</v>
      </c>
      <c r="B462" s="95">
        <v>3.6918000000000002</v>
      </c>
      <c r="C462" s="6">
        <f t="shared" si="36"/>
        <v>3.8650000000000002</v>
      </c>
      <c r="D462" s="19">
        <f>Table21[[#This Row],[Adj Close]]-Table21[[#This Row],[Naive Trend ]]</f>
        <v>-0.17320000000000002</v>
      </c>
      <c r="E462" s="7">
        <f t="shared" si="35"/>
        <v>2.9998240000000006E-2</v>
      </c>
      <c r="F462" s="7">
        <f>ABS(Table21[[#This Row],[Erorr 1]])</f>
        <v>0.17320000000000002</v>
      </c>
      <c r="G462" s="8">
        <f>Table21[[#This Row],[Abs Erorr 1]]/Table21[[#This Row],[Adj Close]]</f>
        <v>4.6914784116149306E-2</v>
      </c>
      <c r="H462" s="6">
        <f t="shared" si="38"/>
        <v>3.8802000000000003</v>
      </c>
      <c r="I462" s="9">
        <f>(Table21[[#This Row],[Adj Close]]-Table21[[#This Row],[3-MA]])</f>
        <v>-0.18840000000000012</v>
      </c>
      <c r="J462" s="5">
        <f t="shared" si="37"/>
        <v>3.5494560000000043E-2</v>
      </c>
      <c r="K462" s="5">
        <f>ABS(Table21[[#This Row],[Erorr 2]])</f>
        <v>0.18840000000000012</v>
      </c>
      <c r="L462" s="8">
        <f>Table21[[#This Row],[Abs Erorr 2]]/Table21[[#This Row],[Adj Close]]</f>
        <v>5.1032016902324097E-2</v>
      </c>
      <c r="M462" s="6">
        <f t="shared" si="39"/>
        <v>3.8771333333333344</v>
      </c>
      <c r="N462" s="11">
        <f>Table21[[#This Row],[Adj Close]]-Table21[[#This Row],[6-MA]]</f>
        <v>-0.18533333333333424</v>
      </c>
      <c r="O462" s="12">
        <f>(Table21[[#This Row],[Adj Close]]-M462)^2</f>
        <v>3.4348444444444778E-2</v>
      </c>
      <c r="P462" s="12">
        <f>ABS(Table21[[#This Row],[Erorr 3]])</f>
        <v>0.18533333333333424</v>
      </c>
      <c r="Q462" s="182">
        <f>Table21[[#This Row],[Abs Erorr 3]]/Table21[[#This Row],[Adj Close]]</f>
        <v>5.0201347129675014E-2</v>
      </c>
    </row>
    <row r="463" spans="1:17" x14ac:dyDescent="0.3">
      <c r="A463" s="72">
        <v>44133</v>
      </c>
      <c r="B463" s="95">
        <v>3.0537000000000001</v>
      </c>
      <c r="C463" s="6">
        <f t="shared" si="36"/>
        <v>3.6918000000000002</v>
      </c>
      <c r="D463" s="19">
        <f>Table21[[#This Row],[Adj Close]]-Table21[[#This Row],[Naive Trend ]]</f>
        <v>-0.63810000000000011</v>
      </c>
      <c r="E463" s="7">
        <f t="shared" si="35"/>
        <v>0.40717161000000013</v>
      </c>
      <c r="F463" s="7">
        <f>ABS(Table21[[#This Row],[Erorr 1]])</f>
        <v>0.63810000000000011</v>
      </c>
      <c r="G463" s="8">
        <f>Table21[[#This Row],[Abs Erorr 1]]/Table21[[#This Row],[Adj Close]]</f>
        <v>0.20895962275272623</v>
      </c>
      <c r="H463" s="6">
        <f t="shared" si="38"/>
        <v>3.8042333333333338</v>
      </c>
      <c r="I463" s="9">
        <f>(Table21[[#This Row],[Adj Close]]-Table21[[#This Row],[3-MA]])</f>
        <v>-0.75053333333333372</v>
      </c>
      <c r="J463" s="5">
        <f t="shared" si="37"/>
        <v>0.56330028444444502</v>
      </c>
      <c r="K463" s="5">
        <f>ABS(Table21[[#This Row],[Erorr 2]])</f>
        <v>0.75053333333333372</v>
      </c>
      <c r="L463" s="8">
        <f>Table21[[#This Row],[Abs Erorr 2]]/Table21[[#This Row],[Adj Close]]</f>
        <v>0.24577834539520374</v>
      </c>
      <c r="M463" s="6">
        <f t="shared" si="39"/>
        <v>3.8543500000000002</v>
      </c>
      <c r="N463" s="11">
        <f>Table21[[#This Row],[Adj Close]]-Table21[[#This Row],[6-MA]]</f>
        <v>-0.80065000000000008</v>
      </c>
      <c r="O463" s="12">
        <f>(Table21[[#This Row],[Adj Close]]-M463)^2</f>
        <v>0.64104042250000015</v>
      </c>
      <c r="P463" s="12">
        <f>ABS(Table21[[#This Row],[Erorr 3]])</f>
        <v>0.80065000000000008</v>
      </c>
      <c r="Q463" s="182">
        <f>Table21[[#This Row],[Abs Erorr 3]]/Table21[[#This Row],[Adj Close]]</f>
        <v>0.26219013000622199</v>
      </c>
    </row>
    <row r="464" spans="1:17" x14ac:dyDescent="0.3">
      <c r="A464" s="72">
        <v>44134</v>
      </c>
      <c r="B464" s="95">
        <v>3.0718999999999999</v>
      </c>
      <c r="C464" s="6">
        <f t="shared" si="36"/>
        <v>3.0537000000000001</v>
      </c>
      <c r="D464" s="19">
        <f>Table21[[#This Row],[Adj Close]]-Table21[[#This Row],[Naive Trend ]]</f>
        <v>1.8199999999999772E-2</v>
      </c>
      <c r="E464" s="7">
        <f t="shared" si="35"/>
        <v>3.3123999999999171E-4</v>
      </c>
      <c r="F464" s="7">
        <f>ABS(Table21[[#This Row],[Erorr 1]])</f>
        <v>1.8199999999999772E-2</v>
      </c>
      <c r="G464" s="8">
        <f>Table21[[#This Row],[Abs Erorr 1]]/Table21[[#This Row],[Adj Close]]</f>
        <v>5.9246720270841411E-3</v>
      </c>
      <c r="H464" s="6">
        <f t="shared" si="38"/>
        <v>3.5368333333333339</v>
      </c>
      <c r="I464" s="9">
        <f>(Table21[[#This Row],[Adj Close]]-Table21[[#This Row],[3-MA]])</f>
        <v>-0.46493333333333409</v>
      </c>
      <c r="J464" s="5">
        <f t="shared" si="37"/>
        <v>0.21616300444444514</v>
      </c>
      <c r="K464" s="5">
        <f>ABS(Table21[[#This Row],[Erorr 2]])</f>
        <v>0.46493333333333409</v>
      </c>
      <c r="L464" s="8">
        <f>Table21[[#This Row],[Abs Erorr 2]]/Table21[[#This Row],[Adj Close]]</f>
        <v>0.15135041288236403</v>
      </c>
      <c r="M464" s="6">
        <f t="shared" si="39"/>
        <v>3.7130666666666663</v>
      </c>
      <c r="N464" s="11">
        <f>Table21[[#This Row],[Adj Close]]-Table21[[#This Row],[6-MA]]</f>
        <v>-0.64116666666666644</v>
      </c>
      <c r="O464" s="12">
        <f>(Table21[[#This Row],[Adj Close]]-M464)^2</f>
        <v>0.41109469444444413</v>
      </c>
      <c r="P464" s="12">
        <f>ABS(Table21[[#This Row],[Erorr 3]])</f>
        <v>0.64116666666666644</v>
      </c>
      <c r="Q464" s="182">
        <f>Table21[[#This Row],[Abs Erorr 3]]/Table21[[#This Row],[Adj Close]]</f>
        <v>0.208719901906529</v>
      </c>
    </row>
    <row r="465" spans="1:17" x14ac:dyDescent="0.3">
      <c r="A465" s="72">
        <v>44137</v>
      </c>
      <c r="B465" s="95">
        <v>2.9807999999999999</v>
      </c>
      <c r="C465" s="6">
        <f t="shared" si="36"/>
        <v>3.0718999999999999</v>
      </c>
      <c r="D465" s="19">
        <f>Table21[[#This Row],[Adj Close]]-Table21[[#This Row],[Naive Trend ]]</f>
        <v>-9.1099999999999959E-2</v>
      </c>
      <c r="E465" s="7">
        <f t="shared" si="35"/>
        <v>8.2992099999999926E-3</v>
      </c>
      <c r="F465" s="7">
        <f>ABS(Table21[[#This Row],[Erorr 1]])</f>
        <v>9.1099999999999959E-2</v>
      </c>
      <c r="G465" s="8">
        <f>Table21[[#This Row],[Abs Erorr 1]]/Table21[[#This Row],[Adj Close]]</f>
        <v>3.0562265163714426E-2</v>
      </c>
      <c r="H465" s="6">
        <f t="shared" si="38"/>
        <v>3.2724666666666664</v>
      </c>
      <c r="I465" s="9">
        <f>(Table21[[#This Row],[Adj Close]]-Table21[[#This Row],[3-MA]])</f>
        <v>-0.29166666666666652</v>
      </c>
      <c r="J465" s="5">
        <f t="shared" si="37"/>
        <v>8.5069444444444364E-2</v>
      </c>
      <c r="K465" s="5">
        <f>ABS(Table21[[#This Row],[Erorr 2]])</f>
        <v>0.29166666666666652</v>
      </c>
      <c r="L465" s="8">
        <f>Table21[[#This Row],[Abs Erorr 2]]/Table21[[#This Row],[Adj Close]]</f>
        <v>9.7848452317051304E-2</v>
      </c>
      <c r="M465" s="6">
        <f t="shared" si="39"/>
        <v>3.5763333333333338</v>
      </c>
      <c r="N465" s="11">
        <f>Table21[[#This Row],[Adj Close]]-Table21[[#This Row],[6-MA]]</f>
        <v>-0.59553333333333391</v>
      </c>
      <c r="O465" s="12">
        <f>(Table21[[#This Row],[Adj Close]]-M465)^2</f>
        <v>0.35465995111111182</v>
      </c>
      <c r="P465" s="12">
        <f>ABS(Table21[[#This Row],[Erorr 3]])</f>
        <v>0.59553333333333391</v>
      </c>
      <c r="Q465" s="182">
        <f>Table21[[#This Row],[Abs Erorr 3]]/Table21[[#This Row],[Adj Close]]</f>
        <v>0.19978976561102185</v>
      </c>
    </row>
    <row r="466" spans="1:17" x14ac:dyDescent="0.3">
      <c r="A466" s="72">
        <v>44138</v>
      </c>
      <c r="B466" s="95">
        <v>3.0901999999999998</v>
      </c>
      <c r="C466" s="6">
        <f t="shared" si="36"/>
        <v>2.9807999999999999</v>
      </c>
      <c r="D466" s="19">
        <f>Table21[[#This Row],[Adj Close]]-Table21[[#This Row],[Naive Trend ]]</f>
        <v>0.10939999999999994</v>
      </c>
      <c r="E466" s="7">
        <f t="shared" si="35"/>
        <v>1.1968359999999987E-2</v>
      </c>
      <c r="F466" s="7">
        <f>ABS(Table21[[#This Row],[Erorr 1]])</f>
        <v>0.10939999999999994</v>
      </c>
      <c r="G466" s="8">
        <f>Table21[[#This Row],[Abs Erorr 1]]/Table21[[#This Row],[Adj Close]]</f>
        <v>3.5402239337259708E-2</v>
      </c>
      <c r="H466" s="6">
        <f t="shared" si="38"/>
        <v>3.0354666666666668</v>
      </c>
      <c r="I466" s="9">
        <f>(Table21[[#This Row],[Adj Close]]-Table21[[#This Row],[3-MA]])</f>
        <v>5.4733333333333078E-2</v>
      </c>
      <c r="J466" s="5">
        <f t="shared" si="37"/>
        <v>2.9957377777777498E-3</v>
      </c>
      <c r="K466" s="5">
        <f>ABS(Table21[[#This Row],[Erorr 2]])</f>
        <v>5.4733333333333078E-2</v>
      </c>
      <c r="L466" s="8">
        <f>Table21[[#This Row],[Abs Erorr 2]]/Table21[[#This Row],[Adj Close]]</f>
        <v>1.7711906456971419E-2</v>
      </c>
      <c r="M466" s="6">
        <f t="shared" si="39"/>
        <v>3.4198499999999998</v>
      </c>
      <c r="N466" s="11">
        <f>Table21[[#This Row],[Adj Close]]-Table21[[#This Row],[6-MA]]</f>
        <v>-0.32965</v>
      </c>
      <c r="O466" s="12">
        <f>(Table21[[#This Row],[Adj Close]]-M466)^2</f>
        <v>0.10866912249999999</v>
      </c>
      <c r="P466" s="12">
        <f>ABS(Table21[[#This Row],[Erorr 3]])</f>
        <v>0.32965</v>
      </c>
      <c r="Q466" s="182">
        <f>Table21[[#This Row],[Abs Erorr 3]]/Table21[[#This Row],[Adj Close]]</f>
        <v>0.10667594330464047</v>
      </c>
    </row>
    <row r="467" spans="1:17" x14ac:dyDescent="0.3">
      <c r="A467" s="72">
        <v>44139</v>
      </c>
      <c r="B467" s="95">
        <v>3.0992999999999999</v>
      </c>
      <c r="C467" s="6">
        <f t="shared" si="36"/>
        <v>3.0901999999999998</v>
      </c>
      <c r="D467" s="19">
        <f>Table21[[#This Row],[Adj Close]]-Table21[[#This Row],[Naive Trend ]]</f>
        <v>9.100000000000108E-3</v>
      </c>
      <c r="E467" s="7">
        <f t="shared" si="35"/>
        <v>8.2810000000001967E-5</v>
      </c>
      <c r="F467" s="7">
        <f>ABS(Table21[[#This Row],[Erorr 1]])</f>
        <v>9.100000000000108E-3</v>
      </c>
      <c r="G467" s="8">
        <f>Table21[[#This Row],[Abs Erorr 1]]/Table21[[#This Row],[Adj Close]]</f>
        <v>2.936146871874329E-3</v>
      </c>
      <c r="H467" s="6">
        <f t="shared" si="38"/>
        <v>3.0476333333333332</v>
      </c>
      <c r="I467" s="9">
        <f>(Table21[[#This Row],[Adj Close]]-Table21[[#This Row],[3-MA]])</f>
        <v>5.166666666666675E-2</v>
      </c>
      <c r="J467" s="5">
        <f t="shared" si="37"/>
        <v>2.669444444444453E-3</v>
      </c>
      <c r="K467" s="5">
        <f>ABS(Table21[[#This Row],[Erorr 2]])</f>
        <v>5.166666666666675E-2</v>
      </c>
      <c r="L467" s="8">
        <f>Table21[[#This Row],[Abs Erorr 2]]/Table21[[#This Row],[Adj Close]]</f>
        <v>1.6670430957528071E-2</v>
      </c>
      <c r="M467" s="6">
        <f t="shared" si="39"/>
        <v>3.2922333333333333</v>
      </c>
      <c r="N467" s="11">
        <f>Table21[[#This Row],[Adj Close]]-Table21[[#This Row],[6-MA]]</f>
        <v>-0.1929333333333334</v>
      </c>
      <c r="O467" s="12">
        <f>(Table21[[#This Row],[Adj Close]]-M467)^2</f>
        <v>3.7223271111111136E-2</v>
      </c>
      <c r="P467" s="12">
        <f>ABS(Table21[[#This Row],[Erorr 3]])</f>
        <v>0.1929333333333334</v>
      </c>
      <c r="Q467" s="182">
        <f>Table21[[#This Row],[Abs Erorr 3]]/Table21[[#This Row],[Adj Close]]</f>
        <v>6.2250615730433778E-2</v>
      </c>
    </row>
    <row r="468" spans="1:17" x14ac:dyDescent="0.3">
      <c r="A468" s="72">
        <v>44140</v>
      </c>
      <c r="B468" s="95">
        <v>3.2269000000000001</v>
      </c>
      <c r="C468" s="6">
        <f t="shared" si="36"/>
        <v>3.0992999999999999</v>
      </c>
      <c r="D468" s="19">
        <f>Table21[[#This Row],[Adj Close]]-Table21[[#This Row],[Naive Trend ]]</f>
        <v>0.12760000000000016</v>
      </c>
      <c r="E468" s="7">
        <f t="shared" si="35"/>
        <v>1.6281760000000041E-2</v>
      </c>
      <c r="F468" s="7">
        <f>ABS(Table21[[#This Row],[Erorr 1]])</f>
        <v>0.12760000000000016</v>
      </c>
      <c r="G468" s="8">
        <f>Table21[[#This Row],[Abs Erorr 1]]/Table21[[#This Row],[Adj Close]]</f>
        <v>3.9542595060274612E-2</v>
      </c>
      <c r="H468" s="6">
        <f t="shared" si="38"/>
        <v>3.0567666666666664</v>
      </c>
      <c r="I468" s="9">
        <f>(Table21[[#This Row],[Adj Close]]-Table21[[#This Row],[3-MA]])</f>
        <v>0.17013333333333369</v>
      </c>
      <c r="J468" s="5">
        <f t="shared" si="37"/>
        <v>2.8945351111111232E-2</v>
      </c>
      <c r="K468" s="5">
        <f>ABS(Table21[[#This Row],[Erorr 2]])</f>
        <v>0.17013333333333369</v>
      </c>
      <c r="L468" s="8">
        <f>Table21[[#This Row],[Abs Erorr 2]]/Table21[[#This Row],[Adj Close]]</f>
        <v>5.27234600803662E-2</v>
      </c>
      <c r="M468" s="6">
        <f t="shared" si="39"/>
        <v>3.1646166666666669</v>
      </c>
      <c r="N468" s="11">
        <f>Table21[[#This Row],[Adj Close]]-Table21[[#This Row],[6-MA]]</f>
        <v>6.2283333333333246E-2</v>
      </c>
      <c r="O468" s="12">
        <f>(Table21[[#This Row],[Adj Close]]-M468)^2</f>
        <v>3.8792136111111004E-3</v>
      </c>
      <c r="P468" s="12">
        <f>ABS(Table21[[#This Row],[Erorr 3]])</f>
        <v>6.2283333333333246E-2</v>
      </c>
      <c r="Q468" s="182">
        <f>Table21[[#This Row],[Abs Erorr 3]]/Table21[[#This Row],[Adj Close]]</f>
        <v>1.9301290195956878E-2</v>
      </c>
    </row>
    <row r="469" spans="1:17" x14ac:dyDescent="0.3">
      <c r="A469" s="72">
        <v>44141</v>
      </c>
      <c r="B469" s="95">
        <v>3.2086999999999999</v>
      </c>
      <c r="C469" s="6">
        <f t="shared" si="36"/>
        <v>3.2269000000000001</v>
      </c>
      <c r="D469" s="19">
        <f>Table21[[#This Row],[Adj Close]]-Table21[[#This Row],[Naive Trend ]]</f>
        <v>-1.8200000000000216E-2</v>
      </c>
      <c r="E469" s="7">
        <f t="shared" si="35"/>
        <v>3.3124000000000787E-4</v>
      </c>
      <c r="F469" s="7">
        <f>ABS(Table21[[#This Row],[Erorr 1]])</f>
        <v>1.8200000000000216E-2</v>
      </c>
      <c r="G469" s="8">
        <f>Table21[[#This Row],[Abs Erorr 1]]/Table21[[#This Row],[Adj Close]]</f>
        <v>5.6720790351233261E-3</v>
      </c>
      <c r="H469" s="6">
        <f t="shared" si="38"/>
        <v>3.1387999999999998</v>
      </c>
      <c r="I469" s="9">
        <f>(Table21[[#This Row],[Adj Close]]-Table21[[#This Row],[3-MA]])</f>
        <v>6.9900000000000073E-2</v>
      </c>
      <c r="J469" s="5">
        <f t="shared" si="37"/>
        <v>4.8860100000000101E-3</v>
      </c>
      <c r="K469" s="5">
        <f>ABS(Table21[[#This Row],[Erorr 2]])</f>
        <v>6.9900000000000073E-2</v>
      </c>
      <c r="L469" s="8">
        <f>Table21[[#This Row],[Abs Erorr 2]]/Table21[[#This Row],[Adj Close]]</f>
        <v>2.1784523327204187E-2</v>
      </c>
      <c r="M469" s="6">
        <f t="shared" si="39"/>
        <v>3.0871333333333335</v>
      </c>
      <c r="N469" s="11">
        <f>Table21[[#This Row],[Adj Close]]-Table21[[#This Row],[6-MA]]</f>
        <v>0.12156666666666638</v>
      </c>
      <c r="O469" s="12">
        <f>(Table21[[#This Row],[Adj Close]]-M469)^2</f>
        <v>1.4778454444444374E-2</v>
      </c>
      <c r="P469" s="12">
        <f>ABS(Table21[[#This Row],[Erorr 3]])</f>
        <v>0.12156666666666638</v>
      </c>
      <c r="Q469" s="182">
        <f>Table21[[#This Row],[Abs Erorr 3]]/Table21[[#This Row],[Adj Close]]</f>
        <v>3.788657919614373E-2</v>
      </c>
    </row>
    <row r="470" spans="1:17" x14ac:dyDescent="0.3">
      <c r="A470" s="72">
        <v>44144</v>
      </c>
      <c r="B470" s="95">
        <v>3.3271999999999999</v>
      </c>
      <c r="C470" s="6">
        <f t="shared" si="36"/>
        <v>3.2086999999999999</v>
      </c>
      <c r="D470" s="19">
        <f>Table21[[#This Row],[Adj Close]]-Table21[[#This Row],[Naive Trend ]]</f>
        <v>0.11850000000000005</v>
      </c>
      <c r="E470" s="7">
        <f t="shared" si="35"/>
        <v>1.4042250000000011E-2</v>
      </c>
      <c r="F470" s="7">
        <f>ABS(Table21[[#This Row],[Erorr 1]])</f>
        <v>0.11850000000000005</v>
      </c>
      <c r="G470" s="8">
        <f>Table21[[#This Row],[Abs Erorr 1]]/Table21[[#This Row],[Adj Close]]</f>
        <v>3.5615532579947116E-2</v>
      </c>
      <c r="H470" s="6">
        <f t="shared" si="38"/>
        <v>3.1783000000000001</v>
      </c>
      <c r="I470" s="9">
        <f>(Table21[[#This Row],[Adj Close]]-Table21[[#This Row],[3-MA]])</f>
        <v>0.14889999999999981</v>
      </c>
      <c r="J470" s="5">
        <f t="shared" si="37"/>
        <v>2.2171209999999945E-2</v>
      </c>
      <c r="K470" s="5">
        <f>ABS(Table21[[#This Row],[Erorr 2]])</f>
        <v>0.14889999999999981</v>
      </c>
      <c r="L470" s="8">
        <f>Table21[[#This Row],[Abs Erorr 2]]/Table21[[#This Row],[Adj Close]]</f>
        <v>4.4752344313536849E-2</v>
      </c>
      <c r="M470" s="6">
        <f t="shared" si="39"/>
        <v>3.1129666666666664</v>
      </c>
      <c r="N470" s="11">
        <f>Table21[[#This Row],[Adj Close]]-Table21[[#This Row],[6-MA]]</f>
        <v>0.2142333333333335</v>
      </c>
      <c r="O470" s="12">
        <f>(Table21[[#This Row],[Adj Close]]-M470)^2</f>
        <v>4.5895921111111182E-2</v>
      </c>
      <c r="P470" s="12">
        <f>ABS(Table21[[#This Row],[Erorr 3]])</f>
        <v>0.2142333333333335</v>
      </c>
      <c r="Q470" s="182">
        <f>Table21[[#This Row],[Abs Erorr 3]]/Table21[[#This Row],[Adj Close]]</f>
        <v>6.4388474793620309E-2</v>
      </c>
    </row>
    <row r="471" spans="1:17" x14ac:dyDescent="0.3">
      <c r="A471" s="72">
        <v>44145</v>
      </c>
      <c r="B471" s="95">
        <v>3.3454000000000002</v>
      </c>
      <c r="C471" s="6">
        <f t="shared" si="36"/>
        <v>3.3271999999999999</v>
      </c>
      <c r="D471" s="19">
        <f>Table21[[#This Row],[Adj Close]]-Table21[[#This Row],[Naive Trend ]]</f>
        <v>1.8200000000000216E-2</v>
      </c>
      <c r="E471" s="7">
        <f t="shared" si="35"/>
        <v>3.3124000000000787E-4</v>
      </c>
      <c r="F471" s="7">
        <f>ABS(Table21[[#This Row],[Erorr 1]])</f>
        <v>1.8200000000000216E-2</v>
      </c>
      <c r="G471" s="8">
        <f>Table21[[#This Row],[Abs Erorr 1]]/Table21[[#This Row],[Adj Close]]</f>
        <v>5.4403060919472153E-3</v>
      </c>
      <c r="H471" s="6">
        <f t="shared" si="38"/>
        <v>3.2542666666666666</v>
      </c>
      <c r="I471" s="9">
        <f>(Table21[[#This Row],[Adj Close]]-Table21[[#This Row],[3-MA]])</f>
        <v>9.113333333333351E-2</v>
      </c>
      <c r="J471" s="5">
        <f t="shared" si="37"/>
        <v>8.3052844444444773E-3</v>
      </c>
      <c r="K471" s="5">
        <f>ABS(Table21[[#This Row],[Erorr 2]])</f>
        <v>9.113333333333351E-2</v>
      </c>
      <c r="L471" s="8">
        <f>Table21[[#This Row],[Abs Erorr 2]]/Table21[[#This Row],[Adj Close]]</f>
        <v>2.7241386182021137E-2</v>
      </c>
      <c r="M471" s="6">
        <f t="shared" si="39"/>
        <v>3.1555166666666667</v>
      </c>
      <c r="N471" s="11">
        <f>Table21[[#This Row],[Adj Close]]-Table21[[#This Row],[6-MA]]</f>
        <v>0.1898833333333334</v>
      </c>
      <c r="O471" s="12">
        <f>(Table21[[#This Row],[Adj Close]]-M471)^2</f>
        <v>3.6055680277777807E-2</v>
      </c>
      <c r="P471" s="12">
        <f>ABS(Table21[[#This Row],[Erorr 3]])</f>
        <v>0.1898833333333334</v>
      </c>
      <c r="Q471" s="182">
        <f>Table21[[#This Row],[Abs Erorr 3]]/Table21[[#This Row],[Adj Close]]</f>
        <v>5.6759530499591496E-2</v>
      </c>
    </row>
    <row r="472" spans="1:17" x14ac:dyDescent="0.3">
      <c r="A472" s="72">
        <v>44146</v>
      </c>
      <c r="B472" s="95">
        <v>3.4182999999999999</v>
      </c>
      <c r="C472" s="6">
        <f t="shared" si="36"/>
        <v>3.3454000000000002</v>
      </c>
      <c r="D472" s="19">
        <f>Table21[[#This Row],[Adj Close]]-Table21[[#This Row],[Naive Trend ]]</f>
        <v>7.2899999999999743E-2</v>
      </c>
      <c r="E472" s="7">
        <f t="shared" si="35"/>
        <v>5.3144099999999622E-3</v>
      </c>
      <c r="F472" s="7">
        <f>ABS(Table21[[#This Row],[Erorr 1]])</f>
        <v>7.2899999999999743E-2</v>
      </c>
      <c r="G472" s="8">
        <f>Table21[[#This Row],[Abs Erorr 1]]/Table21[[#This Row],[Adj Close]]</f>
        <v>2.1326390310973217E-2</v>
      </c>
      <c r="H472" s="6">
        <f t="shared" si="38"/>
        <v>3.2937666666666665</v>
      </c>
      <c r="I472" s="9">
        <f>(Table21[[#This Row],[Adj Close]]-Table21[[#This Row],[3-MA]])</f>
        <v>0.12453333333333338</v>
      </c>
      <c r="J472" s="5">
        <f t="shared" si="37"/>
        <v>1.5508551111111124E-2</v>
      </c>
      <c r="K472" s="5">
        <f>ABS(Table21[[#This Row],[Erorr 2]])</f>
        <v>0.12453333333333338</v>
      </c>
      <c r="L472" s="8">
        <f>Table21[[#This Row],[Abs Erorr 2]]/Table21[[#This Row],[Adj Close]]</f>
        <v>3.6431364518425352E-2</v>
      </c>
      <c r="M472" s="6">
        <f t="shared" si="39"/>
        <v>3.2162833333333332</v>
      </c>
      <c r="N472" s="11">
        <f>Table21[[#This Row],[Adj Close]]-Table21[[#This Row],[6-MA]]</f>
        <v>0.20201666666666673</v>
      </c>
      <c r="O472" s="12">
        <f>(Table21[[#This Row],[Adj Close]]-M472)^2</f>
        <v>4.0810733611111136E-2</v>
      </c>
      <c r="P472" s="12">
        <f>ABS(Table21[[#This Row],[Erorr 3]])</f>
        <v>0.20201666666666673</v>
      </c>
      <c r="Q472" s="182">
        <f>Table21[[#This Row],[Abs Erorr 3]]/Table21[[#This Row],[Adj Close]]</f>
        <v>5.9098577265502369E-2</v>
      </c>
    </row>
    <row r="473" spans="1:17" x14ac:dyDescent="0.3">
      <c r="A473" s="72">
        <v>44147</v>
      </c>
      <c r="B473" s="95">
        <v>3.4182999999999999</v>
      </c>
      <c r="C473" s="6">
        <f t="shared" si="36"/>
        <v>3.4182999999999999</v>
      </c>
      <c r="D473" s="19">
        <f>Table21[[#This Row],[Adj Close]]-Table21[[#This Row],[Naive Trend ]]</f>
        <v>0</v>
      </c>
      <c r="E473" s="7">
        <f t="shared" si="35"/>
        <v>0</v>
      </c>
      <c r="F473" s="7">
        <f>ABS(Table21[[#This Row],[Erorr 1]])</f>
        <v>0</v>
      </c>
      <c r="G473" s="8">
        <f>Table21[[#This Row],[Abs Erorr 1]]/Table21[[#This Row],[Adj Close]]</f>
        <v>0</v>
      </c>
      <c r="H473" s="6">
        <f t="shared" si="38"/>
        <v>3.363633333333333</v>
      </c>
      <c r="I473" s="9">
        <f>(Table21[[#This Row],[Adj Close]]-Table21[[#This Row],[3-MA]])</f>
        <v>5.4666666666666863E-2</v>
      </c>
      <c r="J473" s="5">
        <f t="shared" si="37"/>
        <v>2.9884444444444659E-3</v>
      </c>
      <c r="K473" s="5">
        <f>ABS(Table21[[#This Row],[Erorr 2]])</f>
        <v>5.4666666666666863E-2</v>
      </c>
      <c r="L473" s="8">
        <f>Table21[[#This Row],[Abs Erorr 2]]/Table21[[#This Row],[Adj Close]]</f>
        <v>1.5992354874255293E-2</v>
      </c>
      <c r="M473" s="6">
        <f t="shared" si="39"/>
        <v>3.2709666666666664</v>
      </c>
      <c r="N473" s="11">
        <f>Table21[[#This Row],[Adj Close]]-Table21[[#This Row],[6-MA]]</f>
        <v>0.14733333333333354</v>
      </c>
      <c r="O473" s="12">
        <f>(Table21[[#This Row],[Adj Close]]-M473)^2</f>
        <v>2.170711111111117E-2</v>
      </c>
      <c r="P473" s="12">
        <f>ABS(Table21[[#This Row],[Erorr 3]])</f>
        <v>0.14733333333333354</v>
      </c>
      <c r="Q473" s="182">
        <f>Table21[[#This Row],[Abs Erorr 3]]/Table21[[#This Row],[Adj Close]]</f>
        <v>4.3101346673297701E-2</v>
      </c>
    </row>
    <row r="474" spans="1:17" x14ac:dyDescent="0.3">
      <c r="A474" s="72">
        <v>44148</v>
      </c>
      <c r="B474" s="95">
        <v>3.4729999999999999</v>
      </c>
      <c r="C474" s="6">
        <f t="shared" si="36"/>
        <v>3.4182999999999999</v>
      </c>
      <c r="D474" s="19">
        <f>Table21[[#This Row],[Adj Close]]-Table21[[#This Row],[Naive Trend ]]</f>
        <v>5.4699999999999971E-2</v>
      </c>
      <c r="E474" s="7">
        <f t="shared" si="35"/>
        <v>2.9920899999999967E-3</v>
      </c>
      <c r="F474" s="7">
        <f>ABS(Table21[[#This Row],[Erorr 1]])</f>
        <v>5.4699999999999971E-2</v>
      </c>
      <c r="G474" s="8">
        <f>Table21[[#This Row],[Abs Erorr 1]]/Table21[[#This Row],[Adj Close]]</f>
        <v>1.5750071983875603E-2</v>
      </c>
      <c r="H474" s="6">
        <f t="shared" si="38"/>
        <v>3.3940000000000001</v>
      </c>
      <c r="I474" s="9">
        <f>(Table21[[#This Row],[Adj Close]]-Table21[[#This Row],[3-MA]])</f>
        <v>7.8999999999999737E-2</v>
      </c>
      <c r="J474" s="5">
        <f t="shared" si="37"/>
        <v>6.2409999999999584E-3</v>
      </c>
      <c r="K474" s="5">
        <f>ABS(Table21[[#This Row],[Erorr 2]])</f>
        <v>7.8999999999999737E-2</v>
      </c>
      <c r="L474" s="8">
        <f>Table21[[#This Row],[Abs Erorr 2]]/Table21[[#This Row],[Adj Close]]</f>
        <v>2.2746904693348616E-2</v>
      </c>
      <c r="M474" s="6">
        <f t="shared" si="39"/>
        <v>3.3241333333333327</v>
      </c>
      <c r="N474" s="11">
        <f>Table21[[#This Row],[Adj Close]]-Table21[[#This Row],[6-MA]]</f>
        <v>0.14886666666666715</v>
      </c>
      <c r="O474" s="12">
        <f>(Table21[[#This Row],[Adj Close]]-M474)^2</f>
        <v>2.2161284444444589E-2</v>
      </c>
      <c r="P474" s="12">
        <f>ABS(Table21[[#This Row],[Erorr 3]])</f>
        <v>0.14886666666666715</v>
      </c>
      <c r="Q474" s="182">
        <f>Table21[[#This Row],[Abs Erorr 3]]/Table21[[#This Row],[Adj Close]]</f>
        <v>4.2863998464344126E-2</v>
      </c>
    </row>
    <row r="475" spans="1:17" x14ac:dyDescent="0.3">
      <c r="A475" s="72">
        <v>44151</v>
      </c>
      <c r="B475" s="95">
        <v>3.5550000000000002</v>
      </c>
      <c r="C475" s="6">
        <f t="shared" si="36"/>
        <v>3.4729999999999999</v>
      </c>
      <c r="D475" s="19">
        <f>Table21[[#This Row],[Adj Close]]-Table21[[#This Row],[Naive Trend ]]</f>
        <v>8.2000000000000295E-2</v>
      </c>
      <c r="E475" s="7">
        <f t="shared" si="35"/>
        <v>6.7240000000000485E-3</v>
      </c>
      <c r="F475" s="7">
        <f>ABS(Table21[[#This Row],[Erorr 1]])</f>
        <v>8.2000000000000295E-2</v>
      </c>
      <c r="G475" s="8">
        <f>Table21[[#This Row],[Abs Erorr 1]]/Table21[[#This Row],[Adj Close]]</f>
        <v>2.3066104078762389E-2</v>
      </c>
      <c r="H475" s="6">
        <f t="shared" si="38"/>
        <v>3.4365333333333332</v>
      </c>
      <c r="I475" s="9">
        <f>(Table21[[#This Row],[Adj Close]]-Table21[[#This Row],[3-MA]])</f>
        <v>0.11846666666666694</v>
      </c>
      <c r="J475" s="5">
        <f t="shared" si="37"/>
        <v>1.4034351111111176E-2</v>
      </c>
      <c r="K475" s="5">
        <f>ABS(Table21[[#This Row],[Erorr 2]])</f>
        <v>0.11846666666666694</v>
      </c>
      <c r="L475" s="8">
        <f>Table21[[#This Row],[Abs Erorr 2]]/Table21[[#This Row],[Adj Close]]</f>
        <v>3.3323956868260743E-2</v>
      </c>
      <c r="M475" s="6">
        <f t="shared" si="39"/>
        <v>3.3651499999999999</v>
      </c>
      <c r="N475" s="11">
        <f>Table21[[#This Row],[Adj Close]]-Table21[[#This Row],[6-MA]]</f>
        <v>0.1898500000000003</v>
      </c>
      <c r="O475" s="12">
        <f>(Table21[[#This Row],[Adj Close]]-M475)^2</f>
        <v>3.6043022500000112E-2</v>
      </c>
      <c r="P475" s="12">
        <f>ABS(Table21[[#This Row],[Erorr 3]])</f>
        <v>0.1898500000000003</v>
      </c>
      <c r="Q475" s="182">
        <f>Table21[[#This Row],[Abs Erorr 3]]/Table21[[#This Row],[Adj Close]]</f>
        <v>5.3403656821378424E-2</v>
      </c>
    </row>
    <row r="476" spans="1:17" x14ac:dyDescent="0.3">
      <c r="A476" s="72">
        <v>44152</v>
      </c>
      <c r="B476" s="95">
        <v>3.5823999999999998</v>
      </c>
      <c r="C476" s="6">
        <f t="shared" si="36"/>
        <v>3.5550000000000002</v>
      </c>
      <c r="D476" s="19">
        <f>Table21[[#This Row],[Adj Close]]-Table21[[#This Row],[Naive Trend ]]</f>
        <v>2.7399999999999647E-2</v>
      </c>
      <c r="E476" s="7">
        <f t="shared" si="35"/>
        <v>7.5075999999998065E-4</v>
      </c>
      <c r="F476" s="7">
        <f>ABS(Table21[[#This Row],[Erorr 1]])</f>
        <v>2.7399999999999647E-2</v>
      </c>
      <c r="G476" s="8">
        <f>Table21[[#This Row],[Abs Erorr 1]]/Table21[[#This Row],[Adj Close]]</f>
        <v>7.6485037963375524E-3</v>
      </c>
      <c r="H476" s="6">
        <f t="shared" si="38"/>
        <v>3.4820999999999995</v>
      </c>
      <c r="I476" s="9">
        <f>(Table21[[#This Row],[Adj Close]]-Table21[[#This Row],[3-MA]])</f>
        <v>0.10030000000000028</v>
      </c>
      <c r="J476" s="5">
        <f t="shared" si="37"/>
        <v>1.0060090000000056E-2</v>
      </c>
      <c r="K476" s="5">
        <f>ABS(Table21[[#This Row],[Erorr 2]])</f>
        <v>0.10030000000000028</v>
      </c>
      <c r="L476" s="8">
        <f>Table21[[#This Row],[Abs Erorr 2]]/Table21[[#This Row],[Adj Close]]</f>
        <v>2.7997990174184983E-2</v>
      </c>
      <c r="M476" s="6">
        <f t="shared" si="39"/>
        <v>3.4228666666666663</v>
      </c>
      <c r="N476" s="11">
        <f>Table21[[#This Row],[Adj Close]]-Table21[[#This Row],[6-MA]]</f>
        <v>0.15953333333333353</v>
      </c>
      <c r="O476" s="12">
        <f>(Table21[[#This Row],[Adj Close]]-M476)^2</f>
        <v>2.5450884444444506E-2</v>
      </c>
      <c r="P476" s="12">
        <f>ABS(Table21[[#This Row],[Erorr 3]])</f>
        <v>0.15953333333333353</v>
      </c>
      <c r="Q476" s="182">
        <f>Table21[[#This Row],[Abs Erorr 3]]/Table21[[#This Row],[Adj Close]]</f>
        <v>4.4532529403007351E-2</v>
      </c>
    </row>
    <row r="477" spans="1:17" x14ac:dyDescent="0.3">
      <c r="A477" s="72">
        <v>44153</v>
      </c>
      <c r="B477" s="95">
        <v>3.5914999999999999</v>
      </c>
      <c r="C477" s="6">
        <f t="shared" si="36"/>
        <v>3.5823999999999998</v>
      </c>
      <c r="D477" s="19">
        <f>Table21[[#This Row],[Adj Close]]-Table21[[#This Row],[Naive Trend ]]</f>
        <v>9.100000000000108E-3</v>
      </c>
      <c r="E477" s="7">
        <f t="shared" si="35"/>
        <v>8.2810000000001967E-5</v>
      </c>
      <c r="F477" s="7">
        <f>ABS(Table21[[#This Row],[Erorr 1]])</f>
        <v>9.100000000000108E-3</v>
      </c>
      <c r="G477" s="8">
        <f>Table21[[#This Row],[Abs Erorr 1]]/Table21[[#This Row],[Adj Close]]</f>
        <v>2.5337602672978166E-3</v>
      </c>
      <c r="H477" s="6">
        <f t="shared" si="38"/>
        <v>3.5367999999999999</v>
      </c>
      <c r="I477" s="9">
        <f>(Table21[[#This Row],[Adj Close]]-Table21[[#This Row],[3-MA]])</f>
        <v>5.4699999999999971E-2</v>
      </c>
      <c r="J477" s="5">
        <f t="shared" si="37"/>
        <v>2.9920899999999967E-3</v>
      </c>
      <c r="K477" s="5">
        <f>ABS(Table21[[#This Row],[Erorr 2]])</f>
        <v>5.4699999999999971E-2</v>
      </c>
      <c r="L477" s="8">
        <f>Table21[[#This Row],[Abs Erorr 2]]/Table21[[#This Row],[Adj Close]]</f>
        <v>1.5230405123207566E-2</v>
      </c>
      <c r="M477" s="6">
        <f t="shared" si="39"/>
        <v>3.4654000000000003</v>
      </c>
      <c r="N477" s="11">
        <f>Table21[[#This Row],[Adj Close]]-Table21[[#This Row],[6-MA]]</f>
        <v>0.12609999999999966</v>
      </c>
      <c r="O477" s="12">
        <f>(Table21[[#This Row],[Adj Close]]-M477)^2</f>
        <v>1.5901209999999912E-2</v>
      </c>
      <c r="P477" s="12">
        <f>ABS(Table21[[#This Row],[Erorr 3]])</f>
        <v>0.12609999999999966</v>
      </c>
      <c r="Q477" s="182">
        <f>Table21[[#This Row],[Abs Erorr 3]]/Table21[[#This Row],[Adj Close]]</f>
        <v>3.5110677989697803E-2</v>
      </c>
    </row>
    <row r="478" spans="1:17" x14ac:dyDescent="0.3">
      <c r="A478" s="72">
        <v>44154</v>
      </c>
      <c r="B478" s="95">
        <v>3.5459000000000001</v>
      </c>
      <c r="C478" s="6">
        <f t="shared" si="36"/>
        <v>3.5914999999999999</v>
      </c>
      <c r="D478" s="19">
        <f>Table21[[#This Row],[Adj Close]]-Table21[[#This Row],[Naive Trend ]]</f>
        <v>-4.5599999999999863E-2</v>
      </c>
      <c r="E478" s="7">
        <f t="shared" si="35"/>
        <v>2.0793599999999876E-3</v>
      </c>
      <c r="F478" s="7">
        <f>ABS(Table21[[#This Row],[Erorr 1]])</f>
        <v>4.5599999999999863E-2</v>
      </c>
      <c r="G478" s="8">
        <f>Table21[[#This Row],[Abs Erorr 1]]/Table21[[#This Row],[Adj Close]]</f>
        <v>1.2859922727657255E-2</v>
      </c>
      <c r="H478" s="6">
        <f t="shared" si="38"/>
        <v>3.5762999999999998</v>
      </c>
      <c r="I478" s="9">
        <f>(Table21[[#This Row],[Adj Close]]-Table21[[#This Row],[3-MA]])</f>
        <v>-3.0399999999999761E-2</v>
      </c>
      <c r="J478" s="5">
        <f t="shared" si="37"/>
        <v>9.2415999999998541E-4</v>
      </c>
      <c r="K478" s="5">
        <f>ABS(Table21[[#This Row],[Erorr 2]])</f>
        <v>3.0399999999999761E-2</v>
      </c>
      <c r="L478" s="8">
        <f>Table21[[#This Row],[Abs Erorr 2]]/Table21[[#This Row],[Adj Close]]</f>
        <v>8.5732818184381283E-3</v>
      </c>
      <c r="M478" s="6">
        <f t="shared" si="39"/>
        <v>3.5064166666666665</v>
      </c>
      <c r="N478" s="11">
        <f>Table21[[#This Row],[Adj Close]]-Table21[[#This Row],[6-MA]]</f>
        <v>3.9483333333333537E-2</v>
      </c>
      <c r="O478" s="12">
        <f>(Table21[[#This Row],[Adj Close]]-M478)^2</f>
        <v>1.5589336111111272E-3</v>
      </c>
      <c r="P478" s="12">
        <f>ABS(Table21[[#This Row],[Erorr 3]])</f>
        <v>3.9483333333333537E-2</v>
      </c>
      <c r="Q478" s="182">
        <f>Table21[[#This Row],[Abs Erorr 3]]/Table21[[#This Row],[Adj Close]]</f>
        <v>1.1134925782829052E-2</v>
      </c>
    </row>
    <row r="479" spans="1:17" x14ac:dyDescent="0.3">
      <c r="A479" s="72">
        <v>44155</v>
      </c>
      <c r="B479" s="95">
        <v>3.6006</v>
      </c>
      <c r="C479" s="6">
        <f t="shared" si="36"/>
        <v>3.5459000000000001</v>
      </c>
      <c r="D479" s="19">
        <f>Table21[[#This Row],[Adj Close]]-Table21[[#This Row],[Naive Trend ]]</f>
        <v>5.4699999999999971E-2</v>
      </c>
      <c r="E479" s="7">
        <f t="shared" si="35"/>
        <v>2.9920899999999967E-3</v>
      </c>
      <c r="F479" s="7">
        <f>ABS(Table21[[#This Row],[Erorr 1]])</f>
        <v>5.4699999999999971E-2</v>
      </c>
      <c r="G479" s="8">
        <f>Table21[[#This Row],[Abs Erorr 1]]/Table21[[#This Row],[Adj Close]]</f>
        <v>1.5191912459034597E-2</v>
      </c>
      <c r="H479" s="6">
        <f t="shared" si="38"/>
        <v>3.5732666666666666</v>
      </c>
      <c r="I479" s="9">
        <f>(Table21[[#This Row],[Adj Close]]-Table21[[#This Row],[3-MA]])</f>
        <v>2.7333333333333432E-2</v>
      </c>
      <c r="J479" s="5">
        <f t="shared" si="37"/>
        <v>7.4711111111111647E-4</v>
      </c>
      <c r="K479" s="5">
        <f>ABS(Table21[[#This Row],[Erorr 2]])</f>
        <v>2.7333333333333432E-2</v>
      </c>
      <c r="L479" s="8">
        <f>Table21[[#This Row],[Abs Erorr 2]]/Table21[[#This Row],[Adj Close]]</f>
        <v>7.5913273713640594E-3</v>
      </c>
      <c r="M479" s="6">
        <f t="shared" si="39"/>
        <v>3.5276833333333326</v>
      </c>
      <c r="N479" s="11">
        <f>Table21[[#This Row],[Adj Close]]-Table21[[#This Row],[6-MA]]</f>
        <v>7.2916666666667407E-2</v>
      </c>
      <c r="O479" s="12">
        <f>(Table21[[#This Row],[Adj Close]]-M479)^2</f>
        <v>5.3168402777778855E-3</v>
      </c>
      <c r="P479" s="12">
        <f>ABS(Table21[[#This Row],[Erorr 3]])</f>
        <v>7.2916666666667407E-2</v>
      </c>
      <c r="Q479" s="182">
        <f>Table21[[#This Row],[Abs Erorr 3]]/Table21[[#This Row],[Adj Close]]</f>
        <v>2.0251254420559743E-2</v>
      </c>
    </row>
    <row r="480" spans="1:17" x14ac:dyDescent="0.3">
      <c r="A480" s="72">
        <v>44158</v>
      </c>
      <c r="B480" s="95">
        <v>3.6189</v>
      </c>
      <c r="C480" s="6">
        <f t="shared" si="36"/>
        <v>3.6006</v>
      </c>
      <c r="D480" s="19">
        <f>Table21[[#This Row],[Adj Close]]-Table21[[#This Row],[Naive Trend ]]</f>
        <v>1.8299999999999983E-2</v>
      </c>
      <c r="E480" s="7">
        <f t="shared" si="35"/>
        <v>3.3488999999999936E-4</v>
      </c>
      <c r="F480" s="7">
        <f>ABS(Table21[[#This Row],[Erorr 1]])</f>
        <v>1.8299999999999983E-2</v>
      </c>
      <c r="G480" s="8">
        <f>Table21[[#This Row],[Abs Erorr 1]]/Table21[[#This Row],[Adj Close]]</f>
        <v>5.0567852109757059E-3</v>
      </c>
      <c r="H480" s="6">
        <f t="shared" si="38"/>
        <v>3.579333333333333</v>
      </c>
      <c r="I480" s="9">
        <f>(Table21[[#This Row],[Adj Close]]-Table21[[#This Row],[3-MA]])</f>
        <v>3.9566666666666972E-2</v>
      </c>
      <c r="J480" s="5">
        <f t="shared" si="37"/>
        <v>1.5655211111111353E-3</v>
      </c>
      <c r="K480" s="5">
        <f>ABS(Table21[[#This Row],[Erorr 2]])</f>
        <v>3.9566666666666972E-2</v>
      </c>
      <c r="L480" s="8">
        <f>Table21[[#This Row],[Abs Erorr 2]]/Table21[[#This Row],[Adj Close]]</f>
        <v>1.0933340702055037E-2</v>
      </c>
      <c r="M480" s="6">
        <f t="shared" si="39"/>
        <v>3.5580666666666669</v>
      </c>
      <c r="N480" s="11">
        <f>Table21[[#This Row],[Adj Close]]-Table21[[#This Row],[6-MA]]</f>
        <v>6.0833333333333073E-2</v>
      </c>
      <c r="O480" s="12">
        <f>(Table21[[#This Row],[Adj Close]]-M480)^2</f>
        <v>3.7006944444444127E-3</v>
      </c>
      <c r="P480" s="12">
        <f>ABS(Table21[[#This Row],[Erorr 3]])</f>
        <v>6.0833333333333073E-2</v>
      </c>
      <c r="Q480" s="182">
        <f>Table21[[#This Row],[Abs Erorr 3]]/Table21[[#This Row],[Adj Close]]</f>
        <v>1.6809896193134121E-2</v>
      </c>
    </row>
    <row r="481" spans="1:17" x14ac:dyDescent="0.3">
      <c r="A481" s="72">
        <v>44159</v>
      </c>
      <c r="B481" s="95">
        <v>3.71</v>
      </c>
      <c r="C481" s="6">
        <f t="shared" si="36"/>
        <v>3.6189</v>
      </c>
      <c r="D481" s="19">
        <f>Table21[[#This Row],[Adj Close]]-Table21[[#This Row],[Naive Trend ]]</f>
        <v>9.1099999999999959E-2</v>
      </c>
      <c r="E481" s="7">
        <f t="shared" si="35"/>
        <v>8.2992099999999926E-3</v>
      </c>
      <c r="F481" s="7">
        <f>ABS(Table21[[#This Row],[Erorr 1]])</f>
        <v>9.1099999999999959E-2</v>
      </c>
      <c r="G481" s="8">
        <f>Table21[[#This Row],[Abs Erorr 1]]/Table21[[#This Row],[Adj Close]]</f>
        <v>2.4555256064690015E-2</v>
      </c>
      <c r="H481" s="6">
        <f t="shared" si="38"/>
        <v>3.5884666666666667</v>
      </c>
      <c r="I481" s="9">
        <f>(Table21[[#This Row],[Adj Close]]-Table21[[#This Row],[3-MA]])</f>
        <v>0.12153333333333327</v>
      </c>
      <c r="J481" s="5">
        <f t="shared" si="37"/>
        <v>1.4770351111111095E-2</v>
      </c>
      <c r="K481" s="5">
        <f>ABS(Table21[[#This Row],[Erorr 2]])</f>
        <v>0.12153333333333327</v>
      </c>
      <c r="L481" s="8">
        <f>Table21[[#This Row],[Abs Erorr 2]]/Table21[[#This Row],[Adj Close]]</f>
        <v>3.2758310871518405E-2</v>
      </c>
      <c r="M481" s="6">
        <f t="shared" si="39"/>
        <v>3.582383333333333</v>
      </c>
      <c r="N481" s="11">
        <f>Table21[[#This Row],[Adj Close]]-Table21[[#This Row],[6-MA]]</f>
        <v>0.12761666666666693</v>
      </c>
      <c r="O481" s="12">
        <f>(Table21[[#This Row],[Adj Close]]-M481)^2</f>
        <v>1.6286013611111178E-2</v>
      </c>
      <c r="P481" s="12">
        <f>ABS(Table21[[#This Row],[Erorr 3]])</f>
        <v>0.12761666666666693</v>
      </c>
      <c r="Q481" s="182">
        <f>Table21[[#This Row],[Abs Erorr 3]]/Table21[[#This Row],[Adj Close]]</f>
        <v>3.4398023360287584E-2</v>
      </c>
    </row>
    <row r="482" spans="1:17" x14ac:dyDescent="0.3">
      <c r="A482" s="72">
        <v>44160</v>
      </c>
      <c r="B482" s="95">
        <v>3.7646999999999999</v>
      </c>
      <c r="C482" s="6">
        <f t="shared" si="36"/>
        <v>3.71</v>
      </c>
      <c r="D482" s="19">
        <f>Table21[[#This Row],[Adj Close]]-Table21[[#This Row],[Naive Trend ]]</f>
        <v>5.4699999999999971E-2</v>
      </c>
      <c r="E482" s="7">
        <f t="shared" si="35"/>
        <v>2.9920899999999967E-3</v>
      </c>
      <c r="F482" s="7">
        <f>ABS(Table21[[#This Row],[Erorr 1]])</f>
        <v>5.4699999999999971E-2</v>
      </c>
      <c r="G482" s="8">
        <f>Table21[[#This Row],[Abs Erorr 1]]/Table21[[#This Row],[Adj Close]]</f>
        <v>1.4529710202672184E-2</v>
      </c>
      <c r="H482" s="6">
        <f t="shared" si="38"/>
        <v>3.6431666666666671</v>
      </c>
      <c r="I482" s="9">
        <f>(Table21[[#This Row],[Adj Close]]-Table21[[#This Row],[3-MA]])</f>
        <v>0.12153333333333283</v>
      </c>
      <c r="J482" s="5">
        <f t="shared" si="37"/>
        <v>1.4770351111110988E-2</v>
      </c>
      <c r="K482" s="5">
        <f>ABS(Table21[[#This Row],[Erorr 2]])</f>
        <v>0.12153333333333283</v>
      </c>
      <c r="L482" s="8">
        <f>Table21[[#This Row],[Abs Erorr 2]]/Table21[[#This Row],[Adj Close]]</f>
        <v>3.2282342107826073E-2</v>
      </c>
      <c r="M482" s="6">
        <f t="shared" si="39"/>
        <v>3.6082166666666668</v>
      </c>
      <c r="N482" s="11">
        <f>Table21[[#This Row],[Adj Close]]-Table21[[#This Row],[6-MA]]</f>
        <v>0.15648333333333309</v>
      </c>
      <c r="O482" s="12">
        <f>(Table21[[#This Row],[Adj Close]]-M482)^2</f>
        <v>2.4487033611111035E-2</v>
      </c>
      <c r="P482" s="12">
        <f>ABS(Table21[[#This Row],[Erorr 3]])</f>
        <v>0.15648333333333309</v>
      </c>
      <c r="Q482" s="182">
        <f>Table21[[#This Row],[Abs Erorr 3]]/Table21[[#This Row],[Adj Close]]</f>
        <v>4.1565950363464048E-2</v>
      </c>
    </row>
    <row r="483" spans="1:17" x14ac:dyDescent="0.3">
      <c r="A483" s="72">
        <v>44162</v>
      </c>
      <c r="B483" s="95">
        <v>3.7646999999999999</v>
      </c>
      <c r="C483" s="6">
        <f t="shared" si="36"/>
        <v>3.7646999999999999</v>
      </c>
      <c r="D483" s="19">
        <f>Table21[[#This Row],[Adj Close]]-Table21[[#This Row],[Naive Trend ]]</f>
        <v>0</v>
      </c>
      <c r="E483" s="7">
        <f t="shared" si="35"/>
        <v>0</v>
      </c>
      <c r="F483" s="7">
        <f>ABS(Table21[[#This Row],[Erorr 1]])</f>
        <v>0</v>
      </c>
      <c r="G483" s="8">
        <f>Table21[[#This Row],[Abs Erorr 1]]/Table21[[#This Row],[Adj Close]]</f>
        <v>0</v>
      </c>
      <c r="H483" s="6">
        <f t="shared" si="38"/>
        <v>3.6978666666666666</v>
      </c>
      <c r="I483" s="9">
        <f>(Table21[[#This Row],[Adj Close]]-Table21[[#This Row],[3-MA]])</f>
        <v>6.68333333333333E-2</v>
      </c>
      <c r="J483" s="5">
        <f t="shared" si="37"/>
        <v>4.4666944444444398E-3</v>
      </c>
      <c r="K483" s="5">
        <f>ABS(Table21[[#This Row],[Erorr 2]])</f>
        <v>6.68333333333333E-2</v>
      </c>
      <c r="L483" s="8">
        <f>Table21[[#This Row],[Abs Erorr 2]]/Table21[[#This Row],[Adj Close]]</f>
        <v>1.7752631905154009E-2</v>
      </c>
      <c r="M483" s="6">
        <f t="shared" si="39"/>
        <v>3.6386000000000003</v>
      </c>
      <c r="N483" s="11">
        <f>Table21[[#This Row],[Adj Close]]-Table21[[#This Row],[6-MA]]</f>
        <v>0.12609999999999966</v>
      </c>
      <c r="O483" s="12">
        <f>(Table21[[#This Row],[Adj Close]]-M483)^2</f>
        <v>1.5901209999999912E-2</v>
      </c>
      <c r="P483" s="12">
        <f>ABS(Table21[[#This Row],[Erorr 3]])</f>
        <v>0.12609999999999966</v>
      </c>
      <c r="Q483" s="182">
        <f>Table21[[#This Row],[Abs Erorr 3]]/Table21[[#This Row],[Adj Close]]</f>
        <v>3.3495364836507467E-2</v>
      </c>
    </row>
    <row r="484" spans="1:17" x14ac:dyDescent="0.3">
      <c r="A484" s="72">
        <v>44165</v>
      </c>
      <c r="B484" s="95">
        <v>3.6736</v>
      </c>
      <c r="C484" s="6">
        <f t="shared" si="36"/>
        <v>3.7646999999999999</v>
      </c>
      <c r="D484" s="19">
        <f>Table21[[#This Row],[Adj Close]]-Table21[[#This Row],[Naive Trend ]]</f>
        <v>-9.1099999999999959E-2</v>
      </c>
      <c r="E484" s="7">
        <f t="shared" si="35"/>
        <v>8.2992099999999926E-3</v>
      </c>
      <c r="F484" s="7">
        <f>ABS(Table21[[#This Row],[Erorr 1]])</f>
        <v>9.1099999999999959E-2</v>
      </c>
      <c r="G484" s="8">
        <f>Table21[[#This Row],[Abs Erorr 1]]/Table21[[#This Row],[Adj Close]]</f>
        <v>2.4798562717770024E-2</v>
      </c>
      <c r="H484" s="6">
        <f t="shared" si="38"/>
        <v>3.7464666666666666</v>
      </c>
      <c r="I484" s="9">
        <f>(Table21[[#This Row],[Adj Close]]-Table21[[#This Row],[3-MA]])</f>
        <v>-7.2866666666666635E-2</v>
      </c>
      <c r="J484" s="5">
        <f t="shared" si="37"/>
        <v>5.3095511111111065E-3</v>
      </c>
      <c r="K484" s="5">
        <f>ABS(Table21[[#This Row],[Erorr 2]])</f>
        <v>7.2866666666666635E-2</v>
      </c>
      <c r="L484" s="8">
        <f>Table21[[#This Row],[Abs Erorr 2]]/Table21[[#This Row],[Adj Close]]</f>
        <v>1.9835220673635301E-2</v>
      </c>
      <c r="M484" s="6">
        <f t="shared" si="39"/>
        <v>3.6674666666666673</v>
      </c>
      <c r="N484" s="11">
        <f>Table21[[#This Row],[Adj Close]]-Table21[[#This Row],[6-MA]]</f>
        <v>6.1333333333326578E-3</v>
      </c>
      <c r="O484" s="12">
        <f>(Table21[[#This Row],[Adj Close]]-M484)^2</f>
        <v>3.7617777777769492E-5</v>
      </c>
      <c r="P484" s="12">
        <f>ABS(Table21[[#This Row],[Erorr 3]])</f>
        <v>6.1333333333326578E-3</v>
      </c>
      <c r="Q484" s="182">
        <f>Table21[[#This Row],[Abs Erorr 3]]/Table21[[#This Row],[Adj Close]]</f>
        <v>1.6695702671310588E-3</v>
      </c>
    </row>
    <row r="485" spans="1:17" x14ac:dyDescent="0.3">
      <c r="A485" s="72">
        <v>44166</v>
      </c>
      <c r="B485" s="95">
        <v>3.7008999999999999</v>
      </c>
      <c r="C485" s="6">
        <f t="shared" si="36"/>
        <v>3.6736</v>
      </c>
      <c r="D485" s="19">
        <f>Table21[[#This Row],[Adj Close]]-Table21[[#This Row],[Naive Trend ]]</f>
        <v>2.729999999999988E-2</v>
      </c>
      <c r="E485" s="7">
        <f t="shared" si="35"/>
        <v>7.452899999999934E-4</v>
      </c>
      <c r="F485" s="7">
        <f>ABS(Table21[[#This Row],[Erorr 1]])</f>
        <v>2.729999999999988E-2</v>
      </c>
      <c r="G485" s="8">
        <f>Table21[[#This Row],[Abs Erorr 1]]/Table21[[#This Row],[Adj Close]]</f>
        <v>7.3765840741440948E-3</v>
      </c>
      <c r="H485" s="6">
        <f t="shared" si="38"/>
        <v>3.7343333333333333</v>
      </c>
      <c r="I485" s="9">
        <f>(Table21[[#This Row],[Adj Close]]-Table21[[#This Row],[3-MA]])</f>
        <v>-3.3433333333333426E-2</v>
      </c>
      <c r="J485" s="5">
        <f t="shared" si="37"/>
        <v>1.1177877777777839E-3</v>
      </c>
      <c r="K485" s="5">
        <f>ABS(Table21[[#This Row],[Erorr 2]])</f>
        <v>3.3433333333333426E-2</v>
      </c>
      <c r="L485" s="8">
        <f>Table21[[#This Row],[Abs Erorr 2]]/Table21[[#This Row],[Adj Close]]</f>
        <v>9.0338386158322105E-3</v>
      </c>
      <c r="M485" s="6">
        <f t="shared" si="39"/>
        <v>3.6887500000000002</v>
      </c>
      <c r="N485" s="11">
        <f>Table21[[#This Row],[Adj Close]]-Table21[[#This Row],[6-MA]]</f>
        <v>1.2149999999999661E-2</v>
      </c>
      <c r="O485" s="12">
        <f>(Table21[[#This Row],[Adj Close]]-M485)^2</f>
        <v>1.4762249999999177E-4</v>
      </c>
      <c r="P485" s="12">
        <f>ABS(Table21[[#This Row],[Erorr 3]])</f>
        <v>1.2149999999999661E-2</v>
      </c>
      <c r="Q485" s="182">
        <f>Table21[[#This Row],[Abs Erorr 3]]/Table21[[#This Row],[Adj Close]]</f>
        <v>3.2829852198113059E-3</v>
      </c>
    </row>
    <row r="486" spans="1:17" x14ac:dyDescent="0.3">
      <c r="A486" s="72">
        <v>44167</v>
      </c>
      <c r="B486" s="95">
        <v>3.7008999999999999</v>
      </c>
      <c r="C486" s="6">
        <f t="shared" si="36"/>
        <v>3.7008999999999999</v>
      </c>
      <c r="D486" s="19">
        <f>Table21[[#This Row],[Adj Close]]-Table21[[#This Row],[Naive Trend ]]</f>
        <v>0</v>
      </c>
      <c r="E486" s="7">
        <f t="shared" si="35"/>
        <v>0</v>
      </c>
      <c r="F486" s="7">
        <f>ABS(Table21[[#This Row],[Erorr 1]])</f>
        <v>0</v>
      </c>
      <c r="G486" s="8">
        <f>Table21[[#This Row],[Abs Erorr 1]]/Table21[[#This Row],[Adj Close]]</f>
        <v>0</v>
      </c>
      <c r="H486" s="6">
        <f t="shared" si="38"/>
        <v>3.7130666666666663</v>
      </c>
      <c r="I486" s="9">
        <f>(Table21[[#This Row],[Adj Close]]-Table21[[#This Row],[3-MA]])</f>
        <v>-1.2166666666666437E-2</v>
      </c>
      <c r="J486" s="5">
        <f t="shared" si="37"/>
        <v>1.4802777777777218E-4</v>
      </c>
      <c r="K486" s="5">
        <f>ABS(Table21[[#This Row],[Erorr 2]])</f>
        <v>1.2166666666666437E-2</v>
      </c>
      <c r="L486" s="8">
        <f>Table21[[#This Row],[Abs Erorr 2]]/Table21[[#This Row],[Adj Close]]</f>
        <v>3.2874886288920095E-3</v>
      </c>
      <c r="M486" s="6">
        <f t="shared" si="39"/>
        <v>3.7054666666666667</v>
      </c>
      <c r="N486" s="11">
        <f>Table21[[#This Row],[Adj Close]]-Table21[[#This Row],[6-MA]]</f>
        <v>-4.5666666666668299E-3</v>
      </c>
      <c r="O486" s="12">
        <f>(Table21[[#This Row],[Adj Close]]-M486)^2</f>
        <v>2.0854444444445935E-5</v>
      </c>
      <c r="P486" s="12">
        <f>ABS(Table21[[#This Row],[Erorr 3]])</f>
        <v>4.5666666666668299E-3</v>
      </c>
      <c r="Q486" s="182">
        <f>Table21[[#This Row],[Abs Erorr 3]]/Table21[[#This Row],[Adj Close]]</f>
        <v>1.2339340881047393E-3</v>
      </c>
    </row>
    <row r="487" spans="1:17" x14ac:dyDescent="0.3">
      <c r="A487" s="72">
        <v>44168</v>
      </c>
      <c r="B487" s="95">
        <v>3.6644000000000001</v>
      </c>
      <c r="C487" s="6">
        <f t="shared" si="36"/>
        <v>3.7008999999999999</v>
      </c>
      <c r="D487" s="19">
        <f>Table21[[#This Row],[Adj Close]]-Table21[[#This Row],[Naive Trend ]]</f>
        <v>-3.6499999999999755E-2</v>
      </c>
      <c r="E487" s="7">
        <f t="shared" si="35"/>
        <v>1.3322499999999821E-3</v>
      </c>
      <c r="F487" s="7">
        <f>ABS(Table21[[#This Row],[Erorr 1]])</f>
        <v>3.6499999999999755E-2</v>
      </c>
      <c r="G487" s="8">
        <f>Table21[[#This Row],[Abs Erorr 1]]/Table21[[#This Row],[Adj Close]]</f>
        <v>9.9607029800239475E-3</v>
      </c>
      <c r="H487" s="6">
        <f t="shared" si="38"/>
        <v>3.6917999999999993</v>
      </c>
      <c r="I487" s="9">
        <f>(Table21[[#This Row],[Adj Close]]-Table21[[#This Row],[3-MA]])</f>
        <v>-2.7399999999999203E-2</v>
      </c>
      <c r="J487" s="5">
        <f t="shared" si="37"/>
        <v>7.5075999999995636E-4</v>
      </c>
      <c r="K487" s="5">
        <f>ABS(Table21[[#This Row],[Erorr 2]])</f>
        <v>2.7399999999999203E-2</v>
      </c>
      <c r="L487" s="8">
        <f>Table21[[#This Row],[Abs Erorr 2]]/Table21[[#This Row],[Adj Close]]</f>
        <v>7.47734963431918E-3</v>
      </c>
      <c r="M487" s="6">
        <f t="shared" si="39"/>
        <v>3.7191333333333336</v>
      </c>
      <c r="N487" s="11">
        <f>Table21[[#This Row],[Adj Close]]-Table21[[#This Row],[6-MA]]</f>
        <v>-5.4733333333333523E-2</v>
      </c>
      <c r="O487" s="12">
        <f>(Table21[[#This Row],[Adj Close]]-M487)^2</f>
        <v>2.9957377777777984E-3</v>
      </c>
      <c r="P487" s="12">
        <f>ABS(Table21[[#This Row],[Erorr 3]])</f>
        <v>5.4733333333333523E-2</v>
      </c>
      <c r="Q487" s="182">
        <f>Table21[[#This Row],[Abs Erorr 3]]/Table21[[#This Row],[Adj Close]]</f>
        <v>1.4936506203835149E-2</v>
      </c>
    </row>
    <row r="488" spans="1:17" x14ac:dyDescent="0.3">
      <c r="A488" s="72">
        <v>44169</v>
      </c>
      <c r="B488" s="95">
        <v>3.6736</v>
      </c>
      <c r="C488" s="6">
        <f t="shared" si="36"/>
        <v>3.6644000000000001</v>
      </c>
      <c r="D488" s="19">
        <f>Table21[[#This Row],[Adj Close]]-Table21[[#This Row],[Naive Trend ]]</f>
        <v>9.1999999999998749E-3</v>
      </c>
      <c r="E488" s="7">
        <f t="shared" si="35"/>
        <v>8.4639999999997699E-5</v>
      </c>
      <c r="F488" s="7">
        <f>ABS(Table21[[#This Row],[Erorr 1]])</f>
        <v>9.1999999999998749E-3</v>
      </c>
      <c r="G488" s="8">
        <f>Table21[[#This Row],[Abs Erorr 1]]/Table21[[#This Row],[Adj Close]]</f>
        <v>2.5043554006968301E-3</v>
      </c>
      <c r="H488" s="6">
        <f t="shared" si="38"/>
        <v>3.6887333333333334</v>
      </c>
      <c r="I488" s="9">
        <f>(Table21[[#This Row],[Adj Close]]-Table21[[#This Row],[3-MA]])</f>
        <v>-1.5133333333333443E-2</v>
      </c>
      <c r="J488" s="5">
        <f t="shared" si="37"/>
        <v>2.290177777777811E-4</v>
      </c>
      <c r="K488" s="5">
        <f>ABS(Table21[[#This Row],[Erorr 2]])</f>
        <v>1.5133333333333443E-2</v>
      </c>
      <c r="L488" s="8">
        <f>Table21[[#This Row],[Abs Erorr 2]]/Table21[[#This Row],[Adj Close]]</f>
        <v>4.1194831591173349E-3</v>
      </c>
      <c r="M488" s="6">
        <f t="shared" si="39"/>
        <v>3.7115333333333336</v>
      </c>
      <c r="N488" s="11">
        <f>Table21[[#This Row],[Adj Close]]-Table21[[#This Row],[6-MA]]</f>
        <v>-3.7933333333333596E-2</v>
      </c>
      <c r="O488" s="12">
        <f>(Table21[[#This Row],[Adj Close]]-M488)^2</f>
        <v>1.4389377777777978E-3</v>
      </c>
      <c r="P488" s="12">
        <f>ABS(Table21[[#This Row],[Erorr 3]])</f>
        <v>3.7933333333333596E-2</v>
      </c>
      <c r="Q488" s="182">
        <f>Table21[[#This Row],[Abs Erorr 3]]/Table21[[#This Row],[Adj Close]]</f>
        <v>1.0325929152148736E-2</v>
      </c>
    </row>
    <row r="489" spans="1:17" x14ac:dyDescent="0.3">
      <c r="A489" s="72">
        <v>44172</v>
      </c>
      <c r="B489" s="95">
        <v>3.7008999999999999</v>
      </c>
      <c r="C489" s="6">
        <f t="shared" si="36"/>
        <v>3.6736</v>
      </c>
      <c r="D489" s="19">
        <f>Table21[[#This Row],[Adj Close]]-Table21[[#This Row],[Naive Trend ]]</f>
        <v>2.729999999999988E-2</v>
      </c>
      <c r="E489" s="7">
        <f t="shared" si="35"/>
        <v>7.452899999999934E-4</v>
      </c>
      <c r="F489" s="7">
        <f>ABS(Table21[[#This Row],[Erorr 1]])</f>
        <v>2.729999999999988E-2</v>
      </c>
      <c r="G489" s="8">
        <f>Table21[[#This Row],[Abs Erorr 1]]/Table21[[#This Row],[Adj Close]]</f>
        <v>7.3765840741440948E-3</v>
      </c>
      <c r="H489" s="6">
        <f t="shared" si="38"/>
        <v>3.6796333333333333</v>
      </c>
      <c r="I489" s="9">
        <f>(Table21[[#This Row],[Adj Close]]-Table21[[#This Row],[3-MA]])</f>
        <v>2.1266666666666545E-2</v>
      </c>
      <c r="J489" s="5">
        <f t="shared" si="37"/>
        <v>4.5227111111110596E-4</v>
      </c>
      <c r="K489" s="5">
        <f>ABS(Table21[[#This Row],[Erorr 2]])</f>
        <v>2.1266666666666545E-2</v>
      </c>
      <c r="L489" s="8">
        <f>Table21[[#This Row],[Abs Erorr 2]]/Table21[[#This Row],[Adj Close]]</f>
        <v>5.7463499869400813E-3</v>
      </c>
      <c r="M489" s="6">
        <f t="shared" si="39"/>
        <v>3.6963500000000002</v>
      </c>
      <c r="N489" s="11">
        <f>Table21[[#This Row],[Adj Close]]-Table21[[#This Row],[6-MA]]</f>
        <v>4.5499999999996099E-3</v>
      </c>
      <c r="O489" s="12">
        <f>(Table21[[#This Row],[Adj Close]]-M489)^2</f>
        <v>2.070249999999645E-5</v>
      </c>
      <c r="P489" s="12">
        <f>ABS(Table21[[#This Row],[Erorr 3]])</f>
        <v>4.5499999999996099E-3</v>
      </c>
      <c r="Q489" s="182">
        <f>Table21[[#This Row],[Abs Erorr 3]]/Table21[[#This Row],[Adj Close]]</f>
        <v>1.2294306790239158E-3</v>
      </c>
    </row>
    <row r="490" spans="1:17" x14ac:dyDescent="0.3">
      <c r="A490" s="72">
        <v>44173</v>
      </c>
      <c r="B490" s="95">
        <v>3.8466999999999998</v>
      </c>
      <c r="C490" s="6">
        <f t="shared" si="36"/>
        <v>3.7008999999999999</v>
      </c>
      <c r="D490" s="19">
        <f>Table21[[#This Row],[Adj Close]]-Table21[[#This Row],[Naive Trend ]]</f>
        <v>0.14579999999999993</v>
      </c>
      <c r="E490" s="7">
        <f t="shared" si="35"/>
        <v>2.125763999999998E-2</v>
      </c>
      <c r="F490" s="7">
        <f>ABS(Table21[[#This Row],[Erorr 1]])</f>
        <v>0.14579999999999993</v>
      </c>
      <c r="G490" s="8">
        <f>Table21[[#This Row],[Abs Erorr 1]]/Table21[[#This Row],[Adj Close]]</f>
        <v>3.790261782826837E-2</v>
      </c>
      <c r="H490" s="6">
        <f t="shared" si="38"/>
        <v>3.6796333333333333</v>
      </c>
      <c r="I490" s="9">
        <f>(Table21[[#This Row],[Adj Close]]-Table21[[#This Row],[3-MA]])</f>
        <v>0.16706666666666647</v>
      </c>
      <c r="J490" s="5">
        <f t="shared" si="37"/>
        <v>2.7911271111111045E-2</v>
      </c>
      <c r="K490" s="5">
        <f>ABS(Table21[[#This Row],[Erorr 2]])</f>
        <v>0.16706666666666647</v>
      </c>
      <c r="L490" s="8">
        <f>Table21[[#This Row],[Abs Erorr 2]]/Table21[[#This Row],[Adj Close]]</f>
        <v>4.3431166107745986E-2</v>
      </c>
      <c r="M490" s="6">
        <f t="shared" si="39"/>
        <v>3.6857166666666665</v>
      </c>
      <c r="N490" s="11">
        <f>Table21[[#This Row],[Adj Close]]-Table21[[#This Row],[6-MA]]</f>
        <v>0.16098333333333326</v>
      </c>
      <c r="O490" s="12">
        <f>(Table21[[#This Row],[Adj Close]]-M490)^2</f>
        <v>2.5915633611111086E-2</v>
      </c>
      <c r="P490" s="12">
        <f>ABS(Table21[[#This Row],[Erorr 3]])</f>
        <v>0.16098333333333326</v>
      </c>
      <c r="Q490" s="182">
        <f>Table21[[#This Row],[Abs Erorr 3]]/Table21[[#This Row],[Adj Close]]</f>
        <v>4.1849724005857819E-2</v>
      </c>
    </row>
    <row r="491" spans="1:17" x14ac:dyDescent="0.3">
      <c r="A491" s="72">
        <v>44174</v>
      </c>
      <c r="B491" s="95">
        <v>3.8193999999999999</v>
      </c>
      <c r="C491" s="6">
        <f t="shared" si="36"/>
        <v>3.8466999999999998</v>
      </c>
      <c r="D491" s="19">
        <f>Table21[[#This Row],[Adj Close]]-Table21[[#This Row],[Naive Trend ]]</f>
        <v>-2.729999999999988E-2</v>
      </c>
      <c r="E491" s="7">
        <f t="shared" si="35"/>
        <v>7.452899999999934E-4</v>
      </c>
      <c r="F491" s="7">
        <f>ABS(Table21[[#This Row],[Erorr 1]])</f>
        <v>2.729999999999988E-2</v>
      </c>
      <c r="G491" s="8">
        <f>Table21[[#This Row],[Abs Erorr 1]]/Table21[[#This Row],[Adj Close]]</f>
        <v>7.1477195371000366E-3</v>
      </c>
      <c r="H491" s="6">
        <f t="shared" si="38"/>
        <v>3.7403999999999997</v>
      </c>
      <c r="I491" s="9">
        <f>(Table21[[#This Row],[Adj Close]]-Table21[[#This Row],[3-MA]])</f>
        <v>7.9000000000000181E-2</v>
      </c>
      <c r="J491" s="5">
        <f t="shared" si="37"/>
        <v>6.2410000000000286E-3</v>
      </c>
      <c r="K491" s="5">
        <f>ABS(Table21[[#This Row],[Erorr 2]])</f>
        <v>7.9000000000000181E-2</v>
      </c>
      <c r="L491" s="8">
        <f>Table21[[#This Row],[Abs Erorr 2]]/Table21[[#This Row],[Adj Close]]</f>
        <v>2.0683877048751159E-2</v>
      </c>
      <c r="M491" s="6">
        <f t="shared" si="39"/>
        <v>3.7145666666666664</v>
      </c>
      <c r="N491" s="11">
        <f>Table21[[#This Row],[Adj Close]]-Table21[[#This Row],[6-MA]]</f>
        <v>0.10483333333333356</v>
      </c>
      <c r="O491" s="12">
        <f>(Table21[[#This Row],[Adj Close]]-M491)^2</f>
        <v>1.0990027777777824E-2</v>
      </c>
      <c r="P491" s="12">
        <f>ABS(Table21[[#This Row],[Erorr 3]])</f>
        <v>0.10483333333333356</v>
      </c>
      <c r="Q491" s="182">
        <f>Table21[[#This Row],[Abs Erorr 3]]/Table21[[#This Row],[Adj Close]]</f>
        <v>2.7447592117435606E-2</v>
      </c>
    </row>
    <row r="492" spans="1:17" x14ac:dyDescent="0.3">
      <c r="A492" s="72">
        <v>44175</v>
      </c>
      <c r="B492" s="95">
        <v>3.8285</v>
      </c>
      <c r="C492" s="6">
        <f t="shared" si="36"/>
        <v>3.8193999999999999</v>
      </c>
      <c r="D492" s="19">
        <f>Table21[[#This Row],[Adj Close]]-Table21[[#This Row],[Naive Trend ]]</f>
        <v>9.100000000000108E-3</v>
      </c>
      <c r="E492" s="7">
        <f t="shared" si="35"/>
        <v>8.2810000000001967E-5</v>
      </c>
      <c r="F492" s="7">
        <f>ABS(Table21[[#This Row],[Erorr 1]])</f>
        <v>9.100000000000108E-3</v>
      </c>
      <c r="G492" s="8">
        <f>Table21[[#This Row],[Abs Erorr 1]]/Table21[[#This Row],[Adj Close]]</f>
        <v>2.3769100169779571E-3</v>
      </c>
      <c r="H492" s="6">
        <f t="shared" si="38"/>
        <v>3.7889999999999997</v>
      </c>
      <c r="I492" s="9">
        <f>(Table21[[#This Row],[Adj Close]]-Table21[[#This Row],[3-MA]])</f>
        <v>3.9500000000000313E-2</v>
      </c>
      <c r="J492" s="5">
        <f t="shared" si="37"/>
        <v>1.5602500000000247E-3</v>
      </c>
      <c r="K492" s="5">
        <f>ABS(Table21[[#This Row],[Erorr 2]])</f>
        <v>3.9500000000000313E-2</v>
      </c>
      <c r="L492" s="8">
        <f>Table21[[#This Row],[Abs Erorr 2]]/Table21[[#This Row],[Adj Close]]</f>
        <v>1.031735666710208E-2</v>
      </c>
      <c r="M492" s="6">
        <f t="shared" si="39"/>
        <v>3.7343166666666661</v>
      </c>
      <c r="N492" s="11">
        <f>Table21[[#This Row],[Adj Close]]-Table21[[#This Row],[6-MA]]</f>
        <v>9.4183333333333952E-2</v>
      </c>
      <c r="O492" s="12">
        <f>(Table21[[#This Row],[Adj Close]]-M492)^2</f>
        <v>8.8705002777778943E-3</v>
      </c>
      <c r="P492" s="12">
        <f>ABS(Table21[[#This Row],[Erorr 3]])</f>
        <v>9.4183333333333952E-2</v>
      </c>
      <c r="Q492" s="182">
        <f>Table21[[#This Row],[Abs Erorr 3]]/Table21[[#This Row],[Adj Close]]</f>
        <v>2.4600583344216782E-2</v>
      </c>
    </row>
    <row r="493" spans="1:17" x14ac:dyDescent="0.3">
      <c r="A493" s="72">
        <v>44176</v>
      </c>
      <c r="B493" s="95">
        <v>3.7008999999999999</v>
      </c>
      <c r="C493" s="6">
        <f t="shared" si="36"/>
        <v>3.8285</v>
      </c>
      <c r="D493" s="19">
        <f>Table21[[#This Row],[Adj Close]]-Table21[[#This Row],[Naive Trend ]]</f>
        <v>-0.12760000000000016</v>
      </c>
      <c r="E493" s="7">
        <f t="shared" si="35"/>
        <v>1.6281760000000041E-2</v>
      </c>
      <c r="F493" s="7">
        <f>ABS(Table21[[#This Row],[Erorr 1]])</f>
        <v>0.12760000000000016</v>
      </c>
      <c r="G493" s="8">
        <f>Table21[[#This Row],[Abs Erorr 1]]/Table21[[#This Row],[Adj Close]]</f>
        <v>3.4478099921640727E-2</v>
      </c>
      <c r="H493" s="6">
        <f t="shared" si="38"/>
        <v>3.8315333333333332</v>
      </c>
      <c r="I493" s="9">
        <f>(Table21[[#This Row],[Adj Close]]-Table21[[#This Row],[3-MA]])</f>
        <v>-0.13063333333333338</v>
      </c>
      <c r="J493" s="5">
        <f t="shared" si="37"/>
        <v>1.706506777777779E-2</v>
      </c>
      <c r="K493" s="5">
        <f>ABS(Table21[[#This Row],[Erorr 2]])</f>
        <v>0.13063333333333338</v>
      </c>
      <c r="L493" s="8">
        <f>Table21[[#This Row],[Abs Erorr 2]]/Table21[[#This Row],[Adj Close]]</f>
        <v>3.5297720374323376E-2</v>
      </c>
      <c r="M493" s="6">
        <f t="shared" si="39"/>
        <v>3.7555833333333326</v>
      </c>
      <c r="N493" s="11">
        <f>Table21[[#This Row],[Adj Close]]-Table21[[#This Row],[6-MA]]</f>
        <v>-5.4683333333332751E-2</v>
      </c>
      <c r="O493" s="12">
        <f>(Table21[[#This Row],[Adj Close]]-M493)^2</f>
        <v>2.9902669444443809E-3</v>
      </c>
      <c r="P493" s="12">
        <f>ABS(Table21[[#This Row],[Erorr 3]])</f>
        <v>5.4683333333332751E-2</v>
      </c>
      <c r="Q493" s="182">
        <f>Table21[[#This Row],[Abs Erorr 3]]/Table21[[#This Row],[Adj Close]]</f>
        <v>1.4775685193691468E-2</v>
      </c>
    </row>
    <row r="494" spans="1:17" x14ac:dyDescent="0.3">
      <c r="A494" s="72">
        <v>44179</v>
      </c>
      <c r="B494" s="95">
        <v>3.6461999999999999</v>
      </c>
      <c r="C494" s="6">
        <f t="shared" si="36"/>
        <v>3.7008999999999999</v>
      </c>
      <c r="D494" s="19">
        <f>Table21[[#This Row],[Adj Close]]-Table21[[#This Row],[Naive Trend ]]</f>
        <v>-5.4699999999999971E-2</v>
      </c>
      <c r="E494" s="7">
        <f t="shared" si="35"/>
        <v>2.9920899999999967E-3</v>
      </c>
      <c r="F494" s="7">
        <f>ABS(Table21[[#This Row],[Erorr 1]])</f>
        <v>5.4699999999999971E-2</v>
      </c>
      <c r="G494" s="8">
        <f>Table21[[#This Row],[Abs Erorr 1]]/Table21[[#This Row],[Adj Close]]</f>
        <v>1.5001919806922268E-2</v>
      </c>
      <c r="H494" s="6">
        <f t="shared" si="38"/>
        <v>3.7829333333333337</v>
      </c>
      <c r="I494" s="9">
        <f>(Table21[[#This Row],[Adj Close]]-Table21[[#This Row],[3-MA]])</f>
        <v>-0.13673333333333382</v>
      </c>
      <c r="J494" s="5">
        <f t="shared" si="37"/>
        <v>1.8696004444444577E-2</v>
      </c>
      <c r="K494" s="5">
        <f>ABS(Table21[[#This Row],[Erorr 2]])</f>
        <v>0.13673333333333382</v>
      </c>
      <c r="L494" s="8">
        <f>Table21[[#This Row],[Abs Erorr 2]]/Table21[[#This Row],[Adj Close]]</f>
        <v>3.750022854844326E-2</v>
      </c>
      <c r="M494" s="6">
        <f t="shared" si="39"/>
        <v>3.7616666666666667</v>
      </c>
      <c r="N494" s="11">
        <f>Table21[[#This Row],[Adj Close]]-Table21[[#This Row],[6-MA]]</f>
        <v>-0.11546666666666683</v>
      </c>
      <c r="O494" s="12">
        <f>(Table21[[#This Row],[Adj Close]]-M494)^2</f>
        <v>1.3332551111111148E-2</v>
      </c>
      <c r="P494" s="12">
        <f>ABS(Table21[[#This Row],[Erorr 3]])</f>
        <v>0.11546666666666683</v>
      </c>
      <c r="Q494" s="182">
        <f>Table21[[#This Row],[Abs Erorr 3]]/Table21[[#This Row],[Adj Close]]</f>
        <v>3.1667672279816476E-2</v>
      </c>
    </row>
    <row r="495" spans="1:17" x14ac:dyDescent="0.3">
      <c r="A495" s="72">
        <v>44180</v>
      </c>
      <c r="B495" s="95">
        <v>3.7374000000000001</v>
      </c>
      <c r="C495" s="6">
        <f t="shared" si="36"/>
        <v>3.6461999999999999</v>
      </c>
      <c r="D495" s="19">
        <f>Table21[[#This Row],[Adj Close]]-Table21[[#This Row],[Naive Trend ]]</f>
        <v>9.120000000000017E-2</v>
      </c>
      <c r="E495" s="7">
        <f t="shared" si="35"/>
        <v>8.3174400000000318E-3</v>
      </c>
      <c r="F495" s="7">
        <f>ABS(Table21[[#This Row],[Erorr 1]])</f>
        <v>9.120000000000017E-2</v>
      </c>
      <c r="G495" s="8">
        <f>Table21[[#This Row],[Abs Erorr 1]]/Table21[[#This Row],[Adj Close]]</f>
        <v>2.4401990688714126E-2</v>
      </c>
      <c r="H495" s="6">
        <f t="shared" si="38"/>
        <v>3.7251999999999996</v>
      </c>
      <c r="I495" s="9">
        <f>(Table21[[#This Row],[Adj Close]]-Table21[[#This Row],[3-MA]])</f>
        <v>1.2200000000000433E-2</v>
      </c>
      <c r="J495" s="5">
        <f t="shared" si="37"/>
        <v>1.4884000000001056E-4</v>
      </c>
      <c r="K495" s="5">
        <f>ABS(Table21[[#This Row],[Erorr 2]])</f>
        <v>1.2200000000000433E-2</v>
      </c>
      <c r="L495" s="8">
        <f>Table21[[#This Row],[Abs Erorr 2]]/Table21[[#This Row],[Adj Close]]</f>
        <v>3.2643013859903762E-3</v>
      </c>
      <c r="M495" s="6">
        <f t="shared" si="39"/>
        <v>3.7570999999999999</v>
      </c>
      <c r="N495" s="11">
        <f>Table21[[#This Row],[Adj Close]]-Table21[[#This Row],[6-MA]]</f>
        <v>-1.9699999999999829E-2</v>
      </c>
      <c r="O495" s="12">
        <f>(Table21[[#This Row],[Adj Close]]-M495)^2</f>
        <v>3.8808999999999323E-4</v>
      </c>
      <c r="P495" s="12">
        <f>ABS(Table21[[#This Row],[Erorr 3]])</f>
        <v>1.9699999999999829E-2</v>
      </c>
      <c r="Q495" s="182">
        <f>Table21[[#This Row],[Abs Erorr 3]]/Table21[[#This Row],[Adj Close]]</f>
        <v>5.271044041312096E-3</v>
      </c>
    </row>
    <row r="496" spans="1:17" x14ac:dyDescent="0.3">
      <c r="A496" s="72">
        <v>44181</v>
      </c>
      <c r="B496" s="95">
        <v>3.6371000000000002</v>
      </c>
      <c r="C496" s="6">
        <f t="shared" si="36"/>
        <v>3.7374000000000001</v>
      </c>
      <c r="D496" s="19">
        <f>Table21[[#This Row],[Adj Close]]-Table21[[#This Row],[Naive Trend ]]</f>
        <v>-0.10029999999999983</v>
      </c>
      <c r="E496" s="7">
        <f t="shared" si="35"/>
        <v>1.0060089999999966E-2</v>
      </c>
      <c r="F496" s="7">
        <f>ABS(Table21[[#This Row],[Erorr 1]])</f>
        <v>0.10029999999999983</v>
      </c>
      <c r="G496" s="8">
        <f>Table21[[#This Row],[Abs Erorr 1]]/Table21[[#This Row],[Adj Close]]</f>
        <v>2.757691567457585E-2</v>
      </c>
      <c r="H496" s="6">
        <f t="shared" si="38"/>
        <v>3.694833333333333</v>
      </c>
      <c r="I496" s="9">
        <f>(Table21[[#This Row],[Adj Close]]-Table21[[#This Row],[3-MA]])</f>
        <v>-5.7733333333332748E-2</v>
      </c>
      <c r="J496" s="5">
        <f t="shared" si="37"/>
        <v>3.3331377777777102E-3</v>
      </c>
      <c r="K496" s="5">
        <f>ABS(Table21[[#This Row],[Erorr 2]])</f>
        <v>5.7733333333332748E-2</v>
      </c>
      <c r="L496" s="8">
        <f>Table21[[#This Row],[Abs Erorr 2]]/Table21[[#This Row],[Adj Close]]</f>
        <v>1.5873452292577257E-2</v>
      </c>
      <c r="M496" s="6">
        <f t="shared" si="39"/>
        <v>3.7631833333333335</v>
      </c>
      <c r="N496" s="11">
        <f>Table21[[#This Row],[Adj Close]]-Table21[[#This Row],[6-MA]]</f>
        <v>-0.12608333333333333</v>
      </c>
      <c r="O496" s="12">
        <f>(Table21[[#This Row],[Adj Close]]-M496)^2</f>
        <v>1.5897006944444441E-2</v>
      </c>
      <c r="P496" s="12">
        <f>ABS(Table21[[#This Row],[Erorr 3]])</f>
        <v>0.12608333333333333</v>
      </c>
      <c r="Q496" s="182">
        <f>Table21[[#This Row],[Abs Erorr 3]]/Table21[[#This Row],[Adj Close]]</f>
        <v>3.4665896822560091E-2</v>
      </c>
    </row>
    <row r="497" spans="1:17" x14ac:dyDescent="0.3">
      <c r="A497" s="72">
        <v>44182</v>
      </c>
      <c r="B497" s="95">
        <v>3.7008999999999999</v>
      </c>
      <c r="C497" s="6">
        <f t="shared" si="36"/>
        <v>3.6371000000000002</v>
      </c>
      <c r="D497" s="19">
        <f>Table21[[#This Row],[Adj Close]]-Table21[[#This Row],[Naive Trend ]]</f>
        <v>6.3799999999999635E-2</v>
      </c>
      <c r="E497" s="7">
        <f t="shared" si="35"/>
        <v>4.070439999999953E-3</v>
      </c>
      <c r="F497" s="7">
        <f>ABS(Table21[[#This Row],[Erorr 1]])</f>
        <v>6.3799999999999635E-2</v>
      </c>
      <c r="G497" s="8">
        <f>Table21[[#This Row],[Abs Erorr 1]]/Table21[[#This Row],[Adj Close]]</f>
        <v>1.7239049960820242E-2</v>
      </c>
      <c r="H497" s="6">
        <f t="shared" si="38"/>
        <v>3.6735666666666664</v>
      </c>
      <c r="I497" s="9">
        <f>(Table21[[#This Row],[Adj Close]]-Table21[[#This Row],[3-MA]])</f>
        <v>2.7333333333333432E-2</v>
      </c>
      <c r="J497" s="5">
        <f t="shared" si="37"/>
        <v>7.4711111111111647E-4</v>
      </c>
      <c r="K497" s="5">
        <f>ABS(Table21[[#This Row],[Erorr 2]])</f>
        <v>2.7333333333333432E-2</v>
      </c>
      <c r="L497" s="8">
        <f>Table21[[#This Row],[Abs Erorr 2]]/Table21[[#This Row],[Adj Close]]</f>
        <v>7.3855908923055021E-3</v>
      </c>
      <c r="M497" s="6">
        <f t="shared" si="39"/>
        <v>3.7282500000000005</v>
      </c>
      <c r="N497" s="11">
        <f>Table21[[#This Row],[Adj Close]]-Table21[[#This Row],[6-MA]]</f>
        <v>-2.7350000000000652E-2</v>
      </c>
      <c r="O497" s="12">
        <f>(Table21[[#This Row],[Adj Close]]-M497)^2</f>
        <v>7.4802250000003561E-4</v>
      </c>
      <c r="P497" s="12">
        <f>ABS(Table21[[#This Row],[Erorr 3]])</f>
        <v>2.7350000000000652E-2</v>
      </c>
      <c r="Q497" s="182">
        <f>Table21[[#This Row],[Abs Erorr 3]]/Table21[[#This Row],[Adj Close]]</f>
        <v>7.3900943013863254E-3</v>
      </c>
    </row>
    <row r="498" spans="1:17" x14ac:dyDescent="0.3">
      <c r="A498" s="72">
        <v>44183</v>
      </c>
      <c r="B498" s="95">
        <v>3.6461999999999999</v>
      </c>
      <c r="C498" s="6">
        <f t="shared" si="36"/>
        <v>3.7008999999999999</v>
      </c>
      <c r="D498" s="19">
        <f>Table21[[#This Row],[Adj Close]]-Table21[[#This Row],[Naive Trend ]]</f>
        <v>-5.4699999999999971E-2</v>
      </c>
      <c r="E498" s="7">
        <f t="shared" si="35"/>
        <v>2.9920899999999967E-3</v>
      </c>
      <c r="F498" s="7">
        <f>ABS(Table21[[#This Row],[Erorr 1]])</f>
        <v>5.4699999999999971E-2</v>
      </c>
      <c r="G498" s="8">
        <f>Table21[[#This Row],[Abs Erorr 1]]/Table21[[#This Row],[Adj Close]]</f>
        <v>1.5001919806922268E-2</v>
      </c>
      <c r="H498" s="6">
        <f t="shared" si="38"/>
        <v>3.6918000000000002</v>
      </c>
      <c r="I498" s="9">
        <f>(Table21[[#This Row],[Adj Close]]-Table21[[#This Row],[3-MA]])</f>
        <v>-4.5600000000000307E-2</v>
      </c>
      <c r="J498" s="5">
        <f t="shared" si="37"/>
        <v>2.0793600000000279E-3</v>
      </c>
      <c r="K498" s="5">
        <f>ABS(Table21[[#This Row],[Erorr 2]])</f>
        <v>4.5600000000000307E-2</v>
      </c>
      <c r="L498" s="8">
        <f>Table21[[#This Row],[Abs Erorr 2]]/Table21[[#This Row],[Adj Close]]</f>
        <v>1.2506170807964541E-2</v>
      </c>
      <c r="M498" s="6">
        <f t="shared" si="39"/>
        <v>3.7085000000000004</v>
      </c>
      <c r="N498" s="11">
        <f>Table21[[#This Row],[Adj Close]]-Table21[[#This Row],[6-MA]]</f>
        <v>-6.2300000000000466E-2</v>
      </c>
      <c r="O498" s="12">
        <f>(Table21[[#This Row],[Adj Close]]-M498)^2</f>
        <v>3.881290000000058E-3</v>
      </c>
      <c r="P498" s="12">
        <f>ABS(Table21[[#This Row],[Erorr 3]])</f>
        <v>6.2300000000000466E-2</v>
      </c>
      <c r="Q498" s="182">
        <f>Table21[[#This Row],[Abs Erorr 3]]/Table21[[#This Row],[Adj Close]]</f>
        <v>1.7086281608249813E-2</v>
      </c>
    </row>
    <row r="499" spans="1:17" x14ac:dyDescent="0.3">
      <c r="A499" s="72">
        <v>44186</v>
      </c>
      <c r="B499" s="95">
        <v>3.5550000000000002</v>
      </c>
      <c r="C499" s="6">
        <f t="shared" si="36"/>
        <v>3.6461999999999999</v>
      </c>
      <c r="D499" s="19">
        <f>Table21[[#This Row],[Adj Close]]-Table21[[#This Row],[Naive Trend ]]</f>
        <v>-9.1199999999999726E-2</v>
      </c>
      <c r="E499" s="7">
        <f t="shared" si="35"/>
        <v>8.3174399999999503E-3</v>
      </c>
      <c r="F499" s="7">
        <f>ABS(Table21[[#This Row],[Erorr 1]])</f>
        <v>9.1199999999999726E-2</v>
      </c>
      <c r="G499" s="8">
        <f>Table21[[#This Row],[Abs Erorr 1]]/Table21[[#This Row],[Adj Close]]</f>
        <v>2.5654008438818487E-2</v>
      </c>
      <c r="H499" s="6">
        <f t="shared" si="38"/>
        <v>3.6614</v>
      </c>
      <c r="I499" s="9">
        <f>(Table21[[#This Row],[Adj Close]]-Table21[[#This Row],[3-MA]])</f>
        <v>-0.10639999999999983</v>
      </c>
      <c r="J499" s="5">
        <f t="shared" si="37"/>
        <v>1.1320959999999963E-2</v>
      </c>
      <c r="K499" s="5">
        <f>ABS(Table21[[#This Row],[Erorr 2]])</f>
        <v>0.10639999999999983</v>
      </c>
      <c r="L499" s="8">
        <f>Table21[[#This Row],[Abs Erorr 2]]/Table21[[#This Row],[Adj Close]]</f>
        <v>2.9929676511954943E-2</v>
      </c>
      <c r="M499" s="6">
        <f t="shared" si="39"/>
        <v>3.6781166666666665</v>
      </c>
      <c r="N499" s="11">
        <f>Table21[[#This Row],[Adj Close]]-Table21[[#This Row],[6-MA]]</f>
        <v>-0.12311666666666632</v>
      </c>
      <c r="O499" s="12">
        <f>(Table21[[#This Row],[Adj Close]]-M499)^2</f>
        <v>1.5157713611111026E-2</v>
      </c>
      <c r="P499" s="12">
        <f>ABS(Table21[[#This Row],[Erorr 3]])</f>
        <v>0.12311666666666632</v>
      </c>
      <c r="Q499" s="182">
        <f>Table21[[#This Row],[Abs Erorr 3]]/Table21[[#This Row],[Adj Close]]</f>
        <v>3.4631973745897694E-2</v>
      </c>
    </row>
    <row r="500" spans="1:17" x14ac:dyDescent="0.3">
      <c r="A500" s="72">
        <v>44187</v>
      </c>
      <c r="B500" s="95">
        <v>3.5367999999999999</v>
      </c>
      <c r="C500" s="6">
        <f t="shared" si="36"/>
        <v>3.5550000000000002</v>
      </c>
      <c r="D500" s="19">
        <f>Table21[[#This Row],[Adj Close]]-Table21[[#This Row],[Naive Trend ]]</f>
        <v>-1.8200000000000216E-2</v>
      </c>
      <c r="E500" s="7">
        <f t="shared" si="35"/>
        <v>3.3124000000000787E-4</v>
      </c>
      <c r="F500" s="7">
        <f>ABS(Table21[[#This Row],[Erorr 1]])</f>
        <v>1.8200000000000216E-2</v>
      </c>
      <c r="G500" s="8">
        <f>Table21[[#This Row],[Abs Erorr 1]]/Table21[[#This Row],[Adj Close]]</f>
        <v>5.1458945939833233E-3</v>
      </c>
      <c r="H500" s="6">
        <f t="shared" si="38"/>
        <v>3.634033333333333</v>
      </c>
      <c r="I500" s="9">
        <f>(Table21[[#This Row],[Adj Close]]-Table21[[#This Row],[3-MA]])</f>
        <v>-9.7233333333333061E-2</v>
      </c>
      <c r="J500" s="5">
        <f t="shared" si="37"/>
        <v>9.4543211111110578E-3</v>
      </c>
      <c r="K500" s="5">
        <f>ABS(Table21[[#This Row],[Erorr 2]])</f>
        <v>9.7233333333333061E-2</v>
      </c>
      <c r="L500" s="8">
        <f>Table21[[#This Row],[Abs Erorr 2]]/Table21[[#This Row],[Adj Close]]</f>
        <v>2.749189474477863E-2</v>
      </c>
      <c r="M500" s="6">
        <f t="shared" si="39"/>
        <v>3.6537999999999999</v>
      </c>
      <c r="N500" s="11">
        <f>Table21[[#This Row],[Adj Close]]-Table21[[#This Row],[6-MA]]</f>
        <v>-0.11699999999999999</v>
      </c>
      <c r="O500" s="12">
        <f>(Table21[[#This Row],[Adj Close]]-M500)^2</f>
        <v>1.3688999999999998E-2</v>
      </c>
      <c r="P500" s="12">
        <f>ABS(Table21[[#This Row],[Erorr 3]])</f>
        <v>0.11699999999999999</v>
      </c>
      <c r="Q500" s="182">
        <f>Table21[[#This Row],[Abs Erorr 3]]/Table21[[#This Row],[Adj Close]]</f>
        <v>3.3080750961320966E-2</v>
      </c>
    </row>
    <row r="501" spans="1:17" x14ac:dyDescent="0.3">
      <c r="A501" s="72">
        <v>44188</v>
      </c>
      <c r="B501" s="95">
        <v>3.5367999999999999</v>
      </c>
      <c r="C501" s="6">
        <f t="shared" si="36"/>
        <v>3.5367999999999999</v>
      </c>
      <c r="D501" s="19">
        <f>Table21[[#This Row],[Adj Close]]-Table21[[#This Row],[Naive Trend ]]</f>
        <v>0</v>
      </c>
      <c r="E501" s="7">
        <f t="shared" si="35"/>
        <v>0</v>
      </c>
      <c r="F501" s="7">
        <f>ABS(Table21[[#This Row],[Erorr 1]])</f>
        <v>0</v>
      </c>
      <c r="G501" s="8">
        <f>Table21[[#This Row],[Abs Erorr 1]]/Table21[[#This Row],[Adj Close]]</f>
        <v>0</v>
      </c>
      <c r="H501" s="6">
        <f t="shared" si="38"/>
        <v>3.579333333333333</v>
      </c>
      <c r="I501" s="9">
        <f>(Table21[[#This Row],[Adj Close]]-Table21[[#This Row],[3-MA]])</f>
        <v>-4.253333333333309E-2</v>
      </c>
      <c r="J501" s="5">
        <f t="shared" si="37"/>
        <v>1.8090844444444238E-3</v>
      </c>
      <c r="K501" s="5">
        <f>ABS(Table21[[#This Row],[Erorr 2]])</f>
        <v>4.253333333333309E-2</v>
      </c>
      <c r="L501" s="8">
        <f>Table21[[#This Row],[Abs Erorr 2]]/Table21[[#This Row],[Adj Close]]</f>
        <v>1.2025936816708067E-2</v>
      </c>
      <c r="M501" s="6">
        <f t="shared" si="39"/>
        <v>3.6355666666666671</v>
      </c>
      <c r="N501" s="11">
        <f>Table21[[#This Row],[Adj Close]]-Table21[[#This Row],[6-MA]]</f>
        <v>-9.8766666666667113E-2</v>
      </c>
      <c r="O501" s="12">
        <f>(Table21[[#This Row],[Adj Close]]-M501)^2</f>
        <v>9.7548544444445318E-3</v>
      </c>
      <c r="P501" s="12">
        <f>ABS(Table21[[#This Row],[Erorr 3]])</f>
        <v>9.8766666666667113E-2</v>
      </c>
      <c r="Q501" s="182">
        <f>Table21[[#This Row],[Abs Erorr 3]]/Table21[[#This Row],[Adj Close]]</f>
        <v>2.7925431651964237E-2</v>
      </c>
    </row>
    <row r="502" spans="1:17" x14ac:dyDescent="0.3">
      <c r="A502" s="72">
        <v>44189</v>
      </c>
      <c r="B502" s="95">
        <v>3.5459000000000001</v>
      </c>
      <c r="C502" s="6">
        <f t="shared" si="36"/>
        <v>3.5367999999999999</v>
      </c>
      <c r="D502" s="19">
        <f>Table21[[#This Row],[Adj Close]]-Table21[[#This Row],[Naive Trend ]]</f>
        <v>9.100000000000108E-3</v>
      </c>
      <c r="E502" s="7">
        <f t="shared" si="35"/>
        <v>8.2810000000001967E-5</v>
      </c>
      <c r="F502" s="7">
        <f>ABS(Table21[[#This Row],[Erorr 1]])</f>
        <v>9.100000000000108E-3</v>
      </c>
      <c r="G502" s="8">
        <f>Table21[[#This Row],[Abs Erorr 1]]/Table21[[#This Row],[Adj Close]]</f>
        <v>2.5663442285456745E-3</v>
      </c>
      <c r="H502" s="6">
        <f t="shared" si="38"/>
        <v>3.5428666666666668</v>
      </c>
      <c r="I502" s="9">
        <f>(Table21[[#This Row],[Adj Close]]-Table21[[#This Row],[3-MA]])</f>
        <v>3.0333333333332213E-3</v>
      </c>
      <c r="J502" s="5">
        <f t="shared" si="37"/>
        <v>9.201111111110432E-6</v>
      </c>
      <c r="K502" s="5">
        <f>ABS(Table21[[#This Row],[Erorr 2]])</f>
        <v>3.0333333333332213E-3</v>
      </c>
      <c r="L502" s="8">
        <f>Table21[[#This Row],[Abs Erorr 2]]/Table21[[#This Row],[Adj Close]]</f>
        <v>8.5544807618184986E-4</v>
      </c>
      <c r="M502" s="6">
        <f t="shared" si="39"/>
        <v>3.6021333333333332</v>
      </c>
      <c r="N502" s="11">
        <f>Table21[[#This Row],[Adj Close]]-Table21[[#This Row],[6-MA]]</f>
        <v>-5.6233333333333135E-2</v>
      </c>
      <c r="O502" s="12">
        <f>(Table21[[#This Row],[Adj Close]]-M502)^2</f>
        <v>3.1621877777777553E-3</v>
      </c>
      <c r="P502" s="12">
        <f>ABS(Table21[[#This Row],[Erorr 3]])</f>
        <v>5.6233333333333135E-2</v>
      </c>
      <c r="Q502" s="182">
        <f>Table21[[#This Row],[Abs Erorr 3]]/Table21[[#This Row],[Adj Close]]</f>
        <v>1.585869125844867E-2</v>
      </c>
    </row>
    <row r="503" spans="1:17" x14ac:dyDescent="0.3">
      <c r="A503" s="72">
        <v>44193</v>
      </c>
      <c r="B503" s="95">
        <v>3.5550000000000002</v>
      </c>
      <c r="C503" s="6">
        <f t="shared" si="36"/>
        <v>3.5459000000000001</v>
      </c>
      <c r="D503" s="19">
        <f>Table21[[#This Row],[Adj Close]]-Table21[[#This Row],[Naive Trend ]]</f>
        <v>9.100000000000108E-3</v>
      </c>
      <c r="E503" s="7">
        <f t="shared" si="35"/>
        <v>8.2810000000001967E-5</v>
      </c>
      <c r="F503" s="7">
        <f>ABS(Table21[[#This Row],[Erorr 1]])</f>
        <v>9.100000000000108E-3</v>
      </c>
      <c r="G503" s="8">
        <f>Table21[[#This Row],[Abs Erorr 1]]/Table21[[#This Row],[Adj Close]]</f>
        <v>2.5597749648382864E-3</v>
      </c>
      <c r="H503" s="6">
        <f t="shared" si="38"/>
        <v>3.5398333333333336</v>
      </c>
      <c r="I503" s="9">
        <f>(Table21[[#This Row],[Adj Close]]-Table21[[#This Row],[3-MA]])</f>
        <v>1.5166666666666551E-2</v>
      </c>
      <c r="J503" s="5">
        <f t="shared" si="37"/>
        <v>2.3002777777777426E-4</v>
      </c>
      <c r="K503" s="5">
        <f>ABS(Table21[[#This Row],[Erorr 2]])</f>
        <v>1.5166666666666551E-2</v>
      </c>
      <c r="L503" s="8">
        <f>Table21[[#This Row],[Abs Erorr 2]]/Table21[[#This Row],[Adj Close]]</f>
        <v>4.2662916080637272E-3</v>
      </c>
      <c r="M503" s="6">
        <f t="shared" si="39"/>
        <v>3.5869333333333331</v>
      </c>
      <c r="N503" s="11">
        <f>Table21[[#This Row],[Adj Close]]-Table21[[#This Row],[6-MA]]</f>
        <v>-3.1933333333332925E-2</v>
      </c>
      <c r="O503" s="12">
        <f>(Table21[[#This Row],[Adj Close]]-M503)^2</f>
        <v>1.0197377777777517E-3</v>
      </c>
      <c r="P503" s="12">
        <f>ABS(Table21[[#This Row],[Erorr 3]])</f>
        <v>3.1933333333332925E-2</v>
      </c>
      <c r="Q503" s="182">
        <f>Table21[[#This Row],[Abs Erorr 3]]/Table21[[#This Row],[Adj Close]]</f>
        <v>8.9826535396154497E-3</v>
      </c>
    </row>
    <row r="504" spans="1:17" x14ac:dyDescent="0.3">
      <c r="A504" s="72">
        <v>44194</v>
      </c>
      <c r="B504" s="95">
        <v>3.5823999999999998</v>
      </c>
      <c r="C504" s="6">
        <f t="shared" si="36"/>
        <v>3.5550000000000002</v>
      </c>
      <c r="D504" s="19">
        <f>Table21[[#This Row],[Adj Close]]-Table21[[#This Row],[Naive Trend ]]</f>
        <v>2.7399999999999647E-2</v>
      </c>
      <c r="E504" s="7">
        <f t="shared" si="35"/>
        <v>7.5075999999998065E-4</v>
      </c>
      <c r="F504" s="7">
        <f>ABS(Table21[[#This Row],[Erorr 1]])</f>
        <v>2.7399999999999647E-2</v>
      </c>
      <c r="G504" s="8">
        <f>Table21[[#This Row],[Abs Erorr 1]]/Table21[[#This Row],[Adj Close]]</f>
        <v>7.6485037963375524E-3</v>
      </c>
      <c r="H504" s="6">
        <f t="shared" si="38"/>
        <v>3.5459000000000001</v>
      </c>
      <c r="I504" s="9">
        <f>(Table21[[#This Row],[Adj Close]]-Table21[[#This Row],[3-MA]])</f>
        <v>3.6499999999999755E-2</v>
      </c>
      <c r="J504" s="5">
        <f t="shared" si="37"/>
        <v>1.3322499999999821E-3</v>
      </c>
      <c r="K504" s="5">
        <f>ABS(Table21[[#This Row],[Erorr 2]])</f>
        <v>3.6499999999999755E-2</v>
      </c>
      <c r="L504" s="8">
        <f>Table21[[#This Row],[Abs Erorr 2]]/Table21[[#This Row],[Adj Close]]</f>
        <v>1.0188700312639503E-2</v>
      </c>
      <c r="M504" s="6">
        <f t="shared" si="39"/>
        <v>3.5626166666666665</v>
      </c>
      <c r="N504" s="11">
        <f>Table21[[#This Row],[Adj Close]]-Table21[[#This Row],[6-MA]]</f>
        <v>1.9783333333333264E-2</v>
      </c>
      <c r="O504" s="12">
        <f>(Table21[[#This Row],[Adj Close]]-M504)^2</f>
        <v>3.9138027777777505E-4</v>
      </c>
      <c r="P504" s="12">
        <f>ABS(Table21[[#This Row],[Erorr 3]])</f>
        <v>1.9783333333333264E-2</v>
      </c>
      <c r="Q504" s="182">
        <f>Table21[[#This Row],[Abs Erorr 3]]/Table21[[#This Row],[Adj Close]]</f>
        <v>5.5223686169420683E-3</v>
      </c>
    </row>
    <row r="505" spans="1:17" x14ac:dyDescent="0.3">
      <c r="A505" s="72">
        <v>44195</v>
      </c>
      <c r="B505" s="95">
        <v>3.5459000000000001</v>
      </c>
      <c r="C505" s="6">
        <f t="shared" si="36"/>
        <v>3.5823999999999998</v>
      </c>
      <c r="D505" s="19">
        <f>Table21[[#This Row],[Adj Close]]-Table21[[#This Row],[Naive Trend ]]</f>
        <v>-3.6499999999999755E-2</v>
      </c>
      <c r="E505" s="7">
        <f t="shared" si="35"/>
        <v>1.3322499999999821E-3</v>
      </c>
      <c r="F505" s="7">
        <f>ABS(Table21[[#This Row],[Erorr 1]])</f>
        <v>3.6499999999999755E-2</v>
      </c>
      <c r="G505" s="8">
        <f>Table21[[#This Row],[Abs Erorr 1]]/Table21[[#This Row],[Adj Close]]</f>
        <v>1.0293578499111581E-2</v>
      </c>
      <c r="H505" s="6">
        <f t="shared" si="38"/>
        <v>3.5610999999999997</v>
      </c>
      <c r="I505" s="9">
        <f>(Table21[[#This Row],[Adj Close]]-Table21[[#This Row],[3-MA]])</f>
        <v>-1.5199999999999658E-2</v>
      </c>
      <c r="J505" s="5">
        <f t="shared" si="37"/>
        <v>2.310399999999896E-4</v>
      </c>
      <c r="K505" s="5">
        <f>ABS(Table21[[#This Row],[Erorr 2]])</f>
        <v>1.5199999999999658E-2</v>
      </c>
      <c r="L505" s="8">
        <f>Table21[[#This Row],[Abs Erorr 2]]/Table21[[#This Row],[Adj Close]]</f>
        <v>4.2866409092190017E-3</v>
      </c>
      <c r="M505" s="6">
        <f t="shared" si="39"/>
        <v>3.5519833333333337</v>
      </c>
      <c r="N505" s="11">
        <f>Table21[[#This Row],[Adj Close]]-Table21[[#This Row],[6-MA]]</f>
        <v>-6.0833333333336626E-3</v>
      </c>
      <c r="O505" s="12">
        <f>(Table21[[#This Row],[Adj Close]]-M505)^2</f>
        <v>3.7006944444448447E-5</v>
      </c>
      <c r="P505" s="12">
        <f>ABS(Table21[[#This Row],[Erorr 3]])</f>
        <v>6.0833333333336626E-3</v>
      </c>
      <c r="Q505" s="182">
        <f>Table21[[#This Row],[Abs Erorr 3]]/Table21[[#This Row],[Adj Close]]</f>
        <v>1.7155964165187013E-3</v>
      </c>
    </row>
    <row r="506" spans="1:17" x14ac:dyDescent="0.3">
      <c r="A506" s="72">
        <v>44196</v>
      </c>
      <c r="B506" s="95">
        <v>3.5642</v>
      </c>
      <c r="C506" s="6">
        <f t="shared" si="36"/>
        <v>3.5459000000000001</v>
      </c>
      <c r="D506" s="19">
        <f>Table21[[#This Row],[Adj Close]]-Table21[[#This Row],[Naive Trend ]]</f>
        <v>1.8299999999999983E-2</v>
      </c>
      <c r="E506" s="7">
        <f t="shared" si="35"/>
        <v>3.3488999999999936E-4</v>
      </c>
      <c r="F506" s="7">
        <f>ABS(Table21[[#This Row],[Erorr 1]])</f>
        <v>1.8299999999999983E-2</v>
      </c>
      <c r="G506" s="8">
        <f>Table21[[#This Row],[Abs Erorr 1]]/Table21[[#This Row],[Adj Close]]</f>
        <v>5.1343920094270752E-3</v>
      </c>
      <c r="H506" s="6">
        <f t="shared" si="38"/>
        <v>3.5610999999999997</v>
      </c>
      <c r="I506" s="9">
        <f>(Table21[[#This Row],[Adj Close]]-Table21[[#This Row],[3-MA]])</f>
        <v>3.1000000000003247E-3</v>
      </c>
      <c r="J506" s="5">
        <f t="shared" si="37"/>
        <v>9.6100000000020137E-6</v>
      </c>
      <c r="K506" s="5">
        <f>ABS(Table21[[#This Row],[Erorr 2]])</f>
        <v>3.1000000000003247E-3</v>
      </c>
      <c r="L506" s="8">
        <f>Table21[[#This Row],[Abs Erorr 2]]/Table21[[#This Row],[Adj Close]]</f>
        <v>8.6976039503965119E-4</v>
      </c>
      <c r="M506" s="6">
        <f t="shared" si="39"/>
        <v>3.5504666666666669</v>
      </c>
      <c r="N506" s="11">
        <f>Table21[[#This Row],[Adj Close]]-Table21[[#This Row],[6-MA]]</f>
        <v>1.3733333333333153E-2</v>
      </c>
      <c r="O506" s="12">
        <f>(Table21[[#This Row],[Adj Close]]-M506)^2</f>
        <v>1.8860444444443949E-4</v>
      </c>
      <c r="P506" s="12">
        <f>ABS(Table21[[#This Row],[Erorr 3]])</f>
        <v>1.3733333333333153E-2</v>
      </c>
      <c r="Q506" s="182">
        <f>Table21[[#This Row],[Abs Erorr 3]]/Table21[[#This Row],[Adj Close]]</f>
        <v>3.8531320726483231E-3</v>
      </c>
    </row>
    <row r="507" spans="1:17" x14ac:dyDescent="0.3">
      <c r="A507" s="72">
        <v>44200</v>
      </c>
      <c r="B507" s="95">
        <v>3.5459000000000001</v>
      </c>
      <c r="C507" s="6">
        <f t="shared" si="36"/>
        <v>3.5642</v>
      </c>
      <c r="D507" s="19">
        <f>Table21[[#This Row],[Adj Close]]-Table21[[#This Row],[Naive Trend ]]</f>
        <v>-1.8299999999999983E-2</v>
      </c>
      <c r="E507" s="7">
        <f t="shared" si="35"/>
        <v>3.3488999999999936E-4</v>
      </c>
      <c r="F507" s="7">
        <f>ABS(Table21[[#This Row],[Erorr 1]])</f>
        <v>1.8299999999999983E-2</v>
      </c>
      <c r="G507" s="8">
        <f>Table21[[#This Row],[Abs Erorr 1]]/Table21[[#This Row],[Adj Close]]</f>
        <v>5.1608900420203564E-3</v>
      </c>
      <c r="H507" s="6">
        <f t="shared" si="38"/>
        <v>3.5641666666666665</v>
      </c>
      <c r="I507" s="9">
        <f>(Table21[[#This Row],[Adj Close]]-Table21[[#This Row],[3-MA]])</f>
        <v>-1.8266666666666431E-2</v>
      </c>
      <c r="J507" s="5">
        <f t="shared" si="37"/>
        <v>3.3367111111110253E-4</v>
      </c>
      <c r="K507" s="5">
        <f>ABS(Table21[[#This Row],[Erorr 2]])</f>
        <v>1.8266666666666431E-2</v>
      </c>
      <c r="L507" s="8">
        <f>Table21[[#This Row],[Abs Erorr 2]]/Table21[[#This Row],[Adj Close]]</f>
        <v>5.151489513710604E-3</v>
      </c>
      <c r="M507" s="6">
        <f t="shared" si="39"/>
        <v>3.5550333333333337</v>
      </c>
      <c r="N507" s="11">
        <f>Table21[[#This Row],[Adj Close]]-Table21[[#This Row],[6-MA]]</f>
        <v>-9.1333333333336597E-3</v>
      </c>
      <c r="O507" s="12">
        <f>(Table21[[#This Row],[Adj Close]]-M507)^2</f>
        <v>8.3417777777783738E-5</v>
      </c>
      <c r="P507" s="12">
        <f>ABS(Table21[[#This Row],[Erorr 3]])</f>
        <v>9.1333333333336597E-3</v>
      </c>
      <c r="Q507" s="182">
        <f>Table21[[#This Row],[Abs Erorr 3]]/Table21[[#This Row],[Adj Close]]</f>
        <v>2.5757447568554273E-3</v>
      </c>
    </row>
    <row r="508" spans="1:17" x14ac:dyDescent="0.3">
      <c r="A508" s="72">
        <v>44201</v>
      </c>
      <c r="B508" s="95">
        <v>3.6827000000000001</v>
      </c>
      <c r="C508" s="6">
        <f t="shared" si="36"/>
        <v>3.5459000000000001</v>
      </c>
      <c r="D508" s="19">
        <f>Table21[[#This Row],[Adj Close]]-Table21[[#This Row],[Naive Trend ]]</f>
        <v>0.13680000000000003</v>
      </c>
      <c r="E508" s="7">
        <f t="shared" si="35"/>
        <v>1.871424000000001E-2</v>
      </c>
      <c r="F508" s="7">
        <f>ABS(Table21[[#This Row],[Erorr 1]])</f>
        <v>0.13680000000000003</v>
      </c>
      <c r="G508" s="8">
        <f>Table21[[#This Row],[Abs Erorr 1]]/Table21[[#This Row],[Adj Close]]</f>
        <v>3.7146658701496194E-2</v>
      </c>
      <c r="H508" s="6">
        <f t="shared" si="38"/>
        <v>3.552</v>
      </c>
      <c r="I508" s="9">
        <f>(Table21[[#This Row],[Adj Close]]-Table21[[#This Row],[3-MA]])</f>
        <v>0.13070000000000004</v>
      </c>
      <c r="J508" s="5">
        <f t="shared" si="37"/>
        <v>1.7082490000000009E-2</v>
      </c>
      <c r="K508" s="5">
        <f>ABS(Table21[[#This Row],[Erorr 2]])</f>
        <v>0.13070000000000004</v>
      </c>
      <c r="L508" s="8">
        <f>Table21[[#This Row],[Abs Erorr 2]]/Table21[[#This Row],[Adj Close]]</f>
        <v>3.5490265294485034E-2</v>
      </c>
      <c r="M508" s="6">
        <f t="shared" si="39"/>
        <v>3.5565499999999997</v>
      </c>
      <c r="N508" s="11">
        <f>Table21[[#This Row],[Adj Close]]-Table21[[#This Row],[6-MA]]</f>
        <v>0.12615000000000043</v>
      </c>
      <c r="O508" s="12">
        <f>(Table21[[#This Row],[Adj Close]]-M508)^2</f>
        <v>1.5913822500000108E-2</v>
      </c>
      <c r="P508" s="12">
        <f>ABS(Table21[[#This Row],[Erorr 3]])</f>
        <v>0.12615000000000043</v>
      </c>
      <c r="Q508" s="182">
        <f>Table21[[#This Row],[Abs Erorr 3]]/Table21[[#This Row],[Adj Close]]</f>
        <v>3.4254758736796488E-2</v>
      </c>
    </row>
    <row r="509" spans="1:17" x14ac:dyDescent="0.3">
      <c r="A509" s="72">
        <v>44202</v>
      </c>
      <c r="B509" s="95">
        <v>3.6827000000000001</v>
      </c>
      <c r="C509" s="6">
        <f t="shared" si="36"/>
        <v>3.6827000000000001</v>
      </c>
      <c r="D509" s="19">
        <f>Table21[[#This Row],[Adj Close]]-Table21[[#This Row],[Naive Trend ]]</f>
        <v>0</v>
      </c>
      <c r="E509" s="7">
        <f t="shared" si="35"/>
        <v>0</v>
      </c>
      <c r="F509" s="7">
        <f>ABS(Table21[[#This Row],[Erorr 1]])</f>
        <v>0</v>
      </c>
      <c r="G509" s="8">
        <f>Table21[[#This Row],[Abs Erorr 1]]/Table21[[#This Row],[Adj Close]]</f>
        <v>0</v>
      </c>
      <c r="H509" s="6">
        <f t="shared" si="38"/>
        <v>3.5975999999999999</v>
      </c>
      <c r="I509" s="9">
        <f>(Table21[[#This Row],[Adj Close]]-Table21[[#This Row],[3-MA]])</f>
        <v>8.5100000000000176E-2</v>
      </c>
      <c r="J509" s="5">
        <f t="shared" si="37"/>
        <v>7.2420100000000296E-3</v>
      </c>
      <c r="K509" s="5">
        <f>ABS(Table21[[#This Row],[Erorr 2]])</f>
        <v>8.5100000000000176E-2</v>
      </c>
      <c r="L509" s="8">
        <f>Table21[[#This Row],[Abs Erorr 2]]/Table21[[#This Row],[Adj Close]]</f>
        <v>2.3108045727319677E-2</v>
      </c>
      <c r="M509" s="6">
        <f t="shared" si="39"/>
        <v>3.5793499999999998</v>
      </c>
      <c r="N509" s="11">
        <f>Table21[[#This Row],[Adj Close]]-Table21[[#This Row],[6-MA]]</f>
        <v>0.10335000000000027</v>
      </c>
      <c r="O509" s="12">
        <f>(Table21[[#This Row],[Adj Close]]-M509)^2</f>
        <v>1.0681222500000058E-2</v>
      </c>
      <c r="P509" s="12">
        <f>ABS(Table21[[#This Row],[Erorr 3]])</f>
        <v>0.10335000000000027</v>
      </c>
      <c r="Q509" s="182">
        <f>Table21[[#This Row],[Abs Erorr 3]]/Table21[[#This Row],[Adj Close]]</f>
        <v>2.8063648953213748E-2</v>
      </c>
    </row>
    <row r="510" spans="1:17" x14ac:dyDescent="0.3">
      <c r="A510" s="72">
        <v>44203</v>
      </c>
      <c r="B510" s="95">
        <v>3.6371000000000002</v>
      </c>
      <c r="C510" s="6">
        <f t="shared" si="36"/>
        <v>3.6827000000000001</v>
      </c>
      <c r="D510" s="19">
        <f>Table21[[#This Row],[Adj Close]]-Table21[[#This Row],[Naive Trend ]]</f>
        <v>-4.5599999999999863E-2</v>
      </c>
      <c r="E510" s="7">
        <f t="shared" si="35"/>
        <v>2.0793599999999876E-3</v>
      </c>
      <c r="F510" s="7">
        <f>ABS(Table21[[#This Row],[Erorr 1]])</f>
        <v>4.5599999999999863E-2</v>
      </c>
      <c r="G510" s="8">
        <f>Table21[[#This Row],[Abs Erorr 1]]/Table21[[#This Row],[Adj Close]]</f>
        <v>1.2537461164114229E-2</v>
      </c>
      <c r="H510" s="6">
        <f t="shared" si="38"/>
        <v>3.6371000000000002</v>
      </c>
      <c r="I510" s="9">
        <f>(Table21[[#This Row],[Adj Close]]-Table21[[#This Row],[3-MA]])</f>
        <v>0</v>
      </c>
      <c r="J510" s="5">
        <f t="shared" si="37"/>
        <v>0</v>
      </c>
      <c r="K510" s="5">
        <f>ABS(Table21[[#This Row],[Erorr 2]])</f>
        <v>0</v>
      </c>
      <c r="L510" s="8">
        <f>Table21[[#This Row],[Abs Erorr 2]]/Table21[[#This Row],[Adj Close]]</f>
        <v>0</v>
      </c>
      <c r="M510" s="6">
        <f t="shared" si="39"/>
        <v>3.6006333333333331</v>
      </c>
      <c r="N510" s="11">
        <f>Table21[[#This Row],[Adj Close]]-Table21[[#This Row],[6-MA]]</f>
        <v>3.6466666666667091E-2</v>
      </c>
      <c r="O510" s="12">
        <f>(Table21[[#This Row],[Adj Close]]-M510)^2</f>
        <v>1.3298177777778088E-3</v>
      </c>
      <c r="P510" s="12">
        <f>ABS(Table21[[#This Row],[Erorr 3]])</f>
        <v>3.6466666666667091E-2</v>
      </c>
      <c r="Q510" s="182">
        <f>Table21[[#This Row],[Abs Erorr 3]]/Table21[[#This Row],[Adj Close]]</f>
        <v>1.0026303006974538E-2</v>
      </c>
    </row>
    <row r="511" spans="1:17" x14ac:dyDescent="0.3">
      <c r="A511" s="72">
        <v>44204</v>
      </c>
      <c r="B511" s="95">
        <v>3.5823999999999998</v>
      </c>
      <c r="C511" s="6">
        <f t="shared" si="36"/>
        <v>3.6371000000000002</v>
      </c>
      <c r="D511" s="19">
        <f>Table21[[#This Row],[Adj Close]]-Table21[[#This Row],[Naive Trend ]]</f>
        <v>-5.4700000000000415E-2</v>
      </c>
      <c r="E511" s="7">
        <f t="shared" si="35"/>
        <v>2.9920900000000453E-3</v>
      </c>
      <c r="F511" s="7">
        <f>ABS(Table21[[#This Row],[Erorr 1]])</f>
        <v>5.4700000000000415E-2</v>
      </c>
      <c r="G511" s="8">
        <f>Table21[[#This Row],[Abs Erorr 1]]/Table21[[#This Row],[Adj Close]]</f>
        <v>1.5269093345243529E-2</v>
      </c>
      <c r="H511" s="6">
        <f t="shared" si="38"/>
        <v>3.6675000000000004</v>
      </c>
      <c r="I511" s="9">
        <f>(Table21[[#This Row],[Adj Close]]-Table21[[#This Row],[3-MA]])</f>
        <v>-8.510000000000062E-2</v>
      </c>
      <c r="J511" s="5">
        <f t="shared" si="37"/>
        <v>7.2420100000001051E-3</v>
      </c>
      <c r="K511" s="5">
        <f>ABS(Table21[[#This Row],[Erorr 2]])</f>
        <v>8.510000000000062E-2</v>
      </c>
      <c r="L511" s="8">
        <f>Table21[[#This Row],[Abs Erorr 2]]/Table21[[#This Row],[Adj Close]]</f>
        <v>2.3755024564537916E-2</v>
      </c>
      <c r="M511" s="6">
        <f t="shared" si="39"/>
        <v>3.60975</v>
      </c>
      <c r="N511" s="11">
        <f>Table21[[#This Row],[Adj Close]]-Table21[[#This Row],[6-MA]]</f>
        <v>-2.7350000000000207E-2</v>
      </c>
      <c r="O511" s="12">
        <f>(Table21[[#This Row],[Adj Close]]-M511)^2</f>
        <v>7.4802250000001133E-4</v>
      </c>
      <c r="P511" s="12">
        <f>ABS(Table21[[#This Row],[Erorr 3]])</f>
        <v>2.7350000000000207E-2</v>
      </c>
      <c r="Q511" s="182">
        <f>Table21[[#This Row],[Abs Erorr 3]]/Table21[[#This Row],[Adj Close]]</f>
        <v>7.6345466726217646E-3</v>
      </c>
    </row>
    <row r="512" spans="1:17" x14ac:dyDescent="0.3">
      <c r="A512" s="72">
        <v>44207</v>
      </c>
      <c r="B512" s="95">
        <v>3.5276999999999998</v>
      </c>
      <c r="C512" s="6">
        <f t="shared" si="36"/>
        <v>3.5823999999999998</v>
      </c>
      <c r="D512" s="19">
        <f>Table21[[#This Row],[Adj Close]]-Table21[[#This Row],[Naive Trend ]]</f>
        <v>-5.4699999999999971E-2</v>
      </c>
      <c r="E512" s="7">
        <f t="shared" si="35"/>
        <v>2.9920899999999967E-3</v>
      </c>
      <c r="F512" s="7">
        <f>ABS(Table21[[#This Row],[Erorr 1]])</f>
        <v>5.4699999999999971E-2</v>
      </c>
      <c r="G512" s="8">
        <f>Table21[[#This Row],[Abs Erorr 1]]/Table21[[#This Row],[Adj Close]]</f>
        <v>1.5505853672364423E-2</v>
      </c>
      <c r="H512" s="6">
        <f t="shared" si="38"/>
        <v>3.634066666666667</v>
      </c>
      <c r="I512" s="9">
        <f>(Table21[[#This Row],[Adj Close]]-Table21[[#This Row],[3-MA]])</f>
        <v>-0.10636666666666716</v>
      </c>
      <c r="J512" s="5">
        <f t="shared" si="37"/>
        <v>1.1313867777777884E-2</v>
      </c>
      <c r="K512" s="5">
        <f>ABS(Table21[[#This Row],[Erorr 2]])</f>
        <v>0.10636666666666716</v>
      </c>
      <c r="L512" s="8">
        <f>Table21[[#This Row],[Abs Erorr 2]]/Table21[[#This Row],[Adj Close]]</f>
        <v>3.0151845867468087E-2</v>
      </c>
      <c r="M512" s="6">
        <f t="shared" si="39"/>
        <v>3.6158333333333332</v>
      </c>
      <c r="N512" s="11">
        <f>Table21[[#This Row],[Adj Close]]-Table21[[#This Row],[6-MA]]</f>
        <v>-8.8133333333333397E-2</v>
      </c>
      <c r="O512" s="12">
        <f>(Table21[[#This Row],[Adj Close]]-M512)^2</f>
        <v>7.7674844444444559E-3</v>
      </c>
      <c r="P512" s="12">
        <f>ABS(Table21[[#This Row],[Erorr 3]])</f>
        <v>8.8133333333333397E-2</v>
      </c>
      <c r="Q512" s="182">
        <f>Table21[[#This Row],[Abs Erorr 3]]/Table21[[#This Row],[Adj Close]]</f>
        <v>2.4983227976679821E-2</v>
      </c>
    </row>
    <row r="513" spans="1:17" x14ac:dyDescent="0.3">
      <c r="A513" s="72">
        <v>44208</v>
      </c>
      <c r="B513" s="95">
        <v>3.6553</v>
      </c>
      <c r="C513" s="6">
        <f t="shared" si="36"/>
        <v>3.5276999999999998</v>
      </c>
      <c r="D513" s="19">
        <f>Table21[[#This Row],[Adj Close]]-Table21[[#This Row],[Naive Trend ]]</f>
        <v>0.12760000000000016</v>
      </c>
      <c r="E513" s="7">
        <f t="shared" si="35"/>
        <v>1.6281760000000041E-2</v>
      </c>
      <c r="F513" s="7">
        <f>ABS(Table21[[#This Row],[Erorr 1]])</f>
        <v>0.12760000000000016</v>
      </c>
      <c r="G513" s="8">
        <f>Table21[[#This Row],[Abs Erorr 1]]/Table21[[#This Row],[Adj Close]]</f>
        <v>3.4908215467950691E-2</v>
      </c>
      <c r="H513" s="6">
        <f t="shared" si="38"/>
        <v>3.5823999999999998</v>
      </c>
      <c r="I513" s="9">
        <f>(Table21[[#This Row],[Adj Close]]-Table21[[#This Row],[3-MA]])</f>
        <v>7.2900000000000187E-2</v>
      </c>
      <c r="J513" s="5">
        <f t="shared" si="37"/>
        <v>5.3144100000000272E-3</v>
      </c>
      <c r="K513" s="5">
        <f>ABS(Table21[[#This Row],[Erorr 2]])</f>
        <v>7.2900000000000187E-2</v>
      </c>
      <c r="L513" s="8">
        <f>Table21[[#This Row],[Abs Erorr 2]]/Table21[[#This Row],[Adj Close]]</f>
        <v>1.994364347659568E-2</v>
      </c>
      <c r="M513" s="6">
        <f t="shared" si="39"/>
        <v>3.60975</v>
      </c>
      <c r="N513" s="11">
        <f>Table21[[#This Row],[Adj Close]]-Table21[[#This Row],[6-MA]]</f>
        <v>4.5549999999999979E-2</v>
      </c>
      <c r="O513" s="12">
        <f>(Table21[[#This Row],[Adj Close]]-M513)^2</f>
        <v>2.0748024999999982E-3</v>
      </c>
      <c r="P513" s="12">
        <f>ABS(Table21[[#This Row],[Erorr 3]])</f>
        <v>4.5549999999999979E-2</v>
      </c>
      <c r="Q513" s="182">
        <f>Table21[[#This Row],[Abs Erorr 3]]/Table21[[#This Row],[Adj Close]]</f>
        <v>1.2461357480918114E-2</v>
      </c>
    </row>
    <row r="514" spans="1:17" x14ac:dyDescent="0.3">
      <c r="A514" s="72">
        <v>44209</v>
      </c>
      <c r="B514" s="95">
        <v>3.6280000000000001</v>
      </c>
      <c r="C514" s="6">
        <f t="shared" si="36"/>
        <v>3.6553</v>
      </c>
      <c r="D514" s="19">
        <f>Table21[[#This Row],[Adj Close]]-Table21[[#This Row],[Naive Trend ]]</f>
        <v>-2.729999999999988E-2</v>
      </c>
      <c r="E514" s="7">
        <f t="shared" si="35"/>
        <v>7.452899999999934E-4</v>
      </c>
      <c r="F514" s="7">
        <f>ABS(Table21[[#This Row],[Erorr 1]])</f>
        <v>2.729999999999988E-2</v>
      </c>
      <c r="G514" s="8">
        <f>Table21[[#This Row],[Abs Erorr 1]]/Table21[[#This Row],[Adj Close]]</f>
        <v>7.5248070562292943E-3</v>
      </c>
      <c r="H514" s="6">
        <f t="shared" si="38"/>
        <v>3.5884666666666667</v>
      </c>
      <c r="I514" s="9">
        <f>(Table21[[#This Row],[Adj Close]]-Table21[[#This Row],[3-MA]])</f>
        <v>3.953333333333342E-2</v>
      </c>
      <c r="J514" s="5">
        <f t="shared" si="37"/>
        <v>1.5628844444444514E-3</v>
      </c>
      <c r="K514" s="5">
        <f>ABS(Table21[[#This Row],[Erorr 2]])</f>
        <v>3.953333333333342E-2</v>
      </c>
      <c r="L514" s="8">
        <f>Table21[[#This Row],[Abs Erorr 2]]/Table21[[#This Row],[Adj Close]]</f>
        <v>1.0896729143697194E-2</v>
      </c>
      <c r="M514" s="6">
        <f t="shared" si="39"/>
        <v>3.6279833333333333</v>
      </c>
      <c r="N514" s="11">
        <f>Table21[[#This Row],[Adj Close]]-Table21[[#This Row],[6-MA]]</f>
        <v>1.6666666666775853E-5</v>
      </c>
      <c r="O514" s="12">
        <f>(Table21[[#This Row],[Adj Close]]-M514)^2</f>
        <v>2.7777777778141736E-10</v>
      </c>
      <c r="P514" s="12">
        <f>ABS(Table21[[#This Row],[Erorr 3]])</f>
        <v>1.6666666666775853E-5</v>
      </c>
      <c r="Q514" s="182">
        <f>Table21[[#This Row],[Abs Erorr 3]]/Table21[[#This Row],[Adj Close]]</f>
        <v>4.5938993017574017E-6</v>
      </c>
    </row>
    <row r="515" spans="1:17" x14ac:dyDescent="0.3">
      <c r="A515" s="72">
        <v>44210</v>
      </c>
      <c r="B515" s="95">
        <v>3.7282000000000002</v>
      </c>
      <c r="C515" s="6">
        <f t="shared" si="36"/>
        <v>3.6280000000000001</v>
      </c>
      <c r="D515" s="19">
        <f>Table21[[#This Row],[Adj Close]]-Table21[[#This Row],[Naive Trend ]]</f>
        <v>0.10020000000000007</v>
      </c>
      <c r="E515" s="7">
        <f t="shared" ref="E515:E578" si="40">(B515-C515)^2</f>
        <v>1.0040040000000014E-2</v>
      </c>
      <c r="F515" s="7">
        <f>ABS(Table21[[#This Row],[Erorr 1]])</f>
        <v>0.10020000000000007</v>
      </c>
      <c r="G515" s="8">
        <f>Table21[[#This Row],[Abs Erorr 1]]/Table21[[#This Row],[Adj Close]]</f>
        <v>2.6876240545035155E-2</v>
      </c>
      <c r="H515" s="6">
        <f t="shared" si="38"/>
        <v>3.6036666666666668</v>
      </c>
      <c r="I515" s="9">
        <f>(Table21[[#This Row],[Adj Close]]-Table21[[#This Row],[3-MA]])</f>
        <v>0.12453333333333338</v>
      </c>
      <c r="J515" s="5">
        <f t="shared" si="37"/>
        <v>1.5508551111111124E-2</v>
      </c>
      <c r="K515" s="5">
        <f>ABS(Table21[[#This Row],[Erorr 2]])</f>
        <v>0.12453333333333338</v>
      </c>
      <c r="L515" s="8">
        <f>Table21[[#This Row],[Abs Erorr 2]]/Table21[[#This Row],[Adj Close]]</f>
        <v>3.3403072081254592E-2</v>
      </c>
      <c r="M515" s="6">
        <f t="shared" si="39"/>
        <v>3.6188666666666669</v>
      </c>
      <c r="N515" s="11">
        <f>Table21[[#This Row],[Adj Close]]-Table21[[#This Row],[6-MA]]</f>
        <v>0.10933333333333328</v>
      </c>
      <c r="O515" s="12">
        <f>(Table21[[#This Row],[Adj Close]]-M515)^2</f>
        <v>1.1953777777777766E-2</v>
      </c>
      <c r="P515" s="12">
        <f>ABS(Table21[[#This Row],[Erorr 3]])</f>
        <v>0.10933333333333328</v>
      </c>
      <c r="Q515" s="182">
        <f>Table21[[#This Row],[Abs Erorr 3]]/Table21[[#This Row],[Adj Close]]</f>
        <v>2.9326037587396943E-2</v>
      </c>
    </row>
    <row r="516" spans="1:17" x14ac:dyDescent="0.3">
      <c r="A516" s="72">
        <v>44211</v>
      </c>
      <c r="B516" s="95">
        <v>3.7191000000000001</v>
      </c>
      <c r="C516" s="6">
        <f t="shared" ref="C516:C579" si="41">B515</f>
        <v>3.7282000000000002</v>
      </c>
      <c r="D516" s="19">
        <f>Table21[[#This Row],[Adj Close]]-Table21[[#This Row],[Naive Trend ]]</f>
        <v>-9.100000000000108E-3</v>
      </c>
      <c r="E516" s="7">
        <f t="shared" si="40"/>
        <v>8.2810000000001967E-5</v>
      </c>
      <c r="F516" s="7">
        <f>ABS(Table21[[#This Row],[Erorr 1]])</f>
        <v>9.100000000000108E-3</v>
      </c>
      <c r="G516" s="8">
        <f>Table21[[#This Row],[Abs Erorr 1]]/Table21[[#This Row],[Adj Close]]</f>
        <v>2.4468285337850846E-3</v>
      </c>
      <c r="H516" s="6">
        <f t="shared" si="38"/>
        <v>3.6705000000000005</v>
      </c>
      <c r="I516" s="9">
        <f>(Table21[[#This Row],[Adj Close]]-Table21[[#This Row],[3-MA]])</f>
        <v>4.8599999999999532E-2</v>
      </c>
      <c r="J516" s="5">
        <f t="shared" si="37"/>
        <v>2.3619599999999547E-3</v>
      </c>
      <c r="K516" s="5">
        <f>ABS(Table21[[#This Row],[Erorr 2]])</f>
        <v>4.8599999999999532E-2</v>
      </c>
      <c r="L516" s="8">
        <f>Table21[[#This Row],[Abs Erorr 2]]/Table21[[#This Row],[Adj Close]]</f>
        <v>1.306767766395083E-2</v>
      </c>
      <c r="M516" s="6">
        <f t="shared" si="39"/>
        <v>3.6264500000000002</v>
      </c>
      <c r="N516" s="11">
        <f>Table21[[#This Row],[Adj Close]]-Table21[[#This Row],[6-MA]]</f>
        <v>9.2649999999999899E-2</v>
      </c>
      <c r="O516" s="12">
        <f>(Table21[[#This Row],[Adj Close]]-M516)^2</f>
        <v>8.5840224999999808E-3</v>
      </c>
      <c r="P516" s="12">
        <f>ABS(Table21[[#This Row],[Erorr 3]])</f>
        <v>9.2649999999999899E-2</v>
      </c>
      <c r="Q516" s="182">
        <f>Table21[[#This Row],[Abs Erorr 3]]/Table21[[#This Row],[Adj Close]]</f>
        <v>2.4911941061009357E-2</v>
      </c>
    </row>
    <row r="517" spans="1:17" x14ac:dyDescent="0.3">
      <c r="A517" s="72">
        <v>44215</v>
      </c>
      <c r="B517" s="95">
        <v>3.7646999999999999</v>
      </c>
      <c r="C517" s="6">
        <f t="shared" si="41"/>
        <v>3.7191000000000001</v>
      </c>
      <c r="D517" s="19">
        <f>Table21[[#This Row],[Adj Close]]-Table21[[#This Row],[Naive Trend ]]</f>
        <v>4.5599999999999863E-2</v>
      </c>
      <c r="E517" s="7">
        <f t="shared" si="40"/>
        <v>2.0793599999999876E-3</v>
      </c>
      <c r="F517" s="7">
        <f>ABS(Table21[[#This Row],[Erorr 1]])</f>
        <v>4.5599999999999863E-2</v>
      </c>
      <c r="G517" s="8">
        <f>Table21[[#This Row],[Abs Erorr 1]]/Table21[[#This Row],[Adj Close]]</f>
        <v>1.2112518925810785E-2</v>
      </c>
      <c r="H517" s="6">
        <f t="shared" si="38"/>
        <v>3.6917666666666666</v>
      </c>
      <c r="I517" s="9">
        <f>(Table21[[#This Row],[Adj Close]]-Table21[[#This Row],[3-MA]])</f>
        <v>7.2933333333333294E-2</v>
      </c>
      <c r="J517" s="5">
        <f t="shared" ref="J517:J580" si="42">(B517-H517)^2</f>
        <v>5.3192711111111051E-3</v>
      </c>
      <c r="K517" s="5">
        <f>ABS(Table21[[#This Row],[Erorr 2]])</f>
        <v>7.2933333333333294E-2</v>
      </c>
      <c r="L517" s="8">
        <f>Table21[[#This Row],[Abs Erorr 2]]/Table21[[#This Row],[Adj Close]]</f>
        <v>1.9372946936896247E-2</v>
      </c>
      <c r="M517" s="6">
        <f t="shared" si="39"/>
        <v>3.6401166666666671</v>
      </c>
      <c r="N517" s="11">
        <f>Table21[[#This Row],[Adj Close]]-Table21[[#This Row],[6-MA]]</f>
        <v>0.12458333333333282</v>
      </c>
      <c r="O517" s="12">
        <f>(Table21[[#This Row],[Adj Close]]-M517)^2</f>
        <v>1.5521006944444318E-2</v>
      </c>
      <c r="P517" s="12">
        <f>ABS(Table21[[#This Row],[Erorr 3]])</f>
        <v>0.12458333333333282</v>
      </c>
      <c r="Q517" s="182">
        <f>Table21[[#This Row],[Abs Erorr 3]]/Table21[[#This Row],[Adj Close]]</f>
        <v>3.3092499623697195E-2</v>
      </c>
    </row>
    <row r="518" spans="1:17" x14ac:dyDescent="0.3">
      <c r="A518" s="72">
        <v>44216</v>
      </c>
      <c r="B518" s="95">
        <v>3.8285</v>
      </c>
      <c r="C518" s="6">
        <f t="shared" si="41"/>
        <v>3.7646999999999999</v>
      </c>
      <c r="D518" s="19">
        <f>Table21[[#This Row],[Adj Close]]-Table21[[#This Row],[Naive Trend ]]</f>
        <v>6.3800000000000079E-2</v>
      </c>
      <c r="E518" s="7">
        <f t="shared" si="40"/>
        <v>4.0704400000000102E-3</v>
      </c>
      <c r="F518" s="7">
        <f>ABS(Table21[[#This Row],[Erorr 1]])</f>
        <v>6.3800000000000079E-2</v>
      </c>
      <c r="G518" s="8">
        <f>Table21[[#This Row],[Abs Erorr 1]]/Table21[[#This Row],[Adj Close]]</f>
        <v>1.6664490009141983E-2</v>
      </c>
      <c r="H518" s="6">
        <f t="shared" ref="H518:H581" si="43">AVERAGE(B515:B517)</f>
        <v>3.7373333333333334</v>
      </c>
      <c r="I518" s="9">
        <f>(Table21[[#This Row],[Adj Close]]-Table21[[#This Row],[3-MA]])</f>
        <v>9.1166666666666618E-2</v>
      </c>
      <c r="J518" s="5">
        <f t="shared" si="42"/>
        <v>8.3113611111111027E-3</v>
      </c>
      <c r="K518" s="5">
        <f>ABS(Table21[[#This Row],[Erorr 2]])</f>
        <v>9.1166666666666618E-2</v>
      </c>
      <c r="L518" s="8">
        <f>Table21[[#This Row],[Abs Erorr 2]]/Table21[[#This Row],[Adj Close]]</f>
        <v>2.3812633320273377E-2</v>
      </c>
      <c r="M518" s="6">
        <f t="shared" si="39"/>
        <v>3.6705000000000005</v>
      </c>
      <c r="N518" s="11">
        <f>Table21[[#This Row],[Adj Close]]-Table21[[#This Row],[6-MA]]</f>
        <v>0.15799999999999947</v>
      </c>
      <c r="O518" s="12">
        <f>(Table21[[#This Row],[Adj Close]]-M518)^2</f>
        <v>2.4963999999999834E-2</v>
      </c>
      <c r="P518" s="12">
        <f>ABS(Table21[[#This Row],[Erorr 3]])</f>
        <v>0.15799999999999947</v>
      </c>
      <c r="Q518" s="182">
        <f>Table21[[#This Row],[Abs Erorr 3]]/Table21[[#This Row],[Adj Close]]</f>
        <v>4.1269426668407855E-2</v>
      </c>
    </row>
    <row r="519" spans="1:17" x14ac:dyDescent="0.3">
      <c r="A519" s="72">
        <v>44217</v>
      </c>
      <c r="B519" s="95">
        <v>3.8466999999999998</v>
      </c>
      <c r="C519" s="6">
        <f t="shared" si="41"/>
        <v>3.8285</v>
      </c>
      <c r="D519" s="19">
        <f>Table21[[#This Row],[Adj Close]]-Table21[[#This Row],[Naive Trend ]]</f>
        <v>1.8199999999999772E-2</v>
      </c>
      <c r="E519" s="7">
        <f t="shared" si="40"/>
        <v>3.3123999999999171E-4</v>
      </c>
      <c r="F519" s="7">
        <f>ABS(Table21[[#This Row],[Erorr 1]])</f>
        <v>1.8199999999999772E-2</v>
      </c>
      <c r="G519" s="8">
        <f>Table21[[#This Row],[Abs Erorr 1]]/Table21[[#This Row],[Adj Close]]</f>
        <v>4.7313281514024417E-3</v>
      </c>
      <c r="H519" s="6">
        <f t="shared" si="43"/>
        <v>3.7707666666666668</v>
      </c>
      <c r="I519" s="9">
        <f>(Table21[[#This Row],[Adj Close]]-Table21[[#This Row],[3-MA]])</f>
        <v>7.5933333333332964E-2</v>
      </c>
      <c r="J519" s="5">
        <f t="shared" si="42"/>
        <v>5.7658711111110549E-3</v>
      </c>
      <c r="K519" s="5">
        <f>ABS(Table21[[#This Row],[Erorr 2]])</f>
        <v>7.5933333333332964E-2</v>
      </c>
      <c r="L519" s="8">
        <f>Table21[[#This Row],[Abs Erorr 2]]/Table21[[#This Row],[Adj Close]]</f>
        <v>1.9739863606034514E-2</v>
      </c>
      <c r="M519" s="6">
        <f t="shared" si="39"/>
        <v>3.7206333333333341</v>
      </c>
      <c r="N519" s="11">
        <f>Table21[[#This Row],[Adj Close]]-Table21[[#This Row],[6-MA]]</f>
        <v>0.12606666666666566</v>
      </c>
      <c r="O519" s="12">
        <f>(Table21[[#This Row],[Adj Close]]-M519)^2</f>
        <v>1.589280444444419E-2</v>
      </c>
      <c r="P519" s="12">
        <f>ABS(Table21[[#This Row],[Erorr 3]])</f>
        <v>0.12606666666666566</v>
      </c>
      <c r="Q519" s="182">
        <f>Table21[[#This Row],[Abs Erorr 3]]/Table21[[#This Row],[Adj Close]]</f>
        <v>3.2772679612828051E-2</v>
      </c>
    </row>
    <row r="520" spans="1:17" x14ac:dyDescent="0.3">
      <c r="A520" s="72">
        <v>44218</v>
      </c>
      <c r="B520" s="95">
        <v>3.8285</v>
      </c>
      <c r="C520" s="6">
        <f t="shared" si="41"/>
        <v>3.8466999999999998</v>
      </c>
      <c r="D520" s="19">
        <f>Table21[[#This Row],[Adj Close]]-Table21[[#This Row],[Naive Trend ]]</f>
        <v>-1.8199999999999772E-2</v>
      </c>
      <c r="E520" s="7">
        <f t="shared" si="40"/>
        <v>3.3123999999999171E-4</v>
      </c>
      <c r="F520" s="7">
        <f>ABS(Table21[[#This Row],[Erorr 1]])</f>
        <v>1.8199999999999772E-2</v>
      </c>
      <c r="G520" s="8">
        <f>Table21[[#This Row],[Abs Erorr 1]]/Table21[[#This Row],[Adj Close]]</f>
        <v>4.753820033955798E-3</v>
      </c>
      <c r="H520" s="6">
        <f t="shared" si="43"/>
        <v>3.8132999999999999</v>
      </c>
      <c r="I520" s="9">
        <f>(Table21[[#This Row],[Adj Close]]-Table21[[#This Row],[3-MA]])</f>
        <v>1.5200000000000102E-2</v>
      </c>
      <c r="J520" s="5">
        <f t="shared" si="42"/>
        <v>2.310400000000031E-4</v>
      </c>
      <c r="K520" s="5">
        <f>ABS(Table21[[#This Row],[Erorr 2]])</f>
        <v>1.5200000000000102E-2</v>
      </c>
      <c r="L520" s="8">
        <f>Table21[[#This Row],[Abs Erorr 2]]/Table21[[#This Row],[Adj Close]]</f>
        <v>3.9702233250620616E-3</v>
      </c>
      <c r="M520" s="6">
        <f t="shared" si="39"/>
        <v>3.7525333333333335</v>
      </c>
      <c r="N520" s="11">
        <f>Table21[[#This Row],[Adj Close]]-Table21[[#This Row],[6-MA]]</f>
        <v>7.5966666666666516E-2</v>
      </c>
      <c r="O520" s="12">
        <f>(Table21[[#This Row],[Adj Close]]-M520)^2</f>
        <v>5.7709344444444215E-3</v>
      </c>
      <c r="P520" s="12">
        <f>ABS(Table21[[#This Row],[Erorr 3]])</f>
        <v>7.5966666666666516E-2</v>
      </c>
      <c r="Q520" s="182">
        <f>Table21[[#This Row],[Abs Erorr 3]]/Table21[[#This Row],[Adj Close]]</f>
        <v>1.9842409995211314E-2</v>
      </c>
    </row>
    <row r="521" spans="1:17" x14ac:dyDescent="0.3">
      <c r="A521" s="72">
        <v>44221</v>
      </c>
      <c r="B521" s="95">
        <v>4.4210000000000003</v>
      </c>
      <c r="C521" s="6">
        <f t="shared" si="41"/>
        <v>3.8285</v>
      </c>
      <c r="D521" s="19">
        <f>Table21[[#This Row],[Adj Close]]-Table21[[#This Row],[Naive Trend ]]</f>
        <v>0.59250000000000025</v>
      </c>
      <c r="E521" s="7">
        <f t="shared" si="40"/>
        <v>0.35105625000000029</v>
      </c>
      <c r="F521" s="7">
        <f>ABS(Table21[[#This Row],[Erorr 1]])</f>
        <v>0.59250000000000025</v>
      </c>
      <c r="G521" s="8">
        <f>Table21[[#This Row],[Abs Erorr 1]]/Table21[[#This Row],[Adj Close]]</f>
        <v>0.13401945261253115</v>
      </c>
      <c r="H521" s="6">
        <f t="shared" si="43"/>
        <v>3.8345666666666669</v>
      </c>
      <c r="I521" s="9">
        <f>(Table21[[#This Row],[Adj Close]]-Table21[[#This Row],[3-MA]])</f>
        <v>0.58643333333333336</v>
      </c>
      <c r="J521" s="5">
        <f t="shared" si="42"/>
        <v>0.3439040544444445</v>
      </c>
      <c r="K521" s="5">
        <f>ABS(Table21[[#This Row],[Erorr 2]])</f>
        <v>0.58643333333333336</v>
      </c>
      <c r="L521" s="8">
        <f>Table21[[#This Row],[Abs Erorr 2]]/Table21[[#This Row],[Adj Close]]</f>
        <v>0.13264721405413557</v>
      </c>
      <c r="M521" s="6">
        <f t="shared" ref="M521:M584" si="44">AVERAGE(B515:B520)</f>
        <v>3.7859499999999997</v>
      </c>
      <c r="N521" s="11">
        <f>Table21[[#This Row],[Adj Close]]-Table21[[#This Row],[6-MA]]</f>
        <v>0.63505000000000056</v>
      </c>
      <c r="O521" s="12">
        <f>(Table21[[#This Row],[Adj Close]]-M521)^2</f>
        <v>0.4032885025000007</v>
      </c>
      <c r="P521" s="12">
        <f>ABS(Table21[[#This Row],[Erorr 3]])</f>
        <v>0.63505000000000056</v>
      </c>
      <c r="Q521" s="182">
        <f>Table21[[#This Row],[Abs Erorr 3]]/Table21[[#This Row],[Adj Close]]</f>
        <v>0.14364397195204717</v>
      </c>
    </row>
    <row r="522" spans="1:17" x14ac:dyDescent="0.3">
      <c r="A522" s="72">
        <v>44222</v>
      </c>
      <c r="B522" s="95">
        <v>4.3116000000000003</v>
      </c>
      <c r="C522" s="6">
        <f t="shared" si="41"/>
        <v>4.4210000000000003</v>
      </c>
      <c r="D522" s="19">
        <f>Table21[[#This Row],[Adj Close]]-Table21[[#This Row],[Naive Trend ]]</f>
        <v>-0.10939999999999994</v>
      </c>
      <c r="E522" s="7">
        <f t="shared" si="40"/>
        <v>1.1968359999999987E-2</v>
      </c>
      <c r="F522" s="7">
        <f>ABS(Table21[[#This Row],[Erorr 1]])</f>
        <v>0.10939999999999994</v>
      </c>
      <c r="G522" s="8">
        <f>Table21[[#This Row],[Abs Erorr 1]]/Table21[[#This Row],[Adj Close]]</f>
        <v>2.5373411262640304E-2</v>
      </c>
      <c r="H522" s="6">
        <f t="shared" si="43"/>
        <v>4.0320666666666662</v>
      </c>
      <c r="I522" s="9">
        <f>(Table21[[#This Row],[Adj Close]]-Table21[[#This Row],[3-MA]])</f>
        <v>0.27953333333333408</v>
      </c>
      <c r="J522" s="5">
        <f t="shared" si="42"/>
        <v>7.8138884444444862E-2</v>
      </c>
      <c r="K522" s="5">
        <f>ABS(Table21[[#This Row],[Erorr 2]])</f>
        <v>0.27953333333333408</v>
      </c>
      <c r="L522" s="8">
        <f>Table21[[#This Row],[Abs Erorr 2]]/Table21[[#This Row],[Adj Close]]</f>
        <v>6.4832854006246887E-2</v>
      </c>
      <c r="M522" s="6">
        <f t="shared" si="44"/>
        <v>3.9014166666666665</v>
      </c>
      <c r="N522" s="11">
        <f>Table21[[#This Row],[Adj Close]]-Table21[[#This Row],[6-MA]]</f>
        <v>0.41018333333333379</v>
      </c>
      <c r="O522" s="12">
        <f>(Table21[[#This Row],[Adj Close]]-M522)^2</f>
        <v>0.16825036694444481</v>
      </c>
      <c r="P522" s="12">
        <f>ABS(Table21[[#This Row],[Erorr 3]])</f>
        <v>0.41018333333333379</v>
      </c>
      <c r="Q522" s="182">
        <f>Table21[[#This Row],[Abs Erorr 3]]/Table21[[#This Row],[Adj Close]]</f>
        <v>9.5134830070816814E-2</v>
      </c>
    </row>
    <row r="523" spans="1:17" x14ac:dyDescent="0.3">
      <c r="A523" s="72">
        <v>44223</v>
      </c>
      <c r="B523" s="95">
        <v>5.9706999999999999</v>
      </c>
      <c r="C523" s="6">
        <f t="shared" si="41"/>
        <v>4.3116000000000003</v>
      </c>
      <c r="D523" s="19">
        <f>Table21[[#This Row],[Adj Close]]-Table21[[#This Row],[Naive Trend ]]</f>
        <v>1.6590999999999996</v>
      </c>
      <c r="E523" s="7">
        <f t="shared" si="40"/>
        <v>2.7526128099999987</v>
      </c>
      <c r="F523" s="7">
        <f>ABS(Table21[[#This Row],[Erorr 1]])</f>
        <v>1.6590999999999996</v>
      </c>
      <c r="G523" s="8">
        <f>Table21[[#This Row],[Abs Erorr 1]]/Table21[[#This Row],[Adj Close]]</f>
        <v>0.27787361615890926</v>
      </c>
      <c r="H523" s="6">
        <f t="shared" si="43"/>
        <v>4.1870333333333338</v>
      </c>
      <c r="I523" s="9">
        <f>(Table21[[#This Row],[Adj Close]]-Table21[[#This Row],[3-MA]])</f>
        <v>1.7836666666666661</v>
      </c>
      <c r="J523" s="5">
        <f t="shared" si="42"/>
        <v>3.1814667777777754</v>
      </c>
      <c r="K523" s="5">
        <f>ABS(Table21[[#This Row],[Erorr 2]])</f>
        <v>1.7836666666666661</v>
      </c>
      <c r="L523" s="8">
        <f>Table21[[#This Row],[Abs Erorr 2]]/Table21[[#This Row],[Adj Close]]</f>
        <v>0.29873660821455877</v>
      </c>
      <c r="M523" s="6">
        <f t="shared" si="44"/>
        <v>4.000166666666666</v>
      </c>
      <c r="N523" s="11">
        <f>Table21[[#This Row],[Adj Close]]-Table21[[#This Row],[6-MA]]</f>
        <v>1.9705333333333339</v>
      </c>
      <c r="O523" s="12">
        <f>(Table21[[#This Row],[Adj Close]]-M523)^2</f>
        <v>3.8830016177777802</v>
      </c>
      <c r="P523" s="12">
        <f>ABS(Table21[[#This Row],[Erorr 3]])</f>
        <v>1.9705333333333339</v>
      </c>
      <c r="Q523" s="182">
        <f>Table21[[#This Row],[Abs Erorr 3]]/Table21[[#This Row],[Adj Close]]</f>
        <v>0.33003388770719244</v>
      </c>
    </row>
    <row r="524" spans="1:17" x14ac:dyDescent="0.3">
      <c r="A524" s="72">
        <v>44224</v>
      </c>
      <c r="B524" s="95">
        <v>4.2751999999999999</v>
      </c>
      <c r="C524" s="6">
        <f t="shared" si="41"/>
        <v>5.9706999999999999</v>
      </c>
      <c r="D524" s="19">
        <f>Table21[[#This Row],[Adj Close]]-Table21[[#This Row],[Naive Trend ]]</f>
        <v>-1.6955</v>
      </c>
      <c r="E524" s="7">
        <f t="shared" si="40"/>
        <v>2.8747202500000002</v>
      </c>
      <c r="F524" s="7">
        <f>ABS(Table21[[#This Row],[Erorr 1]])</f>
        <v>1.6955</v>
      </c>
      <c r="G524" s="8">
        <f>Table21[[#This Row],[Abs Erorr 1]]/Table21[[#This Row],[Adj Close]]</f>
        <v>0.39658963323353297</v>
      </c>
      <c r="H524" s="6">
        <f t="shared" si="43"/>
        <v>4.9011000000000005</v>
      </c>
      <c r="I524" s="9">
        <f>(Table21[[#This Row],[Adj Close]]-Table21[[#This Row],[3-MA]])</f>
        <v>-0.62590000000000057</v>
      </c>
      <c r="J524" s="5">
        <f t="shared" si="42"/>
        <v>0.39175081000000073</v>
      </c>
      <c r="K524" s="5">
        <f>ABS(Table21[[#This Row],[Erorr 2]])</f>
        <v>0.62590000000000057</v>
      </c>
      <c r="L524" s="8">
        <f>Table21[[#This Row],[Abs Erorr 2]]/Table21[[#This Row],[Adj Close]]</f>
        <v>0.14640250748503009</v>
      </c>
      <c r="M524" s="6">
        <f t="shared" si="44"/>
        <v>4.3678333333333335</v>
      </c>
      <c r="N524" s="11">
        <f>Table21[[#This Row],[Adj Close]]-Table21[[#This Row],[6-MA]]</f>
        <v>-9.2633333333333567E-2</v>
      </c>
      <c r="O524" s="12">
        <f>(Table21[[#This Row],[Adj Close]]-M524)^2</f>
        <v>8.5809344444444883E-3</v>
      </c>
      <c r="P524" s="12">
        <f>ABS(Table21[[#This Row],[Erorr 3]])</f>
        <v>9.2633333333333567E-2</v>
      </c>
      <c r="Q524" s="182">
        <f>Table21[[#This Row],[Abs Erorr 3]]/Table21[[#This Row],[Adj Close]]</f>
        <v>2.1667602295409236E-2</v>
      </c>
    </row>
    <row r="525" spans="1:17" x14ac:dyDescent="0.3">
      <c r="A525" s="72">
        <v>44225</v>
      </c>
      <c r="B525" s="95">
        <v>4.1566999999999998</v>
      </c>
      <c r="C525" s="6">
        <f t="shared" si="41"/>
        <v>4.2751999999999999</v>
      </c>
      <c r="D525" s="19">
        <f>Table21[[#This Row],[Adj Close]]-Table21[[#This Row],[Naive Trend ]]</f>
        <v>-0.11850000000000005</v>
      </c>
      <c r="E525" s="7">
        <f t="shared" si="40"/>
        <v>1.4042250000000011E-2</v>
      </c>
      <c r="F525" s="7">
        <f>ABS(Table21[[#This Row],[Erorr 1]])</f>
        <v>0.11850000000000005</v>
      </c>
      <c r="G525" s="8">
        <f>Table21[[#This Row],[Abs Erorr 1]]/Table21[[#This Row],[Adj Close]]</f>
        <v>2.8508191594293564E-2</v>
      </c>
      <c r="H525" s="6">
        <f t="shared" si="43"/>
        <v>4.8525</v>
      </c>
      <c r="I525" s="9">
        <f>(Table21[[#This Row],[Adj Close]]-Table21[[#This Row],[3-MA]])</f>
        <v>-0.6958000000000002</v>
      </c>
      <c r="J525" s="5">
        <f t="shared" si="42"/>
        <v>0.48413764000000026</v>
      </c>
      <c r="K525" s="5">
        <f>ABS(Table21[[#This Row],[Erorr 2]])</f>
        <v>0.6958000000000002</v>
      </c>
      <c r="L525" s="8">
        <f>Table21[[#This Row],[Abs Erorr 2]]/Table21[[#This Row],[Adj Close]]</f>
        <v>0.16739240262708405</v>
      </c>
      <c r="M525" s="6">
        <f t="shared" si="44"/>
        <v>4.4422833333333331</v>
      </c>
      <c r="N525" s="11">
        <f>Table21[[#This Row],[Adj Close]]-Table21[[#This Row],[6-MA]]</f>
        <v>-0.2855833333333333</v>
      </c>
      <c r="O525" s="12">
        <f>(Table21[[#This Row],[Adj Close]]-M525)^2</f>
        <v>8.1557840277777766E-2</v>
      </c>
      <c r="P525" s="12">
        <f>ABS(Table21[[#This Row],[Erorr 3]])</f>
        <v>0.2855833333333333</v>
      </c>
      <c r="Q525" s="182">
        <f>Table21[[#This Row],[Abs Erorr 3]]/Table21[[#This Row],[Adj Close]]</f>
        <v>6.8704340783153295E-2</v>
      </c>
    </row>
    <row r="526" spans="1:17" x14ac:dyDescent="0.3">
      <c r="A526" s="72">
        <v>44228</v>
      </c>
      <c r="B526" s="95">
        <v>4.4574999999999996</v>
      </c>
      <c r="C526" s="6">
        <f t="shared" si="41"/>
        <v>4.1566999999999998</v>
      </c>
      <c r="D526" s="19">
        <f>Table21[[#This Row],[Adj Close]]-Table21[[#This Row],[Naive Trend ]]</f>
        <v>0.30079999999999973</v>
      </c>
      <c r="E526" s="7">
        <f t="shared" si="40"/>
        <v>9.0480639999999835E-2</v>
      </c>
      <c r="F526" s="7">
        <f>ABS(Table21[[#This Row],[Erorr 1]])</f>
        <v>0.30079999999999973</v>
      </c>
      <c r="G526" s="8">
        <f>Table21[[#This Row],[Abs Erorr 1]]/Table21[[#This Row],[Adj Close]]</f>
        <v>6.748177229388666E-2</v>
      </c>
      <c r="H526" s="6">
        <f t="shared" si="43"/>
        <v>4.8008666666666668</v>
      </c>
      <c r="I526" s="9">
        <f>(Table21[[#This Row],[Adj Close]]-Table21[[#This Row],[3-MA]])</f>
        <v>-0.34336666666666726</v>
      </c>
      <c r="J526" s="5">
        <f t="shared" si="42"/>
        <v>0.11790066777777819</v>
      </c>
      <c r="K526" s="5">
        <f>ABS(Table21[[#This Row],[Erorr 2]])</f>
        <v>0.34336666666666726</v>
      </c>
      <c r="L526" s="8">
        <f>Table21[[#This Row],[Abs Erorr 2]]/Table21[[#This Row],[Adj Close]]</f>
        <v>7.7031220788932653E-2</v>
      </c>
      <c r="M526" s="6">
        <f t="shared" si="44"/>
        <v>4.4939500000000008</v>
      </c>
      <c r="N526" s="11">
        <f>Table21[[#This Row],[Adj Close]]-Table21[[#This Row],[6-MA]]</f>
        <v>-3.6450000000001204E-2</v>
      </c>
      <c r="O526" s="12">
        <f>(Table21[[#This Row],[Adj Close]]-M526)^2</f>
        <v>1.3286025000000877E-3</v>
      </c>
      <c r="P526" s="12">
        <f>ABS(Table21[[#This Row],[Erorr 3]])</f>
        <v>3.6450000000001204E-2</v>
      </c>
      <c r="Q526" s="182">
        <f>Table21[[#This Row],[Abs Erorr 3]]/Table21[[#This Row],[Adj Close]]</f>
        <v>8.1772293886710496E-3</v>
      </c>
    </row>
    <row r="527" spans="1:17" x14ac:dyDescent="0.3">
      <c r="A527" s="72">
        <v>44229</v>
      </c>
      <c r="B527" s="95">
        <v>4.1292999999999997</v>
      </c>
      <c r="C527" s="6">
        <f t="shared" si="41"/>
        <v>4.4574999999999996</v>
      </c>
      <c r="D527" s="19">
        <f>Table21[[#This Row],[Adj Close]]-Table21[[#This Row],[Naive Trend ]]</f>
        <v>-0.32819999999999983</v>
      </c>
      <c r="E527" s="7">
        <f t="shared" si="40"/>
        <v>0.10771523999999988</v>
      </c>
      <c r="F527" s="7">
        <f>ABS(Table21[[#This Row],[Erorr 1]])</f>
        <v>0.32819999999999983</v>
      </c>
      <c r="G527" s="8">
        <f>Table21[[#This Row],[Abs Erorr 1]]/Table21[[#This Row],[Adj Close]]</f>
        <v>7.9480783667933999E-2</v>
      </c>
      <c r="H527" s="6">
        <f t="shared" si="43"/>
        <v>4.2964666666666664</v>
      </c>
      <c r="I527" s="9">
        <f>(Table21[[#This Row],[Adj Close]]-Table21[[#This Row],[3-MA]])</f>
        <v>-0.16716666666666669</v>
      </c>
      <c r="J527" s="5">
        <f t="shared" si="42"/>
        <v>2.7944694444444449E-2</v>
      </c>
      <c r="K527" s="5">
        <f>ABS(Table21[[#This Row],[Erorr 2]])</f>
        <v>0.16716666666666669</v>
      </c>
      <c r="L527" s="8">
        <f>Table21[[#This Row],[Abs Erorr 2]]/Table21[[#This Row],[Adj Close]]</f>
        <v>4.0483052010429538E-2</v>
      </c>
      <c r="M527" s="6">
        <f t="shared" si="44"/>
        <v>4.5987833333333343</v>
      </c>
      <c r="N527" s="11">
        <f>Table21[[#This Row],[Adj Close]]-Table21[[#This Row],[6-MA]]</f>
        <v>-0.46948333333333458</v>
      </c>
      <c r="O527" s="12">
        <f>(Table21[[#This Row],[Adj Close]]-M527)^2</f>
        <v>0.22041460027777895</v>
      </c>
      <c r="P527" s="12">
        <f>ABS(Table21[[#This Row],[Erorr 3]])</f>
        <v>0.46948333333333458</v>
      </c>
      <c r="Q527" s="182">
        <f>Table21[[#This Row],[Abs Erorr 3]]/Table21[[#This Row],[Adj Close]]</f>
        <v>0.11369562234115579</v>
      </c>
    </row>
    <row r="528" spans="1:17" x14ac:dyDescent="0.3">
      <c r="A528" s="72">
        <v>44230</v>
      </c>
      <c r="B528" s="95">
        <v>4.2843</v>
      </c>
      <c r="C528" s="6">
        <f t="shared" si="41"/>
        <v>4.1292999999999997</v>
      </c>
      <c r="D528" s="19">
        <f>Table21[[#This Row],[Adj Close]]-Table21[[#This Row],[Naive Trend ]]</f>
        <v>0.15500000000000025</v>
      </c>
      <c r="E528" s="7">
        <f t="shared" si="40"/>
        <v>2.4025000000000078E-2</v>
      </c>
      <c r="F528" s="7">
        <f>ABS(Table21[[#This Row],[Erorr 1]])</f>
        <v>0.15500000000000025</v>
      </c>
      <c r="G528" s="8">
        <f>Table21[[#This Row],[Abs Erorr 1]]/Table21[[#This Row],[Adj Close]]</f>
        <v>3.6178605606516874E-2</v>
      </c>
      <c r="H528" s="6">
        <f t="shared" si="43"/>
        <v>4.2478333333333333</v>
      </c>
      <c r="I528" s="9">
        <f>(Table21[[#This Row],[Adj Close]]-Table21[[#This Row],[3-MA]])</f>
        <v>3.6466666666666647E-2</v>
      </c>
      <c r="J528" s="5">
        <f t="shared" si="42"/>
        <v>1.3298177777777763E-3</v>
      </c>
      <c r="K528" s="5">
        <f>ABS(Table21[[#This Row],[Erorr 2]])</f>
        <v>3.6466666666666647E-2</v>
      </c>
      <c r="L528" s="8">
        <f>Table21[[#This Row],[Abs Erorr 2]]/Table21[[#This Row],[Adj Close]]</f>
        <v>8.5116977491461032E-3</v>
      </c>
      <c r="M528" s="6">
        <f t="shared" si="44"/>
        <v>4.5501666666666667</v>
      </c>
      <c r="N528" s="11">
        <f>Table21[[#This Row],[Adj Close]]-Table21[[#This Row],[6-MA]]</f>
        <v>-0.2658666666666667</v>
      </c>
      <c r="O528" s="12">
        <f>(Table21[[#This Row],[Adj Close]]-M528)^2</f>
        <v>7.0685084444444463E-2</v>
      </c>
      <c r="P528" s="12">
        <f>ABS(Table21[[#This Row],[Erorr 3]])</f>
        <v>0.2658666666666667</v>
      </c>
      <c r="Q528" s="182">
        <f>Table21[[#This Row],[Abs Erorr 3]]/Table21[[#This Row],[Adj Close]]</f>
        <v>6.2056034046791005E-2</v>
      </c>
    </row>
    <row r="529" spans="1:17" x14ac:dyDescent="0.3">
      <c r="A529" s="72">
        <v>44231</v>
      </c>
      <c r="B529" s="95">
        <v>3.9834999999999998</v>
      </c>
      <c r="C529" s="6">
        <f t="shared" si="41"/>
        <v>4.2843</v>
      </c>
      <c r="D529" s="19">
        <f>Table21[[#This Row],[Adj Close]]-Table21[[#This Row],[Naive Trend ]]</f>
        <v>-0.30080000000000018</v>
      </c>
      <c r="E529" s="7">
        <f t="shared" si="40"/>
        <v>9.0480640000000112E-2</v>
      </c>
      <c r="F529" s="7">
        <f>ABS(Table21[[#This Row],[Erorr 1]])</f>
        <v>0.30080000000000018</v>
      </c>
      <c r="G529" s="8">
        <f>Table21[[#This Row],[Abs Erorr 1]]/Table21[[#This Row],[Adj Close]]</f>
        <v>7.5511484875109877E-2</v>
      </c>
      <c r="H529" s="6">
        <f t="shared" si="43"/>
        <v>4.2903666666666664</v>
      </c>
      <c r="I529" s="9">
        <f>(Table21[[#This Row],[Adj Close]]-Table21[[#This Row],[3-MA]])</f>
        <v>-0.30686666666666662</v>
      </c>
      <c r="J529" s="5">
        <f t="shared" si="42"/>
        <v>9.4167151111111083E-2</v>
      </c>
      <c r="K529" s="5">
        <f>ABS(Table21[[#This Row],[Erorr 2]])</f>
        <v>0.30686666666666662</v>
      </c>
      <c r="L529" s="8">
        <f>Table21[[#This Row],[Abs Erorr 2]]/Table21[[#This Row],[Adj Close]]</f>
        <v>7.7034433705702676E-2</v>
      </c>
      <c r="M529" s="6">
        <f t="shared" si="44"/>
        <v>4.5456166666666666</v>
      </c>
      <c r="N529" s="11">
        <f>Table21[[#This Row],[Adj Close]]-Table21[[#This Row],[6-MA]]</f>
        <v>-0.56211666666666682</v>
      </c>
      <c r="O529" s="12">
        <f>(Table21[[#This Row],[Adj Close]]-M529)^2</f>
        <v>0.31597514694444462</v>
      </c>
      <c r="P529" s="12">
        <f>ABS(Table21[[#This Row],[Erorr 3]])</f>
        <v>0.56211666666666682</v>
      </c>
      <c r="Q529" s="182">
        <f>Table21[[#This Row],[Abs Erorr 3]]/Table21[[#This Row],[Adj Close]]</f>
        <v>0.14111125057528978</v>
      </c>
    </row>
    <row r="530" spans="1:17" x14ac:dyDescent="0.3">
      <c r="A530" s="72">
        <v>44232</v>
      </c>
      <c r="B530" s="95">
        <v>3.8466999999999998</v>
      </c>
      <c r="C530" s="6">
        <f t="shared" si="41"/>
        <v>3.9834999999999998</v>
      </c>
      <c r="D530" s="19">
        <f>Table21[[#This Row],[Adj Close]]-Table21[[#This Row],[Naive Trend ]]</f>
        <v>-0.13680000000000003</v>
      </c>
      <c r="E530" s="7">
        <f t="shared" si="40"/>
        <v>1.871424000000001E-2</v>
      </c>
      <c r="F530" s="7">
        <f>ABS(Table21[[#This Row],[Erorr 1]])</f>
        <v>0.13680000000000003</v>
      </c>
      <c r="G530" s="8">
        <f>Table21[[#This Row],[Abs Erorr 1]]/Table21[[#This Row],[Adj Close]]</f>
        <v>3.5562950061091336E-2</v>
      </c>
      <c r="H530" s="6">
        <f t="shared" si="43"/>
        <v>4.1323666666666661</v>
      </c>
      <c r="I530" s="9">
        <f>(Table21[[#This Row],[Adj Close]]-Table21[[#This Row],[3-MA]])</f>
        <v>-0.28566666666666629</v>
      </c>
      <c r="J530" s="5">
        <f t="shared" si="42"/>
        <v>8.1605444444444231E-2</v>
      </c>
      <c r="K530" s="5">
        <f>ABS(Table21[[#This Row],[Erorr 2]])</f>
        <v>0.28566666666666629</v>
      </c>
      <c r="L530" s="8">
        <f>Table21[[#This Row],[Abs Erorr 2]]/Table21[[#This Row],[Adj Close]]</f>
        <v>7.4262788017434758E-2</v>
      </c>
      <c r="M530" s="6">
        <f t="shared" si="44"/>
        <v>4.2144166666666658</v>
      </c>
      <c r="N530" s="11">
        <f>Table21[[#This Row],[Adj Close]]-Table21[[#This Row],[6-MA]]</f>
        <v>-0.36771666666666603</v>
      </c>
      <c r="O530" s="12">
        <f>(Table21[[#This Row],[Adj Close]]-M530)^2</f>
        <v>0.13521554694444396</v>
      </c>
      <c r="P530" s="12">
        <f>ABS(Table21[[#This Row],[Erorr 3]])</f>
        <v>0.36771666666666603</v>
      </c>
      <c r="Q530" s="182">
        <f>Table21[[#This Row],[Abs Erorr 3]]/Table21[[#This Row],[Adj Close]]</f>
        <v>9.5592759161532231E-2</v>
      </c>
    </row>
    <row r="531" spans="1:17" x14ac:dyDescent="0.3">
      <c r="A531" s="72">
        <v>44235</v>
      </c>
      <c r="B531" s="95">
        <v>3.8832</v>
      </c>
      <c r="C531" s="6">
        <f t="shared" si="41"/>
        <v>3.8466999999999998</v>
      </c>
      <c r="D531" s="19">
        <f>Table21[[#This Row],[Adj Close]]-Table21[[#This Row],[Naive Trend ]]</f>
        <v>3.6500000000000199E-2</v>
      </c>
      <c r="E531" s="7">
        <f t="shared" si="40"/>
        <v>1.3322500000000146E-3</v>
      </c>
      <c r="F531" s="7">
        <f>ABS(Table21[[#This Row],[Erorr 1]])</f>
        <v>3.6500000000000199E-2</v>
      </c>
      <c r="G531" s="8">
        <f>Table21[[#This Row],[Abs Erorr 1]]/Table21[[#This Row],[Adj Close]]</f>
        <v>9.3994643592913568E-3</v>
      </c>
      <c r="H531" s="6">
        <f t="shared" si="43"/>
        <v>4.0381666666666662</v>
      </c>
      <c r="I531" s="9">
        <f>(Table21[[#This Row],[Adj Close]]-Table21[[#This Row],[3-MA]])</f>
        <v>-0.15496666666666625</v>
      </c>
      <c r="J531" s="5">
        <f t="shared" si="42"/>
        <v>2.4014667777777651E-2</v>
      </c>
      <c r="K531" s="5">
        <f>ABS(Table21[[#This Row],[Erorr 2]])</f>
        <v>0.15496666666666625</v>
      </c>
      <c r="L531" s="8">
        <f>Table21[[#This Row],[Abs Erorr 2]]/Table21[[#This Row],[Adj Close]]</f>
        <v>3.9906949594835768E-2</v>
      </c>
      <c r="M531" s="6">
        <f t="shared" si="44"/>
        <v>4.1429999999999998</v>
      </c>
      <c r="N531" s="11">
        <f>Table21[[#This Row],[Adj Close]]-Table21[[#This Row],[6-MA]]</f>
        <v>-0.25979999999999981</v>
      </c>
      <c r="O531" s="12">
        <f>(Table21[[#This Row],[Adj Close]]-M531)^2</f>
        <v>6.7496039999999896E-2</v>
      </c>
      <c r="P531" s="12">
        <f>ABS(Table21[[#This Row],[Erorr 3]])</f>
        <v>0.25979999999999981</v>
      </c>
      <c r="Q531" s="182">
        <f>Table21[[#This Row],[Abs Erorr 3]]/Table21[[#This Row],[Adj Close]]</f>
        <v>6.6903584672435054E-2</v>
      </c>
    </row>
    <row r="532" spans="1:17" x14ac:dyDescent="0.3">
      <c r="A532" s="72">
        <v>44236</v>
      </c>
      <c r="B532" s="95">
        <v>3.8193999999999999</v>
      </c>
      <c r="C532" s="6">
        <f t="shared" si="41"/>
        <v>3.8832</v>
      </c>
      <c r="D532" s="19">
        <f>Table21[[#This Row],[Adj Close]]-Table21[[#This Row],[Naive Trend ]]</f>
        <v>-6.3800000000000079E-2</v>
      </c>
      <c r="E532" s="7">
        <f t="shared" si="40"/>
        <v>4.0704400000000102E-3</v>
      </c>
      <c r="F532" s="7">
        <f>ABS(Table21[[#This Row],[Erorr 1]])</f>
        <v>6.3800000000000079E-2</v>
      </c>
      <c r="G532" s="8">
        <f>Table21[[#This Row],[Abs Erorr 1]]/Table21[[#This Row],[Adj Close]]</f>
        <v>1.6704194376080034E-2</v>
      </c>
      <c r="H532" s="6">
        <f t="shared" si="43"/>
        <v>3.9044666666666665</v>
      </c>
      <c r="I532" s="9">
        <f>(Table21[[#This Row],[Adj Close]]-Table21[[#This Row],[3-MA]])</f>
        <v>-8.5066666666666624E-2</v>
      </c>
      <c r="J532" s="5">
        <f t="shared" si="42"/>
        <v>7.2363377777777708E-3</v>
      </c>
      <c r="K532" s="5">
        <f>ABS(Table21[[#This Row],[Erorr 2]])</f>
        <v>8.5066666666666624E-2</v>
      </c>
      <c r="L532" s="8">
        <f>Table21[[#This Row],[Abs Erorr 2]]/Table21[[#This Row],[Adj Close]]</f>
        <v>2.2272259168106674E-2</v>
      </c>
      <c r="M532" s="6">
        <f t="shared" si="44"/>
        <v>4.0974166666666667</v>
      </c>
      <c r="N532" s="11">
        <f>Table21[[#This Row],[Adj Close]]-Table21[[#This Row],[6-MA]]</f>
        <v>-0.2780166666666668</v>
      </c>
      <c r="O532" s="12">
        <f>(Table21[[#This Row],[Adj Close]]-M532)^2</f>
        <v>7.7293266944444522E-2</v>
      </c>
      <c r="P532" s="12">
        <f>ABS(Table21[[#This Row],[Erorr 3]])</f>
        <v>0.2780166666666668</v>
      </c>
      <c r="Q532" s="182">
        <f>Table21[[#This Row],[Abs Erorr 3]]/Table21[[#This Row],[Adj Close]]</f>
        <v>7.2790665200467827E-2</v>
      </c>
    </row>
    <row r="533" spans="1:17" x14ac:dyDescent="0.3">
      <c r="A533" s="72">
        <v>44237</v>
      </c>
      <c r="B533" s="95">
        <v>3.8012000000000001</v>
      </c>
      <c r="C533" s="6">
        <f t="shared" si="41"/>
        <v>3.8193999999999999</v>
      </c>
      <c r="D533" s="19">
        <f>Table21[[#This Row],[Adj Close]]-Table21[[#This Row],[Naive Trend ]]</f>
        <v>-1.8199999999999772E-2</v>
      </c>
      <c r="E533" s="7">
        <f t="shared" si="40"/>
        <v>3.3123999999999171E-4</v>
      </c>
      <c r="F533" s="7">
        <f>ABS(Table21[[#This Row],[Erorr 1]])</f>
        <v>1.8199999999999772E-2</v>
      </c>
      <c r="G533" s="8">
        <f>Table21[[#This Row],[Abs Erorr 1]]/Table21[[#This Row],[Adj Close]]</f>
        <v>4.7879616963063696E-3</v>
      </c>
      <c r="H533" s="6">
        <f t="shared" si="43"/>
        <v>3.8497666666666661</v>
      </c>
      <c r="I533" s="9">
        <f>(Table21[[#This Row],[Adj Close]]-Table21[[#This Row],[3-MA]])</f>
        <v>-4.8566666666665981E-2</v>
      </c>
      <c r="J533" s="5">
        <f t="shared" si="42"/>
        <v>2.3587211111110447E-3</v>
      </c>
      <c r="K533" s="5">
        <f>ABS(Table21[[#This Row],[Erorr 2]])</f>
        <v>4.8566666666665981E-2</v>
      </c>
      <c r="L533" s="8">
        <f>Table21[[#This Row],[Abs Erorr 2]]/Table21[[#This Row],[Adj Close]]</f>
        <v>1.2776667017432911E-2</v>
      </c>
      <c r="M533" s="6">
        <f t="shared" si="44"/>
        <v>3.9910666666666663</v>
      </c>
      <c r="N533" s="11">
        <f>Table21[[#This Row],[Adj Close]]-Table21[[#This Row],[6-MA]]</f>
        <v>-0.18986666666666618</v>
      </c>
      <c r="O533" s="12">
        <f>(Table21[[#This Row],[Adj Close]]-M533)^2</f>
        <v>3.6049351111110926E-2</v>
      </c>
      <c r="P533" s="12">
        <f>ABS(Table21[[#This Row],[Erorr 3]])</f>
        <v>0.18986666666666618</v>
      </c>
      <c r="Q533" s="182">
        <f>Table21[[#This Row],[Abs Erorr 3]]/Table21[[#This Row],[Adj Close]]</f>
        <v>4.9949138868427383E-2</v>
      </c>
    </row>
    <row r="534" spans="1:17" x14ac:dyDescent="0.3">
      <c r="A534" s="72">
        <v>44238</v>
      </c>
      <c r="B534" s="95">
        <v>3.7374000000000001</v>
      </c>
      <c r="C534" s="6">
        <f t="shared" si="41"/>
        <v>3.8012000000000001</v>
      </c>
      <c r="D534" s="19">
        <f>Table21[[#This Row],[Adj Close]]-Table21[[#This Row],[Naive Trend ]]</f>
        <v>-6.3800000000000079E-2</v>
      </c>
      <c r="E534" s="7">
        <f t="shared" si="40"/>
        <v>4.0704400000000102E-3</v>
      </c>
      <c r="F534" s="7">
        <f>ABS(Table21[[#This Row],[Erorr 1]])</f>
        <v>6.3800000000000079E-2</v>
      </c>
      <c r="G534" s="8">
        <f>Table21[[#This Row],[Abs Erorr 1]]/Table21[[#This Row],[Adj Close]]</f>
        <v>1.7070690854604827E-2</v>
      </c>
      <c r="H534" s="6">
        <f t="shared" si="43"/>
        <v>3.8346</v>
      </c>
      <c r="I534" s="9">
        <f>(Table21[[#This Row],[Adj Close]]-Table21[[#This Row],[3-MA]])</f>
        <v>-9.7199999999999953E-2</v>
      </c>
      <c r="J534" s="5">
        <f t="shared" si="42"/>
        <v>9.4478399999999903E-3</v>
      </c>
      <c r="K534" s="5">
        <f>ABS(Table21[[#This Row],[Erorr 2]])</f>
        <v>9.7199999999999953E-2</v>
      </c>
      <c r="L534" s="8">
        <f>Table21[[#This Row],[Abs Erorr 2]]/Table21[[#This Row],[Adj Close]]</f>
        <v>2.600738481297157E-2</v>
      </c>
      <c r="M534" s="6">
        <f t="shared" si="44"/>
        <v>3.9363833333333336</v>
      </c>
      <c r="N534" s="11">
        <f>Table21[[#This Row],[Adj Close]]-Table21[[#This Row],[6-MA]]</f>
        <v>-0.19898333333333351</v>
      </c>
      <c r="O534" s="12">
        <f>(Table21[[#This Row],[Adj Close]]-M534)^2</f>
        <v>3.9594366944444515E-2</v>
      </c>
      <c r="P534" s="12">
        <f>ABS(Table21[[#This Row],[Erorr 3]])</f>
        <v>0.19898333333333351</v>
      </c>
      <c r="Q534" s="182">
        <f>Table21[[#This Row],[Abs Erorr 3]]/Table21[[#This Row],[Adj Close]]</f>
        <v>5.3241112359751035E-2</v>
      </c>
    </row>
    <row r="535" spans="1:17" x14ac:dyDescent="0.3">
      <c r="A535" s="72">
        <v>44239</v>
      </c>
      <c r="B535" s="95">
        <v>3.8012000000000001</v>
      </c>
      <c r="C535" s="6">
        <f t="shared" si="41"/>
        <v>3.7374000000000001</v>
      </c>
      <c r="D535" s="19">
        <f>Table21[[#This Row],[Adj Close]]-Table21[[#This Row],[Naive Trend ]]</f>
        <v>6.3800000000000079E-2</v>
      </c>
      <c r="E535" s="7">
        <f t="shared" si="40"/>
        <v>4.0704400000000102E-3</v>
      </c>
      <c r="F535" s="7">
        <f>ABS(Table21[[#This Row],[Erorr 1]])</f>
        <v>6.3800000000000079E-2</v>
      </c>
      <c r="G535" s="8">
        <f>Table21[[#This Row],[Abs Erorr 1]]/Table21[[#This Row],[Adj Close]]</f>
        <v>1.678417341892036E-2</v>
      </c>
      <c r="H535" s="6">
        <f t="shared" si="43"/>
        <v>3.786</v>
      </c>
      <c r="I535" s="9">
        <f>(Table21[[#This Row],[Adj Close]]-Table21[[#This Row],[3-MA]])</f>
        <v>1.5200000000000102E-2</v>
      </c>
      <c r="J535" s="5">
        <f t="shared" si="42"/>
        <v>2.310400000000031E-4</v>
      </c>
      <c r="K535" s="5">
        <f>ABS(Table21[[#This Row],[Erorr 2]])</f>
        <v>1.5200000000000102E-2</v>
      </c>
      <c r="L535" s="8">
        <f>Table21[[#This Row],[Abs Erorr 2]]/Table21[[#This Row],[Adj Close]]</f>
        <v>3.9987372408713303E-3</v>
      </c>
      <c r="M535" s="6">
        <f t="shared" si="44"/>
        <v>3.8452333333333333</v>
      </c>
      <c r="N535" s="11">
        <f>Table21[[#This Row],[Adj Close]]-Table21[[#This Row],[6-MA]]</f>
        <v>-4.4033333333333147E-2</v>
      </c>
      <c r="O535" s="12">
        <f>(Table21[[#This Row],[Adj Close]]-M535)^2</f>
        <v>1.9389344444444281E-3</v>
      </c>
      <c r="P535" s="12">
        <f>ABS(Table21[[#This Row],[Erorr 3]])</f>
        <v>4.4033333333333147E-2</v>
      </c>
      <c r="Q535" s="182">
        <f>Table21[[#This Row],[Abs Erorr 3]]/Table21[[#This Row],[Adj Close]]</f>
        <v>1.1584061173664407E-2</v>
      </c>
    </row>
    <row r="536" spans="1:17" x14ac:dyDescent="0.3">
      <c r="A536" s="72">
        <v>44243</v>
      </c>
      <c r="B536" s="95">
        <v>3.7646999999999999</v>
      </c>
      <c r="C536" s="6">
        <f t="shared" si="41"/>
        <v>3.8012000000000001</v>
      </c>
      <c r="D536" s="19">
        <f>Table21[[#This Row],[Adj Close]]-Table21[[#This Row],[Naive Trend ]]</f>
        <v>-3.6500000000000199E-2</v>
      </c>
      <c r="E536" s="7">
        <f t="shared" si="40"/>
        <v>1.3322500000000146E-3</v>
      </c>
      <c r="F536" s="7">
        <f>ABS(Table21[[#This Row],[Erorr 1]])</f>
        <v>3.6500000000000199E-2</v>
      </c>
      <c r="G536" s="8">
        <f>Table21[[#This Row],[Abs Erorr 1]]/Table21[[#This Row],[Adj Close]]</f>
        <v>9.6953276489495054E-3</v>
      </c>
      <c r="H536" s="6">
        <f t="shared" si="43"/>
        <v>3.7799333333333336</v>
      </c>
      <c r="I536" s="9">
        <f>(Table21[[#This Row],[Adj Close]]-Table21[[#This Row],[3-MA]])</f>
        <v>-1.5233333333333654E-2</v>
      </c>
      <c r="J536" s="5">
        <f t="shared" si="42"/>
        <v>2.3205444444445421E-4</v>
      </c>
      <c r="K536" s="5">
        <f>ABS(Table21[[#This Row],[Erorr 2]])</f>
        <v>1.5233333333333654E-2</v>
      </c>
      <c r="L536" s="8">
        <f>Table21[[#This Row],[Abs Erorr 2]]/Table21[[#This Row],[Adj Close]]</f>
        <v>4.0463604891050158E-3</v>
      </c>
      <c r="M536" s="6">
        <f t="shared" si="44"/>
        <v>3.8148499999999999</v>
      </c>
      <c r="N536" s="11">
        <f>Table21[[#This Row],[Adj Close]]-Table21[[#This Row],[6-MA]]</f>
        <v>-5.0149999999999917E-2</v>
      </c>
      <c r="O536" s="12">
        <f>(Table21[[#This Row],[Adj Close]]-M536)^2</f>
        <v>2.5150224999999915E-3</v>
      </c>
      <c r="P536" s="12">
        <f>ABS(Table21[[#This Row],[Erorr 3]])</f>
        <v>5.0149999999999917E-2</v>
      </c>
      <c r="Q536" s="182">
        <f>Table21[[#This Row],[Abs Erorr 3]]/Table21[[#This Row],[Adj Close]]</f>
        <v>1.3321114564241485E-2</v>
      </c>
    </row>
    <row r="537" spans="1:17" x14ac:dyDescent="0.3">
      <c r="A537" s="72">
        <v>44244</v>
      </c>
      <c r="B537" s="95">
        <v>3.7465000000000002</v>
      </c>
      <c r="C537" s="6">
        <f t="shared" si="41"/>
        <v>3.7646999999999999</v>
      </c>
      <c r="D537" s="19">
        <f>Table21[[#This Row],[Adj Close]]-Table21[[#This Row],[Naive Trend ]]</f>
        <v>-1.8199999999999772E-2</v>
      </c>
      <c r="E537" s="7">
        <f t="shared" si="40"/>
        <v>3.3123999999999171E-4</v>
      </c>
      <c r="F537" s="7">
        <f>ABS(Table21[[#This Row],[Erorr 1]])</f>
        <v>1.8199999999999772E-2</v>
      </c>
      <c r="G537" s="8">
        <f>Table21[[#This Row],[Abs Erorr 1]]/Table21[[#This Row],[Adj Close]]</f>
        <v>4.8578673428532684E-3</v>
      </c>
      <c r="H537" s="6">
        <f t="shared" si="43"/>
        <v>3.7677666666666667</v>
      </c>
      <c r="I537" s="9">
        <f>(Table21[[#This Row],[Adj Close]]-Table21[[#This Row],[3-MA]])</f>
        <v>-2.1266666666666545E-2</v>
      </c>
      <c r="J537" s="5">
        <f t="shared" si="42"/>
        <v>4.5227111111110596E-4</v>
      </c>
      <c r="K537" s="5">
        <f>ABS(Table21[[#This Row],[Erorr 2]])</f>
        <v>2.1266666666666545E-2</v>
      </c>
      <c r="L537" s="8">
        <f>Table21[[#This Row],[Abs Erorr 2]]/Table21[[#This Row],[Adj Close]]</f>
        <v>5.6764090929311475E-3</v>
      </c>
      <c r="M537" s="6">
        <f t="shared" si="44"/>
        <v>3.8011833333333338</v>
      </c>
      <c r="N537" s="11">
        <f>Table21[[#This Row],[Adj Close]]-Table21[[#This Row],[6-MA]]</f>
        <v>-5.4683333333333639E-2</v>
      </c>
      <c r="O537" s="12">
        <f>(Table21[[#This Row],[Adj Close]]-M537)^2</f>
        <v>2.990266944444478E-3</v>
      </c>
      <c r="P537" s="12">
        <f>ABS(Table21[[#This Row],[Erorr 3]])</f>
        <v>5.4683333333333639E-2</v>
      </c>
      <c r="Q537" s="182">
        <f>Table21[[#This Row],[Abs Erorr 3]]/Table21[[#This Row],[Adj Close]]</f>
        <v>1.4595845010899142E-2</v>
      </c>
    </row>
    <row r="538" spans="1:17" x14ac:dyDescent="0.3">
      <c r="A538" s="72">
        <v>44245</v>
      </c>
      <c r="B538" s="95">
        <v>3.7555999999999998</v>
      </c>
      <c r="C538" s="6">
        <f t="shared" si="41"/>
        <v>3.7465000000000002</v>
      </c>
      <c r="D538" s="19">
        <f>Table21[[#This Row],[Adj Close]]-Table21[[#This Row],[Naive Trend ]]</f>
        <v>9.0999999999996639E-3</v>
      </c>
      <c r="E538" s="7">
        <f t="shared" si="40"/>
        <v>8.2809999999993889E-5</v>
      </c>
      <c r="F538" s="7">
        <f>ABS(Table21[[#This Row],[Erorr 1]])</f>
        <v>9.0999999999996639E-3</v>
      </c>
      <c r="G538" s="8">
        <f>Table21[[#This Row],[Abs Erorr 1]]/Table21[[#This Row],[Adj Close]]</f>
        <v>2.4230482479496388E-3</v>
      </c>
      <c r="H538" s="6">
        <f t="shared" si="43"/>
        <v>3.7707999999999999</v>
      </c>
      <c r="I538" s="9">
        <f>(Table21[[#This Row],[Adj Close]]-Table21[[#This Row],[3-MA]])</f>
        <v>-1.5200000000000102E-2</v>
      </c>
      <c r="J538" s="5">
        <f t="shared" si="42"/>
        <v>2.310400000000031E-4</v>
      </c>
      <c r="K538" s="5">
        <f>ABS(Table21[[#This Row],[Erorr 2]])</f>
        <v>1.5200000000000102E-2</v>
      </c>
      <c r="L538" s="8">
        <f>Table21[[#This Row],[Abs Erorr 2]]/Table21[[#This Row],[Adj Close]]</f>
        <v>4.0472893811907829E-3</v>
      </c>
      <c r="M538" s="6">
        <f t="shared" si="44"/>
        <v>3.7784</v>
      </c>
      <c r="N538" s="11">
        <f>Table21[[#This Row],[Adj Close]]-Table21[[#This Row],[6-MA]]</f>
        <v>-2.2800000000000153E-2</v>
      </c>
      <c r="O538" s="12">
        <f>(Table21[[#This Row],[Adj Close]]-M538)^2</f>
        <v>5.1984000000000698E-4</v>
      </c>
      <c r="P538" s="12">
        <f>ABS(Table21[[#This Row],[Erorr 3]])</f>
        <v>2.2800000000000153E-2</v>
      </c>
      <c r="Q538" s="182">
        <f>Table21[[#This Row],[Abs Erorr 3]]/Table21[[#This Row],[Adj Close]]</f>
        <v>6.0709340717861743E-3</v>
      </c>
    </row>
    <row r="539" spans="1:17" x14ac:dyDescent="0.3">
      <c r="A539" s="72">
        <v>44246</v>
      </c>
      <c r="B539" s="95">
        <v>3.71</v>
      </c>
      <c r="C539" s="6">
        <f t="shared" si="41"/>
        <v>3.7555999999999998</v>
      </c>
      <c r="D539" s="19">
        <f>Table21[[#This Row],[Adj Close]]-Table21[[#This Row],[Naive Trend ]]</f>
        <v>-4.5599999999999863E-2</v>
      </c>
      <c r="E539" s="7">
        <f t="shared" si="40"/>
        <v>2.0793599999999876E-3</v>
      </c>
      <c r="F539" s="7">
        <f>ABS(Table21[[#This Row],[Erorr 1]])</f>
        <v>4.5599999999999863E-2</v>
      </c>
      <c r="G539" s="8">
        <f>Table21[[#This Row],[Abs Erorr 1]]/Table21[[#This Row],[Adj Close]]</f>
        <v>1.2291105121293763E-2</v>
      </c>
      <c r="H539" s="6">
        <f t="shared" si="43"/>
        <v>3.7555999999999998</v>
      </c>
      <c r="I539" s="9">
        <f>(Table21[[#This Row],[Adj Close]]-Table21[[#This Row],[3-MA]])</f>
        <v>-4.5599999999999863E-2</v>
      </c>
      <c r="J539" s="5">
        <f t="shared" si="42"/>
        <v>2.0793599999999876E-3</v>
      </c>
      <c r="K539" s="5">
        <f>ABS(Table21[[#This Row],[Erorr 2]])</f>
        <v>4.5599999999999863E-2</v>
      </c>
      <c r="L539" s="8">
        <f>Table21[[#This Row],[Abs Erorr 2]]/Table21[[#This Row],[Adj Close]]</f>
        <v>1.2291105121293763E-2</v>
      </c>
      <c r="M539" s="6">
        <f t="shared" si="44"/>
        <v>3.7677666666666667</v>
      </c>
      <c r="N539" s="11">
        <f>Table21[[#This Row],[Adj Close]]-Table21[[#This Row],[6-MA]]</f>
        <v>-5.7766666666666744E-2</v>
      </c>
      <c r="O539" s="12">
        <f>(Table21[[#This Row],[Adj Close]]-M539)^2</f>
        <v>3.3369877777777866E-3</v>
      </c>
      <c r="P539" s="12">
        <f>ABS(Table21[[#This Row],[Erorr 3]])</f>
        <v>5.7766666666666744E-2</v>
      </c>
      <c r="Q539" s="182">
        <f>Table21[[#This Row],[Abs Erorr 3]]/Table21[[#This Row],[Adj Close]]</f>
        <v>1.5570530098832006E-2</v>
      </c>
    </row>
    <row r="540" spans="1:17" x14ac:dyDescent="0.3">
      <c r="A540" s="72">
        <v>44249</v>
      </c>
      <c r="B540" s="95">
        <v>3.6097000000000001</v>
      </c>
      <c r="C540" s="6">
        <f t="shared" si="41"/>
        <v>3.71</v>
      </c>
      <c r="D540" s="19">
        <f>Table21[[#This Row],[Adj Close]]-Table21[[#This Row],[Naive Trend ]]</f>
        <v>-0.10029999999999983</v>
      </c>
      <c r="E540" s="7">
        <f t="shared" si="40"/>
        <v>1.0060089999999966E-2</v>
      </c>
      <c r="F540" s="7">
        <f>ABS(Table21[[#This Row],[Erorr 1]])</f>
        <v>0.10029999999999983</v>
      </c>
      <c r="G540" s="8">
        <f>Table21[[#This Row],[Abs Erorr 1]]/Table21[[#This Row],[Adj Close]]</f>
        <v>2.7786242624040731E-2</v>
      </c>
      <c r="H540" s="6">
        <f t="shared" si="43"/>
        <v>3.7373666666666665</v>
      </c>
      <c r="I540" s="9">
        <f>(Table21[[#This Row],[Adj Close]]-Table21[[#This Row],[3-MA]])</f>
        <v>-0.12766666666666637</v>
      </c>
      <c r="J540" s="5">
        <f t="shared" si="42"/>
        <v>1.6298777777777704E-2</v>
      </c>
      <c r="K540" s="5">
        <f>ABS(Table21[[#This Row],[Erorr 2]])</f>
        <v>0.12766666666666637</v>
      </c>
      <c r="L540" s="8">
        <f>Table21[[#This Row],[Abs Erorr 2]]/Table21[[#This Row],[Adj Close]]</f>
        <v>3.5367666749775983E-2</v>
      </c>
      <c r="M540" s="6">
        <f t="shared" si="44"/>
        <v>3.7525666666666671</v>
      </c>
      <c r="N540" s="11">
        <f>Table21[[#This Row],[Adj Close]]-Table21[[#This Row],[6-MA]]</f>
        <v>-0.14286666666666692</v>
      </c>
      <c r="O540" s="12">
        <f>(Table21[[#This Row],[Adj Close]]-M540)^2</f>
        <v>2.0410884444444517E-2</v>
      </c>
      <c r="P540" s="12">
        <f>ABS(Table21[[#This Row],[Erorr 3]])</f>
        <v>0.14286666666666692</v>
      </c>
      <c r="Q540" s="182">
        <f>Table21[[#This Row],[Abs Erorr 3]]/Table21[[#This Row],[Adj Close]]</f>
        <v>3.957854299988002E-2</v>
      </c>
    </row>
    <row r="541" spans="1:17" x14ac:dyDescent="0.3">
      <c r="A541" s="72">
        <v>44250</v>
      </c>
      <c r="B541" s="95">
        <v>3.6006</v>
      </c>
      <c r="C541" s="6">
        <f t="shared" si="41"/>
        <v>3.6097000000000001</v>
      </c>
      <c r="D541" s="19">
        <f>Table21[[#This Row],[Adj Close]]-Table21[[#This Row],[Naive Trend ]]</f>
        <v>-9.100000000000108E-3</v>
      </c>
      <c r="E541" s="7">
        <f t="shared" si="40"/>
        <v>8.2810000000001967E-5</v>
      </c>
      <c r="F541" s="7">
        <f>ABS(Table21[[#This Row],[Erorr 1]])</f>
        <v>9.100000000000108E-3</v>
      </c>
      <c r="G541" s="8">
        <f>Table21[[#This Row],[Abs Erorr 1]]/Table21[[#This Row],[Adj Close]]</f>
        <v>2.5273565516858603E-3</v>
      </c>
      <c r="H541" s="6">
        <f t="shared" si="43"/>
        <v>3.6917666666666666</v>
      </c>
      <c r="I541" s="9">
        <f>(Table21[[#This Row],[Adj Close]]-Table21[[#This Row],[3-MA]])</f>
        <v>-9.1166666666666618E-2</v>
      </c>
      <c r="J541" s="5">
        <f t="shared" si="42"/>
        <v>8.3113611111111027E-3</v>
      </c>
      <c r="K541" s="5">
        <f>ABS(Table21[[#This Row],[Erorr 2]])</f>
        <v>9.1166666666666618E-2</v>
      </c>
      <c r="L541" s="8">
        <f>Table21[[#This Row],[Abs Erorr 2]]/Table21[[#This Row],[Adj Close]]</f>
        <v>2.5319854098390996E-2</v>
      </c>
      <c r="M541" s="6">
        <f t="shared" si="44"/>
        <v>3.7312833333333333</v>
      </c>
      <c r="N541" s="11">
        <f>Table21[[#This Row],[Adj Close]]-Table21[[#This Row],[6-MA]]</f>
        <v>-0.13068333333333326</v>
      </c>
      <c r="O541" s="12">
        <f>(Table21[[#This Row],[Adj Close]]-M541)^2</f>
        <v>1.7078133611111091E-2</v>
      </c>
      <c r="P541" s="12">
        <f>ABS(Table21[[#This Row],[Erorr 3]])</f>
        <v>0.13068333333333326</v>
      </c>
      <c r="Q541" s="182">
        <f>Table21[[#This Row],[Abs Erorr 3]]/Table21[[#This Row],[Adj Close]]</f>
        <v>3.629487677979594E-2</v>
      </c>
    </row>
    <row r="542" spans="1:17" x14ac:dyDescent="0.3">
      <c r="A542" s="72">
        <v>44251</v>
      </c>
      <c r="B542" s="95">
        <v>3.6827000000000001</v>
      </c>
      <c r="C542" s="6">
        <f t="shared" si="41"/>
        <v>3.6006</v>
      </c>
      <c r="D542" s="19">
        <f>Table21[[#This Row],[Adj Close]]-Table21[[#This Row],[Naive Trend ]]</f>
        <v>8.2100000000000062E-2</v>
      </c>
      <c r="E542" s="7">
        <f t="shared" si="40"/>
        <v>6.74041000000001E-3</v>
      </c>
      <c r="F542" s="7">
        <f>ABS(Table21[[#This Row],[Erorr 1]])</f>
        <v>8.2100000000000062E-2</v>
      </c>
      <c r="G542" s="8">
        <f>Table21[[#This Row],[Abs Erorr 1]]/Table21[[#This Row],[Adj Close]]</f>
        <v>2.22934260189535E-2</v>
      </c>
      <c r="H542" s="6">
        <f t="shared" si="43"/>
        <v>3.6401000000000003</v>
      </c>
      <c r="I542" s="9">
        <f>(Table21[[#This Row],[Adj Close]]-Table21[[#This Row],[3-MA]])</f>
        <v>4.2599999999999749E-2</v>
      </c>
      <c r="J542" s="5">
        <f t="shared" si="42"/>
        <v>1.8147599999999786E-3</v>
      </c>
      <c r="K542" s="5">
        <f>ABS(Table21[[#This Row],[Erorr 2]])</f>
        <v>4.2599999999999749E-2</v>
      </c>
      <c r="L542" s="8">
        <f>Table21[[#This Row],[Abs Erorr 2]]/Table21[[#This Row],[Adj Close]]</f>
        <v>1.1567599858799182E-2</v>
      </c>
      <c r="M542" s="6">
        <f t="shared" si="44"/>
        <v>3.6978500000000003</v>
      </c>
      <c r="N542" s="11">
        <f>Table21[[#This Row],[Adj Close]]-Table21[[#This Row],[6-MA]]</f>
        <v>-1.5150000000000219E-2</v>
      </c>
      <c r="O542" s="12">
        <f>(Table21[[#This Row],[Adj Close]]-M542)^2</f>
        <v>2.2952250000000664E-4</v>
      </c>
      <c r="P542" s="12">
        <f>ABS(Table21[[#This Row],[Erorr 3]])</f>
        <v>1.5150000000000219E-2</v>
      </c>
      <c r="Q542" s="182">
        <f>Table21[[#This Row],[Abs Erorr 3]]/Table21[[#This Row],[Adj Close]]</f>
        <v>4.1138295272490884E-3</v>
      </c>
    </row>
    <row r="543" spans="1:17" x14ac:dyDescent="0.3">
      <c r="A543" s="72">
        <v>44252</v>
      </c>
      <c r="B543" s="95">
        <v>3.6918000000000002</v>
      </c>
      <c r="C543" s="6">
        <f t="shared" si="41"/>
        <v>3.6827000000000001</v>
      </c>
      <c r="D543" s="19">
        <f>Table21[[#This Row],[Adj Close]]-Table21[[#This Row],[Naive Trend ]]</f>
        <v>9.100000000000108E-3</v>
      </c>
      <c r="E543" s="7">
        <f t="shared" si="40"/>
        <v>8.2810000000001967E-5</v>
      </c>
      <c r="F543" s="7">
        <f>ABS(Table21[[#This Row],[Erorr 1]])</f>
        <v>9.100000000000108E-3</v>
      </c>
      <c r="G543" s="8">
        <f>Table21[[#This Row],[Abs Erorr 1]]/Table21[[#This Row],[Adj Close]]</f>
        <v>2.4649222601441324E-3</v>
      </c>
      <c r="H543" s="6">
        <f t="shared" si="43"/>
        <v>3.6310000000000002</v>
      </c>
      <c r="I543" s="9">
        <f>(Table21[[#This Row],[Adj Close]]-Table21[[#This Row],[3-MA]])</f>
        <v>6.0799999999999965E-2</v>
      </c>
      <c r="J543" s="5">
        <f t="shared" si="42"/>
        <v>3.6966399999999958E-3</v>
      </c>
      <c r="K543" s="5">
        <f>ABS(Table21[[#This Row],[Erorr 2]])</f>
        <v>6.0799999999999965E-2</v>
      </c>
      <c r="L543" s="8">
        <f>Table21[[#This Row],[Abs Erorr 2]]/Table21[[#This Row],[Adj Close]]</f>
        <v>1.6468931144699054E-2</v>
      </c>
      <c r="M543" s="6">
        <f t="shared" si="44"/>
        <v>3.6841833333333334</v>
      </c>
      <c r="N543" s="11">
        <f>Table21[[#This Row],[Adj Close]]-Table21[[#This Row],[6-MA]]</f>
        <v>7.616666666666827E-3</v>
      </c>
      <c r="O543" s="12">
        <f>(Table21[[#This Row],[Adj Close]]-M543)^2</f>
        <v>5.8013611111113551E-5</v>
      </c>
      <c r="P543" s="12">
        <f>ABS(Table21[[#This Row],[Erorr 3]])</f>
        <v>7.616666666666827E-3</v>
      </c>
      <c r="Q543" s="182">
        <f>Table21[[#This Row],[Abs Erorr 3]]/Table21[[#This Row],[Adj Close]]</f>
        <v>2.0631309027213897E-3</v>
      </c>
    </row>
    <row r="544" spans="1:17" x14ac:dyDescent="0.3">
      <c r="A544" s="72">
        <v>44253</v>
      </c>
      <c r="B544" s="95">
        <v>3.5733000000000001</v>
      </c>
      <c r="C544" s="6">
        <f t="shared" si="41"/>
        <v>3.6918000000000002</v>
      </c>
      <c r="D544" s="19">
        <f>Table21[[#This Row],[Adj Close]]-Table21[[#This Row],[Naive Trend ]]</f>
        <v>-0.11850000000000005</v>
      </c>
      <c r="E544" s="7">
        <f t="shared" si="40"/>
        <v>1.4042250000000011E-2</v>
      </c>
      <c r="F544" s="7">
        <f>ABS(Table21[[#This Row],[Erorr 1]])</f>
        <v>0.11850000000000005</v>
      </c>
      <c r="G544" s="8">
        <f>Table21[[#This Row],[Abs Erorr 1]]/Table21[[#This Row],[Adj Close]]</f>
        <v>3.3162622785660324E-2</v>
      </c>
      <c r="H544" s="6">
        <f t="shared" si="43"/>
        <v>3.6583666666666672</v>
      </c>
      <c r="I544" s="9">
        <f>(Table21[[#This Row],[Adj Close]]-Table21[[#This Row],[3-MA]])</f>
        <v>-8.5066666666667068E-2</v>
      </c>
      <c r="J544" s="5">
        <f t="shared" si="42"/>
        <v>7.2363377777778463E-3</v>
      </c>
      <c r="K544" s="5">
        <f>ABS(Table21[[#This Row],[Erorr 2]])</f>
        <v>8.5066666666667068E-2</v>
      </c>
      <c r="L544" s="8">
        <f>Table21[[#This Row],[Abs Erorr 2]]/Table21[[#This Row],[Adj Close]]</f>
        <v>2.3806192221942479E-2</v>
      </c>
      <c r="M544" s="6">
        <f t="shared" si="44"/>
        <v>3.6750666666666665</v>
      </c>
      <c r="N544" s="11">
        <f>Table21[[#This Row],[Adj Close]]-Table21[[#This Row],[6-MA]]</f>
        <v>-0.10176666666666634</v>
      </c>
      <c r="O544" s="12">
        <f>(Table21[[#This Row],[Adj Close]]-M544)^2</f>
        <v>1.0356454444444378E-2</v>
      </c>
      <c r="P544" s="12">
        <f>ABS(Table21[[#This Row],[Erorr 3]])</f>
        <v>0.10176666666666634</v>
      </c>
      <c r="Q544" s="182">
        <f>Table21[[#This Row],[Abs Erorr 3]]/Table21[[#This Row],[Adj Close]]</f>
        <v>2.8479743281187232E-2</v>
      </c>
    </row>
    <row r="545" spans="1:17" x14ac:dyDescent="0.3">
      <c r="A545" s="72">
        <v>44256</v>
      </c>
      <c r="B545" s="95">
        <v>3.6827000000000001</v>
      </c>
      <c r="C545" s="6">
        <f t="shared" si="41"/>
        <v>3.5733000000000001</v>
      </c>
      <c r="D545" s="19">
        <f>Table21[[#This Row],[Adj Close]]-Table21[[#This Row],[Naive Trend ]]</f>
        <v>0.10939999999999994</v>
      </c>
      <c r="E545" s="7">
        <f t="shared" si="40"/>
        <v>1.1968359999999987E-2</v>
      </c>
      <c r="F545" s="7">
        <f>ABS(Table21[[#This Row],[Erorr 1]])</f>
        <v>0.10939999999999994</v>
      </c>
      <c r="G545" s="8">
        <f>Table21[[#This Row],[Abs Erorr 1]]/Table21[[#This Row],[Adj Close]]</f>
        <v>2.9706465365085383E-2</v>
      </c>
      <c r="H545" s="6">
        <f t="shared" si="43"/>
        <v>3.6492666666666671</v>
      </c>
      <c r="I545" s="9">
        <f>(Table21[[#This Row],[Adj Close]]-Table21[[#This Row],[3-MA]])</f>
        <v>3.3433333333332982E-2</v>
      </c>
      <c r="J545" s="5">
        <f t="shared" si="42"/>
        <v>1.1177877777777542E-3</v>
      </c>
      <c r="K545" s="5">
        <f>ABS(Table21[[#This Row],[Erorr 2]])</f>
        <v>3.3433333333332982E-2</v>
      </c>
      <c r="L545" s="8">
        <f>Table21[[#This Row],[Abs Erorr 2]]/Table21[[#This Row],[Adj Close]]</f>
        <v>9.0784840832359368E-3</v>
      </c>
      <c r="M545" s="6">
        <f t="shared" si="44"/>
        <v>3.6446833333333335</v>
      </c>
      <c r="N545" s="11">
        <f>Table21[[#This Row],[Adj Close]]-Table21[[#This Row],[6-MA]]</f>
        <v>3.8016666666666588E-2</v>
      </c>
      <c r="O545" s="12">
        <f>(Table21[[#This Row],[Adj Close]]-M545)^2</f>
        <v>1.4452669444444384E-3</v>
      </c>
      <c r="P545" s="12">
        <f>ABS(Table21[[#This Row],[Erorr 3]])</f>
        <v>3.8016666666666588E-2</v>
      </c>
      <c r="Q545" s="182">
        <f>Table21[[#This Row],[Abs Erorr 3]]/Table21[[#This Row],[Adj Close]]</f>
        <v>1.0323041971017619E-2</v>
      </c>
    </row>
    <row r="546" spans="1:17" x14ac:dyDescent="0.3">
      <c r="A546" s="72">
        <v>44257</v>
      </c>
      <c r="B546" s="95">
        <v>3.6827000000000001</v>
      </c>
      <c r="C546" s="6">
        <f t="shared" si="41"/>
        <v>3.6827000000000001</v>
      </c>
      <c r="D546" s="19">
        <f>Table21[[#This Row],[Adj Close]]-Table21[[#This Row],[Naive Trend ]]</f>
        <v>0</v>
      </c>
      <c r="E546" s="7">
        <f t="shared" si="40"/>
        <v>0</v>
      </c>
      <c r="F546" s="7">
        <f>ABS(Table21[[#This Row],[Erorr 1]])</f>
        <v>0</v>
      </c>
      <c r="G546" s="8">
        <f>Table21[[#This Row],[Abs Erorr 1]]/Table21[[#This Row],[Adj Close]]</f>
        <v>0</v>
      </c>
      <c r="H546" s="6">
        <f t="shared" si="43"/>
        <v>3.6492666666666671</v>
      </c>
      <c r="I546" s="9">
        <f>(Table21[[#This Row],[Adj Close]]-Table21[[#This Row],[3-MA]])</f>
        <v>3.3433333333332982E-2</v>
      </c>
      <c r="J546" s="5">
        <f t="shared" si="42"/>
        <v>1.1177877777777542E-3</v>
      </c>
      <c r="K546" s="5">
        <f>ABS(Table21[[#This Row],[Erorr 2]])</f>
        <v>3.3433333333332982E-2</v>
      </c>
      <c r="L546" s="8">
        <f>Table21[[#This Row],[Abs Erorr 2]]/Table21[[#This Row],[Adj Close]]</f>
        <v>9.0784840832359368E-3</v>
      </c>
      <c r="M546" s="6">
        <f t="shared" si="44"/>
        <v>3.6401333333333334</v>
      </c>
      <c r="N546" s="11">
        <f>Table21[[#This Row],[Adj Close]]-Table21[[#This Row],[6-MA]]</f>
        <v>4.2566666666666642E-2</v>
      </c>
      <c r="O546" s="12">
        <f>(Table21[[#This Row],[Adj Close]]-M546)^2</f>
        <v>1.811921111111109E-3</v>
      </c>
      <c r="P546" s="12">
        <f>ABS(Table21[[#This Row],[Erorr 3]])</f>
        <v>4.2566666666666642E-2</v>
      </c>
      <c r="Q546" s="182">
        <f>Table21[[#This Row],[Abs Erorr 3]]/Table21[[#This Row],[Adj Close]]</f>
        <v>1.1558548528706287E-2</v>
      </c>
    </row>
    <row r="547" spans="1:17" x14ac:dyDescent="0.3">
      <c r="A547" s="72">
        <v>44258</v>
      </c>
      <c r="B547" s="95">
        <v>3.6280000000000001</v>
      </c>
      <c r="C547" s="6">
        <f t="shared" si="41"/>
        <v>3.6827000000000001</v>
      </c>
      <c r="D547" s="19">
        <f>Table21[[#This Row],[Adj Close]]-Table21[[#This Row],[Naive Trend ]]</f>
        <v>-5.4699999999999971E-2</v>
      </c>
      <c r="E547" s="7">
        <f t="shared" si="40"/>
        <v>2.9920899999999967E-3</v>
      </c>
      <c r="F547" s="7">
        <f>ABS(Table21[[#This Row],[Erorr 1]])</f>
        <v>5.4699999999999971E-2</v>
      </c>
      <c r="G547" s="8">
        <f>Table21[[#This Row],[Abs Erorr 1]]/Table21[[#This Row],[Adj Close]]</f>
        <v>1.5077177508269011E-2</v>
      </c>
      <c r="H547" s="6">
        <f t="shared" si="43"/>
        <v>3.6462333333333334</v>
      </c>
      <c r="I547" s="9">
        <f>(Table21[[#This Row],[Adj Close]]-Table21[[#This Row],[3-MA]])</f>
        <v>-1.8233333333333324E-2</v>
      </c>
      <c r="J547" s="5">
        <f t="shared" si="42"/>
        <v>3.3245444444444407E-4</v>
      </c>
      <c r="K547" s="5">
        <f>ABS(Table21[[#This Row],[Erorr 2]])</f>
        <v>1.8233333333333324E-2</v>
      </c>
      <c r="L547" s="8">
        <f>Table21[[#This Row],[Abs Erorr 2]]/Table21[[#This Row],[Adj Close]]</f>
        <v>5.0257258360896697E-3</v>
      </c>
      <c r="M547" s="6">
        <f t="shared" si="44"/>
        <v>3.6523000000000003</v>
      </c>
      <c r="N547" s="11">
        <f>Table21[[#This Row],[Adj Close]]-Table21[[#This Row],[6-MA]]</f>
        <v>-2.430000000000021E-2</v>
      </c>
      <c r="O547" s="12">
        <f>(Table21[[#This Row],[Adj Close]]-M547)^2</f>
        <v>5.9049000000001024E-4</v>
      </c>
      <c r="P547" s="12">
        <f>ABS(Table21[[#This Row],[Erorr 3]])</f>
        <v>2.430000000000021E-2</v>
      </c>
      <c r="Q547" s="182">
        <f>Table21[[#This Row],[Abs Erorr 3]]/Table21[[#This Row],[Adj Close]]</f>
        <v>6.6979051819184704E-3</v>
      </c>
    </row>
    <row r="548" spans="1:17" x14ac:dyDescent="0.3">
      <c r="A548" s="72">
        <v>44259</v>
      </c>
      <c r="B548" s="95">
        <v>3.4821</v>
      </c>
      <c r="C548" s="6">
        <f t="shared" si="41"/>
        <v>3.6280000000000001</v>
      </c>
      <c r="D548" s="19">
        <f>Table21[[#This Row],[Adj Close]]-Table21[[#This Row],[Naive Trend ]]</f>
        <v>-0.14590000000000014</v>
      </c>
      <c r="E548" s="7">
        <f t="shared" si="40"/>
        <v>2.1286810000000041E-2</v>
      </c>
      <c r="F548" s="7">
        <f>ABS(Table21[[#This Row],[Erorr 1]])</f>
        <v>0.14590000000000014</v>
      </c>
      <c r="G548" s="8">
        <f>Table21[[#This Row],[Abs Erorr 1]]/Table21[[#This Row],[Adj Close]]</f>
        <v>4.1900002871830259E-2</v>
      </c>
      <c r="H548" s="6">
        <f t="shared" si="43"/>
        <v>3.6644666666666672</v>
      </c>
      <c r="I548" s="9">
        <f>(Table21[[#This Row],[Adj Close]]-Table21[[#This Row],[3-MA]])</f>
        <v>-0.18236666666666723</v>
      </c>
      <c r="J548" s="5">
        <f t="shared" si="42"/>
        <v>3.3257601111111319E-2</v>
      </c>
      <c r="K548" s="5">
        <f>ABS(Table21[[#This Row],[Erorr 2]])</f>
        <v>0.18236666666666723</v>
      </c>
      <c r="L548" s="8">
        <f>Table21[[#This Row],[Abs Erorr 2]]/Table21[[#This Row],[Adj Close]]</f>
        <v>5.2372610397940104E-2</v>
      </c>
      <c r="M548" s="6">
        <f t="shared" si="44"/>
        <v>3.6568666666666672</v>
      </c>
      <c r="N548" s="11">
        <f>Table21[[#This Row],[Adj Close]]-Table21[[#This Row],[6-MA]]</f>
        <v>-0.17476666666666718</v>
      </c>
      <c r="O548" s="12">
        <f>(Table21[[#This Row],[Adj Close]]-M548)^2</f>
        <v>3.0543387777777958E-2</v>
      </c>
      <c r="P548" s="12">
        <f>ABS(Table21[[#This Row],[Erorr 3]])</f>
        <v>0.17476666666666718</v>
      </c>
      <c r="Q548" s="182">
        <f>Table21[[#This Row],[Abs Erorr 3]]/Table21[[#This Row],[Adj Close]]</f>
        <v>5.0190019432717954E-2</v>
      </c>
    </row>
    <row r="549" spans="1:17" x14ac:dyDescent="0.3">
      <c r="A549" s="72">
        <v>44260</v>
      </c>
      <c r="B549" s="95">
        <v>3.5367999999999999</v>
      </c>
      <c r="C549" s="6">
        <f t="shared" si="41"/>
        <v>3.4821</v>
      </c>
      <c r="D549" s="19">
        <f>Table21[[#This Row],[Adj Close]]-Table21[[#This Row],[Naive Trend ]]</f>
        <v>5.4699999999999971E-2</v>
      </c>
      <c r="E549" s="7">
        <f t="shared" si="40"/>
        <v>2.9920899999999967E-3</v>
      </c>
      <c r="F549" s="7">
        <f>ABS(Table21[[#This Row],[Erorr 1]])</f>
        <v>5.4699999999999971E-2</v>
      </c>
      <c r="G549" s="8">
        <f>Table21[[#This Row],[Abs Erorr 1]]/Table21[[#This Row],[Adj Close]]</f>
        <v>1.5465957928070564E-2</v>
      </c>
      <c r="H549" s="6">
        <f t="shared" si="43"/>
        <v>3.5975999999999999</v>
      </c>
      <c r="I549" s="9">
        <f>(Table21[[#This Row],[Adj Close]]-Table21[[#This Row],[3-MA]])</f>
        <v>-6.0799999999999965E-2</v>
      </c>
      <c r="J549" s="5">
        <f t="shared" si="42"/>
        <v>3.6966399999999958E-3</v>
      </c>
      <c r="K549" s="5">
        <f>ABS(Table21[[#This Row],[Erorr 2]])</f>
        <v>6.0799999999999965E-2</v>
      </c>
      <c r="L549" s="8">
        <f>Table21[[#This Row],[Abs Erorr 2]]/Table21[[#This Row],[Adj Close]]</f>
        <v>1.7190680841438578E-2</v>
      </c>
      <c r="M549" s="6">
        <f t="shared" si="44"/>
        <v>3.6234333333333333</v>
      </c>
      <c r="N549" s="11">
        <f>Table21[[#This Row],[Adj Close]]-Table21[[#This Row],[6-MA]]</f>
        <v>-8.663333333333334E-2</v>
      </c>
      <c r="O549" s="12">
        <f>(Table21[[#This Row],[Adj Close]]-M549)^2</f>
        <v>7.5053344444444454E-3</v>
      </c>
      <c r="P549" s="12">
        <f>ABS(Table21[[#This Row],[Erorr 3]])</f>
        <v>8.663333333333334E-2</v>
      </c>
      <c r="Q549" s="182">
        <f>Table21[[#This Row],[Abs Erorr 3]]/Table21[[#This Row],[Adj Close]]</f>
        <v>2.4494835255975272E-2</v>
      </c>
    </row>
    <row r="550" spans="1:17" x14ac:dyDescent="0.3">
      <c r="A550" s="72">
        <v>44263</v>
      </c>
      <c r="B550" s="95">
        <v>3.5276999999999998</v>
      </c>
      <c r="C550" s="6">
        <f t="shared" si="41"/>
        <v>3.5367999999999999</v>
      </c>
      <c r="D550" s="19">
        <f>Table21[[#This Row],[Adj Close]]-Table21[[#This Row],[Naive Trend ]]</f>
        <v>-9.100000000000108E-3</v>
      </c>
      <c r="E550" s="7">
        <f t="shared" si="40"/>
        <v>8.2810000000001967E-5</v>
      </c>
      <c r="F550" s="7">
        <f>ABS(Table21[[#This Row],[Erorr 1]])</f>
        <v>9.100000000000108E-3</v>
      </c>
      <c r="G550" s="8">
        <f>Table21[[#This Row],[Abs Erorr 1]]/Table21[[#This Row],[Adj Close]]</f>
        <v>2.5795844317827786E-3</v>
      </c>
      <c r="H550" s="6">
        <f t="shared" si="43"/>
        <v>3.5489666666666668</v>
      </c>
      <c r="I550" s="9">
        <f>(Table21[[#This Row],[Adj Close]]-Table21[[#This Row],[3-MA]])</f>
        <v>-2.1266666666666989E-2</v>
      </c>
      <c r="J550" s="5">
        <f t="shared" si="42"/>
        <v>4.5227111111112482E-4</v>
      </c>
      <c r="K550" s="5">
        <f>ABS(Table21[[#This Row],[Erorr 2]])</f>
        <v>2.1266666666666989E-2</v>
      </c>
      <c r="L550" s="8">
        <f>Table21[[#This Row],[Abs Erorr 2]]/Table21[[#This Row],[Adj Close]]</f>
        <v>6.0284793680491508E-3</v>
      </c>
      <c r="M550" s="6">
        <f t="shared" si="44"/>
        <v>3.5975999999999999</v>
      </c>
      <c r="N550" s="11">
        <f>Table21[[#This Row],[Adj Close]]-Table21[[#This Row],[6-MA]]</f>
        <v>-6.9900000000000073E-2</v>
      </c>
      <c r="O550" s="12">
        <f>(Table21[[#This Row],[Adj Close]]-M550)^2</f>
        <v>4.8860100000000101E-3</v>
      </c>
      <c r="P550" s="12">
        <f>ABS(Table21[[#This Row],[Erorr 3]])</f>
        <v>6.9900000000000073E-2</v>
      </c>
      <c r="Q550" s="182">
        <f>Table21[[#This Row],[Abs Erorr 3]]/Table21[[#This Row],[Adj Close]]</f>
        <v>1.9814610085891679E-2</v>
      </c>
    </row>
    <row r="551" spans="1:17" x14ac:dyDescent="0.3">
      <c r="A551" s="72">
        <v>44264</v>
      </c>
      <c r="B551" s="95">
        <v>3.6097000000000001</v>
      </c>
      <c r="C551" s="6">
        <f t="shared" si="41"/>
        <v>3.5276999999999998</v>
      </c>
      <c r="D551" s="19">
        <f>Table21[[#This Row],[Adj Close]]-Table21[[#This Row],[Naive Trend ]]</f>
        <v>8.2000000000000295E-2</v>
      </c>
      <c r="E551" s="7">
        <f t="shared" si="40"/>
        <v>6.7240000000000485E-3</v>
      </c>
      <c r="F551" s="7">
        <f>ABS(Table21[[#This Row],[Erorr 1]])</f>
        <v>8.2000000000000295E-2</v>
      </c>
      <c r="G551" s="8">
        <f>Table21[[#This Row],[Abs Erorr 1]]/Table21[[#This Row],[Adj Close]]</f>
        <v>2.2716569243981573E-2</v>
      </c>
      <c r="H551" s="6">
        <f t="shared" si="43"/>
        <v>3.5155333333333334</v>
      </c>
      <c r="I551" s="9">
        <f>(Table21[[#This Row],[Adj Close]]-Table21[[#This Row],[3-MA]])</f>
        <v>9.4166666666666732E-2</v>
      </c>
      <c r="J551" s="5">
        <f t="shared" si="42"/>
        <v>8.8673611111111227E-3</v>
      </c>
      <c r="K551" s="5">
        <f>ABS(Table21[[#This Row],[Erorr 2]])</f>
        <v>9.4166666666666732E-2</v>
      </c>
      <c r="L551" s="8">
        <f>Table21[[#This Row],[Abs Erorr 2]]/Table21[[#This Row],[Adj Close]]</f>
        <v>2.6087117119612913E-2</v>
      </c>
      <c r="M551" s="6">
        <f t="shared" si="44"/>
        <v>3.59</v>
      </c>
      <c r="N551" s="11">
        <f>Table21[[#This Row],[Adj Close]]-Table21[[#This Row],[6-MA]]</f>
        <v>1.9700000000000273E-2</v>
      </c>
      <c r="O551" s="12">
        <f>(Table21[[#This Row],[Adj Close]]-M551)^2</f>
        <v>3.8809000000001074E-4</v>
      </c>
      <c r="P551" s="12">
        <f>ABS(Table21[[#This Row],[Erorr 3]])</f>
        <v>1.9700000000000273E-2</v>
      </c>
      <c r="Q551" s="182">
        <f>Table21[[#This Row],[Abs Erorr 3]]/Table21[[#This Row],[Adj Close]]</f>
        <v>5.4575172452005077E-3</v>
      </c>
    </row>
    <row r="552" spans="1:17" x14ac:dyDescent="0.3">
      <c r="A552" s="72">
        <v>44265</v>
      </c>
      <c r="B552" s="95">
        <v>3.6097000000000001</v>
      </c>
      <c r="C552" s="6">
        <f t="shared" si="41"/>
        <v>3.6097000000000001</v>
      </c>
      <c r="D552" s="19">
        <f>Table21[[#This Row],[Adj Close]]-Table21[[#This Row],[Naive Trend ]]</f>
        <v>0</v>
      </c>
      <c r="E552" s="7">
        <f t="shared" si="40"/>
        <v>0</v>
      </c>
      <c r="F552" s="7">
        <f>ABS(Table21[[#This Row],[Erorr 1]])</f>
        <v>0</v>
      </c>
      <c r="G552" s="8">
        <f>Table21[[#This Row],[Abs Erorr 1]]/Table21[[#This Row],[Adj Close]]</f>
        <v>0</v>
      </c>
      <c r="H552" s="6">
        <f t="shared" si="43"/>
        <v>3.5580666666666665</v>
      </c>
      <c r="I552" s="9">
        <f>(Table21[[#This Row],[Adj Close]]-Table21[[#This Row],[3-MA]])</f>
        <v>5.1633333333333642E-2</v>
      </c>
      <c r="J552" s="5">
        <f t="shared" si="42"/>
        <v>2.6660011111111432E-3</v>
      </c>
      <c r="K552" s="5">
        <f>ABS(Table21[[#This Row],[Erorr 2]])</f>
        <v>5.1633333333333642E-2</v>
      </c>
      <c r="L552" s="8">
        <f>Table21[[#This Row],[Abs Erorr 2]]/Table21[[#This Row],[Adj Close]]</f>
        <v>1.4304051121515261E-2</v>
      </c>
      <c r="M552" s="6">
        <f t="shared" si="44"/>
        <v>3.577833333333333</v>
      </c>
      <c r="N552" s="11">
        <f>Table21[[#This Row],[Adj Close]]-Table21[[#This Row],[6-MA]]</f>
        <v>3.1866666666667154E-2</v>
      </c>
      <c r="O552" s="12">
        <f>(Table21[[#This Row],[Adj Close]]-M552)^2</f>
        <v>1.0154844444444755E-3</v>
      </c>
      <c r="P552" s="12">
        <f>ABS(Table21[[#This Row],[Erorr 3]])</f>
        <v>3.1866666666667154E-2</v>
      </c>
      <c r="Q552" s="182">
        <f>Table21[[#This Row],[Abs Erorr 3]]/Table21[[#This Row],[Adj Close]]</f>
        <v>8.8280651208319672E-3</v>
      </c>
    </row>
    <row r="553" spans="1:17" x14ac:dyDescent="0.3">
      <c r="A553" s="72">
        <v>44266</v>
      </c>
      <c r="B553" s="95">
        <v>3.7374000000000001</v>
      </c>
      <c r="C553" s="6">
        <f t="shared" si="41"/>
        <v>3.6097000000000001</v>
      </c>
      <c r="D553" s="19">
        <f>Table21[[#This Row],[Adj Close]]-Table21[[#This Row],[Naive Trend ]]</f>
        <v>0.12769999999999992</v>
      </c>
      <c r="E553" s="7">
        <f t="shared" si="40"/>
        <v>1.6307289999999981E-2</v>
      </c>
      <c r="F553" s="7">
        <f>ABS(Table21[[#This Row],[Erorr 1]])</f>
        <v>0.12769999999999992</v>
      </c>
      <c r="G553" s="8">
        <f>Table21[[#This Row],[Abs Erorr 1]]/Table21[[#This Row],[Adj Close]]</f>
        <v>3.4168138277947215E-2</v>
      </c>
      <c r="H553" s="6">
        <f t="shared" si="43"/>
        <v>3.5823666666666667</v>
      </c>
      <c r="I553" s="9">
        <f>(Table21[[#This Row],[Adj Close]]-Table21[[#This Row],[3-MA]])</f>
        <v>0.15503333333333336</v>
      </c>
      <c r="J553" s="5">
        <f t="shared" si="42"/>
        <v>2.4035334444444452E-2</v>
      </c>
      <c r="K553" s="5">
        <f>ABS(Table21[[#This Row],[Erorr 2]])</f>
        <v>0.15503333333333336</v>
      </c>
      <c r="L553" s="8">
        <f>Table21[[#This Row],[Abs Erorr 2]]/Table21[[#This Row],[Adj Close]]</f>
        <v>4.1481600399564764E-2</v>
      </c>
      <c r="M553" s="6">
        <f t="shared" si="44"/>
        <v>3.565666666666667</v>
      </c>
      <c r="N553" s="11">
        <f>Table21[[#This Row],[Adj Close]]-Table21[[#This Row],[6-MA]]</f>
        <v>0.17173333333333307</v>
      </c>
      <c r="O553" s="12">
        <f>(Table21[[#This Row],[Adj Close]]-M553)^2</f>
        <v>2.9492337777777686E-2</v>
      </c>
      <c r="P553" s="12">
        <f>ABS(Table21[[#This Row],[Erorr 3]])</f>
        <v>0.17173333333333307</v>
      </c>
      <c r="Q553" s="182">
        <f>Table21[[#This Row],[Abs Erorr 3]]/Table21[[#This Row],[Adj Close]]</f>
        <v>4.5949947378748079E-2</v>
      </c>
    </row>
    <row r="554" spans="1:17" x14ac:dyDescent="0.3">
      <c r="A554" s="72">
        <v>44267</v>
      </c>
      <c r="B554" s="95">
        <v>3.8466999999999998</v>
      </c>
      <c r="C554" s="6">
        <f t="shared" si="41"/>
        <v>3.7374000000000001</v>
      </c>
      <c r="D554" s="19">
        <f>Table21[[#This Row],[Adj Close]]-Table21[[#This Row],[Naive Trend ]]</f>
        <v>0.10929999999999973</v>
      </c>
      <c r="E554" s="7">
        <f t="shared" si="40"/>
        <v>1.1946489999999942E-2</v>
      </c>
      <c r="F554" s="7">
        <f>ABS(Table21[[#This Row],[Erorr 1]])</f>
        <v>0.10929999999999973</v>
      </c>
      <c r="G554" s="8">
        <f>Table21[[#This Row],[Abs Erorr 1]]/Table21[[#This Row],[Adj Close]]</f>
        <v>2.8413965216939126E-2</v>
      </c>
      <c r="H554" s="6">
        <f t="shared" si="43"/>
        <v>3.6522666666666672</v>
      </c>
      <c r="I554" s="9">
        <f>(Table21[[#This Row],[Adj Close]]-Table21[[#This Row],[3-MA]])</f>
        <v>0.19443333333333257</v>
      </c>
      <c r="J554" s="5">
        <f t="shared" si="42"/>
        <v>3.7804321111110817E-2</v>
      </c>
      <c r="K554" s="5">
        <f>ABS(Table21[[#This Row],[Erorr 2]])</f>
        <v>0.19443333333333257</v>
      </c>
      <c r="L554" s="8">
        <f>Table21[[#This Row],[Abs Erorr 2]]/Table21[[#This Row],[Adj Close]]</f>
        <v>5.0545489207199049E-2</v>
      </c>
      <c r="M554" s="6">
        <f t="shared" si="44"/>
        <v>3.5838999999999999</v>
      </c>
      <c r="N554" s="11">
        <f>Table21[[#This Row],[Adj Close]]-Table21[[#This Row],[6-MA]]</f>
        <v>0.26279999999999992</v>
      </c>
      <c r="O554" s="12">
        <f>(Table21[[#This Row],[Adj Close]]-M554)^2</f>
        <v>6.906383999999996E-2</v>
      </c>
      <c r="P554" s="12">
        <f>ABS(Table21[[#This Row],[Erorr 3]])</f>
        <v>0.26279999999999992</v>
      </c>
      <c r="Q554" s="182">
        <f>Table21[[#This Row],[Abs Erorr 3]]/Table21[[#This Row],[Adj Close]]</f>
        <v>6.8318298801570157E-2</v>
      </c>
    </row>
    <row r="555" spans="1:17" x14ac:dyDescent="0.3">
      <c r="A555" s="72">
        <v>44270</v>
      </c>
      <c r="B555" s="95">
        <v>3.9197000000000002</v>
      </c>
      <c r="C555" s="6">
        <f t="shared" si="41"/>
        <v>3.8466999999999998</v>
      </c>
      <c r="D555" s="19">
        <f>Table21[[#This Row],[Adj Close]]-Table21[[#This Row],[Naive Trend ]]</f>
        <v>7.3000000000000398E-2</v>
      </c>
      <c r="E555" s="7">
        <f t="shared" si="40"/>
        <v>5.3290000000000585E-3</v>
      </c>
      <c r="F555" s="7">
        <f>ABS(Table21[[#This Row],[Erorr 1]])</f>
        <v>7.3000000000000398E-2</v>
      </c>
      <c r="G555" s="8">
        <f>Table21[[#This Row],[Abs Erorr 1]]/Table21[[#This Row],[Adj Close]]</f>
        <v>1.8623874276092658E-2</v>
      </c>
      <c r="H555" s="6">
        <f t="shared" si="43"/>
        <v>3.7312666666666665</v>
      </c>
      <c r="I555" s="9">
        <f>(Table21[[#This Row],[Adj Close]]-Table21[[#This Row],[3-MA]])</f>
        <v>0.18843333333333367</v>
      </c>
      <c r="J555" s="5">
        <f t="shared" si="42"/>
        <v>3.5507121111111241E-2</v>
      </c>
      <c r="K555" s="5">
        <f>ABS(Table21[[#This Row],[Erorr 2]])</f>
        <v>0.18843333333333367</v>
      </c>
      <c r="L555" s="8">
        <f>Table21[[#This Row],[Abs Erorr 2]]/Table21[[#This Row],[Adj Close]]</f>
        <v>4.8073406978425305E-2</v>
      </c>
      <c r="M555" s="6">
        <f t="shared" si="44"/>
        <v>3.6446666666666663</v>
      </c>
      <c r="N555" s="11">
        <f>Table21[[#This Row],[Adj Close]]-Table21[[#This Row],[6-MA]]</f>
        <v>0.27503333333333391</v>
      </c>
      <c r="O555" s="12">
        <f>(Table21[[#This Row],[Adj Close]]-M555)^2</f>
        <v>7.5643334444444765E-2</v>
      </c>
      <c r="P555" s="12">
        <f>ABS(Table21[[#This Row],[Erorr 3]])</f>
        <v>0.27503333333333391</v>
      </c>
      <c r="Q555" s="182">
        <f>Table21[[#This Row],[Abs Erorr 3]]/Table21[[#This Row],[Adj Close]]</f>
        <v>7.0166934544310514E-2</v>
      </c>
    </row>
    <row r="556" spans="1:17" x14ac:dyDescent="0.3">
      <c r="A556" s="72">
        <v>44271</v>
      </c>
      <c r="B556" s="95">
        <v>3.8650000000000002</v>
      </c>
      <c r="C556" s="6">
        <f t="shared" si="41"/>
        <v>3.9197000000000002</v>
      </c>
      <c r="D556" s="19">
        <f>Table21[[#This Row],[Adj Close]]-Table21[[#This Row],[Naive Trend ]]</f>
        <v>-5.4699999999999971E-2</v>
      </c>
      <c r="E556" s="7">
        <f t="shared" si="40"/>
        <v>2.9920899999999967E-3</v>
      </c>
      <c r="F556" s="7">
        <f>ABS(Table21[[#This Row],[Erorr 1]])</f>
        <v>5.4699999999999971E-2</v>
      </c>
      <c r="G556" s="8">
        <f>Table21[[#This Row],[Abs Erorr 1]]/Table21[[#This Row],[Adj Close]]</f>
        <v>1.4152652005174637E-2</v>
      </c>
      <c r="H556" s="6">
        <f t="shared" si="43"/>
        <v>3.8346</v>
      </c>
      <c r="I556" s="9">
        <f>(Table21[[#This Row],[Adj Close]]-Table21[[#This Row],[3-MA]])</f>
        <v>3.0400000000000205E-2</v>
      </c>
      <c r="J556" s="5">
        <f t="shared" si="42"/>
        <v>9.241600000000124E-4</v>
      </c>
      <c r="K556" s="5">
        <f>ABS(Table21[[#This Row],[Erorr 2]])</f>
        <v>3.0400000000000205E-2</v>
      </c>
      <c r="L556" s="8">
        <f>Table21[[#This Row],[Abs Erorr 2]]/Table21[[#This Row],[Adj Close]]</f>
        <v>7.865459249676637E-3</v>
      </c>
      <c r="M556" s="6">
        <f t="shared" si="44"/>
        <v>3.7084833333333331</v>
      </c>
      <c r="N556" s="11">
        <f>Table21[[#This Row],[Adj Close]]-Table21[[#This Row],[6-MA]]</f>
        <v>0.15651666666666708</v>
      </c>
      <c r="O556" s="12">
        <f>(Table21[[#This Row],[Adj Close]]-M556)^2</f>
        <v>2.4497466944444574E-2</v>
      </c>
      <c r="P556" s="12">
        <f>ABS(Table21[[#This Row],[Erorr 3]])</f>
        <v>0.15651666666666708</v>
      </c>
      <c r="Q556" s="182">
        <f>Table21[[#This Row],[Abs Erorr 3]]/Table21[[#This Row],[Adj Close]]</f>
        <v>4.0495903406640901E-2</v>
      </c>
    </row>
    <row r="557" spans="1:17" x14ac:dyDescent="0.3">
      <c r="A557" s="72">
        <v>44272</v>
      </c>
      <c r="B557" s="95">
        <v>3.9014000000000002</v>
      </c>
      <c r="C557" s="6">
        <f t="shared" si="41"/>
        <v>3.8650000000000002</v>
      </c>
      <c r="D557" s="19">
        <f>Table21[[#This Row],[Adj Close]]-Table21[[#This Row],[Naive Trend ]]</f>
        <v>3.6399999999999988E-2</v>
      </c>
      <c r="E557" s="7">
        <f t="shared" si="40"/>
        <v>1.3249599999999992E-3</v>
      </c>
      <c r="F557" s="7">
        <f>ABS(Table21[[#This Row],[Erorr 1]])</f>
        <v>3.6399999999999988E-2</v>
      </c>
      <c r="G557" s="8">
        <f>Table21[[#This Row],[Abs Erorr 1]]/Table21[[#This Row],[Adj Close]]</f>
        <v>9.3299841082688222E-3</v>
      </c>
      <c r="H557" s="6">
        <f t="shared" si="43"/>
        <v>3.8771333333333331</v>
      </c>
      <c r="I557" s="9">
        <f>(Table21[[#This Row],[Adj Close]]-Table21[[#This Row],[3-MA]])</f>
        <v>2.4266666666667103E-2</v>
      </c>
      <c r="J557" s="5">
        <f t="shared" si="42"/>
        <v>5.8887111111113226E-4</v>
      </c>
      <c r="K557" s="5">
        <f>ABS(Table21[[#This Row],[Erorr 2]])</f>
        <v>2.4266666666667103E-2</v>
      </c>
      <c r="L557" s="8">
        <f>Table21[[#This Row],[Abs Erorr 2]]/Table21[[#This Row],[Adj Close]]</f>
        <v>6.2199894055126621E-3</v>
      </c>
      <c r="M557" s="6">
        <f t="shared" si="44"/>
        <v>3.7646999999999999</v>
      </c>
      <c r="N557" s="11">
        <f>Table21[[#This Row],[Adj Close]]-Table21[[#This Row],[6-MA]]</f>
        <v>0.13670000000000027</v>
      </c>
      <c r="O557" s="12">
        <f>(Table21[[#This Row],[Adj Close]]-M557)^2</f>
        <v>1.8686890000000074E-2</v>
      </c>
      <c r="P557" s="12">
        <f>ABS(Table21[[#This Row],[Erorr 3]])</f>
        <v>0.13670000000000027</v>
      </c>
      <c r="Q557" s="182">
        <f>Table21[[#This Row],[Abs Erorr 3]]/Table21[[#This Row],[Adj Close]]</f>
        <v>3.5038704054954697E-2</v>
      </c>
    </row>
    <row r="558" spans="1:17" x14ac:dyDescent="0.3">
      <c r="A558" s="72">
        <v>44273</v>
      </c>
      <c r="B558" s="95">
        <v>3.5642</v>
      </c>
      <c r="C558" s="6">
        <f t="shared" si="41"/>
        <v>3.9014000000000002</v>
      </c>
      <c r="D558" s="19">
        <f>Table21[[#This Row],[Adj Close]]-Table21[[#This Row],[Naive Trend ]]</f>
        <v>-0.33720000000000017</v>
      </c>
      <c r="E558" s="7">
        <f t="shared" si="40"/>
        <v>0.11370384000000011</v>
      </c>
      <c r="F558" s="7">
        <f>ABS(Table21[[#This Row],[Erorr 1]])</f>
        <v>0.33720000000000017</v>
      </c>
      <c r="G558" s="8">
        <f>Table21[[#This Row],[Abs Erorr 1]]/Table21[[#This Row],[Adj Close]]</f>
        <v>9.460748555075478E-2</v>
      </c>
      <c r="H558" s="6">
        <f t="shared" si="43"/>
        <v>3.8953666666666673</v>
      </c>
      <c r="I558" s="9">
        <f>(Table21[[#This Row],[Adj Close]]-Table21[[#This Row],[3-MA]])</f>
        <v>-0.33116666666666728</v>
      </c>
      <c r="J558" s="5">
        <f t="shared" si="42"/>
        <v>0.10967136111111152</v>
      </c>
      <c r="K558" s="5">
        <f>ABS(Table21[[#This Row],[Erorr 2]])</f>
        <v>0.33116666666666728</v>
      </c>
      <c r="L558" s="8">
        <f>Table21[[#This Row],[Abs Erorr 2]]/Table21[[#This Row],[Adj Close]]</f>
        <v>9.2914726072237039E-2</v>
      </c>
      <c r="M558" s="6">
        <f t="shared" si="44"/>
        <v>3.8133166666666667</v>
      </c>
      <c r="N558" s="11">
        <f>Table21[[#This Row],[Adj Close]]-Table21[[#This Row],[6-MA]]</f>
        <v>-0.24911666666666665</v>
      </c>
      <c r="O558" s="12">
        <f>(Table21[[#This Row],[Adj Close]]-M558)^2</f>
        <v>6.2059113611111105E-2</v>
      </c>
      <c r="P558" s="12">
        <f>ABS(Table21[[#This Row],[Erorr 3]])</f>
        <v>0.24911666666666665</v>
      </c>
      <c r="Q558" s="182">
        <f>Table21[[#This Row],[Abs Erorr 3]]/Table21[[#This Row],[Adj Close]]</f>
        <v>6.9894132390625294E-2</v>
      </c>
    </row>
    <row r="559" spans="1:17" x14ac:dyDescent="0.3">
      <c r="A559" s="72">
        <v>44274</v>
      </c>
      <c r="B559" s="95">
        <v>3.6644000000000001</v>
      </c>
      <c r="C559" s="6">
        <f t="shared" si="41"/>
        <v>3.5642</v>
      </c>
      <c r="D559" s="19">
        <f>Table21[[#This Row],[Adj Close]]-Table21[[#This Row],[Naive Trend ]]</f>
        <v>0.10020000000000007</v>
      </c>
      <c r="E559" s="7">
        <f t="shared" si="40"/>
        <v>1.0040040000000014E-2</v>
      </c>
      <c r="F559" s="7">
        <f>ABS(Table21[[#This Row],[Erorr 1]])</f>
        <v>0.10020000000000007</v>
      </c>
      <c r="G559" s="8">
        <f>Table21[[#This Row],[Abs Erorr 1]]/Table21[[#This Row],[Adj Close]]</f>
        <v>2.7344176399956354E-2</v>
      </c>
      <c r="H559" s="6">
        <f t="shared" si="43"/>
        <v>3.7768666666666668</v>
      </c>
      <c r="I559" s="9">
        <f>(Table21[[#This Row],[Adj Close]]-Table21[[#This Row],[3-MA]])</f>
        <v>-0.11246666666666671</v>
      </c>
      <c r="J559" s="5">
        <f t="shared" si="42"/>
        <v>1.2648751111111122E-2</v>
      </c>
      <c r="K559" s="5">
        <f>ABS(Table21[[#This Row],[Erorr 2]])</f>
        <v>0.11246666666666671</v>
      </c>
      <c r="L559" s="8">
        <f>Table21[[#This Row],[Abs Erorr 2]]/Table21[[#This Row],[Adj Close]]</f>
        <v>3.0691700323836564E-2</v>
      </c>
      <c r="M559" s="6">
        <f t="shared" si="44"/>
        <v>3.805733333333333</v>
      </c>
      <c r="N559" s="11">
        <f>Table21[[#This Row],[Adj Close]]-Table21[[#This Row],[6-MA]]</f>
        <v>-0.14133333333333287</v>
      </c>
      <c r="O559" s="12">
        <f>(Table21[[#This Row],[Adj Close]]-M559)^2</f>
        <v>1.9975111111110978E-2</v>
      </c>
      <c r="P559" s="12">
        <f>ABS(Table21[[#This Row],[Erorr 3]])</f>
        <v>0.14133333333333287</v>
      </c>
      <c r="Q559" s="182">
        <f>Table21[[#This Row],[Abs Erorr 3]]/Table21[[#This Row],[Adj Close]]</f>
        <v>3.8569297383837152E-2</v>
      </c>
    </row>
    <row r="560" spans="1:17" x14ac:dyDescent="0.3">
      <c r="A560" s="72">
        <v>44277</v>
      </c>
      <c r="B560" s="95">
        <v>3.7008999999999999</v>
      </c>
      <c r="C560" s="6">
        <f t="shared" si="41"/>
        <v>3.6644000000000001</v>
      </c>
      <c r="D560" s="19">
        <f>Table21[[#This Row],[Adj Close]]-Table21[[#This Row],[Naive Trend ]]</f>
        <v>3.6499999999999755E-2</v>
      </c>
      <c r="E560" s="7">
        <f t="shared" si="40"/>
        <v>1.3322499999999821E-3</v>
      </c>
      <c r="F560" s="7">
        <f>ABS(Table21[[#This Row],[Erorr 1]])</f>
        <v>3.6499999999999755E-2</v>
      </c>
      <c r="G560" s="8">
        <f>Table21[[#This Row],[Abs Erorr 1]]/Table21[[#This Row],[Adj Close]]</f>
        <v>9.8624658866761482E-3</v>
      </c>
      <c r="H560" s="6">
        <f t="shared" si="43"/>
        <v>3.7100000000000004</v>
      </c>
      <c r="I560" s="9">
        <f>(Table21[[#This Row],[Adj Close]]-Table21[[#This Row],[3-MA]])</f>
        <v>-9.1000000000005521E-3</v>
      </c>
      <c r="J560" s="5">
        <f t="shared" si="42"/>
        <v>8.2810000000010044E-5</v>
      </c>
      <c r="K560" s="5">
        <f>ABS(Table21[[#This Row],[Erorr 2]])</f>
        <v>9.1000000000005521E-3</v>
      </c>
      <c r="L560" s="8">
        <f>Table21[[#This Row],[Abs Erorr 2]]/Table21[[#This Row],[Adj Close]]</f>
        <v>2.4588613580481915E-3</v>
      </c>
      <c r="M560" s="6">
        <f t="shared" si="44"/>
        <v>3.793566666666667</v>
      </c>
      <c r="N560" s="11">
        <f>Table21[[#This Row],[Adj Close]]-Table21[[#This Row],[6-MA]]</f>
        <v>-9.2666666666667119E-2</v>
      </c>
      <c r="O560" s="12">
        <f>(Table21[[#This Row],[Adj Close]]-M560)^2</f>
        <v>8.5871111111111946E-3</v>
      </c>
      <c r="P560" s="12">
        <f>ABS(Table21[[#This Row],[Erorr 3]])</f>
        <v>9.2666666666667119E-2</v>
      </c>
      <c r="Q560" s="182">
        <f>Table21[[#This Row],[Abs Erorr 3]]/Table21[[#This Row],[Adj Close]]</f>
        <v>2.5038954488547954E-2</v>
      </c>
    </row>
    <row r="561" spans="1:17" x14ac:dyDescent="0.3">
      <c r="A561" s="72">
        <v>44278</v>
      </c>
      <c r="B561" s="95">
        <v>3.6280000000000001</v>
      </c>
      <c r="C561" s="6">
        <f t="shared" si="41"/>
        <v>3.7008999999999999</v>
      </c>
      <c r="D561" s="19">
        <f>Table21[[#This Row],[Adj Close]]-Table21[[#This Row],[Naive Trend ]]</f>
        <v>-7.2899999999999743E-2</v>
      </c>
      <c r="E561" s="7">
        <f t="shared" si="40"/>
        <v>5.3144099999999622E-3</v>
      </c>
      <c r="F561" s="7">
        <f>ABS(Table21[[#This Row],[Erorr 1]])</f>
        <v>7.2899999999999743E-2</v>
      </c>
      <c r="G561" s="8">
        <f>Table21[[#This Row],[Abs Erorr 1]]/Table21[[#This Row],[Adj Close]]</f>
        <v>2.0093715545755165E-2</v>
      </c>
      <c r="H561" s="6">
        <f t="shared" si="43"/>
        <v>3.6431666666666671</v>
      </c>
      <c r="I561" s="9">
        <f>(Table21[[#This Row],[Adj Close]]-Table21[[#This Row],[3-MA]])</f>
        <v>-1.5166666666666995E-2</v>
      </c>
      <c r="J561" s="5">
        <f t="shared" si="42"/>
        <v>2.3002777777778773E-4</v>
      </c>
      <c r="K561" s="5">
        <f>ABS(Table21[[#This Row],[Erorr 2]])</f>
        <v>1.5166666666666995E-2</v>
      </c>
      <c r="L561" s="8">
        <f>Table21[[#This Row],[Abs Erorr 2]]/Table21[[#This Row],[Adj Close]]</f>
        <v>4.1804483645719393E-3</v>
      </c>
      <c r="M561" s="6">
        <f t="shared" si="44"/>
        <v>3.7692666666666668</v>
      </c>
      <c r="N561" s="11">
        <f>Table21[[#This Row],[Adj Close]]-Table21[[#This Row],[6-MA]]</f>
        <v>-0.14126666666666665</v>
      </c>
      <c r="O561" s="12">
        <f>(Table21[[#This Row],[Adj Close]]-M561)^2</f>
        <v>1.9956271111111108E-2</v>
      </c>
      <c r="P561" s="12">
        <f>ABS(Table21[[#This Row],[Erorr 3]])</f>
        <v>0.14126666666666665</v>
      </c>
      <c r="Q561" s="182">
        <f>Table21[[#This Row],[Abs Erorr 3]]/Table21[[#This Row],[Adj Close]]</f>
        <v>3.893789048144064E-2</v>
      </c>
    </row>
    <row r="562" spans="1:17" x14ac:dyDescent="0.3">
      <c r="A562" s="72">
        <v>44279</v>
      </c>
      <c r="B562" s="95">
        <v>3.5733000000000001</v>
      </c>
      <c r="C562" s="6">
        <f t="shared" si="41"/>
        <v>3.6280000000000001</v>
      </c>
      <c r="D562" s="19">
        <f>Table21[[#This Row],[Adj Close]]-Table21[[#This Row],[Naive Trend ]]</f>
        <v>-5.4699999999999971E-2</v>
      </c>
      <c r="E562" s="7">
        <f t="shared" si="40"/>
        <v>2.9920899999999967E-3</v>
      </c>
      <c r="F562" s="7">
        <f>ABS(Table21[[#This Row],[Erorr 1]])</f>
        <v>5.4699999999999971E-2</v>
      </c>
      <c r="G562" s="8">
        <f>Table21[[#This Row],[Abs Erorr 1]]/Table21[[#This Row],[Adj Close]]</f>
        <v>1.5307978619203529E-2</v>
      </c>
      <c r="H562" s="6">
        <f t="shared" si="43"/>
        <v>3.6644333333333332</v>
      </c>
      <c r="I562" s="9">
        <f>(Table21[[#This Row],[Adj Close]]-Table21[[#This Row],[3-MA]])</f>
        <v>-9.1133333333333066E-2</v>
      </c>
      <c r="J562" s="5">
        <f t="shared" si="42"/>
        <v>8.3052844444443958E-3</v>
      </c>
      <c r="K562" s="5">
        <f>ABS(Table21[[#This Row],[Erorr 2]])</f>
        <v>9.1133333333333066E-2</v>
      </c>
      <c r="L562" s="8">
        <f>Table21[[#This Row],[Abs Erorr 2]]/Table21[[#This Row],[Adj Close]]</f>
        <v>2.5503969253444454E-2</v>
      </c>
      <c r="M562" s="6">
        <f t="shared" si="44"/>
        <v>3.7206500000000005</v>
      </c>
      <c r="N562" s="11">
        <f>Table21[[#This Row],[Adj Close]]-Table21[[#This Row],[6-MA]]</f>
        <v>-0.14735000000000031</v>
      </c>
      <c r="O562" s="12">
        <f>(Table21[[#This Row],[Adj Close]]-M562)^2</f>
        <v>2.1712022500000091E-2</v>
      </c>
      <c r="P562" s="12">
        <f>ABS(Table21[[#This Row],[Erorr 3]])</f>
        <v>0.14735000000000031</v>
      </c>
      <c r="Q562" s="182">
        <f>Table21[[#This Row],[Abs Erorr 3]]/Table21[[#This Row],[Adj Close]]</f>
        <v>4.1236392130523693E-2</v>
      </c>
    </row>
    <row r="563" spans="1:17" x14ac:dyDescent="0.3">
      <c r="A563" s="72">
        <v>44280</v>
      </c>
      <c r="B563" s="95">
        <v>3.6189</v>
      </c>
      <c r="C563" s="6">
        <f t="shared" si="41"/>
        <v>3.5733000000000001</v>
      </c>
      <c r="D563" s="19">
        <f>Table21[[#This Row],[Adj Close]]-Table21[[#This Row],[Naive Trend ]]</f>
        <v>4.5599999999999863E-2</v>
      </c>
      <c r="E563" s="7">
        <f t="shared" si="40"/>
        <v>2.0793599999999876E-3</v>
      </c>
      <c r="F563" s="7">
        <f>ABS(Table21[[#This Row],[Erorr 1]])</f>
        <v>4.5599999999999863E-2</v>
      </c>
      <c r="G563" s="8">
        <f>Table21[[#This Row],[Abs Erorr 1]]/Table21[[#This Row],[Adj Close]]</f>
        <v>1.2600513968332882E-2</v>
      </c>
      <c r="H563" s="6">
        <f t="shared" si="43"/>
        <v>3.634066666666667</v>
      </c>
      <c r="I563" s="9">
        <f>(Table21[[#This Row],[Adj Close]]-Table21[[#This Row],[3-MA]])</f>
        <v>-1.5166666666666995E-2</v>
      </c>
      <c r="J563" s="5">
        <f t="shared" si="42"/>
        <v>2.3002777777778773E-4</v>
      </c>
      <c r="K563" s="5">
        <f>ABS(Table21[[#This Row],[Erorr 2]])</f>
        <v>1.5166666666666995E-2</v>
      </c>
      <c r="L563" s="8">
        <f>Table21[[#This Row],[Abs Erorr 2]]/Table21[[#This Row],[Adj Close]]</f>
        <v>4.1909604207540953E-3</v>
      </c>
      <c r="M563" s="6">
        <f t="shared" si="44"/>
        <v>3.6720333333333333</v>
      </c>
      <c r="N563" s="11">
        <f>Table21[[#This Row],[Adj Close]]-Table21[[#This Row],[6-MA]]</f>
        <v>-5.3133333333333255E-2</v>
      </c>
      <c r="O563" s="12">
        <f>(Table21[[#This Row],[Adj Close]]-M563)^2</f>
        <v>2.8231511111111028E-3</v>
      </c>
      <c r="P563" s="12">
        <f>ABS(Table21[[#This Row],[Erorr 3]])</f>
        <v>5.3133333333333255E-2</v>
      </c>
      <c r="Q563" s="182">
        <f>Table21[[#This Row],[Abs Erorr 3]]/Table21[[#This Row],[Adj Close]]</f>
        <v>1.4682177825674447E-2</v>
      </c>
    </row>
    <row r="564" spans="1:17" x14ac:dyDescent="0.3">
      <c r="A564" s="72">
        <v>44281</v>
      </c>
      <c r="B564" s="95">
        <v>3.7008999999999999</v>
      </c>
      <c r="C564" s="6">
        <f t="shared" si="41"/>
        <v>3.6189</v>
      </c>
      <c r="D564" s="19">
        <f>Table21[[#This Row],[Adj Close]]-Table21[[#This Row],[Naive Trend ]]</f>
        <v>8.1999999999999851E-2</v>
      </c>
      <c r="E564" s="7">
        <f t="shared" si="40"/>
        <v>6.7239999999999757E-3</v>
      </c>
      <c r="F564" s="7">
        <f>ABS(Table21[[#This Row],[Erorr 1]])</f>
        <v>8.1999999999999851E-2</v>
      </c>
      <c r="G564" s="8">
        <f>Table21[[#This Row],[Abs Erorr 1]]/Table21[[#This Row],[Adj Close]]</f>
        <v>2.2156772676916386E-2</v>
      </c>
      <c r="H564" s="6">
        <f t="shared" si="43"/>
        <v>3.6067333333333331</v>
      </c>
      <c r="I564" s="9">
        <f>(Table21[[#This Row],[Adj Close]]-Table21[[#This Row],[3-MA]])</f>
        <v>9.4166666666666732E-2</v>
      </c>
      <c r="J564" s="5">
        <f t="shared" si="42"/>
        <v>8.8673611111111227E-3</v>
      </c>
      <c r="K564" s="5">
        <f>ABS(Table21[[#This Row],[Erorr 2]])</f>
        <v>9.4166666666666732E-2</v>
      </c>
      <c r="L564" s="8">
        <f>Table21[[#This Row],[Abs Erorr 2]]/Table21[[#This Row],[Adj Close]]</f>
        <v>2.5444261305808517E-2</v>
      </c>
      <c r="M564" s="6">
        <f t="shared" si="44"/>
        <v>3.6249500000000001</v>
      </c>
      <c r="N564" s="11">
        <f>Table21[[#This Row],[Adj Close]]-Table21[[#This Row],[6-MA]]</f>
        <v>7.594999999999974E-2</v>
      </c>
      <c r="O564" s="12">
        <f>(Table21[[#This Row],[Adj Close]]-M564)^2</f>
        <v>5.7684024999999604E-3</v>
      </c>
      <c r="P564" s="12">
        <f>ABS(Table21[[#This Row],[Erorr 3]])</f>
        <v>7.594999999999974E-2</v>
      </c>
      <c r="Q564" s="182">
        <f>Table21[[#This Row],[Abs Erorr 3]]/Table21[[#This Row],[Adj Close]]</f>
        <v>2.052203518063167E-2</v>
      </c>
    </row>
    <row r="565" spans="1:17" x14ac:dyDescent="0.3">
      <c r="A565" s="72">
        <v>44284</v>
      </c>
      <c r="B565" s="95">
        <v>3.6644000000000001</v>
      </c>
      <c r="C565" s="6">
        <f t="shared" si="41"/>
        <v>3.7008999999999999</v>
      </c>
      <c r="D565" s="19">
        <f>Table21[[#This Row],[Adj Close]]-Table21[[#This Row],[Naive Trend ]]</f>
        <v>-3.6499999999999755E-2</v>
      </c>
      <c r="E565" s="7">
        <f t="shared" si="40"/>
        <v>1.3322499999999821E-3</v>
      </c>
      <c r="F565" s="7">
        <f>ABS(Table21[[#This Row],[Erorr 1]])</f>
        <v>3.6499999999999755E-2</v>
      </c>
      <c r="G565" s="8">
        <f>Table21[[#This Row],[Abs Erorr 1]]/Table21[[#This Row],[Adj Close]]</f>
        <v>9.9607029800239475E-3</v>
      </c>
      <c r="H565" s="6">
        <f t="shared" si="43"/>
        <v>3.6310333333333333</v>
      </c>
      <c r="I565" s="9">
        <f>(Table21[[#This Row],[Adj Close]]-Table21[[#This Row],[3-MA]])</f>
        <v>3.3366666666666767E-2</v>
      </c>
      <c r="J565" s="5">
        <f t="shared" si="42"/>
        <v>1.1133344444444512E-3</v>
      </c>
      <c r="K565" s="5">
        <f>ABS(Table21[[#This Row],[Erorr 2]])</f>
        <v>3.3366666666666767E-2</v>
      </c>
      <c r="L565" s="8">
        <f>Table21[[#This Row],[Abs Erorr 2]]/Table21[[#This Row],[Adj Close]]</f>
        <v>9.105628934250291E-3</v>
      </c>
      <c r="M565" s="6">
        <f t="shared" si="44"/>
        <v>3.6477333333333331</v>
      </c>
      <c r="N565" s="11">
        <f>Table21[[#This Row],[Adj Close]]-Table21[[#This Row],[6-MA]]</f>
        <v>1.6666666666667052E-2</v>
      </c>
      <c r="O565" s="12">
        <f>(Table21[[#This Row],[Adj Close]]-M565)^2</f>
        <v>2.7777777777779063E-4</v>
      </c>
      <c r="P565" s="12">
        <f>ABS(Table21[[#This Row],[Erorr 3]])</f>
        <v>1.6666666666667052E-2</v>
      </c>
      <c r="Q565" s="182">
        <f>Table21[[#This Row],[Abs Erorr 3]]/Table21[[#This Row],[Adj Close]]</f>
        <v>4.5482662009243124E-3</v>
      </c>
    </row>
    <row r="566" spans="1:17" x14ac:dyDescent="0.3">
      <c r="A566" s="72">
        <v>44285</v>
      </c>
      <c r="B566" s="95">
        <v>3.6371000000000002</v>
      </c>
      <c r="C566" s="6">
        <f t="shared" si="41"/>
        <v>3.6644000000000001</v>
      </c>
      <c r="D566" s="19">
        <f>Table21[[#This Row],[Adj Close]]-Table21[[#This Row],[Naive Trend ]]</f>
        <v>-2.729999999999988E-2</v>
      </c>
      <c r="E566" s="7">
        <f t="shared" si="40"/>
        <v>7.452899999999934E-4</v>
      </c>
      <c r="F566" s="7">
        <f>ABS(Table21[[#This Row],[Erorr 1]])</f>
        <v>2.729999999999988E-2</v>
      </c>
      <c r="G566" s="8">
        <f>Table21[[#This Row],[Abs Erorr 1]]/Table21[[#This Row],[Adj Close]]</f>
        <v>7.5059800390420602E-3</v>
      </c>
      <c r="H566" s="6">
        <f t="shared" si="43"/>
        <v>3.6614</v>
      </c>
      <c r="I566" s="9">
        <f>(Table21[[#This Row],[Adj Close]]-Table21[[#This Row],[3-MA]])</f>
        <v>-2.4299999999999766E-2</v>
      </c>
      <c r="J566" s="5">
        <f t="shared" si="42"/>
        <v>5.9048999999998866E-4</v>
      </c>
      <c r="K566" s="5">
        <f>ABS(Table21[[#This Row],[Erorr 2]])</f>
        <v>2.4299999999999766E-2</v>
      </c>
      <c r="L566" s="8">
        <f>Table21[[#This Row],[Abs Erorr 2]]/Table21[[#This Row],[Adj Close]]</f>
        <v>6.6811470677187223E-3</v>
      </c>
      <c r="M566" s="6">
        <f t="shared" si="44"/>
        <v>3.6477333333333335</v>
      </c>
      <c r="N566" s="11">
        <f>Table21[[#This Row],[Adj Close]]-Table21[[#This Row],[6-MA]]</f>
        <v>-1.0633333333333272E-2</v>
      </c>
      <c r="O566" s="12">
        <f>(Table21[[#This Row],[Adj Close]]-M566)^2</f>
        <v>1.1306777777777649E-4</v>
      </c>
      <c r="P566" s="12">
        <f>ABS(Table21[[#This Row],[Erorr 3]])</f>
        <v>1.0633333333333272E-2</v>
      </c>
      <c r="Q566" s="182">
        <f>Table21[[#This Row],[Abs Erorr 3]]/Table21[[#This Row],[Adj Close]]</f>
        <v>2.9235746428014826E-3</v>
      </c>
    </row>
    <row r="567" spans="1:17" x14ac:dyDescent="0.3">
      <c r="A567" s="72">
        <v>44286</v>
      </c>
      <c r="B567" s="95">
        <v>3.6097000000000001</v>
      </c>
      <c r="C567" s="6">
        <f t="shared" si="41"/>
        <v>3.6371000000000002</v>
      </c>
      <c r="D567" s="19">
        <f>Table21[[#This Row],[Adj Close]]-Table21[[#This Row],[Naive Trend ]]</f>
        <v>-2.7400000000000091E-2</v>
      </c>
      <c r="E567" s="7">
        <f t="shared" si="40"/>
        <v>7.5076000000000493E-4</v>
      </c>
      <c r="F567" s="7">
        <f>ABS(Table21[[#This Row],[Erorr 1]])</f>
        <v>2.7400000000000091E-2</v>
      </c>
      <c r="G567" s="8">
        <f>Table21[[#This Row],[Abs Erorr 1]]/Table21[[#This Row],[Adj Close]]</f>
        <v>7.5906585034767682E-3</v>
      </c>
      <c r="H567" s="6">
        <f t="shared" si="43"/>
        <v>3.6674666666666664</v>
      </c>
      <c r="I567" s="9">
        <f>(Table21[[#This Row],[Adj Close]]-Table21[[#This Row],[3-MA]])</f>
        <v>-5.77666666666663E-2</v>
      </c>
      <c r="J567" s="5">
        <f t="shared" si="42"/>
        <v>3.3369877777777355E-3</v>
      </c>
      <c r="K567" s="5">
        <f>ABS(Table21[[#This Row],[Erorr 2]])</f>
        <v>5.77666666666663E-2</v>
      </c>
      <c r="L567" s="8">
        <f>Table21[[#This Row],[Abs Erorr 2]]/Table21[[#This Row],[Adj Close]]</f>
        <v>1.6003176625942958E-2</v>
      </c>
      <c r="M567" s="6">
        <f t="shared" si="44"/>
        <v>3.6371000000000002</v>
      </c>
      <c r="N567" s="11">
        <f>Table21[[#This Row],[Adj Close]]-Table21[[#This Row],[6-MA]]</f>
        <v>-2.7400000000000091E-2</v>
      </c>
      <c r="O567" s="12">
        <f>(Table21[[#This Row],[Adj Close]]-M567)^2</f>
        <v>7.5076000000000493E-4</v>
      </c>
      <c r="P567" s="12">
        <f>ABS(Table21[[#This Row],[Erorr 3]])</f>
        <v>2.7400000000000091E-2</v>
      </c>
      <c r="Q567" s="182">
        <f>Table21[[#This Row],[Abs Erorr 3]]/Table21[[#This Row],[Adj Close]]</f>
        <v>7.5906585034767682E-3</v>
      </c>
    </row>
    <row r="568" spans="1:17" x14ac:dyDescent="0.3">
      <c r="A568" s="72">
        <v>44287</v>
      </c>
      <c r="B568" s="95">
        <v>3.6461999999999999</v>
      </c>
      <c r="C568" s="6">
        <f t="shared" si="41"/>
        <v>3.6097000000000001</v>
      </c>
      <c r="D568" s="19">
        <f>Table21[[#This Row],[Adj Close]]-Table21[[#This Row],[Naive Trend ]]</f>
        <v>3.6499999999999755E-2</v>
      </c>
      <c r="E568" s="7">
        <f t="shared" si="40"/>
        <v>1.3322499999999821E-3</v>
      </c>
      <c r="F568" s="7">
        <f>ABS(Table21[[#This Row],[Erorr 1]])</f>
        <v>3.6499999999999755E-2</v>
      </c>
      <c r="G568" s="8">
        <f>Table21[[#This Row],[Abs Erorr 1]]/Table21[[#This Row],[Adj Close]]</f>
        <v>1.001042180900657E-2</v>
      </c>
      <c r="H568" s="6">
        <f t="shared" si="43"/>
        <v>3.6370666666666671</v>
      </c>
      <c r="I568" s="9">
        <f>(Table21[[#This Row],[Adj Close]]-Table21[[#This Row],[3-MA]])</f>
        <v>9.1333333333327715E-3</v>
      </c>
      <c r="J568" s="5">
        <f t="shared" si="42"/>
        <v>8.3417777777767516E-5</v>
      </c>
      <c r="K568" s="5">
        <f>ABS(Table21[[#This Row],[Erorr 2]])</f>
        <v>9.1333333333327715E-3</v>
      </c>
      <c r="L568" s="8">
        <f>Table21[[#This Row],[Abs Erorr 2]]/Table21[[#This Row],[Adj Close]]</f>
        <v>2.5048909366827852E-3</v>
      </c>
      <c r="M568" s="6">
        <f t="shared" si="44"/>
        <v>3.6340500000000002</v>
      </c>
      <c r="N568" s="11">
        <f>Table21[[#This Row],[Adj Close]]-Table21[[#This Row],[6-MA]]</f>
        <v>1.2149999999999661E-2</v>
      </c>
      <c r="O568" s="12">
        <f>(Table21[[#This Row],[Adj Close]]-M568)^2</f>
        <v>1.4762249999999177E-4</v>
      </c>
      <c r="P568" s="12">
        <f>ABS(Table21[[#This Row],[Erorr 3]])</f>
        <v>1.2149999999999661E-2</v>
      </c>
      <c r="Q568" s="182">
        <f>Table21[[#This Row],[Abs Erorr 3]]/Table21[[#This Row],[Adj Close]]</f>
        <v>3.332236300806226E-3</v>
      </c>
    </row>
    <row r="569" spans="1:17" x14ac:dyDescent="0.3">
      <c r="A569" s="72">
        <v>44291</v>
      </c>
      <c r="B569" s="95">
        <v>3.6918000000000002</v>
      </c>
      <c r="C569" s="6">
        <f t="shared" si="41"/>
        <v>3.6461999999999999</v>
      </c>
      <c r="D569" s="19">
        <f>Table21[[#This Row],[Adj Close]]-Table21[[#This Row],[Naive Trend ]]</f>
        <v>4.5600000000000307E-2</v>
      </c>
      <c r="E569" s="7">
        <f t="shared" si="40"/>
        <v>2.0793600000000279E-3</v>
      </c>
      <c r="F569" s="7">
        <f>ABS(Table21[[#This Row],[Erorr 1]])</f>
        <v>4.5600000000000307E-2</v>
      </c>
      <c r="G569" s="8">
        <f>Table21[[#This Row],[Abs Erorr 1]]/Table21[[#This Row],[Adj Close]]</f>
        <v>1.235169835852438E-2</v>
      </c>
      <c r="H569" s="6">
        <f t="shared" si="43"/>
        <v>3.6310000000000002</v>
      </c>
      <c r="I569" s="9">
        <f>(Table21[[#This Row],[Adj Close]]-Table21[[#This Row],[3-MA]])</f>
        <v>6.0799999999999965E-2</v>
      </c>
      <c r="J569" s="5">
        <f t="shared" si="42"/>
        <v>3.6966399999999958E-3</v>
      </c>
      <c r="K569" s="5">
        <f>ABS(Table21[[#This Row],[Erorr 2]])</f>
        <v>6.0799999999999965E-2</v>
      </c>
      <c r="L569" s="8">
        <f>Table21[[#This Row],[Abs Erorr 2]]/Table21[[#This Row],[Adj Close]]</f>
        <v>1.6468931144699054E-2</v>
      </c>
      <c r="M569" s="6">
        <f t="shared" si="44"/>
        <v>3.6462000000000003</v>
      </c>
      <c r="N569" s="11">
        <f>Table21[[#This Row],[Adj Close]]-Table21[[#This Row],[6-MA]]</f>
        <v>4.5599999999999863E-2</v>
      </c>
      <c r="O569" s="12">
        <f>(Table21[[#This Row],[Adj Close]]-M569)^2</f>
        <v>2.0793599999999876E-3</v>
      </c>
      <c r="P569" s="12">
        <f>ABS(Table21[[#This Row],[Erorr 3]])</f>
        <v>4.5599999999999863E-2</v>
      </c>
      <c r="Q569" s="182">
        <f>Table21[[#This Row],[Abs Erorr 3]]/Table21[[#This Row],[Adj Close]]</f>
        <v>1.235169835852426E-2</v>
      </c>
    </row>
    <row r="570" spans="1:17" x14ac:dyDescent="0.3">
      <c r="A570" s="72">
        <v>44292</v>
      </c>
      <c r="B570" s="95">
        <v>3.6461999999999999</v>
      </c>
      <c r="C570" s="6">
        <f t="shared" si="41"/>
        <v>3.6918000000000002</v>
      </c>
      <c r="D570" s="19">
        <f>Table21[[#This Row],[Adj Close]]-Table21[[#This Row],[Naive Trend ]]</f>
        <v>-4.5600000000000307E-2</v>
      </c>
      <c r="E570" s="7">
        <f t="shared" si="40"/>
        <v>2.0793600000000279E-3</v>
      </c>
      <c r="F570" s="7">
        <f>ABS(Table21[[#This Row],[Erorr 1]])</f>
        <v>4.5600000000000307E-2</v>
      </c>
      <c r="G570" s="8">
        <f>Table21[[#This Row],[Abs Erorr 1]]/Table21[[#This Row],[Adj Close]]</f>
        <v>1.2506170807964541E-2</v>
      </c>
      <c r="H570" s="6">
        <f t="shared" si="43"/>
        <v>3.6492333333333336</v>
      </c>
      <c r="I570" s="9">
        <f>(Table21[[#This Row],[Adj Close]]-Table21[[#This Row],[3-MA]])</f>
        <v>-3.0333333333336654E-3</v>
      </c>
      <c r="J570" s="5">
        <f t="shared" si="42"/>
        <v>9.2011111111131255E-6</v>
      </c>
      <c r="K570" s="5">
        <f>ABS(Table21[[#This Row],[Erorr 2]])</f>
        <v>3.0333333333336654E-3</v>
      </c>
      <c r="L570" s="8">
        <f>Table21[[#This Row],[Abs Erorr 2]]/Table21[[#This Row],[Adj Close]]</f>
        <v>8.3191633298603082E-4</v>
      </c>
      <c r="M570" s="6">
        <f t="shared" si="44"/>
        <v>3.65835</v>
      </c>
      <c r="N570" s="11">
        <f>Table21[[#This Row],[Adj Close]]-Table21[[#This Row],[6-MA]]</f>
        <v>-1.2150000000000105E-2</v>
      </c>
      <c r="O570" s="12">
        <f>(Table21[[#This Row],[Adj Close]]-M570)^2</f>
        <v>1.4762250000000256E-4</v>
      </c>
      <c r="P570" s="12">
        <f>ABS(Table21[[#This Row],[Erorr 3]])</f>
        <v>1.2150000000000105E-2</v>
      </c>
      <c r="Q570" s="182">
        <f>Table21[[#This Row],[Abs Erorr 3]]/Table21[[#This Row],[Adj Close]]</f>
        <v>3.3322363008063479E-3</v>
      </c>
    </row>
    <row r="571" spans="1:17" x14ac:dyDescent="0.3">
      <c r="A571" s="72">
        <v>44293</v>
      </c>
      <c r="B571" s="95">
        <v>3.6918000000000002</v>
      </c>
      <c r="C571" s="6">
        <f t="shared" si="41"/>
        <v>3.6461999999999999</v>
      </c>
      <c r="D571" s="19">
        <f>Table21[[#This Row],[Adj Close]]-Table21[[#This Row],[Naive Trend ]]</f>
        <v>4.5600000000000307E-2</v>
      </c>
      <c r="E571" s="7">
        <f t="shared" si="40"/>
        <v>2.0793600000000279E-3</v>
      </c>
      <c r="F571" s="7">
        <f>ABS(Table21[[#This Row],[Erorr 1]])</f>
        <v>4.5600000000000307E-2</v>
      </c>
      <c r="G571" s="8">
        <f>Table21[[#This Row],[Abs Erorr 1]]/Table21[[#This Row],[Adj Close]]</f>
        <v>1.235169835852438E-2</v>
      </c>
      <c r="H571" s="6">
        <f t="shared" si="43"/>
        <v>3.6614</v>
      </c>
      <c r="I571" s="9">
        <f>(Table21[[#This Row],[Adj Close]]-Table21[[#This Row],[3-MA]])</f>
        <v>3.0400000000000205E-2</v>
      </c>
      <c r="J571" s="5">
        <f t="shared" si="42"/>
        <v>9.241600000000124E-4</v>
      </c>
      <c r="K571" s="5">
        <f>ABS(Table21[[#This Row],[Erorr 2]])</f>
        <v>3.0400000000000205E-2</v>
      </c>
      <c r="L571" s="8">
        <f>Table21[[#This Row],[Abs Erorr 2]]/Table21[[#This Row],[Adj Close]]</f>
        <v>8.234465572349586E-3</v>
      </c>
      <c r="M571" s="6">
        <f t="shared" si="44"/>
        <v>3.6492333333333336</v>
      </c>
      <c r="N571" s="11">
        <f>Table21[[#This Row],[Adj Close]]-Table21[[#This Row],[6-MA]]</f>
        <v>4.2566666666666642E-2</v>
      </c>
      <c r="O571" s="12">
        <f>(Table21[[#This Row],[Adj Close]]-M571)^2</f>
        <v>1.811921111111109E-3</v>
      </c>
      <c r="P571" s="12">
        <f>ABS(Table21[[#This Row],[Erorr 3]])</f>
        <v>4.2566666666666642E-2</v>
      </c>
      <c r="Q571" s="182">
        <f>Table21[[#This Row],[Abs Erorr 3]]/Table21[[#This Row],[Adj Close]]</f>
        <v>1.1530057605142922E-2</v>
      </c>
    </row>
    <row r="572" spans="1:17" x14ac:dyDescent="0.3">
      <c r="A572" s="72">
        <v>44294</v>
      </c>
      <c r="B572" s="95">
        <v>3.7008999999999999</v>
      </c>
      <c r="C572" s="6">
        <f t="shared" si="41"/>
        <v>3.6918000000000002</v>
      </c>
      <c r="D572" s="19">
        <f>Table21[[#This Row],[Adj Close]]-Table21[[#This Row],[Naive Trend ]]</f>
        <v>9.0999999999996639E-3</v>
      </c>
      <c r="E572" s="7">
        <f t="shared" si="40"/>
        <v>8.2809999999993889E-5</v>
      </c>
      <c r="F572" s="7">
        <f>ABS(Table21[[#This Row],[Erorr 1]])</f>
        <v>9.0999999999996639E-3</v>
      </c>
      <c r="G572" s="8">
        <f>Table21[[#This Row],[Abs Erorr 1]]/Table21[[#This Row],[Adj Close]]</f>
        <v>2.4588613580479517E-3</v>
      </c>
      <c r="H572" s="6">
        <f t="shared" si="43"/>
        <v>3.6766000000000001</v>
      </c>
      <c r="I572" s="9">
        <f>(Table21[[#This Row],[Adj Close]]-Table21[[#This Row],[3-MA]])</f>
        <v>2.4299999999999766E-2</v>
      </c>
      <c r="J572" s="5">
        <f t="shared" si="42"/>
        <v>5.9048999999998866E-4</v>
      </c>
      <c r="K572" s="5">
        <f>ABS(Table21[[#This Row],[Erorr 2]])</f>
        <v>2.4299999999999766E-2</v>
      </c>
      <c r="L572" s="8">
        <f>Table21[[#This Row],[Abs Erorr 2]]/Table21[[#This Row],[Adj Close]]</f>
        <v>6.5659704396227314E-3</v>
      </c>
      <c r="M572" s="6">
        <f t="shared" si="44"/>
        <v>3.6538000000000004</v>
      </c>
      <c r="N572" s="11">
        <f>Table21[[#This Row],[Adj Close]]-Table21[[#This Row],[6-MA]]</f>
        <v>4.7099999999999476E-2</v>
      </c>
      <c r="O572" s="12">
        <f>(Table21[[#This Row],[Adj Close]]-M572)^2</f>
        <v>2.2184099999999506E-3</v>
      </c>
      <c r="P572" s="12">
        <f>ABS(Table21[[#This Row],[Erorr 3]])</f>
        <v>4.7099999999999476E-2</v>
      </c>
      <c r="Q572" s="182">
        <f>Table21[[#This Row],[Abs Erorr 3]]/Table21[[#This Row],[Adj Close]]</f>
        <v>1.2726634061984781E-2</v>
      </c>
    </row>
    <row r="573" spans="1:17" x14ac:dyDescent="0.3">
      <c r="A573" s="72">
        <v>44295</v>
      </c>
      <c r="B573" s="95">
        <v>3.7646999999999999</v>
      </c>
      <c r="C573" s="6">
        <f t="shared" si="41"/>
        <v>3.7008999999999999</v>
      </c>
      <c r="D573" s="19">
        <f>Table21[[#This Row],[Adj Close]]-Table21[[#This Row],[Naive Trend ]]</f>
        <v>6.3800000000000079E-2</v>
      </c>
      <c r="E573" s="7">
        <f t="shared" si="40"/>
        <v>4.0704400000000102E-3</v>
      </c>
      <c r="F573" s="7">
        <f>ABS(Table21[[#This Row],[Erorr 1]])</f>
        <v>6.3800000000000079E-2</v>
      </c>
      <c r="G573" s="8">
        <f>Table21[[#This Row],[Abs Erorr 1]]/Table21[[#This Row],[Adj Close]]</f>
        <v>1.6946901479533583E-2</v>
      </c>
      <c r="H573" s="6">
        <f t="shared" si="43"/>
        <v>3.6796333333333333</v>
      </c>
      <c r="I573" s="9">
        <f>(Table21[[#This Row],[Adj Close]]-Table21[[#This Row],[3-MA]])</f>
        <v>8.5066666666666624E-2</v>
      </c>
      <c r="J573" s="5">
        <f t="shared" si="42"/>
        <v>7.2363377777777708E-3</v>
      </c>
      <c r="K573" s="5">
        <f>ABS(Table21[[#This Row],[Erorr 2]])</f>
        <v>8.5066666666666624E-2</v>
      </c>
      <c r="L573" s="8">
        <f>Table21[[#This Row],[Abs Erorr 2]]/Table21[[#This Row],[Adj Close]]</f>
        <v>2.2595868639378073E-2</v>
      </c>
      <c r="M573" s="6">
        <f t="shared" si="44"/>
        <v>3.6644333333333337</v>
      </c>
      <c r="N573" s="11">
        <f>Table21[[#This Row],[Adj Close]]-Table21[[#This Row],[6-MA]]</f>
        <v>0.10026666666666628</v>
      </c>
      <c r="O573" s="12">
        <f>(Table21[[#This Row],[Adj Close]]-M573)^2</f>
        <v>1.0053404444444367E-2</v>
      </c>
      <c r="P573" s="12">
        <f>ABS(Table21[[#This Row],[Erorr 3]])</f>
        <v>0.10026666666666628</v>
      </c>
      <c r="Q573" s="182">
        <f>Table21[[#This Row],[Abs Erorr 3]]/Table21[[#This Row],[Adj Close]]</f>
        <v>2.6633374947981587E-2</v>
      </c>
    </row>
    <row r="574" spans="1:17" x14ac:dyDescent="0.3">
      <c r="A574" s="72">
        <v>44298</v>
      </c>
      <c r="B574" s="95">
        <v>3.71</v>
      </c>
      <c r="C574" s="6">
        <f t="shared" si="41"/>
        <v>3.7646999999999999</v>
      </c>
      <c r="D574" s="19">
        <f>Table21[[#This Row],[Adj Close]]-Table21[[#This Row],[Naive Trend ]]</f>
        <v>-5.4699999999999971E-2</v>
      </c>
      <c r="E574" s="7">
        <f t="shared" si="40"/>
        <v>2.9920899999999967E-3</v>
      </c>
      <c r="F574" s="7">
        <f>ABS(Table21[[#This Row],[Erorr 1]])</f>
        <v>5.4699999999999971E-2</v>
      </c>
      <c r="G574" s="8">
        <f>Table21[[#This Row],[Abs Erorr 1]]/Table21[[#This Row],[Adj Close]]</f>
        <v>1.4743935309973038E-2</v>
      </c>
      <c r="H574" s="6">
        <f t="shared" si="43"/>
        <v>3.7191333333333332</v>
      </c>
      <c r="I574" s="9">
        <f>(Table21[[#This Row],[Adj Close]]-Table21[[#This Row],[3-MA]])</f>
        <v>-9.1333333333332156E-3</v>
      </c>
      <c r="J574" s="5">
        <f t="shared" si="42"/>
        <v>8.3417777777775634E-5</v>
      </c>
      <c r="K574" s="5">
        <f>ABS(Table21[[#This Row],[Erorr 2]])</f>
        <v>9.1333333333332156E-3</v>
      </c>
      <c r="L574" s="8">
        <f>Table21[[#This Row],[Abs Erorr 2]]/Table21[[#This Row],[Adj Close]]</f>
        <v>2.4618149146450716E-3</v>
      </c>
      <c r="M574" s="6">
        <f t="shared" si="44"/>
        <v>3.6902666666666666</v>
      </c>
      <c r="N574" s="11">
        <f>Table21[[#This Row],[Adj Close]]-Table21[[#This Row],[6-MA]]</f>
        <v>1.973333333333338E-2</v>
      </c>
      <c r="O574" s="12">
        <f>(Table21[[#This Row],[Adj Close]]-M574)^2</f>
        <v>3.8940444444444629E-4</v>
      </c>
      <c r="P574" s="12">
        <f>ABS(Table21[[#This Row],[Erorr 3]])</f>
        <v>1.973333333333338E-2</v>
      </c>
      <c r="Q574" s="182">
        <f>Table21[[#This Row],[Abs Erorr 3]]/Table21[[#This Row],[Adj Close]]</f>
        <v>5.318957771787973E-3</v>
      </c>
    </row>
    <row r="575" spans="1:17" x14ac:dyDescent="0.3">
      <c r="A575" s="72">
        <v>44299</v>
      </c>
      <c r="B575" s="95">
        <v>3.7646999999999999</v>
      </c>
      <c r="C575" s="6">
        <f t="shared" si="41"/>
        <v>3.71</v>
      </c>
      <c r="D575" s="19">
        <f>Table21[[#This Row],[Adj Close]]-Table21[[#This Row],[Naive Trend ]]</f>
        <v>5.4699999999999971E-2</v>
      </c>
      <c r="E575" s="7">
        <f t="shared" si="40"/>
        <v>2.9920899999999967E-3</v>
      </c>
      <c r="F575" s="7">
        <f>ABS(Table21[[#This Row],[Erorr 1]])</f>
        <v>5.4699999999999971E-2</v>
      </c>
      <c r="G575" s="8">
        <f>Table21[[#This Row],[Abs Erorr 1]]/Table21[[#This Row],[Adj Close]]</f>
        <v>1.4529710202672184E-2</v>
      </c>
      <c r="H575" s="6">
        <f t="shared" si="43"/>
        <v>3.7251999999999996</v>
      </c>
      <c r="I575" s="9">
        <f>(Table21[[#This Row],[Adj Close]]-Table21[[#This Row],[3-MA]])</f>
        <v>3.9500000000000313E-2</v>
      </c>
      <c r="J575" s="5">
        <f t="shared" si="42"/>
        <v>1.5602500000000247E-3</v>
      </c>
      <c r="K575" s="5">
        <f>ABS(Table21[[#This Row],[Erorr 2]])</f>
        <v>3.9500000000000313E-2</v>
      </c>
      <c r="L575" s="8">
        <f>Table21[[#This Row],[Abs Erorr 2]]/Table21[[#This Row],[Adj Close]]</f>
        <v>1.0492203894068668E-2</v>
      </c>
      <c r="M575" s="6">
        <f t="shared" si="44"/>
        <v>3.7009000000000003</v>
      </c>
      <c r="N575" s="11">
        <f>Table21[[#This Row],[Adj Close]]-Table21[[#This Row],[6-MA]]</f>
        <v>6.3799999999999635E-2</v>
      </c>
      <c r="O575" s="12">
        <f>(Table21[[#This Row],[Adj Close]]-M575)^2</f>
        <v>4.070439999999953E-3</v>
      </c>
      <c r="P575" s="12">
        <f>ABS(Table21[[#This Row],[Erorr 3]])</f>
        <v>6.3799999999999635E-2</v>
      </c>
      <c r="Q575" s="182">
        <f>Table21[[#This Row],[Abs Erorr 3]]/Table21[[#This Row],[Adj Close]]</f>
        <v>1.6946901479533465E-2</v>
      </c>
    </row>
    <row r="576" spans="1:17" x14ac:dyDescent="0.3">
      <c r="A576" s="72">
        <v>44300</v>
      </c>
      <c r="B576" s="95">
        <v>3.7646999999999999</v>
      </c>
      <c r="C576" s="6">
        <f t="shared" si="41"/>
        <v>3.7646999999999999</v>
      </c>
      <c r="D576" s="19">
        <f>Table21[[#This Row],[Adj Close]]-Table21[[#This Row],[Naive Trend ]]</f>
        <v>0</v>
      </c>
      <c r="E576" s="7">
        <f t="shared" si="40"/>
        <v>0</v>
      </c>
      <c r="F576" s="7">
        <f>ABS(Table21[[#This Row],[Erorr 1]])</f>
        <v>0</v>
      </c>
      <c r="G576" s="8">
        <f>Table21[[#This Row],[Abs Erorr 1]]/Table21[[#This Row],[Adj Close]]</f>
        <v>0</v>
      </c>
      <c r="H576" s="6">
        <f t="shared" si="43"/>
        <v>3.7464666666666666</v>
      </c>
      <c r="I576" s="9">
        <f>(Table21[[#This Row],[Adj Close]]-Table21[[#This Row],[3-MA]])</f>
        <v>1.8233333333333324E-2</v>
      </c>
      <c r="J576" s="5">
        <f t="shared" si="42"/>
        <v>3.3245444444444407E-4</v>
      </c>
      <c r="K576" s="5">
        <f>ABS(Table21[[#This Row],[Erorr 2]])</f>
        <v>1.8233333333333324E-2</v>
      </c>
      <c r="L576" s="8">
        <f>Table21[[#This Row],[Abs Erorr 2]]/Table21[[#This Row],[Adj Close]]</f>
        <v>4.8432367342240617E-3</v>
      </c>
      <c r="M576" s="6">
        <f t="shared" si="44"/>
        <v>3.7130500000000004</v>
      </c>
      <c r="N576" s="11">
        <f>Table21[[#This Row],[Adj Close]]-Table21[[#This Row],[6-MA]]</f>
        <v>5.164999999999953E-2</v>
      </c>
      <c r="O576" s="12">
        <f>(Table21[[#This Row],[Adj Close]]-M576)^2</f>
        <v>2.6677224999999516E-3</v>
      </c>
      <c r="P576" s="12">
        <f>ABS(Table21[[#This Row],[Erorr 3]])</f>
        <v>5.164999999999953E-2</v>
      </c>
      <c r="Q576" s="182">
        <f>Table21[[#This Row],[Abs Erorr 3]]/Table21[[#This Row],[Adj Close]]</f>
        <v>1.3719552686800949E-2</v>
      </c>
    </row>
    <row r="577" spans="1:17" x14ac:dyDescent="0.3">
      <c r="A577" s="72">
        <v>44301</v>
      </c>
      <c r="B577" s="95">
        <v>3.7646999999999999</v>
      </c>
      <c r="C577" s="6">
        <f t="shared" si="41"/>
        <v>3.7646999999999999</v>
      </c>
      <c r="D577" s="19">
        <f>Table21[[#This Row],[Adj Close]]-Table21[[#This Row],[Naive Trend ]]</f>
        <v>0</v>
      </c>
      <c r="E577" s="7">
        <f t="shared" si="40"/>
        <v>0</v>
      </c>
      <c r="F577" s="7">
        <f>ABS(Table21[[#This Row],[Erorr 1]])</f>
        <v>0</v>
      </c>
      <c r="G577" s="8">
        <f>Table21[[#This Row],[Abs Erorr 1]]/Table21[[#This Row],[Adj Close]]</f>
        <v>0</v>
      </c>
      <c r="H577" s="6">
        <f t="shared" si="43"/>
        <v>3.7464666666666666</v>
      </c>
      <c r="I577" s="9">
        <f>(Table21[[#This Row],[Adj Close]]-Table21[[#This Row],[3-MA]])</f>
        <v>1.8233333333333324E-2</v>
      </c>
      <c r="J577" s="5">
        <f t="shared" si="42"/>
        <v>3.3245444444444407E-4</v>
      </c>
      <c r="K577" s="5">
        <f>ABS(Table21[[#This Row],[Erorr 2]])</f>
        <v>1.8233333333333324E-2</v>
      </c>
      <c r="L577" s="8">
        <f>Table21[[#This Row],[Abs Erorr 2]]/Table21[[#This Row],[Adj Close]]</f>
        <v>4.8432367342240617E-3</v>
      </c>
      <c r="M577" s="6">
        <f t="shared" si="44"/>
        <v>3.7328000000000006</v>
      </c>
      <c r="N577" s="11">
        <f>Table21[[#This Row],[Adj Close]]-Table21[[#This Row],[6-MA]]</f>
        <v>3.1899999999999373E-2</v>
      </c>
      <c r="O577" s="12">
        <f>(Table21[[#This Row],[Adj Close]]-M577)^2</f>
        <v>1.0176099999999601E-3</v>
      </c>
      <c r="P577" s="12">
        <f>ABS(Table21[[#This Row],[Erorr 3]])</f>
        <v>3.1899999999999373E-2</v>
      </c>
      <c r="Q577" s="182">
        <f>Table21[[#This Row],[Abs Erorr 3]]/Table21[[#This Row],[Adj Close]]</f>
        <v>8.4734507397666147E-3</v>
      </c>
    </row>
    <row r="578" spans="1:17" x14ac:dyDescent="0.3">
      <c r="A578" s="72">
        <v>44302</v>
      </c>
      <c r="B578" s="95">
        <v>3.8102999999999998</v>
      </c>
      <c r="C578" s="6">
        <f t="shared" si="41"/>
        <v>3.7646999999999999</v>
      </c>
      <c r="D578" s="19">
        <f>Table21[[#This Row],[Adj Close]]-Table21[[#This Row],[Naive Trend ]]</f>
        <v>4.5599999999999863E-2</v>
      </c>
      <c r="E578" s="7">
        <f t="shared" si="40"/>
        <v>2.0793599999999876E-3</v>
      </c>
      <c r="F578" s="7">
        <f>ABS(Table21[[#This Row],[Erorr 1]])</f>
        <v>4.5599999999999863E-2</v>
      </c>
      <c r="G578" s="8">
        <f>Table21[[#This Row],[Abs Erorr 1]]/Table21[[#This Row],[Adj Close]]</f>
        <v>1.1967561609322065E-2</v>
      </c>
      <c r="H578" s="6">
        <f t="shared" si="43"/>
        <v>3.7646999999999999</v>
      </c>
      <c r="I578" s="9">
        <f>(Table21[[#This Row],[Adj Close]]-Table21[[#This Row],[3-MA]])</f>
        <v>4.5599999999999863E-2</v>
      </c>
      <c r="J578" s="5">
        <f t="shared" si="42"/>
        <v>2.0793599999999876E-3</v>
      </c>
      <c r="K578" s="5">
        <f>ABS(Table21[[#This Row],[Erorr 2]])</f>
        <v>4.5599999999999863E-2</v>
      </c>
      <c r="L578" s="8">
        <f>Table21[[#This Row],[Abs Erorr 2]]/Table21[[#This Row],[Adj Close]]</f>
        <v>1.1967561609322065E-2</v>
      </c>
      <c r="M578" s="6">
        <f t="shared" si="44"/>
        <v>3.7449499999999998</v>
      </c>
      <c r="N578" s="11">
        <f>Table21[[#This Row],[Adj Close]]-Table21[[#This Row],[6-MA]]</f>
        <v>6.5350000000000019E-2</v>
      </c>
      <c r="O578" s="12">
        <f>(Table21[[#This Row],[Adj Close]]-M578)^2</f>
        <v>4.2706225000000023E-3</v>
      </c>
      <c r="P578" s="12">
        <f>ABS(Table21[[#This Row],[Erorr 3]])</f>
        <v>6.5350000000000019E-2</v>
      </c>
      <c r="Q578" s="182">
        <f>Table21[[#This Row],[Abs Erorr 3]]/Table21[[#This Row],[Adj Close]]</f>
        <v>1.7150880508096482E-2</v>
      </c>
    </row>
    <row r="579" spans="1:17" x14ac:dyDescent="0.3">
      <c r="A579" s="72">
        <v>44305</v>
      </c>
      <c r="B579" s="95">
        <v>3.8012000000000001</v>
      </c>
      <c r="C579" s="6">
        <f t="shared" si="41"/>
        <v>3.8102999999999998</v>
      </c>
      <c r="D579" s="19">
        <f>Table21[[#This Row],[Adj Close]]-Table21[[#This Row],[Naive Trend ]]</f>
        <v>-9.0999999999996639E-3</v>
      </c>
      <c r="E579" s="7">
        <f t="shared" ref="E579:E642" si="45">(B579-C579)^2</f>
        <v>8.2809999999993889E-5</v>
      </c>
      <c r="F579" s="7">
        <f>ABS(Table21[[#This Row],[Erorr 1]])</f>
        <v>9.0999999999996639E-3</v>
      </c>
      <c r="G579" s="8">
        <f>Table21[[#This Row],[Abs Erorr 1]]/Table21[[#This Row],[Adj Close]]</f>
        <v>2.3939808481531263E-3</v>
      </c>
      <c r="H579" s="6">
        <f t="shared" si="43"/>
        <v>3.7799</v>
      </c>
      <c r="I579" s="9">
        <f>(Table21[[#This Row],[Adj Close]]-Table21[[#This Row],[3-MA]])</f>
        <v>2.1300000000000097E-2</v>
      </c>
      <c r="J579" s="5">
        <f t="shared" si="42"/>
        <v>4.5369000000000409E-4</v>
      </c>
      <c r="K579" s="5">
        <f>ABS(Table21[[#This Row],[Erorr 2]])</f>
        <v>2.1300000000000097E-2</v>
      </c>
      <c r="L579" s="8">
        <f>Table21[[#This Row],[Abs Erorr 2]]/Table21[[#This Row],[Adj Close]]</f>
        <v>5.6034936335894181E-3</v>
      </c>
      <c r="M579" s="6">
        <f t="shared" si="44"/>
        <v>3.7631833333333327</v>
      </c>
      <c r="N579" s="11">
        <f>Table21[[#This Row],[Adj Close]]-Table21[[#This Row],[6-MA]]</f>
        <v>3.8016666666667476E-2</v>
      </c>
      <c r="O579" s="12">
        <f>(Table21[[#This Row],[Adj Close]]-M579)^2</f>
        <v>1.4452669444445061E-3</v>
      </c>
      <c r="P579" s="12">
        <f>ABS(Table21[[#This Row],[Erorr 3]])</f>
        <v>3.8016666666667476E-2</v>
      </c>
      <c r="Q579" s="182">
        <f>Table21[[#This Row],[Abs Erorr 3]]/Table21[[#This Row],[Adj Close]]</f>
        <v>1.0001227682486446E-2</v>
      </c>
    </row>
    <row r="580" spans="1:17" x14ac:dyDescent="0.3">
      <c r="A580" s="72">
        <v>44306</v>
      </c>
      <c r="B580" s="95">
        <v>3.7829000000000002</v>
      </c>
      <c r="C580" s="6">
        <f t="shared" ref="C580:C643" si="46">B579</f>
        <v>3.8012000000000001</v>
      </c>
      <c r="D580" s="19">
        <f>Table21[[#This Row],[Adj Close]]-Table21[[#This Row],[Naive Trend ]]</f>
        <v>-1.8299999999999983E-2</v>
      </c>
      <c r="E580" s="7">
        <f t="shared" si="45"/>
        <v>3.3488999999999936E-4</v>
      </c>
      <c r="F580" s="7">
        <f>ABS(Table21[[#This Row],[Erorr 1]])</f>
        <v>1.8299999999999983E-2</v>
      </c>
      <c r="G580" s="8">
        <f>Table21[[#This Row],[Abs Erorr 1]]/Table21[[#This Row],[Adj Close]]</f>
        <v>4.837558486875144E-3</v>
      </c>
      <c r="H580" s="6">
        <f t="shared" si="43"/>
        <v>3.7920666666666665</v>
      </c>
      <c r="I580" s="9">
        <f>(Table21[[#This Row],[Adj Close]]-Table21[[#This Row],[3-MA]])</f>
        <v>-9.1666666666663232E-3</v>
      </c>
      <c r="J580" s="5">
        <f t="shared" si="42"/>
        <v>8.4027777777771482E-5</v>
      </c>
      <c r="K580" s="5">
        <f>ABS(Table21[[#This Row],[Erorr 2]])</f>
        <v>9.1666666666663232E-3</v>
      </c>
      <c r="L580" s="8">
        <f>Table21[[#This Row],[Abs Erorr 2]]/Table21[[#This Row],[Adj Close]]</f>
        <v>2.4231850344091366E-3</v>
      </c>
      <c r="M580" s="6">
        <f t="shared" si="44"/>
        <v>3.7692666666666668</v>
      </c>
      <c r="N580" s="11">
        <f>Table21[[#This Row],[Adj Close]]-Table21[[#This Row],[6-MA]]</f>
        <v>1.3633333333333386E-2</v>
      </c>
      <c r="O580" s="12">
        <f>(Table21[[#This Row],[Adj Close]]-M580)^2</f>
        <v>1.8586777777777921E-4</v>
      </c>
      <c r="P580" s="12">
        <f>ABS(Table21[[#This Row],[Erorr 3]])</f>
        <v>1.3633333333333386E-2</v>
      </c>
      <c r="Q580" s="182">
        <f>Table21[[#This Row],[Abs Erorr 3]]/Table21[[#This Row],[Adj Close]]</f>
        <v>3.6039370148122831E-3</v>
      </c>
    </row>
    <row r="581" spans="1:17" x14ac:dyDescent="0.3">
      <c r="A581" s="72">
        <v>44307</v>
      </c>
      <c r="B581" s="95">
        <v>3.8376000000000001</v>
      </c>
      <c r="C581" s="6">
        <f t="shared" si="46"/>
        <v>3.7829000000000002</v>
      </c>
      <c r="D581" s="19">
        <f>Table21[[#This Row],[Adj Close]]-Table21[[#This Row],[Naive Trend ]]</f>
        <v>5.4699999999999971E-2</v>
      </c>
      <c r="E581" s="7">
        <f t="shared" si="45"/>
        <v>2.9920899999999967E-3</v>
      </c>
      <c r="F581" s="7">
        <f>ABS(Table21[[#This Row],[Erorr 1]])</f>
        <v>5.4699999999999971E-2</v>
      </c>
      <c r="G581" s="8">
        <f>Table21[[#This Row],[Abs Erorr 1]]/Table21[[#This Row],[Adj Close]]</f>
        <v>1.4253700229309977E-2</v>
      </c>
      <c r="H581" s="6">
        <f t="shared" si="43"/>
        <v>3.7981333333333329</v>
      </c>
      <c r="I581" s="9">
        <f>(Table21[[#This Row],[Adj Close]]-Table21[[#This Row],[3-MA]])</f>
        <v>3.9466666666667205E-2</v>
      </c>
      <c r="J581" s="5">
        <f t="shared" ref="J581:J644" si="47">(B581-H581)^2</f>
        <v>1.5576177777778203E-3</v>
      </c>
      <c r="K581" s="5">
        <f>ABS(Table21[[#This Row],[Erorr 2]])</f>
        <v>3.9466666666667205E-2</v>
      </c>
      <c r="L581" s="8">
        <f>Table21[[#This Row],[Abs Erorr 2]]/Table21[[#This Row],[Adj Close]]</f>
        <v>1.0284205406156766E-2</v>
      </c>
      <c r="M581" s="6">
        <f t="shared" si="44"/>
        <v>3.7814166666666669</v>
      </c>
      <c r="N581" s="11">
        <f>Table21[[#This Row],[Adj Close]]-Table21[[#This Row],[6-MA]]</f>
        <v>5.6183333333333252E-2</v>
      </c>
      <c r="O581" s="12">
        <f>(Table21[[#This Row],[Adj Close]]-M581)^2</f>
        <v>3.1565669444444354E-3</v>
      </c>
      <c r="P581" s="12">
        <f>ABS(Table21[[#This Row],[Erorr 3]])</f>
        <v>5.6183333333333252E-2</v>
      </c>
      <c r="Q581" s="182">
        <f>Table21[[#This Row],[Abs Erorr 3]]/Table21[[#This Row],[Adj Close]]</f>
        <v>1.4640226530470412E-2</v>
      </c>
    </row>
    <row r="582" spans="1:17" x14ac:dyDescent="0.3">
      <c r="A582" s="72">
        <v>44308</v>
      </c>
      <c r="B582" s="95">
        <v>3.7921</v>
      </c>
      <c r="C582" s="6">
        <f t="shared" si="46"/>
        <v>3.8376000000000001</v>
      </c>
      <c r="D582" s="19">
        <f>Table21[[#This Row],[Adj Close]]-Table21[[#This Row],[Naive Trend ]]</f>
        <v>-4.5500000000000096E-2</v>
      </c>
      <c r="E582" s="7">
        <f t="shared" si="45"/>
        <v>2.0702500000000087E-3</v>
      </c>
      <c r="F582" s="7">
        <f>ABS(Table21[[#This Row],[Erorr 1]])</f>
        <v>4.5500000000000096E-2</v>
      </c>
      <c r="G582" s="8">
        <f>Table21[[#This Row],[Abs Erorr 1]]/Table21[[#This Row],[Adj Close]]</f>
        <v>1.199862872814538E-2</v>
      </c>
      <c r="H582" s="6">
        <f t="shared" ref="H582:H645" si="48">AVERAGE(B579:B581)</f>
        <v>3.8072333333333339</v>
      </c>
      <c r="I582" s="9">
        <f>(Table21[[#This Row],[Adj Close]]-Table21[[#This Row],[3-MA]])</f>
        <v>-1.5133333333333887E-2</v>
      </c>
      <c r="J582" s="5">
        <f t="shared" si="47"/>
        <v>2.2901777777779454E-4</v>
      </c>
      <c r="K582" s="5">
        <f>ABS(Table21[[#This Row],[Erorr 2]])</f>
        <v>1.5133333333333887E-2</v>
      </c>
      <c r="L582" s="8">
        <f>Table21[[#This Row],[Abs Erorr 2]]/Table21[[#This Row],[Adj Close]]</f>
        <v>3.9907527051854874E-3</v>
      </c>
      <c r="M582" s="6">
        <f t="shared" si="44"/>
        <v>3.793566666666667</v>
      </c>
      <c r="N582" s="11">
        <f>Table21[[#This Row],[Adj Close]]-Table21[[#This Row],[6-MA]]</f>
        <v>-1.4666666666669492E-3</v>
      </c>
      <c r="O582" s="12">
        <f>(Table21[[#This Row],[Adj Close]]-M582)^2</f>
        <v>2.1511111111119399E-6</v>
      </c>
      <c r="P582" s="12">
        <f>ABS(Table21[[#This Row],[Erorr 3]])</f>
        <v>1.4666666666669492E-3</v>
      </c>
      <c r="Q582" s="182">
        <f>Table21[[#This Row],[Abs Erorr 3]]/Table21[[#This Row],[Adj Close]]</f>
        <v>3.8676898464358776E-4</v>
      </c>
    </row>
    <row r="583" spans="1:17" x14ac:dyDescent="0.3">
      <c r="A583" s="72">
        <v>44309</v>
      </c>
      <c r="B583" s="95">
        <v>3.8285</v>
      </c>
      <c r="C583" s="6">
        <f t="shared" si="46"/>
        <v>3.7921</v>
      </c>
      <c r="D583" s="19">
        <f>Table21[[#This Row],[Adj Close]]-Table21[[#This Row],[Naive Trend ]]</f>
        <v>3.6399999999999988E-2</v>
      </c>
      <c r="E583" s="7">
        <f t="shared" si="45"/>
        <v>1.3249599999999992E-3</v>
      </c>
      <c r="F583" s="7">
        <f>ABS(Table21[[#This Row],[Erorr 1]])</f>
        <v>3.6399999999999988E-2</v>
      </c>
      <c r="G583" s="8">
        <f>Table21[[#This Row],[Abs Erorr 1]]/Table21[[#This Row],[Adj Close]]</f>
        <v>9.5076400679117122E-3</v>
      </c>
      <c r="H583" s="6">
        <f t="shared" si="48"/>
        <v>3.8041999999999998</v>
      </c>
      <c r="I583" s="9">
        <f>(Table21[[#This Row],[Adj Close]]-Table21[[#This Row],[3-MA]])</f>
        <v>2.430000000000021E-2</v>
      </c>
      <c r="J583" s="5">
        <f t="shared" si="47"/>
        <v>5.9049000000001024E-4</v>
      </c>
      <c r="K583" s="5">
        <f>ABS(Table21[[#This Row],[Erorr 2]])</f>
        <v>2.430000000000021E-2</v>
      </c>
      <c r="L583" s="8">
        <f>Table21[[#This Row],[Abs Erorr 2]]/Table21[[#This Row],[Adj Close]]</f>
        <v>6.3471333420400183E-3</v>
      </c>
      <c r="M583" s="6">
        <f t="shared" si="44"/>
        <v>3.7981333333333329</v>
      </c>
      <c r="N583" s="11">
        <f>Table21[[#This Row],[Adj Close]]-Table21[[#This Row],[6-MA]]</f>
        <v>3.0366666666667097E-2</v>
      </c>
      <c r="O583" s="12">
        <f>(Table21[[#This Row],[Adj Close]]-M583)^2</f>
        <v>9.2213444444447061E-4</v>
      </c>
      <c r="P583" s="12">
        <f>ABS(Table21[[#This Row],[Erorr 3]])</f>
        <v>3.0366666666667097E-2</v>
      </c>
      <c r="Q583" s="182">
        <f>Table21[[#This Row],[Abs Erorr 3]]/Table21[[#This Row],[Adj Close]]</f>
        <v>7.9317400200253612E-3</v>
      </c>
    </row>
    <row r="584" spans="1:17" x14ac:dyDescent="0.3">
      <c r="A584" s="72">
        <v>44312</v>
      </c>
      <c r="B584" s="95">
        <v>3.8285</v>
      </c>
      <c r="C584" s="6">
        <f t="shared" si="46"/>
        <v>3.8285</v>
      </c>
      <c r="D584" s="19">
        <f>Table21[[#This Row],[Adj Close]]-Table21[[#This Row],[Naive Trend ]]</f>
        <v>0</v>
      </c>
      <c r="E584" s="7">
        <f t="shared" si="45"/>
        <v>0</v>
      </c>
      <c r="F584" s="7">
        <f>ABS(Table21[[#This Row],[Erorr 1]])</f>
        <v>0</v>
      </c>
      <c r="G584" s="8">
        <f>Table21[[#This Row],[Abs Erorr 1]]/Table21[[#This Row],[Adj Close]]</f>
        <v>0</v>
      </c>
      <c r="H584" s="6">
        <f t="shared" si="48"/>
        <v>3.8193999999999999</v>
      </c>
      <c r="I584" s="9">
        <f>(Table21[[#This Row],[Adj Close]]-Table21[[#This Row],[3-MA]])</f>
        <v>9.100000000000108E-3</v>
      </c>
      <c r="J584" s="5">
        <f t="shared" si="47"/>
        <v>8.2810000000001967E-5</v>
      </c>
      <c r="K584" s="5">
        <f>ABS(Table21[[#This Row],[Erorr 2]])</f>
        <v>9.100000000000108E-3</v>
      </c>
      <c r="L584" s="8">
        <f>Table21[[#This Row],[Abs Erorr 2]]/Table21[[#This Row],[Adj Close]]</f>
        <v>2.3769100169779571E-3</v>
      </c>
      <c r="M584" s="6">
        <f t="shared" si="44"/>
        <v>3.8087666666666671</v>
      </c>
      <c r="N584" s="11">
        <f>Table21[[#This Row],[Adj Close]]-Table21[[#This Row],[6-MA]]</f>
        <v>1.9733333333332936E-2</v>
      </c>
      <c r="O584" s="12">
        <f>(Table21[[#This Row],[Adj Close]]-M584)^2</f>
        <v>3.8940444444442878E-4</v>
      </c>
      <c r="P584" s="12">
        <f>ABS(Table21[[#This Row],[Erorr 3]])</f>
        <v>1.9733333333332936E-2</v>
      </c>
      <c r="Q584" s="182">
        <f>Table21[[#This Row],[Abs Erorr 3]]/Table21[[#This Row],[Adj Close]]</f>
        <v>5.1543250185014855E-3</v>
      </c>
    </row>
    <row r="585" spans="1:17" x14ac:dyDescent="0.3">
      <c r="A585" s="72">
        <v>44313</v>
      </c>
      <c r="B585" s="95">
        <v>3.8466999999999998</v>
      </c>
      <c r="C585" s="6">
        <f t="shared" si="46"/>
        <v>3.8285</v>
      </c>
      <c r="D585" s="19">
        <f>Table21[[#This Row],[Adj Close]]-Table21[[#This Row],[Naive Trend ]]</f>
        <v>1.8199999999999772E-2</v>
      </c>
      <c r="E585" s="7">
        <f t="shared" si="45"/>
        <v>3.3123999999999171E-4</v>
      </c>
      <c r="F585" s="7">
        <f>ABS(Table21[[#This Row],[Erorr 1]])</f>
        <v>1.8199999999999772E-2</v>
      </c>
      <c r="G585" s="8">
        <f>Table21[[#This Row],[Abs Erorr 1]]/Table21[[#This Row],[Adj Close]]</f>
        <v>4.7313281514024417E-3</v>
      </c>
      <c r="H585" s="6">
        <f t="shared" si="48"/>
        <v>3.8163666666666667</v>
      </c>
      <c r="I585" s="9">
        <f>(Table21[[#This Row],[Adj Close]]-Table21[[#This Row],[3-MA]])</f>
        <v>3.0333333333333101E-2</v>
      </c>
      <c r="J585" s="5">
        <f t="shared" si="47"/>
        <v>9.2011111111109703E-4</v>
      </c>
      <c r="K585" s="5">
        <f>ABS(Table21[[#This Row],[Erorr 2]])</f>
        <v>3.0333333333333101E-2</v>
      </c>
      <c r="L585" s="8">
        <f>Table21[[#This Row],[Abs Erorr 2]]/Table21[[#This Row],[Adj Close]]</f>
        <v>7.8855469190041074E-3</v>
      </c>
      <c r="M585" s="6">
        <f t="shared" ref="M585:M648" si="49">AVERAGE(B579:B584)</f>
        <v>3.8118000000000003</v>
      </c>
      <c r="N585" s="11">
        <f>Table21[[#This Row],[Adj Close]]-Table21[[#This Row],[6-MA]]</f>
        <v>3.4899999999999487E-2</v>
      </c>
      <c r="O585" s="12">
        <f>(Table21[[#This Row],[Adj Close]]-M585)^2</f>
        <v>1.2180099999999643E-3</v>
      </c>
      <c r="P585" s="12">
        <f>ABS(Table21[[#This Row],[Erorr 3]])</f>
        <v>3.4899999999999487E-2</v>
      </c>
      <c r="Q585" s="182">
        <f>Table21[[#This Row],[Abs Erorr 3]]/Table21[[#This Row],[Adj Close]]</f>
        <v>9.0727116749420248E-3</v>
      </c>
    </row>
    <row r="586" spans="1:17" x14ac:dyDescent="0.3">
      <c r="A586" s="72">
        <v>44314</v>
      </c>
      <c r="B586" s="95">
        <v>3.8285</v>
      </c>
      <c r="C586" s="6">
        <f t="shared" si="46"/>
        <v>3.8466999999999998</v>
      </c>
      <c r="D586" s="19">
        <f>Table21[[#This Row],[Adj Close]]-Table21[[#This Row],[Naive Trend ]]</f>
        <v>-1.8199999999999772E-2</v>
      </c>
      <c r="E586" s="7">
        <f t="shared" si="45"/>
        <v>3.3123999999999171E-4</v>
      </c>
      <c r="F586" s="7">
        <f>ABS(Table21[[#This Row],[Erorr 1]])</f>
        <v>1.8199999999999772E-2</v>
      </c>
      <c r="G586" s="8">
        <f>Table21[[#This Row],[Abs Erorr 1]]/Table21[[#This Row],[Adj Close]]</f>
        <v>4.753820033955798E-3</v>
      </c>
      <c r="H586" s="6">
        <f t="shared" si="48"/>
        <v>3.8345666666666669</v>
      </c>
      <c r="I586" s="9">
        <f>(Table21[[#This Row],[Adj Close]]-Table21[[#This Row],[3-MA]])</f>
        <v>-6.0666666666668867E-3</v>
      </c>
      <c r="J586" s="5">
        <f t="shared" si="47"/>
        <v>3.6804444444447115E-5</v>
      </c>
      <c r="K586" s="5">
        <f>ABS(Table21[[#This Row],[Erorr 2]])</f>
        <v>6.0666666666668867E-3</v>
      </c>
      <c r="L586" s="8">
        <f>Table21[[#This Row],[Abs Erorr 2]]/Table21[[#This Row],[Adj Close]]</f>
        <v>1.5846066779853433E-3</v>
      </c>
      <c r="M586" s="6">
        <f t="shared" si="49"/>
        <v>3.8193833333333331</v>
      </c>
      <c r="N586" s="11">
        <f>Table21[[#This Row],[Adj Close]]-Table21[[#This Row],[6-MA]]</f>
        <v>9.1166666666668839E-3</v>
      </c>
      <c r="O586" s="12">
        <f>(Table21[[#This Row],[Adj Close]]-M586)^2</f>
        <v>8.311361111111507E-5</v>
      </c>
      <c r="P586" s="12">
        <f>ABS(Table21[[#This Row],[Erorr 3]])</f>
        <v>9.1166666666668839E-3</v>
      </c>
      <c r="Q586" s="182">
        <f>Table21[[#This Row],[Abs Erorr 3]]/Table21[[#This Row],[Adj Close]]</f>
        <v>2.3812633320273954E-3</v>
      </c>
    </row>
    <row r="587" spans="1:17" x14ac:dyDescent="0.3">
      <c r="A587" s="72">
        <v>44315</v>
      </c>
      <c r="B587" s="95">
        <v>4.2568999999999999</v>
      </c>
      <c r="C587" s="6">
        <f t="shared" si="46"/>
        <v>3.8285</v>
      </c>
      <c r="D587" s="19">
        <f>Table21[[#This Row],[Adj Close]]-Table21[[#This Row],[Naive Trend ]]</f>
        <v>0.42839999999999989</v>
      </c>
      <c r="E587" s="7">
        <f t="shared" si="45"/>
        <v>0.18352655999999989</v>
      </c>
      <c r="F587" s="7">
        <f>ABS(Table21[[#This Row],[Erorr 1]])</f>
        <v>0.42839999999999989</v>
      </c>
      <c r="G587" s="8">
        <f>Table21[[#This Row],[Abs Erorr 1]]/Table21[[#This Row],[Adj Close]]</f>
        <v>0.10063661349808543</v>
      </c>
      <c r="H587" s="6">
        <f t="shared" si="48"/>
        <v>3.8345666666666669</v>
      </c>
      <c r="I587" s="9">
        <f>(Table21[[#This Row],[Adj Close]]-Table21[[#This Row],[3-MA]])</f>
        <v>0.42233333333333301</v>
      </c>
      <c r="J587" s="5">
        <f t="shared" si="47"/>
        <v>0.17836544444444416</v>
      </c>
      <c r="K587" s="5">
        <f>ABS(Table21[[#This Row],[Erorr 2]])</f>
        <v>0.42233333333333301</v>
      </c>
      <c r="L587" s="8">
        <f>Table21[[#This Row],[Abs Erorr 2]]/Table21[[#This Row],[Adj Close]]</f>
        <v>9.9211476269898985E-2</v>
      </c>
      <c r="M587" s="6">
        <f t="shared" si="49"/>
        <v>3.8269833333333332</v>
      </c>
      <c r="N587" s="11">
        <f>Table21[[#This Row],[Adj Close]]-Table21[[#This Row],[6-MA]]</f>
        <v>0.42991666666666672</v>
      </c>
      <c r="O587" s="12">
        <f>(Table21[[#This Row],[Adj Close]]-M587)^2</f>
        <v>0.18482834027777784</v>
      </c>
      <c r="P587" s="12">
        <f>ABS(Table21[[#This Row],[Erorr 3]])</f>
        <v>0.42991666666666672</v>
      </c>
      <c r="Q587" s="182">
        <f>Table21[[#This Row],[Abs Erorr 3]]/Table21[[#This Row],[Adj Close]]</f>
        <v>0.10099289780513207</v>
      </c>
    </row>
    <row r="588" spans="1:17" x14ac:dyDescent="0.3">
      <c r="A588" s="72">
        <v>44316</v>
      </c>
      <c r="B588" s="95">
        <v>4.2660999999999998</v>
      </c>
      <c r="C588" s="6">
        <f t="shared" si="46"/>
        <v>4.2568999999999999</v>
      </c>
      <c r="D588" s="19">
        <f>Table21[[#This Row],[Adj Close]]-Table21[[#This Row],[Naive Trend ]]</f>
        <v>9.1999999999998749E-3</v>
      </c>
      <c r="E588" s="7">
        <f t="shared" si="45"/>
        <v>8.4639999999997699E-5</v>
      </c>
      <c r="F588" s="7">
        <f>ABS(Table21[[#This Row],[Erorr 1]])</f>
        <v>9.1999999999998749E-3</v>
      </c>
      <c r="G588" s="8">
        <f>Table21[[#This Row],[Abs Erorr 1]]/Table21[[#This Row],[Adj Close]]</f>
        <v>2.1565364149925869E-3</v>
      </c>
      <c r="H588" s="6">
        <f t="shared" si="48"/>
        <v>3.9773666666666667</v>
      </c>
      <c r="I588" s="9">
        <f>(Table21[[#This Row],[Adj Close]]-Table21[[#This Row],[3-MA]])</f>
        <v>0.28873333333333306</v>
      </c>
      <c r="J588" s="5">
        <f t="shared" si="47"/>
        <v>8.3366937777777622E-2</v>
      </c>
      <c r="K588" s="5">
        <f>ABS(Table21[[#This Row],[Erorr 2]])</f>
        <v>0.28873333333333306</v>
      </c>
      <c r="L588" s="8">
        <f>Table21[[#This Row],[Abs Erorr 2]]/Table21[[#This Row],[Adj Close]]</f>
        <v>6.7680863864731974E-2</v>
      </c>
      <c r="M588" s="6">
        <f t="shared" si="49"/>
        <v>3.8968666666666665</v>
      </c>
      <c r="N588" s="11">
        <f>Table21[[#This Row],[Adj Close]]-Table21[[#This Row],[6-MA]]</f>
        <v>0.3692333333333333</v>
      </c>
      <c r="O588" s="12">
        <f>(Table21[[#This Row],[Adj Close]]-M588)^2</f>
        <v>0.13633325444444441</v>
      </c>
      <c r="P588" s="12">
        <f>ABS(Table21[[#This Row],[Erorr 3]])</f>
        <v>0.3692333333333333</v>
      </c>
      <c r="Q588" s="182">
        <f>Table21[[#This Row],[Abs Erorr 3]]/Table21[[#This Row],[Adj Close]]</f>
        <v>8.6550557495917418E-2</v>
      </c>
    </row>
    <row r="589" spans="1:17" x14ac:dyDescent="0.3">
      <c r="A589" s="72">
        <v>44319</v>
      </c>
      <c r="B589" s="95">
        <v>4.4756999999999998</v>
      </c>
      <c r="C589" s="6">
        <f t="shared" si="46"/>
        <v>4.2660999999999998</v>
      </c>
      <c r="D589" s="19">
        <f>Table21[[#This Row],[Adj Close]]-Table21[[#This Row],[Naive Trend ]]</f>
        <v>0.20960000000000001</v>
      </c>
      <c r="E589" s="7">
        <f t="shared" si="45"/>
        <v>4.3932160000000005E-2</v>
      </c>
      <c r="F589" s="7">
        <f>ABS(Table21[[#This Row],[Erorr 1]])</f>
        <v>0.20960000000000001</v>
      </c>
      <c r="G589" s="8">
        <f>Table21[[#This Row],[Abs Erorr 1]]/Table21[[#This Row],[Adj Close]]</f>
        <v>4.6830663359921358E-2</v>
      </c>
      <c r="H589" s="6">
        <f t="shared" si="48"/>
        <v>4.1171666666666669</v>
      </c>
      <c r="I589" s="9">
        <f>(Table21[[#This Row],[Adj Close]]-Table21[[#This Row],[3-MA]])</f>
        <v>0.35853333333333293</v>
      </c>
      <c r="J589" s="5">
        <f t="shared" si="47"/>
        <v>0.12854615111111081</v>
      </c>
      <c r="K589" s="5">
        <f>ABS(Table21[[#This Row],[Erorr 2]])</f>
        <v>0.35853333333333293</v>
      </c>
      <c r="L589" s="8">
        <f>Table21[[#This Row],[Abs Erorr 2]]/Table21[[#This Row],[Adj Close]]</f>
        <v>8.0106649983987518E-2</v>
      </c>
      <c r="M589" s="6">
        <f t="shared" si="49"/>
        <v>3.9758666666666671</v>
      </c>
      <c r="N589" s="11">
        <f>Table21[[#This Row],[Adj Close]]-Table21[[#This Row],[6-MA]]</f>
        <v>0.49983333333333269</v>
      </c>
      <c r="O589" s="12">
        <f>(Table21[[#This Row],[Adj Close]]-M589)^2</f>
        <v>0.24983336111111046</v>
      </c>
      <c r="P589" s="12">
        <f>ABS(Table21[[#This Row],[Erorr 3]])</f>
        <v>0.49983333333333269</v>
      </c>
      <c r="Q589" s="182">
        <f>Table21[[#This Row],[Abs Erorr 3]]/Table21[[#This Row],[Adj Close]]</f>
        <v>0.11167713057920163</v>
      </c>
    </row>
    <row r="590" spans="1:17" x14ac:dyDescent="0.3">
      <c r="A590" s="72">
        <v>44320</v>
      </c>
      <c r="B590" s="95">
        <v>4.2843</v>
      </c>
      <c r="C590" s="6">
        <f t="shared" si="46"/>
        <v>4.4756999999999998</v>
      </c>
      <c r="D590" s="19">
        <f>Table21[[#This Row],[Adj Close]]-Table21[[#This Row],[Naive Trend ]]</f>
        <v>-0.19139999999999979</v>
      </c>
      <c r="E590" s="7">
        <f t="shared" si="45"/>
        <v>3.6633959999999924E-2</v>
      </c>
      <c r="F590" s="7">
        <f>ABS(Table21[[#This Row],[Erorr 1]])</f>
        <v>0.19139999999999979</v>
      </c>
      <c r="G590" s="8">
        <f>Table21[[#This Row],[Abs Erorr 1]]/Table21[[#This Row],[Adj Close]]</f>
        <v>4.4674742665079425E-2</v>
      </c>
      <c r="H590" s="6">
        <f t="shared" si="48"/>
        <v>4.3328999999999995</v>
      </c>
      <c r="I590" s="9">
        <f>(Table21[[#This Row],[Adj Close]]-Table21[[#This Row],[3-MA]])</f>
        <v>-4.8599999999999532E-2</v>
      </c>
      <c r="J590" s="5">
        <f t="shared" si="47"/>
        <v>2.3619599999999547E-3</v>
      </c>
      <c r="K590" s="5">
        <f>ABS(Table21[[#This Row],[Erorr 2]])</f>
        <v>4.8599999999999532E-2</v>
      </c>
      <c r="L590" s="8">
        <f>Table21[[#This Row],[Abs Erorr 2]]/Table21[[#This Row],[Adj Close]]</f>
        <v>1.134374343533355E-2</v>
      </c>
      <c r="M590" s="6">
        <f t="shared" si="49"/>
        <v>4.083733333333333</v>
      </c>
      <c r="N590" s="11">
        <f>Table21[[#This Row],[Adj Close]]-Table21[[#This Row],[6-MA]]</f>
        <v>0.200566666666667</v>
      </c>
      <c r="O590" s="12">
        <f>(Table21[[#This Row],[Adj Close]]-M590)^2</f>
        <v>4.022698777777791E-2</v>
      </c>
      <c r="P590" s="12">
        <f>ABS(Table21[[#This Row],[Erorr 3]])</f>
        <v>0.200566666666667</v>
      </c>
      <c r="Q590" s="182">
        <f>Table21[[#This Row],[Abs Erorr 3]]/Table21[[#This Row],[Adj Close]]</f>
        <v>4.6814337620303667E-2</v>
      </c>
    </row>
    <row r="591" spans="1:17" x14ac:dyDescent="0.3">
      <c r="A591" s="72">
        <v>44321</v>
      </c>
      <c r="B591" s="95">
        <v>4.3754</v>
      </c>
      <c r="C591" s="6">
        <f t="shared" si="46"/>
        <v>4.2843</v>
      </c>
      <c r="D591" s="19">
        <f>Table21[[#This Row],[Adj Close]]-Table21[[#This Row],[Naive Trend ]]</f>
        <v>9.1099999999999959E-2</v>
      </c>
      <c r="E591" s="7">
        <f t="shared" si="45"/>
        <v>8.2992099999999926E-3</v>
      </c>
      <c r="F591" s="7">
        <f>ABS(Table21[[#This Row],[Erorr 1]])</f>
        <v>9.1099999999999959E-2</v>
      </c>
      <c r="G591" s="8">
        <f>Table21[[#This Row],[Abs Erorr 1]]/Table21[[#This Row],[Adj Close]]</f>
        <v>2.0820953512821677E-2</v>
      </c>
      <c r="H591" s="6">
        <f t="shared" si="48"/>
        <v>4.3420333333333332</v>
      </c>
      <c r="I591" s="9">
        <f>(Table21[[#This Row],[Adj Close]]-Table21[[#This Row],[3-MA]])</f>
        <v>3.3366666666666767E-2</v>
      </c>
      <c r="J591" s="5">
        <f t="shared" si="47"/>
        <v>1.1133344444444512E-3</v>
      </c>
      <c r="K591" s="5">
        <f>ABS(Table21[[#This Row],[Erorr 2]])</f>
        <v>3.3366666666666767E-2</v>
      </c>
      <c r="L591" s="8">
        <f>Table21[[#This Row],[Abs Erorr 2]]/Table21[[#This Row],[Adj Close]]</f>
        <v>7.6259694351754736E-3</v>
      </c>
      <c r="M591" s="6">
        <f t="shared" si="49"/>
        <v>4.1597</v>
      </c>
      <c r="N591" s="11">
        <f>Table21[[#This Row],[Adj Close]]-Table21[[#This Row],[6-MA]]</f>
        <v>0.2157</v>
      </c>
      <c r="O591" s="12">
        <f>(Table21[[#This Row],[Adj Close]]-M591)^2</f>
        <v>4.6526490000000004E-2</v>
      </c>
      <c r="P591" s="12">
        <f>ABS(Table21[[#This Row],[Erorr 3]])</f>
        <v>0.2157</v>
      </c>
      <c r="Q591" s="182">
        <f>Table21[[#This Row],[Abs Erorr 3]]/Table21[[#This Row],[Adj Close]]</f>
        <v>4.9298349865155189E-2</v>
      </c>
    </row>
    <row r="592" spans="1:17" x14ac:dyDescent="0.3">
      <c r="A592" s="72">
        <v>44322</v>
      </c>
      <c r="B592" s="95">
        <v>4.4393000000000002</v>
      </c>
      <c r="C592" s="6">
        <f t="shared" si="46"/>
        <v>4.3754</v>
      </c>
      <c r="D592" s="19">
        <f>Table21[[#This Row],[Adj Close]]-Table21[[#This Row],[Naive Trend ]]</f>
        <v>6.390000000000029E-2</v>
      </c>
      <c r="E592" s="7">
        <f t="shared" si="45"/>
        <v>4.0832100000000367E-3</v>
      </c>
      <c r="F592" s="7">
        <f>ABS(Table21[[#This Row],[Erorr 1]])</f>
        <v>6.390000000000029E-2</v>
      </c>
      <c r="G592" s="8">
        <f>Table21[[#This Row],[Abs Erorr 1]]/Table21[[#This Row],[Adj Close]]</f>
        <v>1.439416124163726E-2</v>
      </c>
      <c r="H592" s="6">
        <f t="shared" si="48"/>
        <v>4.3784666666666672</v>
      </c>
      <c r="I592" s="9">
        <f>(Table21[[#This Row],[Adj Close]]-Table21[[#This Row],[3-MA]])</f>
        <v>6.0833333333333073E-2</v>
      </c>
      <c r="J592" s="5">
        <f t="shared" si="47"/>
        <v>3.7006944444444127E-3</v>
      </c>
      <c r="K592" s="5">
        <f>ABS(Table21[[#This Row],[Erorr 2]])</f>
        <v>6.0833333333333073E-2</v>
      </c>
      <c r="L592" s="8">
        <f>Table21[[#This Row],[Abs Erorr 2]]/Table21[[#This Row],[Adj Close]]</f>
        <v>1.3703361641099513E-2</v>
      </c>
      <c r="M592" s="6">
        <f t="shared" si="49"/>
        <v>4.2478166666666661</v>
      </c>
      <c r="N592" s="11">
        <f>Table21[[#This Row],[Adj Close]]-Table21[[#This Row],[6-MA]]</f>
        <v>0.19148333333333412</v>
      </c>
      <c r="O592" s="12">
        <f>(Table21[[#This Row],[Adj Close]]-M592)^2</f>
        <v>3.6665866944444743E-2</v>
      </c>
      <c r="P592" s="12">
        <f>ABS(Table21[[#This Row],[Erorr 3]])</f>
        <v>0.19148333333333412</v>
      </c>
      <c r="Q592" s="182">
        <f>Table21[[#This Row],[Abs Erorr 3]]/Table21[[#This Row],[Adj Close]]</f>
        <v>4.3133677231395516E-2</v>
      </c>
    </row>
    <row r="593" spans="1:17" x14ac:dyDescent="0.3">
      <c r="A593" s="72">
        <v>44323</v>
      </c>
      <c r="B593" s="95">
        <v>4.6489000000000003</v>
      </c>
      <c r="C593" s="6">
        <f t="shared" si="46"/>
        <v>4.4393000000000002</v>
      </c>
      <c r="D593" s="19">
        <f>Table21[[#This Row],[Adj Close]]-Table21[[#This Row],[Naive Trend ]]</f>
        <v>0.20960000000000001</v>
      </c>
      <c r="E593" s="7">
        <f t="shared" si="45"/>
        <v>4.3932160000000005E-2</v>
      </c>
      <c r="F593" s="7">
        <f>ABS(Table21[[#This Row],[Erorr 1]])</f>
        <v>0.20960000000000001</v>
      </c>
      <c r="G593" s="8">
        <f>Table21[[#This Row],[Abs Erorr 1]]/Table21[[#This Row],[Adj Close]]</f>
        <v>4.5085934307040373E-2</v>
      </c>
      <c r="H593" s="6">
        <f t="shared" si="48"/>
        <v>4.3663333333333334</v>
      </c>
      <c r="I593" s="9">
        <f>(Table21[[#This Row],[Adj Close]]-Table21[[#This Row],[3-MA]])</f>
        <v>0.28256666666666685</v>
      </c>
      <c r="J593" s="5">
        <f t="shared" si="47"/>
        <v>7.9843921111111216E-2</v>
      </c>
      <c r="K593" s="5">
        <f>ABS(Table21[[#This Row],[Erorr 2]])</f>
        <v>0.28256666666666685</v>
      </c>
      <c r="L593" s="8">
        <f>Table21[[#This Row],[Abs Erorr 2]]/Table21[[#This Row],[Adj Close]]</f>
        <v>6.0781403486129371E-2</v>
      </c>
      <c r="M593" s="6">
        <f t="shared" si="49"/>
        <v>4.3496166666666669</v>
      </c>
      <c r="N593" s="11">
        <f>Table21[[#This Row],[Adj Close]]-Table21[[#This Row],[6-MA]]</f>
        <v>0.29928333333333335</v>
      </c>
      <c r="O593" s="12">
        <f>(Table21[[#This Row],[Adj Close]]-M593)^2</f>
        <v>8.9570513611111124E-2</v>
      </c>
      <c r="P593" s="12">
        <f>ABS(Table21[[#This Row],[Erorr 3]])</f>
        <v>0.29928333333333335</v>
      </c>
      <c r="Q593" s="182">
        <f>Table21[[#This Row],[Abs Erorr 3]]/Table21[[#This Row],[Adj Close]]</f>
        <v>6.4377236192074111E-2</v>
      </c>
    </row>
    <row r="594" spans="1:17" x14ac:dyDescent="0.3">
      <c r="A594" s="72">
        <v>44326</v>
      </c>
      <c r="B594" s="95">
        <v>4.5395000000000003</v>
      </c>
      <c r="C594" s="6">
        <f t="shared" si="46"/>
        <v>4.6489000000000003</v>
      </c>
      <c r="D594" s="19">
        <f>Table21[[#This Row],[Adj Close]]-Table21[[#This Row],[Naive Trend ]]</f>
        <v>-0.10939999999999994</v>
      </c>
      <c r="E594" s="7">
        <f t="shared" si="45"/>
        <v>1.1968359999999987E-2</v>
      </c>
      <c r="F594" s="7">
        <f>ABS(Table21[[#This Row],[Erorr 1]])</f>
        <v>0.10939999999999994</v>
      </c>
      <c r="G594" s="8">
        <f>Table21[[#This Row],[Abs Erorr 1]]/Table21[[#This Row],[Adj Close]]</f>
        <v>2.4099570437272812E-2</v>
      </c>
      <c r="H594" s="6">
        <f t="shared" si="48"/>
        <v>4.4878666666666662</v>
      </c>
      <c r="I594" s="9">
        <f>(Table21[[#This Row],[Adj Close]]-Table21[[#This Row],[3-MA]])</f>
        <v>5.1633333333334086E-2</v>
      </c>
      <c r="J594" s="5">
        <f t="shared" si="47"/>
        <v>2.6660011111111887E-3</v>
      </c>
      <c r="K594" s="5">
        <f>ABS(Table21[[#This Row],[Erorr 2]])</f>
        <v>5.1633333333334086E-2</v>
      </c>
      <c r="L594" s="8">
        <f>Table21[[#This Row],[Abs Erorr 2]]/Table21[[#This Row],[Adj Close]]</f>
        <v>1.137423357932241E-2</v>
      </c>
      <c r="M594" s="6">
        <f t="shared" si="49"/>
        <v>4.4149500000000002</v>
      </c>
      <c r="N594" s="11">
        <f>Table21[[#This Row],[Adj Close]]-Table21[[#This Row],[6-MA]]</f>
        <v>0.12455000000000016</v>
      </c>
      <c r="O594" s="12">
        <f>(Table21[[#This Row],[Adj Close]]-M594)^2</f>
        <v>1.5512702500000039E-2</v>
      </c>
      <c r="P594" s="12">
        <f>ABS(Table21[[#This Row],[Erorr 3]])</f>
        <v>0.12455000000000016</v>
      </c>
      <c r="Q594" s="182">
        <f>Table21[[#This Row],[Abs Erorr 3]]/Table21[[#This Row],[Adj Close]]</f>
        <v>2.7436942394536878E-2</v>
      </c>
    </row>
    <row r="595" spans="1:17" x14ac:dyDescent="0.3">
      <c r="A595" s="72">
        <v>44327</v>
      </c>
      <c r="B595" s="95">
        <v>4.4939</v>
      </c>
      <c r="C595" s="6">
        <f t="shared" si="46"/>
        <v>4.5395000000000003</v>
      </c>
      <c r="D595" s="19">
        <f>Table21[[#This Row],[Adj Close]]-Table21[[#This Row],[Naive Trend ]]</f>
        <v>-4.5600000000000307E-2</v>
      </c>
      <c r="E595" s="7">
        <f t="shared" si="45"/>
        <v>2.0793600000000279E-3</v>
      </c>
      <c r="F595" s="7">
        <f>ABS(Table21[[#This Row],[Erorr 1]])</f>
        <v>4.5600000000000307E-2</v>
      </c>
      <c r="G595" s="8">
        <f>Table21[[#This Row],[Abs Erorr 1]]/Table21[[#This Row],[Adj Close]]</f>
        <v>1.0147088275217585E-2</v>
      </c>
      <c r="H595" s="6">
        <f t="shared" si="48"/>
        <v>4.5425666666666666</v>
      </c>
      <c r="I595" s="9">
        <f>(Table21[[#This Row],[Adj Close]]-Table21[[#This Row],[3-MA]])</f>
        <v>-4.8666666666666636E-2</v>
      </c>
      <c r="J595" s="5">
        <f t="shared" si="47"/>
        <v>2.3684444444444413E-3</v>
      </c>
      <c r="K595" s="5">
        <f>ABS(Table21[[#This Row],[Erorr 2]])</f>
        <v>4.8666666666666636E-2</v>
      </c>
      <c r="L595" s="8">
        <f>Table21[[#This Row],[Abs Erorr 2]]/Table21[[#This Row],[Adj Close]]</f>
        <v>1.0829494796650267E-2</v>
      </c>
      <c r="M595" s="6">
        <f t="shared" si="49"/>
        <v>4.4605166666666669</v>
      </c>
      <c r="N595" s="11">
        <f>Table21[[#This Row],[Adj Close]]-Table21[[#This Row],[6-MA]]</f>
        <v>3.3383333333333098E-2</v>
      </c>
      <c r="O595" s="12">
        <f>(Table21[[#This Row],[Adj Close]]-M595)^2</f>
        <v>1.1144469444444288E-3</v>
      </c>
      <c r="P595" s="12">
        <f>ABS(Table21[[#This Row],[Erorr 3]])</f>
        <v>3.3383333333333098E-2</v>
      </c>
      <c r="Q595" s="182">
        <f>Table21[[#This Row],[Abs Erorr 3]]/Table21[[#This Row],[Adj Close]]</f>
        <v>7.4285883827706666E-3</v>
      </c>
    </row>
    <row r="596" spans="1:17" x14ac:dyDescent="0.3">
      <c r="A596" s="72">
        <v>44328</v>
      </c>
      <c r="B596" s="95">
        <v>4.2934000000000001</v>
      </c>
      <c r="C596" s="6">
        <f t="shared" si="46"/>
        <v>4.4939</v>
      </c>
      <c r="D596" s="19">
        <f>Table21[[#This Row],[Adj Close]]-Table21[[#This Row],[Naive Trend ]]</f>
        <v>-0.2004999999999999</v>
      </c>
      <c r="E596" s="7">
        <f t="shared" si="45"/>
        <v>4.0200249999999958E-2</v>
      </c>
      <c r="F596" s="7">
        <f>ABS(Table21[[#This Row],[Erorr 1]])</f>
        <v>0.2004999999999999</v>
      </c>
      <c r="G596" s="8">
        <f>Table21[[#This Row],[Abs Erorr 1]]/Table21[[#This Row],[Adj Close]]</f>
        <v>4.6699585410164411E-2</v>
      </c>
      <c r="H596" s="6">
        <f t="shared" si="48"/>
        <v>4.5607666666666669</v>
      </c>
      <c r="I596" s="9">
        <f>(Table21[[#This Row],[Adj Close]]-Table21[[#This Row],[3-MA]])</f>
        <v>-0.26736666666666675</v>
      </c>
      <c r="J596" s="5">
        <f t="shared" si="47"/>
        <v>7.1484934444444495E-2</v>
      </c>
      <c r="K596" s="5">
        <f>ABS(Table21[[#This Row],[Erorr 2]])</f>
        <v>0.26736666666666675</v>
      </c>
      <c r="L596" s="8">
        <f>Table21[[#This Row],[Abs Erorr 2]]/Table21[[#This Row],[Adj Close]]</f>
        <v>6.2273877734817802E-2</v>
      </c>
      <c r="M596" s="6">
        <f t="shared" si="49"/>
        <v>4.4635500000000006</v>
      </c>
      <c r="N596" s="11">
        <f>Table21[[#This Row],[Adj Close]]-Table21[[#This Row],[6-MA]]</f>
        <v>-0.17015000000000047</v>
      </c>
      <c r="O596" s="12">
        <f>(Table21[[#This Row],[Adj Close]]-M596)^2</f>
        <v>2.8951022500000159E-2</v>
      </c>
      <c r="P596" s="12">
        <f>ABS(Table21[[#This Row],[Erorr 3]])</f>
        <v>0.17015000000000047</v>
      </c>
      <c r="Q596" s="182">
        <f>Table21[[#This Row],[Abs Erorr 3]]/Table21[[#This Row],[Adj Close]]</f>
        <v>3.9630595798202002E-2</v>
      </c>
    </row>
    <row r="597" spans="1:17" x14ac:dyDescent="0.3">
      <c r="A597" s="72">
        <v>44329</v>
      </c>
      <c r="B597" s="95">
        <v>4.3299000000000003</v>
      </c>
      <c r="C597" s="6">
        <f t="shared" si="46"/>
        <v>4.2934000000000001</v>
      </c>
      <c r="D597" s="19">
        <f>Table21[[#This Row],[Adj Close]]-Table21[[#This Row],[Naive Trend ]]</f>
        <v>3.6500000000000199E-2</v>
      </c>
      <c r="E597" s="7">
        <f t="shared" si="45"/>
        <v>1.3322500000000146E-3</v>
      </c>
      <c r="F597" s="7">
        <f>ABS(Table21[[#This Row],[Erorr 1]])</f>
        <v>3.6500000000000199E-2</v>
      </c>
      <c r="G597" s="8">
        <f>Table21[[#This Row],[Abs Erorr 1]]/Table21[[#This Row],[Adj Close]]</f>
        <v>8.4297558835077484E-3</v>
      </c>
      <c r="H597" s="6">
        <f t="shared" si="48"/>
        <v>4.4422666666666668</v>
      </c>
      <c r="I597" s="9">
        <f>(Table21[[#This Row],[Adj Close]]-Table21[[#This Row],[3-MA]])</f>
        <v>-0.1123666666666665</v>
      </c>
      <c r="J597" s="5">
        <f t="shared" si="47"/>
        <v>1.2626267777777742E-2</v>
      </c>
      <c r="K597" s="5">
        <f>ABS(Table21[[#This Row],[Erorr 2]])</f>
        <v>0.1123666666666665</v>
      </c>
      <c r="L597" s="8">
        <f>Table21[[#This Row],[Abs Erorr 2]]/Table21[[#This Row],[Adj Close]]</f>
        <v>2.5951330669684403E-2</v>
      </c>
      <c r="M597" s="6">
        <f t="shared" si="49"/>
        <v>4.4650666666666661</v>
      </c>
      <c r="N597" s="11">
        <f>Table21[[#This Row],[Adj Close]]-Table21[[#This Row],[6-MA]]</f>
        <v>-0.13516666666666577</v>
      </c>
      <c r="O597" s="12">
        <f>(Table21[[#This Row],[Adj Close]]-M597)^2</f>
        <v>1.8270027777777535E-2</v>
      </c>
      <c r="P597" s="12">
        <f>ABS(Table21[[#This Row],[Erorr 3]])</f>
        <v>0.13516666666666577</v>
      </c>
      <c r="Q597" s="182">
        <f>Table21[[#This Row],[Abs Erorr 3]]/Table21[[#This Row],[Adj Close]]</f>
        <v>3.1217041194176714E-2</v>
      </c>
    </row>
    <row r="598" spans="1:17" x14ac:dyDescent="0.3">
      <c r="A598" s="72">
        <v>44330</v>
      </c>
      <c r="B598" s="95">
        <v>4.4665999999999997</v>
      </c>
      <c r="C598" s="6">
        <f t="shared" si="46"/>
        <v>4.3299000000000003</v>
      </c>
      <c r="D598" s="19">
        <f>Table21[[#This Row],[Adj Close]]-Table21[[#This Row],[Naive Trend ]]</f>
        <v>0.13669999999999938</v>
      </c>
      <c r="E598" s="7">
        <f t="shared" si="45"/>
        <v>1.8686889999999831E-2</v>
      </c>
      <c r="F598" s="7">
        <f>ABS(Table21[[#This Row],[Erorr 1]])</f>
        <v>0.13669999999999938</v>
      </c>
      <c r="G598" s="8">
        <f>Table21[[#This Row],[Abs Erorr 1]]/Table21[[#This Row],[Adj Close]]</f>
        <v>3.0604934402005863E-2</v>
      </c>
      <c r="H598" s="6">
        <f t="shared" si="48"/>
        <v>4.3723999999999998</v>
      </c>
      <c r="I598" s="9">
        <f>(Table21[[#This Row],[Adj Close]]-Table21[[#This Row],[3-MA]])</f>
        <v>9.4199999999999839E-2</v>
      </c>
      <c r="J598" s="5">
        <f t="shared" si="47"/>
        <v>8.8736399999999691E-3</v>
      </c>
      <c r="K598" s="5">
        <f>ABS(Table21[[#This Row],[Erorr 2]])</f>
        <v>9.4199999999999839E-2</v>
      </c>
      <c r="L598" s="8">
        <f>Table21[[#This Row],[Abs Erorr 2]]/Table21[[#This Row],[Adj Close]]</f>
        <v>2.1089867012940456E-2</v>
      </c>
      <c r="M598" s="6">
        <f t="shared" si="49"/>
        <v>4.4574833333333332</v>
      </c>
      <c r="N598" s="11">
        <f>Table21[[#This Row],[Adj Close]]-Table21[[#This Row],[6-MA]]</f>
        <v>9.1166666666664398E-3</v>
      </c>
      <c r="O598" s="12">
        <f>(Table21[[#This Row],[Adj Close]]-M598)^2</f>
        <v>8.3113611111106979E-5</v>
      </c>
      <c r="P598" s="12">
        <f>ABS(Table21[[#This Row],[Erorr 3]])</f>
        <v>9.1166666666664398E-3</v>
      </c>
      <c r="Q598" s="182">
        <f>Table21[[#This Row],[Abs Erorr 3]]/Table21[[#This Row],[Adj Close]]</f>
        <v>2.0410752399289034E-3</v>
      </c>
    </row>
    <row r="599" spans="1:17" x14ac:dyDescent="0.3">
      <c r="A599" s="72">
        <v>44333</v>
      </c>
      <c r="B599" s="95">
        <v>4.4756999999999998</v>
      </c>
      <c r="C599" s="6">
        <f t="shared" si="46"/>
        <v>4.4665999999999997</v>
      </c>
      <c r="D599" s="19">
        <f>Table21[[#This Row],[Adj Close]]-Table21[[#This Row],[Naive Trend ]]</f>
        <v>9.100000000000108E-3</v>
      </c>
      <c r="E599" s="7">
        <f t="shared" si="45"/>
        <v>8.2810000000001967E-5</v>
      </c>
      <c r="F599" s="7">
        <f>ABS(Table21[[#This Row],[Erorr 1]])</f>
        <v>9.100000000000108E-3</v>
      </c>
      <c r="G599" s="8">
        <f>Table21[[#This Row],[Abs Erorr 1]]/Table21[[#This Row],[Adj Close]]</f>
        <v>2.0332015103782892E-3</v>
      </c>
      <c r="H599" s="6">
        <f t="shared" si="48"/>
        <v>4.3632999999999997</v>
      </c>
      <c r="I599" s="9">
        <f>(Table21[[#This Row],[Adj Close]]-Table21[[#This Row],[3-MA]])</f>
        <v>0.11240000000000006</v>
      </c>
      <c r="J599" s="5">
        <f t="shared" si="47"/>
        <v>1.2633760000000013E-2</v>
      </c>
      <c r="K599" s="5">
        <f>ABS(Table21[[#This Row],[Erorr 2]])</f>
        <v>0.11240000000000006</v>
      </c>
      <c r="L599" s="8">
        <f>Table21[[#This Row],[Abs Erorr 2]]/Table21[[#This Row],[Adj Close]]</f>
        <v>2.5113390084232648E-2</v>
      </c>
      <c r="M599" s="6">
        <f t="shared" si="49"/>
        <v>4.4620333333333342</v>
      </c>
      <c r="N599" s="11">
        <f>Table21[[#This Row],[Adj Close]]-Table21[[#This Row],[6-MA]]</f>
        <v>1.3666666666665606E-2</v>
      </c>
      <c r="O599" s="12">
        <f>(Table21[[#This Row],[Adj Close]]-M599)^2</f>
        <v>1.8677777777774879E-4</v>
      </c>
      <c r="P599" s="12">
        <f>ABS(Table21[[#This Row],[Erorr 3]])</f>
        <v>1.3666666666665606E-2</v>
      </c>
      <c r="Q599" s="182">
        <f>Table21[[#This Row],[Abs Erorr 3]]/Table21[[#This Row],[Adj Close]]</f>
        <v>3.0535260778572306E-3</v>
      </c>
    </row>
    <row r="600" spans="1:17" x14ac:dyDescent="0.3">
      <c r="A600" s="72">
        <v>44334</v>
      </c>
      <c r="B600" s="95">
        <v>4.5395000000000003</v>
      </c>
      <c r="C600" s="6">
        <f t="shared" si="46"/>
        <v>4.4756999999999998</v>
      </c>
      <c r="D600" s="19">
        <f>Table21[[#This Row],[Adj Close]]-Table21[[#This Row],[Naive Trend ]]</f>
        <v>6.3800000000000523E-2</v>
      </c>
      <c r="E600" s="7">
        <f t="shared" si="45"/>
        <v>4.0704400000000666E-3</v>
      </c>
      <c r="F600" s="7">
        <f>ABS(Table21[[#This Row],[Erorr 1]])</f>
        <v>6.3800000000000523E-2</v>
      </c>
      <c r="G600" s="8">
        <f>Table21[[#This Row],[Abs Erorr 1]]/Table21[[#This Row],[Adj Close]]</f>
        <v>1.4054411278775309E-2</v>
      </c>
      <c r="H600" s="6">
        <f t="shared" si="48"/>
        <v>4.4240666666666666</v>
      </c>
      <c r="I600" s="9">
        <f>(Table21[[#This Row],[Adj Close]]-Table21[[#This Row],[3-MA]])</f>
        <v>0.11543333333333372</v>
      </c>
      <c r="J600" s="5">
        <f t="shared" si="47"/>
        <v>1.3324854444444534E-2</v>
      </c>
      <c r="K600" s="5">
        <f>ABS(Table21[[#This Row],[Erorr 2]])</f>
        <v>0.11543333333333372</v>
      </c>
      <c r="L600" s="8">
        <f>Table21[[#This Row],[Abs Erorr 2]]/Table21[[#This Row],[Adj Close]]</f>
        <v>2.5428644858097524E-2</v>
      </c>
      <c r="M600" s="6">
        <f t="shared" si="49"/>
        <v>4.4331666666666667</v>
      </c>
      <c r="N600" s="11">
        <f>Table21[[#This Row],[Adj Close]]-Table21[[#This Row],[6-MA]]</f>
        <v>0.10633333333333361</v>
      </c>
      <c r="O600" s="12">
        <f>(Table21[[#This Row],[Adj Close]]-M600)^2</f>
        <v>1.1306777777777837E-2</v>
      </c>
      <c r="P600" s="12">
        <f>ABS(Table21[[#This Row],[Erorr 3]])</f>
        <v>0.10633333333333361</v>
      </c>
      <c r="Q600" s="182">
        <f>Table21[[#This Row],[Abs Erorr 3]]/Table21[[#This Row],[Adj Close]]</f>
        <v>2.3424018797958718E-2</v>
      </c>
    </row>
    <row r="601" spans="1:17" x14ac:dyDescent="0.3">
      <c r="A601" s="72">
        <v>44335</v>
      </c>
      <c r="B601" s="95">
        <v>4.5030999999999999</v>
      </c>
      <c r="C601" s="6">
        <f t="shared" si="46"/>
        <v>4.5395000000000003</v>
      </c>
      <c r="D601" s="19">
        <f>Table21[[#This Row],[Adj Close]]-Table21[[#This Row],[Naive Trend ]]</f>
        <v>-3.6400000000000432E-2</v>
      </c>
      <c r="E601" s="7">
        <f t="shared" si="45"/>
        <v>1.3249600000000315E-3</v>
      </c>
      <c r="F601" s="7">
        <f>ABS(Table21[[#This Row],[Erorr 1]])</f>
        <v>3.6400000000000432E-2</v>
      </c>
      <c r="G601" s="8">
        <f>Table21[[#This Row],[Abs Erorr 1]]/Table21[[#This Row],[Adj Close]]</f>
        <v>8.0833203792943596E-3</v>
      </c>
      <c r="H601" s="6">
        <f t="shared" si="48"/>
        <v>4.4939333333333336</v>
      </c>
      <c r="I601" s="9">
        <f>(Table21[[#This Row],[Adj Close]]-Table21[[#This Row],[3-MA]])</f>
        <v>9.1666666666663232E-3</v>
      </c>
      <c r="J601" s="5">
        <f t="shared" si="47"/>
        <v>8.4027777777771482E-5</v>
      </c>
      <c r="K601" s="5">
        <f>ABS(Table21[[#This Row],[Erorr 2]])</f>
        <v>9.1666666666663232E-3</v>
      </c>
      <c r="L601" s="8">
        <f>Table21[[#This Row],[Abs Erorr 2]]/Table21[[#This Row],[Adj Close]]</f>
        <v>2.0356347109027834E-3</v>
      </c>
      <c r="M601" s="6">
        <f t="shared" si="49"/>
        <v>4.4331666666666667</v>
      </c>
      <c r="N601" s="11">
        <f>Table21[[#This Row],[Adj Close]]-Table21[[#This Row],[6-MA]]</f>
        <v>6.9933333333333181E-2</v>
      </c>
      <c r="O601" s="12">
        <f>(Table21[[#This Row],[Adj Close]]-M601)^2</f>
        <v>4.89067111111109E-3</v>
      </c>
      <c r="P601" s="12">
        <f>ABS(Table21[[#This Row],[Erorr 3]])</f>
        <v>6.9933333333333181E-2</v>
      </c>
      <c r="Q601" s="182">
        <f>Table21[[#This Row],[Abs Erorr 3]]/Table21[[#This Row],[Adj Close]]</f>
        <v>1.5530042267178874E-2</v>
      </c>
    </row>
    <row r="602" spans="1:17" x14ac:dyDescent="0.3">
      <c r="A602" s="72">
        <v>44336</v>
      </c>
      <c r="B602" s="95">
        <v>4.6944999999999997</v>
      </c>
      <c r="C602" s="6">
        <f t="shared" si="46"/>
        <v>4.5030999999999999</v>
      </c>
      <c r="D602" s="19">
        <f>Table21[[#This Row],[Adj Close]]-Table21[[#This Row],[Naive Trend ]]</f>
        <v>0.19139999999999979</v>
      </c>
      <c r="E602" s="7">
        <f t="shared" si="45"/>
        <v>3.6633959999999924E-2</v>
      </c>
      <c r="F602" s="7">
        <f>ABS(Table21[[#This Row],[Erorr 1]])</f>
        <v>0.19139999999999979</v>
      </c>
      <c r="G602" s="8">
        <f>Table21[[#This Row],[Abs Erorr 1]]/Table21[[#This Row],[Adj Close]]</f>
        <v>4.077111513473209E-2</v>
      </c>
      <c r="H602" s="6">
        <f t="shared" si="48"/>
        <v>4.5061</v>
      </c>
      <c r="I602" s="9">
        <f>(Table21[[#This Row],[Adj Close]]-Table21[[#This Row],[3-MA]])</f>
        <v>0.18839999999999968</v>
      </c>
      <c r="J602" s="5">
        <f t="shared" si="47"/>
        <v>3.5494559999999876E-2</v>
      </c>
      <c r="K602" s="5">
        <f>ABS(Table21[[#This Row],[Erorr 2]])</f>
        <v>0.18839999999999968</v>
      </c>
      <c r="L602" s="8">
        <f>Table21[[#This Row],[Abs Erorr 2]]/Table21[[#This Row],[Adj Close]]</f>
        <v>4.0132069442965108E-2</v>
      </c>
      <c r="M602" s="6">
        <f t="shared" si="49"/>
        <v>4.4347000000000003</v>
      </c>
      <c r="N602" s="11">
        <f>Table21[[#This Row],[Adj Close]]-Table21[[#This Row],[6-MA]]</f>
        <v>0.25979999999999936</v>
      </c>
      <c r="O602" s="12">
        <f>(Table21[[#This Row],[Adj Close]]-M602)^2</f>
        <v>6.7496039999999674E-2</v>
      </c>
      <c r="P602" s="12">
        <f>ABS(Table21[[#This Row],[Erorr 3]])</f>
        <v>0.25979999999999936</v>
      </c>
      <c r="Q602" s="182">
        <f>Table21[[#This Row],[Abs Erorr 3]]/Table21[[#This Row],[Adj Close]]</f>
        <v>5.5341356907018718E-2</v>
      </c>
    </row>
    <row r="603" spans="1:17" x14ac:dyDescent="0.3">
      <c r="A603" s="72">
        <v>44337</v>
      </c>
      <c r="B603" s="95">
        <v>4.6032999999999999</v>
      </c>
      <c r="C603" s="6">
        <f t="shared" si="46"/>
        <v>4.6944999999999997</v>
      </c>
      <c r="D603" s="19">
        <f>Table21[[#This Row],[Adj Close]]-Table21[[#This Row],[Naive Trend ]]</f>
        <v>-9.1199999999999726E-2</v>
      </c>
      <c r="E603" s="7">
        <f t="shared" si="45"/>
        <v>8.3174399999999503E-3</v>
      </c>
      <c r="F603" s="7">
        <f>ABS(Table21[[#This Row],[Erorr 1]])</f>
        <v>9.1199999999999726E-2</v>
      </c>
      <c r="G603" s="8">
        <f>Table21[[#This Row],[Abs Erorr 1]]/Table21[[#This Row],[Adj Close]]</f>
        <v>1.9811874090326444E-2</v>
      </c>
      <c r="H603" s="6">
        <f t="shared" si="48"/>
        <v>4.5790333333333333</v>
      </c>
      <c r="I603" s="9">
        <f>(Table21[[#This Row],[Adj Close]]-Table21[[#This Row],[3-MA]])</f>
        <v>2.4266666666666659E-2</v>
      </c>
      <c r="J603" s="5">
        <f t="shared" si="47"/>
        <v>5.8887111111111069E-4</v>
      </c>
      <c r="K603" s="5">
        <f>ABS(Table21[[#This Row],[Erorr 2]])</f>
        <v>2.4266666666666659E-2</v>
      </c>
      <c r="L603" s="8">
        <f>Table21[[#This Row],[Abs Erorr 2]]/Table21[[#This Row],[Adj Close]]</f>
        <v>5.2715805328061738E-3</v>
      </c>
      <c r="M603" s="6">
        <f t="shared" si="49"/>
        <v>4.5015500000000008</v>
      </c>
      <c r="N603" s="11">
        <f>Table21[[#This Row],[Adj Close]]-Table21[[#This Row],[6-MA]]</f>
        <v>0.10174999999999912</v>
      </c>
      <c r="O603" s="12">
        <f>(Table21[[#This Row],[Adj Close]]-M603)^2</f>
        <v>1.0353062499999821E-2</v>
      </c>
      <c r="P603" s="12">
        <f>ABS(Table21[[#This Row],[Erorr 3]])</f>
        <v>0.10174999999999912</v>
      </c>
      <c r="Q603" s="182">
        <f>Table21[[#This Row],[Abs Erorr 3]]/Table21[[#This Row],[Adj Close]]</f>
        <v>2.2103708209327898E-2</v>
      </c>
    </row>
    <row r="604" spans="1:17" x14ac:dyDescent="0.3">
      <c r="A604" s="72">
        <v>44340</v>
      </c>
      <c r="B604" s="95">
        <v>4.5759999999999996</v>
      </c>
      <c r="C604" s="6">
        <f t="shared" si="46"/>
        <v>4.6032999999999999</v>
      </c>
      <c r="D604" s="19">
        <f>Table21[[#This Row],[Adj Close]]-Table21[[#This Row],[Naive Trend ]]</f>
        <v>-2.7300000000000324E-2</v>
      </c>
      <c r="E604" s="7">
        <f t="shared" si="45"/>
        <v>7.4529000000001769E-4</v>
      </c>
      <c r="F604" s="7">
        <f>ABS(Table21[[#This Row],[Erorr 1]])</f>
        <v>2.7300000000000324E-2</v>
      </c>
      <c r="G604" s="8">
        <f>Table21[[#This Row],[Abs Erorr 1]]/Table21[[#This Row],[Adj Close]]</f>
        <v>5.9659090909091623E-3</v>
      </c>
      <c r="H604" s="6">
        <f t="shared" si="48"/>
        <v>4.6002999999999998</v>
      </c>
      <c r="I604" s="9">
        <f>(Table21[[#This Row],[Adj Close]]-Table21[[#This Row],[3-MA]])</f>
        <v>-2.430000000000021E-2</v>
      </c>
      <c r="J604" s="5">
        <f t="shared" si="47"/>
        <v>5.9049000000001024E-4</v>
      </c>
      <c r="K604" s="5">
        <f>ABS(Table21[[#This Row],[Erorr 2]])</f>
        <v>2.430000000000021E-2</v>
      </c>
      <c r="L604" s="8">
        <f>Table21[[#This Row],[Abs Erorr 2]]/Table21[[#This Row],[Adj Close]]</f>
        <v>5.3103146853147321E-3</v>
      </c>
      <c r="M604" s="6">
        <f t="shared" si="49"/>
        <v>4.5471166666666667</v>
      </c>
      <c r="N604" s="11">
        <f>Table21[[#This Row],[Adj Close]]-Table21[[#This Row],[6-MA]]</f>
        <v>2.8883333333332928E-2</v>
      </c>
      <c r="O604" s="12">
        <f>(Table21[[#This Row],[Adj Close]]-M604)^2</f>
        <v>8.3424694444442107E-4</v>
      </c>
      <c r="P604" s="12">
        <f>ABS(Table21[[#This Row],[Erorr 3]])</f>
        <v>2.8883333333332928E-2</v>
      </c>
      <c r="Q604" s="182">
        <f>Table21[[#This Row],[Abs Erorr 3]]/Table21[[#This Row],[Adj Close]]</f>
        <v>6.3119172494171616E-3</v>
      </c>
    </row>
    <row r="605" spans="1:17" x14ac:dyDescent="0.3">
      <c r="A605" s="72">
        <v>44341</v>
      </c>
      <c r="B605" s="95">
        <v>4.5578000000000003</v>
      </c>
      <c r="C605" s="6">
        <f t="shared" si="46"/>
        <v>4.5759999999999996</v>
      </c>
      <c r="D605" s="19">
        <f>Table21[[#This Row],[Adj Close]]-Table21[[#This Row],[Naive Trend ]]</f>
        <v>-1.8199999999999328E-2</v>
      </c>
      <c r="E605" s="7">
        <f t="shared" si="45"/>
        <v>3.3123999999997556E-4</v>
      </c>
      <c r="F605" s="7">
        <f>ABS(Table21[[#This Row],[Erorr 1]])</f>
        <v>1.8199999999999328E-2</v>
      </c>
      <c r="G605" s="8">
        <f>Table21[[#This Row],[Abs Erorr 1]]/Table21[[#This Row],[Adj Close]]</f>
        <v>3.993154592127633E-3</v>
      </c>
      <c r="H605" s="6">
        <f t="shared" si="48"/>
        <v>4.6246</v>
      </c>
      <c r="I605" s="9">
        <f>(Table21[[#This Row],[Adj Close]]-Table21[[#This Row],[3-MA]])</f>
        <v>-6.6799999999999748E-2</v>
      </c>
      <c r="J605" s="5">
        <f t="shared" si="47"/>
        <v>4.4622399999999663E-3</v>
      </c>
      <c r="K605" s="5">
        <f>ABS(Table21[[#This Row],[Erorr 2]])</f>
        <v>6.6799999999999748E-2</v>
      </c>
      <c r="L605" s="8">
        <f>Table21[[#This Row],[Abs Erorr 2]]/Table21[[#This Row],[Adj Close]]</f>
        <v>1.4656193777699712E-2</v>
      </c>
      <c r="M605" s="6">
        <f t="shared" si="49"/>
        <v>4.5653500000000005</v>
      </c>
      <c r="N605" s="11">
        <f>Table21[[#This Row],[Adj Close]]-Table21[[#This Row],[6-MA]]</f>
        <v>-7.5500000000001677E-3</v>
      </c>
      <c r="O605" s="12">
        <f>(Table21[[#This Row],[Adj Close]]-M605)^2</f>
        <v>5.7002500000002529E-5</v>
      </c>
      <c r="P605" s="12">
        <f>ABS(Table21[[#This Row],[Erorr 3]])</f>
        <v>7.5500000000001677E-3</v>
      </c>
      <c r="Q605" s="182">
        <f>Table21[[#This Row],[Abs Erorr 3]]/Table21[[#This Row],[Adj Close]]</f>
        <v>1.65650094343766E-3</v>
      </c>
    </row>
    <row r="606" spans="1:17" x14ac:dyDescent="0.3">
      <c r="A606" s="72">
        <v>44342</v>
      </c>
      <c r="B606" s="95">
        <v>4.5122</v>
      </c>
      <c r="C606" s="6">
        <f t="shared" si="46"/>
        <v>4.5578000000000003</v>
      </c>
      <c r="D606" s="19">
        <f>Table21[[#This Row],[Adj Close]]-Table21[[#This Row],[Naive Trend ]]</f>
        <v>-4.5600000000000307E-2</v>
      </c>
      <c r="E606" s="7">
        <f t="shared" si="45"/>
        <v>2.0793600000000279E-3</v>
      </c>
      <c r="F606" s="7">
        <f>ABS(Table21[[#This Row],[Erorr 1]])</f>
        <v>4.5600000000000307E-2</v>
      </c>
      <c r="G606" s="8">
        <f>Table21[[#This Row],[Abs Erorr 1]]/Table21[[#This Row],[Adj Close]]</f>
        <v>1.0105935020610857E-2</v>
      </c>
      <c r="H606" s="6">
        <f t="shared" si="48"/>
        <v>4.5790333333333333</v>
      </c>
      <c r="I606" s="9">
        <f>(Table21[[#This Row],[Adj Close]]-Table21[[#This Row],[3-MA]])</f>
        <v>-6.68333333333333E-2</v>
      </c>
      <c r="J606" s="5">
        <f t="shared" si="47"/>
        <v>4.4666944444444398E-3</v>
      </c>
      <c r="K606" s="5">
        <f>ABS(Table21[[#This Row],[Erorr 2]])</f>
        <v>6.68333333333333E-2</v>
      </c>
      <c r="L606" s="8">
        <f>Table21[[#This Row],[Abs Erorr 2]]/Table21[[#This Row],[Adj Close]]</f>
        <v>1.4811695699067706E-2</v>
      </c>
      <c r="M606" s="6">
        <f t="shared" si="49"/>
        <v>4.5790333333333333</v>
      </c>
      <c r="N606" s="11">
        <f>Table21[[#This Row],[Adj Close]]-Table21[[#This Row],[6-MA]]</f>
        <v>-6.68333333333333E-2</v>
      </c>
      <c r="O606" s="12">
        <f>(Table21[[#This Row],[Adj Close]]-M606)^2</f>
        <v>4.4666944444444398E-3</v>
      </c>
      <c r="P606" s="12">
        <f>ABS(Table21[[#This Row],[Erorr 3]])</f>
        <v>6.68333333333333E-2</v>
      </c>
      <c r="Q606" s="182">
        <f>Table21[[#This Row],[Abs Erorr 3]]/Table21[[#This Row],[Adj Close]]</f>
        <v>1.4811695699067706E-2</v>
      </c>
    </row>
    <row r="607" spans="1:17" x14ac:dyDescent="0.3">
      <c r="A607" s="72">
        <v>44343</v>
      </c>
      <c r="B607" s="95">
        <v>4.6215999999999999</v>
      </c>
      <c r="C607" s="6">
        <f t="shared" si="46"/>
        <v>4.5122</v>
      </c>
      <c r="D607" s="19">
        <f>Table21[[#This Row],[Adj Close]]-Table21[[#This Row],[Naive Trend ]]</f>
        <v>0.10939999999999994</v>
      </c>
      <c r="E607" s="7">
        <f t="shared" si="45"/>
        <v>1.1968359999999987E-2</v>
      </c>
      <c r="F607" s="7">
        <f>ABS(Table21[[#This Row],[Erorr 1]])</f>
        <v>0.10939999999999994</v>
      </c>
      <c r="G607" s="8">
        <f>Table21[[#This Row],[Abs Erorr 1]]/Table21[[#This Row],[Adj Close]]</f>
        <v>2.3671455772892494E-2</v>
      </c>
      <c r="H607" s="6">
        <f t="shared" si="48"/>
        <v>4.5486666666666666</v>
      </c>
      <c r="I607" s="9">
        <f>(Table21[[#This Row],[Adj Close]]-Table21[[#This Row],[3-MA]])</f>
        <v>7.2933333333333294E-2</v>
      </c>
      <c r="J607" s="5">
        <f t="shared" si="47"/>
        <v>5.3192711111111051E-3</v>
      </c>
      <c r="K607" s="5">
        <f>ABS(Table21[[#This Row],[Erorr 2]])</f>
        <v>7.2933333333333294E-2</v>
      </c>
      <c r="L607" s="8">
        <f>Table21[[#This Row],[Abs Erorr 2]]/Table21[[#This Row],[Adj Close]]</f>
        <v>1.5780970515261662E-2</v>
      </c>
      <c r="M607" s="6">
        <f t="shared" si="49"/>
        <v>4.5744833333333332</v>
      </c>
      <c r="N607" s="11">
        <f>Table21[[#This Row],[Adj Close]]-Table21[[#This Row],[6-MA]]</f>
        <v>4.7116666666666696E-2</v>
      </c>
      <c r="O607" s="12">
        <f>(Table21[[#This Row],[Adj Close]]-M607)^2</f>
        <v>2.2199802777777807E-3</v>
      </c>
      <c r="P607" s="12">
        <f>ABS(Table21[[#This Row],[Erorr 3]])</f>
        <v>4.7116666666666696E-2</v>
      </c>
      <c r="Q607" s="182">
        <f>Table21[[#This Row],[Abs Erorr 3]]/Table21[[#This Row],[Adj Close]]</f>
        <v>1.019488200334661E-2</v>
      </c>
    </row>
    <row r="608" spans="1:17" x14ac:dyDescent="0.3">
      <c r="A608" s="72">
        <v>44344</v>
      </c>
      <c r="B608" s="95">
        <v>4.7035999999999998</v>
      </c>
      <c r="C608" s="6">
        <f t="shared" si="46"/>
        <v>4.6215999999999999</v>
      </c>
      <c r="D608" s="19">
        <f>Table21[[#This Row],[Adj Close]]-Table21[[#This Row],[Naive Trend ]]</f>
        <v>8.1999999999999851E-2</v>
      </c>
      <c r="E608" s="7">
        <f t="shared" si="45"/>
        <v>6.7239999999999757E-3</v>
      </c>
      <c r="F608" s="7">
        <f>ABS(Table21[[#This Row],[Erorr 1]])</f>
        <v>8.1999999999999851E-2</v>
      </c>
      <c r="G608" s="8">
        <f>Table21[[#This Row],[Abs Erorr 1]]/Table21[[#This Row],[Adj Close]]</f>
        <v>1.7433455225784475E-2</v>
      </c>
      <c r="H608" s="6">
        <f t="shared" si="48"/>
        <v>4.5638666666666667</v>
      </c>
      <c r="I608" s="9">
        <f>(Table21[[#This Row],[Adj Close]]-Table21[[#This Row],[3-MA]])</f>
        <v>0.13973333333333304</v>
      </c>
      <c r="J608" s="5">
        <f t="shared" si="47"/>
        <v>1.9525404444444363E-2</v>
      </c>
      <c r="K608" s="5">
        <f>ABS(Table21[[#This Row],[Erorr 2]])</f>
        <v>0.13973333333333304</v>
      </c>
      <c r="L608" s="8">
        <f>Table21[[#This Row],[Abs Erorr 2]]/Table21[[#This Row],[Adj Close]]</f>
        <v>2.9707741588003454E-2</v>
      </c>
      <c r="M608" s="6">
        <f t="shared" si="49"/>
        <v>4.5942333333333334</v>
      </c>
      <c r="N608" s="11">
        <f>Table21[[#This Row],[Adj Close]]-Table21[[#This Row],[6-MA]]</f>
        <v>0.10936666666666639</v>
      </c>
      <c r="O608" s="12">
        <f>(Table21[[#This Row],[Adj Close]]-M608)^2</f>
        <v>1.1961067777777718E-2</v>
      </c>
      <c r="P608" s="12">
        <f>ABS(Table21[[#This Row],[Erorr 3]])</f>
        <v>0.10936666666666639</v>
      </c>
      <c r="Q608" s="182">
        <f>Table21[[#This Row],[Abs Erorr 3]]/Table21[[#This Row],[Adj Close]]</f>
        <v>2.3251693738129603E-2</v>
      </c>
    </row>
    <row r="609" spans="1:17" x14ac:dyDescent="0.3">
      <c r="A609" s="72">
        <v>44348</v>
      </c>
      <c r="B609" s="95">
        <v>4.7309000000000001</v>
      </c>
      <c r="C609" s="6">
        <f t="shared" si="46"/>
        <v>4.7035999999999998</v>
      </c>
      <c r="D609" s="19">
        <f>Table21[[#This Row],[Adj Close]]-Table21[[#This Row],[Naive Trend ]]</f>
        <v>2.7300000000000324E-2</v>
      </c>
      <c r="E609" s="7">
        <f t="shared" si="45"/>
        <v>7.4529000000001769E-4</v>
      </c>
      <c r="F609" s="7">
        <f>ABS(Table21[[#This Row],[Erorr 1]])</f>
        <v>2.7300000000000324E-2</v>
      </c>
      <c r="G609" s="8">
        <f>Table21[[#This Row],[Abs Erorr 1]]/Table21[[#This Row],[Adj Close]]</f>
        <v>5.7705721955653945E-3</v>
      </c>
      <c r="H609" s="6">
        <f t="shared" si="48"/>
        <v>4.6124666666666672</v>
      </c>
      <c r="I609" s="9">
        <f>(Table21[[#This Row],[Adj Close]]-Table21[[#This Row],[3-MA]])</f>
        <v>0.11843333333333295</v>
      </c>
      <c r="J609" s="5">
        <f t="shared" si="47"/>
        <v>1.4026454444444354E-2</v>
      </c>
      <c r="K609" s="5">
        <f>ABS(Table21[[#This Row],[Erorr 2]])</f>
        <v>0.11843333333333295</v>
      </c>
      <c r="L609" s="8">
        <f>Table21[[#This Row],[Abs Erorr 2]]/Table21[[#This Row],[Adj Close]]</f>
        <v>2.5033996350236308E-2</v>
      </c>
      <c r="M609" s="6">
        <f t="shared" si="49"/>
        <v>4.5957499999999998</v>
      </c>
      <c r="N609" s="11">
        <f>Table21[[#This Row],[Adj Close]]-Table21[[#This Row],[6-MA]]</f>
        <v>0.13515000000000033</v>
      </c>
      <c r="O609" s="12">
        <f>(Table21[[#This Row],[Adj Close]]-M609)^2</f>
        <v>1.8265522500000089E-2</v>
      </c>
      <c r="P609" s="12">
        <f>ABS(Table21[[#This Row],[Erorr 3]])</f>
        <v>0.13515000000000033</v>
      </c>
      <c r="Q609" s="182">
        <f>Table21[[#This Row],[Abs Erorr 3]]/Table21[[#This Row],[Adj Close]]</f>
        <v>2.8567503012111927E-2</v>
      </c>
    </row>
    <row r="610" spans="1:17" x14ac:dyDescent="0.3">
      <c r="A610" s="72">
        <v>44349</v>
      </c>
      <c r="B610" s="95">
        <v>4.968</v>
      </c>
      <c r="C610" s="6">
        <f t="shared" si="46"/>
        <v>4.7309000000000001</v>
      </c>
      <c r="D610" s="19">
        <f>Table21[[#This Row],[Adj Close]]-Table21[[#This Row],[Naive Trend ]]</f>
        <v>0.23709999999999987</v>
      </c>
      <c r="E610" s="7">
        <f t="shared" si="45"/>
        <v>5.6216409999999939E-2</v>
      </c>
      <c r="F610" s="7">
        <f>ABS(Table21[[#This Row],[Erorr 1]])</f>
        <v>0.23709999999999987</v>
      </c>
      <c r="G610" s="8">
        <f>Table21[[#This Row],[Abs Erorr 1]]/Table21[[#This Row],[Adj Close]]</f>
        <v>4.772544283413846E-2</v>
      </c>
      <c r="H610" s="6">
        <f t="shared" si="48"/>
        <v>4.685366666666666</v>
      </c>
      <c r="I610" s="9">
        <f>(Table21[[#This Row],[Adj Close]]-Table21[[#This Row],[3-MA]])</f>
        <v>0.28263333333333396</v>
      </c>
      <c r="J610" s="5">
        <f t="shared" si="47"/>
        <v>7.9881601111111464E-2</v>
      </c>
      <c r="K610" s="5">
        <f>ABS(Table21[[#This Row],[Erorr 2]])</f>
        <v>0.28263333333333396</v>
      </c>
      <c r="L610" s="8">
        <f>Table21[[#This Row],[Abs Erorr 2]]/Table21[[#This Row],[Adj Close]]</f>
        <v>5.6890767579173503E-2</v>
      </c>
      <c r="M610" s="6">
        <f t="shared" si="49"/>
        <v>4.6170166666666672</v>
      </c>
      <c r="N610" s="11">
        <f>Table21[[#This Row],[Adj Close]]-Table21[[#This Row],[6-MA]]</f>
        <v>0.35098333333333276</v>
      </c>
      <c r="O610" s="12">
        <f>(Table21[[#This Row],[Adj Close]]-M610)^2</f>
        <v>0.12318930027777737</v>
      </c>
      <c r="P610" s="12">
        <f>ABS(Table21[[#This Row],[Erorr 3]])</f>
        <v>0.35098333333333276</v>
      </c>
      <c r="Q610" s="182">
        <f>Table21[[#This Row],[Abs Erorr 3]]/Table21[[#This Row],[Adj Close]]</f>
        <v>7.0648819108963923E-2</v>
      </c>
    </row>
    <row r="611" spans="1:17" x14ac:dyDescent="0.3">
      <c r="A611" s="72">
        <v>44350</v>
      </c>
      <c r="B611" s="95">
        <v>4.9953000000000003</v>
      </c>
      <c r="C611" s="6">
        <f t="shared" si="46"/>
        <v>4.968</v>
      </c>
      <c r="D611" s="19">
        <f>Table21[[#This Row],[Adj Close]]-Table21[[#This Row],[Naive Trend ]]</f>
        <v>2.7300000000000324E-2</v>
      </c>
      <c r="E611" s="7">
        <f t="shared" si="45"/>
        <v>7.4529000000001769E-4</v>
      </c>
      <c r="F611" s="7">
        <f>ABS(Table21[[#This Row],[Erorr 1]])</f>
        <v>2.7300000000000324E-2</v>
      </c>
      <c r="G611" s="8">
        <f>Table21[[#This Row],[Abs Erorr 1]]/Table21[[#This Row],[Adj Close]]</f>
        <v>5.4651372289953202E-3</v>
      </c>
      <c r="H611" s="6">
        <f t="shared" si="48"/>
        <v>4.8008333333333333</v>
      </c>
      <c r="I611" s="9">
        <f>(Table21[[#This Row],[Adj Close]]-Table21[[#This Row],[3-MA]])</f>
        <v>0.19446666666666701</v>
      </c>
      <c r="J611" s="5">
        <f t="shared" si="47"/>
        <v>3.7817284444444578E-2</v>
      </c>
      <c r="K611" s="5">
        <f>ABS(Table21[[#This Row],[Erorr 2]])</f>
        <v>0.19446666666666701</v>
      </c>
      <c r="L611" s="8">
        <f>Table21[[#This Row],[Abs Erorr 2]]/Table21[[#This Row],[Adj Close]]</f>
        <v>3.8929927465150643E-2</v>
      </c>
      <c r="M611" s="6">
        <f t="shared" si="49"/>
        <v>4.6823500000000005</v>
      </c>
      <c r="N611" s="11">
        <f>Table21[[#This Row],[Adj Close]]-Table21[[#This Row],[6-MA]]</f>
        <v>0.31294999999999984</v>
      </c>
      <c r="O611" s="12">
        <f>(Table21[[#This Row],[Adj Close]]-M611)^2</f>
        <v>9.7937702499999904E-2</v>
      </c>
      <c r="P611" s="12">
        <f>ABS(Table21[[#This Row],[Erorr 3]])</f>
        <v>0.31294999999999984</v>
      </c>
      <c r="Q611" s="182">
        <f>Table21[[#This Row],[Abs Erorr 3]]/Table21[[#This Row],[Adj Close]]</f>
        <v>6.2648889956559123E-2</v>
      </c>
    </row>
    <row r="612" spans="1:17" x14ac:dyDescent="0.3">
      <c r="A612" s="72">
        <v>44351</v>
      </c>
      <c r="B612" s="95">
        <v>4.9953000000000003</v>
      </c>
      <c r="C612" s="6">
        <f t="shared" si="46"/>
        <v>4.9953000000000003</v>
      </c>
      <c r="D612" s="19">
        <f>Table21[[#This Row],[Adj Close]]-Table21[[#This Row],[Naive Trend ]]</f>
        <v>0</v>
      </c>
      <c r="E612" s="7">
        <f t="shared" si="45"/>
        <v>0</v>
      </c>
      <c r="F612" s="7">
        <f>ABS(Table21[[#This Row],[Erorr 1]])</f>
        <v>0</v>
      </c>
      <c r="G612" s="8">
        <f>Table21[[#This Row],[Abs Erorr 1]]/Table21[[#This Row],[Adj Close]]</f>
        <v>0</v>
      </c>
      <c r="H612" s="6">
        <f t="shared" si="48"/>
        <v>4.8980666666666668</v>
      </c>
      <c r="I612" s="9">
        <f>(Table21[[#This Row],[Adj Close]]-Table21[[#This Row],[3-MA]])</f>
        <v>9.7233333333333505E-2</v>
      </c>
      <c r="J612" s="5">
        <f t="shared" si="47"/>
        <v>9.4543211111111445E-3</v>
      </c>
      <c r="K612" s="5">
        <f>ABS(Table21[[#This Row],[Erorr 2]])</f>
        <v>9.7233333333333505E-2</v>
      </c>
      <c r="L612" s="8">
        <f>Table21[[#This Row],[Abs Erorr 2]]/Table21[[#This Row],[Adj Close]]</f>
        <v>1.9464963732575322E-2</v>
      </c>
      <c r="M612" s="6">
        <f t="shared" si="49"/>
        <v>4.7552666666666665</v>
      </c>
      <c r="N612" s="11">
        <f>Table21[[#This Row],[Adj Close]]-Table21[[#This Row],[6-MA]]</f>
        <v>0.24003333333333376</v>
      </c>
      <c r="O612" s="12">
        <f>(Table21[[#This Row],[Adj Close]]-M612)^2</f>
        <v>5.7616001111111322E-2</v>
      </c>
      <c r="P612" s="12">
        <f>ABS(Table21[[#This Row],[Erorr 3]])</f>
        <v>0.24003333333333376</v>
      </c>
      <c r="Q612" s="182">
        <f>Table21[[#This Row],[Abs Erorr 3]]/Table21[[#This Row],[Adj Close]]</f>
        <v>4.8051835391935166E-2</v>
      </c>
    </row>
    <row r="613" spans="1:17" x14ac:dyDescent="0.3">
      <c r="A613" s="72">
        <v>44354</v>
      </c>
      <c r="B613" s="95">
        <v>5.1138000000000003</v>
      </c>
      <c r="C613" s="6">
        <f t="shared" si="46"/>
        <v>4.9953000000000003</v>
      </c>
      <c r="D613" s="19">
        <f>Table21[[#This Row],[Adj Close]]-Table21[[#This Row],[Naive Trend ]]</f>
        <v>0.11850000000000005</v>
      </c>
      <c r="E613" s="7">
        <f t="shared" si="45"/>
        <v>1.4042250000000011E-2</v>
      </c>
      <c r="F613" s="7">
        <f>ABS(Table21[[#This Row],[Erorr 1]])</f>
        <v>0.11850000000000005</v>
      </c>
      <c r="G613" s="8">
        <f>Table21[[#This Row],[Abs Erorr 1]]/Table21[[#This Row],[Adj Close]]</f>
        <v>2.317259181039541E-2</v>
      </c>
      <c r="H613" s="6">
        <f t="shared" si="48"/>
        <v>4.9862000000000002</v>
      </c>
      <c r="I613" s="9">
        <f>(Table21[[#This Row],[Adj Close]]-Table21[[#This Row],[3-MA]])</f>
        <v>0.12760000000000016</v>
      </c>
      <c r="J613" s="5">
        <f t="shared" si="47"/>
        <v>1.6281760000000041E-2</v>
      </c>
      <c r="K613" s="5">
        <f>ABS(Table21[[#This Row],[Erorr 2]])</f>
        <v>0.12760000000000016</v>
      </c>
      <c r="L613" s="8">
        <f>Table21[[#This Row],[Abs Erorr 2]]/Table21[[#This Row],[Adj Close]]</f>
        <v>2.4952090421995414E-2</v>
      </c>
      <c r="M613" s="6">
        <f t="shared" si="49"/>
        <v>4.8357833333333327</v>
      </c>
      <c r="N613" s="11">
        <f>Table21[[#This Row],[Adj Close]]-Table21[[#This Row],[6-MA]]</f>
        <v>0.27801666666666769</v>
      </c>
      <c r="O613" s="12">
        <f>(Table21[[#This Row],[Adj Close]]-M613)^2</f>
        <v>7.7293266944445008E-2</v>
      </c>
      <c r="P613" s="12">
        <f>ABS(Table21[[#This Row],[Erorr 3]])</f>
        <v>0.27801666666666769</v>
      </c>
      <c r="Q613" s="182">
        <f>Table21[[#This Row],[Abs Erorr 3]]/Table21[[#This Row],[Adj Close]]</f>
        <v>5.4365963992856127E-2</v>
      </c>
    </row>
    <row r="614" spans="1:17" x14ac:dyDescent="0.3">
      <c r="A614" s="72">
        <v>44355</v>
      </c>
      <c r="B614" s="95">
        <v>5.0865</v>
      </c>
      <c r="C614" s="6">
        <f t="shared" si="46"/>
        <v>5.1138000000000003</v>
      </c>
      <c r="D614" s="19">
        <f>Table21[[#This Row],[Adj Close]]-Table21[[#This Row],[Naive Trend ]]</f>
        <v>-2.7300000000000324E-2</v>
      </c>
      <c r="E614" s="7">
        <f t="shared" si="45"/>
        <v>7.4529000000001769E-4</v>
      </c>
      <c r="F614" s="7">
        <f>ABS(Table21[[#This Row],[Erorr 1]])</f>
        <v>2.7300000000000324E-2</v>
      </c>
      <c r="G614" s="8">
        <f>Table21[[#This Row],[Abs Erorr 1]]/Table21[[#This Row],[Adj Close]]</f>
        <v>5.3671483338248943E-3</v>
      </c>
      <c r="H614" s="6">
        <f t="shared" si="48"/>
        <v>5.0348000000000006</v>
      </c>
      <c r="I614" s="9">
        <f>(Table21[[#This Row],[Adj Close]]-Table21[[#This Row],[3-MA]])</f>
        <v>5.1699999999999413E-2</v>
      </c>
      <c r="J614" s="5">
        <f t="shared" si="47"/>
        <v>2.6728899999999391E-3</v>
      </c>
      <c r="K614" s="5">
        <f>ABS(Table21[[#This Row],[Erorr 2]])</f>
        <v>5.1699999999999413E-2</v>
      </c>
      <c r="L614" s="8">
        <f>Table21[[#This Row],[Abs Erorr 2]]/Table21[[#This Row],[Adj Close]]</f>
        <v>1.0164160031455699E-2</v>
      </c>
      <c r="M614" s="6">
        <f t="shared" si="49"/>
        <v>4.9178166666666669</v>
      </c>
      <c r="N614" s="11">
        <f>Table21[[#This Row],[Adj Close]]-Table21[[#This Row],[6-MA]]</f>
        <v>0.16868333333333307</v>
      </c>
      <c r="O614" s="12">
        <f>(Table21[[#This Row],[Adj Close]]-M614)^2</f>
        <v>2.8454066944444356E-2</v>
      </c>
      <c r="P614" s="12">
        <f>ABS(Table21[[#This Row],[Erorr 3]])</f>
        <v>0.16868333333333307</v>
      </c>
      <c r="Q614" s="182">
        <f>Table21[[#This Row],[Abs Erorr 3]]/Table21[[#This Row],[Adj Close]]</f>
        <v>3.3162947671942021E-2</v>
      </c>
    </row>
    <row r="615" spans="1:17" x14ac:dyDescent="0.3">
      <c r="A615" s="72">
        <v>44356</v>
      </c>
      <c r="B615" s="95">
        <v>5.0044000000000004</v>
      </c>
      <c r="C615" s="6">
        <f t="shared" si="46"/>
        <v>5.0865</v>
      </c>
      <c r="D615" s="19">
        <f>Table21[[#This Row],[Adj Close]]-Table21[[#This Row],[Naive Trend ]]</f>
        <v>-8.2099999999999618E-2</v>
      </c>
      <c r="E615" s="7">
        <f t="shared" si="45"/>
        <v>6.7404099999999372E-3</v>
      </c>
      <c r="F615" s="7">
        <f>ABS(Table21[[#This Row],[Erorr 1]])</f>
        <v>8.2099999999999618E-2</v>
      </c>
      <c r="G615" s="8">
        <f>Table21[[#This Row],[Abs Erorr 1]]/Table21[[#This Row],[Adj Close]]</f>
        <v>1.6405563104467991E-2</v>
      </c>
      <c r="H615" s="6">
        <f t="shared" si="48"/>
        <v>5.0652000000000008</v>
      </c>
      <c r="I615" s="9">
        <f>(Table21[[#This Row],[Adj Close]]-Table21[[#This Row],[3-MA]])</f>
        <v>-6.0800000000000409E-2</v>
      </c>
      <c r="J615" s="5">
        <f t="shared" si="47"/>
        <v>3.6966400000000496E-3</v>
      </c>
      <c r="K615" s="5">
        <f>ABS(Table21[[#This Row],[Erorr 2]])</f>
        <v>6.0800000000000409E-2</v>
      </c>
      <c r="L615" s="8">
        <f>Table21[[#This Row],[Abs Erorr 2]]/Table21[[#This Row],[Adj Close]]</f>
        <v>1.2149308608424668E-2</v>
      </c>
      <c r="M615" s="6">
        <f t="shared" si="49"/>
        <v>4.9816333333333338</v>
      </c>
      <c r="N615" s="11">
        <f>Table21[[#This Row],[Adj Close]]-Table21[[#This Row],[6-MA]]</f>
        <v>2.2766666666666602E-2</v>
      </c>
      <c r="O615" s="12">
        <f>(Table21[[#This Row],[Adj Close]]-M615)^2</f>
        <v>5.1832111111110813E-4</v>
      </c>
      <c r="P615" s="12">
        <f>ABS(Table21[[#This Row],[Erorr 3]])</f>
        <v>2.2766666666666602E-2</v>
      </c>
      <c r="Q615" s="182">
        <f>Table21[[#This Row],[Abs Erorr 3]]/Table21[[#This Row],[Adj Close]]</f>
        <v>4.5493299230010787E-3</v>
      </c>
    </row>
    <row r="616" spans="1:17" x14ac:dyDescent="0.3">
      <c r="A616" s="72">
        <v>44357</v>
      </c>
      <c r="B616" s="95">
        <v>4.9588000000000001</v>
      </c>
      <c r="C616" s="6">
        <f t="shared" si="46"/>
        <v>5.0044000000000004</v>
      </c>
      <c r="D616" s="19">
        <f>Table21[[#This Row],[Adj Close]]-Table21[[#This Row],[Naive Trend ]]</f>
        <v>-4.5600000000000307E-2</v>
      </c>
      <c r="E616" s="7">
        <f t="shared" si="45"/>
        <v>2.0793600000000279E-3</v>
      </c>
      <c r="F616" s="7">
        <f>ABS(Table21[[#This Row],[Erorr 1]])</f>
        <v>4.5600000000000307E-2</v>
      </c>
      <c r="G616" s="8">
        <f>Table21[[#This Row],[Abs Erorr 1]]/Table21[[#This Row],[Adj Close]]</f>
        <v>9.1957731709285118E-3</v>
      </c>
      <c r="H616" s="6">
        <f t="shared" si="48"/>
        <v>5.0682333333333336</v>
      </c>
      <c r="I616" s="9">
        <f>(Table21[[#This Row],[Adj Close]]-Table21[[#This Row],[3-MA]])</f>
        <v>-0.10943333333333349</v>
      </c>
      <c r="J616" s="5">
        <f t="shared" si="47"/>
        <v>1.197565444444448E-2</v>
      </c>
      <c r="K616" s="5">
        <f>ABS(Table21[[#This Row],[Erorr 2]])</f>
        <v>0.10943333333333349</v>
      </c>
      <c r="L616" s="8">
        <f>Table21[[#This Row],[Abs Erorr 2]]/Table21[[#This Row],[Adj Close]]</f>
        <v>2.2068511198946015E-2</v>
      </c>
      <c r="M616" s="6">
        <f t="shared" si="49"/>
        <v>5.0272166666666669</v>
      </c>
      <c r="N616" s="11">
        <f>Table21[[#This Row],[Adj Close]]-Table21[[#This Row],[6-MA]]</f>
        <v>-6.8416666666666792E-2</v>
      </c>
      <c r="O616" s="12">
        <f>(Table21[[#This Row],[Adj Close]]-M616)^2</f>
        <v>4.680840277777795E-3</v>
      </c>
      <c r="P616" s="12">
        <f>ABS(Table21[[#This Row],[Erorr 3]])</f>
        <v>6.8416666666666792E-2</v>
      </c>
      <c r="Q616" s="182">
        <f>Table21[[#This Row],[Abs Erorr 3]]/Table21[[#This Row],[Adj Close]]</f>
        <v>1.3797020784598449E-2</v>
      </c>
    </row>
    <row r="617" spans="1:17" x14ac:dyDescent="0.3">
      <c r="A617" s="72">
        <v>44358</v>
      </c>
      <c r="B617" s="95">
        <v>4.9497</v>
      </c>
      <c r="C617" s="6">
        <f t="shared" si="46"/>
        <v>4.9588000000000001</v>
      </c>
      <c r="D617" s="19">
        <f>Table21[[#This Row],[Adj Close]]-Table21[[#This Row],[Naive Trend ]]</f>
        <v>-9.100000000000108E-3</v>
      </c>
      <c r="E617" s="7">
        <f t="shared" si="45"/>
        <v>8.2810000000001967E-5</v>
      </c>
      <c r="F617" s="7">
        <f>ABS(Table21[[#This Row],[Erorr 1]])</f>
        <v>9.100000000000108E-3</v>
      </c>
      <c r="G617" s="8">
        <f>Table21[[#This Row],[Abs Erorr 1]]/Table21[[#This Row],[Adj Close]]</f>
        <v>1.8384952623391535E-3</v>
      </c>
      <c r="H617" s="6">
        <f t="shared" si="48"/>
        <v>5.0165666666666668</v>
      </c>
      <c r="I617" s="9">
        <f>(Table21[[#This Row],[Adj Close]]-Table21[[#This Row],[3-MA]])</f>
        <v>-6.6866666666666852E-2</v>
      </c>
      <c r="J617" s="5">
        <f t="shared" si="47"/>
        <v>4.4711511111111355E-3</v>
      </c>
      <c r="K617" s="5">
        <f>ABS(Table21[[#This Row],[Erorr 2]])</f>
        <v>6.6866666666666852E-2</v>
      </c>
      <c r="L617" s="8">
        <f>Table21[[#This Row],[Abs Erorr 2]]/Table21[[#This Row],[Adj Close]]</f>
        <v>1.3509236250008456E-2</v>
      </c>
      <c r="M617" s="6">
        <f t="shared" si="49"/>
        <v>5.0256833333333342</v>
      </c>
      <c r="N617" s="11">
        <f>Table21[[#This Row],[Adj Close]]-Table21[[#This Row],[6-MA]]</f>
        <v>-7.598333333333418E-2</v>
      </c>
      <c r="O617" s="12">
        <f>(Table21[[#This Row],[Adj Close]]-M617)^2</f>
        <v>5.7734669444445734E-3</v>
      </c>
      <c r="P617" s="12">
        <f>ABS(Table21[[#This Row],[Erorr 3]])</f>
        <v>7.598333333333418E-2</v>
      </c>
      <c r="Q617" s="182">
        <f>Table21[[#This Row],[Abs Erorr 3]]/Table21[[#This Row],[Adj Close]]</f>
        <v>1.5351098719787902E-2</v>
      </c>
    </row>
    <row r="618" spans="1:17" x14ac:dyDescent="0.3">
      <c r="A618" s="72">
        <v>44361</v>
      </c>
      <c r="B618" s="95">
        <v>4.968</v>
      </c>
      <c r="C618" s="6">
        <f t="shared" si="46"/>
        <v>4.9497</v>
      </c>
      <c r="D618" s="19">
        <f>Table21[[#This Row],[Adj Close]]-Table21[[#This Row],[Naive Trend ]]</f>
        <v>1.8299999999999983E-2</v>
      </c>
      <c r="E618" s="7">
        <f t="shared" si="45"/>
        <v>3.3488999999999936E-4</v>
      </c>
      <c r="F618" s="7">
        <f>ABS(Table21[[#This Row],[Erorr 1]])</f>
        <v>1.8299999999999983E-2</v>
      </c>
      <c r="G618" s="8">
        <f>Table21[[#This Row],[Abs Erorr 1]]/Table21[[#This Row],[Adj Close]]</f>
        <v>3.6835748792270499E-3</v>
      </c>
      <c r="H618" s="6">
        <f t="shared" si="48"/>
        <v>4.9709666666666665</v>
      </c>
      <c r="I618" s="9">
        <f>(Table21[[#This Row],[Adj Close]]-Table21[[#This Row],[3-MA]])</f>
        <v>-2.966666666666562E-3</v>
      </c>
      <c r="J618" s="5">
        <f t="shared" si="47"/>
        <v>8.80111111111049E-6</v>
      </c>
      <c r="K618" s="5">
        <f>ABS(Table21[[#This Row],[Erorr 2]])</f>
        <v>2.966666666666562E-3</v>
      </c>
      <c r="L618" s="8">
        <f>Table21[[#This Row],[Abs Erorr 2]]/Table21[[#This Row],[Adj Close]]</f>
        <v>5.9715512614061232E-4</v>
      </c>
      <c r="M618" s="6">
        <f t="shared" si="49"/>
        <v>5.0180833333333341</v>
      </c>
      <c r="N618" s="11">
        <f>Table21[[#This Row],[Adj Close]]-Table21[[#This Row],[6-MA]]</f>
        <v>-5.0083333333334146E-2</v>
      </c>
      <c r="O618" s="12">
        <f>(Table21[[#This Row],[Adj Close]]-M618)^2</f>
        <v>2.5083402777778593E-3</v>
      </c>
      <c r="P618" s="12">
        <f>ABS(Table21[[#This Row],[Erorr 3]])</f>
        <v>5.0083333333334146E-2</v>
      </c>
      <c r="Q618" s="182">
        <f>Table21[[#This Row],[Abs Erorr 3]]/Table21[[#This Row],[Adj Close]]</f>
        <v>1.0081186258722653E-2</v>
      </c>
    </row>
    <row r="619" spans="1:17" x14ac:dyDescent="0.3">
      <c r="A619" s="72">
        <v>44362</v>
      </c>
      <c r="B619" s="95">
        <v>4.8220999999999998</v>
      </c>
      <c r="C619" s="6">
        <f t="shared" si="46"/>
        <v>4.968</v>
      </c>
      <c r="D619" s="19">
        <f>Table21[[#This Row],[Adj Close]]-Table21[[#This Row],[Naive Trend ]]</f>
        <v>-0.14590000000000014</v>
      </c>
      <c r="E619" s="7">
        <f t="shared" si="45"/>
        <v>2.1286810000000041E-2</v>
      </c>
      <c r="F619" s="7">
        <f>ABS(Table21[[#This Row],[Erorr 1]])</f>
        <v>0.14590000000000014</v>
      </c>
      <c r="G619" s="8">
        <f>Table21[[#This Row],[Abs Erorr 1]]/Table21[[#This Row],[Adj Close]]</f>
        <v>3.0256527239169686E-2</v>
      </c>
      <c r="H619" s="6">
        <f t="shared" si="48"/>
        <v>4.9588333333333336</v>
      </c>
      <c r="I619" s="9">
        <f>(Table21[[#This Row],[Adj Close]]-Table21[[#This Row],[3-MA]])</f>
        <v>-0.13673333333333382</v>
      </c>
      <c r="J619" s="5">
        <f t="shared" si="47"/>
        <v>1.8696004444444577E-2</v>
      </c>
      <c r="K619" s="5">
        <f>ABS(Table21[[#This Row],[Erorr 2]])</f>
        <v>0.13673333333333382</v>
      </c>
      <c r="L619" s="8">
        <f>Table21[[#This Row],[Abs Erorr 2]]/Table21[[#This Row],[Adj Close]]</f>
        <v>2.8355557398920352E-2</v>
      </c>
      <c r="M619" s="6">
        <f t="shared" si="49"/>
        <v>5.0135333333333332</v>
      </c>
      <c r="N619" s="11">
        <f>Table21[[#This Row],[Adj Close]]-Table21[[#This Row],[6-MA]]</f>
        <v>-0.19143333333333334</v>
      </c>
      <c r="O619" s="12">
        <f>(Table21[[#This Row],[Adj Close]]-M619)^2</f>
        <v>3.6646721111111114E-2</v>
      </c>
      <c r="P619" s="12">
        <f>ABS(Table21[[#This Row],[Erorr 3]])</f>
        <v>0.19143333333333334</v>
      </c>
      <c r="Q619" s="182">
        <f>Table21[[#This Row],[Abs Erorr 3]]/Table21[[#This Row],[Adj Close]]</f>
        <v>3.9699162882008532E-2</v>
      </c>
    </row>
    <row r="620" spans="1:17" x14ac:dyDescent="0.3">
      <c r="A620" s="72">
        <v>44363</v>
      </c>
      <c r="B620" s="95">
        <v>4.7583000000000002</v>
      </c>
      <c r="C620" s="6">
        <f t="shared" si="46"/>
        <v>4.8220999999999998</v>
      </c>
      <c r="D620" s="19">
        <f>Table21[[#This Row],[Adj Close]]-Table21[[#This Row],[Naive Trend ]]</f>
        <v>-6.3799999999999635E-2</v>
      </c>
      <c r="E620" s="7">
        <f t="shared" si="45"/>
        <v>4.070439999999953E-3</v>
      </c>
      <c r="F620" s="7">
        <f>ABS(Table21[[#This Row],[Erorr 1]])</f>
        <v>6.3799999999999635E-2</v>
      </c>
      <c r="G620" s="8">
        <f>Table21[[#This Row],[Abs Erorr 1]]/Table21[[#This Row],[Adj Close]]</f>
        <v>1.3408149969526854E-2</v>
      </c>
      <c r="H620" s="6">
        <f t="shared" si="48"/>
        <v>4.913266666666666</v>
      </c>
      <c r="I620" s="9">
        <f>(Table21[[#This Row],[Adj Close]]-Table21[[#This Row],[3-MA]])</f>
        <v>-0.15496666666666581</v>
      </c>
      <c r="J620" s="5">
        <f t="shared" si="47"/>
        <v>2.4014667777777512E-2</v>
      </c>
      <c r="K620" s="5">
        <f>ABS(Table21[[#This Row],[Erorr 2]])</f>
        <v>0.15496666666666581</v>
      </c>
      <c r="L620" s="8">
        <f>Table21[[#This Row],[Abs Erorr 2]]/Table21[[#This Row],[Adj Close]]</f>
        <v>3.2567653713861208E-2</v>
      </c>
      <c r="M620" s="6">
        <f t="shared" si="49"/>
        <v>4.9649166666666664</v>
      </c>
      <c r="N620" s="11">
        <f>Table21[[#This Row],[Adj Close]]-Table21[[#This Row],[6-MA]]</f>
        <v>-0.20661666666666623</v>
      </c>
      <c r="O620" s="12">
        <f>(Table21[[#This Row],[Adj Close]]-M620)^2</f>
        <v>4.2690446944444266E-2</v>
      </c>
      <c r="P620" s="12">
        <f>ABS(Table21[[#This Row],[Erorr 3]])</f>
        <v>0.20661666666666623</v>
      </c>
      <c r="Q620" s="182">
        <f>Table21[[#This Row],[Abs Erorr 3]]/Table21[[#This Row],[Adj Close]]</f>
        <v>4.3422370734646033E-2</v>
      </c>
    </row>
    <row r="621" spans="1:17" x14ac:dyDescent="0.3">
      <c r="A621" s="72">
        <v>44364</v>
      </c>
      <c r="B621" s="95">
        <v>4.7035999999999998</v>
      </c>
      <c r="C621" s="6">
        <f t="shared" si="46"/>
        <v>4.7583000000000002</v>
      </c>
      <c r="D621" s="19">
        <f>Table21[[#This Row],[Adj Close]]-Table21[[#This Row],[Naive Trend ]]</f>
        <v>-5.4700000000000415E-2</v>
      </c>
      <c r="E621" s="7">
        <f t="shared" si="45"/>
        <v>2.9920900000000453E-3</v>
      </c>
      <c r="F621" s="7">
        <f>ABS(Table21[[#This Row],[Erorr 1]])</f>
        <v>5.4700000000000415E-2</v>
      </c>
      <c r="G621" s="8">
        <f>Table21[[#This Row],[Abs Erorr 1]]/Table21[[#This Row],[Adj Close]]</f>
        <v>1.1629390254273411E-2</v>
      </c>
      <c r="H621" s="6">
        <f t="shared" si="48"/>
        <v>4.8494666666666664</v>
      </c>
      <c r="I621" s="9">
        <f>(Table21[[#This Row],[Adj Close]]-Table21[[#This Row],[3-MA]])</f>
        <v>-0.14586666666666659</v>
      </c>
      <c r="J621" s="5">
        <f t="shared" si="47"/>
        <v>2.127708444444442E-2</v>
      </c>
      <c r="K621" s="5">
        <f>ABS(Table21[[#This Row],[Erorr 2]])</f>
        <v>0.14586666666666659</v>
      </c>
      <c r="L621" s="8">
        <f>Table21[[#This Row],[Abs Erorr 2]]/Table21[[#This Row],[Adj Close]]</f>
        <v>3.1011707344728846E-2</v>
      </c>
      <c r="M621" s="6">
        <f t="shared" si="49"/>
        <v>4.9102166666666669</v>
      </c>
      <c r="N621" s="11">
        <f>Table21[[#This Row],[Adj Close]]-Table21[[#This Row],[6-MA]]</f>
        <v>-0.20661666666666711</v>
      </c>
      <c r="O621" s="12">
        <f>(Table21[[#This Row],[Adj Close]]-M621)^2</f>
        <v>4.2690446944444627E-2</v>
      </c>
      <c r="P621" s="12">
        <f>ABS(Table21[[#This Row],[Erorr 3]])</f>
        <v>0.20661666666666711</v>
      </c>
      <c r="Q621" s="182">
        <f>Table21[[#This Row],[Abs Erorr 3]]/Table21[[#This Row],[Adj Close]]</f>
        <v>4.3927346429685162E-2</v>
      </c>
    </row>
    <row r="622" spans="1:17" x14ac:dyDescent="0.3">
      <c r="A622" s="72">
        <v>44365</v>
      </c>
      <c r="B622" s="95">
        <v>4.6489000000000003</v>
      </c>
      <c r="C622" s="6">
        <f t="shared" si="46"/>
        <v>4.7035999999999998</v>
      </c>
      <c r="D622" s="19">
        <f>Table21[[#This Row],[Adj Close]]-Table21[[#This Row],[Naive Trend ]]</f>
        <v>-5.4699999999999527E-2</v>
      </c>
      <c r="E622" s="7">
        <f t="shared" si="45"/>
        <v>2.9920899999999482E-3</v>
      </c>
      <c r="F622" s="7">
        <f>ABS(Table21[[#This Row],[Erorr 1]])</f>
        <v>5.4699999999999527E-2</v>
      </c>
      <c r="G622" s="8">
        <f>Table21[[#This Row],[Abs Erorr 1]]/Table21[[#This Row],[Adj Close]]</f>
        <v>1.1766224268106331E-2</v>
      </c>
      <c r="H622" s="6">
        <f t="shared" si="48"/>
        <v>4.7613333333333339</v>
      </c>
      <c r="I622" s="9">
        <f>(Table21[[#This Row],[Adj Close]]-Table21[[#This Row],[3-MA]])</f>
        <v>-0.11243333333333361</v>
      </c>
      <c r="J622" s="5">
        <f t="shared" si="47"/>
        <v>1.2641254444444507E-2</v>
      </c>
      <c r="K622" s="5">
        <f>ABS(Table21[[#This Row],[Erorr 2]])</f>
        <v>0.11243333333333361</v>
      </c>
      <c r="L622" s="8">
        <f>Table21[[#This Row],[Abs Erorr 2]]/Table21[[#This Row],[Adj Close]]</f>
        <v>2.4184932636394329E-2</v>
      </c>
      <c r="M622" s="6">
        <f t="shared" si="49"/>
        <v>4.8600833333333329</v>
      </c>
      <c r="N622" s="11">
        <f>Table21[[#This Row],[Adj Close]]-Table21[[#This Row],[6-MA]]</f>
        <v>-0.21118333333333261</v>
      </c>
      <c r="O622" s="12">
        <f>(Table21[[#This Row],[Adj Close]]-M622)^2</f>
        <v>4.4598400277777471E-2</v>
      </c>
      <c r="P622" s="12">
        <f>ABS(Table21[[#This Row],[Erorr 3]])</f>
        <v>0.21118333333333261</v>
      </c>
      <c r="Q622" s="182">
        <f>Table21[[#This Row],[Abs Erorr 3]]/Table21[[#This Row],[Adj Close]]</f>
        <v>4.5426516667025019E-2</v>
      </c>
    </row>
    <row r="623" spans="1:17" x14ac:dyDescent="0.3">
      <c r="A623" s="72">
        <v>44368</v>
      </c>
      <c r="B623" s="95">
        <v>4.6489000000000003</v>
      </c>
      <c r="C623" s="6">
        <f t="shared" si="46"/>
        <v>4.6489000000000003</v>
      </c>
      <c r="D623" s="19">
        <f>Table21[[#This Row],[Adj Close]]-Table21[[#This Row],[Naive Trend ]]</f>
        <v>0</v>
      </c>
      <c r="E623" s="7">
        <f t="shared" si="45"/>
        <v>0</v>
      </c>
      <c r="F623" s="7">
        <f>ABS(Table21[[#This Row],[Erorr 1]])</f>
        <v>0</v>
      </c>
      <c r="G623" s="8">
        <f>Table21[[#This Row],[Abs Erorr 1]]/Table21[[#This Row],[Adj Close]]</f>
        <v>0</v>
      </c>
      <c r="H623" s="6">
        <f t="shared" si="48"/>
        <v>4.7036000000000007</v>
      </c>
      <c r="I623" s="9">
        <f>(Table21[[#This Row],[Adj Close]]-Table21[[#This Row],[3-MA]])</f>
        <v>-5.4700000000000415E-2</v>
      </c>
      <c r="J623" s="5">
        <f t="shared" si="47"/>
        <v>2.9920900000000453E-3</v>
      </c>
      <c r="K623" s="5">
        <f>ABS(Table21[[#This Row],[Erorr 2]])</f>
        <v>5.4700000000000415E-2</v>
      </c>
      <c r="L623" s="8">
        <f>Table21[[#This Row],[Abs Erorr 2]]/Table21[[#This Row],[Adj Close]]</f>
        <v>1.1766224268106522E-2</v>
      </c>
      <c r="M623" s="6">
        <f t="shared" si="49"/>
        <v>4.8084333333333342</v>
      </c>
      <c r="N623" s="11">
        <f>Table21[[#This Row],[Adj Close]]-Table21[[#This Row],[6-MA]]</f>
        <v>-0.15953333333333397</v>
      </c>
      <c r="O623" s="12">
        <f>(Table21[[#This Row],[Adj Close]]-M623)^2</f>
        <v>2.5450884444444648E-2</v>
      </c>
      <c r="P623" s="12">
        <f>ABS(Table21[[#This Row],[Erorr 3]])</f>
        <v>0.15953333333333397</v>
      </c>
      <c r="Q623" s="182">
        <f>Table21[[#This Row],[Abs Erorr 3]]/Table21[[#This Row],[Adj Close]]</f>
        <v>3.4316361576573806E-2</v>
      </c>
    </row>
    <row r="624" spans="1:17" x14ac:dyDescent="0.3">
      <c r="A624" s="72">
        <v>44369</v>
      </c>
      <c r="B624" s="95">
        <v>4.6580000000000004</v>
      </c>
      <c r="C624" s="6">
        <f t="shared" si="46"/>
        <v>4.6489000000000003</v>
      </c>
      <c r="D624" s="19">
        <f>Table21[[#This Row],[Adj Close]]-Table21[[#This Row],[Naive Trend ]]</f>
        <v>9.100000000000108E-3</v>
      </c>
      <c r="E624" s="7">
        <f t="shared" si="45"/>
        <v>8.2810000000001967E-5</v>
      </c>
      <c r="F624" s="7">
        <f>ABS(Table21[[#This Row],[Erorr 1]])</f>
        <v>9.100000000000108E-3</v>
      </c>
      <c r="G624" s="8">
        <f>Table21[[#This Row],[Abs Erorr 1]]/Table21[[#This Row],[Adj Close]]</f>
        <v>1.9536281665951281E-3</v>
      </c>
      <c r="H624" s="6">
        <f t="shared" si="48"/>
        <v>4.6671333333333331</v>
      </c>
      <c r="I624" s="9">
        <f>(Table21[[#This Row],[Adj Close]]-Table21[[#This Row],[3-MA]])</f>
        <v>-9.1333333333327715E-3</v>
      </c>
      <c r="J624" s="5">
        <f t="shared" si="47"/>
        <v>8.3417777777767516E-5</v>
      </c>
      <c r="K624" s="5">
        <f>ABS(Table21[[#This Row],[Erorr 2]])</f>
        <v>9.1333333333327715E-3</v>
      </c>
      <c r="L624" s="8">
        <f>Table21[[#This Row],[Abs Erorr 2]]/Table21[[#This Row],[Adj Close]]</f>
        <v>1.9607843137253696E-3</v>
      </c>
      <c r="M624" s="6">
        <f t="shared" si="49"/>
        <v>4.7583000000000002</v>
      </c>
      <c r="N624" s="11">
        <f>Table21[[#This Row],[Adj Close]]-Table21[[#This Row],[6-MA]]</f>
        <v>-0.10029999999999983</v>
      </c>
      <c r="O624" s="12">
        <f>(Table21[[#This Row],[Adj Close]]-M624)^2</f>
        <v>1.0060089999999966E-2</v>
      </c>
      <c r="P624" s="12">
        <f>ABS(Table21[[#This Row],[Erorr 3]])</f>
        <v>0.10029999999999983</v>
      </c>
      <c r="Q624" s="182">
        <f>Table21[[#This Row],[Abs Erorr 3]]/Table21[[#This Row],[Adj Close]]</f>
        <v>2.153284671532843E-2</v>
      </c>
    </row>
    <row r="625" spans="1:17" x14ac:dyDescent="0.3">
      <c r="A625" s="72">
        <v>44370</v>
      </c>
      <c r="B625" s="95">
        <v>4.6032999999999999</v>
      </c>
      <c r="C625" s="6">
        <f t="shared" si="46"/>
        <v>4.6580000000000004</v>
      </c>
      <c r="D625" s="19">
        <f>Table21[[#This Row],[Adj Close]]-Table21[[#This Row],[Naive Trend ]]</f>
        <v>-5.4700000000000415E-2</v>
      </c>
      <c r="E625" s="7">
        <f t="shared" si="45"/>
        <v>2.9920900000000453E-3</v>
      </c>
      <c r="F625" s="7">
        <f>ABS(Table21[[#This Row],[Erorr 1]])</f>
        <v>5.4700000000000415E-2</v>
      </c>
      <c r="G625" s="8">
        <f>Table21[[#This Row],[Abs Erorr 1]]/Table21[[#This Row],[Adj Close]]</f>
        <v>1.1882779744965658E-2</v>
      </c>
      <c r="H625" s="6">
        <f t="shared" si="48"/>
        <v>4.651933333333333</v>
      </c>
      <c r="I625" s="9">
        <f>(Table21[[#This Row],[Adj Close]]-Table21[[#This Row],[3-MA]])</f>
        <v>-4.8633333333333084E-2</v>
      </c>
      <c r="J625" s="5">
        <f t="shared" si="47"/>
        <v>2.3652011111110868E-3</v>
      </c>
      <c r="K625" s="5">
        <f>ABS(Table21[[#This Row],[Erorr 2]])</f>
        <v>4.8633333333333084E-2</v>
      </c>
      <c r="L625" s="8">
        <f>Table21[[#This Row],[Abs Erorr 2]]/Table21[[#This Row],[Adj Close]]</f>
        <v>1.0564884611763971E-2</v>
      </c>
      <c r="M625" s="6">
        <f t="shared" si="49"/>
        <v>4.7066333333333334</v>
      </c>
      <c r="N625" s="11">
        <f>Table21[[#This Row],[Adj Close]]-Table21[[#This Row],[6-MA]]</f>
        <v>-0.1033333333333335</v>
      </c>
      <c r="O625" s="12">
        <f>(Table21[[#This Row],[Adj Close]]-M625)^2</f>
        <v>1.0677777777777812E-2</v>
      </c>
      <c r="P625" s="12">
        <f>ABS(Table21[[#This Row],[Erorr 3]])</f>
        <v>0.1033333333333335</v>
      </c>
      <c r="Q625" s="182">
        <f>Table21[[#This Row],[Abs Erorr 3]]/Table21[[#This Row],[Adj Close]]</f>
        <v>2.2447664356729628E-2</v>
      </c>
    </row>
    <row r="626" spans="1:17" x14ac:dyDescent="0.3">
      <c r="A626" s="72">
        <v>44371</v>
      </c>
      <c r="B626" s="95">
        <v>4.6853999999999996</v>
      </c>
      <c r="C626" s="6">
        <f t="shared" si="46"/>
        <v>4.6032999999999999</v>
      </c>
      <c r="D626" s="19">
        <f>Table21[[#This Row],[Adj Close]]-Table21[[#This Row],[Naive Trend ]]</f>
        <v>8.2099999999999618E-2</v>
      </c>
      <c r="E626" s="7">
        <f t="shared" si="45"/>
        <v>6.7404099999999372E-3</v>
      </c>
      <c r="F626" s="7">
        <f>ABS(Table21[[#This Row],[Erorr 1]])</f>
        <v>8.2099999999999618E-2</v>
      </c>
      <c r="G626" s="8">
        <f>Table21[[#This Row],[Abs Erorr 1]]/Table21[[#This Row],[Adj Close]]</f>
        <v>1.7522516754172456E-2</v>
      </c>
      <c r="H626" s="6">
        <f t="shared" si="48"/>
        <v>4.6367333333333329</v>
      </c>
      <c r="I626" s="9">
        <f>(Table21[[#This Row],[Adj Close]]-Table21[[#This Row],[3-MA]])</f>
        <v>4.8666666666666636E-2</v>
      </c>
      <c r="J626" s="5">
        <f t="shared" si="47"/>
        <v>2.3684444444444413E-3</v>
      </c>
      <c r="K626" s="5">
        <f>ABS(Table21[[#This Row],[Erorr 2]])</f>
        <v>4.8666666666666636E-2</v>
      </c>
      <c r="L626" s="8">
        <f>Table21[[#This Row],[Abs Erorr 2]]/Table21[[#This Row],[Adj Close]]</f>
        <v>1.0386875542465241E-2</v>
      </c>
      <c r="M626" s="6">
        <f t="shared" si="49"/>
        <v>4.6701666666666677</v>
      </c>
      <c r="N626" s="11">
        <f>Table21[[#This Row],[Adj Close]]-Table21[[#This Row],[6-MA]]</f>
        <v>1.5233333333331878E-2</v>
      </c>
      <c r="O626" s="12">
        <f>(Table21[[#This Row],[Adj Close]]-M626)^2</f>
        <v>2.320544444444001E-4</v>
      </c>
      <c r="P626" s="12">
        <f>ABS(Table21[[#This Row],[Erorr 3]])</f>
        <v>1.5233333333331878E-2</v>
      </c>
      <c r="Q626" s="182">
        <f>Table21[[#This Row],[Abs Erorr 3]]/Table21[[#This Row],[Adj Close]]</f>
        <v>3.2512343307576469E-3</v>
      </c>
    </row>
    <row r="627" spans="1:17" x14ac:dyDescent="0.3">
      <c r="A627" s="72">
        <v>44372</v>
      </c>
      <c r="B627" s="95">
        <v>4.968</v>
      </c>
      <c r="C627" s="6">
        <f t="shared" si="46"/>
        <v>4.6853999999999996</v>
      </c>
      <c r="D627" s="19">
        <f>Table21[[#This Row],[Adj Close]]-Table21[[#This Row],[Naive Trend ]]</f>
        <v>0.28260000000000041</v>
      </c>
      <c r="E627" s="7">
        <f t="shared" si="45"/>
        <v>7.9862760000000227E-2</v>
      </c>
      <c r="F627" s="7">
        <f>ABS(Table21[[#This Row],[Erorr 1]])</f>
        <v>0.28260000000000041</v>
      </c>
      <c r="G627" s="8">
        <f>Table21[[#This Row],[Abs Erorr 1]]/Table21[[#This Row],[Adj Close]]</f>
        <v>5.6884057971014576E-2</v>
      </c>
      <c r="H627" s="6">
        <f t="shared" si="48"/>
        <v>4.6489000000000003</v>
      </c>
      <c r="I627" s="9">
        <f>(Table21[[#This Row],[Adj Close]]-Table21[[#This Row],[3-MA]])</f>
        <v>0.31909999999999972</v>
      </c>
      <c r="J627" s="5">
        <f t="shared" si="47"/>
        <v>0.10182480999999982</v>
      </c>
      <c r="K627" s="5">
        <f>ABS(Table21[[#This Row],[Erorr 2]])</f>
        <v>0.31909999999999972</v>
      </c>
      <c r="L627" s="8">
        <f>Table21[[#This Row],[Abs Erorr 2]]/Table21[[#This Row],[Adj Close]]</f>
        <v>6.4231078904991898E-2</v>
      </c>
      <c r="M627" s="6">
        <f t="shared" si="49"/>
        <v>4.6580166666666676</v>
      </c>
      <c r="N627" s="11">
        <f>Table21[[#This Row],[Adj Close]]-Table21[[#This Row],[6-MA]]</f>
        <v>0.30998333333333239</v>
      </c>
      <c r="O627" s="12">
        <f>(Table21[[#This Row],[Adj Close]]-M627)^2</f>
        <v>9.6089666944443861E-2</v>
      </c>
      <c r="P627" s="12">
        <f>ABS(Table21[[#This Row],[Erorr 3]])</f>
        <v>0.30998333333333239</v>
      </c>
      <c r="Q627" s="182">
        <f>Table21[[#This Row],[Abs Erorr 3]]/Table21[[#This Row],[Adj Close]]</f>
        <v>6.2396001073537113E-2</v>
      </c>
    </row>
    <row r="628" spans="1:17" x14ac:dyDescent="0.3">
      <c r="A628" s="72">
        <v>44375</v>
      </c>
      <c r="B628" s="95">
        <v>4.9223999999999997</v>
      </c>
      <c r="C628" s="6">
        <f t="shared" si="46"/>
        <v>4.968</v>
      </c>
      <c r="D628" s="19">
        <f>Table21[[#This Row],[Adj Close]]-Table21[[#This Row],[Naive Trend ]]</f>
        <v>-4.5600000000000307E-2</v>
      </c>
      <c r="E628" s="7">
        <f t="shared" si="45"/>
        <v>2.0793600000000279E-3</v>
      </c>
      <c r="F628" s="7">
        <f>ABS(Table21[[#This Row],[Erorr 1]])</f>
        <v>4.5600000000000307E-2</v>
      </c>
      <c r="G628" s="8">
        <f>Table21[[#This Row],[Abs Erorr 1]]/Table21[[#This Row],[Adj Close]]</f>
        <v>9.2637737688932853E-3</v>
      </c>
      <c r="H628" s="6">
        <f t="shared" si="48"/>
        <v>4.7522333333333329</v>
      </c>
      <c r="I628" s="9">
        <f>(Table21[[#This Row],[Adj Close]]-Table21[[#This Row],[3-MA]])</f>
        <v>0.1701666666666668</v>
      </c>
      <c r="J628" s="5">
        <f t="shared" si="47"/>
        <v>2.895669444444449E-2</v>
      </c>
      <c r="K628" s="5">
        <f>ABS(Table21[[#This Row],[Erorr 2]])</f>
        <v>0.1701666666666668</v>
      </c>
      <c r="L628" s="8">
        <f>Table21[[#This Row],[Abs Erorr 2]]/Table21[[#This Row],[Adj Close]]</f>
        <v>3.4569857522075982E-2</v>
      </c>
      <c r="M628" s="6">
        <f t="shared" si="49"/>
        <v>4.7020833333333334</v>
      </c>
      <c r="N628" s="11">
        <f>Table21[[#This Row],[Adj Close]]-Table21[[#This Row],[6-MA]]</f>
        <v>0.22031666666666627</v>
      </c>
      <c r="O628" s="12">
        <f>(Table21[[#This Row],[Adj Close]]-M628)^2</f>
        <v>4.853943361111094E-2</v>
      </c>
      <c r="P628" s="12">
        <f>ABS(Table21[[#This Row],[Erorr 3]])</f>
        <v>0.22031666666666627</v>
      </c>
      <c r="Q628" s="182">
        <f>Table21[[#This Row],[Abs Erorr 3]]/Table21[[#This Row],[Adj Close]]</f>
        <v>4.4757977138523135E-2</v>
      </c>
    </row>
    <row r="629" spans="1:17" x14ac:dyDescent="0.3">
      <c r="A629" s="72">
        <v>44376</v>
      </c>
      <c r="B629" s="95">
        <v>4.8859000000000004</v>
      </c>
      <c r="C629" s="6">
        <f t="shared" si="46"/>
        <v>4.9223999999999997</v>
      </c>
      <c r="D629" s="19">
        <f>Table21[[#This Row],[Adj Close]]-Table21[[#This Row],[Naive Trend ]]</f>
        <v>-3.6499999999999311E-2</v>
      </c>
      <c r="E629" s="7">
        <f t="shared" si="45"/>
        <v>1.3322499999999498E-3</v>
      </c>
      <c r="F629" s="7">
        <f>ABS(Table21[[#This Row],[Erorr 1]])</f>
        <v>3.6499999999999311E-2</v>
      </c>
      <c r="G629" s="8">
        <f>Table21[[#This Row],[Abs Erorr 1]]/Table21[[#This Row],[Adj Close]]</f>
        <v>7.4704762684457944E-3</v>
      </c>
      <c r="H629" s="6">
        <f t="shared" si="48"/>
        <v>4.8586</v>
      </c>
      <c r="I629" s="9">
        <f>(Table21[[#This Row],[Adj Close]]-Table21[[#This Row],[3-MA]])</f>
        <v>2.7300000000000324E-2</v>
      </c>
      <c r="J629" s="5">
        <f t="shared" si="47"/>
        <v>7.4529000000001769E-4</v>
      </c>
      <c r="K629" s="5">
        <f>ABS(Table21[[#This Row],[Erorr 2]])</f>
        <v>2.7300000000000324E-2</v>
      </c>
      <c r="L629" s="8">
        <f>Table21[[#This Row],[Abs Erorr 2]]/Table21[[#This Row],[Adj Close]]</f>
        <v>5.5875069076322323E-3</v>
      </c>
      <c r="M629" s="6">
        <f t="shared" si="49"/>
        <v>4.7476666666666665</v>
      </c>
      <c r="N629" s="11">
        <f>Table21[[#This Row],[Adj Close]]-Table21[[#This Row],[6-MA]]</f>
        <v>0.13823333333333387</v>
      </c>
      <c r="O629" s="12">
        <f>(Table21[[#This Row],[Adj Close]]-M629)^2</f>
        <v>1.9108454444444593E-2</v>
      </c>
      <c r="P629" s="12">
        <f>ABS(Table21[[#This Row],[Erorr 3]])</f>
        <v>0.13823333333333387</v>
      </c>
      <c r="Q629" s="182">
        <f>Table21[[#This Row],[Abs Erorr 3]]/Table21[[#This Row],[Adj Close]]</f>
        <v>2.8292296881502664E-2</v>
      </c>
    </row>
    <row r="630" spans="1:17" x14ac:dyDescent="0.3">
      <c r="A630" s="72">
        <v>44377</v>
      </c>
      <c r="B630" s="95">
        <v>4.8494999999999999</v>
      </c>
      <c r="C630" s="6">
        <f t="shared" si="46"/>
        <v>4.8859000000000004</v>
      </c>
      <c r="D630" s="19">
        <f>Table21[[#This Row],[Adj Close]]-Table21[[#This Row],[Naive Trend ]]</f>
        <v>-3.6400000000000432E-2</v>
      </c>
      <c r="E630" s="7">
        <f t="shared" si="45"/>
        <v>1.3249600000000315E-3</v>
      </c>
      <c r="F630" s="7">
        <f>ABS(Table21[[#This Row],[Erorr 1]])</f>
        <v>3.6400000000000432E-2</v>
      </c>
      <c r="G630" s="8">
        <f>Table21[[#This Row],[Abs Erorr 1]]/Table21[[#This Row],[Adj Close]]</f>
        <v>7.5059284462316595E-3</v>
      </c>
      <c r="H630" s="6">
        <f t="shared" si="48"/>
        <v>4.9254333333333333</v>
      </c>
      <c r="I630" s="9">
        <f>(Table21[[#This Row],[Adj Close]]-Table21[[#This Row],[3-MA]])</f>
        <v>-7.5933333333333408E-2</v>
      </c>
      <c r="J630" s="5">
        <f t="shared" si="47"/>
        <v>5.7658711111111226E-3</v>
      </c>
      <c r="K630" s="5">
        <f>ABS(Table21[[#This Row],[Erorr 2]])</f>
        <v>7.5933333333333408E-2</v>
      </c>
      <c r="L630" s="8">
        <f>Table21[[#This Row],[Abs Erorr 2]]/Table21[[#This Row],[Adj Close]]</f>
        <v>1.5657971612193712E-2</v>
      </c>
      <c r="M630" s="6">
        <f t="shared" si="49"/>
        <v>4.7871666666666668</v>
      </c>
      <c r="N630" s="11">
        <f>Table21[[#This Row],[Adj Close]]-Table21[[#This Row],[6-MA]]</f>
        <v>6.233333333333313E-2</v>
      </c>
      <c r="O630" s="12">
        <f>(Table21[[#This Row],[Adj Close]]-M630)^2</f>
        <v>3.8854444444444193E-3</v>
      </c>
      <c r="P630" s="12">
        <f>ABS(Table21[[#This Row],[Erorr 3]])</f>
        <v>6.233333333333313E-2</v>
      </c>
      <c r="Q630" s="182">
        <f>Table21[[#This Row],[Abs Erorr 3]]/Table21[[#This Row],[Adj Close]]</f>
        <v>1.2853558786129112E-2</v>
      </c>
    </row>
    <row r="631" spans="1:17" x14ac:dyDescent="0.3">
      <c r="A631" s="72">
        <v>44378</v>
      </c>
      <c r="B631" s="95">
        <v>4.8949999999999996</v>
      </c>
      <c r="C631" s="6">
        <f t="shared" si="46"/>
        <v>4.8494999999999999</v>
      </c>
      <c r="D631" s="19">
        <f>Table21[[#This Row],[Adj Close]]-Table21[[#This Row],[Naive Trend ]]</f>
        <v>4.5499999999999652E-2</v>
      </c>
      <c r="E631" s="7">
        <f t="shared" si="45"/>
        <v>2.0702499999999684E-3</v>
      </c>
      <c r="F631" s="7">
        <f>ABS(Table21[[#This Row],[Erorr 1]])</f>
        <v>4.5499999999999652E-2</v>
      </c>
      <c r="G631" s="8">
        <f>Table21[[#This Row],[Abs Erorr 1]]/Table21[[#This Row],[Adj Close]]</f>
        <v>9.2951991828395617E-3</v>
      </c>
      <c r="H631" s="6">
        <f t="shared" si="48"/>
        <v>4.885933333333333</v>
      </c>
      <c r="I631" s="9">
        <f>(Table21[[#This Row],[Adj Close]]-Table21[[#This Row],[3-MA]])</f>
        <v>9.0666666666665563E-3</v>
      </c>
      <c r="J631" s="5">
        <f t="shared" si="47"/>
        <v>8.2204444444442445E-5</v>
      </c>
      <c r="K631" s="5">
        <f>ABS(Table21[[#This Row],[Erorr 2]])</f>
        <v>9.0666666666665563E-3</v>
      </c>
      <c r="L631" s="8">
        <f>Table21[[#This Row],[Abs Erorr 2]]/Table21[[#This Row],[Adj Close]]</f>
        <v>1.852230166836886E-3</v>
      </c>
      <c r="M631" s="6">
        <f t="shared" si="49"/>
        <v>4.8190833333333325</v>
      </c>
      <c r="N631" s="11">
        <f>Table21[[#This Row],[Adj Close]]-Table21[[#This Row],[6-MA]]</f>
        <v>7.5916666666667076E-2</v>
      </c>
      <c r="O631" s="12">
        <f>(Table21[[#This Row],[Adj Close]]-M631)^2</f>
        <v>5.7633402777778403E-3</v>
      </c>
      <c r="P631" s="12">
        <f>ABS(Table21[[#This Row],[Erorr 3]])</f>
        <v>7.5916666666667076E-2</v>
      </c>
      <c r="Q631" s="182">
        <f>Table21[[#This Row],[Abs Erorr 3]]/Table21[[#This Row],[Adj Close]]</f>
        <v>1.5509022812393684E-2</v>
      </c>
    </row>
    <row r="632" spans="1:17" x14ac:dyDescent="0.3">
      <c r="A632" s="72">
        <v>44379</v>
      </c>
      <c r="B632" s="95">
        <v>4.9132999999999996</v>
      </c>
      <c r="C632" s="6">
        <f t="shared" si="46"/>
        <v>4.8949999999999996</v>
      </c>
      <c r="D632" s="19">
        <f>Table21[[#This Row],[Adj Close]]-Table21[[#This Row],[Naive Trend ]]</f>
        <v>1.8299999999999983E-2</v>
      </c>
      <c r="E632" s="7">
        <f t="shared" si="45"/>
        <v>3.3488999999999936E-4</v>
      </c>
      <c r="F632" s="7">
        <f>ABS(Table21[[#This Row],[Erorr 1]])</f>
        <v>1.8299999999999983E-2</v>
      </c>
      <c r="G632" s="8">
        <f>Table21[[#This Row],[Abs Erorr 1]]/Table21[[#This Row],[Adj Close]]</f>
        <v>3.7245842916166292E-3</v>
      </c>
      <c r="H632" s="6">
        <f t="shared" si="48"/>
        <v>4.8768000000000002</v>
      </c>
      <c r="I632" s="9">
        <f>(Table21[[#This Row],[Adj Close]]-Table21[[#This Row],[3-MA]])</f>
        <v>3.6499999999999311E-2</v>
      </c>
      <c r="J632" s="5">
        <f t="shared" si="47"/>
        <v>1.3322499999999498E-3</v>
      </c>
      <c r="K632" s="5">
        <f>ABS(Table21[[#This Row],[Erorr 2]])</f>
        <v>3.6499999999999311E-2</v>
      </c>
      <c r="L632" s="8">
        <f>Table21[[#This Row],[Abs Erorr 2]]/Table21[[#This Row],[Adj Close]]</f>
        <v>7.428815663606805E-3</v>
      </c>
      <c r="M632" s="6">
        <f t="shared" si="49"/>
        <v>4.8677000000000001</v>
      </c>
      <c r="N632" s="11">
        <f>Table21[[#This Row],[Adj Close]]-Table21[[#This Row],[6-MA]]</f>
        <v>4.5599999999999419E-2</v>
      </c>
      <c r="O632" s="12">
        <f>(Table21[[#This Row],[Adj Close]]-M632)^2</f>
        <v>2.0793599999999468E-3</v>
      </c>
      <c r="P632" s="12">
        <f>ABS(Table21[[#This Row],[Erorr 3]])</f>
        <v>4.5599999999999419E-2</v>
      </c>
      <c r="Q632" s="182">
        <f>Table21[[#This Row],[Abs Erorr 3]]/Table21[[#This Row],[Adj Close]]</f>
        <v>9.2809313496019837E-3</v>
      </c>
    </row>
    <row r="633" spans="1:17" x14ac:dyDescent="0.3">
      <c r="A633" s="72">
        <v>44383</v>
      </c>
      <c r="B633" s="95">
        <v>4.9405999999999999</v>
      </c>
      <c r="C633" s="6">
        <f t="shared" si="46"/>
        <v>4.9132999999999996</v>
      </c>
      <c r="D633" s="19">
        <f>Table21[[#This Row],[Adj Close]]-Table21[[#This Row],[Naive Trend ]]</f>
        <v>2.7300000000000324E-2</v>
      </c>
      <c r="E633" s="7">
        <f t="shared" si="45"/>
        <v>7.4529000000001769E-4</v>
      </c>
      <c r="F633" s="7">
        <f>ABS(Table21[[#This Row],[Erorr 1]])</f>
        <v>2.7300000000000324E-2</v>
      </c>
      <c r="G633" s="8">
        <f>Table21[[#This Row],[Abs Erorr 1]]/Table21[[#This Row],[Adj Close]]</f>
        <v>5.5256446585435623E-3</v>
      </c>
      <c r="H633" s="6">
        <f t="shared" si="48"/>
        <v>4.885933333333333</v>
      </c>
      <c r="I633" s="9">
        <f>(Table21[[#This Row],[Adj Close]]-Table21[[#This Row],[3-MA]])</f>
        <v>5.4666666666666863E-2</v>
      </c>
      <c r="J633" s="5">
        <f t="shared" si="47"/>
        <v>2.9884444444444659E-3</v>
      </c>
      <c r="K633" s="5">
        <f>ABS(Table21[[#This Row],[Erorr 2]])</f>
        <v>5.4666666666666863E-2</v>
      </c>
      <c r="L633" s="8">
        <f>Table21[[#This Row],[Abs Erorr 2]]/Table21[[#This Row],[Adj Close]]</f>
        <v>1.1064782954836835E-2</v>
      </c>
      <c r="M633" s="6">
        <f t="shared" si="49"/>
        <v>4.9056833333333332</v>
      </c>
      <c r="N633" s="11">
        <f>Table21[[#This Row],[Adj Close]]-Table21[[#This Row],[6-MA]]</f>
        <v>3.4916666666666707E-2</v>
      </c>
      <c r="O633" s="12">
        <f>(Table21[[#This Row],[Adj Close]]-M633)^2</f>
        <v>1.219173611111114E-3</v>
      </c>
      <c r="P633" s="12">
        <f>ABS(Table21[[#This Row],[Erorr 3]])</f>
        <v>3.4916666666666707E-2</v>
      </c>
      <c r="Q633" s="182">
        <f>Table21[[#This Row],[Abs Erorr 3]]/Table21[[#This Row],[Adj Close]]</f>
        <v>7.0672927714582655E-3</v>
      </c>
    </row>
    <row r="634" spans="1:17" x14ac:dyDescent="0.3">
      <c r="A634" s="72">
        <v>44384</v>
      </c>
      <c r="B634" s="95">
        <v>4.9132999999999996</v>
      </c>
      <c r="C634" s="6">
        <f t="shared" si="46"/>
        <v>4.9405999999999999</v>
      </c>
      <c r="D634" s="19">
        <f>Table21[[#This Row],[Adj Close]]-Table21[[#This Row],[Naive Trend ]]</f>
        <v>-2.7300000000000324E-2</v>
      </c>
      <c r="E634" s="7">
        <f t="shared" si="45"/>
        <v>7.4529000000001769E-4</v>
      </c>
      <c r="F634" s="7">
        <f>ABS(Table21[[#This Row],[Erorr 1]])</f>
        <v>2.7300000000000324E-2</v>
      </c>
      <c r="G634" s="8">
        <f>Table21[[#This Row],[Abs Erorr 1]]/Table21[[#This Row],[Adj Close]]</f>
        <v>5.5563470579855345E-3</v>
      </c>
      <c r="H634" s="6">
        <f t="shared" si="48"/>
        <v>4.9162999999999997</v>
      </c>
      <c r="I634" s="9">
        <f>(Table21[[#This Row],[Adj Close]]-Table21[[#This Row],[3-MA]])</f>
        <v>-3.0000000000001137E-3</v>
      </c>
      <c r="J634" s="5">
        <f t="shared" si="47"/>
        <v>9.0000000000006829E-6</v>
      </c>
      <c r="K634" s="5">
        <f>ABS(Table21[[#This Row],[Erorr 2]])</f>
        <v>3.0000000000001137E-3</v>
      </c>
      <c r="L634" s="8">
        <f>Table21[[#This Row],[Abs Erorr 2]]/Table21[[#This Row],[Adj Close]]</f>
        <v>6.105875887896351E-4</v>
      </c>
      <c r="M634" s="6">
        <f t="shared" si="49"/>
        <v>4.9011166666666659</v>
      </c>
      <c r="N634" s="11">
        <f>Table21[[#This Row],[Adj Close]]-Table21[[#This Row],[6-MA]]</f>
        <v>1.2183333333333657E-2</v>
      </c>
      <c r="O634" s="12">
        <f>(Table21[[#This Row],[Adj Close]]-M634)^2</f>
        <v>1.4843361111111899E-4</v>
      </c>
      <c r="P634" s="12">
        <f>ABS(Table21[[#This Row],[Erorr 3]])</f>
        <v>1.2183333333333657E-2</v>
      </c>
      <c r="Q634" s="182">
        <f>Table21[[#This Row],[Abs Erorr 3]]/Table21[[#This Row],[Adj Close]]</f>
        <v>2.4796640411401008E-3</v>
      </c>
    </row>
    <row r="635" spans="1:17" x14ac:dyDescent="0.3">
      <c r="A635" s="72">
        <v>44385</v>
      </c>
      <c r="B635" s="95">
        <v>4.9314999999999998</v>
      </c>
      <c r="C635" s="6">
        <f t="shared" si="46"/>
        <v>4.9132999999999996</v>
      </c>
      <c r="D635" s="19">
        <f>Table21[[#This Row],[Adj Close]]-Table21[[#This Row],[Naive Trend ]]</f>
        <v>1.8200000000000216E-2</v>
      </c>
      <c r="E635" s="7">
        <f t="shared" si="45"/>
        <v>3.3124000000000787E-4</v>
      </c>
      <c r="F635" s="7">
        <f>ABS(Table21[[#This Row],[Erorr 1]])</f>
        <v>1.8200000000000216E-2</v>
      </c>
      <c r="G635" s="8">
        <f>Table21[[#This Row],[Abs Erorr 1]]/Table21[[#This Row],[Adj Close]]</f>
        <v>3.6905606813343234E-3</v>
      </c>
      <c r="H635" s="6">
        <f t="shared" si="48"/>
        <v>4.9223999999999997</v>
      </c>
      <c r="I635" s="9">
        <f>(Table21[[#This Row],[Adj Close]]-Table21[[#This Row],[3-MA]])</f>
        <v>9.100000000000108E-3</v>
      </c>
      <c r="J635" s="5">
        <f t="shared" si="47"/>
        <v>8.2810000000001967E-5</v>
      </c>
      <c r="K635" s="5">
        <f>ABS(Table21[[#This Row],[Erorr 2]])</f>
        <v>9.100000000000108E-3</v>
      </c>
      <c r="L635" s="8">
        <f>Table21[[#This Row],[Abs Erorr 2]]/Table21[[#This Row],[Adj Close]]</f>
        <v>1.8452803406671617E-3</v>
      </c>
      <c r="M635" s="6">
        <f t="shared" si="49"/>
        <v>4.8996000000000004</v>
      </c>
      <c r="N635" s="11">
        <f>Table21[[#This Row],[Adj Close]]-Table21[[#This Row],[6-MA]]</f>
        <v>3.1899999999999373E-2</v>
      </c>
      <c r="O635" s="12">
        <f>(Table21[[#This Row],[Adj Close]]-M635)^2</f>
        <v>1.0176099999999601E-3</v>
      </c>
      <c r="P635" s="12">
        <f>ABS(Table21[[#This Row],[Erorr 3]])</f>
        <v>3.1899999999999373E-2</v>
      </c>
      <c r="Q635" s="182">
        <f>Table21[[#This Row],[Abs Erorr 3]]/Table21[[#This Row],[Adj Close]]</f>
        <v>6.4686200953055608E-3</v>
      </c>
    </row>
    <row r="636" spans="1:17" x14ac:dyDescent="0.3">
      <c r="A636" s="72">
        <v>44386</v>
      </c>
      <c r="B636" s="95">
        <v>4.9862000000000002</v>
      </c>
      <c r="C636" s="6">
        <f t="shared" si="46"/>
        <v>4.9314999999999998</v>
      </c>
      <c r="D636" s="19">
        <f>Table21[[#This Row],[Adj Close]]-Table21[[#This Row],[Naive Trend ]]</f>
        <v>5.4700000000000415E-2</v>
      </c>
      <c r="E636" s="7">
        <f t="shared" si="45"/>
        <v>2.9920900000000453E-3</v>
      </c>
      <c r="F636" s="7">
        <f>ABS(Table21[[#This Row],[Erorr 1]])</f>
        <v>5.4700000000000415E-2</v>
      </c>
      <c r="G636" s="8">
        <f>Table21[[#This Row],[Abs Erorr 1]]/Table21[[#This Row],[Adj Close]]</f>
        <v>1.0970277967189525E-2</v>
      </c>
      <c r="H636" s="6">
        <f t="shared" si="48"/>
        <v>4.9284666666666661</v>
      </c>
      <c r="I636" s="9">
        <f>(Table21[[#This Row],[Adj Close]]-Table21[[#This Row],[3-MA]])</f>
        <v>5.773333333333408E-2</v>
      </c>
      <c r="J636" s="5">
        <f t="shared" si="47"/>
        <v>3.3331377777778642E-3</v>
      </c>
      <c r="K636" s="5">
        <f>ABS(Table21[[#This Row],[Erorr 2]])</f>
        <v>5.773333333333408E-2</v>
      </c>
      <c r="L636" s="8">
        <f>Table21[[#This Row],[Abs Erorr 2]]/Table21[[#This Row],[Adj Close]]</f>
        <v>1.157862366799047E-2</v>
      </c>
      <c r="M636" s="6">
        <f t="shared" si="49"/>
        <v>4.9071999999999996</v>
      </c>
      <c r="N636" s="11">
        <f>Table21[[#This Row],[Adj Close]]-Table21[[#This Row],[6-MA]]</f>
        <v>7.9000000000000625E-2</v>
      </c>
      <c r="O636" s="12">
        <f>(Table21[[#This Row],[Adj Close]]-M636)^2</f>
        <v>6.2410000000000989E-3</v>
      </c>
      <c r="P636" s="12">
        <f>ABS(Table21[[#This Row],[Erorr 3]])</f>
        <v>7.9000000000000625E-2</v>
      </c>
      <c r="Q636" s="182">
        <f>Table21[[#This Row],[Abs Erorr 3]]/Table21[[#This Row],[Adj Close]]</f>
        <v>1.5843728691187803E-2</v>
      </c>
    </row>
    <row r="637" spans="1:17" x14ac:dyDescent="0.3">
      <c r="A637" s="72">
        <v>44389</v>
      </c>
      <c r="B637" s="95">
        <v>4.8949999999999996</v>
      </c>
      <c r="C637" s="6">
        <f t="shared" si="46"/>
        <v>4.9862000000000002</v>
      </c>
      <c r="D637" s="19">
        <f>Table21[[#This Row],[Adj Close]]-Table21[[#This Row],[Naive Trend ]]</f>
        <v>-9.1200000000000614E-2</v>
      </c>
      <c r="E637" s="7">
        <f t="shared" si="45"/>
        <v>8.3174400000001116E-3</v>
      </c>
      <c r="F637" s="7">
        <f>ABS(Table21[[#This Row],[Erorr 1]])</f>
        <v>9.1200000000000614E-2</v>
      </c>
      <c r="G637" s="8">
        <f>Table21[[#This Row],[Abs Erorr 1]]/Table21[[#This Row],[Adj Close]]</f>
        <v>1.86312563840655E-2</v>
      </c>
      <c r="H637" s="6">
        <f t="shared" si="48"/>
        <v>4.9436666666666662</v>
      </c>
      <c r="I637" s="9">
        <f>(Table21[[#This Row],[Adj Close]]-Table21[[#This Row],[3-MA]])</f>
        <v>-4.8666666666666636E-2</v>
      </c>
      <c r="J637" s="5">
        <f t="shared" si="47"/>
        <v>2.3684444444444413E-3</v>
      </c>
      <c r="K637" s="5">
        <f>ABS(Table21[[#This Row],[Erorr 2]])</f>
        <v>4.8666666666666636E-2</v>
      </c>
      <c r="L637" s="8">
        <f>Table21[[#This Row],[Abs Erorr 2]]/Table21[[#This Row],[Adj Close]]</f>
        <v>9.9421178072863405E-3</v>
      </c>
      <c r="M637" s="6">
        <f t="shared" si="49"/>
        <v>4.9299833333333334</v>
      </c>
      <c r="N637" s="11">
        <f>Table21[[#This Row],[Adj Close]]-Table21[[#This Row],[6-MA]]</f>
        <v>-3.498333333333381E-2</v>
      </c>
      <c r="O637" s="12">
        <f>(Table21[[#This Row],[Adj Close]]-M637)^2</f>
        <v>1.2238336111111445E-3</v>
      </c>
      <c r="P637" s="12">
        <f>ABS(Table21[[#This Row],[Erorr 3]])</f>
        <v>3.498333333333381E-2</v>
      </c>
      <c r="Q637" s="182">
        <f>Table21[[#This Row],[Abs Erorr 3]]/Table21[[#This Row],[Adj Close]]</f>
        <v>7.1467483827035369E-3</v>
      </c>
    </row>
    <row r="638" spans="1:17" x14ac:dyDescent="0.3">
      <c r="A638" s="72">
        <v>44390</v>
      </c>
      <c r="B638" s="95">
        <v>5.3598999999999997</v>
      </c>
      <c r="C638" s="6">
        <f t="shared" si="46"/>
        <v>4.8949999999999996</v>
      </c>
      <c r="D638" s="19">
        <f>Table21[[#This Row],[Adj Close]]-Table21[[#This Row],[Naive Trend ]]</f>
        <v>0.46490000000000009</v>
      </c>
      <c r="E638" s="7">
        <f t="shared" si="45"/>
        <v>0.2161320100000001</v>
      </c>
      <c r="F638" s="7">
        <f>ABS(Table21[[#This Row],[Erorr 1]])</f>
        <v>0.46490000000000009</v>
      </c>
      <c r="G638" s="8">
        <f>Table21[[#This Row],[Abs Erorr 1]]/Table21[[#This Row],[Adj Close]]</f>
        <v>8.6736692848747202E-2</v>
      </c>
      <c r="H638" s="6">
        <f t="shared" si="48"/>
        <v>4.9375666666666662</v>
      </c>
      <c r="I638" s="9">
        <f>(Table21[[#This Row],[Adj Close]]-Table21[[#This Row],[3-MA]])</f>
        <v>0.42233333333333345</v>
      </c>
      <c r="J638" s="5">
        <f t="shared" si="47"/>
        <v>0.17836544444444455</v>
      </c>
      <c r="K638" s="5">
        <f>ABS(Table21[[#This Row],[Erorr 2]])</f>
        <v>0.42233333333333345</v>
      </c>
      <c r="L638" s="8">
        <f>Table21[[#This Row],[Abs Erorr 2]]/Table21[[#This Row],[Adj Close]]</f>
        <v>7.8795002394323299E-2</v>
      </c>
      <c r="M638" s="6">
        <f t="shared" si="49"/>
        <v>4.9299833333333334</v>
      </c>
      <c r="N638" s="11">
        <f>Table21[[#This Row],[Adj Close]]-Table21[[#This Row],[6-MA]]</f>
        <v>0.42991666666666628</v>
      </c>
      <c r="O638" s="12">
        <f>(Table21[[#This Row],[Adj Close]]-M638)^2</f>
        <v>0.18482834027777745</v>
      </c>
      <c r="P638" s="12">
        <f>ABS(Table21[[#This Row],[Erorr 3]])</f>
        <v>0.42991666666666628</v>
      </c>
      <c r="Q638" s="182">
        <f>Table21[[#This Row],[Abs Erorr 3]]/Table21[[#This Row],[Adj Close]]</f>
        <v>8.0209829785381506E-2</v>
      </c>
    </row>
    <row r="639" spans="1:17" x14ac:dyDescent="0.3">
      <c r="A639" s="72">
        <v>44391</v>
      </c>
      <c r="B639" s="95">
        <v>5.3235000000000001</v>
      </c>
      <c r="C639" s="6">
        <f t="shared" si="46"/>
        <v>5.3598999999999997</v>
      </c>
      <c r="D639" s="19">
        <f>Table21[[#This Row],[Adj Close]]-Table21[[#This Row],[Naive Trend ]]</f>
        <v>-3.6399999999999544E-2</v>
      </c>
      <c r="E639" s="7">
        <f t="shared" si="45"/>
        <v>1.3249599999999669E-3</v>
      </c>
      <c r="F639" s="7">
        <f>ABS(Table21[[#This Row],[Erorr 1]])</f>
        <v>3.6399999999999544E-2</v>
      </c>
      <c r="G639" s="8">
        <f>Table21[[#This Row],[Abs Erorr 1]]/Table21[[#This Row],[Adj Close]]</f>
        <v>6.8376068376067517E-3</v>
      </c>
      <c r="H639" s="6">
        <f t="shared" si="48"/>
        <v>5.0803666666666665</v>
      </c>
      <c r="I639" s="9">
        <f>(Table21[[#This Row],[Adj Close]]-Table21[[#This Row],[3-MA]])</f>
        <v>0.24313333333333365</v>
      </c>
      <c r="J639" s="5">
        <f t="shared" si="47"/>
        <v>5.9113817777777931E-2</v>
      </c>
      <c r="K639" s="5">
        <f>ABS(Table21[[#This Row],[Erorr 2]])</f>
        <v>0.24313333333333365</v>
      </c>
      <c r="L639" s="8">
        <f>Table21[[#This Row],[Abs Erorr 2]]/Table21[[#This Row],[Adj Close]]</f>
        <v>4.5671707210168805E-2</v>
      </c>
      <c r="M639" s="6">
        <f t="shared" si="49"/>
        <v>5.0044166666666667</v>
      </c>
      <c r="N639" s="11">
        <f>Table21[[#This Row],[Adj Close]]-Table21[[#This Row],[6-MA]]</f>
        <v>0.31908333333333339</v>
      </c>
      <c r="O639" s="12">
        <f>(Table21[[#This Row],[Adj Close]]-M639)^2</f>
        <v>0.10181417361111114</v>
      </c>
      <c r="P639" s="12">
        <f>ABS(Table21[[#This Row],[Erorr 3]])</f>
        <v>0.31908333333333339</v>
      </c>
      <c r="Q639" s="182">
        <f>Table21[[#This Row],[Abs Erorr 3]]/Table21[[#This Row],[Adj Close]]</f>
        <v>5.9938636861713794E-2</v>
      </c>
    </row>
    <row r="640" spans="1:17" x14ac:dyDescent="0.3">
      <c r="A640" s="72">
        <v>44392</v>
      </c>
      <c r="B640" s="95">
        <v>5.2413999999999996</v>
      </c>
      <c r="C640" s="6">
        <f t="shared" si="46"/>
        <v>5.3235000000000001</v>
      </c>
      <c r="D640" s="19">
        <f>Table21[[#This Row],[Adj Close]]-Table21[[#This Row],[Naive Trend ]]</f>
        <v>-8.2100000000000506E-2</v>
      </c>
      <c r="E640" s="7">
        <f t="shared" si="45"/>
        <v>6.7404100000000829E-3</v>
      </c>
      <c r="F640" s="7">
        <f>ABS(Table21[[#This Row],[Erorr 1]])</f>
        <v>8.2100000000000506E-2</v>
      </c>
      <c r="G640" s="8">
        <f>Table21[[#This Row],[Abs Erorr 1]]/Table21[[#This Row],[Adj Close]]</f>
        <v>1.5663753958866048E-2</v>
      </c>
      <c r="H640" s="6">
        <f t="shared" si="48"/>
        <v>5.1927999999999992</v>
      </c>
      <c r="I640" s="9">
        <f>(Table21[[#This Row],[Adj Close]]-Table21[[#This Row],[3-MA]])</f>
        <v>4.8600000000000421E-2</v>
      </c>
      <c r="J640" s="5">
        <f t="shared" si="47"/>
        <v>2.361960000000041E-3</v>
      </c>
      <c r="K640" s="5">
        <f>ABS(Table21[[#This Row],[Erorr 2]])</f>
        <v>4.8600000000000421E-2</v>
      </c>
      <c r="L640" s="8">
        <f>Table21[[#This Row],[Abs Erorr 2]]/Table21[[#This Row],[Adj Close]]</f>
        <v>9.2723318197428985E-3</v>
      </c>
      <c r="M640" s="6">
        <f t="shared" si="49"/>
        <v>5.0682333333333327</v>
      </c>
      <c r="N640" s="11">
        <f>Table21[[#This Row],[Adj Close]]-Table21[[#This Row],[6-MA]]</f>
        <v>0.17316666666666691</v>
      </c>
      <c r="O640" s="12">
        <f>(Table21[[#This Row],[Adj Close]]-M640)^2</f>
        <v>2.9986694444444531E-2</v>
      </c>
      <c r="P640" s="12">
        <f>ABS(Table21[[#This Row],[Erorr 3]])</f>
        <v>0.17316666666666691</v>
      </c>
      <c r="Q640" s="182">
        <f>Table21[[#This Row],[Abs Erorr 3]]/Table21[[#This Row],[Adj Close]]</f>
        <v>3.3038246778850484E-2</v>
      </c>
    </row>
    <row r="641" spans="1:17" x14ac:dyDescent="0.3">
      <c r="A641" s="72">
        <v>44393</v>
      </c>
      <c r="B641" s="95">
        <v>5.1776</v>
      </c>
      <c r="C641" s="6">
        <f t="shared" si="46"/>
        <v>5.2413999999999996</v>
      </c>
      <c r="D641" s="19">
        <f>Table21[[#This Row],[Adj Close]]-Table21[[#This Row],[Naive Trend ]]</f>
        <v>-6.3799999999999635E-2</v>
      </c>
      <c r="E641" s="7">
        <f t="shared" si="45"/>
        <v>4.070439999999953E-3</v>
      </c>
      <c r="F641" s="7">
        <f>ABS(Table21[[#This Row],[Erorr 1]])</f>
        <v>6.3799999999999635E-2</v>
      </c>
      <c r="G641" s="8">
        <f>Table21[[#This Row],[Abs Erorr 1]]/Table21[[#This Row],[Adj Close]]</f>
        <v>1.23223114956736E-2</v>
      </c>
      <c r="H641" s="6">
        <f t="shared" si="48"/>
        <v>5.3082666666666656</v>
      </c>
      <c r="I641" s="9">
        <f>(Table21[[#This Row],[Adj Close]]-Table21[[#This Row],[3-MA]])</f>
        <v>-0.1306666666666656</v>
      </c>
      <c r="J641" s="5">
        <f t="shared" si="47"/>
        <v>1.7073777777777497E-2</v>
      </c>
      <c r="K641" s="5">
        <f>ABS(Table21[[#This Row],[Erorr 2]])</f>
        <v>0.1306666666666656</v>
      </c>
      <c r="L641" s="8">
        <f>Table21[[#This Row],[Abs Erorr 2]]/Table21[[#This Row],[Adj Close]]</f>
        <v>2.5236918005768234E-2</v>
      </c>
      <c r="M641" s="6">
        <f t="shared" si="49"/>
        <v>5.1229166666666659</v>
      </c>
      <c r="N641" s="11">
        <f>Table21[[#This Row],[Adj Close]]-Table21[[#This Row],[6-MA]]</f>
        <v>5.4683333333334083E-2</v>
      </c>
      <c r="O641" s="12">
        <f>(Table21[[#This Row],[Adj Close]]-M641)^2</f>
        <v>2.9902669444445266E-3</v>
      </c>
      <c r="P641" s="12">
        <f>ABS(Table21[[#This Row],[Erorr 3]])</f>
        <v>5.4683333333334083E-2</v>
      </c>
      <c r="Q641" s="182">
        <f>Table21[[#This Row],[Abs Erorr 3]]/Table21[[#This Row],[Adj Close]]</f>
        <v>1.0561521425628493E-2</v>
      </c>
    </row>
    <row r="642" spans="1:17" x14ac:dyDescent="0.3">
      <c r="A642" s="72">
        <v>44396</v>
      </c>
      <c r="B642" s="95">
        <v>5.1047000000000002</v>
      </c>
      <c r="C642" s="6">
        <f t="shared" si="46"/>
        <v>5.1776</v>
      </c>
      <c r="D642" s="19">
        <f>Table21[[#This Row],[Adj Close]]-Table21[[#This Row],[Naive Trend ]]</f>
        <v>-7.2899999999999743E-2</v>
      </c>
      <c r="E642" s="7">
        <f t="shared" si="45"/>
        <v>5.3144099999999622E-3</v>
      </c>
      <c r="F642" s="7">
        <f>ABS(Table21[[#This Row],[Erorr 1]])</f>
        <v>7.2899999999999743E-2</v>
      </c>
      <c r="G642" s="8">
        <f>Table21[[#This Row],[Abs Erorr 1]]/Table21[[#This Row],[Adj Close]]</f>
        <v>1.4280956765333856E-2</v>
      </c>
      <c r="H642" s="6">
        <f t="shared" si="48"/>
        <v>5.2474999999999996</v>
      </c>
      <c r="I642" s="9">
        <f>(Table21[[#This Row],[Adj Close]]-Table21[[#This Row],[3-MA]])</f>
        <v>-0.14279999999999937</v>
      </c>
      <c r="J642" s="5">
        <f t="shared" si="47"/>
        <v>2.0391839999999821E-2</v>
      </c>
      <c r="K642" s="5">
        <f>ABS(Table21[[#This Row],[Erorr 2]])</f>
        <v>0.14279999999999937</v>
      </c>
      <c r="L642" s="8">
        <f>Table21[[#This Row],[Abs Erorr 2]]/Table21[[#This Row],[Adj Close]]</f>
        <v>2.7974219836621027E-2</v>
      </c>
      <c r="M642" s="6">
        <f t="shared" si="49"/>
        <v>5.1639333333333326</v>
      </c>
      <c r="N642" s="11">
        <f>Table21[[#This Row],[Adj Close]]-Table21[[#This Row],[6-MA]]</f>
        <v>-5.9233333333332361E-2</v>
      </c>
      <c r="O642" s="12">
        <f>(Table21[[#This Row],[Adj Close]]-M642)^2</f>
        <v>3.5085877777776627E-3</v>
      </c>
      <c r="P642" s="12">
        <f>ABS(Table21[[#This Row],[Erorr 3]])</f>
        <v>5.9233333333332361E-2</v>
      </c>
      <c r="Q642" s="182">
        <f>Table21[[#This Row],[Abs Erorr 3]]/Table21[[#This Row],[Adj Close]]</f>
        <v>1.1603685492454476E-2</v>
      </c>
    </row>
    <row r="643" spans="1:17" x14ac:dyDescent="0.3">
      <c r="A643" s="72">
        <v>44397</v>
      </c>
      <c r="B643" s="95">
        <v>5.2961</v>
      </c>
      <c r="C643" s="6">
        <f t="shared" si="46"/>
        <v>5.1047000000000002</v>
      </c>
      <c r="D643" s="19">
        <f>Table21[[#This Row],[Adj Close]]-Table21[[#This Row],[Naive Trend ]]</f>
        <v>0.19139999999999979</v>
      </c>
      <c r="E643" s="7">
        <f t="shared" ref="E643:E706" si="50">(B643-C643)^2</f>
        <v>3.6633959999999924E-2</v>
      </c>
      <c r="F643" s="7">
        <f>ABS(Table21[[#This Row],[Erorr 1]])</f>
        <v>0.19139999999999979</v>
      </c>
      <c r="G643" s="8">
        <f>Table21[[#This Row],[Abs Erorr 1]]/Table21[[#This Row],[Adj Close]]</f>
        <v>3.6139800985630896E-2</v>
      </c>
      <c r="H643" s="6">
        <f t="shared" si="48"/>
        <v>5.1745666666666672</v>
      </c>
      <c r="I643" s="9">
        <f>(Table21[[#This Row],[Adj Close]]-Table21[[#This Row],[3-MA]])</f>
        <v>0.12153333333333283</v>
      </c>
      <c r="J643" s="5">
        <f t="shared" si="47"/>
        <v>1.4770351111110988E-2</v>
      </c>
      <c r="K643" s="5">
        <f>ABS(Table21[[#This Row],[Erorr 2]])</f>
        <v>0.12153333333333283</v>
      </c>
      <c r="L643" s="8">
        <f>Table21[[#This Row],[Abs Erorr 2]]/Table21[[#This Row],[Adj Close]]</f>
        <v>2.2947703656149399E-2</v>
      </c>
      <c r="M643" s="6">
        <f t="shared" si="49"/>
        <v>5.1836833333333336</v>
      </c>
      <c r="N643" s="11">
        <f>Table21[[#This Row],[Adj Close]]-Table21[[#This Row],[6-MA]]</f>
        <v>0.11241666666666639</v>
      </c>
      <c r="O643" s="12">
        <f>(Table21[[#This Row],[Adj Close]]-M643)^2</f>
        <v>1.2637506944444382E-2</v>
      </c>
      <c r="P643" s="12">
        <f>ABS(Table21[[#This Row],[Erorr 3]])</f>
        <v>0.11241666666666639</v>
      </c>
      <c r="Q643" s="182">
        <f>Table21[[#This Row],[Abs Erorr 3]]/Table21[[#This Row],[Adj Close]]</f>
        <v>2.1226311184959948E-2</v>
      </c>
    </row>
    <row r="644" spans="1:17" x14ac:dyDescent="0.3">
      <c r="A644" s="72">
        <v>44398</v>
      </c>
      <c r="B644" s="95">
        <v>5.2869999999999999</v>
      </c>
      <c r="C644" s="6">
        <f t="shared" ref="C644:C707" si="51">B643</f>
        <v>5.2961</v>
      </c>
      <c r="D644" s="19">
        <f>Table21[[#This Row],[Adj Close]]-Table21[[#This Row],[Naive Trend ]]</f>
        <v>-9.100000000000108E-3</v>
      </c>
      <c r="E644" s="7">
        <f t="shared" si="50"/>
        <v>8.2810000000001967E-5</v>
      </c>
      <c r="F644" s="7">
        <f>ABS(Table21[[#This Row],[Erorr 1]])</f>
        <v>9.100000000000108E-3</v>
      </c>
      <c r="G644" s="8">
        <f>Table21[[#This Row],[Abs Erorr 1]]/Table21[[#This Row],[Adj Close]]</f>
        <v>1.7212029506336502E-3</v>
      </c>
      <c r="H644" s="6">
        <f t="shared" si="48"/>
        <v>5.1927999999999992</v>
      </c>
      <c r="I644" s="9">
        <f>(Table21[[#This Row],[Adj Close]]-Table21[[#This Row],[3-MA]])</f>
        <v>9.4200000000000728E-2</v>
      </c>
      <c r="J644" s="5">
        <f t="shared" si="47"/>
        <v>8.8736400000001374E-3</v>
      </c>
      <c r="K644" s="5">
        <f>ABS(Table21[[#This Row],[Erorr 2]])</f>
        <v>9.4200000000000728E-2</v>
      </c>
      <c r="L644" s="8">
        <f>Table21[[#This Row],[Abs Erorr 2]]/Table21[[#This Row],[Adj Close]]</f>
        <v>1.7817287686779031E-2</v>
      </c>
      <c r="M644" s="6">
        <f t="shared" si="49"/>
        <v>5.2505333333333324</v>
      </c>
      <c r="N644" s="11">
        <f>Table21[[#This Row],[Adj Close]]-Table21[[#This Row],[6-MA]]</f>
        <v>3.6466666666667535E-2</v>
      </c>
      <c r="O644" s="12">
        <f>(Table21[[#This Row],[Adj Close]]-M644)^2</f>
        <v>1.3298177777778411E-3</v>
      </c>
      <c r="P644" s="12">
        <f>ABS(Table21[[#This Row],[Erorr 3]])</f>
        <v>3.6466666666667535E-2</v>
      </c>
      <c r="Q644" s="182">
        <f>Table21[[#This Row],[Abs Erorr 3]]/Table21[[#This Row],[Adj Close]]</f>
        <v>6.8974213479605709E-3</v>
      </c>
    </row>
    <row r="645" spans="1:17" x14ac:dyDescent="0.3">
      <c r="A645" s="72">
        <v>44399</v>
      </c>
      <c r="B645" s="95">
        <v>5.2413999999999996</v>
      </c>
      <c r="C645" s="6">
        <f t="shared" si="51"/>
        <v>5.2869999999999999</v>
      </c>
      <c r="D645" s="19">
        <f>Table21[[#This Row],[Adj Close]]-Table21[[#This Row],[Naive Trend ]]</f>
        <v>-4.5600000000000307E-2</v>
      </c>
      <c r="E645" s="7">
        <f t="shared" si="50"/>
        <v>2.0793600000000279E-3</v>
      </c>
      <c r="F645" s="7">
        <f>ABS(Table21[[#This Row],[Erorr 1]])</f>
        <v>4.5600000000000307E-2</v>
      </c>
      <c r="G645" s="8">
        <f>Table21[[#This Row],[Abs Erorr 1]]/Table21[[#This Row],[Adj Close]]</f>
        <v>8.6999656580303564E-3</v>
      </c>
      <c r="H645" s="6">
        <f t="shared" si="48"/>
        <v>5.2292666666666667</v>
      </c>
      <c r="I645" s="9">
        <f>(Table21[[#This Row],[Adj Close]]-Table21[[#This Row],[3-MA]])</f>
        <v>1.2133333333332885E-2</v>
      </c>
      <c r="J645" s="5">
        <f t="shared" ref="J645:J708" si="52">(B645-H645)^2</f>
        <v>1.4721777777776691E-4</v>
      </c>
      <c r="K645" s="5">
        <f>ABS(Table21[[#This Row],[Erorr 2]])</f>
        <v>1.2133333333332885E-2</v>
      </c>
      <c r="L645" s="8">
        <f>Table21[[#This Row],[Abs Erorr 2]]/Table21[[#This Row],[Adj Close]]</f>
        <v>2.3149031429261051E-3</v>
      </c>
      <c r="M645" s="6">
        <f t="shared" si="49"/>
        <v>5.2383833333333332</v>
      </c>
      <c r="N645" s="11">
        <f>Table21[[#This Row],[Adj Close]]-Table21[[#This Row],[6-MA]]</f>
        <v>3.0166666666664455E-3</v>
      </c>
      <c r="O645" s="12">
        <f>(Table21[[#This Row],[Adj Close]]-M645)^2</f>
        <v>9.1002777777764439E-6</v>
      </c>
      <c r="P645" s="12">
        <f>ABS(Table21[[#This Row],[Erorr 3]])</f>
        <v>3.0166666666664455E-3</v>
      </c>
      <c r="Q645" s="182">
        <f>Table21[[#This Row],[Abs Erorr 3]]/Table21[[#This Row],[Adj Close]]</f>
        <v>5.7554597372199139E-4</v>
      </c>
    </row>
    <row r="646" spans="1:17" x14ac:dyDescent="0.3">
      <c r="A646" s="72">
        <v>44400</v>
      </c>
      <c r="B646" s="95">
        <v>5.2413999999999996</v>
      </c>
      <c r="C646" s="6">
        <f t="shared" si="51"/>
        <v>5.2413999999999996</v>
      </c>
      <c r="D646" s="19">
        <f>Table21[[#This Row],[Adj Close]]-Table21[[#This Row],[Naive Trend ]]</f>
        <v>0</v>
      </c>
      <c r="E646" s="7">
        <f t="shared" si="50"/>
        <v>0</v>
      </c>
      <c r="F646" s="7">
        <f>ABS(Table21[[#This Row],[Erorr 1]])</f>
        <v>0</v>
      </c>
      <c r="G646" s="8">
        <f>Table21[[#This Row],[Abs Erorr 1]]/Table21[[#This Row],[Adj Close]]</f>
        <v>0</v>
      </c>
      <c r="H646" s="6">
        <f t="shared" ref="H646:H709" si="53">AVERAGE(B643:B645)</f>
        <v>5.2748333333333335</v>
      </c>
      <c r="I646" s="9">
        <f>(Table21[[#This Row],[Adj Close]]-Table21[[#This Row],[3-MA]])</f>
        <v>-3.343333333333387E-2</v>
      </c>
      <c r="J646" s="5">
        <f t="shared" si="52"/>
        <v>1.1177877777778136E-3</v>
      </c>
      <c r="K646" s="5">
        <f>ABS(Table21[[#This Row],[Erorr 2]])</f>
        <v>3.343333333333387E-2</v>
      </c>
      <c r="L646" s="8">
        <f>Table21[[#This Row],[Abs Erorr 2]]/Table21[[#This Row],[Adj Close]]</f>
        <v>6.3787028910851822E-3</v>
      </c>
      <c r="M646" s="6">
        <f t="shared" si="49"/>
        <v>5.2246999999999995</v>
      </c>
      <c r="N646" s="11">
        <f>Table21[[#This Row],[Adj Close]]-Table21[[#This Row],[6-MA]]</f>
        <v>1.6700000000000159E-2</v>
      </c>
      <c r="O646" s="12">
        <f>(Table21[[#This Row],[Adj Close]]-M646)^2</f>
        <v>2.7889000000000532E-4</v>
      </c>
      <c r="P646" s="12">
        <f>ABS(Table21[[#This Row],[Erorr 3]])</f>
        <v>1.6700000000000159E-2</v>
      </c>
      <c r="Q646" s="182">
        <f>Table21[[#This Row],[Abs Erorr 3]]/Table21[[#This Row],[Adj Close]]</f>
        <v>3.1861716335330561E-3</v>
      </c>
    </row>
    <row r="647" spans="1:17" x14ac:dyDescent="0.3">
      <c r="A647" s="72">
        <v>44403</v>
      </c>
      <c r="B647" s="95">
        <v>5.3235000000000001</v>
      </c>
      <c r="C647" s="6">
        <f t="shared" si="51"/>
        <v>5.2413999999999996</v>
      </c>
      <c r="D647" s="19">
        <f>Table21[[#This Row],[Adj Close]]-Table21[[#This Row],[Naive Trend ]]</f>
        <v>8.2100000000000506E-2</v>
      </c>
      <c r="E647" s="7">
        <f t="shared" si="50"/>
        <v>6.7404100000000829E-3</v>
      </c>
      <c r="F647" s="7">
        <f>ABS(Table21[[#This Row],[Erorr 1]])</f>
        <v>8.2100000000000506E-2</v>
      </c>
      <c r="G647" s="8">
        <f>Table21[[#This Row],[Abs Erorr 1]]/Table21[[#This Row],[Adj Close]]</f>
        <v>1.5422184652953978E-2</v>
      </c>
      <c r="H647" s="6">
        <f t="shared" si="53"/>
        <v>5.2565999999999997</v>
      </c>
      <c r="I647" s="9">
        <f>(Table21[[#This Row],[Adj Close]]-Table21[[#This Row],[3-MA]])</f>
        <v>6.6900000000000404E-2</v>
      </c>
      <c r="J647" s="5">
        <f t="shared" si="52"/>
        <v>4.4756100000000543E-3</v>
      </c>
      <c r="K647" s="5">
        <f>ABS(Table21[[#This Row],[Erorr 2]])</f>
        <v>6.6900000000000404E-2</v>
      </c>
      <c r="L647" s="8">
        <f>Table21[[#This Row],[Abs Erorr 2]]/Table21[[#This Row],[Adj Close]]</f>
        <v>1.2566920259228027E-2</v>
      </c>
      <c r="M647" s="6">
        <f t="shared" si="49"/>
        <v>5.2246999999999995</v>
      </c>
      <c r="N647" s="11">
        <f>Table21[[#This Row],[Adj Close]]-Table21[[#This Row],[6-MA]]</f>
        <v>9.8800000000000665E-2</v>
      </c>
      <c r="O647" s="12">
        <f>(Table21[[#This Row],[Adj Close]]-M647)^2</f>
        <v>9.7614400000001315E-3</v>
      </c>
      <c r="P647" s="12">
        <f>ABS(Table21[[#This Row],[Erorr 3]])</f>
        <v>9.8800000000000665E-2</v>
      </c>
      <c r="Q647" s="182">
        <f>Table21[[#This Row],[Abs Erorr 3]]/Table21[[#This Row],[Adj Close]]</f>
        <v>1.8559218559218684E-2</v>
      </c>
    </row>
    <row r="648" spans="1:17" x14ac:dyDescent="0.3">
      <c r="A648" s="72">
        <v>44404</v>
      </c>
      <c r="B648" s="95">
        <v>5.2413999999999996</v>
      </c>
      <c r="C648" s="6">
        <f t="shared" si="51"/>
        <v>5.3235000000000001</v>
      </c>
      <c r="D648" s="19">
        <f>Table21[[#This Row],[Adj Close]]-Table21[[#This Row],[Naive Trend ]]</f>
        <v>-8.2100000000000506E-2</v>
      </c>
      <c r="E648" s="7">
        <f t="shared" si="50"/>
        <v>6.7404100000000829E-3</v>
      </c>
      <c r="F648" s="7">
        <f>ABS(Table21[[#This Row],[Erorr 1]])</f>
        <v>8.2100000000000506E-2</v>
      </c>
      <c r="G648" s="8">
        <f>Table21[[#This Row],[Abs Erorr 1]]/Table21[[#This Row],[Adj Close]]</f>
        <v>1.5663753958866048E-2</v>
      </c>
      <c r="H648" s="6">
        <f t="shared" si="53"/>
        <v>5.268766666666667</v>
      </c>
      <c r="I648" s="9">
        <f>(Table21[[#This Row],[Adj Close]]-Table21[[#This Row],[3-MA]])</f>
        <v>-2.7366666666667427E-2</v>
      </c>
      <c r="J648" s="5">
        <f t="shared" si="52"/>
        <v>7.4893444444448613E-4</v>
      </c>
      <c r="K648" s="5">
        <f>ABS(Table21[[#This Row],[Erorr 2]])</f>
        <v>2.7366666666667427E-2</v>
      </c>
      <c r="L648" s="8">
        <f>Table21[[#This Row],[Abs Erorr 2]]/Table21[[#This Row],[Adj Close]]</f>
        <v>5.2212513196221296E-3</v>
      </c>
      <c r="M648" s="6">
        <f t="shared" si="49"/>
        <v>5.249016666666666</v>
      </c>
      <c r="N648" s="11">
        <f>Table21[[#This Row],[Adj Close]]-Table21[[#This Row],[6-MA]]</f>
        <v>-7.6166666666663829E-3</v>
      </c>
      <c r="O648" s="12">
        <f>(Table21[[#This Row],[Adj Close]]-M648)^2</f>
        <v>5.8013611111106789E-5</v>
      </c>
      <c r="P648" s="12">
        <f>ABS(Table21[[#This Row],[Erorr 3]])</f>
        <v>7.6166666666663829E-3</v>
      </c>
      <c r="Q648" s="182">
        <f>Table21[[#This Row],[Abs Erorr 3]]/Table21[[#This Row],[Adj Close]]</f>
        <v>1.4531740883478429E-3</v>
      </c>
    </row>
    <row r="649" spans="1:17" x14ac:dyDescent="0.3">
      <c r="A649" s="72">
        <v>44405</v>
      </c>
      <c r="B649" s="95">
        <v>5.2961</v>
      </c>
      <c r="C649" s="6">
        <f t="shared" si="51"/>
        <v>5.2413999999999996</v>
      </c>
      <c r="D649" s="19">
        <f>Table21[[#This Row],[Adj Close]]-Table21[[#This Row],[Naive Trend ]]</f>
        <v>5.4700000000000415E-2</v>
      </c>
      <c r="E649" s="7">
        <f t="shared" si="50"/>
        <v>2.9920900000000453E-3</v>
      </c>
      <c r="F649" s="7">
        <f>ABS(Table21[[#This Row],[Erorr 1]])</f>
        <v>5.4700000000000415E-2</v>
      </c>
      <c r="G649" s="8">
        <f>Table21[[#This Row],[Abs Erorr 1]]/Table21[[#This Row],[Adj Close]]</f>
        <v>1.0328354827137029E-2</v>
      </c>
      <c r="H649" s="6">
        <f t="shared" si="53"/>
        <v>5.268766666666667</v>
      </c>
      <c r="I649" s="9">
        <f>(Table21[[#This Row],[Adj Close]]-Table21[[#This Row],[3-MA]])</f>
        <v>2.7333333333332988E-2</v>
      </c>
      <c r="J649" s="5">
        <f t="shared" si="52"/>
        <v>7.4711111111109218E-4</v>
      </c>
      <c r="K649" s="5">
        <f>ABS(Table21[[#This Row],[Erorr 2]])</f>
        <v>2.7333333333332988E-2</v>
      </c>
      <c r="L649" s="8">
        <f>Table21[[#This Row],[Abs Erorr 2]]/Table21[[#This Row],[Adj Close]]</f>
        <v>5.1610304437856138E-3</v>
      </c>
      <c r="M649" s="6">
        <f t="shared" ref="M649:M712" si="54">AVERAGE(B643:B648)</f>
        <v>5.2717999999999998</v>
      </c>
      <c r="N649" s="11">
        <f>Table21[[#This Row],[Adj Close]]-Table21[[#This Row],[6-MA]]</f>
        <v>2.430000000000021E-2</v>
      </c>
      <c r="O649" s="12">
        <f>(Table21[[#This Row],[Adj Close]]-M649)^2</f>
        <v>5.9049000000001024E-4</v>
      </c>
      <c r="P649" s="12">
        <f>ABS(Table21[[#This Row],[Erorr 3]])</f>
        <v>2.430000000000021E-2</v>
      </c>
      <c r="Q649" s="182">
        <f>Table21[[#This Row],[Abs Erorr 3]]/Table21[[#This Row],[Adj Close]]</f>
        <v>4.5882819433168201E-3</v>
      </c>
    </row>
    <row r="650" spans="1:17" x14ac:dyDescent="0.3">
      <c r="A650" s="72">
        <v>44406</v>
      </c>
      <c r="B650" s="95">
        <v>5.5148999999999999</v>
      </c>
      <c r="C650" s="6">
        <f t="shared" si="51"/>
        <v>5.2961</v>
      </c>
      <c r="D650" s="19">
        <f>Table21[[#This Row],[Adj Close]]-Table21[[#This Row],[Naive Trend ]]</f>
        <v>0.21879999999999988</v>
      </c>
      <c r="E650" s="7">
        <f t="shared" si="50"/>
        <v>4.7873439999999948E-2</v>
      </c>
      <c r="F650" s="7">
        <f>ABS(Table21[[#This Row],[Erorr 1]])</f>
        <v>0.21879999999999988</v>
      </c>
      <c r="G650" s="8">
        <f>Table21[[#This Row],[Abs Erorr 1]]/Table21[[#This Row],[Adj Close]]</f>
        <v>3.9674336796678068E-2</v>
      </c>
      <c r="H650" s="6">
        <f t="shared" si="53"/>
        <v>5.2869999999999999</v>
      </c>
      <c r="I650" s="9">
        <f>(Table21[[#This Row],[Adj Close]]-Table21[[#This Row],[3-MA]])</f>
        <v>0.22789999999999999</v>
      </c>
      <c r="J650" s="5">
        <f t="shared" si="52"/>
        <v>5.1938409999999997E-2</v>
      </c>
      <c r="K650" s="5">
        <f>ABS(Table21[[#This Row],[Erorr 2]])</f>
        <v>0.22789999999999999</v>
      </c>
      <c r="L650" s="8">
        <f>Table21[[#This Row],[Abs Erorr 2]]/Table21[[#This Row],[Adj Close]]</f>
        <v>4.1324412047362598E-2</v>
      </c>
      <c r="M650" s="6">
        <f t="shared" si="54"/>
        <v>5.2717999999999998</v>
      </c>
      <c r="N650" s="11">
        <f>Table21[[#This Row],[Adj Close]]-Table21[[#This Row],[6-MA]]</f>
        <v>0.24310000000000009</v>
      </c>
      <c r="O650" s="12">
        <f>(Table21[[#This Row],[Adj Close]]-M650)^2</f>
        <v>5.9097610000000043E-2</v>
      </c>
      <c r="P650" s="12">
        <f>ABS(Table21[[#This Row],[Erorr 3]])</f>
        <v>0.24310000000000009</v>
      </c>
      <c r="Q650" s="182">
        <f>Table21[[#This Row],[Abs Erorr 3]]/Table21[[#This Row],[Adj Close]]</f>
        <v>4.4080581696857621E-2</v>
      </c>
    </row>
    <row r="651" spans="1:17" x14ac:dyDescent="0.3">
      <c r="A651" s="72">
        <v>44407</v>
      </c>
      <c r="B651" s="95">
        <v>5.5422000000000002</v>
      </c>
      <c r="C651" s="6">
        <f t="shared" si="51"/>
        <v>5.5148999999999999</v>
      </c>
      <c r="D651" s="19">
        <f>Table21[[#This Row],[Adj Close]]-Table21[[#This Row],[Naive Trend ]]</f>
        <v>2.7300000000000324E-2</v>
      </c>
      <c r="E651" s="7">
        <f t="shared" si="50"/>
        <v>7.4529000000001769E-4</v>
      </c>
      <c r="F651" s="7">
        <f>ABS(Table21[[#This Row],[Erorr 1]])</f>
        <v>2.7300000000000324E-2</v>
      </c>
      <c r="G651" s="8">
        <f>Table21[[#This Row],[Abs Erorr 1]]/Table21[[#This Row],[Adj Close]]</f>
        <v>4.9258417235033599E-3</v>
      </c>
      <c r="H651" s="6">
        <f t="shared" si="53"/>
        <v>5.3507999999999996</v>
      </c>
      <c r="I651" s="9">
        <f>(Table21[[#This Row],[Adj Close]]-Table21[[#This Row],[3-MA]])</f>
        <v>0.19140000000000068</v>
      </c>
      <c r="J651" s="5">
        <f t="shared" si="52"/>
        <v>3.6633960000000264E-2</v>
      </c>
      <c r="K651" s="5">
        <f>ABS(Table21[[#This Row],[Erorr 2]])</f>
        <v>0.19140000000000068</v>
      </c>
      <c r="L651" s="8">
        <f>Table21[[#This Row],[Abs Erorr 2]]/Table21[[#This Row],[Adj Close]]</f>
        <v>3.4535022193352943E-2</v>
      </c>
      <c r="M651" s="6">
        <f t="shared" si="54"/>
        <v>5.3097833333333329</v>
      </c>
      <c r="N651" s="11">
        <f>Table21[[#This Row],[Adj Close]]-Table21[[#This Row],[6-MA]]</f>
        <v>0.23241666666666738</v>
      </c>
      <c r="O651" s="12">
        <f>(Table21[[#This Row],[Adj Close]]-M651)^2</f>
        <v>5.4017506944444779E-2</v>
      </c>
      <c r="P651" s="12">
        <f>ABS(Table21[[#This Row],[Erorr 3]])</f>
        <v>0.23241666666666738</v>
      </c>
      <c r="Q651" s="182">
        <f>Table21[[#This Row],[Abs Erorr 3]]/Table21[[#This Row],[Adj Close]]</f>
        <v>4.1935813696125611E-2</v>
      </c>
    </row>
    <row r="652" spans="1:17" x14ac:dyDescent="0.3">
      <c r="A652" s="72">
        <v>44410</v>
      </c>
      <c r="B652" s="95">
        <v>5.5877999999999997</v>
      </c>
      <c r="C652" s="6">
        <f t="shared" si="51"/>
        <v>5.5422000000000002</v>
      </c>
      <c r="D652" s="19">
        <f>Table21[[#This Row],[Adj Close]]-Table21[[#This Row],[Naive Trend ]]</f>
        <v>4.5599999999999419E-2</v>
      </c>
      <c r="E652" s="7">
        <f t="shared" si="50"/>
        <v>2.0793599999999468E-3</v>
      </c>
      <c r="F652" s="7">
        <f>ABS(Table21[[#This Row],[Erorr 1]])</f>
        <v>4.5599999999999419E-2</v>
      </c>
      <c r="G652" s="8">
        <f>Table21[[#This Row],[Abs Erorr 1]]/Table21[[#This Row],[Adj Close]]</f>
        <v>8.1606356705679201E-3</v>
      </c>
      <c r="H652" s="6">
        <f t="shared" si="53"/>
        <v>5.4510666666666667</v>
      </c>
      <c r="I652" s="9">
        <f>(Table21[[#This Row],[Adj Close]]-Table21[[#This Row],[3-MA]])</f>
        <v>0.13673333333333293</v>
      </c>
      <c r="J652" s="5">
        <f t="shared" si="52"/>
        <v>1.8696004444444334E-2</v>
      </c>
      <c r="K652" s="5">
        <f>ABS(Table21[[#This Row],[Erorr 2]])</f>
        <v>0.13673333333333293</v>
      </c>
      <c r="L652" s="8">
        <f>Table21[[#This Row],[Abs Erorr 2]]/Table21[[#This Row],[Adj Close]]</f>
        <v>2.4469976257799661E-2</v>
      </c>
      <c r="M652" s="6">
        <f t="shared" si="54"/>
        <v>5.3599166666666669</v>
      </c>
      <c r="N652" s="11">
        <f>Table21[[#This Row],[Adj Close]]-Table21[[#This Row],[6-MA]]</f>
        <v>0.22788333333333277</v>
      </c>
      <c r="O652" s="12">
        <f>(Table21[[#This Row],[Adj Close]]-M652)^2</f>
        <v>5.1930813611110856E-2</v>
      </c>
      <c r="P652" s="12">
        <f>ABS(Table21[[#This Row],[Erorr 3]])</f>
        <v>0.22788333333333277</v>
      </c>
      <c r="Q652" s="182">
        <f>Table21[[#This Row],[Abs Erorr 3]]/Table21[[#This Row],[Adj Close]]</f>
        <v>4.0782299533507427E-2</v>
      </c>
    </row>
    <row r="653" spans="1:17" x14ac:dyDescent="0.3">
      <c r="A653" s="72">
        <v>44411</v>
      </c>
      <c r="B653" s="95">
        <v>5.7336999999999998</v>
      </c>
      <c r="C653" s="6">
        <f t="shared" si="51"/>
        <v>5.5877999999999997</v>
      </c>
      <c r="D653" s="19">
        <f>Table21[[#This Row],[Adj Close]]-Table21[[#This Row],[Naive Trend ]]</f>
        <v>0.14590000000000014</v>
      </c>
      <c r="E653" s="7">
        <f t="shared" si="50"/>
        <v>2.1286810000000041E-2</v>
      </c>
      <c r="F653" s="7">
        <f>ABS(Table21[[#This Row],[Erorr 1]])</f>
        <v>0.14590000000000014</v>
      </c>
      <c r="G653" s="8">
        <f>Table21[[#This Row],[Abs Erorr 1]]/Table21[[#This Row],[Adj Close]]</f>
        <v>2.5446047055130219E-2</v>
      </c>
      <c r="H653" s="6">
        <f t="shared" si="53"/>
        <v>5.5483000000000002</v>
      </c>
      <c r="I653" s="9">
        <f>(Table21[[#This Row],[Adj Close]]-Table21[[#This Row],[3-MA]])</f>
        <v>0.18539999999999957</v>
      </c>
      <c r="J653" s="5">
        <f t="shared" si="52"/>
        <v>3.437315999999984E-2</v>
      </c>
      <c r="K653" s="5">
        <f>ABS(Table21[[#This Row],[Erorr 2]])</f>
        <v>0.18539999999999957</v>
      </c>
      <c r="L653" s="8">
        <f>Table21[[#This Row],[Abs Erorr 2]]/Table21[[#This Row],[Adj Close]]</f>
        <v>3.2335141357238709E-2</v>
      </c>
      <c r="M653" s="6">
        <f t="shared" si="54"/>
        <v>5.417650000000001</v>
      </c>
      <c r="N653" s="11">
        <f>Table21[[#This Row],[Adj Close]]-Table21[[#This Row],[6-MA]]</f>
        <v>0.31604999999999883</v>
      </c>
      <c r="O653" s="12">
        <f>(Table21[[#This Row],[Adj Close]]-M653)^2</f>
        <v>9.9887602499999256E-2</v>
      </c>
      <c r="P653" s="12">
        <f>ABS(Table21[[#This Row],[Erorr 3]])</f>
        <v>0.31604999999999883</v>
      </c>
      <c r="Q653" s="182">
        <f>Table21[[#This Row],[Abs Erorr 3]]/Table21[[#This Row],[Adj Close]]</f>
        <v>5.5121474789402804E-2</v>
      </c>
    </row>
    <row r="654" spans="1:17" x14ac:dyDescent="0.3">
      <c r="A654" s="72">
        <v>44412</v>
      </c>
      <c r="B654" s="95">
        <v>5.6790000000000003</v>
      </c>
      <c r="C654" s="6">
        <f t="shared" si="51"/>
        <v>5.7336999999999998</v>
      </c>
      <c r="D654" s="19">
        <f>Table21[[#This Row],[Adj Close]]-Table21[[#This Row],[Naive Trend ]]</f>
        <v>-5.4699999999999527E-2</v>
      </c>
      <c r="E654" s="7">
        <f t="shared" si="50"/>
        <v>2.9920899999999482E-3</v>
      </c>
      <c r="F654" s="7">
        <f>ABS(Table21[[#This Row],[Erorr 1]])</f>
        <v>5.4699999999999527E-2</v>
      </c>
      <c r="G654" s="8">
        <f>Table21[[#This Row],[Abs Erorr 1]]/Table21[[#This Row],[Adj Close]]</f>
        <v>9.6319774608204824E-3</v>
      </c>
      <c r="H654" s="6">
        <f t="shared" si="53"/>
        <v>5.6212333333333326</v>
      </c>
      <c r="I654" s="9">
        <f>(Table21[[#This Row],[Adj Close]]-Table21[[#This Row],[3-MA]])</f>
        <v>5.7766666666667632E-2</v>
      </c>
      <c r="J654" s="5">
        <f t="shared" si="52"/>
        <v>3.3369877777778894E-3</v>
      </c>
      <c r="K654" s="5">
        <f>ABS(Table21[[#This Row],[Erorr 2]])</f>
        <v>5.7766666666667632E-2</v>
      </c>
      <c r="L654" s="8">
        <f>Table21[[#This Row],[Abs Erorr 2]]/Table21[[#This Row],[Adj Close]]</f>
        <v>1.0171978634736331E-2</v>
      </c>
      <c r="M654" s="6">
        <f t="shared" si="54"/>
        <v>5.486016666666667</v>
      </c>
      <c r="N654" s="11">
        <f>Table21[[#This Row],[Adj Close]]-Table21[[#This Row],[6-MA]]</f>
        <v>0.19298333333333328</v>
      </c>
      <c r="O654" s="12">
        <f>(Table21[[#This Row],[Adj Close]]-M654)^2</f>
        <v>3.7242566944444423E-2</v>
      </c>
      <c r="P654" s="12">
        <f>ABS(Table21[[#This Row],[Erorr 3]])</f>
        <v>0.19298333333333328</v>
      </c>
      <c r="Q654" s="182">
        <f>Table21[[#This Row],[Abs Erorr 3]]/Table21[[#This Row],[Adj Close]]</f>
        <v>3.3981921699829769E-2</v>
      </c>
    </row>
    <row r="655" spans="1:17" x14ac:dyDescent="0.3">
      <c r="A655" s="72">
        <v>44413</v>
      </c>
      <c r="B655" s="95">
        <v>5.6425000000000001</v>
      </c>
      <c r="C655" s="6">
        <f t="shared" si="51"/>
        <v>5.6790000000000003</v>
      </c>
      <c r="D655" s="19">
        <f>Table21[[#This Row],[Adj Close]]-Table21[[#This Row],[Naive Trend ]]</f>
        <v>-3.6500000000000199E-2</v>
      </c>
      <c r="E655" s="7">
        <f t="shared" si="50"/>
        <v>1.3322500000000146E-3</v>
      </c>
      <c r="F655" s="7">
        <f>ABS(Table21[[#This Row],[Erorr 1]])</f>
        <v>3.6500000000000199E-2</v>
      </c>
      <c r="G655" s="8">
        <f>Table21[[#This Row],[Abs Erorr 1]]/Table21[[#This Row],[Adj Close]]</f>
        <v>6.4687638458130617E-3</v>
      </c>
      <c r="H655" s="6">
        <f t="shared" si="53"/>
        <v>5.6668333333333338</v>
      </c>
      <c r="I655" s="9">
        <f>(Table21[[#This Row],[Adj Close]]-Table21[[#This Row],[3-MA]])</f>
        <v>-2.4333333333333762E-2</v>
      </c>
      <c r="J655" s="5">
        <f t="shared" si="52"/>
        <v>5.92111111111132E-4</v>
      </c>
      <c r="K655" s="5">
        <f>ABS(Table21[[#This Row],[Erorr 2]])</f>
        <v>2.4333333333333762E-2</v>
      </c>
      <c r="L655" s="8">
        <f>Table21[[#This Row],[Abs Erorr 2]]/Table21[[#This Row],[Adj Close]]</f>
        <v>4.3125092305420932E-3</v>
      </c>
      <c r="M655" s="6">
        <f t="shared" si="54"/>
        <v>5.5589500000000003</v>
      </c>
      <c r="N655" s="11">
        <f>Table21[[#This Row],[Adj Close]]-Table21[[#This Row],[6-MA]]</f>
        <v>8.3549999999999791E-2</v>
      </c>
      <c r="O655" s="12">
        <f>(Table21[[#This Row],[Adj Close]]-M655)^2</f>
        <v>6.9806024999999649E-3</v>
      </c>
      <c r="P655" s="12">
        <f>ABS(Table21[[#This Row],[Erorr 3]])</f>
        <v>8.3549999999999791E-2</v>
      </c>
      <c r="Q655" s="182">
        <f>Table21[[#This Row],[Abs Erorr 3]]/Table21[[#This Row],[Adj Close]]</f>
        <v>1.4807266282676082E-2</v>
      </c>
    </row>
    <row r="656" spans="1:17" x14ac:dyDescent="0.3">
      <c r="A656" s="72">
        <v>44414</v>
      </c>
      <c r="B656" s="95">
        <v>5.5605000000000002</v>
      </c>
      <c r="C656" s="6">
        <f t="shared" si="51"/>
        <v>5.6425000000000001</v>
      </c>
      <c r="D656" s="19">
        <f>Table21[[#This Row],[Adj Close]]-Table21[[#This Row],[Naive Trend ]]</f>
        <v>-8.1999999999999851E-2</v>
      </c>
      <c r="E656" s="7">
        <f t="shared" si="50"/>
        <v>6.7239999999999757E-3</v>
      </c>
      <c r="F656" s="7">
        <f>ABS(Table21[[#This Row],[Erorr 1]])</f>
        <v>8.1999999999999851E-2</v>
      </c>
      <c r="G656" s="8">
        <f>Table21[[#This Row],[Abs Erorr 1]]/Table21[[#This Row],[Adj Close]]</f>
        <v>1.4746875280999883E-2</v>
      </c>
      <c r="H656" s="6">
        <f t="shared" si="53"/>
        <v>5.6850666666666667</v>
      </c>
      <c r="I656" s="9">
        <f>(Table21[[#This Row],[Adj Close]]-Table21[[#This Row],[3-MA]])</f>
        <v>-0.12456666666666649</v>
      </c>
      <c r="J656" s="5">
        <f t="shared" si="52"/>
        <v>1.5516854444444401E-2</v>
      </c>
      <c r="K656" s="5">
        <f>ABS(Table21[[#This Row],[Erorr 2]])</f>
        <v>0.12456666666666649</v>
      </c>
      <c r="L656" s="8">
        <f>Table21[[#This Row],[Abs Erorr 2]]/Table21[[#This Row],[Adj Close]]</f>
        <v>2.2402062164673407E-2</v>
      </c>
      <c r="M656" s="6">
        <f t="shared" si="54"/>
        <v>5.6166833333333335</v>
      </c>
      <c r="N656" s="11">
        <f>Table21[[#This Row],[Adj Close]]-Table21[[#This Row],[6-MA]]</f>
        <v>-5.6183333333333252E-2</v>
      </c>
      <c r="O656" s="12">
        <f>(Table21[[#This Row],[Adj Close]]-M656)^2</f>
        <v>3.1565669444444354E-3</v>
      </c>
      <c r="P656" s="12">
        <f>ABS(Table21[[#This Row],[Erorr 3]])</f>
        <v>5.6183333333333252E-2</v>
      </c>
      <c r="Q656" s="182">
        <f>Table21[[#This Row],[Abs Erorr 3]]/Table21[[#This Row],[Adj Close]]</f>
        <v>1.0104007433384273E-2</v>
      </c>
    </row>
    <row r="657" spans="1:17" x14ac:dyDescent="0.3">
      <c r="A657" s="72">
        <v>44417</v>
      </c>
      <c r="B657" s="95">
        <v>5.5605000000000002</v>
      </c>
      <c r="C657" s="6">
        <f t="shared" si="51"/>
        <v>5.5605000000000002</v>
      </c>
      <c r="D657" s="19">
        <f>Table21[[#This Row],[Adj Close]]-Table21[[#This Row],[Naive Trend ]]</f>
        <v>0</v>
      </c>
      <c r="E657" s="7">
        <f t="shared" si="50"/>
        <v>0</v>
      </c>
      <c r="F657" s="7">
        <f>ABS(Table21[[#This Row],[Erorr 1]])</f>
        <v>0</v>
      </c>
      <c r="G657" s="8">
        <f>Table21[[#This Row],[Abs Erorr 1]]/Table21[[#This Row],[Adj Close]]</f>
        <v>0</v>
      </c>
      <c r="H657" s="6">
        <f t="shared" si="53"/>
        <v>5.6273333333333335</v>
      </c>
      <c r="I657" s="9">
        <f>(Table21[[#This Row],[Adj Close]]-Table21[[#This Row],[3-MA]])</f>
        <v>-6.68333333333333E-2</v>
      </c>
      <c r="J657" s="5">
        <f t="shared" si="52"/>
        <v>4.4666944444444398E-3</v>
      </c>
      <c r="K657" s="5">
        <f>ABS(Table21[[#This Row],[Erorr 2]])</f>
        <v>6.68333333333333E-2</v>
      </c>
      <c r="L657" s="8">
        <f>Table21[[#This Row],[Abs Erorr 2]]/Table21[[#This Row],[Adj Close]]</f>
        <v>1.2019302820489759E-2</v>
      </c>
      <c r="M657" s="6">
        <f t="shared" si="54"/>
        <v>5.6242833333333317</v>
      </c>
      <c r="N657" s="11">
        <f>Table21[[#This Row],[Adj Close]]-Table21[[#This Row],[6-MA]]</f>
        <v>-6.3783333333331527E-2</v>
      </c>
      <c r="O657" s="12">
        <f>(Table21[[#This Row],[Adj Close]]-M657)^2</f>
        <v>4.0683136111108803E-3</v>
      </c>
      <c r="P657" s="12">
        <f>ABS(Table21[[#This Row],[Erorr 3]])</f>
        <v>6.3783333333331527E-2</v>
      </c>
      <c r="Q657" s="182">
        <f>Table21[[#This Row],[Abs Erorr 3]]/Table21[[#This Row],[Adj Close]]</f>
        <v>1.1470790996013223E-2</v>
      </c>
    </row>
    <row r="658" spans="1:17" x14ac:dyDescent="0.3">
      <c r="A658" s="72">
        <v>44418</v>
      </c>
      <c r="B658" s="95">
        <v>5.4874999999999998</v>
      </c>
      <c r="C658" s="6">
        <f t="shared" si="51"/>
        <v>5.5605000000000002</v>
      </c>
      <c r="D658" s="19">
        <f>Table21[[#This Row],[Adj Close]]-Table21[[#This Row],[Naive Trend ]]</f>
        <v>-7.3000000000000398E-2</v>
      </c>
      <c r="E658" s="7">
        <f t="shared" si="50"/>
        <v>5.3290000000000585E-3</v>
      </c>
      <c r="F658" s="7">
        <f>ABS(Table21[[#This Row],[Erorr 1]])</f>
        <v>7.3000000000000398E-2</v>
      </c>
      <c r="G658" s="8">
        <f>Table21[[#This Row],[Abs Erorr 1]]/Table21[[#This Row],[Adj Close]]</f>
        <v>1.3302961275626496E-2</v>
      </c>
      <c r="H658" s="6">
        <f t="shared" si="53"/>
        <v>5.5878333333333332</v>
      </c>
      <c r="I658" s="9">
        <f>(Table21[[#This Row],[Adj Close]]-Table21[[#This Row],[3-MA]])</f>
        <v>-0.10033333333333339</v>
      </c>
      <c r="J658" s="5">
        <f t="shared" si="52"/>
        <v>1.0066777777777789E-2</v>
      </c>
      <c r="K658" s="5">
        <f>ABS(Table21[[#This Row],[Erorr 2]])</f>
        <v>0.10033333333333339</v>
      </c>
      <c r="L658" s="8">
        <f>Table21[[#This Row],[Abs Erorr 2]]/Table21[[#This Row],[Adj Close]]</f>
        <v>1.8283978739559614E-2</v>
      </c>
      <c r="M658" s="6">
        <f t="shared" si="54"/>
        <v>5.6273333333333335</v>
      </c>
      <c r="N658" s="11">
        <f>Table21[[#This Row],[Adj Close]]-Table21[[#This Row],[6-MA]]</f>
        <v>-0.1398333333333337</v>
      </c>
      <c r="O658" s="12">
        <f>(Table21[[#This Row],[Adj Close]]-M658)^2</f>
        <v>1.9553361111111212E-2</v>
      </c>
      <c r="P658" s="12">
        <f>ABS(Table21[[#This Row],[Erorr 3]])</f>
        <v>0.1398333333333337</v>
      </c>
      <c r="Q658" s="182">
        <f>Table21[[#This Row],[Abs Erorr 3]]/Table21[[#This Row],[Adj Close]]</f>
        <v>2.5482156416097256E-2</v>
      </c>
    </row>
    <row r="659" spans="1:17" x14ac:dyDescent="0.3">
      <c r="A659" s="72">
        <v>44419</v>
      </c>
      <c r="B659" s="95">
        <v>5.4874999999999998</v>
      </c>
      <c r="C659" s="6">
        <f t="shared" si="51"/>
        <v>5.4874999999999998</v>
      </c>
      <c r="D659" s="19">
        <f>Table21[[#This Row],[Adj Close]]-Table21[[#This Row],[Naive Trend ]]</f>
        <v>0</v>
      </c>
      <c r="E659" s="7">
        <f t="shared" si="50"/>
        <v>0</v>
      </c>
      <c r="F659" s="7">
        <f>ABS(Table21[[#This Row],[Erorr 1]])</f>
        <v>0</v>
      </c>
      <c r="G659" s="8">
        <f>Table21[[#This Row],[Abs Erorr 1]]/Table21[[#This Row],[Adj Close]]</f>
        <v>0</v>
      </c>
      <c r="H659" s="6">
        <f t="shared" si="53"/>
        <v>5.5361666666666665</v>
      </c>
      <c r="I659" s="9">
        <f>(Table21[[#This Row],[Adj Close]]-Table21[[#This Row],[3-MA]])</f>
        <v>-4.8666666666666636E-2</v>
      </c>
      <c r="J659" s="5">
        <f t="shared" si="52"/>
        <v>2.3684444444444413E-3</v>
      </c>
      <c r="K659" s="5">
        <f>ABS(Table21[[#This Row],[Erorr 2]])</f>
        <v>4.8666666666666636E-2</v>
      </c>
      <c r="L659" s="8">
        <f>Table21[[#This Row],[Abs Erorr 2]]/Table21[[#This Row],[Adj Close]]</f>
        <v>8.8686408504176101E-3</v>
      </c>
      <c r="M659" s="6">
        <f t="shared" si="54"/>
        <v>5.6106166666666661</v>
      </c>
      <c r="N659" s="11">
        <f>Table21[[#This Row],[Adj Close]]-Table21[[#This Row],[6-MA]]</f>
        <v>-0.12311666666666632</v>
      </c>
      <c r="O659" s="12">
        <f>(Table21[[#This Row],[Adj Close]]-M659)^2</f>
        <v>1.5157713611111026E-2</v>
      </c>
      <c r="P659" s="12">
        <f>ABS(Table21[[#This Row],[Erorr 3]])</f>
        <v>0.12311666666666632</v>
      </c>
      <c r="Q659" s="182">
        <f>Table21[[#This Row],[Abs Erorr 3]]/Table21[[#This Row],[Adj Close]]</f>
        <v>2.2435839028094092E-2</v>
      </c>
    </row>
    <row r="660" spans="1:17" x14ac:dyDescent="0.3">
      <c r="A660" s="72">
        <v>44420</v>
      </c>
      <c r="B660" s="95">
        <v>5.4874999999999998</v>
      </c>
      <c r="C660" s="6">
        <f t="shared" si="51"/>
        <v>5.4874999999999998</v>
      </c>
      <c r="D660" s="19">
        <f>Table21[[#This Row],[Adj Close]]-Table21[[#This Row],[Naive Trend ]]</f>
        <v>0</v>
      </c>
      <c r="E660" s="7">
        <f t="shared" si="50"/>
        <v>0</v>
      </c>
      <c r="F660" s="7">
        <f>ABS(Table21[[#This Row],[Erorr 1]])</f>
        <v>0</v>
      </c>
      <c r="G660" s="8">
        <f>Table21[[#This Row],[Abs Erorr 1]]/Table21[[#This Row],[Adj Close]]</f>
        <v>0</v>
      </c>
      <c r="H660" s="6">
        <f t="shared" si="53"/>
        <v>5.5118333333333327</v>
      </c>
      <c r="I660" s="9">
        <f>(Table21[[#This Row],[Adj Close]]-Table21[[#This Row],[3-MA]])</f>
        <v>-2.4333333333332874E-2</v>
      </c>
      <c r="J660" s="5">
        <f t="shared" si="52"/>
        <v>5.9211111111108874E-4</v>
      </c>
      <c r="K660" s="5">
        <f>ABS(Table21[[#This Row],[Erorr 2]])</f>
        <v>2.4333333333332874E-2</v>
      </c>
      <c r="L660" s="8">
        <f>Table21[[#This Row],[Abs Erorr 2]]/Table21[[#This Row],[Adj Close]]</f>
        <v>4.4343204252087244E-3</v>
      </c>
      <c r="M660" s="6">
        <f t="shared" si="54"/>
        <v>5.569583333333334</v>
      </c>
      <c r="N660" s="11">
        <f>Table21[[#This Row],[Adj Close]]-Table21[[#This Row],[6-MA]]</f>
        <v>-8.2083333333334174E-2</v>
      </c>
      <c r="O660" s="12">
        <f>(Table21[[#This Row],[Adj Close]]-M660)^2</f>
        <v>6.7376736111112489E-3</v>
      </c>
      <c r="P660" s="12">
        <f>ABS(Table21[[#This Row],[Erorr 3]])</f>
        <v>8.2083333333334174E-2</v>
      </c>
      <c r="Q660" s="182">
        <f>Table21[[#This Row],[Abs Erorr 3]]/Table21[[#This Row],[Adj Close]]</f>
        <v>1.4958238420653153E-2</v>
      </c>
    </row>
    <row r="661" spans="1:17" x14ac:dyDescent="0.3">
      <c r="A661" s="72">
        <v>44421</v>
      </c>
      <c r="B661" s="95">
        <v>5.5787000000000004</v>
      </c>
      <c r="C661" s="6">
        <f t="shared" si="51"/>
        <v>5.4874999999999998</v>
      </c>
      <c r="D661" s="19">
        <f>Table21[[#This Row],[Adj Close]]-Table21[[#This Row],[Naive Trend ]]</f>
        <v>9.1200000000000614E-2</v>
      </c>
      <c r="E661" s="7">
        <f t="shared" si="50"/>
        <v>8.3174400000001116E-3</v>
      </c>
      <c r="F661" s="7">
        <f>ABS(Table21[[#This Row],[Erorr 1]])</f>
        <v>9.1200000000000614E-2</v>
      </c>
      <c r="G661" s="8">
        <f>Table21[[#This Row],[Abs Erorr 1]]/Table21[[#This Row],[Adj Close]]</f>
        <v>1.6347894670801551E-2</v>
      </c>
      <c r="H661" s="6">
        <f t="shared" si="53"/>
        <v>5.4874999999999998</v>
      </c>
      <c r="I661" s="9">
        <f>(Table21[[#This Row],[Adj Close]]-Table21[[#This Row],[3-MA]])</f>
        <v>9.1200000000000614E-2</v>
      </c>
      <c r="J661" s="5">
        <f t="shared" si="52"/>
        <v>8.3174400000001116E-3</v>
      </c>
      <c r="K661" s="5">
        <f>ABS(Table21[[#This Row],[Erorr 2]])</f>
        <v>9.1200000000000614E-2</v>
      </c>
      <c r="L661" s="8">
        <f>Table21[[#This Row],[Abs Erorr 2]]/Table21[[#This Row],[Adj Close]]</f>
        <v>1.6347894670801551E-2</v>
      </c>
      <c r="M661" s="6">
        <f t="shared" si="54"/>
        <v>5.5376666666666665</v>
      </c>
      <c r="N661" s="11">
        <f>Table21[[#This Row],[Adj Close]]-Table21[[#This Row],[6-MA]]</f>
        <v>4.1033333333333921E-2</v>
      </c>
      <c r="O661" s="12">
        <f>(Table21[[#This Row],[Adj Close]]-M661)^2</f>
        <v>1.6837344444444926E-3</v>
      </c>
      <c r="P661" s="12">
        <f>ABS(Table21[[#This Row],[Erorr 3]])</f>
        <v>4.1033333333333921E-2</v>
      </c>
      <c r="Q661" s="182">
        <f>Table21[[#This Row],[Abs Erorr 3]]/Table21[[#This Row],[Adj Close]]</f>
        <v>7.3553575803204903E-3</v>
      </c>
    </row>
    <row r="662" spans="1:17" x14ac:dyDescent="0.3">
      <c r="A662" s="72">
        <v>44424</v>
      </c>
      <c r="B662" s="95">
        <v>5.5331000000000001</v>
      </c>
      <c r="C662" s="6">
        <f t="shared" si="51"/>
        <v>5.5787000000000004</v>
      </c>
      <c r="D662" s="19">
        <f>Table21[[#This Row],[Adj Close]]-Table21[[#This Row],[Naive Trend ]]</f>
        <v>-4.5600000000000307E-2</v>
      </c>
      <c r="E662" s="7">
        <f t="shared" si="50"/>
        <v>2.0793600000000279E-3</v>
      </c>
      <c r="F662" s="7">
        <f>ABS(Table21[[#This Row],[Erorr 1]])</f>
        <v>4.5600000000000307E-2</v>
      </c>
      <c r="G662" s="8">
        <f>Table21[[#This Row],[Abs Erorr 1]]/Table21[[#This Row],[Adj Close]]</f>
        <v>8.2413113806004412E-3</v>
      </c>
      <c r="H662" s="6">
        <f t="shared" si="53"/>
        <v>5.5179</v>
      </c>
      <c r="I662" s="9">
        <f>(Table21[[#This Row],[Adj Close]]-Table21[[#This Row],[3-MA]])</f>
        <v>1.5200000000000102E-2</v>
      </c>
      <c r="J662" s="5">
        <f t="shared" si="52"/>
        <v>2.310400000000031E-4</v>
      </c>
      <c r="K662" s="5">
        <f>ABS(Table21[[#This Row],[Erorr 2]])</f>
        <v>1.5200000000000102E-2</v>
      </c>
      <c r="L662" s="8">
        <f>Table21[[#This Row],[Abs Erorr 2]]/Table21[[#This Row],[Adj Close]]</f>
        <v>2.7471037935334806E-3</v>
      </c>
      <c r="M662" s="6">
        <f t="shared" si="54"/>
        <v>5.5270333333333328</v>
      </c>
      <c r="N662" s="11">
        <f>Table21[[#This Row],[Adj Close]]-Table21[[#This Row],[6-MA]]</f>
        <v>6.0666666666673308E-3</v>
      </c>
      <c r="O662" s="12">
        <f>(Table21[[#This Row],[Adj Close]]-M662)^2</f>
        <v>3.6804444444452502E-5</v>
      </c>
      <c r="P662" s="12">
        <f>ABS(Table21[[#This Row],[Erorr 3]])</f>
        <v>6.0666666666673308E-3</v>
      </c>
      <c r="Q662" s="182">
        <f>Table21[[#This Row],[Abs Erorr 3]]/Table21[[#This Row],[Adj Close]]</f>
        <v>1.0964317772437387E-3</v>
      </c>
    </row>
    <row r="663" spans="1:17" x14ac:dyDescent="0.3">
      <c r="A663" s="72">
        <v>44425</v>
      </c>
      <c r="B663" s="95">
        <v>5.4146000000000001</v>
      </c>
      <c r="C663" s="6">
        <f t="shared" si="51"/>
        <v>5.5331000000000001</v>
      </c>
      <c r="D663" s="19">
        <f>Table21[[#This Row],[Adj Close]]-Table21[[#This Row],[Naive Trend ]]</f>
        <v>-0.11850000000000005</v>
      </c>
      <c r="E663" s="7">
        <f t="shared" si="50"/>
        <v>1.4042250000000011E-2</v>
      </c>
      <c r="F663" s="7">
        <f>ABS(Table21[[#This Row],[Erorr 1]])</f>
        <v>0.11850000000000005</v>
      </c>
      <c r="G663" s="8">
        <f>Table21[[#This Row],[Abs Erorr 1]]/Table21[[#This Row],[Adj Close]]</f>
        <v>2.1885273150371226E-2</v>
      </c>
      <c r="H663" s="6">
        <f t="shared" si="53"/>
        <v>5.5331000000000001</v>
      </c>
      <c r="I663" s="9">
        <f>(Table21[[#This Row],[Adj Close]]-Table21[[#This Row],[3-MA]])</f>
        <v>-0.11850000000000005</v>
      </c>
      <c r="J663" s="5">
        <f t="shared" si="52"/>
        <v>1.4042250000000011E-2</v>
      </c>
      <c r="K663" s="5">
        <f>ABS(Table21[[#This Row],[Erorr 2]])</f>
        <v>0.11850000000000005</v>
      </c>
      <c r="L663" s="8">
        <f>Table21[[#This Row],[Abs Erorr 2]]/Table21[[#This Row],[Adj Close]]</f>
        <v>2.1885273150371226E-2</v>
      </c>
      <c r="M663" s="6">
        <f t="shared" si="54"/>
        <v>5.5224666666666664</v>
      </c>
      <c r="N663" s="11">
        <f>Table21[[#This Row],[Adj Close]]-Table21[[#This Row],[6-MA]]</f>
        <v>-0.10786666666666633</v>
      </c>
      <c r="O663" s="12">
        <f>(Table21[[#This Row],[Adj Close]]-M663)^2</f>
        <v>1.1635217777777707E-2</v>
      </c>
      <c r="P663" s="12">
        <f>ABS(Table21[[#This Row],[Erorr 3]])</f>
        <v>0.10786666666666633</v>
      </c>
      <c r="Q663" s="182">
        <f>Table21[[#This Row],[Abs Erorr 3]]/Table21[[#This Row],[Adj Close]]</f>
        <v>1.9921446952067805E-2</v>
      </c>
    </row>
    <row r="664" spans="1:17" x14ac:dyDescent="0.3">
      <c r="A664" s="72">
        <v>44426</v>
      </c>
      <c r="B664" s="95">
        <v>5.4237000000000002</v>
      </c>
      <c r="C664" s="6">
        <f t="shared" si="51"/>
        <v>5.4146000000000001</v>
      </c>
      <c r="D664" s="19">
        <f>Table21[[#This Row],[Adj Close]]-Table21[[#This Row],[Naive Trend ]]</f>
        <v>9.100000000000108E-3</v>
      </c>
      <c r="E664" s="7">
        <f t="shared" si="50"/>
        <v>8.2810000000001967E-5</v>
      </c>
      <c r="F664" s="7">
        <f>ABS(Table21[[#This Row],[Erorr 1]])</f>
        <v>9.100000000000108E-3</v>
      </c>
      <c r="G664" s="8">
        <f>Table21[[#This Row],[Abs Erorr 1]]/Table21[[#This Row],[Adj Close]]</f>
        <v>1.6778214134262786E-3</v>
      </c>
      <c r="H664" s="6">
        <f t="shared" si="53"/>
        <v>5.5088000000000008</v>
      </c>
      <c r="I664" s="9">
        <f>(Table21[[#This Row],[Adj Close]]-Table21[[#This Row],[3-MA]])</f>
        <v>-8.510000000000062E-2</v>
      </c>
      <c r="J664" s="5">
        <f t="shared" si="52"/>
        <v>7.2420100000001051E-3</v>
      </c>
      <c r="K664" s="5">
        <f>ABS(Table21[[#This Row],[Erorr 2]])</f>
        <v>8.510000000000062E-2</v>
      </c>
      <c r="L664" s="8">
        <f>Table21[[#This Row],[Abs Erorr 2]]/Table21[[#This Row],[Adj Close]]</f>
        <v>1.5690395855228096E-2</v>
      </c>
      <c r="M664" s="6">
        <f t="shared" si="54"/>
        <v>5.4981499999999999</v>
      </c>
      <c r="N664" s="11">
        <f>Table21[[#This Row],[Adj Close]]-Table21[[#This Row],[6-MA]]</f>
        <v>-7.4449999999999683E-2</v>
      </c>
      <c r="O664" s="12">
        <f>(Table21[[#This Row],[Adj Close]]-M664)^2</f>
        <v>5.5428024999999532E-3</v>
      </c>
      <c r="P664" s="12">
        <f>ABS(Table21[[#This Row],[Erorr 3]])</f>
        <v>7.4449999999999683E-2</v>
      </c>
      <c r="Q664" s="182">
        <f>Table21[[#This Row],[Abs Erorr 3]]/Table21[[#This Row],[Adj Close]]</f>
        <v>1.3726791673580707E-2</v>
      </c>
    </row>
    <row r="665" spans="1:17" x14ac:dyDescent="0.3">
      <c r="A665" s="72">
        <v>44427</v>
      </c>
      <c r="B665" s="95">
        <v>5.3689999999999998</v>
      </c>
      <c r="C665" s="6">
        <f t="shared" si="51"/>
        <v>5.4237000000000002</v>
      </c>
      <c r="D665" s="19">
        <f>Table21[[#This Row],[Adj Close]]-Table21[[#This Row],[Naive Trend ]]</f>
        <v>-5.4700000000000415E-2</v>
      </c>
      <c r="E665" s="7">
        <f t="shared" si="50"/>
        <v>2.9920900000000453E-3</v>
      </c>
      <c r="F665" s="7">
        <f>ABS(Table21[[#This Row],[Erorr 1]])</f>
        <v>5.4700000000000415E-2</v>
      </c>
      <c r="G665" s="8">
        <f>Table21[[#This Row],[Abs Erorr 1]]/Table21[[#This Row],[Adj Close]]</f>
        <v>1.0188116967778063E-2</v>
      </c>
      <c r="H665" s="6">
        <f t="shared" si="53"/>
        <v>5.4571333333333341</v>
      </c>
      <c r="I665" s="9">
        <f>(Table21[[#This Row],[Adj Close]]-Table21[[#This Row],[3-MA]])</f>
        <v>-8.8133333333334285E-2</v>
      </c>
      <c r="J665" s="5">
        <f t="shared" si="52"/>
        <v>7.767484444444612E-3</v>
      </c>
      <c r="K665" s="5">
        <f>ABS(Table21[[#This Row],[Erorr 2]])</f>
        <v>8.8133333333334285E-2</v>
      </c>
      <c r="L665" s="8">
        <f>Table21[[#This Row],[Abs Erorr 2]]/Table21[[#This Row],[Adj Close]]</f>
        <v>1.6415223194884389E-2</v>
      </c>
      <c r="M665" s="6">
        <f t="shared" si="54"/>
        <v>5.487516666666667</v>
      </c>
      <c r="N665" s="11">
        <f>Table21[[#This Row],[Adj Close]]-Table21[[#This Row],[6-MA]]</f>
        <v>-0.11851666666666727</v>
      </c>
      <c r="O665" s="12">
        <f>(Table21[[#This Row],[Adj Close]]-M665)^2</f>
        <v>1.404620027777792E-2</v>
      </c>
      <c r="P665" s="12">
        <f>ABS(Table21[[#This Row],[Erorr 3]])</f>
        <v>0.11851666666666727</v>
      </c>
      <c r="Q665" s="182">
        <f>Table21[[#This Row],[Abs Erorr 3]]/Table21[[#This Row],[Adj Close]]</f>
        <v>2.2074253430185747E-2</v>
      </c>
    </row>
    <row r="666" spans="1:17" x14ac:dyDescent="0.3">
      <c r="A666" s="72">
        <v>44428</v>
      </c>
      <c r="B666" s="95">
        <v>5.3781999999999996</v>
      </c>
      <c r="C666" s="6">
        <f t="shared" si="51"/>
        <v>5.3689999999999998</v>
      </c>
      <c r="D666" s="19">
        <f>Table21[[#This Row],[Adj Close]]-Table21[[#This Row],[Naive Trend ]]</f>
        <v>9.1999999999998749E-3</v>
      </c>
      <c r="E666" s="7">
        <f t="shared" si="50"/>
        <v>8.4639999999997699E-5</v>
      </c>
      <c r="F666" s="7">
        <f>ABS(Table21[[#This Row],[Erorr 1]])</f>
        <v>9.1999999999998749E-3</v>
      </c>
      <c r="G666" s="8">
        <f>Table21[[#This Row],[Abs Erorr 1]]/Table21[[#This Row],[Adj Close]]</f>
        <v>1.7106094976014048E-3</v>
      </c>
      <c r="H666" s="6">
        <f t="shared" si="53"/>
        <v>5.4024333333333336</v>
      </c>
      <c r="I666" s="9">
        <f>(Table21[[#This Row],[Adj Close]]-Table21[[#This Row],[3-MA]])</f>
        <v>-2.4233333333333995E-2</v>
      </c>
      <c r="J666" s="5">
        <f t="shared" si="52"/>
        <v>5.872544444444765E-4</v>
      </c>
      <c r="K666" s="5">
        <f>ABS(Table21[[#This Row],[Erorr 2]])</f>
        <v>2.4233333333333995E-2</v>
      </c>
      <c r="L666" s="8">
        <f>Table21[[#This Row],[Abs Erorr 2]]/Table21[[#This Row],[Adj Close]]</f>
        <v>4.5058445824502618E-3</v>
      </c>
      <c r="M666" s="6">
        <f t="shared" si="54"/>
        <v>5.4677666666666669</v>
      </c>
      <c r="N666" s="11">
        <f>Table21[[#This Row],[Adj Close]]-Table21[[#This Row],[6-MA]]</f>
        <v>-8.9566666666667238E-2</v>
      </c>
      <c r="O666" s="12">
        <f>(Table21[[#This Row],[Adj Close]]-M666)^2</f>
        <v>8.0221877777778804E-3</v>
      </c>
      <c r="P666" s="12">
        <f>ABS(Table21[[#This Row],[Erorr 3]])</f>
        <v>8.9566666666667238E-2</v>
      </c>
      <c r="Q666" s="182">
        <f>Table21[[#This Row],[Abs Erorr 3]]/Table21[[#This Row],[Adj Close]]</f>
        <v>1.6653651159619805E-2</v>
      </c>
    </row>
    <row r="667" spans="1:17" x14ac:dyDescent="0.3">
      <c r="A667" s="72">
        <v>44431</v>
      </c>
      <c r="B667" s="95">
        <v>5.4874999999999998</v>
      </c>
      <c r="C667" s="6">
        <f t="shared" si="51"/>
        <v>5.3781999999999996</v>
      </c>
      <c r="D667" s="19">
        <f>Table21[[#This Row],[Adj Close]]-Table21[[#This Row],[Naive Trend ]]</f>
        <v>0.10930000000000017</v>
      </c>
      <c r="E667" s="7">
        <f t="shared" si="50"/>
        <v>1.1946490000000039E-2</v>
      </c>
      <c r="F667" s="7">
        <f>ABS(Table21[[#This Row],[Erorr 1]])</f>
        <v>0.10930000000000017</v>
      </c>
      <c r="G667" s="8">
        <f>Table21[[#This Row],[Abs Erorr 1]]/Table21[[#This Row],[Adj Close]]</f>
        <v>1.9917995444191375E-2</v>
      </c>
      <c r="H667" s="6">
        <f t="shared" si="53"/>
        <v>5.3902999999999999</v>
      </c>
      <c r="I667" s="9">
        <f>(Table21[[#This Row],[Adj Close]]-Table21[[#This Row],[3-MA]])</f>
        <v>9.7199999999999953E-2</v>
      </c>
      <c r="J667" s="5">
        <f t="shared" si="52"/>
        <v>9.4478399999999903E-3</v>
      </c>
      <c r="K667" s="5">
        <f>ABS(Table21[[#This Row],[Erorr 2]])</f>
        <v>9.7199999999999953E-2</v>
      </c>
      <c r="L667" s="8">
        <f>Table21[[#This Row],[Abs Erorr 2]]/Table21[[#This Row],[Adj Close]]</f>
        <v>1.7712984054669697E-2</v>
      </c>
      <c r="M667" s="6">
        <f t="shared" si="54"/>
        <v>5.4495499999999995</v>
      </c>
      <c r="N667" s="11">
        <f>Table21[[#This Row],[Adj Close]]-Table21[[#This Row],[6-MA]]</f>
        <v>3.7950000000000372E-2</v>
      </c>
      <c r="O667" s="12">
        <f>(Table21[[#This Row],[Adj Close]]-M667)^2</f>
        <v>1.4402025000000282E-3</v>
      </c>
      <c r="P667" s="12">
        <f>ABS(Table21[[#This Row],[Erorr 3]])</f>
        <v>3.7950000000000372E-2</v>
      </c>
      <c r="Q667" s="182">
        <f>Table21[[#This Row],[Abs Erorr 3]]/Table21[[#This Row],[Adj Close]]</f>
        <v>6.9157175398633936E-3</v>
      </c>
    </row>
    <row r="668" spans="1:17" x14ac:dyDescent="0.3">
      <c r="A668" s="72">
        <v>44432</v>
      </c>
      <c r="B668" s="95">
        <v>5.5148999999999999</v>
      </c>
      <c r="C668" s="6">
        <f t="shared" si="51"/>
        <v>5.4874999999999998</v>
      </c>
      <c r="D668" s="19">
        <f>Table21[[#This Row],[Adj Close]]-Table21[[#This Row],[Naive Trend ]]</f>
        <v>2.7400000000000091E-2</v>
      </c>
      <c r="E668" s="7">
        <f t="shared" si="50"/>
        <v>7.5076000000000493E-4</v>
      </c>
      <c r="F668" s="7">
        <f>ABS(Table21[[#This Row],[Erorr 1]])</f>
        <v>2.7400000000000091E-2</v>
      </c>
      <c r="G668" s="8">
        <f>Table21[[#This Row],[Abs Erorr 1]]/Table21[[#This Row],[Adj Close]]</f>
        <v>4.9683584471160117E-3</v>
      </c>
      <c r="H668" s="6">
        <f t="shared" si="53"/>
        <v>5.4115666666666664</v>
      </c>
      <c r="I668" s="9">
        <f>(Table21[[#This Row],[Adj Close]]-Table21[[#This Row],[3-MA]])</f>
        <v>0.1033333333333335</v>
      </c>
      <c r="J668" s="5">
        <f t="shared" si="52"/>
        <v>1.0677777777777812E-2</v>
      </c>
      <c r="K668" s="5">
        <f>ABS(Table21[[#This Row],[Erorr 2]])</f>
        <v>0.1033333333333335</v>
      </c>
      <c r="L668" s="8">
        <f>Table21[[#This Row],[Abs Erorr 2]]/Table21[[#This Row],[Adj Close]]</f>
        <v>1.8737118231216068E-2</v>
      </c>
      <c r="M668" s="6">
        <f t="shared" si="54"/>
        <v>5.4343499999999993</v>
      </c>
      <c r="N668" s="11">
        <f>Table21[[#This Row],[Adj Close]]-Table21[[#This Row],[6-MA]]</f>
        <v>8.0550000000000566E-2</v>
      </c>
      <c r="O668" s="12">
        <f>(Table21[[#This Row],[Adj Close]]-M668)^2</f>
        <v>6.4883025000000913E-3</v>
      </c>
      <c r="P668" s="12">
        <f>ABS(Table21[[#This Row],[Erorr 3]])</f>
        <v>8.0550000000000566E-2</v>
      </c>
      <c r="Q668" s="182">
        <f>Table21[[#This Row],[Abs Erorr 3]]/Table21[[#This Row],[Adj Close]]</f>
        <v>1.460588587281738E-2</v>
      </c>
    </row>
    <row r="669" spans="1:17" x14ac:dyDescent="0.3">
      <c r="A669" s="72">
        <v>44433</v>
      </c>
      <c r="B669" s="95">
        <v>5.4966999999999997</v>
      </c>
      <c r="C669" s="6">
        <f t="shared" si="51"/>
        <v>5.5148999999999999</v>
      </c>
      <c r="D669" s="19">
        <f>Table21[[#This Row],[Adj Close]]-Table21[[#This Row],[Naive Trend ]]</f>
        <v>-1.8200000000000216E-2</v>
      </c>
      <c r="E669" s="7">
        <f t="shared" si="50"/>
        <v>3.3124000000000787E-4</v>
      </c>
      <c r="F669" s="7">
        <f>ABS(Table21[[#This Row],[Erorr 1]])</f>
        <v>1.8200000000000216E-2</v>
      </c>
      <c r="G669" s="8">
        <f>Table21[[#This Row],[Abs Erorr 1]]/Table21[[#This Row],[Adj Close]]</f>
        <v>3.311077555624323E-3</v>
      </c>
      <c r="H669" s="6">
        <f t="shared" si="53"/>
        <v>5.4602000000000004</v>
      </c>
      <c r="I669" s="9">
        <f>(Table21[[#This Row],[Adj Close]]-Table21[[#This Row],[3-MA]])</f>
        <v>3.6499999999999311E-2</v>
      </c>
      <c r="J669" s="5">
        <f t="shared" si="52"/>
        <v>1.3322499999999498E-3</v>
      </c>
      <c r="K669" s="5">
        <f>ABS(Table21[[#This Row],[Erorr 2]])</f>
        <v>3.6499999999999311E-2</v>
      </c>
      <c r="L669" s="8">
        <f>Table21[[#This Row],[Abs Erorr 2]]/Table21[[#This Row],[Adj Close]]</f>
        <v>6.6403478450705539E-3</v>
      </c>
      <c r="M669" s="6">
        <f t="shared" si="54"/>
        <v>5.4313166666666666</v>
      </c>
      <c r="N669" s="11">
        <f>Table21[[#This Row],[Adj Close]]-Table21[[#This Row],[6-MA]]</f>
        <v>6.5383333333333127E-2</v>
      </c>
      <c r="O669" s="12">
        <f>(Table21[[#This Row],[Adj Close]]-M669)^2</f>
        <v>4.2749802777777507E-3</v>
      </c>
      <c r="P669" s="12">
        <f>ABS(Table21[[#This Row],[Erorr 3]])</f>
        <v>6.5383333333333127E-2</v>
      </c>
      <c r="Q669" s="182">
        <f>Table21[[#This Row],[Abs Erorr 3]]/Table21[[#This Row],[Adj Close]]</f>
        <v>1.1895015797357165E-2</v>
      </c>
    </row>
    <row r="670" spans="1:17" x14ac:dyDescent="0.3">
      <c r="A670" s="72">
        <v>44434</v>
      </c>
      <c r="B670" s="95">
        <v>5.4602000000000004</v>
      </c>
      <c r="C670" s="6">
        <f t="shared" si="51"/>
        <v>5.4966999999999997</v>
      </c>
      <c r="D670" s="19">
        <f>Table21[[#This Row],[Adj Close]]-Table21[[#This Row],[Naive Trend ]]</f>
        <v>-3.6499999999999311E-2</v>
      </c>
      <c r="E670" s="7">
        <f t="shared" si="50"/>
        <v>1.3322499999999498E-3</v>
      </c>
      <c r="F670" s="7">
        <f>ABS(Table21[[#This Row],[Erorr 1]])</f>
        <v>3.6499999999999311E-2</v>
      </c>
      <c r="G670" s="8">
        <f>Table21[[#This Row],[Abs Erorr 1]]/Table21[[#This Row],[Adj Close]]</f>
        <v>6.6847368228268762E-3</v>
      </c>
      <c r="H670" s="6">
        <f t="shared" si="53"/>
        <v>5.4996999999999998</v>
      </c>
      <c r="I670" s="9">
        <f>(Table21[[#This Row],[Adj Close]]-Table21[[#This Row],[3-MA]])</f>
        <v>-3.9499999999999424E-2</v>
      </c>
      <c r="J670" s="5">
        <f t="shared" si="52"/>
        <v>1.5602499999999545E-3</v>
      </c>
      <c r="K670" s="5">
        <f>ABS(Table21[[#This Row],[Erorr 2]])</f>
        <v>3.9499999999999424E-2</v>
      </c>
      <c r="L670" s="8">
        <f>Table21[[#This Row],[Abs Erorr 2]]/Table21[[#This Row],[Adj Close]]</f>
        <v>7.234167246620897E-3</v>
      </c>
      <c r="M670" s="6">
        <f t="shared" si="54"/>
        <v>5.4450000000000003</v>
      </c>
      <c r="N670" s="11">
        <f>Table21[[#This Row],[Adj Close]]-Table21[[#This Row],[6-MA]]</f>
        <v>1.5200000000000102E-2</v>
      </c>
      <c r="O670" s="12">
        <f>(Table21[[#This Row],[Adj Close]]-M670)^2</f>
        <v>2.310400000000031E-4</v>
      </c>
      <c r="P670" s="12">
        <f>ABS(Table21[[#This Row],[Erorr 3]])</f>
        <v>1.5200000000000102E-2</v>
      </c>
      <c r="Q670" s="182">
        <f>Table21[[#This Row],[Abs Erorr 3]]/Table21[[#This Row],[Adj Close]]</f>
        <v>2.7837808138896198E-3</v>
      </c>
    </row>
    <row r="671" spans="1:17" x14ac:dyDescent="0.3">
      <c r="A671" s="72">
        <v>44435</v>
      </c>
      <c r="B671" s="95">
        <v>5.4966999999999997</v>
      </c>
      <c r="C671" s="6">
        <f t="shared" si="51"/>
        <v>5.4602000000000004</v>
      </c>
      <c r="D671" s="19">
        <f>Table21[[#This Row],[Adj Close]]-Table21[[#This Row],[Naive Trend ]]</f>
        <v>3.6499999999999311E-2</v>
      </c>
      <c r="E671" s="7">
        <f t="shared" si="50"/>
        <v>1.3322499999999498E-3</v>
      </c>
      <c r="F671" s="7">
        <f>ABS(Table21[[#This Row],[Erorr 1]])</f>
        <v>3.6499999999999311E-2</v>
      </c>
      <c r="G671" s="8">
        <f>Table21[[#This Row],[Abs Erorr 1]]/Table21[[#This Row],[Adj Close]]</f>
        <v>6.6403478450705539E-3</v>
      </c>
      <c r="H671" s="6">
        <f t="shared" si="53"/>
        <v>5.4906000000000006</v>
      </c>
      <c r="I671" s="9">
        <f>(Table21[[#This Row],[Adj Close]]-Table21[[#This Row],[3-MA]])</f>
        <v>6.0999999999991061E-3</v>
      </c>
      <c r="J671" s="5">
        <f t="shared" si="52"/>
        <v>3.7209999999989095E-5</v>
      </c>
      <c r="K671" s="5">
        <f>ABS(Table21[[#This Row],[Erorr 2]])</f>
        <v>6.0999999999991061E-3</v>
      </c>
      <c r="L671" s="8">
        <f>Table21[[#This Row],[Abs Erorr 2]]/Table21[[#This Row],[Adj Close]]</f>
        <v>1.1097567631486358E-3</v>
      </c>
      <c r="M671" s="6">
        <f t="shared" si="54"/>
        <v>5.4510833333333339</v>
      </c>
      <c r="N671" s="11">
        <f>Table21[[#This Row],[Adj Close]]-Table21[[#This Row],[6-MA]]</f>
        <v>4.5616666666665751E-2</v>
      </c>
      <c r="O671" s="12">
        <f>(Table21[[#This Row],[Adj Close]]-M671)^2</f>
        <v>2.0808802777776943E-3</v>
      </c>
      <c r="P671" s="12">
        <f>ABS(Table21[[#This Row],[Erorr 3]])</f>
        <v>4.5616666666665751E-2</v>
      </c>
      <c r="Q671" s="182">
        <f>Table21[[#This Row],[Abs Erorr 3]]/Table21[[#This Row],[Adj Close]]</f>
        <v>8.2989187451863403E-3</v>
      </c>
    </row>
    <row r="672" spans="1:17" x14ac:dyDescent="0.3">
      <c r="A672" s="72">
        <v>44438</v>
      </c>
      <c r="B672" s="95">
        <v>5.5057999999999998</v>
      </c>
      <c r="C672" s="6">
        <f t="shared" si="51"/>
        <v>5.4966999999999997</v>
      </c>
      <c r="D672" s="19">
        <f>Table21[[#This Row],[Adj Close]]-Table21[[#This Row],[Naive Trend ]]</f>
        <v>9.100000000000108E-3</v>
      </c>
      <c r="E672" s="7">
        <f t="shared" si="50"/>
        <v>8.2810000000001967E-5</v>
      </c>
      <c r="F672" s="7">
        <f>ABS(Table21[[#This Row],[Erorr 1]])</f>
        <v>9.100000000000108E-3</v>
      </c>
      <c r="G672" s="8">
        <f>Table21[[#This Row],[Abs Erorr 1]]/Table21[[#This Row],[Adj Close]]</f>
        <v>1.6528024991826998E-3</v>
      </c>
      <c r="H672" s="6">
        <f t="shared" si="53"/>
        <v>5.4845333333333341</v>
      </c>
      <c r="I672" s="9">
        <f>(Table21[[#This Row],[Adj Close]]-Table21[[#This Row],[3-MA]])</f>
        <v>2.1266666666665657E-2</v>
      </c>
      <c r="J672" s="5">
        <f t="shared" si="52"/>
        <v>4.5227111111106818E-4</v>
      </c>
      <c r="K672" s="5">
        <f>ABS(Table21[[#This Row],[Erorr 2]])</f>
        <v>2.1266666666665657E-2</v>
      </c>
      <c r="L672" s="8">
        <f>Table21[[#This Row],[Abs Erorr 2]]/Table21[[#This Row],[Adj Close]]</f>
        <v>3.8625933863681312E-3</v>
      </c>
      <c r="M672" s="6">
        <f t="shared" si="54"/>
        <v>5.4723666666666668</v>
      </c>
      <c r="N672" s="11">
        <f>Table21[[#This Row],[Adj Close]]-Table21[[#This Row],[6-MA]]</f>
        <v>3.3433333333332982E-2</v>
      </c>
      <c r="O672" s="12">
        <f>(Table21[[#This Row],[Adj Close]]-M672)^2</f>
        <v>1.1177877777777542E-3</v>
      </c>
      <c r="P672" s="12">
        <f>ABS(Table21[[#This Row],[Erorr 3]])</f>
        <v>3.3433333333332982E-2</v>
      </c>
      <c r="Q672" s="182">
        <f>Table21[[#This Row],[Abs Erorr 3]]/Table21[[#This Row],[Adj Close]]</f>
        <v>6.0723842735538854E-3</v>
      </c>
    </row>
    <row r="673" spans="1:17" x14ac:dyDescent="0.3">
      <c r="A673" s="72">
        <v>44439</v>
      </c>
      <c r="B673" s="95">
        <v>5.4328000000000003</v>
      </c>
      <c r="C673" s="6">
        <f t="shared" si="51"/>
        <v>5.5057999999999998</v>
      </c>
      <c r="D673" s="19">
        <f>Table21[[#This Row],[Adj Close]]-Table21[[#This Row],[Naive Trend ]]</f>
        <v>-7.299999999999951E-2</v>
      </c>
      <c r="E673" s="7">
        <f t="shared" si="50"/>
        <v>5.3289999999999284E-3</v>
      </c>
      <c r="F673" s="7">
        <f>ABS(Table21[[#This Row],[Erorr 1]])</f>
        <v>7.299999999999951E-2</v>
      </c>
      <c r="G673" s="8">
        <f>Table21[[#This Row],[Abs Erorr 1]]/Table21[[#This Row],[Adj Close]]</f>
        <v>1.3436901781769898E-2</v>
      </c>
      <c r="H673" s="6">
        <f t="shared" si="53"/>
        <v>5.4875666666666669</v>
      </c>
      <c r="I673" s="9">
        <f>(Table21[[#This Row],[Adj Close]]-Table21[[#This Row],[3-MA]])</f>
        <v>-5.476666666666663E-2</v>
      </c>
      <c r="J673" s="5">
        <f t="shared" si="52"/>
        <v>2.9993877777777737E-3</v>
      </c>
      <c r="K673" s="5">
        <f>ABS(Table21[[#This Row],[Erorr 2]])</f>
        <v>5.476666666666663E-2</v>
      </c>
      <c r="L673" s="8">
        <f>Table21[[#This Row],[Abs Erorr 2]]/Table21[[#This Row],[Adj Close]]</f>
        <v>1.008074412212241E-2</v>
      </c>
      <c r="M673" s="6">
        <f t="shared" si="54"/>
        <v>5.4936333333333325</v>
      </c>
      <c r="N673" s="11">
        <f>Table21[[#This Row],[Adj Close]]-Table21[[#This Row],[6-MA]]</f>
        <v>-6.0833333333332185E-2</v>
      </c>
      <c r="O673" s="12">
        <f>(Table21[[#This Row],[Adj Close]]-M673)^2</f>
        <v>3.7006944444443047E-3</v>
      </c>
      <c r="P673" s="12">
        <f>ABS(Table21[[#This Row],[Erorr 3]])</f>
        <v>6.0833333333332185E-2</v>
      </c>
      <c r="Q673" s="182">
        <f>Table21[[#This Row],[Abs Erorr 3]]/Table21[[#This Row],[Adj Close]]</f>
        <v>1.119741815147478E-2</v>
      </c>
    </row>
    <row r="674" spans="1:17" x14ac:dyDescent="0.3">
      <c r="A674" s="72">
        <v>44440</v>
      </c>
      <c r="B674" s="95">
        <v>5.4237000000000002</v>
      </c>
      <c r="C674" s="6">
        <f t="shared" si="51"/>
        <v>5.4328000000000003</v>
      </c>
      <c r="D674" s="19">
        <f>Table21[[#This Row],[Adj Close]]-Table21[[#This Row],[Naive Trend ]]</f>
        <v>-9.100000000000108E-3</v>
      </c>
      <c r="E674" s="7">
        <f t="shared" si="50"/>
        <v>8.2810000000001967E-5</v>
      </c>
      <c r="F674" s="7">
        <f>ABS(Table21[[#This Row],[Erorr 1]])</f>
        <v>9.100000000000108E-3</v>
      </c>
      <c r="G674" s="8">
        <f>Table21[[#This Row],[Abs Erorr 1]]/Table21[[#This Row],[Adj Close]]</f>
        <v>1.6778214134262786E-3</v>
      </c>
      <c r="H674" s="6">
        <f t="shared" si="53"/>
        <v>5.4784333333333324</v>
      </c>
      <c r="I674" s="9">
        <f>(Table21[[#This Row],[Adj Close]]-Table21[[#This Row],[3-MA]])</f>
        <v>-5.473333333333219E-2</v>
      </c>
      <c r="J674" s="5">
        <f t="shared" si="52"/>
        <v>2.9957377777776527E-3</v>
      </c>
      <c r="K674" s="5">
        <f>ABS(Table21[[#This Row],[Erorr 2]])</f>
        <v>5.473333333333219E-2</v>
      </c>
      <c r="L674" s="8">
        <f>Table21[[#This Row],[Abs Erorr 2]]/Table21[[#This Row],[Adj Close]]</f>
        <v>1.0091511944490327E-2</v>
      </c>
      <c r="M674" s="6">
        <f t="shared" si="54"/>
        <v>5.4845166666666669</v>
      </c>
      <c r="N674" s="11">
        <f>Table21[[#This Row],[Adj Close]]-Table21[[#This Row],[6-MA]]</f>
        <v>-6.0816666666666741E-2</v>
      </c>
      <c r="O674" s="12">
        <f>(Table21[[#This Row],[Adj Close]]-M674)^2</f>
        <v>3.6986669444444534E-3</v>
      </c>
      <c r="P674" s="12">
        <f>ABS(Table21[[#This Row],[Erorr 3]])</f>
        <v>6.0816666666666741E-2</v>
      </c>
      <c r="Q674" s="182">
        <f>Table21[[#This Row],[Abs Erorr 3]]/Table21[[#This Row],[Adj Close]]</f>
        <v>1.1213132486433014E-2</v>
      </c>
    </row>
    <row r="675" spans="1:17" x14ac:dyDescent="0.3">
      <c r="A675" s="72">
        <v>44441</v>
      </c>
      <c r="B675" s="95">
        <v>5.524</v>
      </c>
      <c r="C675" s="6">
        <f t="shared" si="51"/>
        <v>5.4237000000000002</v>
      </c>
      <c r="D675" s="19">
        <f>Table21[[#This Row],[Adj Close]]-Table21[[#This Row],[Naive Trend ]]</f>
        <v>0.10029999999999983</v>
      </c>
      <c r="E675" s="7">
        <f t="shared" si="50"/>
        <v>1.0060089999999966E-2</v>
      </c>
      <c r="F675" s="7">
        <f>ABS(Table21[[#This Row],[Erorr 1]])</f>
        <v>0.10029999999999983</v>
      </c>
      <c r="G675" s="8">
        <f>Table21[[#This Row],[Abs Erorr 1]]/Table21[[#This Row],[Adj Close]]</f>
        <v>1.8157132512671946E-2</v>
      </c>
      <c r="H675" s="6">
        <f t="shared" si="53"/>
        <v>5.4541000000000004</v>
      </c>
      <c r="I675" s="9">
        <f>(Table21[[#This Row],[Adj Close]]-Table21[[#This Row],[3-MA]])</f>
        <v>6.9899999999999629E-2</v>
      </c>
      <c r="J675" s="5">
        <f t="shared" si="52"/>
        <v>4.8860099999999485E-3</v>
      </c>
      <c r="K675" s="5">
        <f>ABS(Table21[[#This Row],[Erorr 2]])</f>
        <v>6.9899999999999629E-2</v>
      </c>
      <c r="L675" s="8">
        <f>Table21[[#This Row],[Abs Erorr 2]]/Table21[[#This Row],[Adj Close]]</f>
        <v>1.265387400434461E-2</v>
      </c>
      <c r="M675" s="6">
        <f t="shared" si="54"/>
        <v>5.4693166666666668</v>
      </c>
      <c r="N675" s="11">
        <f>Table21[[#This Row],[Adj Close]]-Table21[[#This Row],[6-MA]]</f>
        <v>5.4683333333333195E-2</v>
      </c>
      <c r="O675" s="12">
        <f>(Table21[[#This Row],[Adj Close]]-M675)^2</f>
        <v>2.9902669444444295E-3</v>
      </c>
      <c r="P675" s="12">
        <f>ABS(Table21[[#This Row],[Erorr 3]])</f>
        <v>5.4683333333333195E-2</v>
      </c>
      <c r="Q675" s="182">
        <f>Table21[[#This Row],[Abs Erorr 3]]/Table21[[#This Row],[Adj Close]]</f>
        <v>9.8992276128409117E-3</v>
      </c>
    </row>
    <row r="676" spans="1:17" x14ac:dyDescent="0.3">
      <c r="A676" s="72">
        <v>44442</v>
      </c>
      <c r="B676" s="95">
        <v>5.5057999999999998</v>
      </c>
      <c r="C676" s="6">
        <f t="shared" si="51"/>
        <v>5.524</v>
      </c>
      <c r="D676" s="19">
        <f>Table21[[#This Row],[Adj Close]]-Table21[[#This Row],[Naive Trend ]]</f>
        <v>-1.8200000000000216E-2</v>
      </c>
      <c r="E676" s="7">
        <f t="shared" si="50"/>
        <v>3.3124000000000787E-4</v>
      </c>
      <c r="F676" s="7">
        <f>ABS(Table21[[#This Row],[Erorr 1]])</f>
        <v>1.8200000000000216E-2</v>
      </c>
      <c r="G676" s="8">
        <f>Table21[[#This Row],[Abs Erorr 1]]/Table21[[#This Row],[Adj Close]]</f>
        <v>3.3056049983653996E-3</v>
      </c>
      <c r="H676" s="6">
        <f t="shared" si="53"/>
        <v>5.4601666666666668</v>
      </c>
      <c r="I676" s="9">
        <f>(Table21[[#This Row],[Adj Close]]-Table21[[#This Row],[3-MA]])</f>
        <v>4.563333333333297E-2</v>
      </c>
      <c r="J676" s="5">
        <f t="shared" si="52"/>
        <v>2.082401111111078E-3</v>
      </c>
      <c r="K676" s="5">
        <f>ABS(Table21[[#This Row],[Erorr 2]])</f>
        <v>4.563333333333297E-2</v>
      </c>
      <c r="L676" s="8">
        <f>Table21[[#This Row],[Abs Erorr 2]]/Table21[[#This Row],[Adj Close]]</f>
        <v>8.2882293823482462E-3</v>
      </c>
      <c r="M676" s="6">
        <f t="shared" si="54"/>
        <v>5.4738666666666669</v>
      </c>
      <c r="N676" s="11">
        <f>Table21[[#This Row],[Adj Close]]-Table21[[#This Row],[6-MA]]</f>
        <v>3.1933333333332925E-2</v>
      </c>
      <c r="O676" s="12">
        <f>(Table21[[#This Row],[Adj Close]]-M676)^2</f>
        <v>1.0197377777777517E-3</v>
      </c>
      <c r="P676" s="12">
        <f>ABS(Table21[[#This Row],[Erorr 3]])</f>
        <v>3.1933333333332925E-2</v>
      </c>
      <c r="Q676" s="182">
        <f>Table21[[#This Row],[Abs Erorr 3]]/Table21[[#This Row],[Adj Close]]</f>
        <v>5.799944301161126E-3</v>
      </c>
    </row>
    <row r="677" spans="1:17" x14ac:dyDescent="0.3">
      <c r="A677" s="72">
        <v>44446</v>
      </c>
      <c r="B677" s="95">
        <v>5.4511000000000003</v>
      </c>
      <c r="C677" s="6">
        <f t="shared" si="51"/>
        <v>5.5057999999999998</v>
      </c>
      <c r="D677" s="19">
        <f>Table21[[#This Row],[Adj Close]]-Table21[[#This Row],[Naive Trend ]]</f>
        <v>-5.4699999999999527E-2</v>
      </c>
      <c r="E677" s="7">
        <f t="shared" si="50"/>
        <v>2.9920899999999482E-3</v>
      </c>
      <c r="F677" s="7">
        <f>ABS(Table21[[#This Row],[Erorr 1]])</f>
        <v>5.4699999999999527E-2</v>
      </c>
      <c r="G677" s="8">
        <f>Table21[[#This Row],[Abs Erorr 1]]/Table21[[#This Row],[Adj Close]]</f>
        <v>1.0034671901084098E-2</v>
      </c>
      <c r="H677" s="6">
        <f t="shared" si="53"/>
        <v>5.4845000000000006</v>
      </c>
      <c r="I677" s="9">
        <f>(Table21[[#This Row],[Adj Close]]-Table21[[#This Row],[3-MA]])</f>
        <v>-3.3400000000000318E-2</v>
      </c>
      <c r="J677" s="5">
        <f t="shared" si="52"/>
        <v>1.1155600000000213E-3</v>
      </c>
      <c r="K677" s="5">
        <f>ABS(Table21[[#This Row],[Erorr 2]])</f>
        <v>3.3400000000000318E-2</v>
      </c>
      <c r="L677" s="8">
        <f>Table21[[#This Row],[Abs Erorr 2]]/Table21[[#This Row],[Adj Close]]</f>
        <v>6.1272036836602364E-3</v>
      </c>
      <c r="M677" s="6">
        <f t="shared" si="54"/>
        <v>5.481466666666666</v>
      </c>
      <c r="N677" s="11">
        <f>Table21[[#This Row],[Adj Close]]-Table21[[#This Row],[6-MA]]</f>
        <v>-3.0366666666665765E-2</v>
      </c>
      <c r="O677" s="12">
        <f>(Table21[[#This Row],[Adj Close]]-M677)^2</f>
        <v>9.2213444444438962E-4</v>
      </c>
      <c r="P677" s="12">
        <f>ABS(Table21[[#This Row],[Erorr 3]])</f>
        <v>3.0366666666665765E-2</v>
      </c>
      <c r="Q677" s="182">
        <f>Table21[[#This Row],[Abs Erorr 3]]/Table21[[#This Row],[Adj Close]]</f>
        <v>5.570741073666923E-3</v>
      </c>
    </row>
    <row r="678" spans="1:17" x14ac:dyDescent="0.3">
      <c r="A678" s="72">
        <v>44447</v>
      </c>
      <c r="B678" s="95">
        <v>5.3689999999999998</v>
      </c>
      <c r="C678" s="6">
        <f t="shared" si="51"/>
        <v>5.4511000000000003</v>
      </c>
      <c r="D678" s="19">
        <f>Table21[[#This Row],[Adj Close]]-Table21[[#This Row],[Naive Trend ]]</f>
        <v>-8.2100000000000506E-2</v>
      </c>
      <c r="E678" s="7">
        <f t="shared" si="50"/>
        <v>6.7404100000000829E-3</v>
      </c>
      <c r="F678" s="7">
        <f>ABS(Table21[[#This Row],[Erorr 1]])</f>
        <v>8.2100000000000506E-2</v>
      </c>
      <c r="G678" s="8">
        <f>Table21[[#This Row],[Abs Erorr 1]]/Table21[[#This Row],[Adj Close]]</f>
        <v>1.52914881728442E-2</v>
      </c>
      <c r="H678" s="6">
        <f t="shared" si="53"/>
        <v>5.4936333333333325</v>
      </c>
      <c r="I678" s="9">
        <f>(Table21[[#This Row],[Adj Close]]-Table21[[#This Row],[3-MA]])</f>
        <v>-0.12463333333333271</v>
      </c>
      <c r="J678" s="5">
        <f t="shared" si="52"/>
        <v>1.5533467777777622E-2</v>
      </c>
      <c r="K678" s="5">
        <f>ABS(Table21[[#This Row],[Erorr 2]])</f>
        <v>0.12463333333333271</v>
      </c>
      <c r="L678" s="8">
        <f>Table21[[#This Row],[Abs Erorr 2]]/Table21[[#This Row],[Adj Close]]</f>
        <v>2.3213509654187503E-2</v>
      </c>
      <c r="M678" s="6">
        <f t="shared" si="54"/>
        <v>5.4738666666666669</v>
      </c>
      <c r="N678" s="11">
        <f>Table21[[#This Row],[Adj Close]]-Table21[[#This Row],[6-MA]]</f>
        <v>-0.10486666666666711</v>
      </c>
      <c r="O678" s="12">
        <f>(Table21[[#This Row],[Adj Close]]-M678)^2</f>
        <v>1.0997017777777869E-2</v>
      </c>
      <c r="P678" s="12">
        <f>ABS(Table21[[#This Row],[Erorr 3]])</f>
        <v>0.10486666666666711</v>
      </c>
      <c r="Q678" s="182">
        <f>Table21[[#This Row],[Abs Erorr 3]]/Table21[[#This Row],[Adj Close]]</f>
        <v>1.9531880548829785E-2</v>
      </c>
    </row>
    <row r="679" spans="1:17" x14ac:dyDescent="0.3">
      <c r="A679" s="72">
        <v>44448</v>
      </c>
      <c r="B679" s="95">
        <v>5.3872999999999998</v>
      </c>
      <c r="C679" s="6">
        <f t="shared" si="51"/>
        <v>5.3689999999999998</v>
      </c>
      <c r="D679" s="19">
        <f>Table21[[#This Row],[Adj Close]]-Table21[[#This Row],[Naive Trend ]]</f>
        <v>1.8299999999999983E-2</v>
      </c>
      <c r="E679" s="7">
        <f t="shared" si="50"/>
        <v>3.3488999999999936E-4</v>
      </c>
      <c r="F679" s="7">
        <f>ABS(Table21[[#This Row],[Erorr 1]])</f>
        <v>1.8299999999999983E-2</v>
      </c>
      <c r="G679" s="8">
        <f>Table21[[#This Row],[Abs Erorr 1]]/Table21[[#This Row],[Adj Close]]</f>
        <v>3.3968778423328909E-3</v>
      </c>
      <c r="H679" s="6">
        <f t="shared" si="53"/>
        <v>5.4419666666666666</v>
      </c>
      <c r="I679" s="9">
        <f>(Table21[[#This Row],[Adj Close]]-Table21[[#This Row],[3-MA]])</f>
        <v>-5.4666666666666863E-2</v>
      </c>
      <c r="J679" s="5">
        <f t="shared" si="52"/>
        <v>2.9884444444444659E-3</v>
      </c>
      <c r="K679" s="5">
        <f>ABS(Table21[[#This Row],[Erorr 2]])</f>
        <v>5.4666666666666863E-2</v>
      </c>
      <c r="L679" s="8">
        <f>Table21[[#This Row],[Abs Erorr 2]]/Table21[[#This Row],[Adj Close]]</f>
        <v>1.0147321787661142E-2</v>
      </c>
      <c r="M679" s="6">
        <f t="shared" si="54"/>
        <v>5.4510666666666667</v>
      </c>
      <c r="N679" s="11">
        <f>Table21[[#This Row],[Adj Close]]-Table21[[#This Row],[6-MA]]</f>
        <v>-6.3766666666666971E-2</v>
      </c>
      <c r="O679" s="12">
        <f>(Table21[[#This Row],[Adj Close]]-M679)^2</f>
        <v>4.0661877777778167E-3</v>
      </c>
      <c r="P679" s="12">
        <f>ABS(Table21[[#This Row],[Erorr 3]])</f>
        <v>6.3766666666666971E-2</v>
      </c>
      <c r="Q679" s="182">
        <f>Table21[[#This Row],[Abs Erorr 3]]/Table21[[#This Row],[Adj Close]]</f>
        <v>1.1836479621826698E-2</v>
      </c>
    </row>
    <row r="680" spans="1:17" x14ac:dyDescent="0.3">
      <c r="A680" s="72">
        <v>44449</v>
      </c>
      <c r="B680" s="95">
        <v>5.3143000000000002</v>
      </c>
      <c r="C680" s="6">
        <f t="shared" si="51"/>
        <v>5.3872999999999998</v>
      </c>
      <c r="D680" s="19">
        <f>Table21[[#This Row],[Adj Close]]-Table21[[#This Row],[Naive Trend ]]</f>
        <v>-7.299999999999951E-2</v>
      </c>
      <c r="E680" s="7">
        <f t="shared" si="50"/>
        <v>5.3289999999999284E-3</v>
      </c>
      <c r="F680" s="7">
        <f>ABS(Table21[[#This Row],[Erorr 1]])</f>
        <v>7.299999999999951E-2</v>
      </c>
      <c r="G680" s="8">
        <f>Table21[[#This Row],[Abs Erorr 1]]/Table21[[#This Row],[Adj Close]]</f>
        <v>1.373652221364987E-2</v>
      </c>
      <c r="H680" s="6">
        <f t="shared" si="53"/>
        <v>5.4024666666666663</v>
      </c>
      <c r="I680" s="9">
        <f>(Table21[[#This Row],[Adj Close]]-Table21[[#This Row],[3-MA]])</f>
        <v>-8.816666666666606E-2</v>
      </c>
      <c r="J680" s="5">
        <f t="shared" si="52"/>
        <v>7.7733611111110044E-3</v>
      </c>
      <c r="K680" s="5">
        <f>ABS(Table21[[#This Row],[Erorr 2]])</f>
        <v>8.816666666666606E-2</v>
      </c>
      <c r="L680" s="8">
        <f>Table21[[#This Row],[Abs Erorr 2]]/Table21[[#This Row],[Adj Close]]</f>
        <v>1.6590457194111372E-2</v>
      </c>
      <c r="M680" s="6">
        <f t="shared" si="54"/>
        <v>5.443483333333333</v>
      </c>
      <c r="N680" s="11">
        <f>Table21[[#This Row],[Adj Close]]-Table21[[#This Row],[6-MA]]</f>
        <v>-0.12918333333333276</v>
      </c>
      <c r="O680" s="12">
        <f>(Table21[[#This Row],[Adj Close]]-M680)^2</f>
        <v>1.6688333611110964E-2</v>
      </c>
      <c r="P680" s="12">
        <f>ABS(Table21[[#This Row],[Erorr 3]])</f>
        <v>0.12918333333333276</v>
      </c>
      <c r="Q680" s="182">
        <f>Table21[[#This Row],[Abs Erorr 3]]/Table21[[#This Row],[Adj Close]]</f>
        <v>2.4308626410502372E-2</v>
      </c>
    </row>
    <row r="681" spans="1:17" x14ac:dyDescent="0.3">
      <c r="A681" s="72">
        <v>44452</v>
      </c>
      <c r="B681" s="95">
        <v>5.2504999999999997</v>
      </c>
      <c r="C681" s="6">
        <f t="shared" si="51"/>
        <v>5.3143000000000002</v>
      </c>
      <c r="D681" s="19">
        <f>Table21[[#This Row],[Adj Close]]-Table21[[#This Row],[Naive Trend ]]</f>
        <v>-6.3800000000000523E-2</v>
      </c>
      <c r="E681" s="7">
        <f t="shared" si="50"/>
        <v>4.0704400000000666E-3</v>
      </c>
      <c r="F681" s="7">
        <f>ABS(Table21[[#This Row],[Erorr 1]])</f>
        <v>6.3800000000000523E-2</v>
      </c>
      <c r="G681" s="8">
        <f>Table21[[#This Row],[Abs Erorr 1]]/Table21[[#This Row],[Adj Close]]</f>
        <v>1.2151223692981722E-2</v>
      </c>
      <c r="H681" s="6">
        <f t="shared" si="53"/>
        <v>5.356866666666666</v>
      </c>
      <c r="I681" s="9">
        <f>(Table21[[#This Row],[Adj Close]]-Table21[[#This Row],[3-MA]])</f>
        <v>-0.10636666666666628</v>
      </c>
      <c r="J681" s="5">
        <f t="shared" si="52"/>
        <v>1.1313867777777695E-2</v>
      </c>
      <c r="K681" s="5">
        <f>ABS(Table21[[#This Row],[Erorr 2]])</f>
        <v>0.10636666666666628</v>
      </c>
      <c r="L681" s="8">
        <f>Table21[[#This Row],[Abs Erorr 2]]/Table21[[#This Row],[Adj Close]]</f>
        <v>2.0258388090023099E-2</v>
      </c>
      <c r="M681" s="6">
        <f t="shared" si="54"/>
        <v>5.4252499999999992</v>
      </c>
      <c r="N681" s="11">
        <f>Table21[[#This Row],[Adj Close]]-Table21[[#This Row],[6-MA]]</f>
        <v>-0.17474999999999952</v>
      </c>
      <c r="O681" s="12">
        <f>(Table21[[#This Row],[Adj Close]]-M681)^2</f>
        <v>3.053756249999983E-2</v>
      </c>
      <c r="P681" s="12">
        <f>ABS(Table21[[#This Row],[Erorr 3]])</f>
        <v>0.17474999999999952</v>
      </c>
      <c r="Q681" s="182">
        <f>Table21[[#This Row],[Abs Erorr 3]]/Table21[[#This Row],[Adj Close]]</f>
        <v>3.3282544519569475E-2</v>
      </c>
    </row>
    <row r="682" spans="1:17" x14ac:dyDescent="0.3">
      <c r="A682" s="72">
        <v>44453</v>
      </c>
      <c r="B682" s="95">
        <v>5.2504999999999997</v>
      </c>
      <c r="C682" s="6">
        <f t="shared" si="51"/>
        <v>5.2504999999999997</v>
      </c>
      <c r="D682" s="19">
        <f>Table21[[#This Row],[Adj Close]]-Table21[[#This Row],[Naive Trend ]]</f>
        <v>0</v>
      </c>
      <c r="E682" s="7">
        <f t="shared" si="50"/>
        <v>0</v>
      </c>
      <c r="F682" s="7">
        <f>ABS(Table21[[#This Row],[Erorr 1]])</f>
        <v>0</v>
      </c>
      <c r="G682" s="8">
        <f>Table21[[#This Row],[Abs Erorr 1]]/Table21[[#This Row],[Adj Close]]</f>
        <v>0</v>
      </c>
      <c r="H682" s="6">
        <f t="shared" si="53"/>
        <v>5.3173666666666657</v>
      </c>
      <c r="I682" s="9">
        <f>(Table21[[#This Row],[Adj Close]]-Table21[[#This Row],[3-MA]])</f>
        <v>-6.6866666666665964E-2</v>
      </c>
      <c r="J682" s="5">
        <f t="shared" si="52"/>
        <v>4.4711511111110167E-3</v>
      </c>
      <c r="K682" s="5">
        <f>ABS(Table21[[#This Row],[Erorr 2]])</f>
        <v>6.6866666666665964E-2</v>
      </c>
      <c r="L682" s="8">
        <f>Table21[[#This Row],[Abs Erorr 2]]/Table21[[#This Row],[Adj Close]]</f>
        <v>1.2735295051264826E-2</v>
      </c>
      <c r="M682" s="6">
        <f t="shared" si="54"/>
        <v>5.3796666666666662</v>
      </c>
      <c r="N682" s="11">
        <f>Table21[[#This Row],[Adj Close]]-Table21[[#This Row],[6-MA]]</f>
        <v>-0.12916666666666643</v>
      </c>
      <c r="O682" s="12">
        <f>(Table21[[#This Row],[Adj Close]]-M682)^2</f>
        <v>1.6684027777777718E-2</v>
      </c>
      <c r="P682" s="12">
        <f>ABS(Table21[[#This Row],[Erorr 3]])</f>
        <v>0.12916666666666643</v>
      </c>
      <c r="Q682" s="182">
        <f>Table21[[#This Row],[Abs Erorr 3]]/Table21[[#This Row],[Adj Close]]</f>
        <v>2.4600831666825338E-2</v>
      </c>
    </row>
    <row r="683" spans="1:17" x14ac:dyDescent="0.3">
      <c r="A683" s="72">
        <v>44454</v>
      </c>
      <c r="B683" s="95">
        <v>5.1138000000000003</v>
      </c>
      <c r="C683" s="6">
        <f t="shared" si="51"/>
        <v>5.2504999999999997</v>
      </c>
      <c r="D683" s="19">
        <f>Table21[[#This Row],[Adj Close]]-Table21[[#This Row],[Naive Trend ]]</f>
        <v>-0.13669999999999938</v>
      </c>
      <c r="E683" s="7">
        <f t="shared" si="50"/>
        <v>1.8686889999999831E-2</v>
      </c>
      <c r="F683" s="7">
        <f>ABS(Table21[[#This Row],[Erorr 1]])</f>
        <v>0.13669999999999938</v>
      </c>
      <c r="G683" s="8">
        <f>Table21[[#This Row],[Abs Erorr 1]]/Table21[[#This Row],[Adj Close]]</f>
        <v>2.6731589033595245E-2</v>
      </c>
      <c r="H683" s="6">
        <f t="shared" si="53"/>
        <v>5.2717666666666672</v>
      </c>
      <c r="I683" s="9">
        <f>(Table21[[#This Row],[Adj Close]]-Table21[[#This Row],[3-MA]])</f>
        <v>-0.15796666666666681</v>
      </c>
      <c r="J683" s="5">
        <f t="shared" si="52"/>
        <v>2.4953467777777825E-2</v>
      </c>
      <c r="K683" s="5">
        <f>ABS(Table21[[#This Row],[Erorr 2]])</f>
        <v>0.15796666666666681</v>
      </c>
      <c r="L683" s="8">
        <f>Table21[[#This Row],[Abs Erorr 2]]/Table21[[#This Row],[Adj Close]]</f>
        <v>3.0890270770594627E-2</v>
      </c>
      <c r="M683" s="6">
        <f t="shared" si="54"/>
        <v>5.3371166666666667</v>
      </c>
      <c r="N683" s="11">
        <f>Table21[[#This Row],[Adj Close]]-Table21[[#This Row],[6-MA]]</f>
        <v>-0.22331666666666639</v>
      </c>
      <c r="O683" s="12">
        <f>(Table21[[#This Row],[Adj Close]]-M683)^2</f>
        <v>4.9870333611110984E-2</v>
      </c>
      <c r="P683" s="12">
        <f>ABS(Table21[[#This Row],[Erorr 3]])</f>
        <v>0.22331666666666639</v>
      </c>
      <c r="Q683" s="182">
        <f>Table21[[#This Row],[Abs Erorr 3]]/Table21[[#This Row],[Adj Close]]</f>
        <v>4.3669417393458164E-2</v>
      </c>
    </row>
    <row r="684" spans="1:17" x14ac:dyDescent="0.3">
      <c r="A684" s="72">
        <v>44455</v>
      </c>
      <c r="B684" s="95">
        <v>5.1228999999999996</v>
      </c>
      <c r="C684" s="6">
        <f t="shared" si="51"/>
        <v>5.1138000000000003</v>
      </c>
      <c r="D684" s="19">
        <f>Table21[[#This Row],[Adj Close]]-Table21[[#This Row],[Naive Trend ]]</f>
        <v>9.0999999999992198E-3</v>
      </c>
      <c r="E684" s="7">
        <f t="shared" si="50"/>
        <v>8.2809999999985799E-5</v>
      </c>
      <c r="F684" s="7">
        <f>ABS(Table21[[#This Row],[Erorr 1]])</f>
        <v>9.0999999999992198E-3</v>
      </c>
      <c r="G684" s="8">
        <f>Table21[[#This Row],[Abs Erorr 1]]/Table21[[#This Row],[Adj Close]]</f>
        <v>1.7763376212690508E-3</v>
      </c>
      <c r="H684" s="6">
        <f t="shared" si="53"/>
        <v>5.204933333333333</v>
      </c>
      <c r="I684" s="9">
        <f>(Table21[[#This Row],[Adj Close]]-Table21[[#This Row],[3-MA]])</f>
        <v>-8.2033333333333402E-2</v>
      </c>
      <c r="J684" s="5">
        <f t="shared" si="52"/>
        <v>6.7294677777777895E-3</v>
      </c>
      <c r="K684" s="5">
        <f>ABS(Table21[[#This Row],[Erorr 2]])</f>
        <v>8.2033333333333402E-2</v>
      </c>
      <c r="L684" s="8">
        <f>Table21[[#This Row],[Abs Erorr 2]]/Table21[[#This Row],[Adj Close]]</f>
        <v>1.6013065516276601E-2</v>
      </c>
      <c r="M684" s="6">
        <f t="shared" si="54"/>
        <v>5.2808999999999999</v>
      </c>
      <c r="N684" s="11">
        <f>Table21[[#This Row],[Adj Close]]-Table21[[#This Row],[6-MA]]</f>
        <v>-0.15800000000000036</v>
      </c>
      <c r="O684" s="12">
        <f>(Table21[[#This Row],[Adj Close]]-M684)^2</f>
        <v>2.4964000000000115E-2</v>
      </c>
      <c r="P684" s="12">
        <f>ABS(Table21[[#This Row],[Erorr 3]])</f>
        <v>0.15800000000000036</v>
      </c>
      <c r="Q684" s="182">
        <f>Table21[[#This Row],[Abs Erorr 3]]/Table21[[#This Row],[Adj Close]]</f>
        <v>3.0841905951707115E-2</v>
      </c>
    </row>
    <row r="685" spans="1:17" x14ac:dyDescent="0.3">
      <c r="A685" s="72">
        <v>44456</v>
      </c>
      <c r="B685" s="95">
        <v>5.0134999999999996</v>
      </c>
      <c r="C685" s="6">
        <f t="shared" si="51"/>
        <v>5.1228999999999996</v>
      </c>
      <c r="D685" s="19">
        <f>Table21[[#This Row],[Adj Close]]-Table21[[#This Row],[Naive Trend ]]</f>
        <v>-0.10939999999999994</v>
      </c>
      <c r="E685" s="7">
        <f t="shared" si="50"/>
        <v>1.1968359999999987E-2</v>
      </c>
      <c r="F685" s="7">
        <f>ABS(Table21[[#This Row],[Erorr 1]])</f>
        <v>0.10939999999999994</v>
      </c>
      <c r="G685" s="8">
        <f>Table21[[#This Row],[Abs Erorr 1]]/Table21[[#This Row],[Adj Close]]</f>
        <v>2.1821083075695611E-2</v>
      </c>
      <c r="H685" s="6">
        <f t="shared" si="53"/>
        <v>5.1623999999999999</v>
      </c>
      <c r="I685" s="9">
        <f>(Table21[[#This Row],[Adj Close]]-Table21[[#This Row],[3-MA]])</f>
        <v>-0.14890000000000025</v>
      </c>
      <c r="J685" s="5">
        <f t="shared" si="52"/>
        <v>2.2171210000000077E-2</v>
      </c>
      <c r="K685" s="5">
        <f>ABS(Table21[[#This Row],[Erorr 2]])</f>
        <v>0.14890000000000025</v>
      </c>
      <c r="L685" s="8">
        <f>Table21[[#This Row],[Abs Erorr 2]]/Table21[[#This Row],[Adj Close]]</f>
        <v>2.9699810511618682E-2</v>
      </c>
      <c r="M685" s="6">
        <f t="shared" si="54"/>
        <v>5.2398833333333323</v>
      </c>
      <c r="N685" s="11">
        <f>Table21[[#This Row],[Adj Close]]-Table21[[#This Row],[6-MA]]</f>
        <v>-0.22638333333333271</v>
      </c>
      <c r="O685" s="12">
        <f>(Table21[[#This Row],[Adj Close]]-M685)^2</f>
        <v>5.1249413611110829E-2</v>
      </c>
      <c r="P685" s="12">
        <f>ABS(Table21[[#This Row],[Erorr 3]])</f>
        <v>0.22638333333333271</v>
      </c>
      <c r="Q685" s="182">
        <f>Table21[[#This Row],[Abs Erorr 3]]/Table21[[#This Row],[Adj Close]]</f>
        <v>4.5154748844785625E-2</v>
      </c>
    </row>
    <row r="686" spans="1:17" x14ac:dyDescent="0.3">
      <c r="A686" s="72">
        <v>44459</v>
      </c>
      <c r="B686" s="95">
        <v>4.8768000000000002</v>
      </c>
      <c r="C686" s="6">
        <f t="shared" si="51"/>
        <v>5.0134999999999996</v>
      </c>
      <c r="D686" s="19">
        <f>Table21[[#This Row],[Adj Close]]-Table21[[#This Row],[Naive Trend ]]</f>
        <v>-0.13669999999999938</v>
      </c>
      <c r="E686" s="7">
        <f t="shared" si="50"/>
        <v>1.8686889999999831E-2</v>
      </c>
      <c r="F686" s="7">
        <f>ABS(Table21[[#This Row],[Erorr 1]])</f>
        <v>0.13669999999999938</v>
      </c>
      <c r="G686" s="8">
        <f>Table21[[#This Row],[Abs Erorr 1]]/Table21[[#This Row],[Adj Close]]</f>
        <v>2.8030675853018244E-2</v>
      </c>
      <c r="H686" s="6">
        <f t="shared" si="53"/>
        <v>5.0834000000000001</v>
      </c>
      <c r="I686" s="9">
        <f>(Table21[[#This Row],[Adj Close]]-Table21[[#This Row],[3-MA]])</f>
        <v>-0.20659999999999989</v>
      </c>
      <c r="J686" s="5">
        <f t="shared" si="52"/>
        <v>4.2683559999999954E-2</v>
      </c>
      <c r="K686" s="5">
        <f>ABS(Table21[[#This Row],[Erorr 2]])</f>
        <v>0.20659999999999989</v>
      </c>
      <c r="L686" s="8">
        <f>Table21[[#This Row],[Abs Erorr 2]]/Table21[[#This Row],[Adj Close]]</f>
        <v>4.2363845144356933E-2</v>
      </c>
      <c r="M686" s="6">
        <f t="shared" si="54"/>
        <v>5.1775833333333336</v>
      </c>
      <c r="N686" s="11">
        <f>Table21[[#This Row],[Adj Close]]-Table21[[#This Row],[6-MA]]</f>
        <v>-0.3007833333333334</v>
      </c>
      <c r="O686" s="12">
        <f>(Table21[[#This Row],[Adj Close]]-M686)^2</f>
        <v>9.0470613611111153E-2</v>
      </c>
      <c r="P686" s="12">
        <f>ABS(Table21[[#This Row],[Erorr 3]])</f>
        <v>0.3007833333333334</v>
      </c>
      <c r="Q686" s="182">
        <f>Table21[[#This Row],[Abs Erorr 3]]/Table21[[#This Row],[Adj Close]]</f>
        <v>6.1676372484689428E-2</v>
      </c>
    </row>
    <row r="687" spans="1:17" x14ac:dyDescent="0.3">
      <c r="A687" s="72">
        <v>44460</v>
      </c>
      <c r="B687" s="95">
        <v>4.9132999999999996</v>
      </c>
      <c r="C687" s="6">
        <f t="shared" si="51"/>
        <v>4.8768000000000002</v>
      </c>
      <c r="D687" s="19">
        <f>Table21[[#This Row],[Adj Close]]-Table21[[#This Row],[Naive Trend ]]</f>
        <v>3.6499999999999311E-2</v>
      </c>
      <c r="E687" s="7">
        <f t="shared" si="50"/>
        <v>1.3322499999999498E-3</v>
      </c>
      <c r="F687" s="7">
        <f>ABS(Table21[[#This Row],[Erorr 1]])</f>
        <v>3.6499999999999311E-2</v>
      </c>
      <c r="G687" s="8">
        <f>Table21[[#This Row],[Abs Erorr 1]]/Table21[[#This Row],[Adj Close]]</f>
        <v>7.428815663606805E-3</v>
      </c>
      <c r="H687" s="6">
        <f t="shared" si="53"/>
        <v>5.0043999999999995</v>
      </c>
      <c r="I687" s="9">
        <f>(Table21[[#This Row],[Adj Close]]-Table21[[#This Row],[3-MA]])</f>
        <v>-9.1099999999999959E-2</v>
      </c>
      <c r="J687" s="5">
        <f t="shared" si="52"/>
        <v>8.2992099999999926E-3</v>
      </c>
      <c r="K687" s="5">
        <f>ABS(Table21[[#This Row],[Erorr 2]])</f>
        <v>9.1099999999999959E-2</v>
      </c>
      <c r="L687" s="8">
        <f>Table21[[#This Row],[Abs Erorr 2]]/Table21[[#This Row],[Adj Close]]</f>
        <v>1.8541509779577872E-2</v>
      </c>
      <c r="M687" s="6">
        <f t="shared" si="54"/>
        <v>5.1046666666666658</v>
      </c>
      <c r="N687" s="11">
        <f>Table21[[#This Row],[Adj Close]]-Table21[[#This Row],[6-MA]]</f>
        <v>-0.19136666666666624</v>
      </c>
      <c r="O687" s="12">
        <f>(Table21[[#This Row],[Adj Close]]-M687)^2</f>
        <v>3.6621201111110946E-2</v>
      </c>
      <c r="P687" s="12">
        <f>ABS(Table21[[#This Row],[Erorr 3]])</f>
        <v>0.19136666666666624</v>
      </c>
      <c r="Q687" s="182">
        <f>Table21[[#This Row],[Abs Erorr 3]]/Table21[[#This Row],[Adj Close]]</f>
        <v>3.8948703858235047E-2</v>
      </c>
    </row>
    <row r="688" spans="1:17" x14ac:dyDescent="0.3">
      <c r="A688" s="72">
        <v>44461</v>
      </c>
      <c r="B688" s="95">
        <v>5.0682</v>
      </c>
      <c r="C688" s="6">
        <f t="shared" si="51"/>
        <v>4.9132999999999996</v>
      </c>
      <c r="D688" s="19">
        <f>Table21[[#This Row],[Adj Close]]-Table21[[#This Row],[Naive Trend ]]</f>
        <v>0.15490000000000048</v>
      </c>
      <c r="E688" s="7">
        <f t="shared" si="50"/>
        <v>2.3994010000000149E-2</v>
      </c>
      <c r="F688" s="7">
        <f>ABS(Table21[[#This Row],[Erorr 1]])</f>
        <v>0.15490000000000048</v>
      </c>
      <c r="G688" s="8">
        <f>Table21[[#This Row],[Abs Erorr 1]]/Table21[[#This Row],[Adj Close]]</f>
        <v>3.0563119056075231E-2</v>
      </c>
      <c r="H688" s="6">
        <f t="shared" si="53"/>
        <v>4.9345333333333334</v>
      </c>
      <c r="I688" s="9">
        <f>(Table21[[#This Row],[Adj Close]]-Table21[[#This Row],[3-MA]])</f>
        <v>0.1336666666666666</v>
      </c>
      <c r="J688" s="5">
        <f t="shared" si="52"/>
        <v>1.7866777777777759E-2</v>
      </c>
      <c r="K688" s="5">
        <f>ABS(Table21[[#This Row],[Erorr 2]])</f>
        <v>0.1336666666666666</v>
      </c>
      <c r="L688" s="8">
        <f>Table21[[#This Row],[Abs Erorr 2]]/Table21[[#This Row],[Adj Close]]</f>
        <v>2.6373597463925379E-2</v>
      </c>
      <c r="M688" s="6">
        <f t="shared" si="54"/>
        <v>5.0484666666666662</v>
      </c>
      <c r="N688" s="11">
        <f>Table21[[#This Row],[Adj Close]]-Table21[[#This Row],[6-MA]]</f>
        <v>1.9733333333333825E-2</v>
      </c>
      <c r="O688" s="12">
        <f>(Table21[[#This Row],[Adj Close]]-M688)^2</f>
        <v>3.8940444444446386E-4</v>
      </c>
      <c r="P688" s="12">
        <f>ABS(Table21[[#This Row],[Erorr 3]])</f>
        <v>1.9733333333333825E-2</v>
      </c>
      <c r="Q688" s="182">
        <f>Table21[[#This Row],[Abs Erorr 3]]/Table21[[#This Row],[Adj Close]]</f>
        <v>3.8935585283402046E-3</v>
      </c>
    </row>
    <row r="689" spans="1:17" x14ac:dyDescent="0.3">
      <c r="A689" s="72">
        <v>44462</v>
      </c>
      <c r="B689" s="95">
        <v>5.0865</v>
      </c>
      <c r="C689" s="6">
        <f t="shared" si="51"/>
        <v>5.0682</v>
      </c>
      <c r="D689" s="19">
        <f>Table21[[#This Row],[Adj Close]]-Table21[[#This Row],[Naive Trend ]]</f>
        <v>1.8299999999999983E-2</v>
      </c>
      <c r="E689" s="7">
        <f t="shared" si="50"/>
        <v>3.3488999999999936E-4</v>
      </c>
      <c r="F689" s="7">
        <f>ABS(Table21[[#This Row],[Erorr 1]])</f>
        <v>1.8299999999999983E-2</v>
      </c>
      <c r="G689" s="8">
        <f>Table21[[#This Row],[Abs Erorr 1]]/Table21[[#This Row],[Adj Close]]</f>
        <v>3.5977587732232345E-3</v>
      </c>
      <c r="H689" s="6">
        <f t="shared" si="53"/>
        <v>4.9527666666666663</v>
      </c>
      <c r="I689" s="9">
        <f>(Table21[[#This Row],[Adj Close]]-Table21[[#This Row],[3-MA]])</f>
        <v>0.1337333333333337</v>
      </c>
      <c r="J689" s="5">
        <f t="shared" si="52"/>
        <v>1.7884604444444542E-2</v>
      </c>
      <c r="K689" s="5">
        <f>ABS(Table21[[#This Row],[Erorr 2]])</f>
        <v>0.1337333333333337</v>
      </c>
      <c r="L689" s="8">
        <f>Table21[[#This Row],[Abs Erorr 2]]/Table21[[#This Row],[Adj Close]]</f>
        <v>2.6291818211605957E-2</v>
      </c>
      <c r="M689" s="6">
        <f t="shared" si="54"/>
        <v>5.0180833333333332</v>
      </c>
      <c r="N689" s="11">
        <f>Table21[[#This Row],[Adj Close]]-Table21[[#This Row],[6-MA]]</f>
        <v>6.8416666666666792E-2</v>
      </c>
      <c r="O689" s="12">
        <f>(Table21[[#This Row],[Adj Close]]-M689)^2</f>
        <v>4.680840277777795E-3</v>
      </c>
      <c r="P689" s="12">
        <f>ABS(Table21[[#This Row],[Erorr 3]])</f>
        <v>6.8416666666666792E-2</v>
      </c>
      <c r="Q689" s="182">
        <f>Table21[[#This Row],[Abs Erorr 3]]/Table21[[#This Row],[Adj Close]]</f>
        <v>1.3450637307906575E-2</v>
      </c>
    </row>
    <row r="690" spans="1:17" x14ac:dyDescent="0.3">
      <c r="A690" s="72">
        <v>44463</v>
      </c>
      <c r="B690" s="95">
        <v>5.0865</v>
      </c>
      <c r="C690" s="6">
        <f t="shared" si="51"/>
        <v>5.0865</v>
      </c>
      <c r="D690" s="19">
        <f>Table21[[#This Row],[Adj Close]]-Table21[[#This Row],[Naive Trend ]]</f>
        <v>0</v>
      </c>
      <c r="E690" s="7">
        <f t="shared" si="50"/>
        <v>0</v>
      </c>
      <c r="F690" s="7">
        <f>ABS(Table21[[#This Row],[Erorr 1]])</f>
        <v>0</v>
      </c>
      <c r="G690" s="8">
        <f>Table21[[#This Row],[Abs Erorr 1]]/Table21[[#This Row],[Adj Close]]</f>
        <v>0</v>
      </c>
      <c r="H690" s="6">
        <f t="shared" si="53"/>
        <v>5.0226666666666668</v>
      </c>
      <c r="I690" s="9">
        <f>(Table21[[#This Row],[Adj Close]]-Table21[[#This Row],[3-MA]])</f>
        <v>6.3833333333333186E-2</v>
      </c>
      <c r="J690" s="5">
        <f t="shared" si="52"/>
        <v>4.0746944444444259E-3</v>
      </c>
      <c r="K690" s="5">
        <f>ABS(Table21[[#This Row],[Erorr 2]])</f>
        <v>6.3833333333333186E-2</v>
      </c>
      <c r="L690" s="8">
        <f>Table21[[#This Row],[Abs Erorr 2]]/Table21[[#This Row],[Adj Close]]</f>
        <v>1.2549559290933487E-2</v>
      </c>
      <c r="M690" s="6">
        <f t="shared" si="54"/>
        <v>5.0135333333333332</v>
      </c>
      <c r="N690" s="11">
        <f>Table21[[#This Row],[Adj Close]]-Table21[[#This Row],[6-MA]]</f>
        <v>7.2966666666666846E-2</v>
      </c>
      <c r="O690" s="12">
        <f>(Table21[[#This Row],[Adj Close]]-M690)^2</f>
        <v>5.3241344444444703E-3</v>
      </c>
      <c r="P690" s="12">
        <f>ABS(Table21[[#This Row],[Erorr 3]])</f>
        <v>7.2966666666666846E-2</v>
      </c>
      <c r="Q690" s="182">
        <f>Table21[[#This Row],[Abs Erorr 3]]/Table21[[#This Row],[Adj Close]]</f>
        <v>1.4345162030210724E-2</v>
      </c>
    </row>
    <row r="691" spans="1:17" x14ac:dyDescent="0.3">
      <c r="A691" s="72">
        <v>44466</v>
      </c>
      <c r="B691" s="95">
        <v>5.1319999999999997</v>
      </c>
      <c r="C691" s="6">
        <f t="shared" si="51"/>
        <v>5.0865</v>
      </c>
      <c r="D691" s="19">
        <f>Table21[[#This Row],[Adj Close]]-Table21[[#This Row],[Naive Trend ]]</f>
        <v>4.5499999999999652E-2</v>
      </c>
      <c r="E691" s="7">
        <f t="shared" si="50"/>
        <v>2.0702499999999684E-3</v>
      </c>
      <c r="F691" s="7">
        <f>ABS(Table21[[#This Row],[Erorr 1]])</f>
        <v>4.5499999999999652E-2</v>
      </c>
      <c r="G691" s="8">
        <f>Table21[[#This Row],[Abs Erorr 1]]/Table21[[#This Row],[Adj Close]]</f>
        <v>8.8659392049882414E-3</v>
      </c>
      <c r="H691" s="6">
        <f t="shared" si="53"/>
        <v>5.0804</v>
      </c>
      <c r="I691" s="9">
        <f>(Table21[[#This Row],[Adj Close]]-Table21[[#This Row],[3-MA]])</f>
        <v>5.1599999999999646E-2</v>
      </c>
      <c r="J691" s="5">
        <f t="shared" si="52"/>
        <v>2.6625599999999636E-3</v>
      </c>
      <c r="K691" s="5">
        <f>ABS(Table21[[#This Row],[Erorr 2]])</f>
        <v>5.1599999999999646E-2</v>
      </c>
      <c r="L691" s="8">
        <f>Table21[[#This Row],[Abs Erorr 2]]/Table21[[#This Row],[Adj Close]]</f>
        <v>1.0054559625876782E-2</v>
      </c>
      <c r="M691" s="6">
        <f t="shared" si="54"/>
        <v>5.0074666666666667</v>
      </c>
      <c r="N691" s="11">
        <f>Table21[[#This Row],[Adj Close]]-Table21[[#This Row],[6-MA]]</f>
        <v>0.12453333333333294</v>
      </c>
      <c r="O691" s="12">
        <f>(Table21[[#This Row],[Adj Close]]-M691)^2</f>
        <v>1.5508551111111013E-2</v>
      </c>
      <c r="P691" s="12">
        <f>ABS(Table21[[#This Row],[Erorr 3]])</f>
        <v>0.12453333333333294</v>
      </c>
      <c r="Q691" s="182">
        <f>Table21[[#This Row],[Abs Erorr 3]]/Table21[[#This Row],[Adj Close]]</f>
        <v>2.4266043128085141E-2</v>
      </c>
    </row>
    <row r="692" spans="1:17" x14ac:dyDescent="0.3">
      <c r="A692" s="72">
        <v>44467</v>
      </c>
      <c r="B692" s="95">
        <v>4.9497</v>
      </c>
      <c r="C692" s="6">
        <f t="shared" si="51"/>
        <v>5.1319999999999997</v>
      </c>
      <c r="D692" s="19">
        <f>Table21[[#This Row],[Adj Close]]-Table21[[#This Row],[Naive Trend ]]</f>
        <v>-0.18229999999999968</v>
      </c>
      <c r="E692" s="7">
        <f t="shared" si="50"/>
        <v>3.3233289999999888E-2</v>
      </c>
      <c r="F692" s="7">
        <f>ABS(Table21[[#This Row],[Erorr 1]])</f>
        <v>0.18229999999999968</v>
      </c>
      <c r="G692" s="8">
        <f>Table21[[#This Row],[Abs Erorr 1]]/Table21[[#This Row],[Adj Close]]</f>
        <v>3.6830514980705838E-2</v>
      </c>
      <c r="H692" s="6">
        <f t="shared" si="53"/>
        <v>5.1016666666666666</v>
      </c>
      <c r="I692" s="9">
        <f>(Table21[[#This Row],[Adj Close]]-Table21[[#This Row],[3-MA]])</f>
        <v>-0.15196666666666658</v>
      </c>
      <c r="J692" s="5">
        <f t="shared" si="52"/>
        <v>2.3093867777777752E-2</v>
      </c>
      <c r="K692" s="5">
        <f>ABS(Table21[[#This Row],[Erorr 2]])</f>
        <v>0.15196666666666658</v>
      </c>
      <c r="L692" s="8">
        <f>Table21[[#This Row],[Abs Erorr 2]]/Table21[[#This Row],[Adj Close]]</f>
        <v>3.0702197439575446E-2</v>
      </c>
      <c r="M692" s="6">
        <f t="shared" si="54"/>
        <v>5.0272166666666669</v>
      </c>
      <c r="N692" s="11">
        <f>Table21[[#This Row],[Adj Close]]-Table21[[#This Row],[6-MA]]</f>
        <v>-7.75166666666669E-2</v>
      </c>
      <c r="O692" s="12">
        <f>(Table21[[#This Row],[Adj Close]]-M692)^2</f>
        <v>6.0088336111111477E-3</v>
      </c>
      <c r="P692" s="12">
        <f>ABS(Table21[[#This Row],[Erorr 3]])</f>
        <v>7.75166666666669E-2</v>
      </c>
      <c r="Q692" s="182">
        <f>Table21[[#This Row],[Abs Erorr 3]]/Table21[[#This Row],[Adj Close]]</f>
        <v>1.5660881804284481E-2</v>
      </c>
    </row>
    <row r="693" spans="1:17" x14ac:dyDescent="0.3">
      <c r="A693" s="72">
        <v>44468</v>
      </c>
      <c r="B693" s="95">
        <v>4.9497</v>
      </c>
      <c r="C693" s="6">
        <f t="shared" si="51"/>
        <v>4.9497</v>
      </c>
      <c r="D693" s="19">
        <f>Table21[[#This Row],[Adj Close]]-Table21[[#This Row],[Naive Trend ]]</f>
        <v>0</v>
      </c>
      <c r="E693" s="7">
        <f t="shared" si="50"/>
        <v>0</v>
      </c>
      <c r="F693" s="7">
        <f>ABS(Table21[[#This Row],[Erorr 1]])</f>
        <v>0</v>
      </c>
      <c r="G693" s="8">
        <f>Table21[[#This Row],[Abs Erorr 1]]/Table21[[#This Row],[Adj Close]]</f>
        <v>0</v>
      </c>
      <c r="H693" s="6">
        <f t="shared" si="53"/>
        <v>5.0560666666666663</v>
      </c>
      <c r="I693" s="9">
        <f>(Table21[[#This Row],[Adj Close]]-Table21[[#This Row],[3-MA]])</f>
        <v>-0.10636666666666628</v>
      </c>
      <c r="J693" s="5">
        <f t="shared" si="52"/>
        <v>1.1313867777777695E-2</v>
      </c>
      <c r="K693" s="5">
        <f>ABS(Table21[[#This Row],[Erorr 2]])</f>
        <v>0.10636666666666628</v>
      </c>
      <c r="L693" s="8">
        <f>Table21[[#This Row],[Abs Erorr 2]]/Table21[[#This Row],[Adj Close]]</f>
        <v>2.1489517883238635E-2</v>
      </c>
      <c r="M693" s="6">
        <f t="shared" si="54"/>
        <v>5.039366666666667</v>
      </c>
      <c r="N693" s="11">
        <f>Table21[[#This Row],[Adj Close]]-Table21[[#This Row],[6-MA]]</f>
        <v>-8.9666666666667005E-2</v>
      </c>
      <c r="O693" s="12">
        <f>(Table21[[#This Row],[Adj Close]]-M693)^2</f>
        <v>8.0401111111111714E-3</v>
      </c>
      <c r="P693" s="12">
        <f>ABS(Table21[[#This Row],[Erorr 3]])</f>
        <v>8.9666666666667005E-2</v>
      </c>
      <c r="Q693" s="182">
        <f>Table21[[#This Row],[Abs Erorr 3]]/Table21[[#This Row],[Adj Close]]</f>
        <v>1.8115576028176861E-2</v>
      </c>
    </row>
    <row r="694" spans="1:17" x14ac:dyDescent="0.3">
      <c r="A694" s="72">
        <v>44469</v>
      </c>
      <c r="B694" s="95">
        <v>4.968</v>
      </c>
      <c r="C694" s="6">
        <f t="shared" si="51"/>
        <v>4.9497</v>
      </c>
      <c r="D694" s="19">
        <f>Table21[[#This Row],[Adj Close]]-Table21[[#This Row],[Naive Trend ]]</f>
        <v>1.8299999999999983E-2</v>
      </c>
      <c r="E694" s="7">
        <f t="shared" si="50"/>
        <v>3.3488999999999936E-4</v>
      </c>
      <c r="F694" s="7">
        <f>ABS(Table21[[#This Row],[Erorr 1]])</f>
        <v>1.8299999999999983E-2</v>
      </c>
      <c r="G694" s="8">
        <f>Table21[[#This Row],[Abs Erorr 1]]/Table21[[#This Row],[Adj Close]]</f>
        <v>3.6835748792270499E-3</v>
      </c>
      <c r="H694" s="6">
        <f t="shared" si="53"/>
        <v>5.0104666666666668</v>
      </c>
      <c r="I694" s="9">
        <f>(Table21[[#This Row],[Adj Close]]-Table21[[#This Row],[3-MA]])</f>
        <v>-4.2466666666666875E-2</v>
      </c>
      <c r="J694" s="5">
        <f t="shared" si="52"/>
        <v>1.8034177777777954E-3</v>
      </c>
      <c r="K694" s="5">
        <f>ABS(Table21[[#This Row],[Erorr 2]])</f>
        <v>4.2466666666666875E-2</v>
      </c>
      <c r="L694" s="8">
        <f>Table21[[#This Row],[Abs Erorr 2]]/Table21[[#This Row],[Adj Close]]</f>
        <v>8.5480407944176478E-3</v>
      </c>
      <c r="M694" s="6">
        <f t="shared" si="54"/>
        <v>5.0454333333333325</v>
      </c>
      <c r="N694" s="11">
        <f>Table21[[#This Row],[Adj Close]]-Table21[[#This Row],[6-MA]]</f>
        <v>-7.7433333333332577E-2</v>
      </c>
      <c r="O694" s="12">
        <f>(Table21[[#This Row],[Adj Close]]-M694)^2</f>
        <v>5.9959211111109941E-3</v>
      </c>
      <c r="P694" s="12">
        <f>ABS(Table21[[#This Row],[Erorr 3]])</f>
        <v>7.7433333333332577E-2</v>
      </c>
      <c r="Q694" s="182">
        <f>Table21[[#This Row],[Abs Erorr 3]]/Table21[[#This Row],[Adj Close]]</f>
        <v>1.5586419753086268E-2</v>
      </c>
    </row>
    <row r="695" spans="1:17" x14ac:dyDescent="0.3">
      <c r="A695" s="72">
        <v>44470</v>
      </c>
      <c r="B695" s="95">
        <v>4.9771000000000001</v>
      </c>
      <c r="C695" s="6">
        <f t="shared" si="51"/>
        <v>4.968</v>
      </c>
      <c r="D695" s="19">
        <f>Table21[[#This Row],[Adj Close]]-Table21[[#This Row],[Naive Trend ]]</f>
        <v>9.100000000000108E-3</v>
      </c>
      <c r="E695" s="7">
        <f t="shared" si="50"/>
        <v>8.2810000000001967E-5</v>
      </c>
      <c r="F695" s="7">
        <f>ABS(Table21[[#This Row],[Erorr 1]])</f>
        <v>9.100000000000108E-3</v>
      </c>
      <c r="G695" s="8">
        <f>Table21[[#This Row],[Abs Erorr 1]]/Table21[[#This Row],[Adj Close]]</f>
        <v>1.8283739527034033E-3</v>
      </c>
      <c r="H695" s="6">
        <f t="shared" si="53"/>
        <v>4.9558</v>
      </c>
      <c r="I695" s="9">
        <f>(Table21[[#This Row],[Adj Close]]-Table21[[#This Row],[3-MA]])</f>
        <v>2.1300000000000097E-2</v>
      </c>
      <c r="J695" s="5">
        <f t="shared" si="52"/>
        <v>4.5369000000000409E-4</v>
      </c>
      <c r="K695" s="5">
        <f>ABS(Table21[[#This Row],[Erorr 2]])</f>
        <v>2.1300000000000097E-2</v>
      </c>
      <c r="L695" s="8">
        <f>Table21[[#This Row],[Abs Erorr 2]]/Table21[[#This Row],[Adj Close]]</f>
        <v>4.2796005706134286E-3</v>
      </c>
      <c r="M695" s="6">
        <f t="shared" si="54"/>
        <v>5.0287333333333333</v>
      </c>
      <c r="N695" s="11">
        <f>Table21[[#This Row],[Adj Close]]-Table21[[#This Row],[6-MA]]</f>
        <v>-5.1633333333333198E-2</v>
      </c>
      <c r="O695" s="12">
        <f>(Table21[[#This Row],[Adj Close]]-M695)^2</f>
        <v>2.6660011111110972E-3</v>
      </c>
      <c r="P695" s="12">
        <f>ABS(Table21[[#This Row],[Erorr 3]])</f>
        <v>5.1633333333333198E-2</v>
      </c>
      <c r="Q695" s="182">
        <f>Table21[[#This Row],[Abs Erorr 3]]/Table21[[#This Row],[Adj Close]]</f>
        <v>1.0374180412957987E-2</v>
      </c>
    </row>
    <row r="696" spans="1:17" x14ac:dyDescent="0.3">
      <c r="A696" s="72">
        <v>44473</v>
      </c>
      <c r="B696" s="95">
        <v>4.9862000000000002</v>
      </c>
      <c r="C696" s="6">
        <f t="shared" si="51"/>
        <v>4.9771000000000001</v>
      </c>
      <c r="D696" s="19">
        <f>Table21[[#This Row],[Adj Close]]-Table21[[#This Row],[Naive Trend ]]</f>
        <v>9.100000000000108E-3</v>
      </c>
      <c r="E696" s="7">
        <f t="shared" si="50"/>
        <v>8.2810000000001967E-5</v>
      </c>
      <c r="F696" s="7">
        <f>ABS(Table21[[#This Row],[Erorr 1]])</f>
        <v>9.100000000000108E-3</v>
      </c>
      <c r="G696" s="8">
        <f>Table21[[#This Row],[Abs Erorr 1]]/Table21[[#This Row],[Adj Close]]</f>
        <v>1.8250371024026528E-3</v>
      </c>
      <c r="H696" s="6">
        <f t="shared" si="53"/>
        <v>4.9649333333333336</v>
      </c>
      <c r="I696" s="9">
        <f>(Table21[[#This Row],[Adj Close]]-Table21[[#This Row],[3-MA]])</f>
        <v>2.1266666666666545E-2</v>
      </c>
      <c r="J696" s="5">
        <f t="shared" si="52"/>
        <v>4.5227111111110596E-4</v>
      </c>
      <c r="K696" s="5">
        <f>ABS(Table21[[#This Row],[Erorr 2]])</f>
        <v>2.1266666666666545E-2</v>
      </c>
      <c r="L696" s="8">
        <f>Table21[[#This Row],[Abs Erorr 2]]/Table21[[#This Row],[Adj Close]]</f>
        <v>4.2651050231973337E-3</v>
      </c>
      <c r="M696" s="6">
        <f t="shared" si="54"/>
        <v>5.0104999999999995</v>
      </c>
      <c r="N696" s="11">
        <f>Table21[[#This Row],[Adj Close]]-Table21[[#This Row],[6-MA]]</f>
        <v>-2.4299999999999322E-2</v>
      </c>
      <c r="O696" s="12">
        <f>(Table21[[#This Row],[Adj Close]]-M696)^2</f>
        <v>5.9048999999996709E-4</v>
      </c>
      <c r="P696" s="12">
        <f>ABS(Table21[[#This Row],[Erorr 3]])</f>
        <v>2.4299999999999322E-2</v>
      </c>
      <c r="Q696" s="182">
        <f>Table21[[#This Row],[Abs Erorr 3]]/Table21[[#This Row],[Adj Close]]</f>
        <v>4.873450723998099E-3</v>
      </c>
    </row>
    <row r="697" spans="1:17" x14ac:dyDescent="0.3">
      <c r="A697" s="72">
        <v>44474</v>
      </c>
      <c r="B697" s="95">
        <v>5.1593999999999998</v>
      </c>
      <c r="C697" s="6">
        <f t="shared" si="51"/>
        <v>4.9862000000000002</v>
      </c>
      <c r="D697" s="19">
        <f>Table21[[#This Row],[Adj Close]]-Table21[[#This Row],[Naive Trend ]]</f>
        <v>0.17319999999999958</v>
      </c>
      <c r="E697" s="7">
        <f t="shared" si="50"/>
        <v>2.9998239999999853E-2</v>
      </c>
      <c r="F697" s="7">
        <f>ABS(Table21[[#This Row],[Erorr 1]])</f>
        <v>0.17319999999999958</v>
      </c>
      <c r="G697" s="8">
        <f>Table21[[#This Row],[Abs Erorr 1]]/Table21[[#This Row],[Adj Close]]</f>
        <v>3.3569794937395737E-2</v>
      </c>
      <c r="H697" s="6">
        <f t="shared" si="53"/>
        <v>4.9771000000000001</v>
      </c>
      <c r="I697" s="9">
        <f>(Table21[[#This Row],[Adj Close]]-Table21[[#This Row],[3-MA]])</f>
        <v>0.18229999999999968</v>
      </c>
      <c r="J697" s="5">
        <f t="shared" si="52"/>
        <v>3.3233289999999888E-2</v>
      </c>
      <c r="K697" s="5">
        <f>ABS(Table21[[#This Row],[Erorr 2]])</f>
        <v>0.18229999999999968</v>
      </c>
      <c r="L697" s="8">
        <f>Table21[[#This Row],[Abs Erorr 2]]/Table21[[#This Row],[Adj Close]]</f>
        <v>3.53335659185176E-2</v>
      </c>
      <c r="M697" s="6">
        <f t="shared" si="54"/>
        <v>4.9937833333333339</v>
      </c>
      <c r="N697" s="11">
        <f>Table21[[#This Row],[Adj Close]]-Table21[[#This Row],[6-MA]]</f>
        <v>0.16561666666666586</v>
      </c>
      <c r="O697" s="12">
        <f>(Table21[[#This Row],[Adj Close]]-M697)^2</f>
        <v>2.7428880277777509E-2</v>
      </c>
      <c r="P697" s="12">
        <f>ABS(Table21[[#This Row],[Erorr 3]])</f>
        <v>0.16561666666666586</v>
      </c>
      <c r="Q697" s="182">
        <f>Table21[[#This Row],[Abs Erorr 3]]/Table21[[#This Row],[Adj Close]]</f>
        <v>3.2099985786460804E-2</v>
      </c>
    </row>
    <row r="698" spans="1:17" x14ac:dyDescent="0.3">
      <c r="A698" s="72">
        <v>44475</v>
      </c>
      <c r="B698" s="95">
        <v>5.1502999999999997</v>
      </c>
      <c r="C698" s="6">
        <f t="shared" si="51"/>
        <v>5.1593999999999998</v>
      </c>
      <c r="D698" s="19">
        <f>Table21[[#This Row],[Adj Close]]-Table21[[#This Row],[Naive Trend ]]</f>
        <v>-9.100000000000108E-3</v>
      </c>
      <c r="E698" s="7">
        <f t="shared" si="50"/>
        <v>8.2810000000001967E-5</v>
      </c>
      <c r="F698" s="7">
        <f>ABS(Table21[[#This Row],[Erorr 1]])</f>
        <v>9.100000000000108E-3</v>
      </c>
      <c r="G698" s="8">
        <f>Table21[[#This Row],[Abs Erorr 1]]/Table21[[#This Row],[Adj Close]]</f>
        <v>1.7668873657845385E-3</v>
      </c>
      <c r="H698" s="6">
        <f t="shared" si="53"/>
        <v>5.0408999999999997</v>
      </c>
      <c r="I698" s="9">
        <f>(Table21[[#This Row],[Adj Close]]-Table21[[#This Row],[3-MA]])</f>
        <v>0.10939999999999994</v>
      </c>
      <c r="J698" s="5">
        <f t="shared" si="52"/>
        <v>1.1968359999999987E-2</v>
      </c>
      <c r="K698" s="5">
        <f>ABS(Table21[[#This Row],[Erorr 2]])</f>
        <v>0.10939999999999994</v>
      </c>
      <c r="L698" s="8">
        <f>Table21[[#This Row],[Abs Erorr 2]]/Table21[[#This Row],[Adj Close]]</f>
        <v>2.12414810787721E-2</v>
      </c>
      <c r="M698" s="6">
        <f t="shared" si="54"/>
        <v>4.9983499999999994</v>
      </c>
      <c r="N698" s="11">
        <f>Table21[[#This Row],[Adj Close]]-Table21[[#This Row],[6-MA]]</f>
        <v>0.15195000000000025</v>
      </c>
      <c r="O698" s="12">
        <f>(Table21[[#This Row],[Adj Close]]-M698)^2</f>
        <v>2.3088802500000078E-2</v>
      </c>
      <c r="P698" s="12">
        <f>ABS(Table21[[#This Row],[Erorr 3]])</f>
        <v>0.15195000000000025</v>
      </c>
      <c r="Q698" s="182">
        <f>Table21[[#This Row],[Abs Erorr 3]]/Table21[[#This Row],[Adj Close]]</f>
        <v>2.95031357396657E-2</v>
      </c>
    </row>
    <row r="699" spans="1:17" x14ac:dyDescent="0.3">
      <c r="A699" s="72">
        <v>44476</v>
      </c>
      <c r="B699" s="95">
        <v>5.2596999999999996</v>
      </c>
      <c r="C699" s="6">
        <f t="shared" si="51"/>
        <v>5.1502999999999997</v>
      </c>
      <c r="D699" s="19">
        <f>Table21[[#This Row],[Adj Close]]-Table21[[#This Row],[Naive Trend ]]</f>
        <v>0.10939999999999994</v>
      </c>
      <c r="E699" s="7">
        <f t="shared" si="50"/>
        <v>1.1968359999999987E-2</v>
      </c>
      <c r="F699" s="7">
        <f>ABS(Table21[[#This Row],[Erorr 1]])</f>
        <v>0.10939999999999994</v>
      </c>
      <c r="G699" s="8">
        <f>Table21[[#This Row],[Abs Erorr 1]]/Table21[[#This Row],[Adj Close]]</f>
        <v>2.0799665380154753E-2</v>
      </c>
      <c r="H699" s="6">
        <f t="shared" si="53"/>
        <v>5.0986333333333329</v>
      </c>
      <c r="I699" s="9">
        <f>(Table21[[#This Row],[Adj Close]]-Table21[[#This Row],[3-MA]])</f>
        <v>0.16106666666666669</v>
      </c>
      <c r="J699" s="5">
        <f t="shared" si="52"/>
        <v>2.5942471111111119E-2</v>
      </c>
      <c r="K699" s="5">
        <f>ABS(Table21[[#This Row],[Erorr 2]])</f>
        <v>0.16106666666666669</v>
      </c>
      <c r="L699" s="8">
        <f>Table21[[#This Row],[Abs Erorr 2]]/Table21[[#This Row],[Adj Close]]</f>
        <v>3.0622785836961559E-2</v>
      </c>
      <c r="M699" s="6">
        <f t="shared" si="54"/>
        <v>5.0317833333333333</v>
      </c>
      <c r="N699" s="11">
        <f>Table21[[#This Row],[Adj Close]]-Table21[[#This Row],[6-MA]]</f>
        <v>0.22791666666666632</v>
      </c>
      <c r="O699" s="12">
        <f>(Table21[[#This Row],[Adj Close]]-M699)^2</f>
        <v>5.194600694444429E-2</v>
      </c>
      <c r="P699" s="12">
        <f>ABS(Table21[[#This Row],[Erorr 3]])</f>
        <v>0.22791666666666632</v>
      </c>
      <c r="Q699" s="182">
        <f>Table21[[#This Row],[Abs Erorr 3]]/Table21[[#This Row],[Adj Close]]</f>
        <v>4.3332636208655691E-2</v>
      </c>
    </row>
    <row r="700" spans="1:17" x14ac:dyDescent="0.3">
      <c r="A700" s="72">
        <v>44477</v>
      </c>
      <c r="B700" s="95">
        <v>5.2869999999999999</v>
      </c>
      <c r="C700" s="6">
        <f t="shared" si="51"/>
        <v>5.2596999999999996</v>
      </c>
      <c r="D700" s="19">
        <f>Table21[[#This Row],[Adj Close]]-Table21[[#This Row],[Naive Trend ]]</f>
        <v>2.7300000000000324E-2</v>
      </c>
      <c r="E700" s="7">
        <f t="shared" si="50"/>
        <v>7.4529000000001769E-4</v>
      </c>
      <c r="F700" s="7">
        <f>ABS(Table21[[#This Row],[Erorr 1]])</f>
        <v>2.7300000000000324E-2</v>
      </c>
      <c r="G700" s="8">
        <f>Table21[[#This Row],[Abs Erorr 1]]/Table21[[#This Row],[Adj Close]]</f>
        <v>5.16360885190095E-3</v>
      </c>
      <c r="H700" s="6">
        <f t="shared" si="53"/>
        <v>5.1897999999999991</v>
      </c>
      <c r="I700" s="9">
        <f>(Table21[[#This Row],[Adj Close]]-Table21[[#This Row],[3-MA]])</f>
        <v>9.7200000000000841E-2</v>
      </c>
      <c r="J700" s="5">
        <f t="shared" si="52"/>
        <v>9.4478400000001638E-3</v>
      </c>
      <c r="K700" s="5">
        <f>ABS(Table21[[#This Row],[Erorr 2]])</f>
        <v>9.7200000000000841E-2</v>
      </c>
      <c r="L700" s="8">
        <f>Table21[[#This Row],[Abs Erorr 2]]/Table21[[#This Row],[Adj Close]]</f>
        <v>1.8384717230943984E-2</v>
      </c>
      <c r="M700" s="6">
        <f t="shared" si="54"/>
        <v>5.08345</v>
      </c>
      <c r="N700" s="11">
        <f>Table21[[#This Row],[Adj Close]]-Table21[[#This Row],[6-MA]]</f>
        <v>0.2035499999999999</v>
      </c>
      <c r="O700" s="12">
        <f>(Table21[[#This Row],[Adj Close]]-M700)^2</f>
        <v>4.1432602499999957E-2</v>
      </c>
      <c r="P700" s="12">
        <f>ABS(Table21[[#This Row],[Erorr 3]])</f>
        <v>0.2035499999999999</v>
      </c>
      <c r="Q700" s="182">
        <f>Table21[[#This Row],[Abs Erorr 3]]/Table21[[#This Row],[Adj Close]]</f>
        <v>3.8500094571590676E-2</v>
      </c>
    </row>
    <row r="701" spans="1:17" x14ac:dyDescent="0.3">
      <c r="A701" s="72">
        <v>44480</v>
      </c>
      <c r="B701" s="95">
        <v>5.2869999999999999</v>
      </c>
      <c r="C701" s="6">
        <f t="shared" si="51"/>
        <v>5.2869999999999999</v>
      </c>
      <c r="D701" s="19">
        <f>Table21[[#This Row],[Adj Close]]-Table21[[#This Row],[Naive Trend ]]</f>
        <v>0</v>
      </c>
      <c r="E701" s="7">
        <f t="shared" si="50"/>
        <v>0</v>
      </c>
      <c r="F701" s="7">
        <f>ABS(Table21[[#This Row],[Erorr 1]])</f>
        <v>0</v>
      </c>
      <c r="G701" s="8">
        <f>Table21[[#This Row],[Abs Erorr 1]]/Table21[[#This Row],[Adj Close]]</f>
        <v>0</v>
      </c>
      <c r="H701" s="6">
        <f t="shared" si="53"/>
        <v>5.2323333333333331</v>
      </c>
      <c r="I701" s="9">
        <f>(Table21[[#This Row],[Adj Close]]-Table21[[#This Row],[3-MA]])</f>
        <v>5.4666666666666863E-2</v>
      </c>
      <c r="J701" s="5">
        <f t="shared" si="52"/>
        <v>2.9884444444444659E-3</v>
      </c>
      <c r="K701" s="5">
        <f>ABS(Table21[[#This Row],[Erorr 2]])</f>
        <v>5.4666666666666863E-2</v>
      </c>
      <c r="L701" s="8">
        <f>Table21[[#This Row],[Abs Erorr 2]]/Table21[[#This Row],[Adj Close]]</f>
        <v>1.0339827249227702E-2</v>
      </c>
      <c r="M701" s="6">
        <f t="shared" si="54"/>
        <v>5.1366166666666659</v>
      </c>
      <c r="N701" s="11">
        <f>Table21[[#This Row],[Adj Close]]-Table21[[#This Row],[6-MA]]</f>
        <v>0.15038333333333398</v>
      </c>
      <c r="O701" s="12">
        <f>(Table21[[#This Row],[Adj Close]]-M701)^2</f>
        <v>2.261514694444464E-2</v>
      </c>
      <c r="P701" s="12">
        <f>ABS(Table21[[#This Row],[Erorr 3]])</f>
        <v>0.15038333333333398</v>
      </c>
      <c r="Q701" s="182">
        <f>Table21[[#This Row],[Abs Erorr 3]]/Table21[[#This Row],[Adj Close]]</f>
        <v>2.8443982094445618E-2</v>
      </c>
    </row>
    <row r="702" spans="1:17" x14ac:dyDescent="0.3">
      <c r="A702" s="72">
        <v>44481</v>
      </c>
      <c r="B702" s="95">
        <v>5.2869999999999999</v>
      </c>
      <c r="C702" s="6">
        <f t="shared" si="51"/>
        <v>5.2869999999999999</v>
      </c>
      <c r="D702" s="19">
        <f>Table21[[#This Row],[Adj Close]]-Table21[[#This Row],[Naive Trend ]]</f>
        <v>0</v>
      </c>
      <c r="E702" s="7">
        <f t="shared" si="50"/>
        <v>0</v>
      </c>
      <c r="F702" s="7">
        <f>ABS(Table21[[#This Row],[Erorr 1]])</f>
        <v>0</v>
      </c>
      <c r="G702" s="8">
        <f>Table21[[#This Row],[Abs Erorr 1]]/Table21[[#This Row],[Adj Close]]</f>
        <v>0</v>
      </c>
      <c r="H702" s="6">
        <f t="shared" si="53"/>
        <v>5.2778999999999998</v>
      </c>
      <c r="I702" s="9">
        <f>(Table21[[#This Row],[Adj Close]]-Table21[[#This Row],[3-MA]])</f>
        <v>9.100000000000108E-3</v>
      </c>
      <c r="J702" s="5">
        <f t="shared" si="52"/>
        <v>8.2810000000001967E-5</v>
      </c>
      <c r="K702" s="5">
        <f>ABS(Table21[[#This Row],[Erorr 2]])</f>
        <v>9.100000000000108E-3</v>
      </c>
      <c r="L702" s="8">
        <f>Table21[[#This Row],[Abs Erorr 2]]/Table21[[#This Row],[Adj Close]]</f>
        <v>1.7212029506336502E-3</v>
      </c>
      <c r="M702" s="6">
        <f t="shared" si="54"/>
        <v>5.1882666666666664</v>
      </c>
      <c r="N702" s="11">
        <f>Table21[[#This Row],[Adj Close]]-Table21[[#This Row],[6-MA]]</f>
        <v>9.8733333333333562E-2</v>
      </c>
      <c r="O702" s="12">
        <f>(Table21[[#This Row],[Adj Close]]-M702)^2</f>
        <v>9.7482711111111561E-3</v>
      </c>
      <c r="P702" s="12">
        <f>ABS(Table21[[#This Row],[Erorr 3]])</f>
        <v>9.8733333333333562E-2</v>
      </c>
      <c r="Q702" s="182">
        <f>Table21[[#This Row],[Abs Erorr 3]]/Table21[[#This Row],[Adj Close]]</f>
        <v>1.8674736775739279E-2</v>
      </c>
    </row>
    <row r="703" spans="1:17" x14ac:dyDescent="0.3">
      <c r="A703" s="72">
        <v>44482</v>
      </c>
      <c r="B703" s="95">
        <v>5.3235000000000001</v>
      </c>
      <c r="C703" s="6">
        <f t="shared" si="51"/>
        <v>5.2869999999999999</v>
      </c>
      <c r="D703" s="19">
        <f>Table21[[#This Row],[Adj Close]]-Table21[[#This Row],[Naive Trend ]]</f>
        <v>3.6500000000000199E-2</v>
      </c>
      <c r="E703" s="7">
        <f t="shared" si="50"/>
        <v>1.3322500000000146E-3</v>
      </c>
      <c r="F703" s="7">
        <f>ABS(Table21[[#This Row],[Erorr 1]])</f>
        <v>3.6500000000000199E-2</v>
      </c>
      <c r="G703" s="8">
        <f>Table21[[#This Row],[Abs Erorr 1]]/Table21[[#This Row],[Adj Close]]</f>
        <v>6.8563914717761241E-3</v>
      </c>
      <c r="H703" s="6">
        <f t="shared" si="53"/>
        <v>5.2869999999999999</v>
      </c>
      <c r="I703" s="9">
        <f>(Table21[[#This Row],[Adj Close]]-Table21[[#This Row],[3-MA]])</f>
        <v>3.6500000000000199E-2</v>
      </c>
      <c r="J703" s="5">
        <f t="shared" si="52"/>
        <v>1.3322500000000146E-3</v>
      </c>
      <c r="K703" s="5">
        <f>ABS(Table21[[#This Row],[Erorr 2]])</f>
        <v>3.6500000000000199E-2</v>
      </c>
      <c r="L703" s="8">
        <f>Table21[[#This Row],[Abs Erorr 2]]/Table21[[#This Row],[Adj Close]]</f>
        <v>6.8563914717761241E-3</v>
      </c>
      <c r="M703" s="6">
        <f t="shared" si="54"/>
        <v>5.2383999999999995</v>
      </c>
      <c r="N703" s="11">
        <f>Table21[[#This Row],[Adj Close]]-Table21[[#This Row],[6-MA]]</f>
        <v>8.510000000000062E-2</v>
      </c>
      <c r="O703" s="12">
        <f>(Table21[[#This Row],[Adj Close]]-M703)^2</f>
        <v>7.2420100000001051E-3</v>
      </c>
      <c r="P703" s="12">
        <f>ABS(Table21[[#This Row],[Erorr 3]])</f>
        <v>8.510000000000062E-2</v>
      </c>
      <c r="Q703" s="182">
        <f>Table21[[#This Row],[Abs Erorr 3]]/Table21[[#This Row],[Adj Close]]</f>
        <v>1.5985723678031485E-2</v>
      </c>
    </row>
    <row r="704" spans="1:17" x14ac:dyDescent="0.3">
      <c r="A704" s="72">
        <v>44483</v>
      </c>
      <c r="B704" s="95">
        <v>5.4237000000000002</v>
      </c>
      <c r="C704" s="6">
        <f t="shared" si="51"/>
        <v>5.3235000000000001</v>
      </c>
      <c r="D704" s="19">
        <f>Table21[[#This Row],[Adj Close]]-Table21[[#This Row],[Naive Trend ]]</f>
        <v>0.10020000000000007</v>
      </c>
      <c r="E704" s="7">
        <f t="shared" si="50"/>
        <v>1.0040040000000014E-2</v>
      </c>
      <c r="F704" s="7">
        <f>ABS(Table21[[#This Row],[Erorr 1]])</f>
        <v>0.10020000000000007</v>
      </c>
      <c r="G704" s="8">
        <f>Table21[[#This Row],[Abs Erorr 1]]/Table21[[#This Row],[Adj Close]]</f>
        <v>1.8474473145638597E-2</v>
      </c>
      <c r="H704" s="6">
        <f t="shared" si="53"/>
        <v>5.2991666666666672</v>
      </c>
      <c r="I704" s="9">
        <f>(Table21[[#This Row],[Adj Close]]-Table21[[#This Row],[3-MA]])</f>
        <v>0.12453333333333294</v>
      </c>
      <c r="J704" s="5">
        <f t="shared" si="52"/>
        <v>1.5508551111111013E-2</v>
      </c>
      <c r="K704" s="5">
        <f>ABS(Table21[[#This Row],[Erorr 2]])</f>
        <v>0.12453333333333294</v>
      </c>
      <c r="L704" s="8">
        <f>Table21[[#This Row],[Abs Erorr 2]]/Table21[[#This Row],[Adj Close]]</f>
        <v>2.2960955313408363E-2</v>
      </c>
      <c r="M704" s="6">
        <f t="shared" si="54"/>
        <v>5.2657499999999997</v>
      </c>
      <c r="N704" s="11">
        <f>Table21[[#This Row],[Adj Close]]-Table21[[#This Row],[6-MA]]</f>
        <v>0.15795000000000048</v>
      </c>
      <c r="O704" s="12">
        <f>(Table21[[#This Row],[Adj Close]]-M704)^2</f>
        <v>2.4948202500000152E-2</v>
      </c>
      <c r="P704" s="12">
        <f>ABS(Table21[[#This Row],[Erorr 3]])</f>
        <v>0.15795000000000048</v>
      </c>
      <c r="Q704" s="182">
        <f>Table21[[#This Row],[Abs Erorr 3]]/Table21[[#This Row],[Adj Close]]</f>
        <v>2.912218596161301E-2</v>
      </c>
    </row>
    <row r="705" spans="1:17" x14ac:dyDescent="0.3">
      <c r="A705" s="72">
        <v>44484</v>
      </c>
      <c r="B705" s="95">
        <v>5.3781999999999996</v>
      </c>
      <c r="C705" s="6">
        <f t="shared" si="51"/>
        <v>5.4237000000000002</v>
      </c>
      <c r="D705" s="19">
        <f>Table21[[#This Row],[Adj Close]]-Table21[[#This Row],[Naive Trend ]]</f>
        <v>-4.550000000000054E-2</v>
      </c>
      <c r="E705" s="7">
        <f t="shared" si="50"/>
        <v>2.070250000000049E-3</v>
      </c>
      <c r="F705" s="7">
        <f>ABS(Table21[[#This Row],[Erorr 1]])</f>
        <v>4.550000000000054E-2</v>
      </c>
      <c r="G705" s="8">
        <f>Table21[[#This Row],[Abs Erorr 1]]/Table21[[#This Row],[Adj Close]]</f>
        <v>8.4600795805289033E-3</v>
      </c>
      <c r="H705" s="6">
        <f t="shared" si="53"/>
        <v>5.3447333333333331</v>
      </c>
      <c r="I705" s="9">
        <f>(Table21[[#This Row],[Adj Close]]-Table21[[#This Row],[3-MA]])</f>
        <v>3.3466666666666534E-2</v>
      </c>
      <c r="J705" s="5">
        <f t="shared" si="52"/>
        <v>1.1200177777777689E-3</v>
      </c>
      <c r="K705" s="5">
        <f>ABS(Table21[[#This Row],[Erorr 2]])</f>
        <v>3.3466666666666534E-2</v>
      </c>
      <c r="L705" s="8">
        <f>Table21[[#This Row],[Abs Erorr 2]]/Table21[[#This Row],[Adj Close]]</f>
        <v>6.2226519405500979E-3</v>
      </c>
      <c r="M705" s="6">
        <f t="shared" si="54"/>
        <v>5.3113166666666665</v>
      </c>
      <c r="N705" s="11">
        <f>Table21[[#This Row],[Adj Close]]-Table21[[#This Row],[6-MA]]</f>
        <v>6.6883333333333184E-2</v>
      </c>
      <c r="O705" s="12">
        <f>(Table21[[#This Row],[Adj Close]]-M705)^2</f>
        <v>4.4733802777777582E-3</v>
      </c>
      <c r="P705" s="12">
        <f>ABS(Table21[[#This Row],[Erorr 3]])</f>
        <v>6.6883333333333184E-2</v>
      </c>
      <c r="Q705" s="182">
        <f>Table21[[#This Row],[Abs Erorr 3]]/Table21[[#This Row],[Adj Close]]</f>
        <v>1.2436007090352382E-2</v>
      </c>
    </row>
    <row r="706" spans="1:17" x14ac:dyDescent="0.3">
      <c r="A706" s="72">
        <v>44487</v>
      </c>
      <c r="B706" s="95">
        <v>5.3872999999999998</v>
      </c>
      <c r="C706" s="6">
        <f t="shared" si="51"/>
        <v>5.3781999999999996</v>
      </c>
      <c r="D706" s="19">
        <f>Table21[[#This Row],[Adj Close]]-Table21[[#This Row],[Naive Trend ]]</f>
        <v>9.100000000000108E-3</v>
      </c>
      <c r="E706" s="7">
        <f t="shared" si="50"/>
        <v>8.2810000000001967E-5</v>
      </c>
      <c r="F706" s="7">
        <f>ABS(Table21[[#This Row],[Erorr 1]])</f>
        <v>9.100000000000108E-3</v>
      </c>
      <c r="G706" s="8">
        <f>Table21[[#This Row],[Abs Erorr 1]]/Table21[[#This Row],[Adj Close]]</f>
        <v>1.6891578341655575E-3</v>
      </c>
      <c r="H706" s="6">
        <f t="shared" si="53"/>
        <v>5.3751333333333333</v>
      </c>
      <c r="I706" s="9">
        <f>(Table21[[#This Row],[Adj Close]]-Table21[[#This Row],[3-MA]])</f>
        <v>1.2166666666666437E-2</v>
      </c>
      <c r="J706" s="5">
        <f t="shared" si="52"/>
        <v>1.4802777777777218E-4</v>
      </c>
      <c r="K706" s="5">
        <f>ABS(Table21[[#This Row],[Erorr 2]])</f>
        <v>1.2166666666666437E-2</v>
      </c>
      <c r="L706" s="8">
        <f>Table21[[#This Row],[Abs Erorr 2]]/Table21[[#This Row],[Adj Close]]</f>
        <v>2.2583978368879471E-3</v>
      </c>
      <c r="M706" s="6">
        <f t="shared" si="54"/>
        <v>5.3310666666666666</v>
      </c>
      <c r="N706" s="11">
        <f>Table21[[#This Row],[Adj Close]]-Table21[[#This Row],[6-MA]]</f>
        <v>5.6233333333333135E-2</v>
      </c>
      <c r="O706" s="12">
        <f>(Table21[[#This Row],[Adj Close]]-M706)^2</f>
        <v>3.1621877777777553E-3</v>
      </c>
      <c r="P706" s="12">
        <f>ABS(Table21[[#This Row],[Erorr 3]])</f>
        <v>5.6233333333333135E-2</v>
      </c>
      <c r="Q706" s="182">
        <f>Table21[[#This Row],[Abs Erorr 3]]/Table21[[#This Row],[Adj Close]]</f>
        <v>1.0438129180356234E-2</v>
      </c>
    </row>
    <row r="707" spans="1:17" x14ac:dyDescent="0.3">
      <c r="A707" s="72">
        <v>44488</v>
      </c>
      <c r="B707" s="95">
        <v>5.3326000000000002</v>
      </c>
      <c r="C707" s="6">
        <f t="shared" si="51"/>
        <v>5.3872999999999998</v>
      </c>
      <c r="D707" s="19">
        <f>Table21[[#This Row],[Adj Close]]-Table21[[#This Row],[Naive Trend ]]</f>
        <v>-5.4699999999999527E-2</v>
      </c>
      <c r="E707" s="7">
        <f t="shared" ref="E707:E770" si="55">(B707-C707)^2</f>
        <v>2.9920899999999482E-3</v>
      </c>
      <c r="F707" s="7">
        <f>ABS(Table21[[#This Row],[Erorr 1]])</f>
        <v>5.4699999999999527E-2</v>
      </c>
      <c r="G707" s="8">
        <f>Table21[[#This Row],[Abs Erorr 1]]/Table21[[#This Row],[Adj Close]]</f>
        <v>1.0257660428308803E-2</v>
      </c>
      <c r="H707" s="6">
        <f t="shared" si="53"/>
        <v>5.3963999999999999</v>
      </c>
      <c r="I707" s="9">
        <f>(Table21[[#This Row],[Adj Close]]-Table21[[#This Row],[3-MA]])</f>
        <v>-6.3799999999999635E-2</v>
      </c>
      <c r="J707" s="5">
        <f t="shared" si="52"/>
        <v>4.070439999999953E-3</v>
      </c>
      <c r="K707" s="5">
        <f>ABS(Table21[[#This Row],[Erorr 2]])</f>
        <v>6.3799999999999635E-2</v>
      </c>
      <c r="L707" s="8">
        <f>Table21[[#This Row],[Abs Erorr 2]]/Table21[[#This Row],[Adj Close]]</f>
        <v>1.1964145069947049E-2</v>
      </c>
      <c r="M707" s="6">
        <f t="shared" si="54"/>
        <v>5.3477833333333331</v>
      </c>
      <c r="N707" s="11">
        <f>Table21[[#This Row],[Adj Close]]-Table21[[#This Row],[6-MA]]</f>
        <v>-1.5183333333332882E-2</v>
      </c>
      <c r="O707" s="12">
        <f>(Table21[[#This Row],[Adj Close]]-M707)^2</f>
        <v>2.3053361111109741E-4</v>
      </c>
      <c r="P707" s="12">
        <f>ABS(Table21[[#This Row],[Erorr 3]])</f>
        <v>1.5183333333332882E-2</v>
      </c>
      <c r="Q707" s="182">
        <f>Table21[[#This Row],[Abs Erorr 3]]/Table21[[#This Row],[Adj Close]]</f>
        <v>2.8472664991435474E-3</v>
      </c>
    </row>
    <row r="708" spans="1:17" x14ac:dyDescent="0.3">
      <c r="A708" s="72">
        <v>44489</v>
      </c>
      <c r="B708" s="95">
        <v>5.3963999999999999</v>
      </c>
      <c r="C708" s="6">
        <f t="shared" ref="C708:C771" si="56">B707</f>
        <v>5.3326000000000002</v>
      </c>
      <c r="D708" s="19">
        <f>Table21[[#This Row],[Adj Close]]-Table21[[#This Row],[Naive Trend ]]</f>
        <v>6.3799999999999635E-2</v>
      </c>
      <c r="E708" s="7">
        <f t="shared" si="55"/>
        <v>4.070439999999953E-3</v>
      </c>
      <c r="F708" s="7">
        <f>ABS(Table21[[#This Row],[Erorr 1]])</f>
        <v>6.3799999999999635E-2</v>
      </c>
      <c r="G708" s="8">
        <f>Table21[[#This Row],[Abs Erorr 1]]/Table21[[#This Row],[Adj Close]]</f>
        <v>1.1822696612556452E-2</v>
      </c>
      <c r="H708" s="6">
        <f t="shared" si="53"/>
        <v>5.3660333333333332</v>
      </c>
      <c r="I708" s="9">
        <f>(Table21[[#This Row],[Adj Close]]-Table21[[#This Row],[3-MA]])</f>
        <v>3.0366666666666653E-2</v>
      </c>
      <c r="J708" s="5">
        <f t="shared" si="52"/>
        <v>9.2213444444444361E-4</v>
      </c>
      <c r="K708" s="5">
        <f>ABS(Table21[[#This Row],[Erorr 2]])</f>
        <v>3.0366666666666653E-2</v>
      </c>
      <c r="L708" s="8">
        <f>Table21[[#This Row],[Abs Erorr 2]]/Table21[[#This Row],[Adj Close]]</f>
        <v>5.6272082622983201E-3</v>
      </c>
      <c r="M708" s="6">
        <f t="shared" si="54"/>
        <v>5.3553833333333332</v>
      </c>
      <c r="N708" s="11">
        <f>Table21[[#This Row],[Adj Close]]-Table21[[#This Row],[6-MA]]</f>
        <v>4.1016666666666701E-2</v>
      </c>
      <c r="O708" s="12">
        <f>(Table21[[#This Row],[Adj Close]]-M708)^2</f>
        <v>1.6823669444444474E-3</v>
      </c>
      <c r="P708" s="12">
        <f>ABS(Table21[[#This Row],[Erorr 3]])</f>
        <v>4.1016666666666701E-2</v>
      </c>
      <c r="Q708" s="182">
        <f>Table21[[#This Row],[Abs Erorr 3]]/Table21[[#This Row],[Adj Close]]</f>
        <v>7.6007461764633277E-3</v>
      </c>
    </row>
    <row r="709" spans="1:17" x14ac:dyDescent="0.3">
      <c r="A709" s="72">
        <v>44490</v>
      </c>
      <c r="B709" s="95">
        <v>5.4237000000000002</v>
      </c>
      <c r="C709" s="6">
        <f t="shared" si="56"/>
        <v>5.3963999999999999</v>
      </c>
      <c r="D709" s="19">
        <f>Table21[[#This Row],[Adj Close]]-Table21[[#This Row],[Naive Trend ]]</f>
        <v>2.7300000000000324E-2</v>
      </c>
      <c r="E709" s="7">
        <f t="shared" si="55"/>
        <v>7.4529000000001769E-4</v>
      </c>
      <c r="F709" s="7">
        <f>ABS(Table21[[#This Row],[Erorr 1]])</f>
        <v>2.7300000000000324E-2</v>
      </c>
      <c r="G709" s="8">
        <f>Table21[[#This Row],[Abs Erorr 1]]/Table21[[#This Row],[Adj Close]]</f>
        <v>5.0334642402788364E-3</v>
      </c>
      <c r="H709" s="6">
        <f t="shared" si="53"/>
        <v>5.3720999999999997</v>
      </c>
      <c r="I709" s="9">
        <f>(Table21[[#This Row],[Adj Close]]-Table21[[#This Row],[3-MA]])</f>
        <v>5.1600000000000534E-2</v>
      </c>
      <c r="J709" s="5">
        <f t="shared" ref="J709:J772" si="57">(B709-H709)^2</f>
        <v>2.6625600000000551E-3</v>
      </c>
      <c r="K709" s="5">
        <f>ABS(Table21[[#This Row],[Erorr 2]])</f>
        <v>5.1600000000000534E-2</v>
      </c>
      <c r="L709" s="8">
        <f>Table21[[#This Row],[Abs Erorr 2]]/Table21[[#This Row],[Adj Close]]</f>
        <v>9.5138005420654786E-3</v>
      </c>
      <c r="M709" s="6">
        <f t="shared" si="54"/>
        <v>5.373616666666666</v>
      </c>
      <c r="N709" s="11">
        <f>Table21[[#This Row],[Adj Close]]-Table21[[#This Row],[6-MA]]</f>
        <v>5.0083333333334146E-2</v>
      </c>
      <c r="O709" s="12">
        <f>(Table21[[#This Row],[Adj Close]]-M709)^2</f>
        <v>2.5083402777778593E-3</v>
      </c>
      <c r="P709" s="12">
        <f>ABS(Table21[[#This Row],[Erorr 3]])</f>
        <v>5.0083333333334146E-2</v>
      </c>
      <c r="Q709" s="182">
        <f>Table21[[#This Row],[Abs Erorr 3]]/Table21[[#This Row],[Adj Close]]</f>
        <v>9.2341636398278193E-3</v>
      </c>
    </row>
    <row r="710" spans="1:17" x14ac:dyDescent="0.3">
      <c r="A710" s="72">
        <v>44491</v>
      </c>
      <c r="B710" s="95">
        <v>5.3598999999999997</v>
      </c>
      <c r="C710" s="6">
        <f t="shared" si="56"/>
        <v>5.4237000000000002</v>
      </c>
      <c r="D710" s="19">
        <f>Table21[[#This Row],[Adj Close]]-Table21[[#This Row],[Naive Trend ]]</f>
        <v>-6.3800000000000523E-2</v>
      </c>
      <c r="E710" s="7">
        <f t="shared" si="55"/>
        <v>4.0704400000000666E-3</v>
      </c>
      <c r="F710" s="7">
        <f>ABS(Table21[[#This Row],[Erorr 1]])</f>
        <v>6.3800000000000523E-2</v>
      </c>
      <c r="G710" s="8">
        <f>Table21[[#This Row],[Abs Erorr 1]]/Table21[[#This Row],[Adj Close]]</f>
        <v>1.1903207149387213E-2</v>
      </c>
      <c r="H710" s="6">
        <f t="shared" ref="H710:H773" si="58">AVERAGE(B707:B709)</f>
        <v>5.3842333333333334</v>
      </c>
      <c r="I710" s="9">
        <f>(Table21[[#This Row],[Adj Close]]-Table21[[#This Row],[3-MA]])</f>
        <v>-2.4333333333333762E-2</v>
      </c>
      <c r="J710" s="5">
        <f t="shared" si="57"/>
        <v>5.92111111111132E-4</v>
      </c>
      <c r="K710" s="5">
        <f>ABS(Table21[[#This Row],[Erorr 2]])</f>
        <v>2.4333333333333762E-2</v>
      </c>
      <c r="L710" s="8">
        <f>Table21[[#This Row],[Abs Erorr 2]]/Table21[[#This Row],[Adj Close]]</f>
        <v>4.5398856943849259E-3</v>
      </c>
      <c r="M710" s="6">
        <f t="shared" si="54"/>
        <v>5.3903166666666662</v>
      </c>
      <c r="N710" s="11">
        <f>Table21[[#This Row],[Adj Close]]-Table21[[#This Row],[6-MA]]</f>
        <v>-3.0416666666666536E-2</v>
      </c>
      <c r="O710" s="12">
        <f>(Table21[[#This Row],[Adj Close]]-M710)^2</f>
        <v>9.2517361111110318E-4</v>
      </c>
      <c r="P710" s="12">
        <f>ABS(Table21[[#This Row],[Erorr 3]])</f>
        <v>3.0416666666666536E-2</v>
      </c>
      <c r="Q710" s="182">
        <f>Table21[[#This Row],[Abs Erorr 3]]/Table21[[#This Row],[Adj Close]]</f>
        <v>5.6748571179810331E-3</v>
      </c>
    </row>
    <row r="711" spans="1:17" x14ac:dyDescent="0.3">
      <c r="A711" s="72">
        <v>44494</v>
      </c>
      <c r="B711" s="95">
        <v>5.1593999999999998</v>
      </c>
      <c r="C711" s="6">
        <f t="shared" si="56"/>
        <v>5.3598999999999997</v>
      </c>
      <c r="D711" s="19">
        <f>Table21[[#This Row],[Adj Close]]-Table21[[#This Row],[Naive Trend ]]</f>
        <v>-0.2004999999999999</v>
      </c>
      <c r="E711" s="7">
        <f t="shared" si="55"/>
        <v>4.0200249999999958E-2</v>
      </c>
      <c r="F711" s="7">
        <f>ABS(Table21[[#This Row],[Erorr 1]])</f>
        <v>0.2004999999999999</v>
      </c>
      <c r="G711" s="8">
        <f>Table21[[#This Row],[Abs Erorr 1]]/Table21[[#This Row],[Adj Close]]</f>
        <v>3.886110788076131E-2</v>
      </c>
      <c r="H711" s="6">
        <f t="shared" si="58"/>
        <v>5.3933333333333335</v>
      </c>
      <c r="I711" s="9">
        <f>(Table21[[#This Row],[Adj Close]]-Table21[[#This Row],[3-MA]])</f>
        <v>-0.23393333333333377</v>
      </c>
      <c r="J711" s="5">
        <f t="shared" si="57"/>
        <v>5.472480444444465E-2</v>
      </c>
      <c r="K711" s="5">
        <f>ABS(Table21[[#This Row],[Erorr 2]])</f>
        <v>0.23393333333333377</v>
      </c>
      <c r="L711" s="8">
        <f>Table21[[#This Row],[Abs Erorr 2]]/Table21[[#This Row],[Adj Close]]</f>
        <v>4.5341189544003908E-2</v>
      </c>
      <c r="M711" s="6">
        <f t="shared" si="54"/>
        <v>5.3796833333333325</v>
      </c>
      <c r="N711" s="11">
        <f>Table21[[#This Row],[Adj Close]]-Table21[[#This Row],[6-MA]]</f>
        <v>-0.22028333333333272</v>
      </c>
      <c r="O711" s="12">
        <f>(Table21[[#This Row],[Adj Close]]-M711)^2</f>
        <v>4.8524746944444176E-2</v>
      </c>
      <c r="P711" s="12">
        <f>ABS(Table21[[#This Row],[Erorr 3]])</f>
        <v>0.22028333333333272</v>
      </c>
      <c r="Q711" s="182">
        <f>Table21[[#This Row],[Abs Erorr 3]]/Table21[[#This Row],[Adj Close]]</f>
        <v>4.2695533072320956E-2</v>
      </c>
    </row>
    <row r="712" spans="1:17" x14ac:dyDescent="0.3">
      <c r="A712" s="72">
        <v>44495</v>
      </c>
      <c r="B712" s="95">
        <v>5.1958000000000002</v>
      </c>
      <c r="C712" s="6">
        <f t="shared" si="56"/>
        <v>5.1593999999999998</v>
      </c>
      <c r="D712" s="19">
        <f>Table21[[#This Row],[Adj Close]]-Table21[[#This Row],[Naive Trend ]]</f>
        <v>3.6400000000000432E-2</v>
      </c>
      <c r="E712" s="7">
        <f t="shared" si="55"/>
        <v>1.3249600000000315E-3</v>
      </c>
      <c r="F712" s="7">
        <f>ABS(Table21[[#This Row],[Erorr 1]])</f>
        <v>3.6400000000000432E-2</v>
      </c>
      <c r="G712" s="8">
        <f>Table21[[#This Row],[Abs Erorr 1]]/Table21[[#This Row],[Adj Close]]</f>
        <v>7.0056584164133401E-3</v>
      </c>
      <c r="H712" s="6">
        <f t="shared" si="58"/>
        <v>5.3143333333333329</v>
      </c>
      <c r="I712" s="9">
        <f>(Table21[[#This Row],[Adj Close]]-Table21[[#This Row],[3-MA]])</f>
        <v>-0.11853333333333271</v>
      </c>
      <c r="J712" s="5">
        <f t="shared" si="57"/>
        <v>1.4050151111110964E-2</v>
      </c>
      <c r="K712" s="5">
        <f>ABS(Table21[[#This Row],[Erorr 2]])</f>
        <v>0.11853333333333271</v>
      </c>
      <c r="L712" s="8">
        <f>Table21[[#This Row],[Abs Erorr 2]]/Table21[[#This Row],[Adj Close]]</f>
        <v>2.2813297920114845E-2</v>
      </c>
      <c r="M712" s="6">
        <f t="shared" si="54"/>
        <v>5.3432166666666667</v>
      </c>
      <c r="N712" s="11">
        <f>Table21[[#This Row],[Adj Close]]-Table21[[#This Row],[6-MA]]</f>
        <v>-0.14741666666666653</v>
      </c>
      <c r="O712" s="12">
        <f>(Table21[[#This Row],[Adj Close]]-M712)^2</f>
        <v>2.1731673611111071E-2</v>
      </c>
      <c r="P712" s="12">
        <f>ABS(Table21[[#This Row],[Erorr 3]])</f>
        <v>0.14741666666666653</v>
      </c>
      <c r="Q712" s="182">
        <f>Table21[[#This Row],[Abs Erorr 3]]/Table21[[#This Row],[Adj Close]]</f>
        <v>2.8372275042662636E-2</v>
      </c>
    </row>
    <row r="713" spans="1:17" x14ac:dyDescent="0.3">
      <c r="A713" s="72">
        <v>44496</v>
      </c>
      <c r="B713" s="95">
        <v>5.2504999999999997</v>
      </c>
      <c r="C713" s="6">
        <f t="shared" si="56"/>
        <v>5.1958000000000002</v>
      </c>
      <c r="D713" s="19">
        <f>Table21[[#This Row],[Adj Close]]-Table21[[#This Row],[Naive Trend ]]</f>
        <v>5.4699999999999527E-2</v>
      </c>
      <c r="E713" s="7">
        <f t="shared" si="55"/>
        <v>2.9920899999999482E-3</v>
      </c>
      <c r="F713" s="7">
        <f>ABS(Table21[[#This Row],[Erorr 1]])</f>
        <v>5.4699999999999527E-2</v>
      </c>
      <c r="G713" s="8">
        <f>Table21[[#This Row],[Abs Erorr 1]]/Table21[[#This Row],[Adj Close]]</f>
        <v>1.0418055423292931E-2</v>
      </c>
      <c r="H713" s="6">
        <f t="shared" si="58"/>
        <v>5.2383666666666668</v>
      </c>
      <c r="I713" s="9">
        <f>(Table21[[#This Row],[Adj Close]]-Table21[[#This Row],[3-MA]])</f>
        <v>1.2133333333332885E-2</v>
      </c>
      <c r="J713" s="5">
        <f t="shared" si="57"/>
        <v>1.4721777777776691E-4</v>
      </c>
      <c r="K713" s="5">
        <f>ABS(Table21[[#This Row],[Erorr 2]])</f>
        <v>1.2133333333332885E-2</v>
      </c>
      <c r="L713" s="8">
        <f>Table21[[#This Row],[Abs Erorr 2]]/Table21[[#This Row],[Adj Close]]</f>
        <v>2.3108910262513828E-3</v>
      </c>
      <c r="M713" s="6">
        <f t="shared" ref="M713:M776" si="59">AVERAGE(B707:B712)</f>
        <v>5.3112999999999992</v>
      </c>
      <c r="N713" s="11">
        <f>Table21[[#This Row],[Adj Close]]-Table21[[#This Row],[6-MA]]</f>
        <v>-6.0799999999999521E-2</v>
      </c>
      <c r="O713" s="12">
        <f>(Table21[[#This Row],[Adj Close]]-M713)^2</f>
        <v>3.6966399999999416E-3</v>
      </c>
      <c r="P713" s="12">
        <f>ABS(Table21[[#This Row],[Erorr 3]])</f>
        <v>6.0799999999999521E-2</v>
      </c>
      <c r="Q713" s="182">
        <f>Table21[[#This Row],[Abs Erorr 3]]/Table21[[#This Row],[Adj Close]]</f>
        <v>1.1579849538139134E-2</v>
      </c>
    </row>
    <row r="714" spans="1:17" x14ac:dyDescent="0.3">
      <c r="A714" s="72">
        <v>44497</v>
      </c>
      <c r="B714" s="95">
        <v>5.3052000000000001</v>
      </c>
      <c r="C714" s="6">
        <f t="shared" si="56"/>
        <v>5.2504999999999997</v>
      </c>
      <c r="D714" s="19">
        <f>Table21[[#This Row],[Adj Close]]-Table21[[#This Row],[Naive Trend ]]</f>
        <v>5.4700000000000415E-2</v>
      </c>
      <c r="E714" s="7">
        <f t="shared" si="55"/>
        <v>2.9920900000000453E-3</v>
      </c>
      <c r="F714" s="7">
        <f>ABS(Table21[[#This Row],[Erorr 1]])</f>
        <v>5.4700000000000415E-2</v>
      </c>
      <c r="G714" s="8">
        <f>Table21[[#This Row],[Abs Erorr 1]]/Table21[[#This Row],[Adj Close]]</f>
        <v>1.0310638618713792E-2</v>
      </c>
      <c r="H714" s="6">
        <f t="shared" si="58"/>
        <v>5.2018999999999993</v>
      </c>
      <c r="I714" s="9">
        <f>(Table21[[#This Row],[Adj Close]]-Table21[[#This Row],[3-MA]])</f>
        <v>0.10330000000000084</v>
      </c>
      <c r="J714" s="5">
        <f t="shared" si="57"/>
        <v>1.0670890000000172E-2</v>
      </c>
      <c r="K714" s="5">
        <f>ABS(Table21[[#This Row],[Erorr 2]])</f>
        <v>0.10330000000000084</v>
      </c>
      <c r="L714" s="8">
        <f>Table21[[#This Row],[Abs Erorr 2]]/Table21[[#This Row],[Adj Close]]</f>
        <v>1.9471461961848908E-2</v>
      </c>
      <c r="M714" s="6">
        <f t="shared" si="59"/>
        <v>5.2976166666666655</v>
      </c>
      <c r="N714" s="11">
        <f>Table21[[#This Row],[Adj Close]]-Table21[[#This Row],[6-MA]]</f>
        <v>7.5833333333346076E-3</v>
      </c>
      <c r="O714" s="12">
        <f>(Table21[[#This Row],[Adj Close]]-M714)^2</f>
        <v>5.7506944444463772E-5</v>
      </c>
      <c r="P714" s="12">
        <f>ABS(Table21[[#This Row],[Erorr 3]])</f>
        <v>7.5833333333346076E-3</v>
      </c>
      <c r="Q714" s="182">
        <f>Table21[[#This Row],[Abs Erorr 3]]/Table21[[#This Row],[Adj Close]]</f>
        <v>1.4294151649955906E-3</v>
      </c>
    </row>
    <row r="715" spans="1:17" x14ac:dyDescent="0.3">
      <c r="A715" s="72">
        <v>44498</v>
      </c>
      <c r="B715" s="95">
        <v>5.1776</v>
      </c>
      <c r="C715" s="6">
        <f t="shared" si="56"/>
        <v>5.3052000000000001</v>
      </c>
      <c r="D715" s="19">
        <f>Table21[[#This Row],[Adj Close]]-Table21[[#This Row],[Naive Trend ]]</f>
        <v>-0.12760000000000016</v>
      </c>
      <c r="E715" s="7">
        <f t="shared" si="55"/>
        <v>1.6281760000000041E-2</v>
      </c>
      <c r="F715" s="7">
        <f>ABS(Table21[[#This Row],[Erorr 1]])</f>
        <v>0.12760000000000016</v>
      </c>
      <c r="G715" s="8">
        <f>Table21[[#This Row],[Abs Erorr 1]]/Table21[[#This Row],[Adj Close]]</f>
        <v>2.4644622991347374E-2</v>
      </c>
      <c r="H715" s="6">
        <f t="shared" si="58"/>
        <v>5.2504999999999997</v>
      </c>
      <c r="I715" s="9">
        <f>(Table21[[#This Row],[Adj Close]]-Table21[[#This Row],[3-MA]])</f>
        <v>-7.2899999999999743E-2</v>
      </c>
      <c r="J715" s="5">
        <f t="shared" si="57"/>
        <v>5.3144099999999622E-3</v>
      </c>
      <c r="K715" s="5">
        <f>ABS(Table21[[#This Row],[Erorr 2]])</f>
        <v>7.2899999999999743E-2</v>
      </c>
      <c r="L715" s="8">
        <f>Table21[[#This Row],[Abs Erorr 2]]/Table21[[#This Row],[Adj Close]]</f>
        <v>1.4079882571075352E-2</v>
      </c>
      <c r="M715" s="6">
        <f t="shared" si="59"/>
        <v>5.2824166666666663</v>
      </c>
      <c r="N715" s="11">
        <f>Table21[[#This Row],[Adj Close]]-Table21[[#This Row],[6-MA]]</f>
        <v>-0.10481666666666634</v>
      </c>
      <c r="O715" s="12">
        <f>(Table21[[#This Row],[Adj Close]]-M715)^2</f>
        <v>1.0986533611111042E-2</v>
      </c>
      <c r="P715" s="12">
        <f>ABS(Table21[[#This Row],[Erorr 3]])</f>
        <v>0.10481666666666634</v>
      </c>
      <c r="Q715" s="182">
        <f>Table21[[#This Row],[Abs Erorr 3]]/Table21[[#This Row],[Adj Close]]</f>
        <v>2.0244257313555766E-2</v>
      </c>
    </row>
    <row r="716" spans="1:17" x14ac:dyDescent="0.3">
      <c r="A716" s="72">
        <v>44501</v>
      </c>
      <c r="B716" s="95">
        <v>5.1867000000000001</v>
      </c>
      <c r="C716" s="6">
        <f t="shared" si="56"/>
        <v>5.1776</v>
      </c>
      <c r="D716" s="19">
        <f>Table21[[#This Row],[Adj Close]]-Table21[[#This Row],[Naive Trend ]]</f>
        <v>9.100000000000108E-3</v>
      </c>
      <c r="E716" s="7">
        <f t="shared" si="55"/>
        <v>8.2810000000001967E-5</v>
      </c>
      <c r="F716" s="7">
        <f>ABS(Table21[[#This Row],[Erorr 1]])</f>
        <v>9.100000000000108E-3</v>
      </c>
      <c r="G716" s="8">
        <f>Table21[[#This Row],[Abs Erorr 1]]/Table21[[#This Row],[Adj Close]]</f>
        <v>1.7544874390267623E-3</v>
      </c>
      <c r="H716" s="6">
        <f t="shared" si="58"/>
        <v>5.2444333333333333</v>
      </c>
      <c r="I716" s="9">
        <f>(Table21[[#This Row],[Adj Close]]-Table21[[#This Row],[3-MA]])</f>
        <v>-5.7733333333333192E-2</v>
      </c>
      <c r="J716" s="5">
        <f t="shared" si="57"/>
        <v>3.3331377777777614E-3</v>
      </c>
      <c r="K716" s="5">
        <f>ABS(Table21[[#This Row],[Erorr 2]])</f>
        <v>5.7733333333333192E-2</v>
      </c>
      <c r="L716" s="8">
        <f>Table21[[#This Row],[Abs Erorr 2]]/Table21[[#This Row],[Adj Close]]</f>
        <v>1.1131033862250216E-2</v>
      </c>
      <c r="M716" s="6">
        <f t="shared" si="59"/>
        <v>5.2413999999999996</v>
      </c>
      <c r="N716" s="11">
        <f>Table21[[#This Row],[Adj Close]]-Table21[[#This Row],[6-MA]]</f>
        <v>-5.4699999999999527E-2</v>
      </c>
      <c r="O716" s="12">
        <f>(Table21[[#This Row],[Adj Close]]-M716)^2</f>
        <v>2.9920899999999482E-3</v>
      </c>
      <c r="P716" s="12">
        <f>ABS(Table21[[#This Row],[Erorr 3]])</f>
        <v>5.4699999999999527E-2</v>
      </c>
      <c r="Q716" s="182">
        <f>Table21[[#This Row],[Abs Erorr 3]]/Table21[[#This Row],[Adj Close]]</f>
        <v>1.0546204715907904E-2</v>
      </c>
    </row>
    <row r="717" spans="1:17" x14ac:dyDescent="0.3">
      <c r="A717" s="72">
        <v>44502</v>
      </c>
      <c r="B717" s="95">
        <v>5.0682</v>
      </c>
      <c r="C717" s="6">
        <f t="shared" si="56"/>
        <v>5.1867000000000001</v>
      </c>
      <c r="D717" s="19">
        <f>Table21[[#This Row],[Adj Close]]-Table21[[#This Row],[Naive Trend ]]</f>
        <v>-0.11850000000000005</v>
      </c>
      <c r="E717" s="7">
        <f t="shared" si="55"/>
        <v>1.4042250000000011E-2</v>
      </c>
      <c r="F717" s="7">
        <f>ABS(Table21[[#This Row],[Erorr 1]])</f>
        <v>0.11850000000000005</v>
      </c>
      <c r="G717" s="8">
        <f>Table21[[#This Row],[Abs Erorr 1]]/Table21[[#This Row],[Adj Close]]</f>
        <v>2.3381082040961298E-2</v>
      </c>
      <c r="H717" s="6">
        <f t="shared" si="58"/>
        <v>5.2231666666666667</v>
      </c>
      <c r="I717" s="9">
        <f>(Table21[[#This Row],[Adj Close]]-Table21[[#This Row],[3-MA]])</f>
        <v>-0.1549666666666667</v>
      </c>
      <c r="J717" s="5">
        <f t="shared" si="57"/>
        <v>2.4014667777777787E-2</v>
      </c>
      <c r="K717" s="5">
        <f>ABS(Table21[[#This Row],[Erorr 2]])</f>
        <v>0.1549666666666667</v>
      </c>
      <c r="L717" s="8">
        <f>Table21[[#This Row],[Abs Erorr 2]]/Table21[[#This Row],[Adj Close]]</f>
        <v>3.0576272970022234E-2</v>
      </c>
      <c r="M717" s="6">
        <f t="shared" si="59"/>
        <v>5.212533333333333</v>
      </c>
      <c r="N717" s="11">
        <f>Table21[[#This Row],[Adj Close]]-Table21[[#This Row],[6-MA]]</f>
        <v>-0.14433333333333298</v>
      </c>
      <c r="O717" s="12">
        <f>(Table21[[#This Row],[Adj Close]]-M717)^2</f>
        <v>2.083211111111101E-2</v>
      </c>
      <c r="P717" s="12">
        <f>ABS(Table21[[#This Row],[Erorr 3]])</f>
        <v>0.14433333333333298</v>
      </c>
      <c r="Q717" s="182">
        <f>Table21[[#This Row],[Abs Erorr 3]]/Table21[[#This Row],[Adj Close]]</f>
        <v>2.8478223695460516E-2</v>
      </c>
    </row>
    <row r="718" spans="1:17" x14ac:dyDescent="0.3">
      <c r="A718" s="72">
        <v>44503</v>
      </c>
      <c r="B718" s="95">
        <v>5.2596999999999996</v>
      </c>
      <c r="C718" s="6">
        <f t="shared" si="56"/>
        <v>5.0682</v>
      </c>
      <c r="D718" s="19">
        <f>Table21[[#This Row],[Adj Close]]-Table21[[#This Row],[Naive Trend ]]</f>
        <v>0.19149999999999956</v>
      </c>
      <c r="E718" s="7">
        <f t="shared" si="55"/>
        <v>3.667224999999983E-2</v>
      </c>
      <c r="F718" s="7">
        <f>ABS(Table21[[#This Row],[Erorr 1]])</f>
        <v>0.19149999999999956</v>
      </c>
      <c r="G718" s="8">
        <f>Table21[[#This Row],[Abs Erorr 1]]/Table21[[#This Row],[Adj Close]]</f>
        <v>3.6408920660874117E-2</v>
      </c>
      <c r="H718" s="6">
        <f t="shared" si="58"/>
        <v>5.144166666666667</v>
      </c>
      <c r="I718" s="9">
        <f>(Table21[[#This Row],[Adj Close]]-Table21[[#This Row],[3-MA]])</f>
        <v>0.1155333333333326</v>
      </c>
      <c r="J718" s="5">
        <f t="shared" si="57"/>
        <v>1.3347951111110942E-2</v>
      </c>
      <c r="K718" s="5">
        <f>ABS(Table21[[#This Row],[Erorr 2]])</f>
        <v>0.1155333333333326</v>
      </c>
      <c r="L718" s="8">
        <f>Table21[[#This Row],[Abs Erorr 2]]/Table21[[#This Row],[Adj Close]]</f>
        <v>2.1965764840833624E-2</v>
      </c>
      <c r="M718" s="6">
        <f t="shared" si="59"/>
        <v>5.1973333333333338</v>
      </c>
      <c r="N718" s="11">
        <f>Table21[[#This Row],[Adj Close]]-Table21[[#This Row],[6-MA]]</f>
        <v>6.2366666666665793E-2</v>
      </c>
      <c r="O718" s="12">
        <f>(Table21[[#This Row],[Adj Close]]-M718)^2</f>
        <v>3.8896011111110023E-3</v>
      </c>
      <c r="P718" s="12">
        <f>ABS(Table21[[#This Row],[Erorr 3]])</f>
        <v>6.2366666666665793E-2</v>
      </c>
      <c r="Q718" s="182">
        <f>Table21[[#This Row],[Abs Erorr 3]]/Table21[[#This Row],[Adj Close]]</f>
        <v>1.1857457015925965E-2</v>
      </c>
    </row>
    <row r="719" spans="1:17" x14ac:dyDescent="0.3">
      <c r="A719" s="72">
        <v>44504</v>
      </c>
      <c r="B719" s="95">
        <v>5.2050000000000001</v>
      </c>
      <c r="C719" s="6">
        <f t="shared" si="56"/>
        <v>5.2596999999999996</v>
      </c>
      <c r="D719" s="19">
        <f>Table21[[#This Row],[Adj Close]]-Table21[[#This Row],[Naive Trend ]]</f>
        <v>-5.4699999999999527E-2</v>
      </c>
      <c r="E719" s="7">
        <f t="shared" si="55"/>
        <v>2.9920899999999482E-3</v>
      </c>
      <c r="F719" s="7">
        <f>ABS(Table21[[#This Row],[Erorr 1]])</f>
        <v>5.4699999999999527E-2</v>
      </c>
      <c r="G719" s="8">
        <f>Table21[[#This Row],[Abs Erorr 1]]/Table21[[#This Row],[Adj Close]]</f>
        <v>1.0509125840537854E-2</v>
      </c>
      <c r="H719" s="6">
        <f t="shared" si="58"/>
        <v>5.1715333333333326</v>
      </c>
      <c r="I719" s="9">
        <f>(Table21[[#This Row],[Adj Close]]-Table21[[#This Row],[3-MA]])</f>
        <v>3.3466666666667422E-2</v>
      </c>
      <c r="J719" s="5">
        <f t="shared" si="57"/>
        <v>1.1200177777778283E-3</v>
      </c>
      <c r="K719" s="5">
        <f>ABS(Table21[[#This Row],[Erorr 2]])</f>
        <v>3.3466666666667422E-2</v>
      </c>
      <c r="L719" s="8">
        <f>Table21[[#This Row],[Abs Erorr 2]]/Table21[[#This Row],[Adj Close]]</f>
        <v>6.4297150176114166E-3</v>
      </c>
      <c r="M719" s="6">
        <f t="shared" si="59"/>
        <v>5.2079833333333339</v>
      </c>
      <c r="N719" s="11">
        <f>Table21[[#This Row],[Adj Close]]-Table21[[#This Row],[6-MA]]</f>
        <v>-2.9833333333337819E-3</v>
      </c>
      <c r="O719" s="12">
        <f>(Table21[[#This Row],[Adj Close]]-M719)^2</f>
        <v>8.9002777777804539E-6</v>
      </c>
      <c r="P719" s="12">
        <f>ABS(Table21[[#This Row],[Erorr 3]])</f>
        <v>2.9833333333337819E-3</v>
      </c>
      <c r="Q719" s="182">
        <f>Table21[[#This Row],[Abs Erorr 3]]/Table21[[#This Row],[Adj Close]]</f>
        <v>5.7316682676921847E-4</v>
      </c>
    </row>
    <row r="720" spans="1:17" x14ac:dyDescent="0.3">
      <c r="A720" s="72">
        <v>44505</v>
      </c>
      <c r="B720" s="95">
        <v>5.2596999999999996</v>
      </c>
      <c r="C720" s="6">
        <f t="shared" si="56"/>
        <v>5.2050000000000001</v>
      </c>
      <c r="D720" s="19">
        <f>Table21[[#This Row],[Adj Close]]-Table21[[#This Row],[Naive Trend ]]</f>
        <v>5.4699999999999527E-2</v>
      </c>
      <c r="E720" s="7">
        <f t="shared" si="55"/>
        <v>2.9920899999999482E-3</v>
      </c>
      <c r="F720" s="7">
        <f>ABS(Table21[[#This Row],[Erorr 1]])</f>
        <v>5.4699999999999527E-2</v>
      </c>
      <c r="G720" s="8">
        <f>Table21[[#This Row],[Abs Erorr 1]]/Table21[[#This Row],[Adj Close]]</f>
        <v>1.0399832690077292E-2</v>
      </c>
      <c r="H720" s="6">
        <f t="shared" si="58"/>
        <v>5.1776333333333335</v>
      </c>
      <c r="I720" s="9">
        <f>(Table21[[#This Row],[Adj Close]]-Table21[[#This Row],[3-MA]])</f>
        <v>8.2066666666666066E-2</v>
      </c>
      <c r="J720" s="5">
        <f t="shared" si="57"/>
        <v>6.7349377777776789E-3</v>
      </c>
      <c r="K720" s="5">
        <f>ABS(Table21[[#This Row],[Erorr 2]])</f>
        <v>8.2066666666666066E-2</v>
      </c>
      <c r="L720" s="8">
        <f>Table21[[#This Row],[Abs Erorr 2]]/Table21[[#This Row],[Adj Close]]</f>
        <v>1.5602917783650413E-2</v>
      </c>
      <c r="M720" s="6">
        <f t="shared" si="59"/>
        <v>5.2003999999999992</v>
      </c>
      <c r="N720" s="11">
        <f>Table21[[#This Row],[Adj Close]]-Table21[[#This Row],[6-MA]]</f>
        <v>5.9300000000000352E-2</v>
      </c>
      <c r="O720" s="12">
        <f>(Table21[[#This Row],[Adj Close]]-M720)^2</f>
        <v>3.5164900000000418E-3</v>
      </c>
      <c r="P720" s="12">
        <f>ABS(Table21[[#This Row],[Erorr 3]])</f>
        <v>5.9300000000000352E-2</v>
      </c>
      <c r="Q720" s="182">
        <f>Table21[[#This Row],[Abs Erorr 3]]/Table21[[#This Row],[Adj Close]]</f>
        <v>1.1274407285586699E-2</v>
      </c>
    </row>
    <row r="721" spans="1:17" x14ac:dyDescent="0.3">
      <c r="A721" s="72">
        <v>44508</v>
      </c>
      <c r="B721" s="95">
        <v>5.3417000000000003</v>
      </c>
      <c r="C721" s="6">
        <f t="shared" si="56"/>
        <v>5.2596999999999996</v>
      </c>
      <c r="D721" s="19">
        <f>Table21[[#This Row],[Adj Close]]-Table21[[#This Row],[Naive Trend ]]</f>
        <v>8.2000000000000739E-2</v>
      </c>
      <c r="E721" s="7">
        <f t="shared" si="55"/>
        <v>6.7240000000001214E-3</v>
      </c>
      <c r="F721" s="7">
        <f>ABS(Table21[[#This Row],[Erorr 1]])</f>
        <v>8.2000000000000739E-2</v>
      </c>
      <c r="G721" s="8">
        <f>Table21[[#This Row],[Abs Erorr 1]]/Table21[[#This Row],[Adj Close]]</f>
        <v>1.5350918247000156E-2</v>
      </c>
      <c r="H721" s="6">
        <f t="shared" si="58"/>
        <v>5.2414666666666667</v>
      </c>
      <c r="I721" s="9">
        <f>(Table21[[#This Row],[Adj Close]]-Table21[[#This Row],[3-MA]])</f>
        <v>0.10023333333333362</v>
      </c>
      <c r="J721" s="5">
        <f t="shared" si="57"/>
        <v>1.0046721111111169E-2</v>
      </c>
      <c r="K721" s="5">
        <f>ABS(Table21[[#This Row],[Erorr 2]])</f>
        <v>0.10023333333333362</v>
      </c>
      <c r="L721" s="8">
        <f>Table21[[#This Row],[Abs Erorr 2]]/Table21[[#This Row],[Adj Close]]</f>
        <v>1.8764313483223247E-2</v>
      </c>
      <c r="M721" s="6">
        <f t="shared" si="59"/>
        <v>5.1928166666666664</v>
      </c>
      <c r="N721" s="11">
        <f>Table21[[#This Row],[Adj Close]]-Table21[[#This Row],[6-MA]]</f>
        <v>0.14888333333333392</v>
      </c>
      <c r="O721" s="12">
        <f>(Table21[[#This Row],[Adj Close]]-M721)^2</f>
        <v>2.216624694444462E-2</v>
      </c>
      <c r="P721" s="12">
        <f>ABS(Table21[[#This Row],[Erorr 3]])</f>
        <v>0.14888333333333392</v>
      </c>
      <c r="Q721" s="182">
        <f>Table21[[#This Row],[Abs Erorr 3]]/Table21[[#This Row],[Adj Close]]</f>
        <v>2.7871900955376363E-2</v>
      </c>
    </row>
    <row r="722" spans="1:17" x14ac:dyDescent="0.3">
      <c r="A722" s="72">
        <v>44509</v>
      </c>
      <c r="B722" s="95">
        <v>5.2778999999999998</v>
      </c>
      <c r="C722" s="6">
        <f t="shared" si="56"/>
        <v>5.3417000000000003</v>
      </c>
      <c r="D722" s="19">
        <f>Table21[[#This Row],[Adj Close]]-Table21[[#This Row],[Naive Trend ]]</f>
        <v>-6.3800000000000523E-2</v>
      </c>
      <c r="E722" s="7">
        <f t="shared" si="55"/>
        <v>4.0704400000000666E-3</v>
      </c>
      <c r="F722" s="7">
        <f>ABS(Table21[[#This Row],[Erorr 1]])</f>
        <v>6.3800000000000523E-2</v>
      </c>
      <c r="G722" s="8">
        <f>Table21[[#This Row],[Abs Erorr 1]]/Table21[[#This Row],[Adj Close]]</f>
        <v>1.2088141116732133E-2</v>
      </c>
      <c r="H722" s="6">
        <f t="shared" si="58"/>
        <v>5.2687999999999997</v>
      </c>
      <c r="I722" s="9">
        <f>(Table21[[#This Row],[Adj Close]]-Table21[[#This Row],[3-MA]])</f>
        <v>9.100000000000108E-3</v>
      </c>
      <c r="J722" s="5">
        <f t="shared" si="57"/>
        <v>8.2810000000001967E-5</v>
      </c>
      <c r="K722" s="5">
        <f>ABS(Table21[[#This Row],[Erorr 2]])</f>
        <v>9.100000000000108E-3</v>
      </c>
      <c r="L722" s="8">
        <f>Table21[[#This Row],[Abs Erorr 2]]/Table21[[#This Row],[Adj Close]]</f>
        <v>1.7241705981545896E-3</v>
      </c>
      <c r="M722" s="6">
        <f t="shared" si="59"/>
        <v>5.2201666666666666</v>
      </c>
      <c r="N722" s="11">
        <f>Table21[[#This Row],[Adj Close]]-Table21[[#This Row],[6-MA]]</f>
        <v>5.7733333333333192E-2</v>
      </c>
      <c r="O722" s="12">
        <f>(Table21[[#This Row],[Adj Close]]-M722)^2</f>
        <v>3.3331377777777614E-3</v>
      </c>
      <c r="P722" s="12">
        <f>ABS(Table21[[#This Row],[Erorr 3]])</f>
        <v>5.7733333333333192E-2</v>
      </c>
      <c r="Q722" s="182">
        <f>Table21[[#This Row],[Abs Erorr 3]]/Table21[[#This Row],[Adj Close]]</f>
        <v>1.0938694051295628E-2</v>
      </c>
    </row>
    <row r="723" spans="1:17" x14ac:dyDescent="0.3">
      <c r="A723" s="72">
        <v>44510</v>
      </c>
      <c r="B723" s="95">
        <v>5.1958000000000002</v>
      </c>
      <c r="C723" s="6">
        <f t="shared" si="56"/>
        <v>5.2778999999999998</v>
      </c>
      <c r="D723" s="19">
        <f>Table21[[#This Row],[Adj Close]]-Table21[[#This Row],[Naive Trend ]]</f>
        <v>-8.2099999999999618E-2</v>
      </c>
      <c r="E723" s="7">
        <f t="shared" si="55"/>
        <v>6.7404099999999372E-3</v>
      </c>
      <c r="F723" s="7">
        <f>ABS(Table21[[#This Row],[Erorr 1]])</f>
        <v>8.2099999999999618E-2</v>
      </c>
      <c r="G723" s="8">
        <f>Table21[[#This Row],[Abs Erorr 1]]/Table21[[#This Row],[Adj Close]]</f>
        <v>1.5801224065591365E-2</v>
      </c>
      <c r="H723" s="6">
        <f t="shared" si="58"/>
        <v>5.2930999999999999</v>
      </c>
      <c r="I723" s="9">
        <f>(Table21[[#This Row],[Adj Close]]-Table21[[#This Row],[3-MA]])</f>
        <v>-9.729999999999972E-2</v>
      </c>
      <c r="J723" s="5">
        <f t="shared" si="57"/>
        <v>9.467289999999946E-3</v>
      </c>
      <c r="K723" s="5">
        <f>ABS(Table21[[#This Row],[Erorr 2]])</f>
        <v>9.729999999999972E-2</v>
      </c>
      <c r="L723" s="8">
        <f>Table21[[#This Row],[Abs Erorr 2]]/Table21[[#This Row],[Adj Close]]</f>
        <v>1.8726663843873843E-2</v>
      </c>
      <c r="M723" s="6">
        <f t="shared" si="59"/>
        <v>5.2353666666666667</v>
      </c>
      <c r="N723" s="11">
        <f>Table21[[#This Row],[Adj Close]]-Table21[[#This Row],[6-MA]]</f>
        <v>-3.9566666666666528E-2</v>
      </c>
      <c r="O723" s="12">
        <f>(Table21[[#This Row],[Adj Close]]-M723)^2</f>
        <v>1.5655211111111002E-3</v>
      </c>
      <c r="P723" s="12">
        <f>ABS(Table21[[#This Row],[Erorr 3]])</f>
        <v>3.9566666666666528E-2</v>
      </c>
      <c r="Q723" s="182">
        <f>Table21[[#This Row],[Abs Erorr 3]]/Table21[[#This Row],[Adj Close]]</f>
        <v>7.6151250368887424E-3</v>
      </c>
    </row>
    <row r="724" spans="1:17" x14ac:dyDescent="0.3">
      <c r="A724" s="72">
        <v>44511</v>
      </c>
      <c r="B724" s="95">
        <v>5.2050000000000001</v>
      </c>
      <c r="C724" s="6">
        <f t="shared" si="56"/>
        <v>5.1958000000000002</v>
      </c>
      <c r="D724" s="19">
        <f>Table21[[#This Row],[Adj Close]]-Table21[[#This Row],[Naive Trend ]]</f>
        <v>9.1999999999998749E-3</v>
      </c>
      <c r="E724" s="7">
        <f t="shared" si="55"/>
        <v>8.4639999999997699E-5</v>
      </c>
      <c r="F724" s="7">
        <f>ABS(Table21[[#This Row],[Erorr 1]])</f>
        <v>9.1999999999998749E-3</v>
      </c>
      <c r="G724" s="8">
        <f>Table21[[#This Row],[Abs Erorr 1]]/Table21[[#This Row],[Adj Close]]</f>
        <v>1.7675312199807636E-3</v>
      </c>
      <c r="H724" s="6">
        <f t="shared" si="58"/>
        <v>5.2717999999999998</v>
      </c>
      <c r="I724" s="9">
        <f>(Table21[[#This Row],[Adj Close]]-Table21[[#This Row],[3-MA]])</f>
        <v>-6.6799999999999748E-2</v>
      </c>
      <c r="J724" s="5">
        <f t="shared" si="57"/>
        <v>4.4622399999999663E-3</v>
      </c>
      <c r="K724" s="5">
        <f>ABS(Table21[[#This Row],[Erorr 2]])</f>
        <v>6.6799999999999748E-2</v>
      </c>
      <c r="L724" s="8">
        <f>Table21[[#This Row],[Abs Erorr 2]]/Table21[[#This Row],[Adj Close]]</f>
        <v>1.2833813640730019E-2</v>
      </c>
      <c r="M724" s="6">
        <f t="shared" si="59"/>
        <v>5.2566333333333333</v>
      </c>
      <c r="N724" s="11">
        <f>Table21[[#This Row],[Adj Close]]-Table21[[#This Row],[6-MA]]</f>
        <v>-5.1633333333333198E-2</v>
      </c>
      <c r="O724" s="12">
        <f>(Table21[[#This Row],[Adj Close]]-M724)^2</f>
        <v>2.6660011111110972E-3</v>
      </c>
      <c r="P724" s="12">
        <f>ABS(Table21[[#This Row],[Erorr 3]])</f>
        <v>5.1633333333333198E-2</v>
      </c>
      <c r="Q724" s="182">
        <f>Table21[[#This Row],[Abs Erorr 3]]/Table21[[#This Row],[Adj Close]]</f>
        <v>9.9199487672109888E-3</v>
      </c>
    </row>
    <row r="725" spans="1:17" x14ac:dyDescent="0.3">
      <c r="A725" s="72">
        <v>44512</v>
      </c>
      <c r="B725" s="95">
        <v>5.1776</v>
      </c>
      <c r="C725" s="6">
        <f t="shared" si="56"/>
        <v>5.2050000000000001</v>
      </c>
      <c r="D725" s="19">
        <f>Table21[[#This Row],[Adj Close]]-Table21[[#This Row],[Naive Trend ]]</f>
        <v>-2.7400000000000091E-2</v>
      </c>
      <c r="E725" s="7">
        <f t="shared" si="55"/>
        <v>7.5076000000000493E-4</v>
      </c>
      <c r="F725" s="7">
        <f>ABS(Table21[[#This Row],[Erorr 1]])</f>
        <v>2.7400000000000091E-2</v>
      </c>
      <c r="G725" s="8">
        <f>Table21[[#This Row],[Abs Erorr 1]]/Table21[[#This Row],[Adj Close]]</f>
        <v>5.2920271940667665E-3</v>
      </c>
      <c r="H725" s="6">
        <f t="shared" si="58"/>
        <v>5.226233333333334</v>
      </c>
      <c r="I725" s="9">
        <f>(Table21[[#This Row],[Adj Close]]-Table21[[#This Row],[3-MA]])</f>
        <v>-4.8633333333333972E-2</v>
      </c>
      <c r="J725" s="5">
        <f t="shared" si="57"/>
        <v>2.3652011111111731E-3</v>
      </c>
      <c r="K725" s="5">
        <f>ABS(Table21[[#This Row],[Erorr 2]])</f>
        <v>4.8633333333333972E-2</v>
      </c>
      <c r="L725" s="8">
        <f>Table21[[#This Row],[Abs Erorr 2]]/Table21[[#This Row],[Adj Close]]</f>
        <v>9.393026370004243E-3</v>
      </c>
      <c r="M725" s="6">
        <f t="shared" si="59"/>
        <v>5.2475166666666659</v>
      </c>
      <c r="N725" s="11">
        <f>Table21[[#This Row],[Adj Close]]-Table21[[#This Row],[6-MA]]</f>
        <v>-6.9916666666665961E-2</v>
      </c>
      <c r="O725" s="12">
        <f>(Table21[[#This Row],[Adj Close]]-M725)^2</f>
        <v>4.888340277777679E-3</v>
      </c>
      <c r="P725" s="12">
        <f>ABS(Table21[[#This Row],[Erorr 3]])</f>
        <v>6.9916666666665961E-2</v>
      </c>
      <c r="Q725" s="182">
        <f>Table21[[#This Row],[Abs Erorr 3]]/Table21[[#This Row],[Adj Close]]</f>
        <v>1.3503682529872134E-2</v>
      </c>
    </row>
    <row r="726" spans="1:17" x14ac:dyDescent="0.3">
      <c r="A726" s="72">
        <v>44515</v>
      </c>
      <c r="B726" s="95">
        <v>5.0956000000000001</v>
      </c>
      <c r="C726" s="6">
        <f t="shared" si="56"/>
        <v>5.1776</v>
      </c>
      <c r="D726" s="19">
        <f>Table21[[#This Row],[Adj Close]]-Table21[[#This Row],[Naive Trend ]]</f>
        <v>-8.1999999999999851E-2</v>
      </c>
      <c r="E726" s="7">
        <f t="shared" si="55"/>
        <v>6.7239999999999757E-3</v>
      </c>
      <c r="F726" s="7">
        <f>ABS(Table21[[#This Row],[Erorr 1]])</f>
        <v>8.1999999999999851E-2</v>
      </c>
      <c r="G726" s="8">
        <f>Table21[[#This Row],[Abs Erorr 1]]/Table21[[#This Row],[Adj Close]]</f>
        <v>1.6092314938378181E-2</v>
      </c>
      <c r="H726" s="6">
        <f t="shared" si="58"/>
        <v>5.1928000000000001</v>
      </c>
      <c r="I726" s="9">
        <f>(Table21[[#This Row],[Adj Close]]-Table21[[#This Row],[3-MA]])</f>
        <v>-9.7199999999999953E-2</v>
      </c>
      <c r="J726" s="5">
        <f t="shared" si="57"/>
        <v>9.4478399999999903E-3</v>
      </c>
      <c r="K726" s="5">
        <f>ABS(Table21[[#This Row],[Erorr 2]])</f>
        <v>9.7199999999999953E-2</v>
      </c>
      <c r="L726" s="8">
        <f>Table21[[#This Row],[Abs Erorr 2]]/Table21[[#This Row],[Adj Close]]</f>
        <v>1.9075280634272697E-2</v>
      </c>
      <c r="M726" s="6">
        <f t="shared" si="59"/>
        <v>5.2429499999999996</v>
      </c>
      <c r="N726" s="11">
        <f>Table21[[#This Row],[Adj Close]]-Table21[[#This Row],[6-MA]]</f>
        <v>-0.14734999999999943</v>
      </c>
      <c r="O726" s="12">
        <f>(Table21[[#This Row],[Adj Close]]-M726)^2</f>
        <v>2.1712022499999831E-2</v>
      </c>
      <c r="P726" s="12">
        <f>ABS(Table21[[#This Row],[Erorr 3]])</f>
        <v>0.14734999999999943</v>
      </c>
      <c r="Q726" s="182">
        <f>Table21[[#This Row],[Abs Erorr 3]]/Table21[[#This Row],[Adj Close]]</f>
        <v>2.8917104953292923E-2</v>
      </c>
    </row>
    <row r="727" spans="1:17" x14ac:dyDescent="0.3">
      <c r="A727" s="72">
        <v>44516</v>
      </c>
      <c r="B727" s="95">
        <v>5.0956000000000001</v>
      </c>
      <c r="C727" s="6">
        <f t="shared" si="56"/>
        <v>5.0956000000000001</v>
      </c>
      <c r="D727" s="19">
        <f>Table21[[#This Row],[Adj Close]]-Table21[[#This Row],[Naive Trend ]]</f>
        <v>0</v>
      </c>
      <c r="E727" s="7">
        <f t="shared" si="55"/>
        <v>0</v>
      </c>
      <c r="F727" s="7">
        <f>ABS(Table21[[#This Row],[Erorr 1]])</f>
        <v>0</v>
      </c>
      <c r="G727" s="8">
        <f>Table21[[#This Row],[Abs Erorr 1]]/Table21[[#This Row],[Adj Close]]</f>
        <v>0</v>
      </c>
      <c r="H727" s="6">
        <f t="shared" si="58"/>
        <v>5.1594000000000007</v>
      </c>
      <c r="I727" s="9">
        <f>(Table21[[#This Row],[Adj Close]]-Table21[[#This Row],[3-MA]])</f>
        <v>-6.3800000000000523E-2</v>
      </c>
      <c r="J727" s="5">
        <f t="shared" si="57"/>
        <v>4.0704400000000666E-3</v>
      </c>
      <c r="K727" s="5">
        <f>ABS(Table21[[#This Row],[Erorr 2]])</f>
        <v>6.3800000000000523E-2</v>
      </c>
      <c r="L727" s="8">
        <f>Table21[[#This Row],[Abs Erorr 2]]/Table21[[#This Row],[Adj Close]]</f>
        <v>1.2520606013030953E-2</v>
      </c>
      <c r="M727" s="6">
        <f t="shared" si="59"/>
        <v>5.2156000000000002</v>
      </c>
      <c r="N727" s="11">
        <f>Table21[[#This Row],[Adj Close]]-Table21[[#This Row],[6-MA]]</f>
        <v>-0.12000000000000011</v>
      </c>
      <c r="O727" s="12">
        <f>(Table21[[#This Row],[Adj Close]]-M727)^2</f>
        <v>1.4400000000000026E-2</v>
      </c>
      <c r="P727" s="12">
        <f>ABS(Table21[[#This Row],[Erorr 3]])</f>
        <v>0.12000000000000011</v>
      </c>
      <c r="Q727" s="182">
        <f>Table21[[#This Row],[Abs Erorr 3]]/Table21[[#This Row],[Adj Close]]</f>
        <v>2.3549729178114473E-2</v>
      </c>
    </row>
    <row r="728" spans="1:17" x14ac:dyDescent="0.3">
      <c r="A728" s="72">
        <v>44517</v>
      </c>
      <c r="B728" s="95">
        <v>5.1776</v>
      </c>
      <c r="C728" s="6">
        <f t="shared" si="56"/>
        <v>5.0956000000000001</v>
      </c>
      <c r="D728" s="19">
        <f>Table21[[#This Row],[Adj Close]]-Table21[[#This Row],[Naive Trend ]]</f>
        <v>8.1999999999999851E-2</v>
      </c>
      <c r="E728" s="7">
        <f t="shared" si="55"/>
        <v>6.7239999999999757E-3</v>
      </c>
      <c r="F728" s="7">
        <f>ABS(Table21[[#This Row],[Erorr 1]])</f>
        <v>8.1999999999999851E-2</v>
      </c>
      <c r="G728" s="8">
        <f>Table21[[#This Row],[Abs Erorr 1]]/Table21[[#This Row],[Adj Close]]</f>
        <v>1.5837453646477102E-2</v>
      </c>
      <c r="H728" s="6">
        <f t="shared" si="58"/>
        <v>5.1229333333333331</v>
      </c>
      <c r="I728" s="9">
        <f>(Table21[[#This Row],[Adj Close]]-Table21[[#This Row],[3-MA]])</f>
        <v>5.4666666666666863E-2</v>
      </c>
      <c r="J728" s="5">
        <f t="shared" si="57"/>
        <v>2.9884444444444659E-3</v>
      </c>
      <c r="K728" s="5">
        <f>ABS(Table21[[#This Row],[Erorr 2]])</f>
        <v>5.4666666666666863E-2</v>
      </c>
      <c r="L728" s="8">
        <f>Table21[[#This Row],[Abs Erorr 2]]/Table21[[#This Row],[Adj Close]]</f>
        <v>1.0558302430984793E-2</v>
      </c>
      <c r="M728" s="6">
        <f t="shared" si="59"/>
        <v>5.1745833333333335</v>
      </c>
      <c r="N728" s="11">
        <f>Table21[[#This Row],[Adj Close]]-Table21[[#This Row],[6-MA]]</f>
        <v>3.0166666666664455E-3</v>
      </c>
      <c r="O728" s="12">
        <f>(Table21[[#This Row],[Adj Close]]-M728)^2</f>
        <v>9.1002777777764439E-6</v>
      </c>
      <c r="P728" s="12">
        <f>ABS(Table21[[#This Row],[Erorr 3]])</f>
        <v>3.0166666666664455E-3</v>
      </c>
      <c r="Q728" s="182">
        <f>Table21[[#This Row],[Abs Erorr 3]]/Table21[[#This Row],[Adj Close]]</f>
        <v>5.8263803049027449E-4</v>
      </c>
    </row>
    <row r="729" spans="1:17" x14ac:dyDescent="0.3">
      <c r="A729" s="72">
        <v>44518</v>
      </c>
      <c r="B729" s="95">
        <v>5.3143000000000002</v>
      </c>
      <c r="C729" s="6">
        <f t="shared" si="56"/>
        <v>5.1776</v>
      </c>
      <c r="D729" s="19">
        <f>Table21[[#This Row],[Adj Close]]-Table21[[#This Row],[Naive Trend ]]</f>
        <v>0.13670000000000027</v>
      </c>
      <c r="E729" s="7">
        <f t="shared" si="55"/>
        <v>1.8686890000000074E-2</v>
      </c>
      <c r="F729" s="7">
        <f>ABS(Table21[[#This Row],[Erorr 1]])</f>
        <v>0.13670000000000027</v>
      </c>
      <c r="G729" s="8">
        <f>Table21[[#This Row],[Abs Erorr 1]]/Table21[[#This Row],[Adj Close]]</f>
        <v>2.5723049131588405E-2</v>
      </c>
      <c r="H729" s="6">
        <f t="shared" si="58"/>
        <v>5.1229333333333331</v>
      </c>
      <c r="I729" s="9">
        <f>(Table21[[#This Row],[Adj Close]]-Table21[[#This Row],[3-MA]])</f>
        <v>0.19136666666666713</v>
      </c>
      <c r="J729" s="5">
        <f t="shared" si="57"/>
        <v>3.6621201111111286E-2</v>
      </c>
      <c r="K729" s="5">
        <f>ABS(Table21[[#This Row],[Erorr 2]])</f>
        <v>0.19136666666666713</v>
      </c>
      <c r="L729" s="8">
        <f>Table21[[#This Row],[Abs Erorr 2]]/Table21[[#This Row],[Adj Close]]</f>
        <v>3.6009759830394804E-2</v>
      </c>
      <c r="M729" s="6">
        <f t="shared" si="59"/>
        <v>5.157866666666667</v>
      </c>
      <c r="N729" s="11">
        <f>Table21[[#This Row],[Adj Close]]-Table21[[#This Row],[6-MA]]</f>
        <v>0.1564333333333332</v>
      </c>
      <c r="O729" s="12">
        <f>(Table21[[#This Row],[Adj Close]]-M729)^2</f>
        <v>2.4471387777777735E-2</v>
      </c>
      <c r="P729" s="12">
        <f>ABS(Table21[[#This Row],[Erorr 3]])</f>
        <v>0.1564333333333332</v>
      </c>
      <c r="Q729" s="182">
        <f>Table21[[#This Row],[Abs Erorr 3]]/Table21[[#This Row],[Adj Close]]</f>
        <v>2.9436300798474532E-2</v>
      </c>
    </row>
    <row r="730" spans="1:17" x14ac:dyDescent="0.3">
      <c r="A730" s="72">
        <v>44519</v>
      </c>
      <c r="B730" s="95">
        <v>5.2961</v>
      </c>
      <c r="C730" s="6">
        <f t="shared" si="56"/>
        <v>5.3143000000000002</v>
      </c>
      <c r="D730" s="19">
        <f>Table21[[#This Row],[Adj Close]]-Table21[[#This Row],[Naive Trend ]]</f>
        <v>-1.8200000000000216E-2</v>
      </c>
      <c r="E730" s="7">
        <f t="shared" si="55"/>
        <v>3.3124000000000787E-4</v>
      </c>
      <c r="F730" s="7">
        <f>ABS(Table21[[#This Row],[Erorr 1]])</f>
        <v>1.8200000000000216E-2</v>
      </c>
      <c r="G730" s="8">
        <f>Table21[[#This Row],[Abs Erorr 1]]/Table21[[#This Row],[Adj Close]]</f>
        <v>3.4364910028134316E-3</v>
      </c>
      <c r="H730" s="6">
        <f t="shared" si="58"/>
        <v>5.1958333333333329</v>
      </c>
      <c r="I730" s="9">
        <f>(Table21[[#This Row],[Adj Close]]-Table21[[#This Row],[3-MA]])</f>
        <v>0.10026666666666717</v>
      </c>
      <c r="J730" s="5">
        <f t="shared" si="57"/>
        <v>1.0053404444444546E-2</v>
      </c>
      <c r="K730" s="5">
        <f>ABS(Table21[[#This Row],[Erorr 2]])</f>
        <v>0.10026666666666717</v>
      </c>
      <c r="L730" s="8">
        <f>Table21[[#This Row],[Abs Erorr 2]]/Table21[[#This Row],[Adj Close]]</f>
        <v>1.8932170213301708E-2</v>
      </c>
      <c r="M730" s="6">
        <f t="shared" si="59"/>
        <v>5.1776166666666672</v>
      </c>
      <c r="N730" s="11">
        <f>Table21[[#This Row],[Adj Close]]-Table21[[#This Row],[6-MA]]</f>
        <v>0.11848333333333283</v>
      </c>
      <c r="O730" s="12">
        <f>(Table21[[#This Row],[Adj Close]]-M730)^2</f>
        <v>1.4038300277777659E-2</v>
      </c>
      <c r="P730" s="12">
        <f>ABS(Table21[[#This Row],[Erorr 3]])</f>
        <v>0.11848333333333283</v>
      </c>
      <c r="Q730" s="182">
        <f>Table21[[#This Row],[Abs Erorr 3]]/Table21[[#This Row],[Adj Close]]</f>
        <v>2.2371808185897703E-2</v>
      </c>
    </row>
    <row r="731" spans="1:17" x14ac:dyDescent="0.3">
      <c r="A731" s="72">
        <v>44522</v>
      </c>
      <c r="B731" s="95">
        <v>5.1776</v>
      </c>
      <c r="C731" s="6">
        <f t="shared" si="56"/>
        <v>5.2961</v>
      </c>
      <c r="D731" s="19">
        <f>Table21[[#This Row],[Adj Close]]-Table21[[#This Row],[Naive Trend ]]</f>
        <v>-0.11850000000000005</v>
      </c>
      <c r="E731" s="7">
        <f t="shared" si="55"/>
        <v>1.4042250000000011E-2</v>
      </c>
      <c r="F731" s="7">
        <f>ABS(Table21[[#This Row],[Erorr 1]])</f>
        <v>0.11850000000000005</v>
      </c>
      <c r="G731" s="8">
        <f>Table21[[#This Row],[Abs Erorr 1]]/Table21[[#This Row],[Adj Close]]</f>
        <v>2.288705191594562E-2</v>
      </c>
      <c r="H731" s="6">
        <f t="shared" si="58"/>
        <v>5.262666666666667</v>
      </c>
      <c r="I731" s="9">
        <f>(Table21[[#This Row],[Adj Close]]-Table21[[#This Row],[3-MA]])</f>
        <v>-8.5066666666667068E-2</v>
      </c>
      <c r="J731" s="5">
        <f t="shared" si="57"/>
        <v>7.2363377777778463E-3</v>
      </c>
      <c r="K731" s="5">
        <f>ABS(Table21[[#This Row],[Erorr 2]])</f>
        <v>8.5066666666667068E-2</v>
      </c>
      <c r="L731" s="8">
        <f>Table21[[#This Row],[Abs Erorr 2]]/Table21[[#This Row],[Adj Close]]</f>
        <v>1.6429748660898306E-2</v>
      </c>
      <c r="M731" s="6">
        <f t="shared" si="59"/>
        <v>5.1927999999999992</v>
      </c>
      <c r="N731" s="11">
        <f>Table21[[#This Row],[Adj Close]]-Table21[[#This Row],[6-MA]]</f>
        <v>-1.5199999999999214E-2</v>
      </c>
      <c r="O731" s="12">
        <f>(Table21[[#This Row],[Adj Close]]-M731)^2</f>
        <v>2.310399999999761E-4</v>
      </c>
      <c r="P731" s="12">
        <f>ABS(Table21[[#This Row],[Erorr 3]])</f>
        <v>1.5199999999999214E-2</v>
      </c>
      <c r="Q731" s="182">
        <f>Table21[[#This Row],[Abs Erorr 3]]/Table21[[#This Row],[Adj Close]]</f>
        <v>2.9357231149565849E-3</v>
      </c>
    </row>
    <row r="732" spans="1:17" x14ac:dyDescent="0.3">
      <c r="A732" s="72">
        <v>44523</v>
      </c>
      <c r="B732" s="95">
        <v>5.2141000000000002</v>
      </c>
      <c r="C732" s="6">
        <f t="shared" si="56"/>
        <v>5.1776</v>
      </c>
      <c r="D732" s="19">
        <f>Table21[[#This Row],[Adj Close]]-Table21[[#This Row],[Naive Trend ]]</f>
        <v>3.6500000000000199E-2</v>
      </c>
      <c r="E732" s="7">
        <f t="shared" si="55"/>
        <v>1.3322500000000146E-3</v>
      </c>
      <c r="F732" s="7">
        <f>ABS(Table21[[#This Row],[Erorr 1]])</f>
        <v>3.6500000000000199E-2</v>
      </c>
      <c r="G732" s="8">
        <f>Table21[[#This Row],[Abs Erorr 1]]/Table21[[#This Row],[Adj Close]]</f>
        <v>7.0002493239485625E-3</v>
      </c>
      <c r="H732" s="6">
        <f t="shared" si="58"/>
        <v>5.262666666666667</v>
      </c>
      <c r="I732" s="9">
        <f>(Table21[[#This Row],[Adj Close]]-Table21[[#This Row],[3-MA]])</f>
        <v>-4.8566666666666869E-2</v>
      </c>
      <c r="J732" s="5">
        <f t="shared" si="57"/>
        <v>2.358721111111131E-3</v>
      </c>
      <c r="K732" s="5">
        <f>ABS(Table21[[#This Row],[Erorr 2]])</f>
        <v>4.8566666666666869E-2</v>
      </c>
      <c r="L732" s="8">
        <f>Table21[[#This Row],[Abs Erorr 2]]/Table21[[#This Row],[Adj Close]]</f>
        <v>9.3144869999936455E-3</v>
      </c>
      <c r="M732" s="6">
        <f t="shared" si="59"/>
        <v>5.1927999999999992</v>
      </c>
      <c r="N732" s="11">
        <f>Table21[[#This Row],[Adj Close]]-Table21[[#This Row],[6-MA]]</f>
        <v>2.1300000000000985E-2</v>
      </c>
      <c r="O732" s="12">
        <f>(Table21[[#This Row],[Adj Close]]-M732)^2</f>
        <v>4.5369000000004193E-4</v>
      </c>
      <c r="P732" s="12">
        <f>ABS(Table21[[#This Row],[Erorr 3]])</f>
        <v>2.1300000000000985E-2</v>
      </c>
      <c r="Q732" s="182">
        <f>Table21[[#This Row],[Abs Erorr 3]]/Table21[[#This Row],[Adj Close]]</f>
        <v>4.0850770027427525E-3</v>
      </c>
    </row>
    <row r="733" spans="1:17" x14ac:dyDescent="0.3">
      <c r="A733" s="72">
        <v>44524</v>
      </c>
      <c r="B733" s="95">
        <v>5.2504999999999997</v>
      </c>
      <c r="C733" s="6">
        <f t="shared" si="56"/>
        <v>5.2141000000000002</v>
      </c>
      <c r="D733" s="19">
        <f>Table21[[#This Row],[Adj Close]]-Table21[[#This Row],[Naive Trend ]]</f>
        <v>3.6399999999999544E-2</v>
      </c>
      <c r="E733" s="7">
        <f t="shared" si="55"/>
        <v>1.3249599999999669E-3</v>
      </c>
      <c r="F733" s="7">
        <f>ABS(Table21[[#This Row],[Erorr 1]])</f>
        <v>3.6399999999999544E-2</v>
      </c>
      <c r="G733" s="8">
        <f>Table21[[#This Row],[Abs Erorr 1]]/Table21[[#This Row],[Adj Close]]</f>
        <v>6.9326730787543176E-3</v>
      </c>
      <c r="H733" s="6">
        <f t="shared" si="58"/>
        <v>5.2292666666666667</v>
      </c>
      <c r="I733" s="9">
        <f>(Table21[[#This Row],[Adj Close]]-Table21[[#This Row],[3-MA]])</f>
        <v>2.1233333333332993E-2</v>
      </c>
      <c r="J733" s="5">
        <f t="shared" si="57"/>
        <v>4.5085444444442998E-4</v>
      </c>
      <c r="K733" s="5">
        <f>ABS(Table21[[#This Row],[Erorr 2]])</f>
        <v>2.1233333333332993E-2</v>
      </c>
      <c r="L733" s="8">
        <f>Table21[[#This Row],[Abs Erorr 2]]/Table21[[#This Row],[Adj Close]]</f>
        <v>4.0440592959400043E-3</v>
      </c>
      <c r="M733" s="6">
        <f t="shared" si="59"/>
        <v>5.2125500000000002</v>
      </c>
      <c r="N733" s="11">
        <f>Table21[[#This Row],[Adj Close]]-Table21[[#This Row],[6-MA]]</f>
        <v>3.7949999999999484E-2</v>
      </c>
      <c r="O733" s="12">
        <f>(Table21[[#This Row],[Adj Close]]-M733)^2</f>
        <v>1.4402024999999609E-3</v>
      </c>
      <c r="P733" s="12">
        <f>ABS(Table21[[#This Row],[Erorr 3]])</f>
        <v>3.7949999999999484E-2</v>
      </c>
      <c r="Q733" s="182">
        <f>Table21[[#This Row],[Abs Erorr 3]]/Table21[[#This Row],[Adj Close]]</f>
        <v>7.2278830587562109E-3</v>
      </c>
    </row>
    <row r="734" spans="1:17" x14ac:dyDescent="0.3">
      <c r="A734" s="72">
        <v>44526</v>
      </c>
      <c r="B734" s="95">
        <v>5.0590999999999999</v>
      </c>
      <c r="C734" s="6">
        <f t="shared" si="56"/>
        <v>5.2504999999999997</v>
      </c>
      <c r="D734" s="19">
        <f>Table21[[#This Row],[Adj Close]]-Table21[[#This Row],[Naive Trend ]]</f>
        <v>-0.19139999999999979</v>
      </c>
      <c r="E734" s="7">
        <f t="shared" si="55"/>
        <v>3.6633959999999924E-2</v>
      </c>
      <c r="F734" s="7">
        <f>ABS(Table21[[#This Row],[Erorr 1]])</f>
        <v>0.19139999999999979</v>
      </c>
      <c r="G734" s="8">
        <f>Table21[[#This Row],[Abs Erorr 1]]/Table21[[#This Row],[Adj Close]]</f>
        <v>3.7832816113537941E-2</v>
      </c>
      <c r="H734" s="6">
        <f t="shared" si="58"/>
        <v>5.2140666666666666</v>
      </c>
      <c r="I734" s="9">
        <f>(Table21[[#This Row],[Adj Close]]-Table21[[#This Row],[3-MA]])</f>
        <v>-0.1549666666666667</v>
      </c>
      <c r="J734" s="5">
        <f t="shared" si="57"/>
        <v>2.4014667777777787E-2</v>
      </c>
      <c r="K734" s="5">
        <f>ABS(Table21[[#This Row],[Erorr 2]])</f>
        <v>0.1549666666666667</v>
      </c>
      <c r="L734" s="8">
        <f>Table21[[#This Row],[Abs Erorr 2]]/Table21[[#This Row],[Adj Close]]</f>
        <v>3.0631271701817852E-2</v>
      </c>
      <c r="M734" s="6">
        <f t="shared" si="59"/>
        <v>5.2383666666666668</v>
      </c>
      <c r="N734" s="11">
        <f>Table21[[#This Row],[Adj Close]]-Table21[[#This Row],[6-MA]]</f>
        <v>-0.17926666666666691</v>
      </c>
      <c r="O734" s="12">
        <f>(Table21[[#This Row],[Adj Close]]-M734)^2</f>
        <v>3.2136537777777863E-2</v>
      </c>
      <c r="P734" s="12">
        <f>ABS(Table21[[#This Row],[Erorr 3]])</f>
        <v>0.17926666666666691</v>
      </c>
      <c r="Q734" s="182">
        <f>Table21[[#This Row],[Abs Erorr 3]]/Table21[[#This Row],[Adj Close]]</f>
        <v>3.5434497572031966E-2</v>
      </c>
    </row>
    <row r="735" spans="1:17" x14ac:dyDescent="0.3">
      <c r="A735" s="72">
        <v>44529</v>
      </c>
      <c r="B735" s="95">
        <v>5.1228999999999996</v>
      </c>
      <c r="C735" s="6">
        <f t="shared" si="56"/>
        <v>5.0590999999999999</v>
      </c>
      <c r="D735" s="19">
        <f>Table21[[#This Row],[Adj Close]]-Table21[[#This Row],[Naive Trend ]]</f>
        <v>6.3799999999999635E-2</v>
      </c>
      <c r="E735" s="7">
        <f t="shared" si="55"/>
        <v>4.070439999999953E-3</v>
      </c>
      <c r="F735" s="7">
        <f>ABS(Table21[[#This Row],[Erorr 1]])</f>
        <v>6.3799999999999635E-2</v>
      </c>
      <c r="G735" s="8">
        <f>Table21[[#This Row],[Abs Erorr 1]]/Table21[[#This Row],[Adj Close]]</f>
        <v>1.2453883542524672E-2</v>
      </c>
      <c r="H735" s="6">
        <f t="shared" si="58"/>
        <v>5.1745666666666672</v>
      </c>
      <c r="I735" s="9">
        <f>(Table21[[#This Row],[Adj Close]]-Table21[[#This Row],[3-MA]])</f>
        <v>-5.1666666666667638E-2</v>
      </c>
      <c r="J735" s="5">
        <f t="shared" si="57"/>
        <v>2.669444444444545E-3</v>
      </c>
      <c r="K735" s="5">
        <f>ABS(Table21[[#This Row],[Erorr 2]])</f>
        <v>5.1666666666667638E-2</v>
      </c>
      <c r="L735" s="8">
        <f>Table21[[#This Row],[Abs Erorr 2]]/Table21[[#This Row],[Adj Close]]</f>
        <v>1.0085433380832662E-2</v>
      </c>
      <c r="M735" s="6">
        <f t="shared" si="59"/>
        <v>5.2186166666666667</v>
      </c>
      <c r="N735" s="11">
        <f>Table21[[#This Row],[Adj Close]]-Table21[[#This Row],[6-MA]]</f>
        <v>-9.5716666666667116E-2</v>
      </c>
      <c r="O735" s="12">
        <f>(Table21[[#This Row],[Adj Close]]-M735)^2</f>
        <v>9.1616802777778634E-3</v>
      </c>
      <c r="P735" s="12">
        <f>ABS(Table21[[#This Row],[Erorr 3]])</f>
        <v>9.5716666666667116E-2</v>
      </c>
      <c r="Q735" s="182">
        <f>Table21[[#This Row],[Abs Erorr 3]]/Table21[[#This Row],[Adj Close]]</f>
        <v>1.8684078679393923E-2</v>
      </c>
    </row>
    <row r="736" spans="1:17" x14ac:dyDescent="0.3">
      <c r="A736" s="72">
        <v>44530</v>
      </c>
      <c r="B736" s="95">
        <v>5.1047000000000002</v>
      </c>
      <c r="C736" s="6">
        <f t="shared" si="56"/>
        <v>5.1228999999999996</v>
      </c>
      <c r="D736" s="19">
        <f>Table21[[#This Row],[Adj Close]]-Table21[[#This Row],[Naive Trend ]]</f>
        <v>-1.8199999999999328E-2</v>
      </c>
      <c r="E736" s="7">
        <f t="shared" si="55"/>
        <v>3.3123999999997556E-4</v>
      </c>
      <c r="F736" s="7">
        <f>ABS(Table21[[#This Row],[Erorr 1]])</f>
        <v>1.8199999999999328E-2</v>
      </c>
      <c r="G736" s="8">
        <f>Table21[[#This Row],[Abs Erorr 1]]/Table21[[#This Row],[Adj Close]]</f>
        <v>3.5653417438829562E-3</v>
      </c>
      <c r="H736" s="6">
        <f t="shared" si="58"/>
        <v>5.1441666666666661</v>
      </c>
      <c r="I736" s="9">
        <f>(Table21[[#This Row],[Adj Close]]-Table21[[#This Row],[3-MA]])</f>
        <v>-3.9466666666665873E-2</v>
      </c>
      <c r="J736" s="5">
        <f t="shared" si="57"/>
        <v>1.5576177777777151E-3</v>
      </c>
      <c r="K736" s="5">
        <f>ABS(Table21[[#This Row],[Erorr 2]])</f>
        <v>3.9466666666665873E-2</v>
      </c>
      <c r="L736" s="8">
        <f>Table21[[#This Row],[Abs Erorr 2]]/Table21[[#This Row],[Adj Close]]</f>
        <v>7.7314370416803873E-3</v>
      </c>
      <c r="M736" s="6">
        <f t="shared" si="59"/>
        <v>5.1867166666666664</v>
      </c>
      <c r="N736" s="11">
        <f>Table21[[#This Row],[Adj Close]]-Table21[[#This Row],[6-MA]]</f>
        <v>-8.2016666666666183E-2</v>
      </c>
      <c r="O736" s="12">
        <f>(Table21[[#This Row],[Adj Close]]-M736)^2</f>
        <v>6.7267336111110319E-3</v>
      </c>
      <c r="P736" s="12">
        <f>ABS(Table21[[#This Row],[Erorr 3]])</f>
        <v>8.2016666666666183E-2</v>
      </c>
      <c r="Q736" s="182">
        <f>Table21[[#This Row],[Abs Erorr 3]]/Table21[[#This Row],[Adj Close]]</f>
        <v>1.6066892602242283E-2</v>
      </c>
    </row>
    <row r="737" spans="1:17" x14ac:dyDescent="0.3">
      <c r="A737" s="72">
        <v>44531</v>
      </c>
      <c r="B737" s="95">
        <v>5.0682</v>
      </c>
      <c r="C737" s="6">
        <f t="shared" si="56"/>
        <v>5.1047000000000002</v>
      </c>
      <c r="D737" s="19">
        <f>Table21[[#This Row],[Adj Close]]-Table21[[#This Row],[Naive Trend ]]</f>
        <v>-3.6500000000000199E-2</v>
      </c>
      <c r="E737" s="7">
        <f t="shared" si="55"/>
        <v>1.3322500000000146E-3</v>
      </c>
      <c r="F737" s="7">
        <f>ABS(Table21[[#This Row],[Erorr 1]])</f>
        <v>3.6500000000000199E-2</v>
      </c>
      <c r="G737" s="8">
        <f>Table21[[#This Row],[Abs Erorr 1]]/Table21[[#This Row],[Adj Close]]</f>
        <v>7.2017678860345291E-3</v>
      </c>
      <c r="H737" s="6">
        <f t="shared" si="58"/>
        <v>5.0955666666666666</v>
      </c>
      <c r="I737" s="9">
        <f>(Table21[[#This Row],[Adj Close]]-Table21[[#This Row],[3-MA]])</f>
        <v>-2.7366666666666539E-2</v>
      </c>
      <c r="J737" s="5">
        <f t="shared" si="57"/>
        <v>7.4893444444443745E-4</v>
      </c>
      <c r="K737" s="5">
        <f>ABS(Table21[[#This Row],[Erorr 2]])</f>
        <v>2.7366666666666539E-2</v>
      </c>
      <c r="L737" s="8">
        <f>Table21[[#This Row],[Abs Erorr 2]]/Table21[[#This Row],[Adj Close]]</f>
        <v>5.3996816752824549E-3</v>
      </c>
      <c r="M737" s="6">
        <f t="shared" si="59"/>
        <v>5.1548166666666662</v>
      </c>
      <c r="N737" s="11">
        <f>Table21[[#This Row],[Adj Close]]-Table21[[#This Row],[6-MA]]</f>
        <v>-8.661666666666612E-2</v>
      </c>
      <c r="O737" s="12">
        <f>(Table21[[#This Row],[Adj Close]]-M737)^2</f>
        <v>7.5024469444443494E-3</v>
      </c>
      <c r="P737" s="12">
        <f>ABS(Table21[[#This Row],[Erorr 3]])</f>
        <v>8.661666666666612E-2</v>
      </c>
      <c r="Q737" s="182">
        <f>Table21[[#This Row],[Abs Erorr 3]]/Table21[[#This Row],[Adj Close]]</f>
        <v>1.7090222695763015E-2</v>
      </c>
    </row>
    <row r="738" spans="1:17" x14ac:dyDescent="0.3">
      <c r="A738" s="72">
        <v>44532</v>
      </c>
      <c r="B738" s="95">
        <v>5.2323000000000004</v>
      </c>
      <c r="C738" s="6">
        <f t="shared" si="56"/>
        <v>5.0682</v>
      </c>
      <c r="D738" s="19">
        <f>Table21[[#This Row],[Adj Close]]-Table21[[#This Row],[Naive Trend ]]</f>
        <v>0.16410000000000036</v>
      </c>
      <c r="E738" s="7">
        <f t="shared" si="55"/>
        <v>2.6928810000000115E-2</v>
      </c>
      <c r="F738" s="7">
        <f>ABS(Table21[[#This Row],[Erorr 1]])</f>
        <v>0.16410000000000036</v>
      </c>
      <c r="G738" s="8">
        <f>Table21[[#This Row],[Abs Erorr 1]]/Table21[[#This Row],[Adj Close]]</f>
        <v>3.1362880568774794E-2</v>
      </c>
      <c r="H738" s="6">
        <f t="shared" si="58"/>
        <v>5.0986000000000002</v>
      </c>
      <c r="I738" s="9">
        <f>(Table21[[#This Row],[Adj Close]]-Table21[[#This Row],[3-MA]])</f>
        <v>0.13370000000000015</v>
      </c>
      <c r="J738" s="5">
        <f t="shared" si="57"/>
        <v>1.7875690000000041E-2</v>
      </c>
      <c r="K738" s="5">
        <f>ABS(Table21[[#This Row],[Erorr 2]])</f>
        <v>0.13370000000000015</v>
      </c>
      <c r="L738" s="8">
        <f>Table21[[#This Row],[Abs Erorr 2]]/Table21[[#This Row],[Adj Close]]</f>
        <v>2.5552816161152868E-2</v>
      </c>
      <c r="M738" s="6">
        <f t="shared" si="59"/>
        <v>5.1365833333333333</v>
      </c>
      <c r="N738" s="11">
        <f>Table21[[#This Row],[Adj Close]]-Table21[[#This Row],[6-MA]]</f>
        <v>9.5716666666667116E-2</v>
      </c>
      <c r="O738" s="12">
        <f>(Table21[[#This Row],[Adj Close]]-M738)^2</f>
        <v>9.1616802777778634E-3</v>
      </c>
      <c r="P738" s="12">
        <f>ABS(Table21[[#This Row],[Erorr 3]])</f>
        <v>9.5716666666667116E-2</v>
      </c>
      <c r="Q738" s="182">
        <f>Table21[[#This Row],[Abs Erorr 3]]/Table21[[#This Row],[Adj Close]]</f>
        <v>1.8293420993954305E-2</v>
      </c>
    </row>
    <row r="739" spans="1:17" x14ac:dyDescent="0.3">
      <c r="A739" s="72">
        <v>44533</v>
      </c>
      <c r="B739" s="95">
        <v>5.1593999999999998</v>
      </c>
      <c r="C739" s="6">
        <f t="shared" si="56"/>
        <v>5.2323000000000004</v>
      </c>
      <c r="D739" s="19">
        <f>Table21[[#This Row],[Adj Close]]-Table21[[#This Row],[Naive Trend ]]</f>
        <v>-7.2900000000000631E-2</v>
      </c>
      <c r="E739" s="7">
        <f t="shared" si="55"/>
        <v>5.3144100000000923E-3</v>
      </c>
      <c r="F739" s="7">
        <f>ABS(Table21[[#This Row],[Erorr 1]])</f>
        <v>7.2900000000000631E-2</v>
      </c>
      <c r="G739" s="8">
        <f>Table21[[#This Row],[Abs Erorr 1]]/Table21[[#This Row],[Adj Close]]</f>
        <v>1.4129549947668456E-2</v>
      </c>
      <c r="H739" s="6">
        <f t="shared" si="58"/>
        <v>5.1350666666666669</v>
      </c>
      <c r="I739" s="9">
        <f>(Table21[[#This Row],[Adj Close]]-Table21[[#This Row],[3-MA]])</f>
        <v>2.4333333333332874E-2</v>
      </c>
      <c r="J739" s="5">
        <f t="shared" si="57"/>
        <v>5.9211111111108874E-4</v>
      </c>
      <c r="K739" s="5">
        <f>ABS(Table21[[#This Row],[Erorr 2]])</f>
        <v>2.4333333333332874E-2</v>
      </c>
      <c r="L739" s="8">
        <f>Table21[[#This Row],[Abs Erorr 2]]/Table21[[#This Row],[Adj Close]]</f>
        <v>4.7163106821205714E-3</v>
      </c>
      <c r="M739" s="6">
        <f t="shared" si="59"/>
        <v>5.1396166666666661</v>
      </c>
      <c r="N739" s="11">
        <f>Table21[[#This Row],[Adj Close]]-Table21[[#This Row],[6-MA]]</f>
        <v>1.9783333333333708E-2</v>
      </c>
      <c r="O739" s="12">
        <f>(Table21[[#This Row],[Adj Close]]-M739)^2</f>
        <v>3.9138027777779261E-4</v>
      </c>
      <c r="P739" s="12">
        <f>ABS(Table21[[#This Row],[Erorr 3]])</f>
        <v>1.9783333333333708E-2</v>
      </c>
      <c r="Q739" s="182">
        <f>Table21[[#This Row],[Abs Erorr 3]]/Table21[[#This Row],[Adj Close]]</f>
        <v>3.8344251915598147E-3</v>
      </c>
    </row>
    <row r="740" spans="1:17" x14ac:dyDescent="0.3">
      <c r="A740" s="72">
        <v>44536</v>
      </c>
      <c r="B740" s="95">
        <v>5.1867000000000001</v>
      </c>
      <c r="C740" s="6">
        <f t="shared" si="56"/>
        <v>5.1593999999999998</v>
      </c>
      <c r="D740" s="19">
        <f>Table21[[#This Row],[Adj Close]]-Table21[[#This Row],[Naive Trend ]]</f>
        <v>2.7300000000000324E-2</v>
      </c>
      <c r="E740" s="7">
        <f t="shared" si="55"/>
        <v>7.4529000000001769E-4</v>
      </c>
      <c r="F740" s="7">
        <f>ABS(Table21[[#This Row],[Erorr 1]])</f>
        <v>2.7300000000000324E-2</v>
      </c>
      <c r="G740" s="8">
        <f>Table21[[#This Row],[Abs Erorr 1]]/Table21[[#This Row],[Adj Close]]</f>
        <v>5.2634623170802865E-3</v>
      </c>
      <c r="H740" s="6">
        <f t="shared" si="58"/>
        <v>5.1532999999999998</v>
      </c>
      <c r="I740" s="9">
        <f>(Table21[[#This Row],[Adj Close]]-Table21[[#This Row],[3-MA]])</f>
        <v>3.3400000000000318E-2</v>
      </c>
      <c r="J740" s="5">
        <f t="shared" si="57"/>
        <v>1.1155600000000213E-3</v>
      </c>
      <c r="K740" s="5">
        <f>ABS(Table21[[#This Row],[Erorr 2]])</f>
        <v>3.3400000000000318E-2</v>
      </c>
      <c r="L740" s="8">
        <f>Table21[[#This Row],[Abs Erorr 2]]/Table21[[#This Row],[Adj Close]]</f>
        <v>6.4395473036806287E-3</v>
      </c>
      <c r="M740" s="6">
        <f t="shared" si="59"/>
        <v>5.1244333333333332</v>
      </c>
      <c r="N740" s="11">
        <f>Table21[[#This Row],[Adj Close]]-Table21[[#This Row],[6-MA]]</f>
        <v>6.2266666666666914E-2</v>
      </c>
      <c r="O740" s="12">
        <f>(Table21[[#This Row],[Adj Close]]-M740)^2</f>
        <v>3.8771377777778084E-3</v>
      </c>
      <c r="P740" s="12">
        <f>ABS(Table21[[#This Row],[Erorr 3]])</f>
        <v>6.2266666666666914E-2</v>
      </c>
      <c r="Q740" s="182">
        <f>Table21[[#This Row],[Abs Erorr 3]]/Table21[[#This Row],[Adj Close]]</f>
        <v>1.2005064234805737E-2</v>
      </c>
    </row>
    <row r="741" spans="1:17" x14ac:dyDescent="0.3">
      <c r="A741" s="72">
        <v>44537</v>
      </c>
      <c r="B741" s="95">
        <v>5.3781999999999996</v>
      </c>
      <c r="C741" s="6">
        <f t="shared" si="56"/>
        <v>5.1867000000000001</v>
      </c>
      <c r="D741" s="19">
        <f>Table21[[#This Row],[Adj Close]]-Table21[[#This Row],[Naive Trend ]]</f>
        <v>0.19149999999999956</v>
      </c>
      <c r="E741" s="7">
        <f t="shared" si="55"/>
        <v>3.667224999999983E-2</v>
      </c>
      <c r="F741" s="7">
        <f>ABS(Table21[[#This Row],[Erorr 1]])</f>
        <v>0.19149999999999956</v>
      </c>
      <c r="G741" s="8">
        <f>Table21[[#This Row],[Abs Erorr 1]]/Table21[[#This Row],[Adj Close]]</f>
        <v>3.560670856420356E-2</v>
      </c>
      <c r="H741" s="6">
        <f t="shared" si="58"/>
        <v>5.1928000000000001</v>
      </c>
      <c r="I741" s="9">
        <f>(Table21[[#This Row],[Adj Close]]-Table21[[#This Row],[3-MA]])</f>
        <v>0.18539999999999957</v>
      </c>
      <c r="J741" s="5">
        <f t="shared" si="57"/>
        <v>3.437315999999984E-2</v>
      </c>
      <c r="K741" s="5">
        <f>ABS(Table21[[#This Row],[Erorr 2]])</f>
        <v>0.18539999999999957</v>
      </c>
      <c r="L741" s="8">
        <f>Table21[[#This Row],[Abs Erorr 2]]/Table21[[#This Row],[Adj Close]]</f>
        <v>3.4472500092967831E-2</v>
      </c>
      <c r="M741" s="6">
        <f t="shared" si="59"/>
        <v>5.1457000000000006</v>
      </c>
      <c r="N741" s="11">
        <f>Table21[[#This Row],[Adj Close]]-Table21[[#This Row],[6-MA]]</f>
        <v>0.23249999999999904</v>
      </c>
      <c r="O741" s="12">
        <f>(Table21[[#This Row],[Adj Close]]-M741)^2</f>
        <v>5.4056249999999556E-2</v>
      </c>
      <c r="P741" s="12">
        <f>ABS(Table21[[#This Row],[Erorr 3]])</f>
        <v>0.23249999999999904</v>
      </c>
      <c r="Q741" s="182">
        <f>Table21[[#This Row],[Abs Erorr 3]]/Table21[[#This Row],[Adj Close]]</f>
        <v>4.3230076977427215E-2</v>
      </c>
    </row>
    <row r="742" spans="1:17" x14ac:dyDescent="0.3">
      <c r="A742" s="72">
        <v>44538</v>
      </c>
      <c r="B742" s="95">
        <v>5.3417000000000003</v>
      </c>
      <c r="C742" s="6">
        <f t="shared" si="56"/>
        <v>5.3781999999999996</v>
      </c>
      <c r="D742" s="19">
        <f>Table21[[#This Row],[Adj Close]]-Table21[[#This Row],[Naive Trend ]]</f>
        <v>-3.6499999999999311E-2</v>
      </c>
      <c r="E742" s="7">
        <f t="shared" si="55"/>
        <v>1.3322499999999498E-3</v>
      </c>
      <c r="F742" s="7">
        <f>ABS(Table21[[#This Row],[Erorr 1]])</f>
        <v>3.6499999999999311E-2</v>
      </c>
      <c r="G742" s="8">
        <f>Table21[[#This Row],[Abs Erorr 1]]/Table21[[#This Row],[Adj Close]]</f>
        <v>6.8330306831157327E-3</v>
      </c>
      <c r="H742" s="6">
        <f t="shared" si="58"/>
        <v>5.2414333333333332</v>
      </c>
      <c r="I742" s="9">
        <f>(Table21[[#This Row],[Adj Close]]-Table21[[#This Row],[3-MA]])</f>
        <v>0.10026666666666717</v>
      </c>
      <c r="J742" s="5">
        <f t="shared" si="57"/>
        <v>1.0053404444444546E-2</v>
      </c>
      <c r="K742" s="5">
        <f>ABS(Table21[[#This Row],[Erorr 2]])</f>
        <v>0.10026666666666717</v>
      </c>
      <c r="L742" s="8">
        <f>Table21[[#This Row],[Abs Erorr 2]]/Table21[[#This Row],[Adj Close]]</f>
        <v>1.87705536938928E-2</v>
      </c>
      <c r="M742" s="6">
        <f t="shared" si="59"/>
        <v>5.18825</v>
      </c>
      <c r="N742" s="11">
        <f>Table21[[#This Row],[Adj Close]]-Table21[[#This Row],[6-MA]]</f>
        <v>0.15345000000000031</v>
      </c>
      <c r="O742" s="12">
        <f>(Table21[[#This Row],[Adj Close]]-M742)^2</f>
        <v>2.3546902500000095E-2</v>
      </c>
      <c r="P742" s="12">
        <f>ABS(Table21[[#This Row],[Erorr 3]])</f>
        <v>0.15345000000000031</v>
      </c>
      <c r="Q742" s="182">
        <f>Table21[[#This Row],[Abs Erorr 3]]/Table21[[#This Row],[Adj Close]]</f>
        <v>2.8726809817099481E-2</v>
      </c>
    </row>
    <row r="743" spans="1:17" x14ac:dyDescent="0.3">
      <c r="A743" s="72">
        <v>44539</v>
      </c>
      <c r="B743" s="95">
        <v>5.4602000000000004</v>
      </c>
      <c r="C743" s="6">
        <f t="shared" si="56"/>
        <v>5.3417000000000003</v>
      </c>
      <c r="D743" s="19">
        <f>Table21[[#This Row],[Adj Close]]-Table21[[#This Row],[Naive Trend ]]</f>
        <v>0.11850000000000005</v>
      </c>
      <c r="E743" s="7">
        <f t="shared" si="55"/>
        <v>1.4042250000000011E-2</v>
      </c>
      <c r="F743" s="7">
        <f>ABS(Table21[[#This Row],[Erorr 1]])</f>
        <v>0.11850000000000005</v>
      </c>
      <c r="G743" s="8">
        <f>Table21[[#This Row],[Abs Erorr 1]]/Table21[[#This Row],[Adj Close]]</f>
        <v>2.1702501739863017E-2</v>
      </c>
      <c r="H743" s="6">
        <f t="shared" si="58"/>
        <v>5.3022</v>
      </c>
      <c r="I743" s="9">
        <f>(Table21[[#This Row],[Adj Close]]-Table21[[#This Row],[3-MA]])</f>
        <v>0.15800000000000036</v>
      </c>
      <c r="J743" s="5">
        <f t="shared" si="57"/>
        <v>2.4964000000000115E-2</v>
      </c>
      <c r="K743" s="5">
        <f>ABS(Table21[[#This Row],[Erorr 2]])</f>
        <v>0.15800000000000036</v>
      </c>
      <c r="L743" s="8">
        <f>Table21[[#This Row],[Abs Erorr 2]]/Table21[[#This Row],[Adj Close]]</f>
        <v>2.8936668986484077E-2</v>
      </c>
      <c r="M743" s="6">
        <f t="shared" si="59"/>
        <v>5.2277499999999995</v>
      </c>
      <c r="N743" s="11">
        <f>Table21[[#This Row],[Adj Close]]-Table21[[#This Row],[6-MA]]</f>
        <v>0.23245000000000093</v>
      </c>
      <c r="O743" s="12">
        <f>(Table21[[#This Row],[Adj Close]]-M743)^2</f>
        <v>5.4033002500000434E-2</v>
      </c>
      <c r="P743" s="12">
        <f>ABS(Table21[[#This Row],[Erorr 3]])</f>
        <v>0.23245000000000093</v>
      </c>
      <c r="Q743" s="182">
        <f>Table21[[#This Row],[Abs Erorr 3]]/Table21[[#This Row],[Adj Close]]</f>
        <v>4.2571700670305287E-2</v>
      </c>
    </row>
    <row r="744" spans="1:17" x14ac:dyDescent="0.3">
      <c r="A744" s="72">
        <v>44540</v>
      </c>
      <c r="B744" s="95">
        <v>5.4874999999999998</v>
      </c>
      <c r="C744" s="6">
        <f t="shared" si="56"/>
        <v>5.4602000000000004</v>
      </c>
      <c r="D744" s="19">
        <f>Table21[[#This Row],[Adj Close]]-Table21[[#This Row],[Naive Trend ]]</f>
        <v>2.7299999999999436E-2</v>
      </c>
      <c r="E744" s="7">
        <f t="shared" si="55"/>
        <v>7.4528999999996922E-4</v>
      </c>
      <c r="F744" s="7">
        <f>ABS(Table21[[#This Row],[Erorr 1]])</f>
        <v>2.7299999999999436E-2</v>
      </c>
      <c r="G744" s="8">
        <f>Table21[[#This Row],[Abs Erorr 1]]/Table21[[#This Row],[Adj Close]]</f>
        <v>4.9749430523916968E-3</v>
      </c>
      <c r="H744" s="6">
        <f t="shared" si="58"/>
        <v>5.3933666666666662</v>
      </c>
      <c r="I744" s="9">
        <f>(Table21[[#This Row],[Adj Close]]-Table21[[#This Row],[3-MA]])</f>
        <v>9.4133333333333624E-2</v>
      </c>
      <c r="J744" s="5">
        <f t="shared" si="57"/>
        <v>8.8610844444444985E-3</v>
      </c>
      <c r="K744" s="5">
        <f>ABS(Table21[[#This Row],[Erorr 2]])</f>
        <v>9.4133333333333624E-2</v>
      </c>
      <c r="L744" s="8">
        <f>Table21[[#This Row],[Abs Erorr 2]]/Table21[[#This Row],[Adj Close]]</f>
        <v>1.7154138192862621E-2</v>
      </c>
      <c r="M744" s="6">
        <f t="shared" si="59"/>
        <v>5.2930833333333336</v>
      </c>
      <c r="N744" s="11">
        <f>Table21[[#This Row],[Adj Close]]-Table21[[#This Row],[6-MA]]</f>
        <v>0.19441666666666624</v>
      </c>
      <c r="O744" s="12">
        <f>(Table21[[#This Row],[Adj Close]]-M744)^2</f>
        <v>3.7797840277777613E-2</v>
      </c>
      <c r="P744" s="12">
        <f>ABS(Table21[[#This Row],[Erorr 3]])</f>
        <v>0.19441666666666624</v>
      </c>
      <c r="Q744" s="182">
        <f>Table21[[#This Row],[Abs Erorr 3]]/Table21[[#This Row],[Adj Close]]</f>
        <v>3.5429005315110021E-2</v>
      </c>
    </row>
    <row r="745" spans="1:17" x14ac:dyDescent="0.3">
      <c r="A745" s="72">
        <v>44543</v>
      </c>
      <c r="B745" s="95">
        <v>5.4511000000000003</v>
      </c>
      <c r="C745" s="6">
        <f t="shared" si="56"/>
        <v>5.4874999999999998</v>
      </c>
      <c r="D745" s="19">
        <f>Table21[[#This Row],[Adj Close]]-Table21[[#This Row],[Naive Trend ]]</f>
        <v>-3.6399999999999544E-2</v>
      </c>
      <c r="E745" s="7">
        <f t="shared" si="55"/>
        <v>1.3249599999999669E-3</v>
      </c>
      <c r="F745" s="7">
        <f>ABS(Table21[[#This Row],[Erorr 1]])</f>
        <v>3.6399999999999544E-2</v>
      </c>
      <c r="G745" s="8">
        <f>Table21[[#This Row],[Abs Erorr 1]]/Table21[[#This Row],[Adj Close]]</f>
        <v>6.6775513199169969E-3</v>
      </c>
      <c r="H745" s="6">
        <f t="shared" si="58"/>
        <v>5.4298000000000002</v>
      </c>
      <c r="I745" s="9">
        <f>(Table21[[#This Row],[Adj Close]]-Table21[[#This Row],[3-MA]])</f>
        <v>2.1300000000000097E-2</v>
      </c>
      <c r="J745" s="5">
        <f t="shared" si="57"/>
        <v>4.5369000000000409E-4</v>
      </c>
      <c r="K745" s="5">
        <f>ABS(Table21[[#This Row],[Erorr 2]])</f>
        <v>2.1300000000000097E-2</v>
      </c>
      <c r="L745" s="8">
        <f>Table21[[#This Row],[Abs Erorr 2]]/Table21[[#This Row],[Adj Close]]</f>
        <v>3.907468217424024E-3</v>
      </c>
      <c r="M745" s="6">
        <f t="shared" si="59"/>
        <v>5.3356166666666667</v>
      </c>
      <c r="N745" s="11">
        <f>Table21[[#This Row],[Adj Close]]-Table21[[#This Row],[6-MA]]</f>
        <v>0.1154833333333336</v>
      </c>
      <c r="O745" s="12">
        <f>(Table21[[#This Row],[Adj Close]]-M745)^2</f>
        <v>1.3336400277777841E-2</v>
      </c>
      <c r="P745" s="12">
        <f>ABS(Table21[[#This Row],[Erorr 3]])</f>
        <v>0.1154833333333336</v>
      </c>
      <c r="Q745" s="182">
        <f>Table21[[#This Row],[Abs Erorr 3]]/Table21[[#This Row],[Adj Close]]</f>
        <v>2.1185326509022693E-2</v>
      </c>
    </row>
    <row r="746" spans="1:17" x14ac:dyDescent="0.3">
      <c r="A746" s="72">
        <v>44544</v>
      </c>
      <c r="B746" s="95">
        <v>5.4328000000000003</v>
      </c>
      <c r="C746" s="6">
        <f t="shared" si="56"/>
        <v>5.4511000000000003</v>
      </c>
      <c r="D746" s="19">
        <f>Table21[[#This Row],[Adj Close]]-Table21[[#This Row],[Naive Trend ]]</f>
        <v>-1.8299999999999983E-2</v>
      </c>
      <c r="E746" s="7">
        <f t="shared" si="55"/>
        <v>3.3488999999999936E-4</v>
      </c>
      <c r="F746" s="7">
        <f>ABS(Table21[[#This Row],[Erorr 1]])</f>
        <v>1.8299999999999983E-2</v>
      </c>
      <c r="G746" s="8">
        <f>Table21[[#This Row],[Abs Erorr 1]]/Table21[[#This Row],[Adj Close]]</f>
        <v>3.3684288028272679E-3</v>
      </c>
      <c r="H746" s="6">
        <f t="shared" si="58"/>
        <v>5.4662666666666668</v>
      </c>
      <c r="I746" s="9">
        <f>(Table21[[#This Row],[Adj Close]]-Table21[[#This Row],[3-MA]])</f>
        <v>-3.3466666666666534E-2</v>
      </c>
      <c r="J746" s="5">
        <f t="shared" si="57"/>
        <v>1.1200177777777689E-3</v>
      </c>
      <c r="K746" s="5">
        <f>ABS(Table21[[#This Row],[Erorr 2]])</f>
        <v>3.3466666666666534E-2</v>
      </c>
      <c r="L746" s="8">
        <f>Table21[[#This Row],[Abs Erorr 2]]/Table21[[#This Row],[Adj Close]]</f>
        <v>6.1601138762086829E-3</v>
      </c>
      <c r="M746" s="6">
        <f t="shared" si="59"/>
        <v>5.3842333333333343</v>
      </c>
      <c r="N746" s="11">
        <f>Table21[[#This Row],[Adj Close]]-Table21[[#This Row],[6-MA]]</f>
        <v>4.8566666666665981E-2</v>
      </c>
      <c r="O746" s="12">
        <f>(Table21[[#This Row],[Adj Close]]-M746)^2</f>
        <v>2.3587211111110447E-3</v>
      </c>
      <c r="P746" s="12">
        <f>ABS(Table21[[#This Row],[Erorr 3]])</f>
        <v>4.8566666666665981E-2</v>
      </c>
      <c r="Q746" s="182">
        <f>Table21[[#This Row],[Abs Erorr 3]]/Table21[[#This Row],[Adj Close]]</f>
        <v>8.9395278064103179E-3</v>
      </c>
    </row>
    <row r="747" spans="1:17" x14ac:dyDescent="0.3">
      <c r="A747" s="72">
        <v>44545</v>
      </c>
      <c r="B747" s="95">
        <v>5.5877999999999997</v>
      </c>
      <c r="C747" s="6">
        <f t="shared" si="56"/>
        <v>5.4328000000000003</v>
      </c>
      <c r="D747" s="19">
        <f>Table21[[#This Row],[Adj Close]]-Table21[[#This Row],[Naive Trend ]]</f>
        <v>0.15499999999999936</v>
      </c>
      <c r="E747" s="7">
        <f t="shared" si="55"/>
        <v>2.4024999999999803E-2</v>
      </c>
      <c r="F747" s="7">
        <f>ABS(Table21[[#This Row],[Erorr 1]])</f>
        <v>0.15499999999999936</v>
      </c>
      <c r="G747" s="8">
        <f>Table21[[#This Row],[Abs Erorr 1]]/Table21[[#This Row],[Adj Close]]</f>
        <v>2.7739002827588562E-2</v>
      </c>
      <c r="H747" s="6">
        <f t="shared" si="58"/>
        <v>5.4571333333333341</v>
      </c>
      <c r="I747" s="9">
        <f>(Table21[[#This Row],[Adj Close]]-Table21[[#This Row],[3-MA]])</f>
        <v>0.1306666666666656</v>
      </c>
      <c r="J747" s="5">
        <f t="shared" si="57"/>
        <v>1.7073777777777497E-2</v>
      </c>
      <c r="K747" s="5">
        <f>ABS(Table21[[#This Row],[Erorr 2]])</f>
        <v>0.1306666666666656</v>
      </c>
      <c r="L747" s="8">
        <f>Table21[[#This Row],[Abs Erorr 2]]/Table21[[#This Row],[Adj Close]]</f>
        <v>2.3384277652504674E-2</v>
      </c>
      <c r="M747" s="6">
        <f t="shared" si="59"/>
        <v>5.425250000000001</v>
      </c>
      <c r="N747" s="11">
        <f>Table21[[#This Row],[Adj Close]]-Table21[[#This Row],[6-MA]]</f>
        <v>0.16254999999999864</v>
      </c>
      <c r="O747" s="12">
        <f>(Table21[[#This Row],[Adj Close]]-M747)^2</f>
        <v>2.6422502499999556E-2</v>
      </c>
      <c r="P747" s="12">
        <f>ABS(Table21[[#This Row],[Erorr 3]])</f>
        <v>0.16254999999999864</v>
      </c>
      <c r="Q747" s="182">
        <f>Table21[[#This Row],[Abs Erorr 3]]/Table21[[#This Row],[Adj Close]]</f>
        <v>2.9090160707254849E-2</v>
      </c>
    </row>
    <row r="748" spans="1:17" x14ac:dyDescent="0.3">
      <c r="A748" s="72">
        <v>44546</v>
      </c>
      <c r="B748" s="95">
        <v>5.524</v>
      </c>
      <c r="C748" s="6">
        <f t="shared" si="56"/>
        <v>5.5877999999999997</v>
      </c>
      <c r="D748" s="19">
        <f>Table21[[#This Row],[Adj Close]]-Table21[[#This Row],[Naive Trend ]]</f>
        <v>-6.3799999999999635E-2</v>
      </c>
      <c r="E748" s="7">
        <f t="shared" si="55"/>
        <v>4.070439999999953E-3</v>
      </c>
      <c r="F748" s="7">
        <f>ABS(Table21[[#This Row],[Erorr 1]])</f>
        <v>6.3799999999999635E-2</v>
      </c>
      <c r="G748" s="8">
        <f>Table21[[#This Row],[Abs Erorr 1]]/Table21[[#This Row],[Adj Close]]</f>
        <v>1.1549601737871042E-2</v>
      </c>
      <c r="H748" s="6">
        <f t="shared" si="58"/>
        <v>5.4905666666666662</v>
      </c>
      <c r="I748" s="9">
        <f>(Table21[[#This Row],[Adj Close]]-Table21[[#This Row],[3-MA]])</f>
        <v>3.343333333333387E-2</v>
      </c>
      <c r="J748" s="5">
        <f t="shared" si="57"/>
        <v>1.1177877777778136E-3</v>
      </c>
      <c r="K748" s="5">
        <f>ABS(Table21[[#This Row],[Erorr 2]])</f>
        <v>3.343333333333387E-2</v>
      </c>
      <c r="L748" s="8">
        <f>Table21[[#This Row],[Abs Erorr 2]]/Table21[[#This Row],[Adj Close]]</f>
        <v>6.0523775042240898E-3</v>
      </c>
      <c r="M748" s="6">
        <f t="shared" si="59"/>
        <v>5.4601833333333332</v>
      </c>
      <c r="N748" s="11">
        <f>Table21[[#This Row],[Adj Close]]-Table21[[#This Row],[6-MA]]</f>
        <v>6.3816666666666855E-2</v>
      </c>
      <c r="O748" s="12">
        <f>(Table21[[#This Row],[Adj Close]]-M748)^2</f>
        <v>4.0725669444444685E-3</v>
      </c>
      <c r="P748" s="12">
        <f>ABS(Table21[[#This Row],[Erorr 3]])</f>
        <v>6.3816666666666855E-2</v>
      </c>
      <c r="Q748" s="182">
        <f>Table21[[#This Row],[Abs Erorr 3]]/Table21[[#This Row],[Adj Close]]</f>
        <v>1.1552618875211234E-2</v>
      </c>
    </row>
    <row r="749" spans="1:17" x14ac:dyDescent="0.3">
      <c r="A749" s="72">
        <v>44547</v>
      </c>
      <c r="B749" s="95">
        <v>5.4783999999999997</v>
      </c>
      <c r="C749" s="6">
        <f t="shared" si="56"/>
        <v>5.524</v>
      </c>
      <c r="D749" s="19">
        <f>Table21[[#This Row],[Adj Close]]-Table21[[#This Row],[Naive Trend ]]</f>
        <v>-4.5600000000000307E-2</v>
      </c>
      <c r="E749" s="7">
        <f t="shared" si="55"/>
        <v>2.0793600000000279E-3</v>
      </c>
      <c r="F749" s="7">
        <f>ABS(Table21[[#This Row],[Erorr 1]])</f>
        <v>4.5600000000000307E-2</v>
      </c>
      <c r="G749" s="8">
        <f>Table21[[#This Row],[Abs Erorr 1]]/Table21[[#This Row],[Adj Close]]</f>
        <v>8.3235981308411779E-3</v>
      </c>
      <c r="H749" s="6">
        <f t="shared" si="58"/>
        <v>5.5148666666666664</v>
      </c>
      <c r="I749" s="9">
        <f>(Table21[[#This Row],[Adj Close]]-Table21[[#This Row],[3-MA]])</f>
        <v>-3.6466666666666647E-2</v>
      </c>
      <c r="J749" s="5">
        <f t="shared" si="57"/>
        <v>1.3298177777777763E-3</v>
      </c>
      <c r="K749" s="5">
        <f>ABS(Table21[[#This Row],[Erorr 2]])</f>
        <v>3.6466666666666647E-2</v>
      </c>
      <c r="L749" s="8">
        <f>Table21[[#This Row],[Abs Erorr 2]]/Table21[[#This Row],[Adj Close]]</f>
        <v>6.6564447040498411E-3</v>
      </c>
      <c r="M749" s="6">
        <f t="shared" si="59"/>
        <v>5.490566666666667</v>
      </c>
      <c r="N749" s="11">
        <f>Table21[[#This Row],[Adj Close]]-Table21[[#This Row],[6-MA]]</f>
        <v>-1.2166666666667325E-2</v>
      </c>
      <c r="O749" s="12">
        <f>(Table21[[#This Row],[Adj Close]]-M749)^2</f>
        <v>1.4802777777779379E-4</v>
      </c>
      <c r="P749" s="12">
        <f>ABS(Table21[[#This Row],[Erorr 3]])</f>
        <v>1.2166666666667325E-2</v>
      </c>
      <c r="Q749" s="182">
        <f>Table21[[#This Row],[Abs Erorr 3]]/Table21[[#This Row],[Adj Close]]</f>
        <v>2.2208430685359457E-3</v>
      </c>
    </row>
    <row r="750" spans="1:17" x14ac:dyDescent="0.3">
      <c r="A750" s="72">
        <v>44550</v>
      </c>
      <c r="B750" s="95">
        <v>5.3872999999999998</v>
      </c>
      <c r="C750" s="6">
        <f t="shared" si="56"/>
        <v>5.4783999999999997</v>
      </c>
      <c r="D750" s="19">
        <f>Table21[[#This Row],[Adj Close]]-Table21[[#This Row],[Naive Trend ]]</f>
        <v>-9.1099999999999959E-2</v>
      </c>
      <c r="E750" s="7">
        <f t="shared" si="55"/>
        <v>8.2992099999999926E-3</v>
      </c>
      <c r="F750" s="7">
        <f>ABS(Table21[[#This Row],[Erorr 1]])</f>
        <v>9.1099999999999959E-2</v>
      </c>
      <c r="G750" s="8">
        <f>Table21[[#This Row],[Abs Erorr 1]]/Table21[[#This Row],[Adj Close]]</f>
        <v>1.6910140515657188E-2</v>
      </c>
      <c r="H750" s="6">
        <f t="shared" si="58"/>
        <v>5.5300666666666665</v>
      </c>
      <c r="I750" s="9">
        <f>(Table21[[#This Row],[Adj Close]]-Table21[[#This Row],[3-MA]])</f>
        <v>-0.14276666666666671</v>
      </c>
      <c r="J750" s="5">
        <f t="shared" si="57"/>
        <v>2.0382321111111122E-2</v>
      </c>
      <c r="K750" s="5">
        <f>ABS(Table21[[#This Row],[Erorr 2]])</f>
        <v>0.14276666666666671</v>
      </c>
      <c r="L750" s="8">
        <f>Table21[[#This Row],[Abs Erorr 2]]/Table21[[#This Row],[Adj Close]]</f>
        <v>2.6500597083263733E-2</v>
      </c>
      <c r="M750" s="6">
        <f t="shared" si="59"/>
        <v>5.4936000000000007</v>
      </c>
      <c r="N750" s="11">
        <f>Table21[[#This Row],[Adj Close]]-Table21[[#This Row],[6-MA]]</f>
        <v>-0.10630000000000095</v>
      </c>
      <c r="O750" s="12">
        <f>(Table21[[#This Row],[Adj Close]]-M750)^2</f>
        <v>1.1299690000000202E-2</v>
      </c>
      <c r="P750" s="12">
        <f>ABS(Table21[[#This Row],[Erorr 3]])</f>
        <v>0.10630000000000095</v>
      </c>
      <c r="Q750" s="182">
        <f>Table21[[#This Row],[Abs Erorr 3]]/Table21[[#This Row],[Adj Close]]</f>
        <v>1.9731590963933874E-2</v>
      </c>
    </row>
    <row r="751" spans="1:17" x14ac:dyDescent="0.3">
      <c r="A751" s="72">
        <v>44551</v>
      </c>
      <c r="B751" s="95">
        <v>5.4420000000000002</v>
      </c>
      <c r="C751" s="6">
        <f t="shared" si="56"/>
        <v>5.3872999999999998</v>
      </c>
      <c r="D751" s="19">
        <f>Table21[[#This Row],[Adj Close]]-Table21[[#This Row],[Naive Trend ]]</f>
        <v>5.4700000000000415E-2</v>
      </c>
      <c r="E751" s="7">
        <f t="shared" si="55"/>
        <v>2.9920900000000453E-3</v>
      </c>
      <c r="F751" s="7">
        <f>ABS(Table21[[#This Row],[Erorr 1]])</f>
        <v>5.4700000000000415E-2</v>
      </c>
      <c r="G751" s="8">
        <f>Table21[[#This Row],[Abs Erorr 1]]/Table21[[#This Row],[Adj Close]]</f>
        <v>1.0051451672179421E-2</v>
      </c>
      <c r="H751" s="6">
        <f t="shared" si="58"/>
        <v>5.4632333333333323</v>
      </c>
      <c r="I751" s="9">
        <f>(Table21[[#This Row],[Adj Close]]-Table21[[#This Row],[3-MA]])</f>
        <v>-2.1233333333332105E-2</v>
      </c>
      <c r="J751" s="5">
        <f t="shared" si="57"/>
        <v>4.508544444443923E-4</v>
      </c>
      <c r="K751" s="5">
        <f>ABS(Table21[[#This Row],[Erorr 2]])</f>
        <v>2.1233333333332105E-2</v>
      </c>
      <c r="L751" s="8">
        <f>Table21[[#This Row],[Abs Erorr 2]]/Table21[[#This Row],[Adj Close]]</f>
        <v>3.9017518069334994E-3</v>
      </c>
      <c r="M751" s="6">
        <f t="shared" si="59"/>
        <v>5.4769000000000005</v>
      </c>
      <c r="N751" s="11">
        <f>Table21[[#This Row],[Adj Close]]-Table21[[#This Row],[6-MA]]</f>
        <v>-3.4900000000000375E-2</v>
      </c>
      <c r="O751" s="12">
        <f>(Table21[[#This Row],[Adj Close]]-M751)^2</f>
        <v>1.2180100000000263E-3</v>
      </c>
      <c r="P751" s="12">
        <f>ABS(Table21[[#This Row],[Erorr 3]])</f>
        <v>3.4900000000000375E-2</v>
      </c>
      <c r="Q751" s="182">
        <f>Table21[[#This Row],[Abs Erorr 3]]/Table21[[#This Row],[Adj Close]]</f>
        <v>6.4130834252113878E-3</v>
      </c>
    </row>
    <row r="752" spans="1:17" x14ac:dyDescent="0.3">
      <c r="A752" s="72">
        <v>44552</v>
      </c>
      <c r="B752" s="95">
        <v>5.5968999999999998</v>
      </c>
      <c r="C752" s="6">
        <f t="shared" si="56"/>
        <v>5.4420000000000002</v>
      </c>
      <c r="D752" s="19">
        <f>Table21[[#This Row],[Adj Close]]-Table21[[#This Row],[Naive Trend ]]</f>
        <v>0.15489999999999959</v>
      </c>
      <c r="E752" s="7">
        <f t="shared" si="55"/>
        <v>2.3994009999999875E-2</v>
      </c>
      <c r="F752" s="7">
        <f>ABS(Table21[[#This Row],[Erorr 1]])</f>
        <v>0.15489999999999959</v>
      </c>
      <c r="G752" s="8">
        <f>Table21[[#This Row],[Abs Erorr 1]]/Table21[[#This Row],[Adj Close]]</f>
        <v>2.7676034947917524E-2</v>
      </c>
      <c r="H752" s="6">
        <f t="shared" si="58"/>
        <v>5.4359000000000002</v>
      </c>
      <c r="I752" s="9">
        <f>(Table21[[#This Row],[Adj Close]]-Table21[[#This Row],[3-MA]])</f>
        <v>0.16099999999999959</v>
      </c>
      <c r="J752" s="5">
        <f t="shared" si="57"/>
        <v>2.5920999999999868E-2</v>
      </c>
      <c r="K752" s="5">
        <f>ABS(Table21[[#This Row],[Erorr 2]])</f>
        <v>0.16099999999999959</v>
      </c>
      <c r="L752" s="8">
        <f>Table21[[#This Row],[Abs Erorr 2]]/Table21[[#This Row],[Adj Close]]</f>
        <v>2.8765923993639263E-2</v>
      </c>
      <c r="M752" s="6">
        <f t="shared" si="59"/>
        <v>5.4753833333333333</v>
      </c>
      <c r="N752" s="11">
        <f>Table21[[#This Row],[Adj Close]]-Table21[[#This Row],[6-MA]]</f>
        <v>0.1215166666666665</v>
      </c>
      <c r="O752" s="12">
        <f>(Table21[[#This Row],[Adj Close]]-M752)^2</f>
        <v>1.4766300277777736E-2</v>
      </c>
      <c r="P752" s="12">
        <f>ABS(Table21[[#This Row],[Erorr 3]])</f>
        <v>0.1215166666666665</v>
      </c>
      <c r="Q752" s="182">
        <f>Table21[[#This Row],[Abs Erorr 3]]/Table21[[#This Row],[Adj Close]]</f>
        <v>2.1711423585675373E-2</v>
      </c>
    </row>
    <row r="753" spans="1:17" x14ac:dyDescent="0.3">
      <c r="A753" s="72">
        <v>44553</v>
      </c>
      <c r="B753" s="95">
        <v>5.6425000000000001</v>
      </c>
      <c r="C753" s="6">
        <f t="shared" si="56"/>
        <v>5.5968999999999998</v>
      </c>
      <c r="D753" s="19">
        <f>Table21[[#This Row],[Adj Close]]-Table21[[#This Row],[Naive Trend ]]</f>
        <v>4.5600000000000307E-2</v>
      </c>
      <c r="E753" s="7">
        <f t="shared" si="55"/>
        <v>2.0793600000000279E-3</v>
      </c>
      <c r="F753" s="7">
        <f>ABS(Table21[[#This Row],[Erorr 1]])</f>
        <v>4.5600000000000307E-2</v>
      </c>
      <c r="G753" s="8">
        <f>Table21[[#This Row],[Abs Erorr 1]]/Table21[[#This Row],[Adj Close]]</f>
        <v>8.0815241470979723E-3</v>
      </c>
      <c r="H753" s="6">
        <f t="shared" si="58"/>
        <v>5.4754000000000005</v>
      </c>
      <c r="I753" s="9">
        <f>(Table21[[#This Row],[Adj Close]]-Table21[[#This Row],[3-MA]])</f>
        <v>0.16709999999999958</v>
      </c>
      <c r="J753" s="5">
        <f t="shared" si="57"/>
        <v>2.7922409999999859E-2</v>
      </c>
      <c r="K753" s="5">
        <f>ABS(Table21[[#This Row],[Erorr 2]])</f>
        <v>0.16709999999999958</v>
      </c>
      <c r="L753" s="8">
        <f>Table21[[#This Row],[Abs Erorr 2]]/Table21[[#This Row],[Adj Close]]</f>
        <v>2.9614532565352163E-2</v>
      </c>
      <c r="M753" s="6">
        <f t="shared" si="59"/>
        <v>5.5027333333333326</v>
      </c>
      <c r="N753" s="11">
        <f>Table21[[#This Row],[Adj Close]]-Table21[[#This Row],[6-MA]]</f>
        <v>0.13976666666666748</v>
      </c>
      <c r="O753" s="12">
        <f>(Table21[[#This Row],[Adj Close]]-M753)^2</f>
        <v>1.953472111111134E-2</v>
      </c>
      <c r="P753" s="12">
        <f>ABS(Table21[[#This Row],[Erorr 3]])</f>
        <v>0.13976666666666748</v>
      </c>
      <c r="Q753" s="182">
        <f>Table21[[#This Row],[Abs Erorr 3]]/Table21[[#This Row],[Adj Close]]</f>
        <v>2.4770344114606553E-2</v>
      </c>
    </row>
    <row r="754" spans="1:17" x14ac:dyDescent="0.3">
      <c r="A754" s="72">
        <v>44557</v>
      </c>
      <c r="B754" s="95">
        <v>5.7792000000000003</v>
      </c>
      <c r="C754" s="6">
        <f t="shared" si="56"/>
        <v>5.6425000000000001</v>
      </c>
      <c r="D754" s="19">
        <f>Table21[[#This Row],[Adj Close]]-Table21[[#This Row],[Naive Trend ]]</f>
        <v>0.13670000000000027</v>
      </c>
      <c r="E754" s="7">
        <f t="shared" si="55"/>
        <v>1.8686890000000074E-2</v>
      </c>
      <c r="F754" s="7">
        <f>ABS(Table21[[#This Row],[Erorr 1]])</f>
        <v>0.13670000000000027</v>
      </c>
      <c r="G754" s="8">
        <f>Table21[[#This Row],[Abs Erorr 1]]/Table21[[#This Row],[Adj Close]]</f>
        <v>2.3653792912513887E-2</v>
      </c>
      <c r="H754" s="6">
        <f t="shared" si="58"/>
        <v>5.5604666666666667</v>
      </c>
      <c r="I754" s="9">
        <f>(Table21[[#This Row],[Adj Close]]-Table21[[#This Row],[3-MA]])</f>
        <v>0.21873333333333367</v>
      </c>
      <c r="J754" s="5">
        <f t="shared" si="57"/>
        <v>4.784427111111126E-2</v>
      </c>
      <c r="K754" s="5">
        <f>ABS(Table21[[#This Row],[Erorr 2]])</f>
        <v>0.21873333333333367</v>
      </c>
      <c r="L754" s="8">
        <f>Table21[[#This Row],[Abs Erorr 2]]/Table21[[#This Row],[Adj Close]]</f>
        <v>3.784837578442235E-2</v>
      </c>
      <c r="M754" s="6">
        <f t="shared" si="59"/>
        <v>5.511849999999999</v>
      </c>
      <c r="N754" s="11">
        <f>Table21[[#This Row],[Adj Close]]-Table21[[#This Row],[6-MA]]</f>
        <v>0.26735000000000131</v>
      </c>
      <c r="O754" s="12">
        <f>(Table21[[#This Row],[Adj Close]]-M754)^2</f>
        <v>7.1476022500000694E-2</v>
      </c>
      <c r="P754" s="12">
        <f>ABS(Table21[[#This Row],[Erorr 3]])</f>
        <v>0.26735000000000131</v>
      </c>
      <c r="Q754" s="182">
        <f>Table21[[#This Row],[Abs Erorr 3]]/Table21[[#This Row],[Adj Close]]</f>
        <v>4.626072812846091E-2</v>
      </c>
    </row>
    <row r="755" spans="1:17" x14ac:dyDescent="0.3">
      <c r="A755" s="72">
        <v>44558</v>
      </c>
      <c r="B755" s="95">
        <v>5.7427999999999999</v>
      </c>
      <c r="C755" s="6">
        <f t="shared" si="56"/>
        <v>5.7792000000000003</v>
      </c>
      <c r="D755" s="19">
        <f>Table21[[#This Row],[Adj Close]]-Table21[[#This Row],[Naive Trend ]]</f>
        <v>-3.6400000000000432E-2</v>
      </c>
      <c r="E755" s="7">
        <f t="shared" si="55"/>
        <v>1.3249600000000315E-3</v>
      </c>
      <c r="F755" s="7">
        <f>ABS(Table21[[#This Row],[Erorr 1]])</f>
        <v>3.6400000000000432E-2</v>
      </c>
      <c r="G755" s="8">
        <f>Table21[[#This Row],[Abs Erorr 1]]/Table21[[#This Row],[Adj Close]]</f>
        <v>6.3383715260849124E-3</v>
      </c>
      <c r="H755" s="6">
        <f t="shared" si="58"/>
        <v>5.6728666666666667</v>
      </c>
      <c r="I755" s="9">
        <f>(Table21[[#This Row],[Adj Close]]-Table21[[#This Row],[3-MA]])</f>
        <v>6.9933333333333181E-2</v>
      </c>
      <c r="J755" s="5">
        <f t="shared" si="57"/>
        <v>4.89067111111109E-3</v>
      </c>
      <c r="K755" s="5">
        <f>ABS(Table21[[#This Row],[Erorr 2]])</f>
        <v>6.9933333333333181E-2</v>
      </c>
      <c r="L755" s="8">
        <f>Table21[[#This Row],[Abs Erorr 2]]/Table21[[#This Row],[Adj Close]]</f>
        <v>1.217756727264282E-2</v>
      </c>
      <c r="M755" s="6">
        <f t="shared" si="59"/>
        <v>5.5543833333333339</v>
      </c>
      <c r="N755" s="11">
        <f>Table21[[#This Row],[Adj Close]]-Table21[[#This Row],[6-MA]]</f>
        <v>0.18841666666666601</v>
      </c>
      <c r="O755" s="12">
        <f>(Table21[[#This Row],[Adj Close]]-M755)^2</f>
        <v>3.5500840277777529E-2</v>
      </c>
      <c r="P755" s="12">
        <f>ABS(Table21[[#This Row],[Erorr 3]])</f>
        <v>0.18841666666666601</v>
      </c>
      <c r="Q755" s="182">
        <f>Table21[[#This Row],[Abs Erorr 3]]/Table21[[#This Row],[Adj Close]]</f>
        <v>3.2809198764830051E-2</v>
      </c>
    </row>
    <row r="756" spans="1:17" x14ac:dyDescent="0.3">
      <c r="A756" s="72">
        <v>44559</v>
      </c>
      <c r="B756" s="95">
        <v>5.7336999999999998</v>
      </c>
      <c r="C756" s="6">
        <f t="shared" si="56"/>
        <v>5.7427999999999999</v>
      </c>
      <c r="D756" s="19">
        <f>Table21[[#This Row],[Adj Close]]-Table21[[#This Row],[Naive Trend ]]</f>
        <v>-9.100000000000108E-3</v>
      </c>
      <c r="E756" s="7">
        <f t="shared" si="55"/>
        <v>8.2810000000001967E-5</v>
      </c>
      <c r="F756" s="7">
        <f>ABS(Table21[[#This Row],[Erorr 1]])</f>
        <v>9.100000000000108E-3</v>
      </c>
      <c r="G756" s="8">
        <f>Table21[[#This Row],[Abs Erorr 1]]/Table21[[#This Row],[Adj Close]]</f>
        <v>1.5871078012452881E-3</v>
      </c>
      <c r="H756" s="6">
        <f t="shared" si="58"/>
        <v>5.7214999999999998</v>
      </c>
      <c r="I756" s="9">
        <f>(Table21[[#This Row],[Adj Close]]-Table21[[#This Row],[3-MA]])</f>
        <v>1.2199999999999989E-2</v>
      </c>
      <c r="J756" s="5">
        <f t="shared" si="57"/>
        <v>1.4883999999999972E-4</v>
      </c>
      <c r="K756" s="5">
        <f>ABS(Table21[[#This Row],[Erorr 2]])</f>
        <v>1.2199999999999989E-2</v>
      </c>
      <c r="L756" s="8">
        <f>Table21[[#This Row],[Abs Erorr 2]]/Table21[[#This Row],[Adj Close]]</f>
        <v>2.1277708983727765E-3</v>
      </c>
      <c r="M756" s="6">
        <f t="shared" si="59"/>
        <v>5.5984499999999997</v>
      </c>
      <c r="N756" s="11">
        <f>Table21[[#This Row],[Adj Close]]-Table21[[#This Row],[6-MA]]</f>
        <v>0.13525000000000009</v>
      </c>
      <c r="O756" s="12">
        <f>(Table21[[#This Row],[Adj Close]]-M756)^2</f>
        <v>1.8292562500000026E-2</v>
      </c>
      <c r="P756" s="12">
        <f>ABS(Table21[[#This Row],[Erorr 3]])</f>
        <v>0.13525000000000009</v>
      </c>
      <c r="Q756" s="182">
        <f>Table21[[#This Row],[Abs Erorr 3]]/Table21[[#This Row],[Adj Close]]</f>
        <v>2.3588607705321188E-2</v>
      </c>
    </row>
    <row r="757" spans="1:17" x14ac:dyDescent="0.3">
      <c r="A757" s="72">
        <v>44560</v>
      </c>
      <c r="B757" s="95">
        <v>5.7062999999999997</v>
      </c>
      <c r="C757" s="6">
        <f t="shared" si="56"/>
        <v>5.7336999999999998</v>
      </c>
      <c r="D757" s="19">
        <f>Table21[[#This Row],[Adj Close]]-Table21[[#This Row],[Naive Trend ]]</f>
        <v>-2.7400000000000091E-2</v>
      </c>
      <c r="E757" s="7">
        <f t="shared" si="55"/>
        <v>7.5076000000000493E-4</v>
      </c>
      <c r="F757" s="7">
        <f>ABS(Table21[[#This Row],[Erorr 1]])</f>
        <v>2.7400000000000091E-2</v>
      </c>
      <c r="G757" s="8">
        <f>Table21[[#This Row],[Abs Erorr 1]]/Table21[[#This Row],[Adj Close]]</f>
        <v>4.8017103902704191E-3</v>
      </c>
      <c r="H757" s="6">
        <f t="shared" si="58"/>
        <v>5.7519</v>
      </c>
      <c r="I757" s="9">
        <f>(Table21[[#This Row],[Adj Close]]-Table21[[#This Row],[3-MA]])</f>
        <v>-4.5600000000000307E-2</v>
      </c>
      <c r="J757" s="5">
        <f t="shared" si="57"/>
        <v>2.0793600000000279E-3</v>
      </c>
      <c r="K757" s="5">
        <f>ABS(Table21[[#This Row],[Erorr 2]])</f>
        <v>4.5600000000000307E-2</v>
      </c>
      <c r="L757" s="8">
        <f>Table21[[#This Row],[Abs Erorr 2]]/Table21[[#This Row],[Adj Close]]</f>
        <v>7.9911676568004322E-3</v>
      </c>
      <c r="M757" s="6">
        <f t="shared" si="59"/>
        <v>5.6561833333333338</v>
      </c>
      <c r="N757" s="11">
        <f>Table21[[#This Row],[Adj Close]]-Table21[[#This Row],[6-MA]]</f>
        <v>5.0116666666665921E-2</v>
      </c>
      <c r="O757" s="12">
        <f>(Table21[[#This Row],[Adj Close]]-M757)^2</f>
        <v>2.5116802777777033E-3</v>
      </c>
      <c r="P757" s="12">
        <f>ABS(Table21[[#This Row],[Erorr 3]])</f>
        <v>5.0116666666665921E-2</v>
      </c>
      <c r="Q757" s="182">
        <f>Table21[[#This Row],[Abs Erorr 3]]/Table21[[#This Row],[Adj Close]]</f>
        <v>8.7826904766075964E-3</v>
      </c>
    </row>
    <row r="758" spans="1:17" x14ac:dyDescent="0.3">
      <c r="A758" s="72">
        <v>44561</v>
      </c>
      <c r="B758" s="95">
        <v>5.6698000000000004</v>
      </c>
      <c r="C758" s="6">
        <f t="shared" si="56"/>
        <v>5.7062999999999997</v>
      </c>
      <c r="D758" s="19">
        <f>Table21[[#This Row],[Adj Close]]-Table21[[#This Row],[Naive Trend ]]</f>
        <v>-3.6499999999999311E-2</v>
      </c>
      <c r="E758" s="7">
        <f t="shared" si="55"/>
        <v>1.3322499999999498E-3</v>
      </c>
      <c r="F758" s="7">
        <f>ABS(Table21[[#This Row],[Erorr 1]])</f>
        <v>3.6499999999999311E-2</v>
      </c>
      <c r="G758" s="8">
        <f>Table21[[#This Row],[Abs Erorr 1]]/Table21[[#This Row],[Adj Close]]</f>
        <v>6.4376168471549809E-3</v>
      </c>
      <c r="H758" s="6">
        <f t="shared" si="58"/>
        <v>5.7275999999999998</v>
      </c>
      <c r="I758" s="9">
        <f>(Table21[[#This Row],[Adj Close]]-Table21[[#This Row],[3-MA]])</f>
        <v>-5.7799999999999407E-2</v>
      </c>
      <c r="J758" s="5">
        <f t="shared" si="57"/>
        <v>3.3408399999999313E-3</v>
      </c>
      <c r="K758" s="5">
        <f>ABS(Table21[[#This Row],[Erorr 2]])</f>
        <v>5.7799999999999407E-2</v>
      </c>
      <c r="L758" s="8">
        <f>Table21[[#This Row],[Abs Erorr 2]]/Table21[[#This Row],[Adj Close]]</f>
        <v>1.0194363116864688E-2</v>
      </c>
      <c r="M758" s="6">
        <f t="shared" si="59"/>
        <v>5.7002333333333333</v>
      </c>
      <c r="N758" s="11">
        <f>Table21[[#This Row],[Adj Close]]-Table21[[#This Row],[6-MA]]</f>
        <v>-3.0433333333332868E-2</v>
      </c>
      <c r="O758" s="12">
        <f>(Table21[[#This Row],[Adj Close]]-M758)^2</f>
        <v>9.2618777777774951E-4</v>
      </c>
      <c r="P758" s="12">
        <f>ABS(Table21[[#This Row],[Erorr 3]])</f>
        <v>3.0433333333332868E-2</v>
      </c>
      <c r="Q758" s="182">
        <f>Table21[[#This Row],[Abs Erorr 3]]/Table21[[#This Row],[Adj Close]]</f>
        <v>5.3676202570342637E-3</v>
      </c>
    </row>
    <row r="759" spans="1:17" x14ac:dyDescent="0.3">
      <c r="A759" s="72">
        <v>44564</v>
      </c>
      <c r="B759" s="95">
        <v>5.7336999999999998</v>
      </c>
      <c r="C759" s="6">
        <f t="shared" si="56"/>
        <v>5.6698000000000004</v>
      </c>
      <c r="D759" s="19">
        <f>Table21[[#This Row],[Adj Close]]-Table21[[#This Row],[Naive Trend ]]</f>
        <v>6.3899999999999402E-2</v>
      </c>
      <c r="E759" s="7">
        <f t="shared" si="55"/>
        <v>4.0832099999999231E-3</v>
      </c>
      <c r="F759" s="7">
        <f>ABS(Table21[[#This Row],[Erorr 1]])</f>
        <v>6.3899999999999402E-2</v>
      </c>
      <c r="G759" s="8">
        <f>Table21[[#This Row],[Abs Erorr 1]]/Table21[[#This Row],[Adj Close]]</f>
        <v>1.1144636098854039E-2</v>
      </c>
      <c r="H759" s="6">
        <f t="shared" si="58"/>
        <v>5.7032666666666669</v>
      </c>
      <c r="I759" s="9">
        <f>(Table21[[#This Row],[Adj Close]]-Table21[[#This Row],[3-MA]])</f>
        <v>3.0433333333332868E-2</v>
      </c>
      <c r="J759" s="5">
        <f t="shared" si="57"/>
        <v>9.2618777777774951E-4</v>
      </c>
      <c r="K759" s="5">
        <f>ABS(Table21[[#This Row],[Erorr 2]])</f>
        <v>3.0433333333332868E-2</v>
      </c>
      <c r="L759" s="8">
        <f>Table21[[#This Row],[Abs Erorr 2]]/Table21[[#This Row],[Adj Close]]</f>
        <v>5.3078000825527794E-3</v>
      </c>
      <c r="M759" s="6">
        <f t="shared" si="59"/>
        <v>5.7123833333333325</v>
      </c>
      <c r="N759" s="11">
        <f>Table21[[#This Row],[Adj Close]]-Table21[[#This Row],[6-MA]]</f>
        <v>2.1316666666667317E-2</v>
      </c>
      <c r="O759" s="12">
        <f>(Table21[[#This Row],[Adj Close]]-M759)^2</f>
        <v>4.5440027777780546E-4</v>
      </c>
      <c r="P759" s="12">
        <f>ABS(Table21[[#This Row],[Erorr 3]])</f>
        <v>2.1316666666667317E-2</v>
      </c>
      <c r="Q759" s="182">
        <f>Table21[[#This Row],[Abs Erorr 3]]/Table21[[#This Row],[Adj Close]]</f>
        <v>3.7177854904629328E-3</v>
      </c>
    </row>
    <row r="760" spans="1:17" x14ac:dyDescent="0.3">
      <c r="A760" s="72">
        <v>44565</v>
      </c>
      <c r="B760" s="95">
        <v>5.6971999999999996</v>
      </c>
      <c r="C760" s="6">
        <f t="shared" si="56"/>
        <v>5.7336999999999998</v>
      </c>
      <c r="D760" s="19">
        <f>Table21[[#This Row],[Adj Close]]-Table21[[#This Row],[Naive Trend ]]</f>
        <v>-3.6500000000000199E-2</v>
      </c>
      <c r="E760" s="7">
        <f t="shared" si="55"/>
        <v>1.3322500000000146E-3</v>
      </c>
      <c r="F760" s="7">
        <f>ABS(Table21[[#This Row],[Erorr 1]])</f>
        <v>3.6500000000000199E-2</v>
      </c>
      <c r="G760" s="8">
        <f>Table21[[#This Row],[Abs Erorr 1]]/Table21[[#This Row],[Adj Close]]</f>
        <v>6.4066559011444575E-3</v>
      </c>
      <c r="H760" s="6">
        <f t="shared" si="58"/>
        <v>5.7032666666666669</v>
      </c>
      <c r="I760" s="9">
        <f>(Table21[[#This Row],[Adj Close]]-Table21[[#This Row],[3-MA]])</f>
        <v>-6.0666666666673308E-3</v>
      </c>
      <c r="J760" s="5">
        <f t="shared" si="57"/>
        <v>3.6804444444452502E-5</v>
      </c>
      <c r="K760" s="5">
        <f>ABS(Table21[[#This Row],[Erorr 2]])</f>
        <v>6.0666666666673308E-3</v>
      </c>
      <c r="L760" s="8">
        <f>Table21[[#This Row],[Abs Erorr 2]]/Table21[[#This Row],[Adj Close]]</f>
        <v>1.0648505698706964E-3</v>
      </c>
      <c r="M760" s="6">
        <f t="shared" si="59"/>
        <v>5.7275833333333326</v>
      </c>
      <c r="N760" s="11">
        <f>Table21[[#This Row],[Adj Close]]-Table21[[#This Row],[6-MA]]</f>
        <v>-3.0383333333332985E-2</v>
      </c>
      <c r="O760" s="12">
        <f>(Table21[[#This Row],[Adj Close]]-M760)^2</f>
        <v>9.2314694444442329E-4</v>
      </c>
      <c r="P760" s="12">
        <f>ABS(Table21[[#This Row],[Erorr 3]])</f>
        <v>3.0383333333332985E-2</v>
      </c>
      <c r="Q760" s="182">
        <f>Table21[[#This Row],[Abs Erorr 3]]/Table21[[#This Row],[Adj Close]]</f>
        <v>5.3330290903133093E-3</v>
      </c>
    </row>
    <row r="761" spans="1:17" x14ac:dyDescent="0.3">
      <c r="A761" s="72">
        <v>44566</v>
      </c>
      <c r="B761" s="95">
        <v>5.5968999999999998</v>
      </c>
      <c r="C761" s="6">
        <f t="shared" si="56"/>
        <v>5.6971999999999996</v>
      </c>
      <c r="D761" s="19">
        <f>Table21[[#This Row],[Adj Close]]-Table21[[#This Row],[Naive Trend ]]</f>
        <v>-0.10029999999999983</v>
      </c>
      <c r="E761" s="7">
        <f t="shared" si="55"/>
        <v>1.0060089999999966E-2</v>
      </c>
      <c r="F761" s="7">
        <f>ABS(Table21[[#This Row],[Erorr 1]])</f>
        <v>0.10029999999999983</v>
      </c>
      <c r="G761" s="8">
        <f>Table21[[#This Row],[Abs Erorr 1]]/Table21[[#This Row],[Adj Close]]</f>
        <v>1.7920634637031186E-2</v>
      </c>
      <c r="H761" s="6">
        <f t="shared" si="58"/>
        <v>5.7002333333333333</v>
      </c>
      <c r="I761" s="9">
        <f>(Table21[[#This Row],[Adj Close]]-Table21[[#This Row],[3-MA]])</f>
        <v>-0.1033333333333335</v>
      </c>
      <c r="J761" s="5">
        <f t="shared" si="57"/>
        <v>1.0677777777777812E-2</v>
      </c>
      <c r="K761" s="5">
        <f>ABS(Table21[[#This Row],[Erorr 2]])</f>
        <v>0.1033333333333335</v>
      </c>
      <c r="L761" s="8">
        <f>Table21[[#This Row],[Abs Erorr 2]]/Table21[[#This Row],[Adj Close]]</f>
        <v>1.8462601320969378E-2</v>
      </c>
      <c r="M761" s="6">
        <f t="shared" si="59"/>
        <v>5.713916666666667</v>
      </c>
      <c r="N761" s="11">
        <f>Table21[[#This Row],[Adj Close]]-Table21[[#This Row],[6-MA]]</f>
        <v>-0.11701666666666721</v>
      </c>
      <c r="O761" s="12">
        <f>(Table21[[#This Row],[Adj Close]]-M761)^2</f>
        <v>1.3692900277777906E-2</v>
      </c>
      <c r="P761" s="12">
        <f>ABS(Table21[[#This Row],[Erorr 3]])</f>
        <v>0.11701666666666721</v>
      </c>
      <c r="Q761" s="182">
        <f>Table21[[#This Row],[Abs Erorr 3]]/Table21[[#This Row],[Adj Close]]</f>
        <v>2.0907407076536516E-2</v>
      </c>
    </row>
    <row r="762" spans="1:17" x14ac:dyDescent="0.3">
      <c r="A762" s="72">
        <v>44567</v>
      </c>
      <c r="B762" s="95">
        <v>5.5787000000000004</v>
      </c>
      <c r="C762" s="6">
        <f t="shared" si="56"/>
        <v>5.5968999999999998</v>
      </c>
      <c r="D762" s="19">
        <f>Table21[[#This Row],[Adj Close]]-Table21[[#This Row],[Naive Trend ]]</f>
        <v>-1.8199999999999328E-2</v>
      </c>
      <c r="E762" s="7">
        <f t="shared" si="55"/>
        <v>3.3123999999997556E-4</v>
      </c>
      <c r="F762" s="7">
        <f>ABS(Table21[[#This Row],[Erorr 1]])</f>
        <v>1.8199999999999328E-2</v>
      </c>
      <c r="G762" s="8">
        <f>Table21[[#This Row],[Abs Erorr 1]]/Table21[[#This Row],[Adj Close]]</f>
        <v>3.262408804918588E-3</v>
      </c>
      <c r="H762" s="6">
        <f t="shared" si="58"/>
        <v>5.6759333333333331</v>
      </c>
      <c r="I762" s="9">
        <f>(Table21[[#This Row],[Adj Close]]-Table21[[#This Row],[3-MA]])</f>
        <v>-9.7233333333332617E-2</v>
      </c>
      <c r="J762" s="5">
        <f t="shared" si="57"/>
        <v>9.454321111110971E-3</v>
      </c>
      <c r="K762" s="5">
        <f>ABS(Table21[[#This Row],[Erorr 2]])</f>
        <v>9.7233333333332617E-2</v>
      </c>
      <c r="L762" s="8">
        <f>Table21[[#This Row],[Abs Erorr 2]]/Table21[[#This Row],[Adj Close]]</f>
        <v>1.7429389164739566E-2</v>
      </c>
      <c r="M762" s="6">
        <f t="shared" si="59"/>
        <v>5.6895999999999995</v>
      </c>
      <c r="N762" s="11">
        <f>Table21[[#This Row],[Adj Close]]-Table21[[#This Row],[6-MA]]</f>
        <v>-0.11089999999999911</v>
      </c>
      <c r="O762" s="12">
        <f>(Table21[[#This Row],[Adj Close]]-M762)^2</f>
        <v>1.2298809999999803E-2</v>
      </c>
      <c r="P762" s="12">
        <f>ABS(Table21[[#This Row],[Erorr 3]])</f>
        <v>0.11089999999999911</v>
      </c>
      <c r="Q762" s="182">
        <f>Table21[[#This Row],[Abs Erorr 3]]/Table21[[#This Row],[Adj Close]]</f>
        <v>1.9879183322279222E-2</v>
      </c>
    </row>
    <row r="763" spans="1:17" x14ac:dyDescent="0.3">
      <c r="A763" s="72">
        <v>44568</v>
      </c>
      <c r="B763" s="95">
        <v>5.5605000000000002</v>
      </c>
      <c r="C763" s="6">
        <f t="shared" si="56"/>
        <v>5.5787000000000004</v>
      </c>
      <c r="D763" s="19">
        <f>Table21[[#This Row],[Adj Close]]-Table21[[#This Row],[Naive Trend ]]</f>
        <v>-1.8200000000000216E-2</v>
      </c>
      <c r="E763" s="7">
        <f t="shared" si="55"/>
        <v>3.3124000000000787E-4</v>
      </c>
      <c r="F763" s="7">
        <f>ABS(Table21[[#This Row],[Erorr 1]])</f>
        <v>1.8200000000000216E-2</v>
      </c>
      <c r="G763" s="8">
        <f>Table21[[#This Row],[Abs Erorr 1]]/Table21[[#This Row],[Adj Close]]</f>
        <v>3.2730869526122141E-3</v>
      </c>
      <c r="H763" s="6">
        <f t="shared" si="58"/>
        <v>5.6242666666666672</v>
      </c>
      <c r="I763" s="9">
        <f>(Table21[[#This Row],[Adj Close]]-Table21[[#This Row],[3-MA]])</f>
        <v>-6.3766666666666971E-2</v>
      </c>
      <c r="J763" s="5">
        <f t="shared" si="57"/>
        <v>4.0661877777778167E-3</v>
      </c>
      <c r="K763" s="5">
        <f>ABS(Table21[[#This Row],[Erorr 2]])</f>
        <v>6.3766666666666971E-2</v>
      </c>
      <c r="L763" s="8">
        <f>Table21[[#This Row],[Abs Erorr 2]]/Table21[[#This Row],[Adj Close]]</f>
        <v>1.1467793663639415E-2</v>
      </c>
      <c r="M763" s="6">
        <f t="shared" si="59"/>
        <v>5.6637666666666666</v>
      </c>
      <c r="N763" s="11">
        <f>Table21[[#This Row],[Adj Close]]-Table21[[#This Row],[6-MA]]</f>
        <v>-0.1032666666666664</v>
      </c>
      <c r="O763" s="12">
        <f>(Table21[[#This Row],[Adj Close]]-M763)^2</f>
        <v>1.0664004444444389E-2</v>
      </c>
      <c r="P763" s="12">
        <f>ABS(Table21[[#This Row],[Erorr 3]])</f>
        <v>0.1032666666666664</v>
      </c>
      <c r="Q763" s="182">
        <f>Table21[[#This Row],[Abs Erorr 3]]/Table21[[#This Row],[Adj Close]]</f>
        <v>1.8571471390462439E-2</v>
      </c>
    </row>
    <row r="764" spans="1:17" x14ac:dyDescent="0.3">
      <c r="A764" s="72">
        <v>44571</v>
      </c>
      <c r="B764" s="95">
        <v>5.6242999999999999</v>
      </c>
      <c r="C764" s="6">
        <f t="shared" si="56"/>
        <v>5.5605000000000002</v>
      </c>
      <c r="D764" s="19">
        <f>Table21[[#This Row],[Adj Close]]-Table21[[#This Row],[Naive Trend ]]</f>
        <v>6.3799999999999635E-2</v>
      </c>
      <c r="E764" s="7">
        <f t="shared" si="55"/>
        <v>4.070439999999953E-3</v>
      </c>
      <c r="F764" s="7">
        <f>ABS(Table21[[#This Row],[Erorr 1]])</f>
        <v>6.3799999999999635E-2</v>
      </c>
      <c r="G764" s="8">
        <f>Table21[[#This Row],[Abs Erorr 1]]/Table21[[#This Row],[Adj Close]]</f>
        <v>1.1343633874437643E-2</v>
      </c>
      <c r="H764" s="6">
        <f t="shared" si="58"/>
        <v>5.5787000000000004</v>
      </c>
      <c r="I764" s="9">
        <f>(Table21[[#This Row],[Adj Close]]-Table21[[#This Row],[3-MA]])</f>
        <v>4.5599999999999419E-2</v>
      </c>
      <c r="J764" s="5">
        <f t="shared" si="57"/>
        <v>2.0793599999999468E-3</v>
      </c>
      <c r="K764" s="5">
        <f>ABS(Table21[[#This Row],[Erorr 2]])</f>
        <v>4.5599999999999419E-2</v>
      </c>
      <c r="L764" s="8">
        <f>Table21[[#This Row],[Abs Erorr 2]]/Table21[[#This Row],[Adj Close]]</f>
        <v>8.1076756218550605E-3</v>
      </c>
      <c r="M764" s="6">
        <f t="shared" si="59"/>
        <v>5.6394666666666673</v>
      </c>
      <c r="N764" s="11">
        <f>Table21[[#This Row],[Adj Close]]-Table21[[#This Row],[6-MA]]</f>
        <v>-1.5166666666667439E-2</v>
      </c>
      <c r="O764" s="12">
        <f>(Table21[[#This Row],[Adj Close]]-M764)^2</f>
        <v>2.300277777778012E-4</v>
      </c>
      <c r="P764" s="12">
        <f>ABS(Table21[[#This Row],[Erorr 3]])</f>
        <v>1.5166666666667439E-2</v>
      </c>
      <c r="Q764" s="182">
        <f>Table21[[#This Row],[Abs Erorr 3]]/Table21[[#This Row],[Adj Close]]</f>
        <v>2.6966318771522572E-3</v>
      </c>
    </row>
    <row r="765" spans="1:17" x14ac:dyDescent="0.3">
      <c r="A765" s="72">
        <v>44572</v>
      </c>
      <c r="B765" s="95">
        <v>5.6881000000000004</v>
      </c>
      <c r="C765" s="6">
        <f t="shared" si="56"/>
        <v>5.6242999999999999</v>
      </c>
      <c r="D765" s="19">
        <f>Table21[[#This Row],[Adj Close]]-Table21[[#This Row],[Naive Trend ]]</f>
        <v>6.3800000000000523E-2</v>
      </c>
      <c r="E765" s="7">
        <f t="shared" si="55"/>
        <v>4.0704400000000666E-3</v>
      </c>
      <c r="F765" s="7">
        <f>ABS(Table21[[#This Row],[Erorr 1]])</f>
        <v>6.3800000000000523E-2</v>
      </c>
      <c r="G765" s="8">
        <f>Table21[[#This Row],[Abs Erorr 1]]/Table21[[#This Row],[Adj Close]]</f>
        <v>1.1216399149100845E-2</v>
      </c>
      <c r="H765" s="6">
        <f t="shared" si="58"/>
        <v>5.5878333333333332</v>
      </c>
      <c r="I765" s="9">
        <f>(Table21[[#This Row],[Adj Close]]-Table21[[#This Row],[3-MA]])</f>
        <v>0.10026666666666717</v>
      </c>
      <c r="J765" s="5">
        <f t="shared" si="57"/>
        <v>1.0053404444444546E-2</v>
      </c>
      <c r="K765" s="5">
        <f>ABS(Table21[[#This Row],[Erorr 2]])</f>
        <v>0.10026666666666717</v>
      </c>
      <c r="L765" s="8">
        <f>Table21[[#This Row],[Abs Erorr 2]]/Table21[[#This Row],[Adj Close]]</f>
        <v>1.7627444430770762E-2</v>
      </c>
      <c r="M765" s="6">
        <f t="shared" si="59"/>
        <v>5.6318833333333336</v>
      </c>
      <c r="N765" s="11">
        <f>Table21[[#This Row],[Adj Close]]-Table21[[#This Row],[6-MA]]</f>
        <v>5.6216666666666804E-2</v>
      </c>
      <c r="O765" s="12">
        <f>(Table21[[#This Row],[Adj Close]]-M765)^2</f>
        <v>3.1603136111111266E-3</v>
      </c>
      <c r="P765" s="12">
        <f>ABS(Table21[[#This Row],[Erorr 3]])</f>
        <v>5.6216666666666804E-2</v>
      </c>
      <c r="Q765" s="182">
        <f>Table21[[#This Row],[Abs Erorr 3]]/Table21[[#This Row],[Adj Close]]</f>
        <v>9.8832064602708807E-3</v>
      </c>
    </row>
    <row r="766" spans="1:17" x14ac:dyDescent="0.3">
      <c r="A766" s="72">
        <v>44573</v>
      </c>
      <c r="B766" s="95">
        <v>5.5513000000000003</v>
      </c>
      <c r="C766" s="6">
        <f t="shared" si="56"/>
        <v>5.6881000000000004</v>
      </c>
      <c r="D766" s="19">
        <f>Table21[[#This Row],[Adj Close]]-Table21[[#This Row],[Naive Trend ]]</f>
        <v>-0.13680000000000003</v>
      </c>
      <c r="E766" s="7">
        <f t="shared" si="55"/>
        <v>1.871424000000001E-2</v>
      </c>
      <c r="F766" s="7">
        <f>ABS(Table21[[#This Row],[Erorr 1]])</f>
        <v>0.13680000000000003</v>
      </c>
      <c r="G766" s="8">
        <f>Table21[[#This Row],[Abs Erorr 1]]/Table21[[#This Row],[Adj Close]]</f>
        <v>2.4642876443355614E-2</v>
      </c>
      <c r="H766" s="6">
        <f t="shared" si="58"/>
        <v>5.6243000000000007</v>
      </c>
      <c r="I766" s="9">
        <f>(Table21[[#This Row],[Adj Close]]-Table21[[#This Row],[3-MA]])</f>
        <v>-7.3000000000000398E-2</v>
      </c>
      <c r="J766" s="5">
        <f t="shared" si="57"/>
        <v>5.3290000000000585E-3</v>
      </c>
      <c r="K766" s="5">
        <f>ABS(Table21[[#This Row],[Erorr 2]])</f>
        <v>7.3000000000000398E-2</v>
      </c>
      <c r="L766" s="8">
        <f>Table21[[#This Row],[Abs Erorr 2]]/Table21[[#This Row],[Adj Close]]</f>
        <v>1.3150072955884278E-2</v>
      </c>
      <c r="M766" s="6">
        <f t="shared" si="59"/>
        <v>5.6242833333333335</v>
      </c>
      <c r="N766" s="11">
        <f>Table21[[#This Row],[Adj Close]]-Table21[[#This Row],[6-MA]]</f>
        <v>-7.2983333333333178E-2</v>
      </c>
      <c r="O766" s="12">
        <f>(Table21[[#This Row],[Adj Close]]-M766)^2</f>
        <v>5.3265669444444216E-3</v>
      </c>
      <c r="P766" s="12">
        <f>ABS(Table21[[#This Row],[Erorr 3]])</f>
        <v>7.2983333333333178E-2</v>
      </c>
      <c r="Q766" s="182">
        <f>Table21[[#This Row],[Abs Erorr 3]]/Table21[[#This Row],[Adj Close]]</f>
        <v>1.3147070656122561E-2</v>
      </c>
    </row>
    <row r="767" spans="1:17" x14ac:dyDescent="0.3">
      <c r="A767" s="72">
        <v>44574</v>
      </c>
      <c r="B767" s="95">
        <v>5.3689999999999998</v>
      </c>
      <c r="C767" s="6">
        <f t="shared" si="56"/>
        <v>5.5513000000000003</v>
      </c>
      <c r="D767" s="19">
        <f>Table21[[#This Row],[Adj Close]]-Table21[[#This Row],[Naive Trend ]]</f>
        <v>-0.18230000000000057</v>
      </c>
      <c r="E767" s="7">
        <f t="shared" si="55"/>
        <v>3.3233290000000207E-2</v>
      </c>
      <c r="F767" s="7">
        <f>ABS(Table21[[#This Row],[Erorr 1]])</f>
        <v>0.18230000000000057</v>
      </c>
      <c r="G767" s="8">
        <f>Table21[[#This Row],[Abs Erorr 1]]/Table21[[#This Row],[Adj Close]]</f>
        <v>3.3954181411808636E-2</v>
      </c>
      <c r="H767" s="6">
        <f t="shared" si="58"/>
        <v>5.6212333333333335</v>
      </c>
      <c r="I767" s="9">
        <f>(Table21[[#This Row],[Adj Close]]-Table21[[#This Row],[3-MA]])</f>
        <v>-0.25223333333333375</v>
      </c>
      <c r="J767" s="5">
        <f t="shared" si="57"/>
        <v>6.3621654444444661E-2</v>
      </c>
      <c r="K767" s="5">
        <f>ABS(Table21[[#This Row],[Erorr 2]])</f>
        <v>0.25223333333333375</v>
      </c>
      <c r="L767" s="8">
        <f>Table21[[#This Row],[Abs Erorr 2]]/Table21[[#This Row],[Adj Close]]</f>
        <v>4.6979574098218249E-2</v>
      </c>
      <c r="M767" s="6">
        <f t="shared" si="59"/>
        <v>5.5999666666666661</v>
      </c>
      <c r="N767" s="11">
        <f>Table21[[#This Row],[Adj Close]]-Table21[[#This Row],[6-MA]]</f>
        <v>-0.23096666666666632</v>
      </c>
      <c r="O767" s="12">
        <f>(Table21[[#This Row],[Adj Close]]-M767)^2</f>
        <v>5.3345601111110953E-2</v>
      </c>
      <c r="P767" s="12">
        <f>ABS(Table21[[#This Row],[Erorr 3]])</f>
        <v>0.23096666666666632</v>
      </c>
      <c r="Q767" s="182">
        <f>Table21[[#This Row],[Abs Erorr 3]]/Table21[[#This Row],[Adj Close]]</f>
        <v>4.3018563357546342E-2</v>
      </c>
    </row>
    <row r="768" spans="1:17" x14ac:dyDescent="0.3">
      <c r="A768" s="72">
        <v>44575</v>
      </c>
      <c r="B768" s="95">
        <v>5.4055</v>
      </c>
      <c r="C768" s="6">
        <f t="shared" si="56"/>
        <v>5.3689999999999998</v>
      </c>
      <c r="D768" s="19">
        <f>Table21[[#This Row],[Adj Close]]-Table21[[#This Row],[Naive Trend ]]</f>
        <v>3.6500000000000199E-2</v>
      </c>
      <c r="E768" s="7">
        <f t="shared" si="55"/>
        <v>1.3322500000000146E-3</v>
      </c>
      <c r="F768" s="7">
        <f>ABS(Table21[[#This Row],[Erorr 1]])</f>
        <v>3.6500000000000199E-2</v>
      </c>
      <c r="G768" s="8">
        <f>Table21[[#This Row],[Abs Erorr 1]]/Table21[[#This Row],[Adj Close]]</f>
        <v>6.7523818333179537E-3</v>
      </c>
      <c r="H768" s="6">
        <f t="shared" si="58"/>
        <v>5.5361333333333329</v>
      </c>
      <c r="I768" s="9">
        <f>(Table21[[#This Row],[Adj Close]]-Table21[[#This Row],[3-MA]])</f>
        <v>-0.13063333333333293</v>
      </c>
      <c r="J768" s="5">
        <f t="shared" si="57"/>
        <v>1.7065067777777675E-2</v>
      </c>
      <c r="K768" s="5">
        <f>ABS(Table21[[#This Row],[Erorr 2]])</f>
        <v>0.13063333333333293</v>
      </c>
      <c r="L768" s="8">
        <f>Table21[[#This Row],[Abs Erorr 2]]/Table21[[#This Row],[Adj Close]]</f>
        <v>2.4166743748650993E-2</v>
      </c>
      <c r="M768" s="6">
        <f t="shared" si="59"/>
        <v>5.5619833333333331</v>
      </c>
      <c r="N768" s="11">
        <f>Table21[[#This Row],[Adj Close]]-Table21[[#This Row],[6-MA]]</f>
        <v>-0.15648333333333309</v>
      </c>
      <c r="O768" s="12">
        <f>(Table21[[#This Row],[Adj Close]]-M768)^2</f>
        <v>2.4487033611111035E-2</v>
      </c>
      <c r="P768" s="12">
        <f>ABS(Table21[[#This Row],[Erorr 3]])</f>
        <v>0.15648333333333309</v>
      </c>
      <c r="Q768" s="182">
        <f>Table21[[#This Row],[Abs Erorr 3]]/Table21[[#This Row],[Adj Close]]</f>
        <v>2.894891006074056E-2</v>
      </c>
    </row>
    <row r="769" spans="1:17" x14ac:dyDescent="0.3">
      <c r="A769" s="72">
        <v>44579</v>
      </c>
      <c r="B769" s="95">
        <v>5.2413999999999996</v>
      </c>
      <c r="C769" s="6">
        <f t="shared" si="56"/>
        <v>5.4055</v>
      </c>
      <c r="D769" s="19">
        <f>Table21[[#This Row],[Adj Close]]-Table21[[#This Row],[Naive Trend ]]</f>
        <v>-0.16410000000000036</v>
      </c>
      <c r="E769" s="7">
        <f t="shared" si="55"/>
        <v>2.6928810000000115E-2</v>
      </c>
      <c r="F769" s="7">
        <f>ABS(Table21[[#This Row],[Erorr 1]])</f>
        <v>0.16410000000000036</v>
      </c>
      <c r="G769" s="8">
        <f>Table21[[#This Row],[Abs Erorr 1]]/Table21[[#This Row],[Adj Close]]</f>
        <v>3.1308429045674893E-2</v>
      </c>
      <c r="H769" s="6">
        <f t="shared" si="58"/>
        <v>5.441933333333334</v>
      </c>
      <c r="I769" s="9">
        <f>(Table21[[#This Row],[Adj Close]]-Table21[[#This Row],[3-MA]])</f>
        <v>-0.20053333333333434</v>
      </c>
      <c r="J769" s="5">
        <f t="shared" si="57"/>
        <v>4.0213617777778182E-2</v>
      </c>
      <c r="K769" s="5">
        <f>ABS(Table21[[#This Row],[Erorr 2]])</f>
        <v>0.20053333333333434</v>
      </c>
      <c r="L769" s="8">
        <f>Table21[[#This Row],[Abs Erorr 2]]/Table21[[#This Row],[Adj Close]]</f>
        <v>3.8259498098472615E-2</v>
      </c>
      <c r="M769" s="6">
        <f t="shared" si="59"/>
        <v>5.5331166666666673</v>
      </c>
      <c r="N769" s="11">
        <f>Table21[[#This Row],[Adj Close]]-Table21[[#This Row],[6-MA]]</f>
        <v>-0.29171666666666773</v>
      </c>
      <c r="O769" s="12">
        <f>(Table21[[#This Row],[Adj Close]]-M769)^2</f>
        <v>8.5098613611111734E-2</v>
      </c>
      <c r="P769" s="12">
        <f>ABS(Table21[[#This Row],[Erorr 3]])</f>
        <v>0.29171666666666773</v>
      </c>
      <c r="Q769" s="182">
        <f>Table21[[#This Row],[Abs Erorr 3]]/Table21[[#This Row],[Adj Close]]</f>
        <v>5.5656249602523709E-2</v>
      </c>
    </row>
    <row r="770" spans="1:17" x14ac:dyDescent="0.3">
      <c r="A770" s="72">
        <v>44580</v>
      </c>
      <c r="B770" s="95">
        <v>5.2323000000000004</v>
      </c>
      <c r="C770" s="6">
        <f t="shared" si="56"/>
        <v>5.2413999999999996</v>
      </c>
      <c r="D770" s="19">
        <f>Table21[[#This Row],[Adj Close]]-Table21[[#This Row],[Naive Trend ]]</f>
        <v>-9.0999999999992198E-3</v>
      </c>
      <c r="E770" s="7">
        <f t="shared" si="55"/>
        <v>8.2809999999985799E-5</v>
      </c>
      <c r="F770" s="7">
        <f>ABS(Table21[[#This Row],[Erorr 1]])</f>
        <v>9.0999999999992198E-3</v>
      </c>
      <c r="G770" s="8">
        <f>Table21[[#This Row],[Abs Erorr 1]]/Table21[[#This Row],[Adj Close]]</f>
        <v>1.7391969114919287E-3</v>
      </c>
      <c r="H770" s="6">
        <f t="shared" si="58"/>
        <v>5.3386333333333331</v>
      </c>
      <c r="I770" s="9">
        <f>(Table21[[#This Row],[Adj Close]]-Table21[[#This Row],[3-MA]])</f>
        <v>-0.10633333333333272</v>
      </c>
      <c r="J770" s="5">
        <f t="shared" si="57"/>
        <v>1.1306777777777648E-2</v>
      </c>
      <c r="K770" s="5">
        <f>ABS(Table21[[#This Row],[Erorr 2]])</f>
        <v>0.10633333333333272</v>
      </c>
      <c r="L770" s="8">
        <f>Table21[[#This Row],[Abs Erorr 2]]/Table21[[#This Row],[Adj Close]]</f>
        <v>2.0322484057361527E-2</v>
      </c>
      <c r="M770" s="6">
        <f t="shared" si="59"/>
        <v>5.4799333333333342</v>
      </c>
      <c r="N770" s="11">
        <f>Table21[[#This Row],[Adj Close]]-Table21[[#This Row],[6-MA]]</f>
        <v>-0.24763333333333382</v>
      </c>
      <c r="O770" s="12">
        <f>(Table21[[#This Row],[Adj Close]]-M770)^2</f>
        <v>6.1322267777778015E-2</v>
      </c>
      <c r="P770" s="12">
        <f>ABS(Table21[[#This Row],[Erorr 3]])</f>
        <v>0.24763333333333382</v>
      </c>
      <c r="Q770" s="182">
        <f>Table21[[#This Row],[Abs Erorr 3]]/Table21[[#This Row],[Adj Close]]</f>
        <v>4.7327816320420046E-2</v>
      </c>
    </row>
    <row r="771" spans="1:17" x14ac:dyDescent="0.3">
      <c r="A771" s="72">
        <v>44581</v>
      </c>
      <c r="B771" s="95">
        <v>5.1319999999999997</v>
      </c>
      <c r="C771" s="6">
        <f t="shared" si="56"/>
        <v>5.2323000000000004</v>
      </c>
      <c r="D771" s="19">
        <f>Table21[[#This Row],[Adj Close]]-Table21[[#This Row],[Naive Trend ]]</f>
        <v>-0.10030000000000072</v>
      </c>
      <c r="E771" s="7">
        <f t="shared" ref="E771:E834" si="60">(B771-C771)^2</f>
        <v>1.0060090000000145E-2</v>
      </c>
      <c r="F771" s="7">
        <f>ABS(Table21[[#This Row],[Erorr 1]])</f>
        <v>0.10030000000000072</v>
      </c>
      <c r="G771" s="8">
        <f>Table21[[#This Row],[Abs Erorr 1]]/Table21[[#This Row],[Adj Close]]</f>
        <v>1.954403741231503E-2</v>
      </c>
      <c r="H771" s="6">
        <f t="shared" si="58"/>
        <v>5.2930666666666664</v>
      </c>
      <c r="I771" s="9">
        <f>(Table21[[#This Row],[Adj Close]]-Table21[[#This Row],[3-MA]])</f>
        <v>-0.16106666666666669</v>
      </c>
      <c r="J771" s="5">
        <f t="shared" si="57"/>
        <v>2.5942471111111119E-2</v>
      </c>
      <c r="K771" s="5">
        <f>ABS(Table21[[#This Row],[Erorr 2]])</f>
        <v>0.16106666666666669</v>
      </c>
      <c r="L771" s="8">
        <f>Table21[[#This Row],[Abs Erorr 2]]/Table21[[#This Row],[Adj Close]]</f>
        <v>3.1384775266302942E-2</v>
      </c>
      <c r="M771" s="6">
        <f t="shared" si="59"/>
        <v>5.4146000000000001</v>
      </c>
      <c r="N771" s="11">
        <f>Table21[[#This Row],[Adj Close]]-Table21[[#This Row],[6-MA]]</f>
        <v>-0.28260000000000041</v>
      </c>
      <c r="O771" s="12">
        <f>(Table21[[#This Row],[Adj Close]]-M771)^2</f>
        <v>7.9862760000000227E-2</v>
      </c>
      <c r="P771" s="12">
        <f>ABS(Table21[[#This Row],[Erorr 3]])</f>
        <v>0.28260000000000041</v>
      </c>
      <c r="Q771" s="182">
        <f>Table21[[#This Row],[Abs Erorr 3]]/Table21[[#This Row],[Adj Close]]</f>
        <v>5.5066250974279113E-2</v>
      </c>
    </row>
    <row r="772" spans="1:17" x14ac:dyDescent="0.3">
      <c r="A772" s="72">
        <v>44582</v>
      </c>
      <c r="B772" s="95">
        <v>5.0225999999999997</v>
      </c>
      <c r="C772" s="6">
        <f t="shared" ref="C772:C835" si="61">B771</f>
        <v>5.1319999999999997</v>
      </c>
      <c r="D772" s="19">
        <f>Table21[[#This Row],[Adj Close]]-Table21[[#This Row],[Naive Trend ]]</f>
        <v>-0.10939999999999994</v>
      </c>
      <c r="E772" s="7">
        <f t="shared" si="60"/>
        <v>1.1968359999999987E-2</v>
      </c>
      <c r="F772" s="7">
        <f>ABS(Table21[[#This Row],[Erorr 1]])</f>
        <v>0.10939999999999994</v>
      </c>
      <c r="G772" s="8">
        <f>Table21[[#This Row],[Abs Erorr 1]]/Table21[[#This Row],[Adj Close]]</f>
        <v>2.1781547405726107E-2</v>
      </c>
      <c r="H772" s="6">
        <f t="shared" si="58"/>
        <v>5.2019000000000002</v>
      </c>
      <c r="I772" s="9">
        <f>(Table21[[#This Row],[Adj Close]]-Table21[[#This Row],[3-MA]])</f>
        <v>-0.17930000000000046</v>
      </c>
      <c r="J772" s="5">
        <f t="shared" si="57"/>
        <v>3.2148490000000161E-2</v>
      </c>
      <c r="K772" s="5">
        <f>ABS(Table21[[#This Row],[Erorr 2]])</f>
        <v>0.17930000000000046</v>
      </c>
      <c r="L772" s="8">
        <f>Table21[[#This Row],[Abs Erorr 2]]/Table21[[#This Row],[Adj Close]]</f>
        <v>3.5698642137538421E-2</v>
      </c>
      <c r="M772" s="6">
        <f t="shared" si="59"/>
        <v>5.3219166666666666</v>
      </c>
      <c r="N772" s="11">
        <f>Table21[[#This Row],[Adj Close]]-Table21[[#This Row],[6-MA]]</f>
        <v>-0.2993166666666669</v>
      </c>
      <c r="O772" s="12">
        <f>(Table21[[#This Row],[Adj Close]]-M772)^2</f>
        <v>8.9590466944444586E-2</v>
      </c>
      <c r="P772" s="12">
        <f>ABS(Table21[[#This Row],[Erorr 3]])</f>
        <v>0.2993166666666669</v>
      </c>
      <c r="Q772" s="182">
        <f>Table21[[#This Row],[Abs Erorr 3]]/Table21[[#This Row],[Adj Close]]</f>
        <v>5.9593968595282702E-2</v>
      </c>
    </row>
    <row r="773" spans="1:17" x14ac:dyDescent="0.3">
      <c r="A773" s="72">
        <v>44585</v>
      </c>
      <c r="B773" s="95">
        <v>5.0044000000000004</v>
      </c>
      <c r="C773" s="6">
        <f t="shared" si="61"/>
        <v>5.0225999999999997</v>
      </c>
      <c r="D773" s="19">
        <f>Table21[[#This Row],[Adj Close]]-Table21[[#This Row],[Naive Trend ]]</f>
        <v>-1.8199999999999328E-2</v>
      </c>
      <c r="E773" s="7">
        <f t="shared" si="60"/>
        <v>3.3123999999997556E-4</v>
      </c>
      <c r="F773" s="7">
        <f>ABS(Table21[[#This Row],[Erorr 1]])</f>
        <v>1.8199999999999328E-2</v>
      </c>
      <c r="G773" s="8">
        <f>Table21[[#This Row],[Abs Erorr 1]]/Table21[[#This Row],[Adj Close]]</f>
        <v>3.6367996163374884E-3</v>
      </c>
      <c r="H773" s="6">
        <f t="shared" si="58"/>
        <v>5.1289666666666669</v>
      </c>
      <c r="I773" s="9">
        <f>(Table21[[#This Row],[Adj Close]]-Table21[[#This Row],[3-MA]])</f>
        <v>-0.12456666666666649</v>
      </c>
      <c r="J773" s="5">
        <f t="shared" ref="J773:J836" si="62">(B773-H773)^2</f>
        <v>1.5516854444444401E-2</v>
      </c>
      <c r="K773" s="5">
        <f>ABS(Table21[[#This Row],[Erorr 2]])</f>
        <v>0.12456666666666649</v>
      </c>
      <c r="L773" s="8">
        <f>Table21[[#This Row],[Abs Erorr 2]]/Table21[[#This Row],[Adj Close]]</f>
        <v>2.4891428875922484E-2</v>
      </c>
      <c r="M773" s="6">
        <f t="shared" si="59"/>
        <v>5.2337999999999996</v>
      </c>
      <c r="N773" s="11">
        <f>Table21[[#This Row],[Adj Close]]-Table21[[#This Row],[6-MA]]</f>
        <v>-0.22939999999999916</v>
      </c>
      <c r="O773" s="12">
        <f>(Table21[[#This Row],[Adj Close]]-M773)^2</f>
        <v>5.2624359999999613E-2</v>
      </c>
      <c r="P773" s="12">
        <f>ABS(Table21[[#This Row],[Erorr 3]])</f>
        <v>0.22939999999999916</v>
      </c>
      <c r="Q773" s="182">
        <f>Table21[[#This Row],[Abs Erorr 3]]/Table21[[#This Row],[Adj Close]]</f>
        <v>4.5839661098233384E-2</v>
      </c>
    </row>
    <row r="774" spans="1:17" x14ac:dyDescent="0.3">
      <c r="A774" s="72">
        <v>44586</v>
      </c>
      <c r="B774" s="95">
        <v>5.0773000000000001</v>
      </c>
      <c r="C774" s="6">
        <f t="shared" si="61"/>
        <v>5.0044000000000004</v>
      </c>
      <c r="D774" s="19">
        <f>Table21[[#This Row],[Adj Close]]-Table21[[#This Row],[Naive Trend ]]</f>
        <v>7.2899999999999743E-2</v>
      </c>
      <c r="E774" s="7">
        <f t="shared" si="60"/>
        <v>5.3144099999999622E-3</v>
      </c>
      <c r="F774" s="7">
        <f>ABS(Table21[[#This Row],[Erorr 1]])</f>
        <v>7.2899999999999743E-2</v>
      </c>
      <c r="G774" s="8">
        <f>Table21[[#This Row],[Abs Erorr 1]]/Table21[[#This Row],[Adj Close]]</f>
        <v>1.4358024934512386E-2</v>
      </c>
      <c r="H774" s="6">
        <f t="shared" ref="H774:H837" si="63">AVERAGE(B771:B773)</f>
        <v>5.0529999999999999</v>
      </c>
      <c r="I774" s="9">
        <f>(Table21[[#This Row],[Adj Close]]-Table21[[#This Row],[3-MA]])</f>
        <v>2.430000000000021E-2</v>
      </c>
      <c r="J774" s="5">
        <f t="shared" si="62"/>
        <v>5.9049000000001024E-4</v>
      </c>
      <c r="K774" s="5">
        <f>ABS(Table21[[#This Row],[Erorr 2]])</f>
        <v>2.430000000000021E-2</v>
      </c>
      <c r="L774" s="8">
        <f>Table21[[#This Row],[Abs Erorr 2]]/Table21[[#This Row],[Adj Close]]</f>
        <v>4.7860083115041875E-3</v>
      </c>
      <c r="M774" s="6">
        <f t="shared" si="59"/>
        <v>5.1730333333333336</v>
      </c>
      <c r="N774" s="11">
        <f>Table21[[#This Row],[Adj Close]]-Table21[[#This Row],[6-MA]]</f>
        <v>-9.5733333333333448E-2</v>
      </c>
      <c r="O774" s="12">
        <f>(Table21[[#This Row],[Adj Close]]-M774)^2</f>
        <v>9.1648711111111322E-3</v>
      </c>
      <c r="P774" s="12">
        <f>ABS(Table21[[#This Row],[Erorr 3]])</f>
        <v>9.5733333333333448E-2</v>
      </c>
      <c r="Q774" s="182">
        <f>Table21[[#This Row],[Abs Erorr 3]]/Table21[[#This Row],[Adj Close]]</f>
        <v>1.8855165803346945E-2</v>
      </c>
    </row>
    <row r="775" spans="1:17" x14ac:dyDescent="0.3">
      <c r="A775" s="72">
        <v>44587</v>
      </c>
      <c r="B775" s="95">
        <v>5.0865</v>
      </c>
      <c r="C775" s="6">
        <f t="shared" si="61"/>
        <v>5.0773000000000001</v>
      </c>
      <c r="D775" s="19">
        <f>Table21[[#This Row],[Adj Close]]-Table21[[#This Row],[Naive Trend ]]</f>
        <v>9.1999999999998749E-3</v>
      </c>
      <c r="E775" s="7">
        <f t="shared" si="60"/>
        <v>8.4639999999997699E-5</v>
      </c>
      <c r="F775" s="7">
        <f>ABS(Table21[[#This Row],[Erorr 1]])</f>
        <v>9.1999999999998749E-3</v>
      </c>
      <c r="G775" s="8">
        <f>Table21[[#This Row],[Abs Erorr 1]]/Table21[[#This Row],[Adj Close]]</f>
        <v>1.8087093286149366E-3</v>
      </c>
      <c r="H775" s="6">
        <f t="shared" si="63"/>
        <v>5.0347666666666671</v>
      </c>
      <c r="I775" s="9">
        <f>(Table21[[#This Row],[Adj Close]]-Table21[[#This Row],[3-MA]])</f>
        <v>5.1733333333332965E-2</v>
      </c>
      <c r="J775" s="5">
        <f t="shared" si="62"/>
        <v>2.6763377777777398E-3</v>
      </c>
      <c r="K775" s="5">
        <f>ABS(Table21[[#This Row],[Erorr 2]])</f>
        <v>5.1733333333332965E-2</v>
      </c>
      <c r="L775" s="8">
        <f>Table21[[#This Row],[Abs Erorr 2]]/Table21[[#This Row],[Adj Close]]</f>
        <v>1.0170713326124637E-2</v>
      </c>
      <c r="M775" s="6">
        <f t="shared" si="59"/>
        <v>5.1183333333333332</v>
      </c>
      <c r="N775" s="11">
        <f>Table21[[#This Row],[Adj Close]]-Table21[[#This Row],[6-MA]]</f>
        <v>-3.1833333333333158E-2</v>
      </c>
      <c r="O775" s="12">
        <f>(Table21[[#This Row],[Adj Close]]-M775)^2</f>
        <v>1.0133611111110999E-3</v>
      </c>
      <c r="P775" s="12">
        <f>ABS(Table21[[#This Row],[Erorr 3]])</f>
        <v>3.1833333333333158E-2</v>
      </c>
      <c r="Q775" s="182">
        <f>Table21[[#This Row],[Abs Erorr 3]]/Table21[[#This Row],[Adj Close]]</f>
        <v>6.2583964087944872E-3</v>
      </c>
    </row>
    <row r="776" spans="1:17" x14ac:dyDescent="0.3">
      <c r="A776" s="72">
        <v>44588</v>
      </c>
      <c r="B776" s="95">
        <v>5.0956000000000001</v>
      </c>
      <c r="C776" s="6">
        <f t="shared" si="61"/>
        <v>5.0865</v>
      </c>
      <c r="D776" s="19">
        <f>Table21[[#This Row],[Adj Close]]-Table21[[#This Row],[Naive Trend ]]</f>
        <v>9.100000000000108E-3</v>
      </c>
      <c r="E776" s="7">
        <f t="shared" si="60"/>
        <v>8.2810000000001967E-5</v>
      </c>
      <c r="F776" s="7">
        <f>ABS(Table21[[#This Row],[Erorr 1]])</f>
        <v>9.100000000000108E-3</v>
      </c>
      <c r="G776" s="8">
        <f>Table21[[#This Row],[Abs Erorr 1]]/Table21[[#This Row],[Adj Close]]</f>
        <v>1.7858544626737005E-3</v>
      </c>
      <c r="H776" s="6">
        <f t="shared" si="63"/>
        <v>5.0560666666666672</v>
      </c>
      <c r="I776" s="9">
        <f>(Table21[[#This Row],[Adj Close]]-Table21[[#This Row],[3-MA]])</f>
        <v>3.9533333333332976E-2</v>
      </c>
      <c r="J776" s="5">
        <f t="shared" si="62"/>
        <v>1.5628844444444162E-3</v>
      </c>
      <c r="K776" s="5">
        <f>ABS(Table21[[#This Row],[Erorr 2]])</f>
        <v>3.9533333333332976E-2</v>
      </c>
      <c r="L776" s="8">
        <f>Table21[[#This Row],[Abs Erorr 2]]/Table21[[#This Row],[Adj Close]]</f>
        <v>7.7583274459009687E-3</v>
      </c>
      <c r="M776" s="6">
        <f t="shared" si="59"/>
        <v>5.0925166666666675</v>
      </c>
      <c r="N776" s="11">
        <f>Table21[[#This Row],[Adj Close]]-Table21[[#This Row],[6-MA]]</f>
        <v>3.0833333333326607E-3</v>
      </c>
      <c r="O776" s="12">
        <f>(Table21[[#This Row],[Adj Close]]-M776)^2</f>
        <v>9.5069444444402956E-6</v>
      </c>
      <c r="P776" s="12">
        <f>ABS(Table21[[#This Row],[Erorr 3]])</f>
        <v>3.0833333333326607E-3</v>
      </c>
      <c r="Q776" s="182">
        <f>Table21[[#This Row],[Abs Erorr 3]]/Table21[[#This Row],[Adj Close]]</f>
        <v>6.0509720804864209E-4</v>
      </c>
    </row>
    <row r="777" spans="1:17" x14ac:dyDescent="0.3">
      <c r="A777" s="72">
        <v>44589</v>
      </c>
      <c r="B777" s="95">
        <v>5.2141000000000002</v>
      </c>
      <c r="C777" s="6">
        <f t="shared" si="61"/>
        <v>5.0956000000000001</v>
      </c>
      <c r="D777" s="19">
        <f>Table21[[#This Row],[Adj Close]]-Table21[[#This Row],[Naive Trend ]]</f>
        <v>0.11850000000000005</v>
      </c>
      <c r="E777" s="7">
        <f t="shared" si="60"/>
        <v>1.4042250000000011E-2</v>
      </c>
      <c r="F777" s="7">
        <f>ABS(Table21[[#This Row],[Erorr 1]])</f>
        <v>0.11850000000000005</v>
      </c>
      <c r="G777" s="8">
        <f>Table21[[#This Row],[Abs Erorr 1]]/Table21[[#This Row],[Adj Close]]</f>
        <v>2.2726836846243846E-2</v>
      </c>
      <c r="H777" s="6">
        <f t="shared" si="63"/>
        <v>5.0864666666666665</v>
      </c>
      <c r="I777" s="9">
        <f>(Table21[[#This Row],[Adj Close]]-Table21[[#This Row],[3-MA]])</f>
        <v>0.12763333333333371</v>
      </c>
      <c r="J777" s="5">
        <f t="shared" si="62"/>
        <v>1.6290267777777874E-2</v>
      </c>
      <c r="K777" s="5">
        <f>ABS(Table21[[#This Row],[Erorr 2]])</f>
        <v>0.12763333333333371</v>
      </c>
      <c r="L777" s="8">
        <f>Table21[[#This Row],[Abs Erorr 2]]/Table21[[#This Row],[Adj Close]]</f>
        <v>2.4478497407670299E-2</v>
      </c>
      <c r="M777" s="6">
        <f t="shared" ref="M777:M840" si="64">AVERAGE(B771:B776)</f>
        <v>5.0697333333333336</v>
      </c>
      <c r="N777" s="11">
        <f>Table21[[#This Row],[Adj Close]]-Table21[[#This Row],[6-MA]]</f>
        <v>0.14436666666666653</v>
      </c>
      <c r="O777" s="12">
        <f>(Table21[[#This Row],[Adj Close]]-M777)^2</f>
        <v>2.0841734444444406E-2</v>
      </c>
      <c r="P777" s="12">
        <f>ABS(Table21[[#This Row],[Erorr 3]])</f>
        <v>0.14436666666666653</v>
      </c>
      <c r="Q777" s="182">
        <f>Table21[[#This Row],[Abs Erorr 3]]/Table21[[#This Row],[Adj Close]]</f>
        <v>2.7687744129699571E-2</v>
      </c>
    </row>
    <row r="778" spans="1:17" x14ac:dyDescent="0.3">
      <c r="A778" s="72">
        <v>44592</v>
      </c>
      <c r="B778" s="95">
        <v>5.3781999999999996</v>
      </c>
      <c r="C778" s="6">
        <f t="shared" si="61"/>
        <v>5.2141000000000002</v>
      </c>
      <c r="D778" s="19">
        <f>Table21[[#This Row],[Adj Close]]-Table21[[#This Row],[Naive Trend ]]</f>
        <v>0.16409999999999947</v>
      </c>
      <c r="E778" s="7">
        <f t="shared" si="60"/>
        <v>2.6928809999999824E-2</v>
      </c>
      <c r="F778" s="7">
        <f>ABS(Table21[[#This Row],[Erorr 1]])</f>
        <v>0.16409999999999947</v>
      </c>
      <c r="G778" s="8">
        <f>Table21[[#This Row],[Abs Erorr 1]]/Table21[[#This Row],[Adj Close]]</f>
        <v>3.0512067234390591E-2</v>
      </c>
      <c r="H778" s="6">
        <f t="shared" si="63"/>
        <v>5.1320666666666668</v>
      </c>
      <c r="I778" s="9">
        <f>(Table21[[#This Row],[Adj Close]]-Table21[[#This Row],[3-MA]])</f>
        <v>0.24613333333333287</v>
      </c>
      <c r="J778" s="5">
        <f t="shared" si="62"/>
        <v>6.0581617777777548E-2</v>
      </c>
      <c r="K778" s="5">
        <f>ABS(Table21[[#This Row],[Erorr 2]])</f>
        <v>0.24613333333333287</v>
      </c>
      <c r="L778" s="8">
        <f>Table21[[#This Row],[Abs Erorr 2]]/Table21[[#This Row],[Adj Close]]</f>
        <v>4.5765001921336673E-2</v>
      </c>
      <c r="M778" s="6">
        <f t="shared" si="64"/>
        <v>5.0834166666666674</v>
      </c>
      <c r="N778" s="11">
        <f>Table21[[#This Row],[Adj Close]]-Table21[[#This Row],[6-MA]]</f>
        <v>0.29478333333333229</v>
      </c>
      <c r="O778" s="12">
        <f>(Table21[[#This Row],[Adj Close]]-M778)^2</f>
        <v>8.6897213611110496E-2</v>
      </c>
      <c r="P778" s="12">
        <f>ABS(Table21[[#This Row],[Erorr 3]])</f>
        <v>0.29478333333333229</v>
      </c>
      <c r="Q778" s="182">
        <f>Table21[[#This Row],[Abs Erorr 3]]/Table21[[#This Row],[Adj Close]]</f>
        <v>5.4810779318978896E-2</v>
      </c>
    </row>
    <row r="779" spans="1:17" x14ac:dyDescent="0.3">
      <c r="A779" s="72">
        <v>44593</v>
      </c>
      <c r="B779" s="95">
        <v>5.4146000000000001</v>
      </c>
      <c r="C779" s="6">
        <f t="shared" si="61"/>
        <v>5.3781999999999996</v>
      </c>
      <c r="D779" s="19">
        <f>Table21[[#This Row],[Adj Close]]-Table21[[#This Row],[Naive Trend ]]</f>
        <v>3.6400000000000432E-2</v>
      </c>
      <c r="E779" s="7">
        <f t="shared" si="60"/>
        <v>1.3249600000000315E-3</v>
      </c>
      <c r="F779" s="7">
        <f>ABS(Table21[[#This Row],[Erorr 1]])</f>
        <v>3.6400000000000432E-2</v>
      </c>
      <c r="G779" s="8">
        <f>Table21[[#This Row],[Abs Erorr 1]]/Table21[[#This Row],[Adj Close]]</f>
        <v>6.7225649170761332E-3</v>
      </c>
      <c r="H779" s="6">
        <f t="shared" si="63"/>
        <v>5.2292999999999994</v>
      </c>
      <c r="I779" s="9">
        <f>(Table21[[#This Row],[Adj Close]]-Table21[[#This Row],[3-MA]])</f>
        <v>0.18530000000000069</v>
      </c>
      <c r="J779" s="5">
        <f t="shared" si="62"/>
        <v>3.4336090000000256E-2</v>
      </c>
      <c r="K779" s="5">
        <f>ABS(Table21[[#This Row],[Erorr 2]])</f>
        <v>0.18530000000000069</v>
      </c>
      <c r="L779" s="8">
        <f>Table21[[#This Row],[Abs Erorr 2]]/Table21[[#This Row],[Adj Close]]</f>
        <v>3.4222287888302123E-2</v>
      </c>
      <c r="M779" s="6">
        <f t="shared" si="64"/>
        <v>5.1426833333333342</v>
      </c>
      <c r="N779" s="11">
        <f>Table21[[#This Row],[Adj Close]]-Table21[[#This Row],[6-MA]]</f>
        <v>0.27191666666666592</v>
      </c>
      <c r="O779" s="12">
        <f>(Table21[[#This Row],[Adj Close]]-M779)^2</f>
        <v>7.39386736111107E-2</v>
      </c>
      <c r="P779" s="12">
        <f>ABS(Table21[[#This Row],[Erorr 3]])</f>
        <v>0.27191666666666592</v>
      </c>
      <c r="Q779" s="182">
        <f>Table21[[#This Row],[Abs Erorr 3]]/Table21[[#This Row],[Adj Close]]</f>
        <v>5.0219160541252521E-2</v>
      </c>
    </row>
    <row r="780" spans="1:17" x14ac:dyDescent="0.3">
      <c r="A780" s="72">
        <v>44594</v>
      </c>
      <c r="B780" s="95">
        <v>5.4420000000000002</v>
      </c>
      <c r="C780" s="6">
        <f t="shared" si="61"/>
        <v>5.4146000000000001</v>
      </c>
      <c r="D780" s="19">
        <f>Table21[[#This Row],[Adj Close]]-Table21[[#This Row],[Naive Trend ]]</f>
        <v>2.7400000000000091E-2</v>
      </c>
      <c r="E780" s="7">
        <f t="shared" si="60"/>
        <v>7.5076000000000493E-4</v>
      </c>
      <c r="F780" s="7">
        <f>ABS(Table21[[#This Row],[Erorr 1]])</f>
        <v>2.7400000000000091E-2</v>
      </c>
      <c r="G780" s="8">
        <f>Table21[[#This Row],[Abs Erorr 1]]/Table21[[#This Row],[Adj Close]]</f>
        <v>5.0349136346931438E-3</v>
      </c>
      <c r="H780" s="6">
        <f t="shared" si="63"/>
        <v>5.3356333333333339</v>
      </c>
      <c r="I780" s="9">
        <f>(Table21[[#This Row],[Adj Close]]-Table21[[#This Row],[3-MA]])</f>
        <v>0.10636666666666628</v>
      </c>
      <c r="J780" s="5">
        <f t="shared" si="62"/>
        <v>1.1313867777777695E-2</v>
      </c>
      <c r="K780" s="5">
        <f>ABS(Table21[[#This Row],[Erorr 2]])</f>
        <v>0.10636666666666628</v>
      </c>
      <c r="L780" s="8">
        <f>Table21[[#This Row],[Abs Erorr 2]]/Table21[[#This Row],[Adj Close]]</f>
        <v>1.9545510229082373E-2</v>
      </c>
      <c r="M780" s="6">
        <f t="shared" si="64"/>
        <v>5.2110500000000002</v>
      </c>
      <c r="N780" s="11">
        <f>Table21[[#This Row],[Adj Close]]-Table21[[#This Row],[6-MA]]</f>
        <v>0.23094999999999999</v>
      </c>
      <c r="O780" s="12">
        <f>(Table21[[#This Row],[Adj Close]]-M780)^2</f>
        <v>5.3337902499999992E-2</v>
      </c>
      <c r="P780" s="12">
        <f>ABS(Table21[[#This Row],[Erorr 3]])</f>
        <v>0.23094999999999999</v>
      </c>
      <c r="Q780" s="182">
        <f>Table21[[#This Row],[Abs Erorr 3]]/Table21[[#This Row],[Adj Close]]</f>
        <v>4.2438441749356848E-2</v>
      </c>
    </row>
    <row r="781" spans="1:17" x14ac:dyDescent="0.3">
      <c r="A781" s="72">
        <v>44595</v>
      </c>
      <c r="B781" s="95">
        <v>5.2141000000000002</v>
      </c>
      <c r="C781" s="6">
        <f t="shared" si="61"/>
        <v>5.4420000000000002</v>
      </c>
      <c r="D781" s="19">
        <f>Table21[[#This Row],[Adj Close]]-Table21[[#This Row],[Naive Trend ]]</f>
        <v>-0.22789999999999999</v>
      </c>
      <c r="E781" s="7">
        <f t="shared" si="60"/>
        <v>5.1938409999999997E-2</v>
      </c>
      <c r="F781" s="7">
        <f>ABS(Table21[[#This Row],[Erorr 1]])</f>
        <v>0.22789999999999999</v>
      </c>
      <c r="G781" s="8">
        <f>Table21[[#This Row],[Abs Erorr 1]]/Table21[[#This Row],[Adj Close]]</f>
        <v>4.3708406052818317E-2</v>
      </c>
      <c r="H781" s="6">
        <f t="shared" si="63"/>
        <v>5.4116</v>
      </c>
      <c r="I781" s="9">
        <f>(Table21[[#This Row],[Adj Close]]-Table21[[#This Row],[3-MA]])</f>
        <v>-0.19749999999999979</v>
      </c>
      <c r="J781" s="5">
        <f t="shared" si="62"/>
        <v>3.9006249999999916E-2</v>
      </c>
      <c r="K781" s="5">
        <f>ABS(Table21[[#This Row],[Erorr 2]])</f>
        <v>0.19749999999999979</v>
      </c>
      <c r="L781" s="8">
        <f>Table21[[#This Row],[Abs Erorr 2]]/Table21[[#This Row],[Adj Close]]</f>
        <v>3.7878061410406359E-2</v>
      </c>
      <c r="M781" s="6">
        <f t="shared" si="64"/>
        <v>5.2718333333333334</v>
      </c>
      <c r="N781" s="11">
        <f>Table21[[#This Row],[Adj Close]]-Table21[[#This Row],[6-MA]]</f>
        <v>-5.7733333333333192E-2</v>
      </c>
      <c r="O781" s="12">
        <f>(Table21[[#This Row],[Adj Close]]-M781)^2</f>
        <v>3.3331377777777614E-3</v>
      </c>
      <c r="P781" s="12">
        <f>ABS(Table21[[#This Row],[Erorr 3]])</f>
        <v>5.7733333333333192E-2</v>
      </c>
      <c r="Q781" s="182">
        <f>Table21[[#This Row],[Abs Erorr 3]]/Table21[[#This Row],[Adj Close]]</f>
        <v>1.1072540483176999E-2</v>
      </c>
    </row>
    <row r="782" spans="1:17" x14ac:dyDescent="0.3">
      <c r="A782" s="72">
        <v>44596</v>
      </c>
      <c r="B782" s="95">
        <v>5.2050000000000001</v>
      </c>
      <c r="C782" s="6">
        <f t="shared" si="61"/>
        <v>5.2141000000000002</v>
      </c>
      <c r="D782" s="19">
        <f>Table21[[#This Row],[Adj Close]]-Table21[[#This Row],[Naive Trend ]]</f>
        <v>-9.100000000000108E-3</v>
      </c>
      <c r="E782" s="7">
        <f t="shared" si="60"/>
        <v>8.2810000000001967E-5</v>
      </c>
      <c r="F782" s="7">
        <f>ABS(Table21[[#This Row],[Erorr 1]])</f>
        <v>9.100000000000108E-3</v>
      </c>
      <c r="G782" s="8">
        <f>Table21[[#This Row],[Abs Erorr 1]]/Table21[[#This Row],[Adj Close]]</f>
        <v>1.7483189241114521E-3</v>
      </c>
      <c r="H782" s="6">
        <f t="shared" si="63"/>
        <v>5.3569000000000004</v>
      </c>
      <c r="I782" s="9">
        <f>(Table21[[#This Row],[Adj Close]]-Table21[[#This Row],[3-MA]])</f>
        <v>-0.15190000000000037</v>
      </c>
      <c r="J782" s="5">
        <f t="shared" si="62"/>
        <v>2.3073610000000112E-2</v>
      </c>
      <c r="K782" s="5">
        <f>ABS(Table21[[#This Row],[Erorr 2]])</f>
        <v>0.15190000000000037</v>
      </c>
      <c r="L782" s="8">
        <f>Table21[[#This Row],[Abs Erorr 2]]/Table21[[#This Row],[Adj Close]]</f>
        <v>2.9183477425552422E-2</v>
      </c>
      <c r="M782" s="6">
        <f t="shared" si="64"/>
        <v>5.2930999999999999</v>
      </c>
      <c r="N782" s="11">
        <f>Table21[[#This Row],[Adj Close]]-Table21[[#This Row],[6-MA]]</f>
        <v>-8.8099999999999845E-2</v>
      </c>
      <c r="O782" s="12">
        <f>(Table21[[#This Row],[Adj Close]]-M782)^2</f>
        <v>7.7616099999999726E-3</v>
      </c>
      <c r="P782" s="12">
        <f>ABS(Table21[[#This Row],[Erorr 3]])</f>
        <v>8.8099999999999845E-2</v>
      </c>
      <c r="Q782" s="182">
        <f>Table21[[#This Row],[Abs Erorr 3]]/Table21[[#This Row],[Adj Close]]</f>
        <v>1.6926032660902948E-2</v>
      </c>
    </row>
    <row r="783" spans="1:17" x14ac:dyDescent="0.3">
      <c r="A783" s="72">
        <v>44599</v>
      </c>
      <c r="B783" s="95">
        <v>5.2232000000000003</v>
      </c>
      <c r="C783" s="6">
        <f t="shared" si="61"/>
        <v>5.2050000000000001</v>
      </c>
      <c r="D783" s="19">
        <f>Table21[[#This Row],[Adj Close]]-Table21[[#This Row],[Naive Trend ]]</f>
        <v>1.8200000000000216E-2</v>
      </c>
      <c r="E783" s="7">
        <f t="shared" si="60"/>
        <v>3.3124000000000787E-4</v>
      </c>
      <c r="F783" s="7">
        <f>ABS(Table21[[#This Row],[Erorr 1]])</f>
        <v>1.8200000000000216E-2</v>
      </c>
      <c r="G783" s="8">
        <f>Table21[[#This Row],[Abs Erorr 1]]/Table21[[#This Row],[Adj Close]]</f>
        <v>3.4844539745750142E-3</v>
      </c>
      <c r="H783" s="6">
        <f t="shared" si="63"/>
        <v>5.2870333333333335</v>
      </c>
      <c r="I783" s="9">
        <f>(Table21[[#This Row],[Adj Close]]-Table21[[#This Row],[3-MA]])</f>
        <v>-6.3833333333333186E-2</v>
      </c>
      <c r="J783" s="5">
        <f t="shared" si="62"/>
        <v>4.0746944444444259E-3</v>
      </c>
      <c r="K783" s="5">
        <f>ABS(Table21[[#This Row],[Erorr 2]])</f>
        <v>6.3833333333333186E-2</v>
      </c>
      <c r="L783" s="8">
        <f>Table21[[#This Row],[Abs Erorr 2]]/Table21[[#This Row],[Adj Close]]</f>
        <v>1.2221116046357249E-2</v>
      </c>
      <c r="M783" s="6">
        <f t="shared" si="64"/>
        <v>5.3113333333333337</v>
      </c>
      <c r="N783" s="11">
        <f>Table21[[#This Row],[Adj Close]]-Table21[[#This Row],[6-MA]]</f>
        <v>-8.8133333333333397E-2</v>
      </c>
      <c r="O783" s="12">
        <f>(Table21[[#This Row],[Adj Close]]-M783)^2</f>
        <v>7.7674844444444559E-3</v>
      </c>
      <c r="P783" s="12">
        <f>ABS(Table21[[#This Row],[Erorr 3]])</f>
        <v>8.8133333333333397E-2</v>
      </c>
      <c r="Q783" s="182">
        <f>Table21[[#This Row],[Abs Erorr 3]]/Table21[[#This Row],[Adj Close]]</f>
        <v>1.6873436462960138E-2</v>
      </c>
    </row>
    <row r="784" spans="1:17" x14ac:dyDescent="0.3">
      <c r="A784" s="72">
        <v>44600</v>
      </c>
      <c r="B784" s="95">
        <v>5.1867000000000001</v>
      </c>
      <c r="C784" s="6">
        <f t="shared" si="61"/>
        <v>5.2232000000000003</v>
      </c>
      <c r="D784" s="19">
        <f>Table21[[#This Row],[Adj Close]]-Table21[[#This Row],[Naive Trend ]]</f>
        <v>-3.6500000000000199E-2</v>
      </c>
      <c r="E784" s="7">
        <f t="shared" si="60"/>
        <v>1.3322500000000146E-3</v>
      </c>
      <c r="F784" s="7">
        <f>ABS(Table21[[#This Row],[Erorr 1]])</f>
        <v>3.6500000000000199E-2</v>
      </c>
      <c r="G784" s="8">
        <f>Table21[[#This Row],[Abs Erorr 1]]/Table21[[#This Row],[Adj Close]]</f>
        <v>7.0372298378545504E-3</v>
      </c>
      <c r="H784" s="6">
        <f t="shared" si="63"/>
        <v>5.2141000000000002</v>
      </c>
      <c r="I784" s="9">
        <f>(Table21[[#This Row],[Adj Close]]-Table21[[#This Row],[3-MA]])</f>
        <v>-2.7400000000000091E-2</v>
      </c>
      <c r="J784" s="5">
        <f t="shared" si="62"/>
        <v>7.5076000000000493E-4</v>
      </c>
      <c r="K784" s="5">
        <f>ABS(Table21[[#This Row],[Erorr 2]])</f>
        <v>2.7400000000000091E-2</v>
      </c>
      <c r="L784" s="8">
        <f>Table21[[#This Row],[Abs Erorr 2]]/Table21[[#This Row],[Adj Close]]</f>
        <v>5.2827423988277885E-3</v>
      </c>
      <c r="M784" s="6">
        <f t="shared" si="64"/>
        <v>5.3128500000000001</v>
      </c>
      <c r="N784" s="11">
        <f>Table21[[#This Row],[Adj Close]]-Table21[[#This Row],[6-MA]]</f>
        <v>-0.12614999999999998</v>
      </c>
      <c r="O784" s="12">
        <f>(Table21[[#This Row],[Adj Close]]-M784)^2</f>
        <v>1.5913822499999997E-2</v>
      </c>
      <c r="P784" s="12">
        <f>ABS(Table21[[#This Row],[Erorr 3]])</f>
        <v>0.12614999999999998</v>
      </c>
      <c r="Q784" s="182">
        <f>Table21[[#This Row],[Abs Erorr 3]]/Table21[[#This Row],[Adj Close]]</f>
        <v>2.4321823124530045E-2</v>
      </c>
    </row>
    <row r="785" spans="1:17" x14ac:dyDescent="0.3">
      <c r="A785" s="72">
        <v>44601</v>
      </c>
      <c r="B785" s="95">
        <v>5.2596999999999996</v>
      </c>
      <c r="C785" s="6">
        <f t="shared" si="61"/>
        <v>5.1867000000000001</v>
      </c>
      <c r="D785" s="19">
        <f>Table21[[#This Row],[Adj Close]]-Table21[[#This Row],[Naive Trend ]]</f>
        <v>7.299999999999951E-2</v>
      </c>
      <c r="E785" s="7">
        <f t="shared" si="60"/>
        <v>5.3289999999999284E-3</v>
      </c>
      <c r="F785" s="7">
        <f>ABS(Table21[[#This Row],[Erorr 1]])</f>
        <v>7.299999999999951E-2</v>
      </c>
      <c r="G785" s="8">
        <f>Table21[[#This Row],[Abs Erorr 1]]/Table21[[#This Row],[Adj Close]]</f>
        <v>1.3879118580907564E-2</v>
      </c>
      <c r="H785" s="6">
        <f t="shared" si="63"/>
        <v>5.2049666666666665</v>
      </c>
      <c r="I785" s="9">
        <f>(Table21[[#This Row],[Adj Close]]-Table21[[#This Row],[3-MA]])</f>
        <v>5.4733333333333078E-2</v>
      </c>
      <c r="J785" s="5">
        <f t="shared" si="62"/>
        <v>2.9957377777777498E-3</v>
      </c>
      <c r="K785" s="5">
        <f>ABS(Table21[[#This Row],[Erorr 2]])</f>
        <v>5.4733333333333078E-2</v>
      </c>
      <c r="L785" s="8">
        <f>Table21[[#This Row],[Abs Erorr 2]]/Table21[[#This Row],[Adj Close]]</f>
        <v>1.0406170187146241E-2</v>
      </c>
      <c r="M785" s="6">
        <f t="shared" si="64"/>
        <v>5.2809333333333335</v>
      </c>
      <c r="N785" s="11">
        <f>Table21[[#This Row],[Adj Close]]-Table21[[#This Row],[6-MA]]</f>
        <v>-2.1233333333333881E-2</v>
      </c>
      <c r="O785" s="12">
        <f>(Table21[[#This Row],[Adj Close]]-M785)^2</f>
        <v>4.5085444444446771E-4</v>
      </c>
      <c r="P785" s="12">
        <f>ABS(Table21[[#This Row],[Erorr 3]])</f>
        <v>2.1233333333333881E-2</v>
      </c>
      <c r="Q785" s="182">
        <f>Table21[[#This Row],[Abs Erorr 3]]/Table21[[#This Row],[Adj Close]]</f>
        <v>4.036985632894249E-3</v>
      </c>
    </row>
    <row r="786" spans="1:17" x14ac:dyDescent="0.3">
      <c r="A786" s="72">
        <v>44602</v>
      </c>
      <c r="B786" s="95">
        <v>5.1502999999999997</v>
      </c>
      <c r="C786" s="6">
        <f t="shared" si="61"/>
        <v>5.2596999999999996</v>
      </c>
      <c r="D786" s="19">
        <f>Table21[[#This Row],[Adj Close]]-Table21[[#This Row],[Naive Trend ]]</f>
        <v>-0.10939999999999994</v>
      </c>
      <c r="E786" s="7">
        <f t="shared" si="60"/>
        <v>1.1968359999999987E-2</v>
      </c>
      <c r="F786" s="7">
        <f>ABS(Table21[[#This Row],[Erorr 1]])</f>
        <v>0.10939999999999994</v>
      </c>
      <c r="G786" s="8">
        <f>Table21[[#This Row],[Abs Erorr 1]]/Table21[[#This Row],[Adj Close]]</f>
        <v>2.12414810787721E-2</v>
      </c>
      <c r="H786" s="6">
        <f t="shared" si="63"/>
        <v>5.2231999999999994</v>
      </c>
      <c r="I786" s="9">
        <f>(Table21[[#This Row],[Adj Close]]-Table21[[#This Row],[3-MA]])</f>
        <v>-7.2899999999999743E-2</v>
      </c>
      <c r="J786" s="5">
        <f t="shared" si="62"/>
        <v>5.3144099999999622E-3</v>
      </c>
      <c r="K786" s="5">
        <f>ABS(Table21[[#This Row],[Erorr 2]])</f>
        <v>7.2899999999999743E-2</v>
      </c>
      <c r="L786" s="8">
        <f>Table21[[#This Row],[Abs Erorr 2]]/Table21[[#This Row],[Adj Close]]</f>
        <v>1.4154515270955041E-2</v>
      </c>
      <c r="M786" s="6">
        <f t="shared" si="64"/>
        <v>5.2551166666666669</v>
      </c>
      <c r="N786" s="11">
        <f>Table21[[#This Row],[Adj Close]]-Table21[[#This Row],[6-MA]]</f>
        <v>-0.10481666666666722</v>
      </c>
      <c r="O786" s="12">
        <f>(Table21[[#This Row],[Adj Close]]-M786)^2</f>
        <v>1.0986533611111227E-2</v>
      </c>
      <c r="P786" s="12">
        <f>ABS(Table21[[#This Row],[Erorr 3]])</f>
        <v>0.10481666666666722</v>
      </c>
      <c r="Q786" s="182">
        <f>Table21[[#This Row],[Abs Erorr 3]]/Table21[[#This Row],[Adj Close]]</f>
        <v>2.0351565280986979E-2</v>
      </c>
    </row>
    <row r="787" spans="1:17" x14ac:dyDescent="0.3">
      <c r="A787" s="72">
        <v>44603</v>
      </c>
      <c r="B787" s="95">
        <v>5.05</v>
      </c>
      <c r="C787" s="6">
        <f t="shared" si="61"/>
        <v>5.1502999999999997</v>
      </c>
      <c r="D787" s="19">
        <f>Table21[[#This Row],[Adj Close]]-Table21[[#This Row],[Naive Trend ]]</f>
        <v>-0.10029999999999983</v>
      </c>
      <c r="E787" s="7">
        <f t="shared" si="60"/>
        <v>1.0060089999999966E-2</v>
      </c>
      <c r="F787" s="7">
        <f>ABS(Table21[[#This Row],[Erorr 1]])</f>
        <v>0.10029999999999983</v>
      </c>
      <c r="G787" s="8">
        <f>Table21[[#This Row],[Abs Erorr 1]]/Table21[[#This Row],[Adj Close]]</f>
        <v>1.986138613861383E-2</v>
      </c>
      <c r="H787" s="6">
        <f t="shared" si="63"/>
        <v>5.1989000000000001</v>
      </c>
      <c r="I787" s="9">
        <f>(Table21[[#This Row],[Adj Close]]-Table21[[#This Row],[3-MA]])</f>
        <v>-0.14890000000000025</v>
      </c>
      <c r="J787" s="5">
        <f t="shared" si="62"/>
        <v>2.2171210000000077E-2</v>
      </c>
      <c r="K787" s="5">
        <f>ABS(Table21[[#This Row],[Erorr 2]])</f>
        <v>0.14890000000000025</v>
      </c>
      <c r="L787" s="8">
        <f>Table21[[#This Row],[Abs Erorr 2]]/Table21[[#This Row],[Adj Close]]</f>
        <v>2.9485148514851536E-2</v>
      </c>
      <c r="M787" s="6">
        <f t="shared" si="64"/>
        <v>5.2064999999999992</v>
      </c>
      <c r="N787" s="11">
        <f>Table21[[#This Row],[Adj Close]]-Table21[[#This Row],[6-MA]]</f>
        <v>-0.15649999999999942</v>
      </c>
      <c r="O787" s="12">
        <f>(Table21[[#This Row],[Adj Close]]-M787)^2</f>
        <v>2.4492249999999816E-2</v>
      </c>
      <c r="P787" s="12">
        <f>ABS(Table21[[#This Row],[Erorr 3]])</f>
        <v>0.15649999999999942</v>
      </c>
      <c r="Q787" s="182">
        <f>Table21[[#This Row],[Abs Erorr 3]]/Table21[[#This Row],[Adj Close]]</f>
        <v>3.0990099009900875E-2</v>
      </c>
    </row>
    <row r="788" spans="1:17" x14ac:dyDescent="0.3">
      <c r="A788" s="72">
        <v>44606</v>
      </c>
      <c r="B788" s="95">
        <v>4.9497</v>
      </c>
      <c r="C788" s="6">
        <f t="shared" si="61"/>
        <v>5.05</v>
      </c>
      <c r="D788" s="19">
        <f>Table21[[#This Row],[Adj Close]]-Table21[[#This Row],[Naive Trend ]]</f>
        <v>-0.10029999999999983</v>
      </c>
      <c r="E788" s="7">
        <f t="shared" si="60"/>
        <v>1.0060089999999966E-2</v>
      </c>
      <c r="F788" s="7">
        <f>ABS(Table21[[#This Row],[Erorr 1]])</f>
        <v>0.10029999999999983</v>
      </c>
      <c r="G788" s="8">
        <f>Table21[[#This Row],[Abs Erorr 1]]/Table21[[#This Row],[Adj Close]]</f>
        <v>2.0263854375012595E-2</v>
      </c>
      <c r="H788" s="6">
        <f t="shared" si="63"/>
        <v>5.1533333333333333</v>
      </c>
      <c r="I788" s="9">
        <f>(Table21[[#This Row],[Adj Close]]-Table21[[#This Row],[3-MA]])</f>
        <v>-0.20363333333333333</v>
      </c>
      <c r="J788" s="5">
        <f t="shared" si="62"/>
        <v>4.1466534444444446E-2</v>
      </c>
      <c r="K788" s="5">
        <f>ABS(Table21[[#This Row],[Erorr 2]])</f>
        <v>0.20363333333333333</v>
      </c>
      <c r="L788" s="8">
        <f>Table21[[#This Row],[Abs Erorr 2]]/Table21[[#This Row],[Adj Close]]</f>
        <v>4.1140540504138297E-2</v>
      </c>
      <c r="M788" s="6">
        <f t="shared" si="64"/>
        <v>5.1791500000000008</v>
      </c>
      <c r="N788" s="11">
        <f>Table21[[#This Row],[Adj Close]]-Table21[[#This Row],[6-MA]]</f>
        <v>-0.22945000000000082</v>
      </c>
      <c r="O788" s="12">
        <f>(Table21[[#This Row],[Adj Close]]-M788)^2</f>
        <v>5.2647302500000374E-2</v>
      </c>
      <c r="P788" s="12">
        <f>ABS(Table21[[#This Row],[Erorr 3]])</f>
        <v>0.22945000000000082</v>
      </c>
      <c r="Q788" s="182">
        <f>Table21[[#This Row],[Abs Erorr 3]]/Table21[[#This Row],[Adj Close]]</f>
        <v>4.6356344828979698E-2</v>
      </c>
    </row>
    <row r="789" spans="1:17" x14ac:dyDescent="0.3">
      <c r="A789" s="72">
        <v>44607</v>
      </c>
      <c r="B789" s="95">
        <v>5.1047000000000002</v>
      </c>
      <c r="C789" s="6">
        <f t="shared" si="61"/>
        <v>4.9497</v>
      </c>
      <c r="D789" s="19">
        <f>Table21[[#This Row],[Adj Close]]-Table21[[#This Row],[Naive Trend ]]</f>
        <v>0.15500000000000025</v>
      </c>
      <c r="E789" s="7">
        <f t="shared" si="60"/>
        <v>2.4025000000000078E-2</v>
      </c>
      <c r="F789" s="7">
        <f>ABS(Table21[[#This Row],[Erorr 1]])</f>
        <v>0.15500000000000025</v>
      </c>
      <c r="G789" s="8">
        <f>Table21[[#This Row],[Abs Erorr 1]]/Table21[[#This Row],[Adj Close]]</f>
        <v>3.0364174192410963E-2</v>
      </c>
      <c r="H789" s="6">
        <f t="shared" si="63"/>
        <v>5.05</v>
      </c>
      <c r="I789" s="9">
        <f>(Table21[[#This Row],[Adj Close]]-Table21[[#This Row],[3-MA]])</f>
        <v>5.4700000000000415E-2</v>
      </c>
      <c r="J789" s="5">
        <f t="shared" si="62"/>
        <v>2.9920900000000453E-3</v>
      </c>
      <c r="K789" s="5">
        <f>ABS(Table21[[#This Row],[Erorr 2]])</f>
        <v>5.4700000000000415E-2</v>
      </c>
      <c r="L789" s="8">
        <f>Table21[[#This Row],[Abs Erorr 2]]/Table21[[#This Row],[Adj Close]]</f>
        <v>1.0715615021450901E-2</v>
      </c>
      <c r="M789" s="6">
        <f t="shared" si="64"/>
        <v>5.1365999999999996</v>
      </c>
      <c r="N789" s="11">
        <f>Table21[[#This Row],[Adj Close]]-Table21[[#This Row],[6-MA]]</f>
        <v>-3.1899999999999373E-2</v>
      </c>
      <c r="O789" s="12">
        <f>(Table21[[#This Row],[Adj Close]]-M789)^2</f>
        <v>1.0176099999999601E-3</v>
      </c>
      <c r="P789" s="12">
        <f>ABS(Table21[[#This Row],[Erorr 3]])</f>
        <v>3.1899999999999373E-2</v>
      </c>
      <c r="Q789" s="182">
        <f>Table21[[#This Row],[Abs Erorr 3]]/Table21[[#This Row],[Adj Close]]</f>
        <v>6.2491429466960593E-3</v>
      </c>
    </row>
    <row r="790" spans="1:17" x14ac:dyDescent="0.3">
      <c r="A790" s="72">
        <v>44608</v>
      </c>
      <c r="B790" s="95">
        <v>5.3235000000000001</v>
      </c>
      <c r="C790" s="6">
        <f t="shared" si="61"/>
        <v>5.1047000000000002</v>
      </c>
      <c r="D790" s="19">
        <f>Table21[[#This Row],[Adj Close]]-Table21[[#This Row],[Naive Trend ]]</f>
        <v>0.21879999999999988</v>
      </c>
      <c r="E790" s="7">
        <f t="shared" si="60"/>
        <v>4.7873439999999948E-2</v>
      </c>
      <c r="F790" s="7">
        <f>ABS(Table21[[#This Row],[Erorr 1]])</f>
        <v>0.21879999999999988</v>
      </c>
      <c r="G790" s="8">
        <f>Table21[[#This Row],[Abs Erorr 1]]/Table21[[#This Row],[Adj Close]]</f>
        <v>4.1100779562318002E-2</v>
      </c>
      <c r="H790" s="6">
        <f t="shared" si="63"/>
        <v>5.0348000000000006</v>
      </c>
      <c r="I790" s="9">
        <f>(Table21[[#This Row],[Adj Close]]-Table21[[#This Row],[3-MA]])</f>
        <v>0.28869999999999951</v>
      </c>
      <c r="J790" s="5">
        <f t="shared" si="62"/>
        <v>8.3347689999999724E-2</v>
      </c>
      <c r="K790" s="5">
        <f>ABS(Table21[[#This Row],[Erorr 2]])</f>
        <v>0.28869999999999951</v>
      </c>
      <c r="L790" s="8">
        <f>Table21[[#This Row],[Abs Erorr 2]]/Table21[[#This Row],[Adj Close]]</f>
        <v>5.423123884662337E-2</v>
      </c>
      <c r="M790" s="6">
        <f t="shared" si="64"/>
        <v>5.1168500000000003</v>
      </c>
      <c r="N790" s="11">
        <f>Table21[[#This Row],[Adj Close]]-Table21[[#This Row],[6-MA]]</f>
        <v>0.20664999999999978</v>
      </c>
      <c r="O790" s="12">
        <f>(Table21[[#This Row],[Adj Close]]-M790)^2</f>
        <v>4.270422249999991E-2</v>
      </c>
      <c r="P790" s="12">
        <f>ABS(Table21[[#This Row],[Erorr 3]])</f>
        <v>0.20664999999999978</v>
      </c>
      <c r="Q790" s="182">
        <f>Table21[[#This Row],[Abs Erorr 3]]/Table21[[#This Row],[Adj Close]]</f>
        <v>3.8818446510754161E-2</v>
      </c>
    </row>
    <row r="791" spans="1:17" x14ac:dyDescent="0.3">
      <c r="A791" s="72">
        <v>44609</v>
      </c>
      <c r="B791" s="95">
        <v>5.1502999999999997</v>
      </c>
      <c r="C791" s="6">
        <f t="shared" si="61"/>
        <v>5.3235000000000001</v>
      </c>
      <c r="D791" s="19">
        <f>Table21[[#This Row],[Adj Close]]-Table21[[#This Row],[Naive Trend ]]</f>
        <v>-0.17320000000000046</v>
      </c>
      <c r="E791" s="7">
        <f t="shared" si="60"/>
        <v>2.9998240000000162E-2</v>
      </c>
      <c r="F791" s="7">
        <f>ABS(Table21[[#This Row],[Erorr 1]])</f>
        <v>0.17320000000000046</v>
      </c>
      <c r="G791" s="8">
        <f>Table21[[#This Row],[Abs Erorr 1]]/Table21[[#This Row],[Adj Close]]</f>
        <v>3.3629108983942772E-2</v>
      </c>
      <c r="H791" s="6">
        <f t="shared" si="63"/>
        <v>5.1259666666666668</v>
      </c>
      <c r="I791" s="9">
        <f>(Table21[[#This Row],[Adj Close]]-Table21[[#This Row],[3-MA]])</f>
        <v>2.4333333333332874E-2</v>
      </c>
      <c r="J791" s="5">
        <f t="shared" si="62"/>
        <v>5.9211111111108874E-4</v>
      </c>
      <c r="K791" s="5">
        <f>ABS(Table21[[#This Row],[Erorr 2]])</f>
        <v>2.4333333333332874E-2</v>
      </c>
      <c r="L791" s="8">
        <f>Table21[[#This Row],[Abs Erorr 2]]/Table21[[#This Row],[Adj Close]]</f>
        <v>4.7246438718779246E-3</v>
      </c>
      <c r="M791" s="6">
        <f t="shared" si="64"/>
        <v>5.1396500000000005</v>
      </c>
      <c r="N791" s="11">
        <f>Table21[[#This Row],[Adj Close]]-Table21[[#This Row],[6-MA]]</f>
        <v>1.064999999999916E-2</v>
      </c>
      <c r="O791" s="12">
        <f>(Table21[[#This Row],[Adj Close]]-M791)^2</f>
        <v>1.134224999999821E-4</v>
      </c>
      <c r="P791" s="12">
        <f>ABS(Table21[[#This Row],[Erorr 3]])</f>
        <v>1.064999999999916E-2</v>
      </c>
      <c r="Q791" s="182">
        <f>Table21[[#This Row],[Abs Erorr 3]]/Table21[[#This Row],[Adj Close]]</f>
        <v>2.067840708308091E-3</v>
      </c>
    </row>
    <row r="792" spans="1:17" x14ac:dyDescent="0.3">
      <c r="A792" s="72">
        <v>44610</v>
      </c>
      <c r="B792" s="95">
        <v>5.1593999999999998</v>
      </c>
      <c r="C792" s="6">
        <f t="shared" si="61"/>
        <v>5.1502999999999997</v>
      </c>
      <c r="D792" s="19">
        <f>Table21[[#This Row],[Adj Close]]-Table21[[#This Row],[Naive Trend ]]</f>
        <v>9.100000000000108E-3</v>
      </c>
      <c r="E792" s="7">
        <f t="shared" si="60"/>
        <v>8.2810000000001967E-5</v>
      </c>
      <c r="F792" s="7">
        <f>ABS(Table21[[#This Row],[Erorr 1]])</f>
        <v>9.100000000000108E-3</v>
      </c>
      <c r="G792" s="8">
        <f>Table21[[#This Row],[Abs Erorr 1]]/Table21[[#This Row],[Adj Close]]</f>
        <v>1.7637709811218569E-3</v>
      </c>
      <c r="H792" s="6">
        <f t="shared" si="63"/>
        <v>5.1928333333333336</v>
      </c>
      <c r="I792" s="9">
        <f>(Table21[[#This Row],[Adj Close]]-Table21[[#This Row],[3-MA]])</f>
        <v>-3.343333333333387E-2</v>
      </c>
      <c r="J792" s="5">
        <f t="shared" si="62"/>
        <v>1.1177877777778136E-3</v>
      </c>
      <c r="K792" s="5">
        <f>ABS(Table21[[#This Row],[Erorr 2]])</f>
        <v>3.343333333333387E-2</v>
      </c>
      <c r="L792" s="8">
        <f>Table21[[#This Row],[Abs Erorr 2]]/Table21[[#This Row],[Adj Close]]</f>
        <v>6.4800816632426001E-3</v>
      </c>
      <c r="M792" s="6">
        <f t="shared" si="64"/>
        <v>5.1214166666666658</v>
      </c>
      <c r="N792" s="11">
        <f>Table21[[#This Row],[Adj Close]]-Table21[[#This Row],[6-MA]]</f>
        <v>3.7983333333333924E-2</v>
      </c>
      <c r="O792" s="12">
        <f>(Table21[[#This Row],[Adj Close]]-M792)^2</f>
        <v>1.4427336111111559E-3</v>
      </c>
      <c r="P792" s="12">
        <f>ABS(Table21[[#This Row],[Erorr 3]])</f>
        <v>3.7983333333333924E-2</v>
      </c>
      <c r="Q792" s="182">
        <f>Table21[[#This Row],[Abs Erorr 3]]/Table21[[#This Row],[Adj Close]]</f>
        <v>7.3619671538035286E-3</v>
      </c>
    </row>
    <row r="793" spans="1:17" x14ac:dyDescent="0.3">
      <c r="A793" s="72">
        <v>44614</v>
      </c>
      <c r="B793" s="95">
        <v>5.0225999999999997</v>
      </c>
      <c r="C793" s="6">
        <f t="shared" si="61"/>
        <v>5.1593999999999998</v>
      </c>
      <c r="D793" s="19">
        <f>Table21[[#This Row],[Adj Close]]-Table21[[#This Row],[Naive Trend ]]</f>
        <v>-0.13680000000000003</v>
      </c>
      <c r="E793" s="7">
        <f t="shared" si="60"/>
        <v>1.871424000000001E-2</v>
      </c>
      <c r="F793" s="7">
        <f>ABS(Table21[[#This Row],[Erorr 1]])</f>
        <v>0.13680000000000003</v>
      </c>
      <c r="G793" s="8">
        <f>Table21[[#This Row],[Abs Erorr 1]]/Table21[[#This Row],[Adj Close]]</f>
        <v>2.7236889260542355E-2</v>
      </c>
      <c r="H793" s="6">
        <f t="shared" si="63"/>
        <v>5.2110666666666665</v>
      </c>
      <c r="I793" s="9">
        <f>(Table21[[#This Row],[Adj Close]]-Table21[[#This Row],[3-MA]])</f>
        <v>-0.18846666666666678</v>
      </c>
      <c r="J793" s="5">
        <f t="shared" si="62"/>
        <v>3.5519684444444491E-2</v>
      </c>
      <c r="K793" s="5">
        <f>ABS(Table21[[#This Row],[Erorr 2]])</f>
        <v>0.18846666666666678</v>
      </c>
      <c r="L793" s="8">
        <f>Table21[[#This Row],[Abs Erorr 2]]/Table21[[#This Row],[Adj Close]]</f>
        <v>3.7523726091400228E-2</v>
      </c>
      <c r="M793" s="6">
        <f t="shared" si="64"/>
        <v>5.1229333333333331</v>
      </c>
      <c r="N793" s="11">
        <f>Table21[[#This Row],[Adj Close]]-Table21[[#This Row],[6-MA]]</f>
        <v>-0.10033333333333339</v>
      </c>
      <c r="O793" s="12">
        <f>(Table21[[#This Row],[Adj Close]]-M793)^2</f>
        <v>1.0066777777777789E-2</v>
      </c>
      <c r="P793" s="12">
        <f>ABS(Table21[[#This Row],[Erorr 3]])</f>
        <v>0.10033333333333339</v>
      </c>
      <c r="Q793" s="182">
        <f>Table21[[#This Row],[Abs Erorr 3]]/Table21[[#This Row],[Adj Close]]</f>
        <v>1.9976373458633654E-2</v>
      </c>
    </row>
    <row r="794" spans="1:17" x14ac:dyDescent="0.3">
      <c r="A794" s="72">
        <v>44615</v>
      </c>
      <c r="B794" s="95">
        <v>4.9040999999999997</v>
      </c>
      <c r="C794" s="6">
        <f t="shared" si="61"/>
        <v>5.0225999999999997</v>
      </c>
      <c r="D794" s="19">
        <f>Table21[[#This Row],[Adj Close]]-Table21[[#This Row],[Naive Trend ]]</f>
        <v>-0.11850000000000005</v>
      </c>
      <c r="E794" s="7">
        <f t="shared" si="60"/>
        <v>1.4042250000000011E-2</v>
      </c>
      <c r="F794" s="7">
        <f>ABS(Table21[[#This Row],[Erorr 1]])</f>
        <v>0.11850000000000005</v>
      </c>
      <c r="G794" s="8">
        <f>Table21[[#This Row],[Abs Erorr 1]]/Table21[[#This Row],[Adj Close]]</f>
        <v>2.4163455068208245E-2</v>
      </c>
      <c r="H794" s="6">
        <f t="shared" si="63"/>
        <v>5.1107666666666667</v>
      </c>
      <c r="I794" s="9">
        <f>(Table21[[#This Row],[Adj Close]]-Table21[[#This Row],[3-MA]])</f>
        <v>-0.206666666666667</v>
      </c>
      <c r="J794" s="5">
        <f t="shared" si="62"/>
        <v>4.2711111111111248E-2</v>
      </c>
      <c r="K794" s="5">
        <f>ABS(Table21[[#This Row],[Erorr 2]])</f>
        <v>0.206666666666667</v>
      </c>
      <c r="L794" s="8">
        <f>Table21[[#This Row],[Abs Erorr 2]]/Table21[[#This Row],[Adj Close]]</f>
        <v>4.214160940165719E-2</v>
      </c>
      <c r="M794" s="6">
        <f t="shared" si="64"/>
        <v>5.1183666666666658</v>
      </c>
      <c r="N794" s="11">
        <f>Table21[[#This Row],[Adj Close]]-Table21[[#This Row],[6-MA]]</f>
        <v>-0.21426666666666616</v>
      </c>
      <c r="O794" s="12">
        <f>(Table21[[#This Row],[Adj Close]]-M794)^2</f>
        <v>4.5910204444444228E-2</v>
      </c>
      <c r="P794" s="12">
        <f>ABS(Table21[[#This Row],[Erorr 3]])</f>
        <v>0.21426666666666616</v>
      </c>
      <c r="Q794" s="182">
        <f>Table21[[#This Row],[Abs Erorr 3]]/Table21[[#This Row],[Adj Close]]</f>
        <v>4.3691333102234088E-2</v>
      </c>
    </row>
    <row r="795" spans="1:17" x14ac:dyDescent="0.3">
      <c r="A795" s="72">
        <v>44616</v>
      </c>
      <c r="B795" s="95">
        <v>4.9132999999999996</v>
      </c>
      <c r="C795" s="6">
        <f t="shared" si="61"/>
        <v>4.9040999999999997</v>
      </c>
      <c r="D795" s="19">
        <f>Table21[[#This Row],[Adj Close]]-Table21[[#This Row],[Naive Trend ]]</f>
        <v>9.1999999999998749E-3</v>
      </c>
      <c r="E795" s="7">
        <f t="shared" si="60"/>
        <v>8.4639999999997699E-5</v>
      </c>
      <c r="F795" s="7">
        <f>ABS(Table21[[#This Row],[Erorr 1]])</f>
        <v>9.1999999999998749E-3</v>
      </c>
      <c r="G795" s="8">
        <f>Table21[[#This Row],[Abs Erorr 1]]/Table21[[#This Row],[Adj Close]]</f>
        <v>1.8724686056214512E-3</v>
      </c>
      <c r="H795" s="6">
        <f t="shared" si="63"/>
        <v>5.0286999999999997</v>
      </c>
      <c r="I795" s="9">
        <f>(Table21[[#This Row],[Adj Close]]-Table21[[#This Row],[3-MA]])</f>
        <v>-0.11540000000000017</v>
      </c>
      <c r="J795" s="5">
        <f t="shared" si="62"/>
        <v>1.331716000000004E-2</v>
      </c>
      <c r="K795" s="5">
        <f>ABS(Table21[[#This Row],[Erorr 2]])</f>
        <v>0.11540000000000017</v>
      </c>
      <c r="L795" s="8">
        <f>Table21[[#This Row],[Abs Erorr 2]]/Table21[[#This Row],[Adj Close]]</f>
        <v>2.3487269248773774E-2</v>
      </c>
      <c r="M795" s="6">
        <f t="shared" si="64"/>
        <v>5.1107666666666667</v>
      </c>
      <c r="N795" s="11">
        <f>Table21[[#This Row],[Adj Close]]-Table21[[#This Row],[6-MA]]</f>
        <v>-0.19746666666666712</v>
      </c>
      <c r="O795" s="12">
        <f>(Table21[[#This Row],[Adj Close]]-M795)^2</f>
        <v>3.8993084444444624E-2</v>
      </c>
      <c r="P795" s="12">
        <f>ABS(Table21[[#This Row],[Erorr 3]])</f>
        <v>0.19746666666666712</v>
      </c>
      <c r="Q795" s="182">
        <f>Table21[[#This Row],[Abs Erorr 3]]/Table21[[#This Row],[Adj Close]]</f>
        <v>4.0190231955440768E-2</v>
      </c>
    </row>
    <row r="796" spans="1:17" x14ac:dyDescent="0.3">
      <c r="A796" s="72">
        <v>44617</v>
      </c>
      <c r="B796" s="95">
        <v>4.9588000000000001</v>
      </c>
      <c r="C796" s="6">
        <f t="shared" si="61"/>
        <v>4.9132999999999996</v>
      </c>
      <c r="D796" s="19">
        <f>Table21[[#This Row],[Adj Close]]-Table21[[#This Row],[Naive Trend ]]</f>
        <v>4.550000000000054E-2</v>
      </c>
      <c r="E796" s="7">
        <f t="shared" si="60"/>
        <v>2.070250000000049E-3</v>
      </c>
      <c r="F796" s="7">
        <f>ABS(Table21[[#This Row],[Erorr 1]])</f>
        <v>4.550000000000054E-2</v>
      </c>
      <c r="G796" s="8">
        <f>Table21[[#This Row],[Abs Erorr 1]]/Table21[[#This Row],[Adj Close]]</f>
        <v>9.1756070016940673E-3</v>
      </c>
      <c r="H796" s="6">
        <f t="shared" si="63"/>
        <v>4.9466666666666663</v>
      </c>
      <c r="I796" s="9">
        <f>(Table21[[#This Row],[Adj Close]]-Table21[[#This Row],[3-MA]])</f>
        <v>1.2133333333333773E-2</v>
      </c>
      <c r="J796" s="5">
        <f t="shared" si="62"/>
        <v>1.4721777777778846E-4</v>
      </c>
      <c r="K796" s="5">
        <f>ABS(Table21[[#This Row],[Erorr 2]])</f>
        <v>1.2133333333333773E-2</v>
      </c>
      <c r="L796" s="8">
        <f>Table21[[#This Row],[Abs Erorr 2]]/Table21[[#This Row],[Adj Close]]</f>
        <v>2.4468285337851444E-3</v>
      </c>
      <c r="M796" s="6">
        <f t="shared" si="64"/>
        <v>5.0788666666666664</v>
      </c>
      <c r="N796" s="11">
        <f>Table21[[#This Row],[Adj Close]]-Table21[[#This Row],[6-MA]]</f>
        <v>-0.12006666666666632</v>
      </c>
      <c r="O796" s="12">
        <f>(Table21[[#This Row],[Adj Close]]-M796)^2</f>
        <v>1.4416004444444361E-2</v>
      </c>
      <c r="P796" s="12">
        <f>ABS(Table21[[#This Row],[Erorr 3]])</f>
        <v>0.12006666666666632</v>
      </c>
      <c r="Q796" s="182">
        <f>Table21[[#This Row],[Abs Erorr 3]]/Table21[[#This Row],[Adj Close]]</f>
        <v>2.4212847194213585E-2</v>
      </c>
    </row>
    <row r="797" spans="1:17" x14ac:dyDescent="0.3">
      <c r="A797" s="72">
        <v>44620</v>
      </c>
      <c r="B797" s="95">
        <v>4.8768000000000002</v>
      </c>
      <c r="C797" s="6">
        <f t="shared" si="61"/>
        <v>4.9588000000000001</v>
      </c>
      <c r="D797" s="19">
        <f>Table21[[#This Row],[Adj Close]]-Table21[[#This Row],[Naive Trend ]]</f>
        <v>-8.1999999999999851E-2</v>
      </c>
      <c r="E797" s="7">
        <f t="shared" si="60"/>
        <v>6.7239999999999757E-3</v>
      </c>
      <c r="F797" s="7">
        <f>ABS(Table21[[#This Row],[Erorr 1]])</f>
        <v>8.1999999999999851E-2</v>
      </c>
      <c r="G797" s="8">
        <f>Table21[[#This Row],[Abs Erorr 1]]/Table21[[#This Row],[Adj Close]]</f>
        <v>1.6814304461942226E-2</v>
      </c>
      <c r="H797" s="6">
        <f t="shared" si="63"/>
        <v>4.9253999999999998</v>
      </c>
      <c r="I797" s="9">
        <f>(Table21[[#This Row],[Adj Close]]-Table21[[#This Row],[3-MA]])</f>
        <v>-4.8599999999999532E-2</v>
      </c>
      <c r="J797" s="5">
        <f t="shared" si="62"/>
        <v>2.3619599999999547E-3</v>
      </c>
      <c r="K797" s="5">
        <f>ABS(Table21[[#This Row],[Erorr 2]])</f>
        <v>4.8599999999999532E-2</v>
      </c>
      <c r="L797" s="8">
        <f>Table21[[#This Row],[Abs Erorr 2]]/Table21[[#This Row],[Adj Close]]</f>
        <v>9.9655511811022664E-3</v>
      </c>
      <c r="M797" s="6">
        <f t="shared" si="64"/>
        <v>5.0180833333333332</v>
      </c>
      <c r="N797" s="11">
        <f>Table21[[#This Row],[Adj Close]]-Table21[[#This Row],[6-MA]]</f>
        <v>-0.14128333333333298</v>
      </c>
      <c r="O797" s="12">
        <f>(Table21[[#This Row],[Adj Close]]-M797)^2</f>
        <v>1.9960980277777679E-2</v>
      </c>
      <c r="P797" s="12">
        <f>ABS(Table21[[#This Row],[Erorr 3]])</f>
        <v>0.14128333333333298</v>
      </c>
      <c r="Q797" s="182">
        <f>Table21[[#This Row],[Abs Erorr 3]]/Table21[[#This Row],[Adj Close]]</f>
        <v>2.8970499781277269E-2</v>
      </c>
    </row>
    <row r="798" spans="1:17" x14ac:dyDescent="0.3">
      <c r="A798" s="72">
        <v>44621</v>
      </c>
      <c r="B798" s="95">
        <v>4.7218</v>
      </c>
      <c r="C798" s="6">
        <f t="shared" si="61"/>
        <v>4.8768000000000002</v>
      </c>
      <c r="D798" s="19">
        <f>Table21[[#This Row],[Adj Close]]-Table21[[#This Row],[Naive Trend ]]</f>
        <v>-0.15500000000000025</v>
      </c>
      <c r="E798" s="7">
        <f t="shared" si="60"/>
        <v>2.4025000000000078E-2</v>
      </c>
      <c r="F798" s="7">
        <f>ABS(Table21[[#This Row],[Erorr 1]])</f>
        <v>0.15500000000000025</v>
      </c>
      <c r="G798" s="8">
        <f>Table21[[#This Row],[Abs Erorr 1]]/Table21[[#This Row],[Adj Close]]</f>
        <v>3.2826464483883315E-2</v>
      </c>
      <c r="H798" s="6">
        <f t="shared" si="63"/>
        <v>4.9162999999999997</v>
      </c>
      <c r="I798" s="9">
        <f>(Table21[[#This Row],[Adj Close]]-Table21[[#This Row],[3-MA]])</f>
        <v>-0.19449999999999967</v>
      </c>
      <c r="J798" s="5">
        <f t="shared" si="62"/>
        <v>3.7830249999999871E-2</v>
      </c>
      <c r="K798" s="5">
        <f>ABS(Table21[[#This Row],[Erorr 2]])</f>
        <v>0.19449999999999967</v>
      </c>
      <c r="L798" s="8">
        <f>Table21[[#This Row],[Abs Erorr 2]]/Table21[[#This Row],[Adj Close]]</f>
        <v>4.1191918336227644E-2</v>
      </c>
      <c r="M798" s="6">
        <f t="shared" si="64"/>
        <v>4.9724999999999993</v>
      </c>
      <c r="N798" s="11">
        <f>Table21[[#This Row],[Adj Close]]-Table21[[#This Row],[6-MA]]</f>
        <v>-0.25069999999999926</v>
      </c>
      <c r="O798" s="12">
        <f>(Table21[[#This Row],[Adj Close]]-M798)^2</f>
        <v>6.2850489999999634E-2</v>
      </c>
      <c r="P798" s="12">
        <f>ABS(Table21[[#This Row],[Erorr 3]])</f>
        <v>0.25069999999999926</v>
      </c>
      <c r="Q798" s="182">
        <f>Table21[[#This Row],[Abs Erorr 3]]/Table21[[#This Row],[Adj Close]]</f>
        <v>5.309415900715813E-2</v>
      </c>
    </row>
    <row r="799" spans="1:17" x14ac:dyDescent="0.3">
      <c r="A799" s="72">
        <v>44622</v>
      </c>
      <c r="B799" s="95">
        <v>4.8586</v>
      </c>
      <c r="C799" s="6">
        <f t="shared" si="61"/>
        <v>4.7218</v>
      </c>
      <c r="D799" s="19">
        <f>Table21[[#This Row],[Adj Close]]-Table21[[#This Row],[Naive Trend ]]</f>
        <v>0.13680000000000003</v>
      </c>
      <c r="E799" s="7">
        <f t="shared" si="60"/>
        <v>1.871424000000001E-2</v>
      </c>
      <c r="F799" s="7">
        <f>ABS(Table21[[#This Row],[Erorr 1]])</f>
        <v>0.13680000000000003</v>
      </c>
      <c r="G799" s="8">
        <f>Table21[[#This Row],[Abs Erorr 1]]/Table21[[#This Row],[Adj Close]]</f>
        <v>2.8156259004651553E-2</v>
      </c>
      <c r="H799" s="6">
        <f t="shared" si="63"/>
        <v>4.8524666666666665</v>
      </c>
      <c r="I799" s="9">
        <f>(Table21[[#This Row],[Adj Close]]-Table21[[#This Row],[3-MA]])</f>
        <v>6.133333333333546E-3</v>
      </c>
      <c r="J799" s="5">
        <f t="shared" si="62"/>
        <v>3.7617777777780389E-5</v>
      </c>
      <c r="K799" s="5">
        <f>ABS(Table21[[#This Row],[Erorr 2]])</f>
        <v>6.133333333333546E-3</v>
      </c>
      <c r="L799" s="8">
        <f>Table21[[#This Row],[Abs Erorr 2]]/Table21[[#This Row],[Adj Close]]</f>
        <v>1.2623663881228225E-3</v>
      </c>
      <c r="M799" s="6">
        <f t="shared" si="64"/>
        <v>4.899566666666666</v>
      </c>
      <c r="N799" s="11">
        <f>Table21[[#This Row],[Adj Close]]-Table21[[#This Row],[6-MA]]</f>
        <v>-4.096666666666593E-2</v>
      </c>
      <c r="O799" s="12">
        <f>(Table21[[#This Row],[Adj Close]]-M799)^2</f>
        <v>1.6782677777777174E-3</v>
      </c>
      <c r="P799" s="12">
        <f>ABS(Table21[[#This Row],[Erorr 3]])</f>
        <v>4.096666666666593E-2</v>
      </c>
      <c r="Q799" s="182">
        <f>Table21[[#This Row],[Abs Erorr 3]]/Table21[[#This Row],[Adj Close]]</f>
        <v>8.4317841902329747E-3</v>
      </c>
    </row>
    <row r="800" spans="1:17" x14ac:dyDescent="0.3">
      <c r="A800" s="72">
        <v>44623</v>
      </c>
      <c r="B800" s="95">
        <v>4.5213000000000001</v>
      </c>
      <c r="C800" s="6">
        <f t="shared" si="61"/>
        <v>4.8586</v>
      </c>
      <c r="D800" s="19">
        <f>Table21[[#This Row],[Adj Close]]-Table21[[#This Row],[Naive Trend ]]</f>
        <v>-0.33729999999999993</v>
      </c>
      <c r="E800" s="7">
        <f t="shared" si="60"/>
        <v>0.11377128999999996</v>
      </c>
      <c r="F800" s="7">
        <f>ABS(Table21[[#This Row],[Erorr 1]])</f>
        <v>0.33729999999999993</v>
      </c>
      <c r="G800" s="8">
        <f>Table21[[#This Row],[Abs Erorr 1]]/Table21[[#This Row],[Adj Close]]</f>
        <v>7.4602437352088991E-2</v>
      </c>
      <c r="H800" s="6">
        <f t="shared" si="63"/>
        <v>4.8190666666666671</v>
      </c>
      <c r="I800" s="9">
        <f>(Table21[[#This Row],[Adj Close]]-Table21[[#This Row],[3-MA]])</f>
        <v>-0.29776666666666696</v>
      </c>
      <c r="J800" s="5">
        <f t="shared" si="62"/>
        <v>8.8664987777777954E-2</v>
      </c>
      <c r="K800" s="5">
        <f>ABS(Table21[[#This Row],[Erorr 2]])</f>
        <v>0.29776666666666696</v>
      </c>
      <c r="L800" s="8">
        <f>Table21[[#This Row],[Abs Erorr 2]]/Table21[[#This Row],[Adj Close]]</f>
        <v>6.5858639476846698E-2</v>
      </c>
      <c r="M800" s="6">
        <f t="shared" si="64"/>
        <v>4.872233333333333</v>
      </c>
      <c r="N800" s="11">
        <f>Table21[[#This Row],[Adj Close]]-Table21[[#This Row],[6-MA]]</f>
        <v>-0.35093333333333288</v>
      </c>
      <c r="O800" s="12">
        <f>(Table21[[#This Row],[Adj Close]]-M800)^2</f>
        <v>0.12315420444444412</v>
      </c>
      <c r="P800" s="12">
        <f>ABS(Table21[[#This Row],[Erorr 3]])</f>
        <v>0.35093333333333288</v>
      </c>
      <c r="Q800" s="182">
        <f>Table21[[#This Row],[Abs Erorr 3]]/Table21[[#This Row],[Adj Close]]</f>
        <v>7.7617794292201989E-2</v>
      </c>
    </row>
    <row r="801" spans="1:17" x14ac:dyDescent="0.3">
      <c r="A801" s="72">
        <v>44624</v>
      </c>
      <c r="B801" s="95">
        <v>4.3754</v>
      </c>
      <c r="C801" s="6">
        <f t="shared" si="61"/>
        <v>4.5213000000000001</v>
      </c>
      <c r="D801" s="19">
        <f>Table21[[#This Row],[Adj Close]]-Table21[[#This Row],[Naive Trend ]]</f>
        <v>-0.14590000000000014</v>
      </c>
      <c r="E801" s="7">
        <f t="shared" si="60"/>
        <v>2.1286810000000041E-2</v>
      </c>
      <c r="F801" s="7">
        <f>ABS(Table21[[#This Row],[Erorr 1]])</f>
        <v>0.14590000000000014</v>
      </c>
      <c r="G801" s="8">
        <f>Table21[[#This Row],[Abs Erorr 1]]/Table21[[#This Row],[Adj Close]]</f>
        <v>3.3345522695067915E-2</v>
      </c>
      <c r="H801" s="6">
        <f t="shared" si="63"/>
        <v>4.700566666666667</v>
      </c>
      <c r="I801" s="9">
        <f>(Table21[[#This Row],[Adj Close]]-Table21[[#This Row],[3-MA]])</f>
        <v>-0.32516666666666705</v>
      </c>
      <c r="J801" s="5">
        <f t="shared" si="62"/>
        <v>0.10573336111111135</v>
      </c>
      <c r="K801" s="5">
        <f>ABS(Table21[[#This Row],[Erorr 2]])</f>
        <v>0.32516666666666705</v>
      </c>
      <c r="L801" s="8">
        <f>Table21[[#This Row],[Abs Erorr 2]]/Table21[[#This Row],[Adj Close]]</f>
        <v>7.4317014825311292E-2</v>
      </c>
      <c r="M801" s="6">
        <f t="shared" si="64"/>
        <v>4.8084333333333333</v>
      </c>
      <c r="N801" s="11">
        <f>Table21[[#This Row],[Adj Close]]-Table21[[#This Row],[6-MA]]</f>
        <v>-0.43303333333333338</v>
      </c>
      <c r="O801" s="12">
        <f>(Table21[[#This Row],[Adj Close]]-M801)^2</f>
        <v>0.18751786777777782</v>
      </c>
      <c r="P801" s="12">
        <f>ABS(Table21[[#This Row],[Erorr 3]])</f>
        <v>0.43303333333333338</v>
      </c>
      <c r="Q801" s="182">
        <f>Table21[[#This Row],[Abs Erorr 3]]/Table21[[#This Row],[Adj Close]]</f>
        <v>9.8969998933430864E-2</v>
      </c>
    </row>
    <row r="802" spans="1:17" x14ac:dyDescent="0.3">
      <c r="A802" s="72">
        <v>44627</v>
      </c>
      <c r="B802" s="95">
        <v>4.1292999999999997</v>
      </c>
      <c r="C802" s="6">
        <f t="shared" si="61"/>
        <v>4.3754</v>
      </c>
      <c r="D802" s="19">
        <f>Table21[[#This Row],[Adj Close]]-Table21[[#This Row],[Naive Trend ]]</f>
        <v>-0.24610000000000021</v>
      </c>
      <c r="E802" s="7">
        <f t="shared" si="60"/>
        <v>6.0565210000000105E-2</v>
      </c>
      <c r="F802" s="7">
        <f>ABS(Table21[[#This Row],[Erorr 1]])</f>
        <v>0.24610000000000021</v>
      </c>
      <c r="G802" s="8">
        <f>Table21[[#This Row],[Abs Erorr 1]]/Table21[[#This Row],[Adj Close]]</f>
        <v>5.9598479161116949E-2</v>
      </c>
      <c r="H802" s="6">
        <f t="shared" si="63"/>
        <v>4.5850999999999997</v>
      </c>
      <c r="I802" s="9">
        <f>(Table21[[#This Row],[Adj Close]]-Table21[[#This Row],[3-MA]])</f>
        <v>-0.45579999999999998</v>
      </c>
      <c r="J802" s="5">
        <f t="shared" si="62"/>
        <v>0.20775363999999999</v>
      </c>
      <c r="K802" s="5">
        <f>ABS(Table21[[#This Row],[Erorr 2]])</f>
        <v>0.45579999999999998</v>
      </c>
      <c r="L802" s="8">
        <f>Table21[[#This Row],[Abs Erorr 2]]/Table21[[#This Row],[Adj Close]]</f>
        <v>0.11038190492335263</v>
      </c>
      <c r="M802" s="6">
        <f t="shared" si="64"/>
        <v>4.7187833333333336</v>
      </c>
      <c r="N802" s="11">
        <f>Table21[[#This Row],[Adj Close]]-Table21[[#This Row],[6-MA]]</f>
        <v>-0.5894833333333338</v>
      </c>
      <c r="O802" s="12">
        <f>(Table21[[#This Row],[Adj Close]]-M802)^2</f>
        <v>0.34749060027777834</v>
      </c>
      <c r="P802" s="12">
        <f>ABS(Table21[[#This Row],[Erorr 3]])</f>
        <v>0.5894833333333338</v>
      </c>
      <c r="Q802" s="182">
        <f>Table21[[#This Row],[Abs Erorr 3]]/Table21[[#This Row],[Adj Close]]</f>
        <v>0.14275623794186273</v>
      </c>
    </row>
    <row r="803" spans="1:17" x14ac:dyDescent="0.3">
      <c r="A803" s="72">
        <v>44628</v>
      </c>
      <c r="B803" s="95">
        <v>4.2934000000000001</v>
      </c>
      <c r="C803" s="6">
        <f t="shared" si="61"/>
        <v>4.1292999999999997</v>
      </c>
      <c r="D803" s="19">
        <f>Table21[[#This Row],[Adj Close]]-Table21[[#This Row],[Naive Trend ]]</f>
        <v>0.16410000000000036</v>
      </c>
      <c r="E803" s="7">
        <f t="shared" si="60"/>
        <v>2.6928810000000115E-2</v>
      </c>
      <c r="F803" s="7">
        <f>ABS(Table21[[#This Row],[Erorr 1]])</f>
        <v>0.16410000000000036</v>
      </c>
      <c r="G803" s="8">
        <f>Table21[[#This Row],[Abs Erorr 1]]/Table21[[#This Row],[Adj Close]]</f>
        <v>3.8221456188568585E-2</v>
      </c>
      <c r="H803" s="6">
        <f t="shared" si="63"/>
        <v>4.3419999999999996</v>
      </c>
      <c r="I803" s="9">
        <f>(Table21[[#This Row],[Adj Close]]-Table21[[#This Row],[3-MA]])</f>
        <v>-4.8599999999999532E-2</v>
      </c>
      <c r="J803" s="5">
        <f t="shared" si="62"/>
        <v>2.3619599999999547E-3</v>
      </c>
      <c r="K803" s="5">
        <f>ABS(Table21[[#This Row],[Erorr 2]])</f>
        <v>4.8599999999999532E-2</v>
      </c>
      <c r="L803" s="8">
        <f>Table21[[#This Row],[Abs Erorr 2]]/Table21[[#This Row],[Adj Close]]</f>
        <v>1.1319700004658203E-2</v>
      </c>
      <c r="M803" s="6">
        <f t="shared" si="64"/>
        <v>4.5805333333333333</v>
      </c>
      <c r="N803" s="11">
        <f>Table21[[#This Row],[Adj Close]]-Table21[[#This Row],[6-MA]]</f>
        <v>-0.28713333333333324</v>
      </c>
      <c r="O803" s="12">
        <f>(Table21[[#This Row],[Adj Close]]-M803)^2</f>
        <v>8.2445551111111057E-2</v>
      </c>
      <c r="P803" s="12">
        <f>ABS(Table21[[#This Row],[Erorr 3]])</f>
        <v>0.28713333333333324</v>
      </c>
      <c r="Q803" s="182">
        <f>Table21[[#This Row],[Abs Erorr 3]]/Table21[[#This Row],[Adj Close]]</f>
        <v>6.6877843511746693E-2</v>
      </c>
    </row>
    <row r="804" spans="1:17" x14ac:dyDescent="0.3">
      <c r="A804" s="72">
        <v>44629</v>
      </c>
      <c r="B804" s="95">
        <v>4.4756999999999998</v>
      </c>
      <c r="C804" s="6">
        <f t="shared" si="61"/>
        <v>4.2934000000000001</v>
      </c>
      <c r="D804" s="19">
        <f>Table21[[#This Row],[Adj Close]]-Table21[[#This Row],[Naive Trend ]]</f>
        <v>0.18229999999999968</v>
      </c>
      <c r="E804" s="7">
        <f t="shared" si="60"/>
        <v>3.3233289999999888E-2</v>
      </c>
      <c r="F804" s="7">
        <f>ABS(Table21[[#This Row],[Erorr 1]])</f>
        <v>0.18229999999999968</v>
      </c>
      <c r="G804" s="8">
        <f>Table21[[#This Row],[Abs Erorr 1]]/Table21[[#This Row],[Adj Close]]</f>
        <v>4.0731058828786491E-2</v>
      </c>
      <c r="H804" s="6">
        <f t="shared" si="63"/>
        <v>4.2660333333333336</v>
      </c>
      <c r="I804" s="9">
        <f>(Table21[[#This Row],[Adj Close]]-Table21[[#This Row],[3-MA]])</f>
        <v>0.20966666666666622</v>
      </c>
      <c r="J804" s="5">
        <f t="shared" si="62"/>
        <v>4.3960111111110922E-2</v>
      </c>
      <c r="K804" s="5">
        <f>ABS(Table21[[#This Row],[Erorr 2]])</f>
        <v>0.20966666666666622</v>
      </c>
      <c r="L804" s="8">
        <f>Table21[[#This Row],[Abs Erorr 2]]/Table21[[#This Row],[Adj Close]]</f>
        <v>4.6845558609081538E-2</v>
      </c>
      <c r="M804" s="6">
        <f t="shared" si="64"/>
        <v>4.4832999999999998</v>
      </c>
      <c r="N804" s="11">
        <f>Table21[[#This Row],[Adj Close]]-Table21[[#This Row],[6-MA]]</f>
        <v>-7.6000000000000512E-3</v>
      </c>
      <c r="O804" s="12">
        <f>(Table21[[#This Row],[Adj Close]]-M804)^2</f>
        <v>5.7760000000000775E-5</v>
      </c>
      <c r="P804" s="12">
        <f>ABS(Table21[[#This Row],[Erorr 3]])</f>
        <v>7.6000000000000512E-3</v>
      </c>
      <c r="Q804" s="182">
        <f>Table21[[#This Row],[Abs Erorr 3]]/Table21[[#This Row],[Adj Close]]</f>
        <v>1.6980584042719689E-3</v>
      </c>
    </row>
    <row r="805" spans="1:17" x14ac:dyDescent="0.3">
      <c r="A805" s="72">
        <v>44630</v>
      </c>
      <c r="B805" s="95">
        <v>4.4210000000000003</v>
      </c>
      <c r="C805" s="6">
        <f t="shared" si="61"/>
        <v>4.4756999999999998</v>
      </c>
      <c r="D805" s="19">
        <f>Table21[[#This Row],[Adj Close]]-Table21[[#This Row],[Naive Trend ]]</f>
        <v>-5.4699999999999527E-2</v>
      </c>
      <c r="E805" s="7">
        <f t="shared" si="60"/>
        <v>2.9920899999999482E-3</v>
      </c>
      <c r="F805" s="7">
        <f>ABS(Table21[[#This Row],[Erorr 1]])</f>
        <v>5.4699999999999527E-2</v>
      </c>
      <c r="G805" s="8">
        <f>Table21[[#This Row],[Abs Erorr 1]]/Table21[[#This Row],[Adj Close]]</f>
        <v>1.237276634245635E-2</v>
      </c>
      <c r="H805" s="6">
        <f t="shared" si="63"/>
        <v>4.2994666666666665</v>
      </c>
      <c r="I805" s="9">
        <f>(Table21[[#This Row],[Adj Close]]-Table21[[#This Row],[3-MA]])</f>
        <v>0.12153333333333372</v>
      </c>
      <c r="J805" s="5">
        <f t="shared" si="62"/>
        <v>1.4770351111111205E-2</v>
      </c>
      <c r="K805" s="5">
        <f>ABS(Table21[[#This Row],[Erorr 2]])</f>
        <v>0.12153333333333372</v>
      </c>
      <c r="L805" s="8">
        <f>Table21[[#This Row],[Abs Erorr 2]]/Table21[[#This Row],[Adj Close]]</f>
        <v>2.7490009801704074E-2</v>
      </c>
      <c r="M805" s="6">
        <f t="shared" si="64"/>
        <v>4.4422833333333331</v>
      </c>
      <c r="N805" s="11">
        <f>Table21[[#This Row],[Adj Close]]-Table21[[#This Row],[6-MA]]</f>
        <v>-2.1283333333332877E-2</v>
      </c>
      <c r="O805" s="12">
        <f>(Table21[[#This Row],[Adj Close]]-M805)^2</f>
        <v>4.5298027777775833E-4</v>
      </c>
      <c r="P805" s="12">
        <f>ABS(Table21[[#This Row],[Erorr 3]])</f>
        <v>2.1283333333332877E-2</v>
      </c>
      <c r="Q805" s="182">
        <f>Table21[[#This Row],[Abs Erorr 3]]/Table21[[#This Row],[Adj Close]]</f>
        <v>4.8141446128325887E-3</v>
      </c>
    </row>
    <row r="806" spans="1:17" x14ac:dyDescent="0.3">
      <c r="A806" s="72">
        <v>44631</v>
      </c>
      <c r="B806" s="95">
        <v>4.3845999999999998</v>
      </c>
      <c r="C806" s="6">
        <f t="shared" si="61"/>
        <v>4.4210000000000003</v>
      </c>
      <c r="D806" s="19">
        <f>Table21[[#This Row],[Adj Close]]-Table21[[#This Row],[Naive Trend ]]</f>
        <v>-3.6400000000000432E-2</v>
      </c>
      <c r="E806" s="7">
        <f t="shared" si="60"/>
        <v>1.3249600000000315E-3</v>
      </c>
      <c r="F806" s="7">
        <f>ABS(Table21[[#This Row],[Erorr 1]])</f>
        <v>3.6400000000000432E-2</v>
      </c>
      <c r="G806" s="8">
        <f>Table21[[#This Row],[Abs Erorr 1]]/Table21[[#This Row],[Adj Close]]</f>
        <v>8.3017835150299753E-3</v>
      </c>
      <c r="H806" s="6">
        <f t="shared" si="63"/>
        <v>4.3967000000000001</v>
      </c>
      <c r="I806" s="9">
        <f>(Table21[[#This Row],[Adj Close]]-Table21[[#This Row],[3-MA]])</f>
        <v>-1.2100000000000222E-2</v>
      </c>
      <c r="J806" s="5">
        <f t="shared" si="62"/>
        <v>1.4641000000000537E-4</v>
      </c>
      <c r="K806" s="5">
        <f>ABS(Table21[[#This Row],[Erorr 2]])</f>
        <v>1.2100000000000222E-2</v>
      </c>
      <c r="L806" s="8">
        <f>Table21[[#This Row],[Abs Erorr 2]]/Table21[[#This Row],[Adj Close]]</f>
        <v>2.759658805820422E-3</v>
      </c>
      <c r="M806" s="6">
        <f t="shared" si="64"/>
        <v>4.3693499999999998</v>
      </c>
      <c r="N806" s="11">
        <f>Table21[[#This Row],[Adj Close]]-Table21[[#This Row],[6-MA]]</f>
        <v>1.5249999999999986E-2</v>
      </c>
      <c r="O806" s="12">
        <f>(Table21[[#This Row],[Adj Close]]-M806)^2</f>
        <v>2.3256249999999956E-4</v>
      </c>
      <c r="P806" s="12">
        <f>ABS(Table21[[#This Row],[Erorr 3]])</f>
        <v>1.5249999999999986E-2</v>
      </c>
      <c r="Q806" s="182">
        <f>Table21[[#This Row],[Abs Erorr 3]]/Table21[[#This Row],[Adj Close]]</f>
        <v>3.4780823792364152E-3</v>
      </c>
    </row>
    <row r="807" spans="1:17" x14ac:dyDescent="0.3">
      <c r="A807" s="72">
        <v>44634</v>
      </c>
      <c r="B807" s="95">
        <v>4.5759999999999996</v>
      </c>
      <c r="C807" s="6">
        <f t="shared" si="61"/>
        <v>4.3845999999999998</v>
      </c>
      <c r="D807" s="19">
        <f>Table21[[#This Row],[Adj Close]]-Table21[[#This Row],[Naive Trend ]]</f>
        <v>0.19139999999999979</v>
      </c>
      <c r="E807" s="7">
        <f t="shared" si="60"/>
        <v>3.6633959999999924E-2</v>
      </c>
      <c r="F807" s="7">
        <f>ABS(Table21[[#This Row],[Erorr 1]])</f>
        <v>0.19139999999999979</v>
      </c>
      <c r="G807" s="8">
        <f>Table21[[#This Row],[Abs Erorr 1]]/Table21[[#This Row],[Adj Close]]</f>
        <v>4.1826923076923032E-2</v>
      </c>
      <c r="H807" s="6">
        <f t="shared" si="63"/>
        <v>4.4270999999999994</v>
      </c>
      <c r="I807" s="9">
        <f>(Table21[[#This Row],[Adj Close]]-Table21[[#This Row],[3-MA]])</f>
        <v>0.14890000000000025</v>
      </c>
      <c r="J807" s="5">
        <f t="shared" si="62"/>
        <v>2.2171210000000077E-2</v>
      </c>
      <c r="K807" s="5">
        <f>ABS(Table21[[#This Row],[Erorr 2]])</f>
        <v>0.14890000000000025</v>
      </c>
      <c r="L807" s="8">
        <f>Table21[[#This Row],[Abs Erorr 2]]/Table21[[#This Row],[Adj Close]]</f>
        <v>3.2539335664335721E-2</v>
      </c>
      <c r="M807" s="6">
        <f t="shared" si="64"/>
        <v>4.3465666666666669</v>
      </c>
      <c r="N807" s="11">
        <f>Table21[[#This Row],[Adj Close]]-Table21[[#This Row],[6-MA]]</f>
        <v>0.22943333333333271</v>
      </c>
      <c r="O807" s="12">
        <f>(Table21[[#This Row],[Adj Close]]-M807)^2</f>
        <v>5.2639654444444156E-2</v>
      </c>
      <c r="P807" s="12">
        <f>ABS(Table21[[#This Row],[Erorr 3]])</f>
        <v>0.22943333333333271</v>
      </c>
      <c r="Q807" s="182">
        <f>Table21[[#This Row],[Abs Erorr 3]]/Table21[[#This Row],[Adj Close]]</f>
        <v>5.0138403263403131E-2</v>
      </c>
    </row>
    <row r="808" spans="1:17" x14ac:dyDescent="0.3">
      <c r="A808" s="72">
        <v>44635</v>
      </c>
      <c r="B808" s="95">
        <v>4.6489000000000003</v>
      </c>
      <c r="C808" s="6">
        <f t="shared" si="61"/>
        <v>4.5759999999999996</v>
      </c>
      <c r="D808" s="19">
        <f>Table21[[#This Row],[Adj Close]]-Table21[[#This Row],[Naive Trend ]]</f>
        <v>7.2900000000000631E-2</v>
      </c>
      <c r="E808" s="7">
        <f t="shared" si="60"/>
        <v>5.3144100000000923E-3</v>
      </c>
      <c r="F808" s="7">
        <f>ABS(Table21[[#This Row],[Erorr 1]])</f>
        <v>7.2900000000000631E-2</v>
      </c>
      <c r="G808" s="8">
        <f>Table21[[#This Row],[Abs Erorr 1]]/Table21[[#This Row],[Adj Close]]</f>
        <v>1.5681128869195E-2</v>
      </c>
      <c r="H808" s="6">
        <f t="shared" si="63"/>
        <v>4.4605333333333332</v>
      </c>
      <c r="I808" s="9">
        <f>(Table21[[#This Row],[Adj Close]]-Table21[[#This Row],[3-MA]])</f>
        <v>0.18836666666666702</v>
      </c>
      <c r="J808" s="5">
        <f t="shared" si="62"/>
        <v>3.5482001111111244E-2</v>
      </c>
      <c r="K808" s="5">
        <f>ABS(Table21[[#This Row],[Erorr 2]])</f>
        <v>0.18836666666666702</v>
      </c>
      <c r="L808" s="8">
        <f>Table21[[#This Row],[Abs Erorr 2]]/Table21[[#This Row],[Adj Close]]</f>
        <v>4.051854560577061E-2</v>
      </c>
      <c r="M808" s="6">
        <f t="shared" si="64"/>
        <v>4.38</v>
      </c>
      <c r="N808" s="11">
        <f>Table21[[#This Row],[Adj Close]]-Table21[[#This Row],[6-MA]]</f>
        <v>0.26890000000000036</v>
      </c>
      <c r="O808" s="12">
        <f>(Table21[[#This Row],[Adj Close]]-M808)^2</f>
        <v>7.2307210000000191E-2</v>
      </c>
      <c r="P808" s="12">
        <f>ABS(Table21[[#This Row],[Erorr 3]])</f>
        <v>0.26890000000000036</v>
      </c>
      <c r="Q808" s="182">
        <f>Table21[[#This Row],[Abs Erorr 3]]/Table21[[#This Row],[Adj Close]]</f>
        <v>5.7841639957839565E-2</v>
      </c>
    </row>
    <row r="809" spans="1:17" x14ac:dyDescent="0.3">
      <c r="A809" s="72">
        <v>44636</v>
      </c>
      <c r="B809" s="95">
        <v>4.7948000000000004</v>
      </c>
      <c r="C809" s="6">
        <f t="shared" si="61"/>
        <v>4.6489000000000003</v>
      </c>
      <c r="D809" s="19">
        <f>Table21[[#This Row],[Adj Close]]-Table21[[#This Row],[Naive Trend ]]</f>
        <v>0.14590000000000014</v>
      </c>
      <c r="E809" s="7">
        <f t="shared" si="60"/>
        <v>2.1286810000000041E-2</v>
      </c>
      <c r="F809" s="7">
        <f>ABS(Table21[[#This Row],[Erorr 1]])</f>
        <v>0.14590000000000014</v>
      </c>
      <c r="G809" s="8">
        <f>Table21[[#This Row],[Abs Erorr 1]]/Table21[[#This Row],[Adj Close]]</f>
        <v>3.0428797864353076E-2</v>
      </c>
      <c r="H809" s="6">
        <f t="shared" si="63"/>
        <v>4.5365000000000002</v>
      </c>
      <c r="I809" s="9">
        <f>(Table21[[#This Row],[Adj Close]]-Table21[[#This Row],[3-MA]])</f>
        <v>0.2583000000000002</v>
      </c>
      <c r="J809" s="5">
        <f t="shared" si="62"/>
        <v>6.67188900000001E-2</v>
      </c>
      <c r="K809" s="5">
        <f>ABS(Table21[[#This Row],[Erorr 2]])</f>
        <v>0.2583000000000002</v>
      </c>
      <c r="L809" s="8">
        <f>Table21[[#This Row],[Abs Erorr 2]]/Table21[[#This Row],[Adj Close]]</f>
        <v>5.3870860098440013E-2</v>
      </c>
      <c r="M809" s="6">
        <f t="shared" si="64"/>
        <v>4.4666000000000006</v>
      </c>
      <c r="N809" s="11">
        <f>Table21[[#This Row],[Adj Close]]-Table21[[#This Row],[6-MA]]</f>
        <v>0.32819999999999983</v>
      </c>
      <c r="O809" s="12">
        <f>(Table21[[#This Row],[Adj Close]]-M809)^2</f>
        <v>0.10771523999999988</v>
      </c>
      <c r="P809" s="12">
        <f>ABS(Table21[[#This Row],[Erorr 3]])</f>
        <v>0.32819999999999983</v>
      </c>
      <c r="Q809" s="182">
        <f>Table21[[#This Row],[Abs Erorr 3]]/Table21[[#This Row],[Adj Close]]</f>
        <v>6.8449153249353425E-2</v>
      </c>
    </row>
    <row r="810" spans="1:17" x14ac:dyDescent="0.3">
      <c r="A810" s="72">
        <v>44637</v>
      </c>
      <c r="B810" s="95">
        <v>4.8494999999999999</v>
      </c>
      <c r="C810" s="6">
        <f t="shared" si="61"/>
        <v>4.7948000000000004</v>
      </c>
      <c r="D810" s="19">
        <f>Table21[[#This Row],[Adj Close]]-Table21[[#This Row],[Naive Trend ]]</f>
        <v>5.4699999999999527E-2</v>
      </c>
      <c r="E810" s="7">
        <f t="shared" si="60"/>
        <v>2.9920899999999482E-3</v>
      </c>
      <c r="F810" s="7">
        <f>ABS(Table21[[#This Row],[Erorr 1]])</f>
        <v>5.4699999999999527E-2</v>
      </c>
      <c r="G810" s="8">
        <f>Table21[[#This Row],[Abs Erorr 1]]/Table21[[#This Row],[Adj Close]]</f>
        <v>1.127951335189185E-2</v>
      </c>
      <c r="H810" s="6">
        <f t="shared" si="63"/>
        <v>4.6732333333333331</v>
      </c>
      <c r="I810" s="9">
        <f>(Table21[[#This Row],[Adj Close]]-Table21[[#This Row],[3-MA]])</f>
        <v>0.17626666666666679</v>
      </c>
      <c r="J810" s="5">
        <f t="shared" si="62"/>
        <v>3.1069937777777824E-2</v>
      </c>
      <c r="K810" s="5">
        <f>ABS(Table21[[#This Row],[Erorr 2]])</f>
        <v>0.17626666666666679</v>
      </c>
      <c r="L810" s="8">
        <f>Table21[[#This Row],[Abs Erorr 2]]/Table21[[#This Row],[Adj Close]]</f>
        <v>3.6347389765267926E-2</v>
      </c>
      <c r="M810" s="6">
        <f t="shared" si="64"/>
        <v>4.5501666666666667</v>
      </c>
      <c r="N810" s="11">
        <f>Table21[[#This Row],[Adj Close]]-Table21[[#This Row],[6-MA]]</f>
        <v>0.29933333333333323</v>
      </c>
      <c r="O810" s="12">
        <f>(Table21[[#This Row],[Adj Close]]-M810)^2</f>
        <v>8.9600444444444385E-2</v>
      </c>
      <c r="P810" s="12">
        <f>ABS(Table21[[#This Row],[Erorr 3]])</f>
        <v>0.29933333333333323</v>
      </c>
      <c r="Q810" s="182">
        <f>Table21[[#This Row],[Abs Erorr 3]]/Table21[[#This Row],[Adj Close]]</f>
        <v>6.1724576416812713E-2</v>
      </c>
    </row>
    <row r="811" spans="1:17" x14ac:dyDescent="0.3">
      <c r="A811" s="72">
        <v>44638</v>
      </c>
      <c r="B811" s="95">
        <v>4.8586</v>
      </c>
      <c r="C811" s="6">
        <f t="shared" si="61"/>
        <v>4.8494999999999999</v>
      </c>
      <c r="D811" s="19">
        <f>Table21[[#This Row],[Adj Close]]-Table21[[#This Row],[Naive Trend ]]</f>
        <v>9.100000000000108E-3</v>
      </c>
      <c r="E811" s="7">
        <f t="shared" si="60"/>
        <v>8.2810000000001967E-5</v>
      </c>
      <c r="F811" s="7">
        <f>ABS(Table21[[#This Row],[Erorr 1]])</f>
        <v>9.100000000000108E-3</v>
      </c>
      <c r="G811" s="8">
        <f>Table21[[#This Row],[Abs Erorr 1]]/Table21[[#This Row],[Adj Close]]</f>
        <v>1.8729675215082757E-3</v>
      </c>
      <c r="H811" s="6">
        <f t="shared" si="63"/>
        <v>4.7643999999999993</v>
      </c>
      <c r="I811" s="9">
        <f>(Table21[[#This Row],[Adj Close]]-Table21[[#This Row],[3-MA]])</f>
        <v>9.4200000000000728E-2</v>
      </c>
      <c r="J811" s="5">
        <f t="shared" si="62"/>
        <v>8.8736400000001374E-3</v>
      </c>
      <c r="K811" s="5">
        <f>ABS(Table21[[#This Row],[Erorr 2]])</f>
        <v>9.4200000000000728E-2</v>
      </c>
      <c r="L811" s="8">
        <f>Table21[[#This Row],[Abs Erorr 2]]/Table21[[#This Row],[Adj Close]]</f>
        <v>1.938830115671196E-2</v>
      </c>
      <c r="M811" s="6">
        <f t="shared" si="64"/>
        <v>4.6124666666666663</v>
      </c>
      <c r="N811" s="11">
        <f>Table21[[#This Row],[Adj Close]]-Table21[[#This Row],[6-MA]]</f>
        <v>0.24613333333333376</v>
      </c>
      <c r="O811" s="12">
        <f>(Table21[[#This Row],[Adj Close]]-M811)^2</f>
        <v>6.0581617777777985E-2</v>
      </c>
      <c r="P811" s="12">
        <f>ABS(Table21[[#This Row],[Erorr 3]])</f>
        <v>0.24613333333333376</v>
      </c>
      <c r="Q811" s="182">
        <f>Table21[[#This Row],[Abs Erorr 3]]/Table21[[#This Row],[Adj Close]]</f>
        <v>5.0659312010318563E-2</v>
      </c>
    </row>
    <row r="812" spans="1:17" x14ac:dyDescent="0.3">
      <c r="A812" s="72">
        <v>44641</v>
      </c>
      <c r="B812" s="95">
        <v>4.8311999999999999</v>
      </c>
      <c r="C812" s="6">
        <f t="shared" si="61"/>
        <v>4.8586</v>
      </c>
      <c r="D812" s="19">
        <f>Table21[[#This Row],[Adj Close]]-Table21[[#This Row],[Naive Trend ]]</f>
        <v>-2.7400000000000091E-2</v>
      </c>
      <c r="E812" s="7">
        <f t="shared" si="60"/>
        <v>7.5076000000000493E-4</v>
      </c>
      <c r="F812" s="7">
        <f>ABS(Table21[[#This Row],[Erorr 1]])</f>
        <v>2.7400000000000091E-2</v>
      </c>
      <c r="G812" s="8">
        <f>Table21[[#This Row],[Abs Erorr 1]]/Table21[[#This Row],[Adj Close]]</f>
        <v>5.6714687862229034E-3</v>
      </c>
      <c r="H812" s="6">
        <f t="shared" si="63"/>
        <v>4.8342999999999998</v>
      </c>
      <c r="I812" s="9">
        <f>(Table21[[#This Row],[Adj Close]]-Table21[[#This Row],[3-MA]])</f>
        <v>-3.0999999999998806E-3</v>
      </c>
      <c r="J812" s="5">
        <f t="shared" si="62"/>
        <v>9.6099999999992592E-6</v>
      </c>
      <c r="K812" s="5">
        <f>ABS(Table21[[#This Row],[Erorr 2]])</f>
        <v>3.0999999999998806E-3</v>
      </c>
      <c r="L812" s="8">
        <f>Table21[[#This Row],[Abs Erorr 2]]/Table21[[#This Row],[Adj Close]]</f>
        <v>6.4166252690840383E-4</v>
      </c>
      <c r="M812" s="6">
        <f t="shared" si="64"/>
        <v>4.6853999999999996</v>
      </c>
      <c r="N812" s="11">
        <f>Table21[[#This Row],[Adj Close]]-Table21[[#This Row],[6-MA]]</f>
        <v>0.14580000000000037</v>
      </c>
      <c r="O812" s="12">
        <f>(Table21[[#This Row],[Adj Close]]-M812)^2</f>
        <v>2.1257640000000109E-2</v>
      </c>
      <c r="P812" s="12">
        <f>ABS(Table21[[#This Row],[Erorr 3]])</f>
        <v>0.14580000000000037</v>
      </c>
      <c r="Q812" s="182">
        <f>Table21[[#This Row],[Abs Erorr 3]]/Table21[[#This Row],[Adj Close]]</f>
        <v>3.0178837555886812E-2</v>
      </c>
    </row>
    <row r="813" spans="1:17" x14ac:dyDescent="0.3">
      <c r="A813" s="72">
        <v>44642</v>
      </c>
      <c r="B813" s="95">
        <v>4.8949999999999996</v>
      </c>
      <c r="C813" s="6">
        <f t="shared" si="61"/>
        <v>4.8311999999999999</v>
      </c>
      <c r="D813" s="19">
        <f>Table21[[#This Row],[Adj Close]]-Table21[[#This Row],[Naive Trend ]]</f>
        <v>6.3799999999999635E-2</v>
      </c>
      <c r="E813" s="7">
        <f t="shared" si="60"/>
        <v>4.070439999999953E-3</v>
      </c>
      <c r="F813" s="7">
        <f>ABS(Table21[[#This Row],[Erorr 1]])</f>
        <v>6.3799999999999635E-2</v>
      </c>
      <c r="G813" s="8">
        <f>Table21[[#This Row],[Abs Erorr 1]]/Table21[[#This Row],[Adj Close]]</f>
        <v>1.3033707865168467E-2</v>
      </c>
      <c r="H813" s="6">
        <f t="shared" si="63"/>
        <v>4.8464333333333336</v>
      </c>
      <c r="I813" s="9">
        <f>(Table21[[#This Row],[Adj Close]]-Table21[[#This Row],[3-MA]])</f>
        <v>4.8566666666665981E-2</v>
      </c>
      <c r="J813" s="5">
        <f t="shared" si="62"/>
        <v>2.3587211111110447E-3</v>
      </c>
      <c r="K813" s="5">
        <f>ABS(Table21[[#This Row],[Erorr 2]])</f>
        <v>4.8566666666665981E-2</v>
      </c>
      <c r="L813" s="8">
        <f>Table21[[#This Row],[Abs Erorr 2]]/Table21[[#This Row],[Adj Close]]</f>
        <v>9.9216887980931538E-3</v>
      </c>
      <c r="M813" s="6">
        <f t="shared" si="64"/>
        <v>4.7598333333333329</v>
      </c>
      <c r="N813" s="11">
        <f>Table21[[#This Row],[Adj Close]]-Table21[[#This Row],[6-MA]]</f>
        <v>0.13516666666666666</v>
      </c>
      <c r="O813" s="12">
        <f>(Table21[[#This Row],[Adj Close]]-M813)^2</f>
        <v>1.8270027777777774E-2</v>
      </c>
      <c r="P813" s="12">
        <f>ABS(Table21[[#This Row],[Erorr 3]])</f>
        <v>0.13516666666666666</v>
      </c>
      <c r="Q813" s="182">
        <f>Table21[[#This Row],[Abs Erorr 3]]/Table21[[#This Row],[Adj Close]]</f>
        <v>2.7613210759278174E-2</v>
      </c>
    </row>
    <row r="814" spans="1:17" x14ac:dyDescent="0.3">
      <c r="A814" s="72">
        <v>44643</v>
      </c>
      <c r="B814" s="95">
        <v>4.8129999999999997</v>
      </c>
      <c r="C814" s="6">
        <f t="shared" si="61"/>
        <v>4.8949999999999996</v>
      </c>
      <c r="D814" s="19">
        <f>Table21[[#This Row],[Adj Close]]-Table21[[#This Row],[Naive Trend ]]</f>
        <v>-8.1999999999999851E-2</v>
      </c>
      <c r="E814" s="7">
        <f t="shared" si="60"/>
        <v>6.7239999999999757E-3</v>
      </c>
      <c r="F814" s="7">
        <f>ABS(Table21[[#This Row],[Erorr 1]])</f>
        <v>8.1999999999999851E-2</v>
      </c>
      <c r="G814" s="8">
        <f>Table21[[#This Row],[Abs Erorr 1]]/Table21[[#This Row],[Adj Close]]</f>
        <v>1.7037190941200885E-2</v>
      </c>
      <c r="H814" s="6">
        <f t="shared" si="63"/>
        <v>4.8616000000000001</v>
      </c>
      <c r="I814" s="9">
        <f>(Table21[[#This Row],[Adj Close]]-Table21[[#This Row],[3-MA]])</f>
        <v>-4.8600000000000421E-2</v>
      </c>
      <c r="J814" s="5">
        <f t="shared" si="62"/>
        <v>2.361960000000041E-3</v>
      </c>
      <c r="K814" s="5">
        <f>ABS(Table21[[#This Row],[Erorr 2]])</f>
        <v>4.8600000000000421E-2</v>
      </c>
      <c r="L814" s="8">
        <f>Table21[[#This Row],[Abs Erorr 2]]/Table21[[#This Row],[Adj Close]]</f>
        <v>1.0097652191980142E-2</v>
      </c>
      <c r="M814" s="6">
        <f t="shared" si="64"/>
        <v>4.8129999999999997</v>
      </c>
      <c r="N814" s="11">
        <f>Table21[[#This Row],[Adj Close]]-Table21[[#This Row],[6-MA]]</f>
        <v>0</v>
      </c>
      <c r="O814" s="12">
        <f>(Table21[[#This Row],[Adj Close]]-M814)^2</f>
        <v>0</v>
      </c>
      <c r="P814" s="12">
        <f>ABS(Table21[[#This Row],[Erorr 3]])</f>
        <v>0</v>
      </c>
      <c r="Q814" s="182">
        <f>Table21[[#This Row],[Abs Erorr 3]]/Table21[[#This Row],[Adj Close]]</f>
        <v>0</v>
      </c>
    </row>
    <row r="815" spans="1:17" x14ac:dyDescent="0.3">
      <c r="A815" s="72">
        <v>44644</v>
      </c>
      <c r="B815" s="95">
        <v>4.8677000000000001</v>
      </c>
      <c r="C815" s="6">
        <f t="shared" si="61"/>
        <v>4.8129999999999997</v>
      </c>
      <c r="D815" s="19">
        <f>Table21[[#This Row],[Adj Close]]-Table21[[#This Row],[Naive Trend ]]</f>
        <v>5.4700000000000415E-2</v>
      </c>
      <c r="E815" s="7">
        <f t="shared" si="60"/>
        <v>2.9920900000000453E-3</v>
      </c>
      <c r="F815" s="7">
        <f>ABS(Table21[[#This Row],[Erorr 1]])</f>
        <v>5.4700000000000415E-2</v>
      </c>
      <c r="G815" s="8">
        <f>Table21[[#This Row],[Abs Erorr 1]]/Table21[[#This Row],[Adj Close]]</f>
        <v>1.1237340016845824E-2</v>
      </c>
      <c r="H815" s="6">
        <f t="shared" si="63"/>
        <v>4.8463999999999992</v>
      </c>
      <c r="I815" s="9">
        <f>(Table21[[#This Row],[Adj Close]]-Table21[[#This Row],[3-MA]])</f>
        <v>2.1300000000000985E-2</v>
      </c>
      <c r="J815" s="5">
        <f t="shared" si="62"/>
        <v>4.5369000000004193E-4</v>
      </c>
      <c r="K815" s="5">
        <f>ABS(Table21[[#This Row],[Erorr 2]])</f>
        <v>2.1300000000000985E-2</v>
      </c>
      <c r="L815" s="8">
        <f>Table21[[#This Row],[Abs Erorr 2]]/Table21[[#This Row],[Adj Close]]</f>
        <v>4.3757832241101517E-3</v>
      </c>
      <c r="M815" s="6">
        <f t="shared" si="64"/>
        <v>4.8403499999999999</v>
      </c>
      <c r="N815" s="11">
        <f>Table21[[#This Row],[Adj Close]]-Table21[[#This Row],[6-MA]]</f>
        <v>2.7350000000000207E-2</v>
      </c>
      <c r="O815" s="12">
        <f>(Table21[[#This Row],[Adj Close]]-M815)^2</f>
        <v>7.4802250000001133E-4</v>
      </c>
      <c r="P815" s="12">
        <f>ABS(Table21[[#This Row],[Erorr 3]])</f>
        <v>2.7350000000000207E-2</v>
      </c>
      <c r="Q815" s="182">
        <f>Table21[[#This Row],[Abs Erorr 3]]/Table21[[#This Row],[Adj Close]]</f>
        <v>5.6186700084229118E-3</v>
      </c>
    </row>
    <row r="816" spans="1:17" x14ac:dyDescent="0.3">
      <c r="A816" s="72">
        <v>44645</v>
      </c>
      <c r="B816" s="95">
        <v>4.8949999999999996</v>
      </c>
      <c r="C816" s="6">
        <f t="shared" si="61"/>
        <v>4.8677000000000001</v>
      </c>
      <c r="D816" s="19">
        <f>Table21[[#This Row],[Adj Close]]-Table21[[#This Row],[Naive Trend ]]</f>
        <v>2.7299999999999436E-2</v>
      </c>
      <c r="E816" s="7">
        <f t="shared" si="60"/>
        <v>7.4528999999996922E-4</v>
      </c>
      <c r="F816" s="7">
        <f>ABS(Table21[[#This Row],[Erorr 1]])</f>
        <v>2.7299999999999436E-2</v>
      </c>
      <c r="G816" s="8">
        <f>Table21[[#This Row],[Abs Erorr 1]]/Table21[[#This Row],[Adj Close]]</f>
        <v>5.5771195097036649E-3</v>
      </c>
      <c r="H816" s="6">
        <f t="shared" si="63"/>
        <v>4.8585666666666656</v>
      </c>
      <c r="I816" s="9">
        <f>(Table21[[#This Row],[Adj Close]]-Table21[[#This Row],[3-MA]])</f>
        <v>3.6433333333333984E-2</v>
      </c>
      <c r="J816" s="5">
        <f t="shared" si="62"/>
        <v>1.3273877777778252E-3</v>
      </c>
      <c r="K816" s="5">
        <f>ABS(Table21[[#This Row],[Erorr 2]])</f>
        <v>3.6433333333333984E-2</v>
      </c>
      <c r="L816" s="8">
        <f>Table21[[#This Row],[Abs Erorr 2]]/Table21[[#This Row],[Adj Close]]</f>
        <v>7.4429690160028577E-3</v>
      </c>
      <c r="M816" s="6">
        <f t="shared" si="64"/>
        <v>4.8525</v>
      </c>
      <c r="N816" s="11">
        <f>Table21[[#This Row],[Adj Close]]-Table21[[#This Row],[6-MA]]</f>
        <v>4.2499999999999538E-2</v>
      </c>
      <c r="O816" s="12">
        <f>(Table21[[#This Row],[Adj Close]]-M816)^2</f>
        <v>1.8062499999999607E-3</v>
      </c>
      <c r="P816" s="12">
        <f>ABS(Table21[[#This Row],[Erorr 3]])</f>
        <v>4.2499999999999538E-2</v>
      </c>
      <c r="Q816" s="182">
        <f>Table21[[#This Row],[Abs Erorr 3]]/Table21[[#This Row],[Adj Close]]</f>
        <v>8.6823289070479138E-3</v>
      </c>
    </row>
    <row r="817" spans="1:17" x14ac:dyDescent="0.3">
      <c r="A817" s="72">
        <v>44648</v>
      </c>
      <c r="B817" s="95">
        <v>4.9132999999999996</v>
      </c>
      <c r="C817" s="6">
        <f t="shared" si="61"/>
        <v>4.8949999999999996</v>
      </c>
      <c r="D817" s="19">
        <f>Table21[[#This Row],[Adj Close]]-Table21[[#This Row],[Naive Trend ]]</f>
        <v>1.8299999999999983E-2</v>
      </c>
      <c r="E817" s="7">
        <f t="shared" si="60"/>
        <v>3.3488999999999936E-4</v>
      </c>
      <c r="F817" s="7">
        <f>ABS(Table21[[#This Row],[Erorr 1]])</f>
        <v>1.8299999999999983E-2</v>
      </c>
      <c r="G817" s="8">
        <f>Table21[[#This Row],[Abs Erorr 1]]/Table21[[#This Row],[Adj Close]]</f>
        <v>3.7245842916166292E-3</v>
      </c>
      <c r="H817" s="6">
        <f t="shared" si="63"/>
        <v>4.8585666666666665</v>
      </c>
      <c r="I817" s="9">
        <f>(Table21[[#This Row],[Adj Close]]-Table21[[#This Row],[3-MA]])</f>
        <v>5.4733333333333078E-2</v>
      </c>
      <c r="J817" s="5">
        <f t="shared" si="62"/>
        <v>2.9957377777777498E-3</v>
      </c>
      <c r="K817" s="5">
        <f>ABS(Table21[[#This Row],[Erorr 2]])</f>
        <v>5.4733333333333078E-2</v>
      </c>
      <c r="L817" s="8">
        <f>Table21[[#This Row],[Abs Erorr 2]]/Table21[[#This Row],[Adj Close]]</f>
        <v>1.1139831342139313E-2</v>
      </c>
      <c r="M817" s="6">
        <f t="shared" si="64"/>
        <v>4.8600833333333329</v>
      </c>
      <c r="N817" s="11">
        <f>Table21[[#This Row],[Adj Close]]-Table21[[#This Row],[6-MA]]</f>
        <v>5.321666666666669E-2</v>
      </c>
      <c r="O817" s="12">
        <f>(Table21[[#This Row],[Adj Close]]-M817)^2</f>
        <v>2.8320136111111135E-3</v>
      </c>
      <c r="P817" s="12">
        <f>ABS(Table21[[#This Row],[Erorr 3]])</f>
        <v>5.321666666666669E-2</v>
      </c>
      <c r="Q817" s="182">
        <f>Table21[[#This Row],[Abs Erorr 3]]/Table21[[#This Row],[Adj Close]]</f>
        <v>1.083114539447351E-2</v>
      </c>
    </row>
    <row r="818" spans="1:17" x14ac:dyDescent="0.3">
      <c r="A818" s="72">
        <v>44649</v>
      </c>
      <c r="B818" s="95">
        <v>5.0408999999999997</v>
      </c>
      <c r="C818" s="6">
        <f t="shared" si="61"/>
        <v>4.9132999999999996</v>
      </c>
      <c r="D818" s="19">
        <f>Table21[[#This Row],[Adj Close]]-Table21[[#This Row],[Naive Trend ]]</f>
        <v>0.12760000000000016</v>
      </c>
      <c r="E818" s="7">
        <f t="shared" si="60"/>
        <v>1.6281760000000041E-2</v>
      </c>
      <c r="F818" s="7">
        <f>ABS(Table21[[#This Row],[Erorr 1]])</f>
        <v>0.12760000000000016</v>
      </c>
      <c r="G818" s="8">
        <f>Table21[[#This Row],[Abs Erorr 1]]/Table21[[#This Row],[Adj Close]]</f>
        <v>2.5312940149576496E-2</v>
      </c>
      <c r="H818" s="6">
        <f t="shared" si="63"/>
        <v>4.8919999999999995</v>
      </c>
      <c r="I818" s="9">
        <f>(Table21[[#This Row],[Adj Close]]-Table21[[#This Row],[3-MA]])</f>
        <v>0.14890000000000025</v>
      </c>
      <c r="J818" s="5">
        <f t="shared" si="62"/>
        <v>2.2171210000000077E-2</v>
      </c>
      <c r="K818" s="5">
        <f>ABS(Table21[[#This Row],[Erorr 2]])</f>
        <v>0.14890000000000025</v>
      </c>
      <c r="L818" s="8">
        <f>Table21[[#This Row],[Abs Erorr 2]]/Table21[[#This Row],[Adj Close]]</f>
        <v>2.9538376083635912E-2</v>
      </c>
      <c r="M818" s="6">
        <f t="shared" si="64"/>
        <v>4.8691999999999993</v>
      </c>
      <c r="N818" s="11">
        <f>Table21[[#This Row],[Adj Close]]-Table21[[#This Row],[6-MA]]</f>
        <v>0.17170000000000041</v>
      </c>
      <c r="O818" s="12">
        <f>(Table21[[#This Row],[Adj Close]]-M818)^2</f>
        <v>2.9480890000000141E-2</v>
      </c>
      <c r="P818" s="12">
        <f>ABS(Table21[[#This Row],[Erorr 3]])</f>
        <v>0.17170000000000041</v>
      </c>
      <c r="Q818" s="182">
        <f>Table21[[#This Row],[Abs Erorr 3]]/Table21[[#This Row],[Adj Close]]</f>
        <v>3.4061377928544592E-2</v>
      </c>
    </row>
    <row r="819" spans="1:17" x14ac:dyDescent="0.3">
      <c r="A819" s="72">
        <v>44650</v>
      </c>
      <c r="B819" s="95">
        <v>5.0408999999999997</v>
      </c>
      <c r="C819" s="6">
        <f t="shared" si="61"/>
        <v>5.0408999999999997</v>
      </c>
      <c r="D819" s="19">
        <f>Table21[[#This Row],[Adj Close]]-Table21[[#This Row],[Naive Trend ]]</f>
        <v>0</v>
      </c>
      <c r="E819" s="7">
        <f t="shared" si="60"/>
        <v>0</v>
      </c>
      <c r="F819" s="7">
        <f>ABS(Table21[[#This Row],[Erorr 1]])</f>
        <v>0</v>
      </c>
      <c r="G819" s="8">
        <f>Table21[[#This Row],[Abs Erorr 1]]/Table21[[#This Row],[Adj Close]]</f>
        <v>0</v>
      </c>
      <c r="H819" s="6">
        <f t="shared" si="63"/>
        <v>4.9497333333333335</v>
      </c>
      <c r="I819" s="9">
        <f>(Table21[[#This Row],[Adj Close]]-Table21[[#This Row],[3-MA]])</f>
        <v>9.1166666666666174E-2</v>
      </c>
      <c r="J819" s="5">
        <f t="shared" si="62"/>
        <v>8.3113611111110212E-3</v>
      </c>
      <c r="K819" s="5">
        <f>ABS(Table21[[#This Row],[Erorr 2]])</f>
        <v>9.1166666666666174E-2</v>
      </c>
      <c r="L819" s="8">
        <f>Table21[[#This Row],[Abs Erorr 2]]/Table21[[#This Row],[Adj Close]]</f>
        <v>1.8085394803837841E-2</v>
      </c>
      <c r="M819" s="6">
        <f t="shared" si="64"/>
        <v>4.9041499999999996</v>
      </c>
      <c r="N819" s="11">
        <f>Table21[[#This Row],[Adj Close]]-Table21[[#This Row],[6-MA]]</f>
        <v>0.13675000000000015</v>
      </c>
      <c r="O819" s="12">
        <f>(Table21[[#This Row],[Adj Close]]-M819)^2</f>
        <v>1.8700562500000042E-2</v>
      </c>
      <c r="P819" s="12">
        <f>ABS(Table21[[#This Row],[Erorr 3]])</f>
        <v>0.13675000000000015</v>
      </c>
      <c r="Q819" s="182">
        <f>Table21[[#This Row],[Abs Erorr 3]]/Table21[[#This Row],[Adj Close]]</f>
        <v>2.7128092205756939E-2</v>
      </c>
    </row>
    <row r="820" spans="1:17" x14ac:dyDescent="0.3">
      <c r="A820" s="72">
        <v>44651</v>
      </c>
      <c r="B820" s="95">
        <v>4.9771000000000001</v>
      </c>
      <c r="C820" s="6">
        <f t="shared" si="61"/>
        <v>5.0408999999999997</v>
      </c>
      <c r="D820" s="19">
        <f>Table21[[#This Row],[Adj Close]]-Table21[[#This Row],[Naive Trend ]]</f>
        <v>-6.3799999999999635E-2</v>
      </c>
      <c r="E820" s="7">
        <f t="shared" si="60"/>
        <v>4.070439999999953E-3</v>
      </c>
      <c r="F820" s="7">
        <f>ABS(Table21[[#This Row],[Erorr 1]])</f>
        <v>6.3799999999999635E-2</v>
      </c>
      <c r="G820" s="8">
        <f>Table21[[#This Row],[Abs Erorr 1]]/Table21[[#This Row],[Adj Close]]</f>
        <v>1.2818709690381876E-2</v>
      </c>
      <c r="H820" s="6">
        <f t="shared" si="63"/>
        <v>4.9983666666666666</v>
      </c>
      <c r="I820" s="9">
        <f>(Table21[[#This Row],[Adj Close]]-Table21[[#This Row],[3-MA]])</f>
        <v>-2.1266666666666545E-2</v>
      </c>
      <c r="J820" s="5">
        <f t="shared" si="62"/>
        <v>4.5227111111110596E-4</v>
      </c>
      <c r="K820" s="5">
        <f>ABS(Table21[[#This Row],[Erorr 2]])</f>
        <v>2.1266666666666545E-2</v>
      </c>
      <c r="L820" s="8">
        <f>Table21[[#This Row],[Abs Erorr 2]]/Table21[[#This Row],[Adj Close]]</f>
        <v>4.272903230127292E-3</v>
      </c>
      <c r="M820" s="6">
        <f t="shared" si="64"/>
        <v>4.9284666666666661</v>
      </c>
      <c r="N820" s="11">
        <f>Table21[[#This Row],[Adj Close]]-Table21[[#This Row],[6-MA]]</f>
        <v>4.8633333333333972E-2</v>
      </c>
      <c r="O820" s="12">
        <f>(Table21[[#This Row],[Adj Close]]-M820)^2</f>
        <v>2.3652011111111731E-3</v>
      </c>
      <c r="P820" s="12">
        <f>ABS(Table21[[#This Row],[Erorr 3]])</f>
        <v>4.8633333333333972E-2</v>
      </c>
      <c r="Q820" s="182">
        <f>Table21[[#This Row],[Abs Erorr 3]]/Table21[[#This Row],[Adj Close]]</f>
        <v>9.7714197692097757E-3</v>
      </c>
    </row>
    <row r="821" spans="1:17" x14ac:dyDescent="0.3">
      <c r="A821" s="72">
        <v>44652</v>
      </c>
      <c r="B821" s="95">
        <v>5.0590999999999999</v>
      </c>
      <c r="C821" s="6">
        <f t="shared" si="61"/>
        <v>4.9771000000000001</v>
      </c>
      <c r="D821" s="19">
        <f>Table21[[#This Row],[Adj Close]]-Table21[[#This Row],[Naive Trend ]]</f>
        <v>8.1999999999999851E-2</v>
      </c>
      <c r="E821" s="7">
        <f t="shared" si="60"/>
        <v>6.7239999999999757E-3</v>
      </c>
      <c r="F821" s="7">
        <f>ABS(Table21[[#This Row],[Erorr 1]])</f>
        <v>8.1999999999999851E-2</v>
      </c>
      <c r="G821" s="8">
        <f>Table21[[#This Row],[Abs Erorr 1]]/Table21[[#This Row],[Adj Close]]</f>
        <v>1.6208416516771729E-2</v>
      </c>
      <c r="H821" s="6">
        <f t="shared" si="63"/>
        <v>5.0196333333333332</v>
      </c>
      <c r="I821" s="9">
        <f>(Table21[[#This Row],[Adj Close]]-Table21[[#This Row],[3-MA]])</f>
        <v>3.9466666666666761E-2</v>
      </c>
      <c r="J821" s="5">
        <f t="shared" si="62"/>
        <v>1.5576177777777852E-3</v>
      </c>
      <c r="K821" s="5">
        <f>ABS(Table21[[#This Row],[Erorr 2]])</f>
        <v>3.9466666666666761E-2</v>
      </c>
      <c r="L821" s="8">
        <f>Table21[[#This Row],[Abs Erorr 2]]/Table21[[#This Row],[Adj Close]]</f>
        <v>7.8011240470966699E-3</v>
      </c>
      <c r="M821" s="6">
        <f t="shared" si="64"/>
        <v>4.9558166666666663</v>
      </c>
      <c r="N821" s="11">
        <f>Table21[[#This Row],[Adj Close]]-Table21[[#This Row],[6-MA]]</f>
        <v>0.10328333333333362</v>
      </c>
      <c r="O821" s="12">
        <f>(Table21[[#This Row],[Adj Close]]-M821)^2</f>
        <v>1.0667446944444502E-2</v>
      </c>
      <c r="P821" s="12">
        <f>ABS(Table21[[#This Row],[Erorr 3]])</f>
        <v>0.10328333333333362</v>
      </c>
      <c r="Q821" s="182">
        <f>Table21[[#This Row],[Abs Erorr 3]]/Table21[[#This Row],[Adj Close]]</f>
        <v>2.0415357145210339E-2</v>
      </c>
    </row>
    <row r="822" spans="1:17" x14ac:dyDescent="0.3">
      <c r="A822" s="72">
        <v>44655</v>
      </c>
      <c r="B822" s="95">
        <v>5.0956000000000001</v>
      </c>
      <c r="C822" s="6">
        <f t="shared" si="61"/>
        <v>5.0590999999999999</v>
      </c>
      <c r="D822" s="19">
        <f>Table21[[#This Row],[Adj Close]]-Table21[[#This Row],[Naive Trend ]]</f>
        <v>3.6500000000000199E-2</v>
      </c>
      <c r="E822" s="7">
        <f t="shared" si="60"/>
        <v>1.3322500000000146E-3</v>
      </c>
      <c r="F822" s="7">
        <f>ABS(Table21[[#This Row],[Erorr 1]])</f>
        <v>3.6500000000000199E-2</v>
      </c>
      <c r="G822" s="8">
        <f>Table21[[#This Row],[Abs Erorr 1]]/Table21[[#This Row],[Adj Close]]</f>
        <v>7.1630426250098508E-3</v>
      </c>
      <c r="H822" s="6">
        <f t="shared" si="63"/>
        <v>5.0257000000000005</v>
      </c>
      <c r="I822" s="9">
        <f>(Table21[[#This Row],[Adj Close]]-Table21[[#This Row],[3-MA]])</f>
        <v>6.9899999999999629E-2</v>
      </c>
      <c r="J822" s="5">
        <f t="shared" si="62"/>
        <v>4.8860099999999485E-3</v>
      </c>
      <c r="K822" s="5">
        <f>ABS(Table21[[#This Row],[Erorr 2]])</f>
        <v>6.9899999999999629E-2</v>
      </c>
      <c r="L822" s="8">
        <f>Table21[[#This Row],[Abs Erorr 2]]/Table21[[#This Row],[Adj Close]]</f>
        <v>1.3717717246251595E-2</v>
      </c>
      <c r="M822" s="6">
        <f t="shared" si="64"/>
        <v>4.9877166666666666</v>
      </c>
      <c r="N822" s="11">
        <f>Table21[[#This Row],[Adj Close]]-Table21[[#This Row],[6-MA]]</f>
        <v>0.10788333333333355</v>
      </c>
      <c r="O822" s="12">
        <f>(Table21[[#This Row],[Adj Close]]-M822)^2</f>
        <v>1.1638813611111158E-2</v>
      </c>
      <c r="P822" s="12">
        <f>ABS(Table21[[#This Row],[Erorr 3]])</f>
        <v>0.10788333333333355</v>
      </c>
      <c r="Q822" s="182">
        <f>Table21[[#This Row],[Abs Erorr 3]]/Table21[[#This Row],[Adj Close]]</f>
        <v>2.117186069026877E-2</v>
      </c>
    </row>
    <row r="823" spans="1:17" x14ac:dyDescent="0.3">
      <c r="A823" s="72">
        <v>44656</v>
      </c>
      <c r="B823" s="95">
        <v>5.0317999999999996</v>
      </c>
      <c r="C823" s="6">
        <f t="shared" si="61"/>
        <v>5.0956000000000001</v>
      </c>
      <c r="D823" s="19">
        <f>Table21[[#This Row],[Adj Close]]-Table21[[#This Row],[Naive Trend ]]</f>
        <v>-6.3800000000000523E-2</v>
      </c>
      <c r="E823" s="7">
        <f t="shared" si="60"/>
        <v>4.0704400000000666E-3</v>
      </c>
      <c r="F823" s="7">
        <f>ABS(Table21[[#This Row],[Erorr 1]])</f>
        <v>6.3800000000000523E-2</v>
      </c>
      <c r="G823" s="8">
        <f>Table21[[#This Row],[Abs Erorr 1]]/Table21[[#This Row],[Adj Close]]</f>
        <v>1.2679359275011036E-2</v>
      </c>
      <c r="H823" s="6">
        <f t="shared" si="63"/>
        <v>5.0439333333333343</v>
      </c>
      <c r="I823" s="9">
        <f>(Table21[[#This Row],[Adj Close]]-Table21[[#This Row],[3-MA]])</f>
        <v>-1.2133333333334662E-2</v>
      </c>
      <c r="J823" s="5">
        <f t="shared" si="62"/>
        <v>1.4721777777781001E-4</v>
      </c>
      <c r="K823" s="5">
        <f>ABS(Table21[[#This Row],[Erorr 2]])</f>
        <v>1.2133333333334662E-2</v>
      </c>
      <c r="L823" s="8">
        <f>Table21[[#This Row],[Abs Erorr 2]]/Table21[[#This Row],[Adj Close]]</f>
        <v>2.4113306040253312E-3</v>
      </c>
      <c r="M823" s="6">
        <f t="shared" si="64"/>
        <v>5.0211500000000004</v>
      </c>
      <c r="N823" s="11">
        <f>Table21[[#This Row],[Adj Close]]-Table21[[#This Row],[6-MA]]</f>
        <v>1.064999999999916E-2</v>
      </c>
      <c r="O823" s="12">
        <f>(Table21[[#This Row],[Adj Close]]-M823)^2</f>
        <v>1.134224999999821E-4</v>
      </c>
      <c r="P823" s="12">
        <f>ABS(Table21[[#This Row],[Erorr 3]])</f>
        <v>1.064999999999916E-2</v>
      </c>
      <c r="Q823" s="182">
        <f>Table21[[#This Row],[Abs Erorr 3]]/Table21[[#This Row],[Adj Close]]</f>
        <v>2.1165388131482096E-3</v>
      </c>
    </row>
    <row r="824" spans="1:17" x14ac:dyDescent="0.3">
      <c r="A824" s="72">
        <v>44657</v>
      </c>
      <c r="B824" s="95">
        <v>4.9314999999999998</v>
      </c>
      <c r="C824" s="6">
        <f t="shared" si="61"/>
        <v>5.0317999999999996</v>
      </c>
      <c r="D824" s="19">
        <f>Table21[[#This Row],[Adj Close]]-Table21[[#This Row],[Naive Trend ]]</f>
        <v>-0.10029999999999983</v>
      </c>
      <c r="E824" s="7">
        <f t="shared" si="60"/>
        <v>1.0060089999999966E-2</v>
      </c>
      <c r="F824" s="7">
        <f>ABS(Table21[[#This Row],[Erorr 1]])</f>
        <v>0.10029999999999983</v>
      </c>
      <c r="G824" s="8">
        <f>Table21[[#This Row],[Abs Erorr 1]]/Table21[[#This Row],[Adj Close]]</f>
        <v>2.0338639359221301E-2</v>
      </c>
      <c r="H824" s="6">
        <f t="shared" si="63"/>
        <v>5.0621666666666663</v>
      </c>
      <c r="I824" s="9">
        <f>(Table21[[#This Row],[Adj Close]]-Table21[[#This Row],[3-MA]])</f>
        <v>-0.13066666666666649</v>
      </c>
      <c r="J824" s="5">
        <f t="shared" si="62"/>
        <v>1.7073777777777729E-2</v>
      </c>
      <c r="K824" s="5">
        <f>ABS(Table21[[#This Row],[Erorr 2]])</f>
        <v>0.13066666666666649</v>
      </c>
      <c r="L824" s="8">
        <f>Table21[[#This Row],[Abs Erorr 2]]/Table21[[#This Row],[Adj Close]]</f>
        <v>2.6496333096758896E-2</v>
      </c>
      <c r="M824" s="6">
        <f t="shared" si="64"/>
        <v>5.0408999999999997</v>
      </c>
      <c r="N824" s="11">
        <f>Table21[[#This Row],[Adj Close]]-Table21[[#This Row],[6-MA]]</f>
        <v>-0.10939999999999994</v>
      </c>
      <c r="O824" s="12">
        <f>(Table21[[#This Row],[Adj Close]]-M824)^2</f>
        <v>1.1968359999999987E-2</v>
      </c>
      <c r="P824" s="12">
        <f>ABS(Table21[[#This Row],[Erorr 3]])</f>
        <v>0.10939999999999994</v>
      </c>
      <c r="Q824" s="182">
        <f>Table21[[#This Row],[Abs Erorr 3]]/Table21[[#This Row],[Adj Close]]</f>
        <v>2.218391969988846E-2</v>
      </c>
    </row>
    <row r="825" spans="1:17" x14ac:dyDescent="0.3">
      <c r="A825" s="72">
        <v>44658</v>
      </c>
      <c r="B825" s="95">
        <v>4.9588000000000001</v>
      </c>
      <c r="C825" s="6">
        <f t="shared" si="61"/>
        <v>4.9314999999999998</v>
      </c>
      <c r="D825" s="19">
        <f>Table21[[#This Row],[Adj Close]]-Table21[[#This Row],[Naive Trend ]]</f>
        <v>2.7300000000000324E-2</v>
      </c>
      <c r="E825" s="7">
        <f t="shared" si="60"/>
        <v>7.4529000000001769E-4</v>
      </c>
      <c r="F825" s="7">
        <f>ABS(Table21[[#This Row],[Erorr 1]])</f>
        <v>2.7300000000000324E-2</v>
      </c>
      <c r="G825" s="8">
        <f>Table21[[#This Row],[Abs Erorr 1]]/Table21[[#This Row],[Adj Close]]</f>
        <v>5.50536420101644E-3</v>
      </c>
      <c r="H825" s="6">
        <f t="shared" si="63"/>
        <v>5.0196333333333332</v>
      </c>
      <c r="I825" s="9">
        <f>(Table21[[#This Row],[Adj Close]]-Table21[[#This Row],[3-MA]])</f>
        <v>-6.0833333333333073E-2</v>
      </c>
      <c r="J825" s="5">
        <f t="shared" si="62"/>
        <v>3.7006944444444127E-3</v>
      </c>
      <c r="K825" s="5">
        <f>ABS(Table21[[#This Row],[Erorr 2]])</f>
        <v>6.0833333333333073E-2</v>
      </c>
      <c r="L825" s="8">
        <f>Table21[[#This Row],[Abs Erorr 2]]/Table21[[#This Row],[Adj Close]]</f>
        <v>1.2267752950982713E-2</v>
      </c>
      <c r="M825" s="6">
        <f t="shared" si="64"/>
        <v>5.0226666666666668</v>
      </c>
      <c r="N825" s="11">
        <f>Table21[[#This Row],[Adj Close]]-Table21[[#This Row],[6-MA]]</f>
        <v>-6.3866666666666738E-2</v>
      </c>
      <c r="O825" s="12">
        <f>(Table21[[#This Row],[Adj Close]]-M825)^2</f>
        <v>4.0789511111111202E-3</v>
      </c>
      <c r="P825" s="12">
        <f>ABS(Table21[[#This Row],[Erorr 3]])</f>
        <v>6.3866666666666738E-2</v>
      </c>
      <c r="Q825" s="182">
        <f>Table21[[#This Row],[Abs Erorr 3]]/Table21[[#This Row],[Adj Close]]</f>
        <v>1.2879460084429042E-2</v>
      </c>
    </row>
    <row r="826" spans="1:17" x14ac:dyDescent="0.3">
      <c r="A826" s="72">
        <v>44659</v>
      </c>
      <c r="B826" s="95">
        <v>4.8949999999999996</v>
      </c>
      <c r="C826" s="6">
        <f t="shared" si="61"/>
        <v>4.9588000000000001</v>
      </c>
      <c r="D826" s="19">
        <f>Table21[[#This Row],[Adj Close]]-Table21[[#This Row],[Naive Trend ]]</f>
        <v>-6.3800000000000523E-2</v>
      </c>
      <c r="E826" s="7">
        <f t="shared" si="60"/>
        <v>4.0704400000000666E-3</v>
      </c>
      <c r="F826" s="7">
        <f>ABS(Table21[[#This Row],[Erorr 1]])</f>
        <v>6.3800000000000523E-2</v>
      </c>
      <c r="G826" s="8">
        <f>Table21[[#This Row],[Abs Erorr 1]]/Table21[[#This Row],[Adj Close]]</f>
        <v>1.3033707865168647E-2</v>
      </c>
      <c r="H826" s="6">
        <f t="shared" si="63"/>
        <v>4.9740333333333338</v>
      </c>
      <c r="I826" s="9">
        <f>(Table21[[#This Row],[Adj Close]]-Table21[[#This Row],[3-MA]])</f>
        <v>-7.9033333333334177E-2</v>
      </c>
      <c r="J826" s="5">
        <f t="shared" si="62"/>
        <v>6.2462677777779113E-3</v>
      </c>
      <c r="K826" s="5">
        <f>ABS(Table21[[#This Row],[Erorr 2]])</f>
        <v>7.9033333333334177E-2</v>
      </c>
      <c r="L826" s="8">
        <f>Table21[[#This Row],[Abs Erorr 2]]/Table21[[#This Row],[Adj Close]]</f>
        <v>1.6145726932243958E-2</v>
      </c>
      <c r="M826" s="6">
        <f t="shared" si="64"/>
        <v>5.008983333333334</v>
      </c>
      <c r="N826" s="11">
        <f>Table21[[#This Row],[Adj Close]]-Table21[[#This Row],[6-MA]]</f>
        <v>-0.11398333333333444</v>
      </c>
      <c r="O826" s="12">
        <f>(Table21[[#This Row],[Adj Close]]-M826)^2</f>
        <v>1.2992200277778029E-2</v>
      </c>
      <c r="P826" s="12">
        <f>ABS(Table21[[#This Row],[Erorr 3]])</f>
        <v>0.11398333333333444</v>
      </c>
      <c r="Q826" s="182">
        <f>Table21[[#This Row],[Abs Erorr 3]]/Table21[[#This Row],[Adj Close]]</f>
        <v>2.3285665645216433E-2</v>
      </c>
    </row>
    <row r="827" spans="1:17" x14ac:dyDescent="0.3">
      <c r="A827" s="72">
        <v>44662</v>
      </c>
      <c r="B827" s="95">
        <v>4.8220999999999998</v>
      </c>
      <c r="C827" s="6">
        <f t="shared" si="61"/>
        <v>4.8949999999999996</v>
      </c>
      <c r="D827" s="19">
        <f>Table21[[#This Row],[Adj Close]]-Table21[[#This Row],[Naive Trend ]]</f>
        <v>-7.2899999999999743E-2</v>
      </c>
      <c r="E827" s="7">
        <f t="shared" si="60"/>
        <v>5.3144099999999622E-3</v>
      </c>
      <c r="F827" s="7">
        <f>ABS(Table21[[#This Row],[Erorr 1]])</f>
        <v>7.2899999999999743E-2</v>
      </c>
      <c r="G827" s="8">
        <f>Table21[[#This Row],[Abs Erorr 1]]/Table21[[#This Row],[Adj Close]]</f>
        <v>1.5117894693183415E-2</v>
      </c>
      <c r="H827" s="6">
        <f t="shared" si="63"/>
        <v>4.9284333333333334</v>
      </c>
      <c r="I827" s="9">
        <f>(Table21[[#This Row],[Adj Close]]-Table21[[#This Row],[3-MA]])</f>
        <v>-0.10633333333333361</v>
      </c>
      <c r="J827" s="5">
        <f t="shared" si="62"/>
        <v>1.1306777777777837E-2</v>
      </c>
      <c r="K827" s="5">
        <f>ABS(Table21[[#This Row],[Erorr 2]])</f>
        <v>0.10633333333333361</v>
      </c>
      <c r="L827" s="8">
        <f>Table21[[#This Row],[Abs Erorr 2]]/Table21[[#This Row],[Adj Close]]</f>
        <v>2.2051250146893183E-2</v>
      </c>
      <c r="M827" s="6">
        <f t="shared" si="64"/>
        <v>4.9952999999999994</v>
      </c>
      <c r="N827" s="11">
        <f>Table21[[#This Row],[Adj Close]]-Table21[[#This Row],[6-MA]]</f>
        <v>-0.17319999999999958</v>
      </c>
      <c r="O827" s="12">
        <f>(Table21[[#This Row],[Adj Close]]-M827)^2</f>
        <v>2.9998239999999853E-2</v>
      </c>
      <c r="P827" s="12">
        <f>ABS(Table21[[#This Row],[Erorr 3]])</f>
        <v>0.17319999999999958</v>
      </c>
      <c r="Q827" s="182">
        <f>Table21[[#This Row],[Abs Erorr 3]]/Table21[[#This Row],[Adj Close]]</f>
        <v>3.5917961054312351E-2</v>
      </c>
    </row>
    <row r="828" spans="1:17" x14ac:dyDescent="0.3">
      <c r="A828" s="72">
        <v>44663</v>
      </c>
      <c r="B828" s="95">
        <v>4.7218</v>
      </c>
      <c r="C828" s="6">
        <f t="shared" si="61"/>
        <v>4.8220999999999998</v>
      </c>
      <c r="D828" s="19">
        <f>Table21[[#This Row],[Adj Close]]-Table21[[#This Row],[Naive Trend ]]</f>
        <v>-0.10029999999999983</v>
      </c>
      <c r="E828" s="7">
        <f t="shared" si="60"/>
        <v>1.0060089999999966E-2</v>
      </c>
      <c r="F828" s="7">
        <f>ABS(Table21[[#This Row],[Erorr 1]])</f>
        <v>0.10029999999999983</v>
      </c>
      <c r="G828" s="8">
        <f>Table21[[#This Row],[Abs Erorr 1]]/Table21[[#This Row],[Adj Close]]</f>
        <v>2.1241899275699909E-2</v>
      </c>
      <c r="H828" s="6">
        <f t="shared" si="63"/>
        <v>4.8919666666666659</v>
      </c>
      <c r="I828" s="9">
        <f>(Table21[[#This Row],[Adj Close]]-Table21[[#This Row],[3-MA]])</f>
        <v>-0.17016666666666591</v>
      </c>
      <c r="J828" s="5">
        <f t="shared" si="62"/>
        <v>2.8956694444444188E-2</v>
      </c>
      <c r="K828" s="5">
        <f>ABS(Table21[[#This Row],[Erorr 2]])</f>
        <v>0.17016666666666591</v>
      </c>
      <c r="L828" s="8">
        <f>Table21[[#This Row],[Abs Erorr 2]]/Table21[[#This Row],[Adj Close]]</f>
        <v>3.6038516384994265E-2</v>
      </c>
      <c r="M828" s="6">
        <f t="shared" si="64"/>
        <v>4.9557999999999991</v>
      </c>
      <c r="N828" s="11">
        <f>Table21[[#This Row],[Adj Close]]-Table21[[#This Row],[6-MA]]</f>
        <v>-0.2339999999999991</v>
      </c>
      <c r="O828" s="12">
        <f>(Table21[[#This Row],[Adj Close]]-M828)^2</f>
        <v>5.4755999999999576E-2</v>
      </c>
      <c r="P828" s="12">
        <f>ABS(Table21[[#This Row],[Erorr 3]])</f>
        <v>0.2339999999999991</v>
      </c>
      <c r="Q828" s="182">
        <f>Table21[[#This Row],[Abs Erorr 3]]/Table21[[#This Row],[Adj Close]]</f>
        <v>4.9557372188571966E-2</v>
      </c>
    </row>
    <row r="829" spans="1:17" x14ac:dyDescent="0.3">
      <c r="A829" s="72">
        <v>44664</v>
      </c>
      <c r="B829" s="95">
        <v>4.7855999999999996</v>
      </c>
      <c r="C829" s="6">
        <f t="shared" si="61"/>
        <v>4.7218</v>
      </c>
      <c r="D829" s="19">
        <f>Table21[[#This Row],[Adj Close]]-Table21[[#This Row],[Naive Trend ]]</f>
        <v>6.3799999999999635E-2</v>
      </c>
      <c r="E829" s="7">
        <f t="shared" si="60"/>
        <v>4.070439999999953E-3</v>
      </c>
      <c r="F829" s="7">
        <f>ABS(Table21[[#This Row],[Erorr 1]])</f>
        <v>6.3799999999999635E-2</v>
      </c>
      <c r="G829" s="8">
        <f>Table21[[#This Row],[Abs Erorr 1]]/Table21[[#This Row],[Adj Close]]</f>
        <v>1.3331661651621456E-2</v>
      </c>
      <c r="H829" s="6">
        <f t="shared" si="63"/>
        <v>4.8129666666666662</v>
      </c>
      <c r="I829" s="9">
        <f>(Table21[[#This Row],[Adj Close]]-Table21[[#This Row],[3-MA]])</f>
        <v>-2.7366666666666539E-2</v>
      </c>
      <c r="J829" s="5">
        <f t="shared" si="62"/>
        <v>7.4893444444443745E-4</v>
      </c>
      <c r="K829" s="5">
        <f>ABS(Table21[[#This Row],[Erorr 2]])</f>
        <v>2.7366666666666539E-2</v>
      </c>
      <c r="L829" s="8">
        <f>Table21[[#This Row],[Abs Erorr 2]]/Table21[[#This Row],[Adj Close]]</f>
        <v>5.7185445224562318E-3</v>
      </c>
      <c r="M829" s="6">
        <f t="shared" si="64"/>
        <v>4.8934999999999995</v>
      </c>
      <c r="N829" s="11">
        <f>Table21[[#This Row],[Adj Close]]-Table21[[#This Row],[6-MA]]</f>
        <v>-0.10789999999999988</v>
      </c>
      <c r="O829" s="12">
        <f>(Table21[[#This Row],[Adj Close]]-M829)^2</f>
        <v>1.1642409999999975E-2</v>
      </c>
      <c r="P829" s="12">
        <f>ABS(Table21[[#This Row],[Erorr 3]])</f>
        <v>0.10789999999999988</v>
      </c>
      <c r="Q829" s="182">
        <f>Table21[[#This Row],[Abs Erorr 3]]/Table21[[#This Row],[Adj Close]]</f>
        <v>2.2546807087930436E-2</v>
      </c>
    </row>
    <row r="830" spans="1:17" x14ac:dyDescent="0.3">
      <c r="A830" s="72">
        <v>44665</v>
      </c>
      <c r="B830" s="95">
        <v>4.6580000000000004</v>
      </c>
      <c r="C830" s="6">
        <f t="shared" si="61"/>
        <v>4.7855999999999996</v>
      </c>
      <c r="D830" s="19">
        <f>Table21[[#This Row],[Adj Close]]-Table21[[#This Row],[Naive Trend ]]</f>
        <v>-0.12759999999999927</v>
      </c>
      <c r="E830" s="7">
        <f t="shared" si="60"/>
        <v>1.6281759999999812E-2</v>
      </c>
      <c r="F830" s="7">
        <f>ABS(Table21[[#This Row],[Erorr 1]])</f>
        <v>0.12759999999999927</v>
      </c>
      <c r="G830" s="8">
        <f>Table21[[#This Row],[Abs Erorr 1]]/Table21[[#This Row],[Adj Close]]</f>
        <v>2.7393731215113622E-2</v>
      </c>
      <c r="H830" s="6">
        <f t="shared" si="63"/>
        <v>4.7764999999999995</v>
      </c>
      <c r="I830" s="9">
        <f>(Table21[[#This Row],[Adj Close]]-Table21[[#This Row],[3-MA]])</f>
        <v>-0.11849999999999916</v>
      </c>
      <c r="J830" s="5">
        <f t="shared" si="62"/>
        <v>1.4042249999999801E-2</v>
      </c>
      <c r="K830" s="5">
        <f>ABS(Table21[[#This Row],[Erorr 2]])</f>
        <v>0.11849999999999916</v>
      </c>
      <c r="L830" s="8">
        <f>Table21[[#This Row],[Abs Erorr 2]]/Table21[[#This Row],[Adj Close]]</f>
        <v>2.5440103048518497E-2</v>
      </c>
      <c r="M830" s="6">
        <f t="shared" si="64"/>
        <v>4.8524666666666665</v>
      </c>
      <c r="N830" s="11">
        <f>Table21[[#This Row],[Adj Close]]-Table21[[#This Row],[6-MA]]</f>
        <v>-0.19446666666666612</v>
      </c>
      <c r="O830" s="12">
        <f>(Table21[[#This Row],[Adj Close]]-M830)^2</f>
        <v>3.7817284444444231E-2</v>
      </c>
      <c r="P830" s="12">
        <f>ABS(Table21[[#This Row],[Erorr 3]])</f>
        <v>0.19446666666666612</v>
      </c>
      <c r="Q830" s="182">
        <f>Table21[[#This Row],[Abs Erorr 3]]/Table21[[#This Row],[Adj Close]]</f>
        <v>4.1748962358665972E-2</v>
      </c>
    </row>
    <row r="831" spans="1:17" x14ac:dyDescent="0.3">
      <c r="A831" s="72">
        <v>44669</v>
      </c>
      <c r="B831" s="95">
        <v>4.6489000000000003</v>
      </c>
      <c r="C831" s="6">
        <f t="shared" si="61"/>
        <v>4.6580000000000004</v>
      </c>
      <c r="D831" s="19">
        <f>Table21[[#This Row],[Adj Close]]-Table21[[#This Row],[Naive Trend ]]</f>
        <v>-9.100000000000108E-3</v>
      </c>
      <c r="E831" s="7">
        <f t="shared" si="60"/>
        <v>8.2810000000001967E-5</v>
      </c>
      <c r="F831" s="7">
        <f>ABS(Table21[[#This Row],[Erorr 1]])</f>
        <v>9.100000000000108E-3</v>
      </c>
      <c r="G831" s="8">
        <f>Table21[[#This Row],[Abs Erorr 1]]/Table21[[#This Row],[Adj Close]]</f>
        <v>1.9574523005442381E-3</v>
      </c>
      <c r="H831" s="6">
        <f t="shared" si="63"/>
        <v>4.7218000000000009</v>
      </c>
      <c r="I831" s="9">
        <f>(Table21[[#This Row],[Adj Close]]-Table21[[#This Row],[3-MA]])</f>
        <v>-7.2900000000000631E-2</v>
      </c>
      <c r="J831" s="5">
        <f t="shared" si="62"/>
        <v>5.3144100000000923E-3</v>
      </c>
      <c r="K831" s="5">
        <f>ABS(Table21[[#This Row],[Erorr 2]])</f>
        <v>7.2900000000000631E-2</v>
      </c>
      <c r="L831" s="8">
        <f>Table21[[#This Row],[Abs Erorr 2]]/Table21[[#This Row],[Adj Close]]</f>
        <v>1.5681128869195E-2</v>
      </c>
      <c r="M831" s="6">
        <f t="shared" si="64"/>
        <v>4.8068833333333334</v>
      </c>
      <c r="N831" s="11">
        <f>Table21[[#This Row],[Adj Close]]-Table21[[#This Row],[6-MA]]</f>
        <v>-0.15798333333333314</v>
      </c>
      <c r="O831" s="12">
        <f>(Table21[[#This Row],[Adj Close]]-M831)^2</f>
        <v>2.4958733611111051E-2</v>
      </c>
      <c r="P831" s="12">
        <f>ABS(Table21[[#This Row],[Erorr 3]])</f>
        <v>0.15798333333333314</v>
      </c>
      <c r="Q831" s="182">
        <f>Table21[[#This Row],[Abs Erorr 3]]/Table21[[#This Row],[Adj Close]]</f>
        <v>3.3982949371535877E-2</v>
      </c>
    </row>
    <row r="832" spans="1:17" x14ac:dyDescent="0.3">
      <c r="A832" s="72">
        <v>44670</v>
      </c>
      <c r="B832" s="95">
        <v>4.7401</v>
      </c>
      <c r="C832" s="6">
        <f t="shared" si="61"/>
        <v>4.6489000000000003</v>
      </c>
      <c r="D832" s="19">
        <f>Table21[[#This Row],[Adj Close]]-Table21[[#This Row],[Naive Trend ]]</f>
        <v>9.1199999999999726E-2</v>
      </c>
      <c r="E832" s="7">
        <f t="shared" si="60"/>
        <v>8.3174399999999503E-3</v>
      </c>
      <c r="F832" s="7">
        <f>ABS(Table21[[#This Row],[Erorr 1]])</f>
        <v>9.1199999999999726E-2</v>
      </c>
      <c r="G832" s="8">
        <f>Table21[[#This Row],[Abs Erorr 1]]/Table21[[#This Row],[Adj Close]]</f>
        <v>1.9240100419822308E-2</v>
      </c>
      <c r="H832" s="6">
        <f t="shared" si="63"/>
        <v>4.6975000000000007</v>
      </c>
      <c r="I832" s="9">
        <f>(Table21[[#This Row],[Adj Close]]-Table21[[#This Row],[3-MA]])</f>
        <v>4.2599999999999305E-2</v>
      </c>
      <c r="J832" s="5">
        <f t="shared" si="62"/>
        <v>1.8147599999999407E-3</v>
      </c>
      <c r="K832" s="5">
        <f>ABS(Table21[[#This Row],[Erorr 2]])</f>
        <v>4.2599999999999305E-2</v>
      </c>
      <c r="L832" s="8">
        <f>Table21[[#This Row],[Abs Erorr 2]]/Table21[[#This Row],[Adj Close]]</f>
        <v>8.9871521697853004E-3</v>
      </c>
      <c r="M832" s="6">
        <f t="shared" si="64"/>
        <v>4.7552333333333339</v>
      </c>
      <c r="N832" s="11">
        <f>Table21[[#This Row],[Adj Close]]-Table21[[#This Row],[6-MA]]</f>
        <v>-1.5133333333333887E-2</v>
      </c>
      <c r="O832" s="12">
        <f>(Table21[[#This Row],[Adj Close]]-M832)^2</f>
        <v>2.2901777777779454E-4</v>
      </c>
      <c r="P832" s="12">
        <f>ABS(Table21[[#This Row],[Erorr 3]])</f>
        <v>1.5133333333333887E-2</v>
      </c>
      <c r="Q832" s="182">
        <f>Table21[[#This Row],[Abs Erorr 3]]/Table21[[#This Row],[Adj Close]]</f>
        <v>3.1926190024121615E-3</v>
      </c>
    </row>
    <row r="833" spans="1:17" x14ac:dyDescent="0.3">
      <c r="A833" s="72">
        <v>44671</v>
      </c>
      <c r="B833" s="95">
        <v>4.8586</v>
      </c>
      <c r="C833" s="6">
        <f t="shared" si="61"/>
        <v>4.7401</v>
      </c>
      <c r="D833" s="19">
        <f>Table21[[#This Row],[Adj Close]]-Table21[[#This Row],[Naive Trend ]]</f>
        <v>0.11850000000000005</v>
      </c>
      <c r="E833" s="7">
        <f t="shared" si="60"/>
        <v>1.4042250000000011E-2</v>
      </c>
      <c r="F833" s="7">
        <f>ABS(Table21[[#This Row],[Erorr 1]])</f>
        <v>0.11850000000000005</v>
      </c>
      <c r="G833" s="8">
        <f>Table21[[#This Row],[Abs Erorr 1]]/Table21[[#This Row],[Adj Close]]</f>
        <v>2.4389741900959133E-2</v>
      </c>
      <c r="H833" s="6">
        <f t="shared" si="63"/>
        <v>4.6823333333333332</v>
      </c>
      <c r="I833" s="9">
        <f>(Table21[[#This Row],[Adj Close]]-Table21[[#This Row],[3-MA]])</f>
        <v>0.17626666666666679</v>
      </c>
      <c r="J833" s="5">
        <f t="shared" si="62"/>
        <v>3.1069937777777824E-2</v>
      </c>
      <c r="K833" s="5">
        <f>ABS(Table21[[#This Row],[Erorr 2]])</f>
        <v>0.17626666666666679</v>
      </c>
      <c r="L833" s="8">
        <f>Table21[[#This Row],[Abs Erorr 2]]/Table21[[#This Row],[Adj Close]]</f>
        <v>3.6279312284745978E-2</v>
      </c>
      <c r="M833" s="6">
        <f t="shared" si="64"/>
        <v>4.7294166666666664</v>
      </c>
      <c r="N833" s="11">
        <f>Table21[[#This Row],[Adj Close]]-Table21[[#This Row],[6-MA]]</f>
        <v>0.12918333333333365</v>
      </c>
      <c r="O833" s="12">
        <f>(Table21[[#This Row],[Adj Close]]-M833)^2</f>
        <v>1.6688333611111193E-2</v>
      </c>
      <c r="P833" s="12">
        <f>ABS(Table21[[#This Row],[Erorr 3]])</f>
        <v>0.12918333333333365</v>
      </c>
      <c r="Q833" s="182">
        <f>Table21[[#This Row],[Abs Erorr 3]]/Table21[[#This Row],[Adj Close]]</f>
        <v>2.6588592049836095E-2</v>
      </c>
    </row>
    <row r="834" spans="1:17" x14ac:dyDescent="0.3">
      <c r="A834" s="72">
        <v>44672</v>
      </c>
      <c r="B834" s="95">
        <v>4.8038999999999996</v>
      </c>
      <c r="C834" s="6">
        <f t="shared" si="61"/>
        <v>4.8586</v>
      </c>
      <c r="D834" s="19">
        <f>Table21[[#This Row],[Adj Close]]-Table21[[#This Row],[Naive Trend ]]</f>
        <v>-5.4700000000000415E-2</v>
      </c>
      <c r="E834" s="7">
        <f t="shared" si="60"/>
        <v>2.9920900000000453E-3</v>
      </c>
      <c r="F834" s="7">
        <f>ABS(Table21[[#This Row],[Erorr 1]])</f>
        <v>5.4700000000000415E-2</v>
      </c>
      <c r="G834" s="8">
        <f>Table21[[#This Row],[Abs Erorr 1]]/Table21[[#This Row],[Adj Close]]</f>
        <v>1.1386581735673187E-2</v>
      </c>
      <c r="H834" s="6">
        <f t="shared" si="63"/>
        <v>4.7491999999999992</v>
      </c>
      <c r="I834" s="9">
        <f>(Table21[[#This Row],[Adj Close]]-Table21[[#This Row],[3-MA]])</f>
        <v>5.4700000000000415E-2</v>
      </c>
      <c r="J834" s="5">
        <f t="shared" si="62"/>
        <v>2.9920900000000453E-3</v>
      </c>
      <c r="K834" s="5">
        <f>ABS(Table21[[#This Row],[Erorr 2]])</f>
        <v>5.4700000000000415E-2</v>
      </c>
      <c r="L834" s="8">
        <f>Table21[[#This Row],[Abs Erorr 2]]/Table21[[#This Row],[Adj Close]]</f>
        <v>1.1386581735673187E-2</v>
      </c>
      <c r="M834" s="6">
        <f t="shared" si="64"/>
        <v>4.7355</v>
      </c>
      <c r="N834" s="11">
        <f>Table21[[#This Row],[Adj Close]]-Table21[[#This Row],[6-MA]]</f>
        <v>6.8399999999999572E-2</v>
      </c>
      <c r="O834" s="12">
        <f>(Table21[[#This Row],[Adj Close]]-M834)^2</f>
        <v>4.6785599999999419E-3</v>
      </c>
      <c r="P834" s="12">
        <f>ABS(Table21[[#This Row],[Erorr 3]])</f>
        <v>6.8399999999999572E-2</v>
      </c>
      <c r="Q834" s="182">
        <f>Table21[[#This Row],[Abs Erorr 3]]/Table21[[#This Row],[Adj Close]]</f>
        <v>1.4238431274589309E-2</v>
      </c>
    </row>
    <row r="835" spans="1:17" x14ac:dyDescent="0.3">
      <c r="A835" s="72">
        <v>44673</v>
      </c>
      <c r="B835" s="95">
        <v>4.6853999999999996</v>
      </c>
      <c r="C835" s="6">
        <f t="shared" si="61"/>
        <v>4.8038999999999996</v>
      </c>
      <c r="D835" s="19">
        <f>Table21[[#This Row],[Adj Close]]-Table21[[#This Row],[Naive Trend ]]</f>
        <v>-0.11850000000000005</v>
      </c>
      <c r="E835" s="7">
        <f t="shared" ref="E835:E898" si="65">(B835-C835)^2</f>
        <v>1.4042250000000011E-2</v>
      </c>
      <c r="F835" s="7">
        <f>ABS(Table21[[#This Row],[Erorr 1]])</f>
        <v>0.11850000000000005</v>
      </c>
      <c r="G835" s="8">
        <f>Table21[[#This Row],[Abs Erorr 1]]/Table21[[#This Row],[Adj Close]]</f>
        <v>2.5291330516071214E-2</v>
      </c>
      <c r="H835" s="6">
        <f t="shared" si="63"/>
        <v>4.8008666666666668</v>
      </c>
      <c r="I835" s="9">
        <f>(Table21[[#This Row],[Adj Close]]-Table21[[#This Row],[3-MA]])</f>
        <v>-0.11546666666666727</v>
      </c>
      <c r="J835" s="5">
        <f t="shared" si="62"/>
        <v>1.333255111111125E-2</v>
      </c>
      <c r="K835" s="5">
        <f>ABS(Table21[[#This Row],[Erorr 2]])</f>
        <v>0.11546666666666727</v>
      </c>
      <c r="L835" s="8">
        <f>Table21[[#This Row],[Abs Erorr 2]]/Table21[[#This Row],[Adj Close]]</f>
        <v>2.4643929369246444E-2</v>
      </c>
      <c r="M835" s="6">
        <f t="shared" si="64"/>
        <v>4.7491833333333329</v>
      </c>
      <c r="N835" s="11">
        <f>Table21[[#This Row],[Adj Close]]-Table21[[#This Row],[6-MA]]</f>
        <v>-6.3783333333333303E-2</v>
      </c>
      <c r="O835" s="12">
        <f>(Table21[[#This Row],[Adj Close]]-M835)^2</f>
        <v>4.0683136111111075E-3</v>
      </c>
      <c r="P835" s="12">
        <f>ABS(Table21[[#This Row],[Erorr 3]])</f>
        <v>6.3783333333333303E-2</v>
      </c>
      <c r="Q835" s="182">
        <f>Table21[[#This Row],[Abs Erorr 3]]/Table21[[#This Row],[Adj Close]]</f>
        <v>1.3613209829114549E-2</v>
      </c>
    </row>
    <row r="836" spans="1:17" x14ac:dyDescent="0.3">
      <c r="A836" s="72">
        <v>44676</v>
      </c>
      <c r="B836" s="95">
        <v>4.7492000000000001</v>
      </c>
      <c r="C836" s="6">
        <f t="shared" ref="C836:C899" si="66">B835</f>
        <v>4.6853999999999996</v>
      </c>
      <c r="D836" s="19">
        <f>Table21[[#This Row],[Adj Close]]-Table21[[#This Row],[Naive Trend ]]</f>
        <v>6.3800000000000523E-2</v>
      </c>
      <c r="E836" s="7">
        <f t="shared" si="65"/>
        <v>4.0704400000000666E-3</v>
      </c>
      <c r="F836" s="7">
        <f>ABS(Table21[[#This Row],[Erorr 1]])</f>
        <v>6.3800000000000523E-2</v>
      </c>
      <c r="G836" s="8">
        <f>Table21[[#This Row],[Abs Erorr 1]]/Table21[[#This Row],[Adj Close]]</f>
        <v>1.3433841489093009E-2</v>
      </c>
      <c r="H836" s="6">
        <f t="shared" si="63"/>
        <v>4.7826333333333331</v>
      </c>
      <c r="I836" s="9">
        <f>(Table21[[#This Row],[Adj Close]]-Table21[[#This Row],[3-MA]])</f>
        <v>-3.3433333333332982E-2</v>
      </c>
      <c r="J836" s="5">
        <f t="shared" si="62"/>
        <v>1.1177877777777542E-3</v>
      </c>
      <c r="K836" s="5">
        <f>ABS(Table21[[#This Row],[Erorr 2]])</f>
        <v>3.3433333333332982E-2</v>
      </c>
      <c r="L836" s="8">
        <f>Table21[[#This Row],[Abs Erorr 2]]/Table21[[#This Row],[Adj Close]]</f>
        <v>7.0397821387461011E-3</v>
      </c>
      <c r="M836" s="6">
        <f t="shared" si="64"/>
        <v>4.7324833333333336</v>
      </c>
      <c r="N836" s="11">
        <f>Table21[[#This Row],[Adj Close]]-Table21[[#This Row],[6-MA]]</f>
        <v>1.6716666666666491E-2</v>
      </c>
      <c r="O836" s="12">
        <f>(Table21[[#This Row],[Adj Close]]-M836)^2</f>
        <v>2.7944694444443854E-4</v>
      </c>
      <c r="P836" s="12">
        <f>ABS(Table21[[#This Row],[Erorr 3]])</f>
        <v>1.6716666666666491E-2</v>
      </c>
      <c r="Q836" s="182">
        <f>Table21[[#This Row],[Abs Erorr 3]]/Table21[[#This Row],[Adj Close]]</f>
        <v>3.5198910693730505E-3</v>
      </c>
    </row>
    <row r="837" spans="1:17" x14ac:dyDescent="0.3">
      <c r="A837" s="72">
        <v>44677</v>
      </c>
      <c r="B837" s="95">
        <v>4.6398000000000001</v>
      </c>
      <c r="C837" s="6">
        <f t="shared" si="66"/>
        <v>4.7492000000000001</v>
      </c>
      <c r="D837" s="19">
        <f>Table21[[#This Row],[Adj Close]]-Table21[[#This Row],[Naive Trend ]]</f>
        <v>-0.10939999999999994</v>
      </c>
      <c r="E837" s="7">
        <f t="shared" si="65"/>
        <v>1.1968359999999987E-2</v>
      </c>
      <c r="F837" s="7">
        <f>ABS(Table21[[#This Row],[Erorr 1]])</f>
        <v>0.10939999999999994</v>
      </c>
      <c r="G837" s="8">
        <f>Table21[[#This Row],[Abs Erorr 1]]/Table21[[#This Row],[Adj Close]]</f>
        <v>2.3578602525970934E-2</v>
      </c>
      <c r="H837" s="6">
        <f t="shared" si="63"/>
        <v>4.7461666666666664</v>
      </c>
      <c r="I837" s="9">
        <f>(Table21[[#This Row],[Adj Close]]-Table21[[#This Row],[3-MA]])</f>
        <v>-0.10636666666666628</v>
      </c>
      <c r="J837" s="5">
        <f t="shared" ref="J837:J900" si="67">(B837-H837)^2</f>
        <v>1.1313867777777695E-2</v>
      </c>
      <c r="K837" s="5">
        <f>ABS(Table21[[#This Row],[Erorr 2]])</f>
        <v>0.10636666666666628</v>
      </c>
      <c r="L837" s="8">
        <f>Table21[[#This Row],[Abs Erorr 2]]/Table21[[#This Row],[Adj Close]]</f>
        <v>2.2924838714312314E-2</v>
      </c>
      <c r="M837" s="6">
        <f t="shared" si="64"/>
        <v>4.7476833333333337</v>
      </c>
      <c r="N837" s="11">
        <f>Table21[[#This Row],[Adj Close]]-Table21[[#This Row],[6-MA]]</f>
        <v>-0.10788333333333355</v>
      </c>
      <c r="O837" s="12">
        <f>(Table21[[#This Row],[Adj Close]]-M837)^2</f>
        <v>1.1638813611111158E-2</v>
      </c>
      <c r="P837" s="12">
        <f>ABS(Table21[[#This Row],[Erorr 3]])</f>
        <v>0.10788333333333355</v>
      </c>
      <c r="Q837" s="182">
        <f>Table21[[#This Row],[Abs Erorr 3]]/Table21[[#This Row],[Adj Close]]</f>
        <v>2.3251720620141719E-2</v>
      </c>
    </row>
    <row r="838" spans="1:17" x14ac:dyDescent="0.3">
      <c r="A838" s="72">
        <v>44678</v>
      </c>
      <c r="B838" s="95">
        <v>4.5941999999999998</v>
      </c>
      <c r="C838" s="6">
        <f t="shared" si="66"/>
        <v>4.6398000000000001</v>
      </c>
      <c r="D838" s="19">
        <f>Table21[[#This Row],[Adj Close]]-Table21[[#This Row],[Naive Trend ]]</f>
        <v>-4.5600000000000307E-2</v>
      </c>
      <c r="E838" s="7">
        <f t="shared" si="65"/>
        <v>2.0793600000000279E-3</v>
      </c>
      <c r="F838" s="7">
        <f>ABS(Table21[[#This Row],[Erorr 1]])</f>
        <v>4.5600000000000307E-2</v>
      </c>
      <c r="G838" s="8">
        <f>Table21[[#This Row],[Abs Erorr 1]]/Table21[[#This Row],[Adj Close]]</f>
        <v>9.9255583126551545E-3</v>
      </c>
      <c r="H838" s="6">
        <f t="shared" ref="H838:H901" si="68">AVERAGE(B835:B837)</f>
        <v>4.6914666666666669</v>
      </c>
      <c r="I838" s="9">
        <f>(Table21[[#This Row],[Adj Close]]-Table21[[#This Row],[3-MA]])</f>
        <v>-9.7266666666667057E-2</v>
      </c>
      <c r="J838" s="5">
        <f t="shared" si="67"/>
        <v>9.4608044444445209E-3</v>
      </c>
      <c r="K838" s="5">
        <f>ABS(Table21[[#This Row],[Erorr 2]])</f>
        <v>9.7266666666667057E-2</v>
      </c>
      <c r="L838" s="8">
        <f>Table21[[#This Row],[Abs Erorr 2]]/Table21[[#This Row],[Adj Close]]</f>
        <v>2.1171622190297997E-2</v>
      </c>
      <c r="M838" s="6">
        <f t="shared" si="64"/>
        <v>4.7461666666666673</v>
      </c>
      <c r="N838" s="11">
        <f>Table21[[#This Row],[Adj Close]]-Table21[[#This Row],[6-MA]]</f>
        <v>-0.15196666666666747</v>
      </c>
      <c r="O838" s="12">
        <f>(Table21[[#This Row],[Adj Close]]-M838)^2</f>
        <v>2.3093867777778023E-2</v>
      </c>
      <c r="P838" s="12">
        <f>ABS(Table21[[#This Row],[Erorr 3]])</f>
        <v>0.15196666666666747</v>
      </c>
      <c r="Q838" s="182">
        <f>Table21[[#This Row],[Abs Erorr 3]]/Table21[[#This Row],[Adj Close]]</f>
        <v>3.3077938850434779E-2</v>
      </c>
    </row>
    <row r="839" spans="1:17" x14ac:dyDescent="0.3">
      <c r="A839" s="72">
        <v>44679</v>
      </c>
      <c r="B839" s="95">
        <v>4.4665999999999997</v>
      </c>
      <c r="C839" s="6">
        <f t="shared" si="66"/>
        <v>4.5941999999999998</v>
      </c>
      <c r="D839" s="19">
        <f>Table21[[#This Row],[Adj Close]]-Table21[[#This Row],[Naive Trend ]]</f>
        <v>-0.12760000000000016</v>
      </c>
      <c r="E839" s="7">
        <f t="shared" si="65"/>
        <v>1.6281760000000041E-2</v>
      </c>
      <c r="F839" s="7">
        <f>ABS(Table21[[#This Row],[Erorr 1]])</f>
        <v>0.12760000000000016</v>
      </c>
      <c r="G839" s="8">
        <f>Table21[[#This Row],[Abs Erorr 1]]/Table21[[#This Row],[Adj Close]]</f>
        <v>2.8567590561053187E-2</v>
      </c>
      <c r="H839" s="6">
        <f t="shared" si="68"/>
        <v>4.6610666666666667</v>
      </c>
      <c r="I839" s="9">
        <f>(Table21[[#This Row],[Adj Close]]-Table21[[#This Row],[3-MA]])</f>
        <v>-0.19446666666666701</v>
      </c>
      <c r="J839" s="5">
        <f t="shared" si="67"/>
        <v>3.7817284444444578E-2</v>
      </c>
      <c r="K839" s="5">
        <f>ABS(Table21[[#This Row],[Erorr 2]])</f>
        <v>0.19446666666666701</v>
      </c>
      <c r="L839" s="8">
        <f>Table21[[#This Row],[Abs Erorr 2]]/Table21[[#This Row],[Adj Close]]</f>
        <v>4.3537963253182967E-2</v>
      </c>
      <c r="M839" s="6">
        <f t="shared" si="64"/>
        <v>4.7218499999999999</v>
      </c>
      <c r="N839" s="11">
        <f>Table21[[#This Row],[Adj Close]]-Table21[[#This Row],[6-MA]]</f>
        <v>-0.2552500000000002</v>
      </c>
      <c r="O839" s="12">
        <f>(Table21[[#This Row],[Adj Close]]-M839)^2</f>
        <v>6.5152562500000108E-2</v>
      </c>
      <c r="P839" s="12">
        <f>ABS(Table21[[#This Row],[Erorr 3]])</f>
        <v>0.2552500000000002</v>
      </c>
      <c r="Q839" s="182">
        <f>Table21[[#This Row],[Abs Erorr 3]]/Table21[[#This Row],[Adj Close]]</f>
        <v>5.7146375319034659E-2</v>
      </c>
    </row>
    <row r="840" spans="1:17" x14ac:dyDescent="0.3">
      <c r="A840" s="72">
        <v>44680</v>
      </c>
      <c r="B840" s="95">
        <v>4.5941999999999998</v>
      </c>
      <c r="C840" s="6">
        <f t="shared" si="66"/>
        <v>4.4665999999999997</v>
      </c>
      <c r="D840" s="19">
        <f>Table21[[#This Row],[Adj Close]]-Table21[[#This Row],[Naive Trend ]]</f>
        <v>0.12760000000000016</v>
      </c>
      <c r="E840" s="7">
        <f t="shared" si="65"/>
        <v>1.6281760000000041E-2</v>
      </c>
      <c r="F840" s="7">
        <f>ABS(Table21[[#This Row],[Erorr 1]])</f>
        <v>0.12760000000000016</v>
      </c>
      <c r="G840" s="8">
        <f>Table21[[#This Row],[Abs Erorr 1]]/Table21[[#This Row],[Adj Close]]</f>
        <v>2.7774150015236639E-2</v>
      </c>
      <c r="H840" s="6">
        <f t="shared" si="68"/>
        <v>4.5668666666666669</v>
      </c>
      <c r="I840" s="9">
        <f>(Table21[[#This Row],[Adj Close]]-Table21[[#This Row],[3-MA]])</f>
        <v>2.7333333333332988E-2</v>
      </c>
      <c r="J840" s="5">
        <f t="shared" si="67"/>
        <v>7.4711111111109218E-4</v>
      </c>
      <c r="K840" s="5">
        <f>ABS(Table21[[#This Row],[Erorr 2]])</f>
        <v>2.7333333333332988E-2</v>
      </c>
      <c r="L840" s="8">
        <f>Table21[[#This Row],[Abs Erorr 2]]/Table21[[#This Row],[Adj Close]]</f>
        <v>5.9495305675270971E-3</v>
      </c>
      <c r="M840" s="6">
        <f t="shared" si="64"/>
        <v>4.6565166666666666</v>
      </c>
      <c r="N840" s="11">
        <f>Table21[[#This Row],[Adj Close]]-Table21[[#This Row],[6-MA]]</f>
        <v>-6.2316666666666798E-2</v>
      </c>
      <c r="O840" s="12">
        <f>(Table21[[#This Row],[Adj Close]]-M840)^2</f>
        <v>3.8833669444444606E-3</v>
      </c>
      <c r="P840" s="12">
        <f>ABS(Table21[[#This Row],[Erorr 3]])</f>
        <v>6.2316666666666798E-2</v>
      </c>
      <c r="Q840" s="182">
        <f>Table21[[#This Row],[Abs Erorr 3]]/Table21[[#This Row],[Adj Close]]</f>
        <v>1.3564204141453746E-2</v>
      </c>
    </row>
    <row r="841" spans="1:17" x14ac:dyDescent="0.3">
      <c r="A841" s="72">
        <v>44683</v>
      </c>
      <c r="B841" s="95">
        <v>4.6958000000000002</v>
      </c>
      <c r="C841" s="6">
        <f t="shared" si="66"/>
        <v>4.5941999999999998</v>
      </c>
      <c r="D841" s="19">
        <f>Table21[[#This Row],[Adj Close]]-Table21[[#This Row],[Naive Trend ]]</f>
        <v>0.10160000000000036</v>
      </c>
      <c r="E841" s="7">
        <f t="shared" si="65"/>
        <v>1.0322560000000073E-2</v>
      </c>
      <c r="F841" s="7">
        <f>ABS(Table21[[#This Row],[Erorr 1]])</f>
        <v>0.10160000000000036</v>
      </c>
      <c r="G841" s="8">
        <f>Table21[[#This Row],[Abs Erorr 1]]/Table21[[#This Row],[Adj Close]]</f>
        <v>2.1636355892499754E-2</v>
      </c>
      <c r="H841" s="6">
        <f t="shared" si="68"/>
        <v>4.5516666666666667</v>
      </c>
      <c r="I841" s="9">
        <f>(Table21[[#This Row],[Adj Close]]-Table21[[#This Row],[3-MA]])</f>
        <v>0.14413333333333345</v>
      </c>
      <c r="J841" s="5">
        <f t="shared" si="67"/>
        <v>2.0774417777777811E-2</v>
      </c>
      <c r="K841" s="5">
        <f>ABS(Table21[[#This Row],[Erorr 2]])</f>
        <v>0.14413333333333345</v>
      </c>
      <c r="L841" s="8">
        <f>Table21[[#This Row],[Abs Erorr 2]]/Table21[[#This Row],[Adj Close]]</f>
        <v>3.0694095432798125E-2</v>
      </c>
      <c r="M841" s="6">
        <f t="shared" ref="M841:M904" si="69">AVERAGE(B835:B840)</f>
        <v>4.6215666666666673</v>
      </c>
      <c r="N841" s="11">
        <f>Table21[[#This Row],[Adj Close]]-Table21[[#This Row],[6-MA]]</f>
        <v>7.4233333333332929E-2</v>
      </c>
      <c r="O841" s="12">
        <f>(Table21[[#This Row],[Adj Close]]-M841)^2</f>
        <v>5.510587777777718E-3</v>
      </c>
      <c r="P841" s="12">
        <f>ABS(Table21[[#This Row],[Erorr 3]])</f>
        <v>7.4233333333332929E-2</v>
      </c>
      <c r="Q841" s="182">
        <f>Table21[[#This Row],[Abs Erorr 3]]/Table21[[#This Row],[Adj Close]]</f>
        <v>1.5808452943765264E-2</v>
      </c>
    </row>
    <row r="842" spans="1:17" x14ac:dyDescent="0.3">
      <c r="A842" s="72">
        <v>44684</v>
      </c>
      <c r="B842" s="95">
        <v>4.7873999999999999</v>
      </c>
      <c r="C842" s="6">
        <f t="shared" si="66"/>
        <v>4.6958000000000002</v>
      </c>
      <c r="D842" s="19">
        <f>Table21[[#This Row],[Adj Close]]-Table21[[#This Row],[Naive Trend ]]</f>
        <v>9.1599999999999682E-2</v>
      </c>
      <c r="E842" s="7">
        <f t="shared" si="65"/>
        <v>8.3905599999999411E-3</v>
      </c>
      <c r="F842" s="7">
        <f>ABS(Table21[[#This Row],[Erorr 1]])</f>
        <v>9.1599999999999682E-2</v>
      </c>
      <c r="G842" s="8">
        <f>Table21[[#This Row],[Abs Erorr 1]]/Table21[[#This Row],[Adj Close]]</f>
        <v>1.9133558925512738E-2</v>
      </c>
      <c r="H842" s="6">
        <f t="shared" si="68"/>
        <v>4.5855333333333332</v>
      </c>
      <c r="I842" s="9">
        <f>(Table21[[#This Row],[Adj Close]]-Table21[[#This Row],[3-MA]])</f>
        <v>0.20186666666666664</v>
      </c>
      <c r="J842" s="5">
        <f t="shared" si="67"/>
        <v>4.0750151111111098E-2</v>
      </c>
      <c r="K842" s="5">
        <f>ABS(Table21[[#This Row],[Erorr 2]])</f>
        <v>0.20186666666666664</v>
      </c>
      <c r="L842" s="8">
        <f>Table21[[#This Row],[Abs Erorr 2]]/Table21[[#This Row],[Adj Close]]</f>
        <v>4.216624194064976E-2</v>
      </c>
      <c r="M842" s="6">
        <f t="shared" si="69"/>
        <v>4.6233000000000004</v>
      </c>
      <c r="N842" s="11">
        <f>Table21[[#This Row],[Adj Close]]-Table21[[#This Row],[6-MA]]</f>
        <v>0.16409999999999947</v>
      </c>
      <c r="O842" s="12">
        <f>(Table21[[#This Row],[Adj Close]]-M842)^2</f>
        <v>2.6928809999999824E-2</v>
      </c>
      <c r="P842" s="12">
        <f>ABS(Table21[[#This Row],[Erorr 3]])</f>
        <v>0.16409999999999947</v>
      </c>
      <c r="Q842" s="182">
        <f>Table21[[#This Row],[Abs Erorr 3]]/Table21[[#This Row],[Adj Close]]</f>
        <v>3.4277478380749356E-2</v>
      </c>
    </row>
    <row r="843" spans="1:17" x14ac:dyDescent="0.3">
      <c r="A843" s="72">
        <v>44685</v>
      </c>
      <c r="B843" s="95">
        <v>4.8788999999999998</v>
      </c>
      <c r="C843" s="6">
        <f t="shared" si="66"/>
        <v>4.7873999999999999</v>
      </c>
      <c r="D843" s="19">
        <f>Table21[[#This Row],[Adj Close]]-Table21[[#This Row],[Naive Trend ]]</f>
        <v>9.1499999999999915E-2</v>
      </c>
      <c r="E843" s="7">
        <f t="shared" si="65"/>
        <v>8.3722499999999839E-3</v>
      </c>
      <c r="F843" s="7">
        <f>ABS(Table21[[#This Row],[Erorr 1]])</f>
        <v>9.1499999999999915E-2</v>
      </c>
      <c r="G843" s="8">
        <f>Table21[[#This Row],[Abs Erorr 1]]/Table21[[#This Row],[Adj Close]]</f>
        <v>1.8754227387320896E-2</v>
      </c>
      <c r="H843" s="6">
        <f t="shared" si="68"/>
        <v>4.6924666666666663</v>
      </c>
      <c r="I843" s="9">
        <f>(Table21[[#This Row],[Adj Close]]-Table21[[#This Row],[3-MA]])</f>
        <v>0.18643333333333345</v>
      </c>
      <c r="J843" s="5">
        <f t="shared" si="67"/>
        <v>3.4757387777777822E-2</v>
      </c>
      <c r="K843" s="5">
        <f>ABS(Table21[[#This Row],[Erorr 2]])</f>
        <v>0.18643333333333345</v>
      </c>
      <c r="L843" s="8">
        <f>Table21[[#This Row],[Abs Erorr 2]]/Table21[[#This Row],[Adj Close]]</f>
        <v>3.8212165310486677E-2</v>
      </c>
      <c r="M843" s="6">
        <f t="shared" si="69"/>
        <v>4.6296666666666662</v>
      </c>
      <c r="N843" s="11">
        <f>Table21[[#This Row],[Adj Close]]-Table21[[#This Row],[6-MA]]</f>
        <v>0.24923333333333364</v>
      </c>
      <c r="O843" s="12">
        <f>(Table21[[#This Row],[Adj Close]]-M843)^2</f>
        <v>6.2117254444444596E-2</v>
      </c>
      <c r="P843" s="12">
        <f>ABS(Table21[[#This Row],[Erorr 3]])</f>
        <v>0.24923333333333364</v>
      </c>
      <c r="Q843" s="182">
        <f>Table21[[#This Row],[Abs Erorr 3]]/Table21[[#This Row],[Adj Close]]</f>
        <v>5.1083919189434841E-2</v>
      </c>
    </row>
    <row r="844" spans="1:17" x14ac:dyDescent="0.3">
      <c r="A844" s="72">
        <v>44686</v>
      </c>
      <c r="B844" s="95">
        <v>4.6775000000000002</v>
      </c>
      <c r="C844" s="6">
        <f t="shared" si="66"/>
        <v>4.8788999999999998</v>
      </c>
      <c r="D844" s="19">
        <f>Table21[[#This Row],[Adj Close]]-Table21[[#This Row],[Naive Trend ]]</f>
        <v>-0.20139999999999958</v>
      </c>
      <c r="E844" s="7">
        <f t="shared" si="65"/>
        <v>4.0561959999999828E-2</v>
      </c>
      <c r="F844" s="7">
        <f>ABS(Table21[[#This Row],[Erorr 1]])</f>
        <v>0.20139999999999958</v>
      </c>
      <c r="G844" s="8">
        <f>Table21[[#This Row],[Abs Erorr 1]]/Table21[[#This Row],[Adj Close]]</f>
        <v>4.3057188669160786E-2</v>
      </c>
      <c r="H844" s="6">
        <f t="shared" si="68"/>
        <v>4.7873666666666663</v>
      </c>
      <c r="I844" s="9">
        <f>(Table21[[#This Row],[Adj Close]]-Table21[[#This Row],[3-MA]])</f>
        <v>-0.10986666666666611</v>
      </c>
      <c r="J844" s="5">
        <f t="shared" si="67"/>
        <v>1.2070684444444323E-2</v>
      </c>
      <c r="K844" s="5">
        <f>ABS(Table21[[#This Row],[Erorr 2]])</f>
        <v>0.10986666666666611</v>
      </c>
      <c r="L844" s="8">
        <f>Table21[[#This Row],[Abs Erorr 2]]/Table21[[#This Row],[Adj Close]]</f>
        <v>2.3488330660965496E-2</v>
      </c>
      <c r="M844" s="6">
        <f t="shared" si="69"/>
        <v>4.6695166666666665</v>
      </c>
      <c r="N844" s="11">
        <f>Table21[[#This Row],[Adj Close]]-Table21[[#This Row],[6-MA]]</f>
        <v>7.9833333333336753E-3</v>
      </c>
      <c r="O844" s="12">
        <f>(Table21[[#This Row],[Adj Close]]-M844)^2</f>
        <v>6.3733611111116566E-5</v>
      </c>
      <c r="P844" s="12">
        <f>ABS(Table21[[#This Row],[Erorr 3]])</f>
        <v>7.9833333333336753E-3</v>
      </c>
      <c r="Q844" s="182">
        <f>Table21[[#This Row],[Abs Erorr 3]]/Table21[[#This Row],[Adj Close]]</f>
        <v>1.7067521824337092E-3</v>
      </c>
    </row>
    <row r="845" spans="1:17" x14ac:dyDescent="0.3">
      <c r="A845" s="72">
        <v>44687</v>
      </c>
      <c r="B845" s="95">
        <v>4.5401999999999996</v>
      </c>
      <c r="C845" s="6">
        <f t="shared" si="66"/>
        <v>4.6775000000000002</v>
      </c>
      <c r="D845" s="19">
        <f>Table21[[#This Row],[Adj Close]]-Table21[[#This Row],[Naive Trend ]]</f>
        <v>-0.13730000000000064</v>
      </c>
      <c r="E845" s="7">
        <f t="shared" si="65"/>
        <v>1.8851290000000177E-2</v>
      </c>
      <c r="F845" s="7">
        <f>ABS(Table21[[#This Row],[Erorr 1]])</f>
        <v>0.13730000000000064</v>
      </c>
      <c r="G845" s="8">
        <f>Table21[[#This Row],[Abs Erorr 1]]/Table21[[#This Row],[Adj Close]]</f>
        <v>3.0240958548081728E-2</v>
      </c>
      <c r="H845" s="6">
        <f t="shared" si="68"/>
        <v>4.7812666666666663</v>
      </c>
      <c r="I845" s="9">
        <f>(Table21[[#This Row],[Adj Close]]-Table21[[#This Row],[3-MA]])</f>
        <v>-0.24106666666666676</v>
      </c>
      <c r="J845" s="5">
        <f t="shared" si="67"/>
        <v>5.8113137777777824E-2</v>
      </c>
      <c r="K845" s="5">
        <f>ABS(Table21[[#This Row],[Erorr 2]])</f>
        <v>0.24106666666666676</v>
      </c>
      <c r="L845" s="8">
        <f>Table21[[#This Row],[Abs Erorr 2]]/Table21[[#This Row],[Adj Close]]</f>
        <v>5.309604569549068E-2</v>
      </c>
      <c r="M845" s="6">
        <f t="shared" si="69"/>
        <v>4.6833999999999998</v>
      </c>
      <c r="N845" s="11">
        <f>Table21[[#This Row],[Adj Close]]-Table21[[#This Row],[6-MA]]</f>
        <v>-0.14320000000000022</v>
      </c>
      <c r="O845" s="12">
        <f>(Table21[[#This Row],[Adj Close]]-M845)^2</f>
        <v>2.0506240000000061E-2</v>
      </c>
      <c r="P845" s="12">
        <f>ABS(Table21[[#This Row],[Erorr 3]])</f>
        <v>0.14320000000000022</v>
      </c>
      <c r="Q845" s="182">
        <f>Table21[[#This Row],[Abs Erorr 3]]/Table21[[#This Row],[Adj Close]]</f>
        <v>3.1540460772653239E-2</v>
      </c>
    </row>
    <row r="846" spans="1:17" x14ac:dyDescent="0.3">
      <c r="A846" s="72">
        <v>44690</v>
      </c>
      <c r="B846" s="95">
        <v>4.3754</v>
      </c>
      <c r="C846" s="6">
        <f t="shared" si="66"/>
        <v>4.5401999999999996</v>
      </c>
      <c r="D846" s="19">
        <f>Table21[[#This Row],[Adj Close]]-Table21[[#This Row],[Naive Trend ]]</f>
        <v>-0.16479999999999961</v>
      </c>
      <c r="E846" s="7">
        <f t="shared" si="65"/>
        <v>2.7159039999999874E-2</v>
      </c>
      <c r="F846" s="7">
        <f>ABS(Table21[[#This Row],[Erorr 1]])</f>
        <v>0.16479999999999961</v>
      </c>
      <c r="G846" s="8">
        <f>Table21[[#This Row],[Abs Erorr 1]]/Table21[[#This Row],[Adj Close]]</f>
        <v>3.7665127759747591E-2</v>
      </c>
      <c r="H846" s="6">
        <f t="shared" si="68"/>
        <v>4.6988666666666665</v>
      </c>
      <c r="I846" s="9">
        <f>(Table21[[#This Row],[Adj Close]]-Table21[[#This Row],[3-MA]])</f>
        <v>-0.32346666666666657</v>
      </c>
      <c r="J846" s="5">
        <f t="shared" si="67"/>
        <v>0.10463068444444439</v>
      </c>
      <c r="K846" s="5">
        <f>ABS(Table21[[#This Row],[Erorr 2]])</f>
        <v>0.32346666666666657</v>
      </c>
      <c r="L846" s="8">
        <f>Table21[[#This Row],[Abs Erorr 2]]/Table21[[#This Row],[Adj Close]]</f>
        <v>7.3928478920022522E-2</v>
      </c>
      <c r="M846" s="6">
        <f t="shared" si="69"/>
        <v>4.6956666666666669</v>
      </c>
      <c r="N846" s="11">
        <f>Table21[[#This Row],[Adj Close]]-Table21[[#This Row],[6-MA]]</f>
        <v>-0.32026666666666692</v>
      </c>
      <c r="O846" s="12">
        <f>(Table21[[#This Row],[Adj Close]]-M846)^2</f>
        <v>0.10257073777777793</v>
      </c>
      <c r="P846" s="12">
        <f>ABS(Table21[[#This Row],[Erorr 3]])</f>
        <v>0.32026666666666692</v>
      </c>
      <c r="Q846" s="182">
        <f>Table21[[#This Row],[Abs Erorr 3]]/Table21[[#This Row],[Adj Close]]</f>
        <v>7.3197117215949833E-2</v>
      </c>
    </row>
    <row r="847" spans="1:17" x14ac:dyDescent="0.3">
      <c r="A847" s="72">
        <v>44691</v>
      </c>
      <c r="B847" s="95">
        <v>4.4028999999999998</v>
      </c>
      <c r="C847" s="6">
        <f t="shared" si="66"/>
        <v>4.3754</v>
      </c>
      <c r="D847" s="19">
        <f>Table21[[#This Row],[Adj Close]]-Table21[[#This Row],[Naive Trend ]]</f>
        <v>2.7499999999999858E-2</v>
      </c>
      <c r="E847" s="7">
        <f t="shared" si="65"/>
        <v>7.5624999999999217E-4</v>
      </c>
      <c r="F847" s="7">
        <f>ABS(Table21[[#This Row],[Erorr 1]])</f>
        <v>2.7499999999999858E-2</v>
      </c>
      <c r="G847" s="8">
        <f>Table21[[#This Row],[Abs Erorr 1]]/Table21[[#This Row],[Adj Close]]</f>
        <v>6.2458833950350583E-3</v>
      </c>
      <c r="H847" s="6">
        <f t="shared" si="68"/>
        <v>4.5310333333333332</v>
      </c>
      <c r="I847" s="9">
        <f>(Table21[[#This Row],[Adj Close]]-Table21[[#This Row],[3-MA]])</f>
        <v>-0.12813333333333343</v>
      </c>
      <c r="J847" s="5">
        <f t="shared" si="67"/>
        <v>1.6418151111111137E-2</v>
      </c>
      <c r="K847" s="5">
        <f>ABS(Table21[[#This Row],[Erorr 2]])</f>
        <v>0.12813333333333343</v>
      </c>
      <c r="L847" s="8">
        <f>Table21[[#This Row],[Abs Erorr 2]]/Table21[[#This Row],[Adj Close]]</f>
        <v>2.9102031236987767E-2</v>
      </c>
      <c r="M847" s="6">
        <f t="shared" si="69"/>
        <v>4.6591999999999993</v>
      </c>
      <c r="N847" s="11">
        <f>Table21[[#This Row],[Adj Close]]-Table21[[#This Row],[6-MA]]</f>
        <v>-0.25629999999999953</v>
      </c>
      <c r="O847" s="12">
        <f>(Table21[[#This Row],[Adj Close]]-M847)^2</f>
        <v>6.5689689999999759E-2</v>
      </c>
      <c r="P847" s="12">
        <f>ABS(Table21[[#This Row],[Erorr 3]])</f>
        <v>0.25629999999999953</v>
      </c>
      <c r="Q847" s="182">
        <f>Table21[[#This Row],[Abs Erorr 3]]/Table21[[#This Row],[Adj Close]]</f>
        <v>5.8211633241726936E-2</v>
      </c>
    </row>
    <row r="848" spans="1:17" x14ac:dyDescent="0.3">
      <c r="A848" s="72">
        <v>44692</v>
      </c>
      <c r="B848" s="95">
        <v>4.2930999999999999</v>
      </c>
      <c r="C848" s="6">
        <f t="shared" si="66"/>
        <v>4.4028999999999998</v>
      </c>
      <c r="D848" s="19">
        <f>Table21[[#This Row],[Adj Close]]-Table21[[#This Row],[Naive Trend ]]</f>
        <v>-0.1097999999999999</v>
      </c>
      <c r="E848" s="7">
        <f t="shared" si="65"/>
        <v>1.2056039999999978E-2</v>
      </c>
      <c r="F848" s="7">
        <f>ABS(Table21[[#This Row],[Erorr 1]])</f>
        <v>0.1097999999999999</v>
      </c>
      <c r="G848" s="8">
        <f>Table21[[#This Row],[Abs Erorr 1]]/Table21[[#This Row],[Adj Close]]</f>
        <v>2.5575924157368778E-2</v>
      </c>
      <c r="H848" s="6">
        <f t="shared" si="68"/>
        <v>4.4394999999999998</v>
      </c>
      <c r="I848" s="9">
        <f>(Table21[[#This Row],[Adj Close]]-Table21[[#This Row],[3-MA]])</f>
        <v>-0.14639999999999986</v>
      </c>
      <c r="J848" s="5">
        <f t="shared" si="67"/>
        <v>2.1432959999999959E-2</v>
      </c>
      <c r="K848" s="5">
        <f>ABS(Table21[[#This Row],[Erorr 2]])</f>
        <v>0.14639999999999986</v>
      </c>
      <c r="L848" s="8">
        <f>Table21[[#This Row],[Abs Erorr 2]]/Table21[[#This Row],[Adj Close]]</f>
        <v>3.4101232209825035E-2</v>
      </c>
      <c r="M848" s="6">
        <f t="shared" si="69"/>
        <v>4.6103833333333331</v>
      </c>
      <c r="N848" s="11">
        <f>Table21[[#This Row],[Adj Close]]-Table21[[#This Row],[6-MA]]</f>
        <v>-0.31728333333333314</v>
      </c>
      <c r="O848" s="12">
        <f>(Table21[[#This Row],[Adj Close]]-M848)^2</f>
        <v>0.10066871361111099</v>
      </c>
      <c r="P848" s="12">
        <f>ABS(Table21[[#This Row],[Erorr 3]])</f>
        <v>0.31728333333333314</v>
      </c>
      <c r="Q848" s="182">
        <f>Table21[[#This Row],[Abs Erorr 3]]/Table21[[#This Row],[Adj Close]]</f>
        <v>7.3905414114121062E-2</v>
      </c>
    </row>
    <row r="849" spans="1:17" x14ac:dyDescent="0.3">
      <c r="A849" s="72">
        <v>44693</v>
      </c>
      <c r="B849" s="95">
        <v>4.2747999999999999</v>
      </c>
      <c r="C849" s="6">
        <f t="shared" si="66"/>
        <v>4.2930999999999999</v>
      </c>
      <c r="D849" s="19">
        <f>Table21[[#This Row],[Adj Close]]-Table21[[#This Row],[Naive Trend ]]</f>
        <v>-1.8299999999999983E-2</v>
      </c>
      <c r="E849" s="7">
        <f t="shared" si="65"/>
        <v>3.3488999999999936E-4</v>
      </c>
      <c r="F849" s="7">
        <f>ABS(Table21[[#This Row],[Erorr 1]])</f>
        <v>1.8299999999999983E-2</v>
      </c>
      <c r="G849" s="8">
        <f>Table21[[#This Row],[Abs Erorr 1]]/Table21[[#This Row],[Adj Close]]</f>
        <v>4.2809020305043469E-3</v>
      </c>
      <c r="H849" s="6">
        <f t="shared" si="68"/>
        <v>4.3571333333333335</v>
      </c>
      <c r="I849" s="9">
        <f>(Table21[[#This Row],[Adj Close]]-Table21[[#This Row],[3-MA]])</f>
        <v>-8.2333333333333591E-2</v>
      </c>
      <c r="J849" s="5">
        <f t="shared" si="67"/>
        <v>6.7787777777778202E-3</v>
      </c>
      <c r="K849" s="5">
        <f>ABS(Table21[[#This Row],[Erorr 2]])</f>
        <v>8.2333333333333591E-2</v>
      </c>
      <c r="L849" s="8">
        <f>Table21[[#This Row],[Abs Erorr 2]]/Table21[[#This Row],[Adj Close]]</f>
        <v>1.926016031939122E-2</v>
      </c>
      <c r="M849" s="6">
        <f t="shared" si="69"/>
        <v>4.5279999999999996</v>
      </c>
      <c r="N849" s="11">
        <f>Table21[[#This Row],[Adj Close]]-Table21[[#This Row],[6-MA]]</f>
        <v>-0.25319999999999965</v>
      </c>
      <c r="O849" s="12">
        <f>(Table21[[#This Row],[Adj Close]]-M849)^2</f>
        <v>6.4110239999999818E-2</v>
      </c>
      <c r="P849" s="12">
        <f>ABS(Table21[[#This Row],[Erorr 3]])</f>
        <v>0.25319999999999965</v>
      </c>
      <c r="Q849" s="182">
        <f>Table21[[#This Row],[Abs Erorr 3]]/Table21[[#This Row],[Adj Close]]</f>
        <v>5.9230841208945367E-2</v>
      </c>
    </row>
    <row r="850" spans="1:17" x14ac:dyDescent="0.3">
      <c r="A850" s="72">
        <v>44694</v>
      </c>
      <c r="B850" s="95">
        <v>4.4669999999999996</v>
      </c>
      <c r="C850" s="6">
        <f t="shared" si="66"/>
        <v>4.2747999999999999</v>
      </c>
      <c r="D850" s="19">
        <f>Table21[[#This Row],[Adj Close]]-Table21[[#This Row],[Naive Trend ]]</f>
        <v>0.1921999999999997</v>
      </c>
      <c r="E850" s="7">
        <f t="shared" si="65"/>
        <v>3.6940839999999885E-2</v>
      </c>
      <c r="F850" s="7">
        <f>ABS(Table21[[#This Row],[Erorr 1]])</f>
        <v>0.1921999999999997</v>
      </c>
      <c r="G850" s="8">
        <f>Table21[[#This Row],[Abs Erorr 1]]/Table21[[#This Row],[Adj Close]]</f>
        <v>4.3026639802999714E-2</v>
      </c>
      <c r="H850" s="6">
        <f t="shared" si="68"/>
        <v>4.3235999999999999</v>
      </c>
      <c r="I850" s="9">
        <f>(Table21[[#This Row],[Adj Close]]-Table21[[#This Row],[3-MA]])</f>
        <v>0.14339999999999975</v>
      </c>
      <c r="J850" s="5">
        <f t="shared" si="67"/>
        <v>2.0563559999999929E-2</v>
      </c>
      <c r="K850" s="5">
        <f>ABS(Table21[[#This Row],[Erorr 2]])</f>
        <v>0.14339999999999975</v>
      </c>
      <c r="L850" s="8">
        <f>Table21[[#This Row],[Abs Erorr 2]]/Table21[[#This Row],[Adj Close]]</f>
        <v>3.2102081934183964E-2</v>
      </c>
      <c r="M850" s="6">
        <f t="shared" si="69"/>
        <v>4.4273166666666661</v>
      </c>
      <c r="N850" s="11">
        <f>Table21[[#This Row],[Adj Close]]-Table21[[#This Row],[6-MA]]</f>
        <v>3.9683333333333515E-2</v>
      </c>
      <c r="O850" s="12">
        <f>(Table21[[#This Row],[Adj Close]]-M850)^2</f>
        <v>1.5747669444444589E-3</v>
      </c>
      <c r="P850" s="12">
        <f>ABS(Table21[[#This Row],[Erorr 3]])</f>
        <v>3.9683333333333515E-2</v>
      </c>
      <c r="Q850" s="182">
        <f>Table21[[#This Row],[Abs Erorr 3]]/Table21[[#This Row],[Adj Close]]</f>
        <v>8.883665398104661E-3</v>
      </c>
    </row>
    <row r="851" spans="1:17" x14ac:dyDescent="0.3">
      <c r="A851" s="72">
        <v>44697</v>
      </c>
      <c r="B851" s="95">
        <v>4.4669999999999996</v>
      </c>
      <c r="C851" s="6">
        <f t="shared" si="66"/>
        <v>4.4669999999999996</v>
      </c>
      <c r="D851" s="19">
        <f>Table21[[#This Row],[Adj Close]]-Table21[[#This Row],[Naive Trend ]]</f>
        <v>0</v>
      </c>
      <c r="E851" s="7">
        <f t="shared" si="65"/>
        <v>0</v>
      </c>
      <c r="F851" s="7">
        <f>ABS(Table21[[#This Row],[Erorr 1]])</f>
        <v>0</v>
      </c>
      <c r="G851" s="8">
        <f>Table21[[#This Row],[Abs Erorr 1]]/Table21[[#This Row],[Adj Close]]</f>
        <v>0</v>
      </c>
      <c r="H851" s="6">
        <f t="shared" si="68"/>
        <v>4.3449666666666671</v>
      </c>
      <c r="I851" s="9">
        <f>(Table21[[#This Row],[Adj Close]]-Table21[[#This Row],[3-MA]])</f>
        <v>0.12203333333333255</v>
      </c>
      <c r="J851" s="5">
        <f t="shared" si="67"/>
        <v>1.4892134444444254E-2</v>
      </c>
      <c r="K851" s="5">
        <f>ABS(Table21[[#This Row],[Erorr 2]])</f>
        <v>0.12203333333333255</v>
      </c>
      <c r="L851" s="8">
        <f>Table21[[#This Row],[Abs Erorr 2]]/Table21[[#This Row],[Adj Close]]</f>
        <v>2.7318856801731042E-2</v>
      </c>
      <c r="M851" s="6">
        <f t="shared" si="69"/>
        <v>4.3922333333333325</v>
      </c>
      <c r="N851" s="11">
        <f>Table21[[#This Row],[Adj Close]]-Table21[[#This Row],[6-MA]]</f>
        <v>7.4766666666667092E-2</v>
      </c>
      <c r="O851" s="12">
        <f>(Table21[[#This Row],[Adj Close]]-M851)^2</f>
        <v>5.5900544444445078E-3</v>
      </c>
      <c r="P851" s="12">
        <f>ABS(Table21[[#This Row],[Erorr 3]])</f>
        <v>7.4766666666667092E-2</v>
      </c>
      <c r="Q851" s="182">
        <f>Table21[[#This Row],[Abs Erorr 3]]/Table21[[#This Row],[Adj Close]]</f>
        <v>1.6737556898738997E-2</v>
      </c>
    </row>
    <row r="852" spans="1:17" x14ac:dyDescent="0.3">
      <c r="A852" s="72">
        <v>44698</v>
      </c>
      <c r="B852" s="95">
        <v>4.6134000000000004</v>
      </c>
      <c r="C852" s="6">
        <f t="shared" si="66"/>
        <v>4.4669999999999996</v>
      </c>
      <c r="D852" s="19">
        <f>Table21[[#This Row],[Adj Close]]-Table21[[#This Row],[Naive Trend ]]</f>
        <v>0.14640000000000075</v>
      </c>
      <c r="E852" s="7">
        <f t="shared" si="65"/>
        <v>2.1432960000000219E-2</v>
      </c>
      <c r="F852" s="7">
        <f>ABS(Table21[[#This Row],[Erorr 1]])</f>
        <v>0.14640000000000075</v>
      </c>
      <c r="G852" s="8">
        <f>Table21[[#This Row],[Abs Erorr 1]]/Table21[[#This Row],[Adj Close]]</f>
        <v>3.1733645467551204E-2</v>
      </c>
      <c r="H852" s="6">
        <f t="shared" si="68"/>
        <v>4.4029333333333334</v>
      </c>
      <c r="I852" s="9">
        <f>(Table21[[#This Row],[Adj Close]]-Table21[[#This Row],[3-MA]])</f>
        <v>0.21046666666666702</v>
      </c>
      <c r="J852" s="5">
        <f t="shared" si="67"/>
        <v>4.4296217777777931E-2</v>
      </c>
      <c r="K852" s="5">
        <f>ABS(Table21[[#This Row],[Erorr 2]])</f>
        <v>0.21046666666666702</v>
      </c>
      <c r="L852" s="8">
        <f>Table21[[#This Row],[Abs Erorr 2]]/Table21[[#This Row],[Adj Close]]</f>
        <v>4.5620728024161575E-2</v>
      </c>
      <c r="M852" s="6">
        <f t="shared" si="69"/>
        <v>4.3800333333333326</v>
      </c>
      <c r="N852" s="11">
        <f>Table21[[#This Row],[Adj Close]]-Table21[[#This Row],[6-MA]]</f>
        <v>0.23336666666666783</v>
      </c>
      <c r="O852" s="12">
        <f>(Table21[[#This Row],[Adj Close]]-M852)^2</f>
        <v>5.4460001111111656E-2</v>
      </c>
      <c r="P852" s="12">
        <f>ABS(Table21[[#This Row],[Erorr 3]])</f>
        <v>0.23336666666666783</v>
      </c>
      <c r="Q852" s="182">
        <f>Table21[[#This Row],[Abs Erorr 3]]/Table21[[#This Row],[Adj Close]]</f>
        <v>5.0584529125301904E-2</v>
      </c>
    </row>
    <row r="853" spans="1:17" x14ac:dyDescent="0.3">
      <c r="A853" s="72">
        <v>44699</v>
      </c>
      <c r="B853" s="95">
        <v>4.4486999999999997</v>
      </c>
      <c r="C853" s="6">
        <f t="shared" si="66"/>
        <v>4.6134000000000004</v>
      </c>
      <c r="D853" s="19">
        <f>Table21[[#This Row],[Adj Close]]-Table21[[#This Row],[Naive Trend ]]</f>
        <v>-0.16470000000000073</v>
      </c>
      <c r="E853" s="7">
        <f t="shared" si="65"/>
        <v>2.7126090000000241E-2</v>
      </c>
      <c r="F853" s="7">
        <f>ABS(Table21[[#This Row],[Erorr 1]])</f>
        <v>0.16470000000000073</v>
      </c>
      <c r="G853" s="8">
        <f>Table21[[#This Row],[Abs Erorr 1]]/Table21[[#This Row],[Adj Close]]</f>
        <v>3.7022051385798269E-2</v>
      </c>
      <c r="H853" s="6">
        <f t="shared" si="68"/>
        <v>4.5157999999999996</v>
      </c>
      <c r="I853" s="9">
        <f>(Table21[[#This Row],[Adj Close]]-Table21[[#This Row],[3-MA]])</f>
        <v>-6.7099999999999937E-2</v>
      </c>
      <c r="J853" s="5">
        <f t="shared" si="67"/>
        <v>4.5024099999999914E-3</v>
      </c>
      <c r="K853" s="5">
        <f>ABS(Table21[[#This Row],[Erorr 2]])</f>
        <v>6.7099999999999937E-2</v>
      </c>
      <c r="L853" s="8">
        <f>Table21[[#This Row],[Abs Erorr 2]]/Table21[[#This Row],[Adj Close]]</f>
        <v>1.5083057971991805E-2</v>
      </c>
      <c r="M853" s="6">
        <f t="shared" si="69"/>
        <v>4.4196999999999997</v>
      </c>
      <c r="N853" s="11">
        <f>Table21[[#This Row],[Adj Close]]-Table21[[#This Row],[6-MA]]</f>
        <v>2.8999999999999915E-2</v>
      </c>
      <c r="O853" s="12">
        <f>(Table21[[#This Row],[Adj Close]]-M853)^2</f>
        <v>8.4099999999999507E-4</v>
      </c>
      <c r="P853" s="12">
        <f>ABS(Table21[[#This Row],[Erorr 3]])</f>
        <v>2.8999999999999915E-2</v>
      </c>
      <c r="Q853" s="182">
        <f>Table21[[#This Row],[Abs Erorr 3]]/Table21[[#This Row],[Adj Close]]</f>
        <v>6.5187582889383233E-3</v>
      </c>
    </row>
    <row r="854" spans="1:17" x14ac:dyDescent="0.3">
      <c r="A854" s="72">
        <v>44700</v>
      </c>
      <c r="B854" s="95">
        <v>4.3937999999999997</v>
      </c>
      <c r="C854" s="6">
        <f t="shared" si="66"/>
        <v>4.4486999999999997</v>
      </c>
      <c r="D854" s="19">
        <f>Table21[[#This Row],[Adj Close]]-Table21[[#This Row],[Naive Trend ]]</f>
        <v>-5.4899999999999949E-2</v>
      </c>
      <c r="E854" s="7">
        <f t="shared" si="65"/>
        <v>3.0140099999999945E-3</v>
      </c>
      <c r="F854" s="7">
        <f>ABS(Table21[[#This Row],[Erorr 1]])</f>
        <v>5.4899999999999949E-2</v>
      </c>
      <c r="G854" s="8">
        <f>Table21[[#This Row],[Abs Erorr 1]]/Table21[[#This Row],[Adj Close]]</f>
        <v>1.2494879147890199E-2</v>
      </c>
      <c r="H854" s="6">
        <f t="shared" si="68"/>
        <v>4.5096999999999996</v>
      </c>
      <c r="I854" s="9">
        <f>(Table21[[#This Row],[Adj Close]]-Table21[[#This Row],[3-MA]])</f>
        <v>-0.11589999999999989</v>
      </c>
      <c r="J854" s="5">
        <f t="shared" si="67"/>
        <v>1.3432809999999976E-2</v>
      </c>
      <c r="K854" s="5">
        <f>ABS(Table21[[#This Row],[Erorr 2]])</f>
        <v>0.11589999999999989</v>
      </c>
      <c r="L854" s="8">
        <f>Table21[[#This Row],[Abs Erorr 2]]/Table21[[#This Row],[Adj Close]]</f>
        <v>2.6378078201101531E-2</v>
      </c>
      <c r="M854" s="6">
        <f t="shared" si="69"/>
        <v>4.4273333333333325</v>
      </c>
      <c r="N854" s="11">
        <f>Table21[[#This Row],[Adj Close]]-Table21[[#This Row],[6-MA]]</f>
        <v>-3.3533333333332749E-2</v>
      </c>
      <c r="O854" s="12">
        <f>(Table21[[#This Row],[Adj Close]]-M854)^2</f>
        <v>1.1244844444444051E-3</v>
      </c>
      <c r="P854" s="12">
        <f>ABS(Table21[[#This Row],[Erorr 3]])</f>
        <v>3.3533333333332749E-2</v>
      </c>
      <c r="Q854" s="182">
        <f>Table21[[#This Row],[Abs Erorr 3]]/Table21[[#This Row],[Adj Close]]</f>
        <v>7.631966255481076E-3</v>
      </c>
    </row>
    <row r="855" spans="1:17" x14ac:dyDescent="0.3">
      <c r="A855" s="72">
        <v>44701</v>
      </c>
      <c r="B855" s="95">
        <v>4.4211999999999998</v>
      </c>
      <c r="C855" s="6">
        <f t="shared" si="66"/>
        <v>4.3937999999999997</v>
      </c>
      <c r="D855" s="19">
        <f>Table21[[#This Row],[Adj Close]]-Table21[[#This Row],[Naive Trend ]]</f>
        <v>2.7400000000000091E-2</v>
      </c>
      <c r="E855" s="7">
        <f t="shared" si="65"/>
        <v>7.5076000000000493E-4</v>
      </c>
      <c r="F855" s="7">
        <f>ABS(Table21[[#This Row],[Erorr 1]])</f>
        <v>2.7400000000000091E-2</v>
      </c>
      <c r="G855" s="8">
        <f>Table21[[#This Row],[Abs Erorr 1]]/Table21[[#This Row],[Adj Close]]</f>
        <v>6.1974124672034949E-3</v>
      </c>
      <c r="H855" s="6">
        <f t="shared" si="68"/>
        <v>4.4852999999999996</v>
      </c>
      <c r="I855" s="9">
        <f>(Table21[[#This Row],[Adj Close]]-Table21[[#This Row],[3-MA]])</f>
        <v>-6.4099999999999824E-2</v>
      </c>
      <c r="J855" s="5">
        <f t="shared" si="67"/>
        <v>4.1088099999999775E-3</v>
      </c>
      <c r="K855" s="5">
        <f>ABS(Table21[[#This Row],[Erorr 2]])</f>
        <v>6.4099999999999824E-2</v>
      </c>
      <c r="L855" s="8">
        <f>Table21[[#This Row],[Abs Erorr 2]]/Table21[[#This Row],[Adj Close]]</f>
        <v>1.4498326246267942E-2</v>
      </c>
      <c r="M855" s="6">
        <f t="shared" si="69"/>
        <v>4.4441166666666669</v>
      </c>
      <c r="N855" s="11">
        <f>Table21[[#This Row],[Adj Close]]-Table21[[#This Row],[6-MA]]</f>
        <v>-2.291666666666714E-2</v>
      </c>
      <c r="O855" s="12">
        <f>(Table21[[#This Row],[Adj Close]]-M855)^2</f>
        <v>5.2517361111113282E-4</v>
      </c>
      <c r="P855" s="12">
        <f>ABS(Table21[[#This Row],[Erorr 3]])</f>
        <v>2.291666666666714E-2</v>
      </c>
      <c r="Q855" s="182">
        <f>Table21[[#This Row],[Abs Erorr 3]]/Table21[[#This Row],[Adj Close]]</f>
        <v>5.1833589673996065E-3</v>
      </c>
    </row>
    <row r="856" spans="1:17" x14ac:dyDescent="0.3">
      <c r="A856" s="72">
        <v>44704</v>
      </c>
      <c r="B856" s="95">
        <v>4.5128000000000004</v>
      </c>
      <c r="C856" s="6">
        <f t="shared" si="66"/>
        <v>4.4211999999999998</v>
      </c>
      <c r="D856" s="19">
        <f>Table21[[#This Row],[Adj Close]]-Table21[[#This Row],[Naive Trend ]]</f>
        <v>9.160000000000057E-2</v>
      </c>
      <c r="E856" s="7">
        <f t="shared" si="65"/>
        <v>8.3905600000001041E-3</v>
      </c>
      <c r="F856" s="7">
        <f>ABS(Table21[[#This Row],[Erorr 1]])</f>
        <v>9.160000000000057E-2</v>
      </c>
      <c r="G856" s="8">
        <f>Table21[[#This Row],[Abs Erorr 1]]/Table21[[#This Row],[Adj Close]]</f>
        <v>2.0297819535543469E-2</v>
      </c>
      <c r="H856" s="6">
        <f t="shared" si="68"/>
        <v>4.4212333333333333</v>
      </c>
      <c r="I856" s="9">
        <f>(Table21[[#This Row],[Adj Close]]-Table21[[#This Row],[3-MA]])</f>
        <v>9.1566666666667018E-2</v>
      </c>
      <c r="J856" s="5">
        <f t="shared" si="67"/>
        <v>8.3844544444445085E-3</v>
      </c>
      <c r="K856" s="5">
        <f>ABS(Table21[[#This Row],[Erorr 2]])</f>
        <v>9.1566666666667018E-2</v>
      </c>
      <c r="L856" s="8">
        <f>Table21[[#This Row],[Abs Erorr 2]]/Table21[[#This Row],[Adj Close]]</f>
        <v>2.0290433138332523E-2</v>
      </c>
      <c r="M856" s="6">
        <f t="shared" si="69"/>
        <v>4.468516666666666</v>
      </c>
      <c r="N856" s="11">
        <f>Table21[[#This Row],[Adj Close]]-Table21[[#This Row],[6-MA]]</f>
        <v>4.428333333333434E-2</v>
      </c>
      <c r="O856" s="12">
        <f>(Table21[[#This Row],[Adj Close]]-M856)^2</f>
        <v>1.9610136111112004E-3</v>
      </c>
      <c r="P856" s="12">
        <f>ABS(Table21[[#This Row],[Erorr 3]])</f>
        <v>4.428333333333434E-2</v>
      </c>
      <c r="Q856" s="182">
        <f>Table21[[#This Row],[Abs Erorr 3]]/Table21[[#This Row],[Adj Close]]</f>
        <v>9.8128286946761074E-3</v>
      </c>
    </row>
    <row r="857" spans="1:17" x14ac:dyDescent="0.3">
      <c r="A857" s="72">
        <v>44705</v>
      </c>
      <c r="B857" s="95">
        <v>4.4852999999999996</v>
      </c>
      <c r="C857" s="6">
        <f t="shared" si="66"/>
        <v>4.5128000000000004</v>
      </c>
      <c r="D857" s="19">
        <f>Table21[[#This Row],[Adj Close]]-Table21[[#This Row],[Naive Trend ]]</f>
        <v>-2.7500000000000746E-2</v>
      </c>
      <c r="E857" s="7">
        <f t="shared" si="65"/>
        <v>7.5625000000004107E-4</v>
      </c>
      <c r="F857" s="7">
        <f>ABS(Table21[[#This Row],[Erorr 1]])</f>
        <v>2.7500000000000746E-2</v>
      </c>
      <c r="G857" s="8">
        <f>Table21[[#This Row],[Abs Erorr 1]]/Table21[[#This Row],[Adj Close]]</f>
        <v>6.1311395001450849E-3</v>
      </c>
      <c r="H857" s="6">
        <f t="shared" si="68"/>
        <v>4.4425999999999997</v>
      </c>
      <c r="I857" s="9">
        <f>(Table21[[#This Row],[Adj Close]]-Table21[[#This Row],[3-MA]])</f>
        <v>4.269999999999996E-2</v>
      </c>
      <c r="J857" s="5">
        <f t="shared" si="67"/>
        <v>1.8232899999999965E-3</v>
      </c>
      <c r="K857" s="5">
        <f>ABS(Table21[[#This Row],[Erorr 2]])</f>
        <v>4.269999999999996E-2</v>
      </c>
      <c r="L857" s="8">
        <f>Table21[[#This Row],[Abs Erorr 2]]/Table21[[#This Row],[Adj Close]]</f>
        <v>9.5199875147704647E-3</v>
      </c>
      <c r="M857" s="6">
        <f t="shared" si="69"/>
        <v>4.4761499999999996</v>
      </c>
      <c r="N857" s="11">
        <f>Table21[[#This Row],[Adj Close]]-Table21[[#This Row],[6-MA]]</f>
        <v>9.1499999999999915E-3</v>
      </c>
      <c r="O857" s="12">
        <f>(Table21[[#This Row],[Adj Close]]-M857)^2</f>
        <v>8.3722499999999841E-5</v>
      </c>
      <c r="P857" s="12">
        <f>ABS(Table21[[#This Row],[Erorr 3]])</f>
        <v>9.1499999999999915E-3</v>
      </c>
      <c r="Q857" s="182">
        <f>Table21[[#This Row],[Abs Erorr 3]]/Table21[[#This Row],[Adj Close]]</f>
        <v>2.0399973245936709E-3</v>
      </c>
    </row>
    <row r="858" spans="1:17" x14ac:dyDescent="0.3">
      <c r="A858" s="72">
        <v>44706</v>
      </c>
      <c r="B858" s="95">
        <v>4.5128000000000004</v>
      </c>
      <c r="C858" s="6">
        <f t="shared" si="66"/>
        <v>4.4852999999999996</v>
      </c>
      <c r="D858" s="19">
        <f>Table21[[#This Row],[Adj Close]]-Table21[[#This Row],[Naive Trend ]]</f>
        <v>2.7500000000000746E-2</v>
      </c>
      <c r="E858" s="7">
        <f t="shared" si="65"/>
        <v>7.5625000000004107E-4</v>
      </c>
      <c r="F858" s="7">
        <f>ABS(Table21[[#This Row],[Erorr 1]])</f>
        <v>2.7500000000000746E-2</v>
      </c>
      <c r="G858" s="8">
        <f>Table21[[#This Row],[Abs Erorr 1]]/Table21[[#This Row],[Adj Close]]</f>
        <v>6.0937776989897054E-3</v>
      </c>
      <c r="H858" s="6">
        <f t="shared" si="68"/>
        <v>4.4730999999999996</v>
      </c>
      <c r="I858" s="9">
        <f>(Table21[[#This Row],[Adj Close]]-Table21[[#This Row],[3-MA]])</f>
        <v>3.9700000000000735E-2</v>
      </c>
      <c r="J858" s="5">
        <f t="shared" si="67"/>
        <v>1.5760900000000584E-3</v>
      </c>
      <c r="K858" s="5">
        <f>ABS(Table21[[#This Row],[Erorr 2]])</f>
        <v>3.9700000000000735E-2</v>
      </c>
      <c r="L858" s="8">
        <f>Table21[[#This Row],[Abs Erorr 2]]/Table21[[#This Row],[Adj Close]]</f>
        <v>8.797199078177791E-3</v>
      </c>
      <c r="M858" s="6">
        <f t="shared" si="69"/>
        <v>4.4791999999999996</v>
      </c>
      <c r="N858" s="11">
        <f>Table21[[#This Row],[Adj Close]]-Table21[[#This Row],[6-MA]]</f>
        <v>3.360000000000074E-2</v>
      </c>
      <c r="O858" s="12">
        <f>(Table21[[#This Row],[Adj Close]]-M858)^2</f>
        <v>1.1289600000000497E-3</v>
      </c>
      <c r="P858" s="12">
        <f>ABS(Table21[[#This Row],[Erorr 3]])</f>
        <v>3.360000000000074E-2</v>
      </c>
      <c r="Q858" s="182">
        <f>Table21[[#This Row],[Abs Erorr 3]]/Table21[[#This Row],[Adj Close]]</f>
        <v>7.4454883885837478E-3</v>
      </c>
    </row>
    <row r="859" spans="1:17" x14ac:dyDescent="0.3">
      <c r="A859" s="72">
        <v>44707</v>
      </c>
      <c r="B859" s="95">
        <v>4.6592000000000002</v>
      </c>
      <c r="C859" s="6">
        <f t="shared" si="66"/>
        <v>4.5128000000000004</v>
      </c>
      <c r="D859" s="19">
        <f>Table21[[#This Row],[Adj Close]]-Table21[[#This Row],[Naive Trend ]]</f>
        <v>0.14639999999999986</v>
      </c>
      <c r="E859" s="7">
        <f t="shared" si="65"/>
        <v>2.1432959999999959E-2</v>
      </c>
      <c r="F859" s="7">
        <f>ABS(Table21[[#This Row],[Erorr 1]])</f>
        <v>0.14639999999999986</v>
      </c>
      <c r="G859" s="8">
        <f>Table21[[#This Row],[Abs Erorr 1]]/Table21[[#This Row],[Adj Close]]</f>
        <v>3.1421703296703268E-2</v>
      </c>
      <c r="H859" s="6">
        <f t="shared" si="68"/>
        <v>4.503633333333334</v>
      </c>
      <c r="I859" s="9">
        <f>(Table21[[#This Row],[Adj Close]]-Table21[[#This Row],[3-MA]])</f>
        <v>0.15556666666666619</v>
      </c>
      <c r="J859" s="5">
        <f t="shared" si="67"/>
        <v>2.4200987777777627E-2</v>
      </c>
      <c r="K859" s="5">
        <f>ABS(Table21[[#This Row],[Erorr 2]])</f>
        <v>0.15556666666666619</v>
      </c>
      <c r="L859" s="8">
        <f>Table21[[#This Row],[Abs Erorr 2]]/Table21[[#This Row],[Adj Close]]</f>
        <v>3.33891369047618E-2</v>
      </c>
      <c r="M859" s="6">
        <f t="shared" si="69"/>
        <v>4.4624333333333333</v>
      </c>
      <c r="N859" s="11">
        <f>Table21[[#This Row],[Adj Close]]-Table21[[#This Row],[6-MA]]</f>
        <v>0.19676666666666698</v>
      </c>
      <c r="O859" s="12">
        <f>(Table21[[#This Row],[Adj Close]]-M859)^2</f>
        <v>3.8717121111111232E-2</v>
      </c>
      <c r="P859" s="12">
        <f>ABS(Table21[[#This Row],[Erorr 3]])</f>
        <v>0.19676666666666698</v>
      </c>
      <c r="Q859" s="182">
        <f>Table21[[#This Row],[Abs Erorr 3]]/Table21[[#This Row],[Adj Close]]</f>
        <v>4.223185668498175E-2</v>
      </c>
    </row>
    <row r="860" spans="1:17" x14ac:dyDescent="0.3">
      <c r="A860" s="72">
        <v>44708</v>
      </c>
      <c r="B860" s="95">
        <v>4.7050000000000001</v>
      </c>
      <c r="C860" s="6">
        <f t="shared" si="66"/>
        <v>4.6592000000000002</v>
      </c>
      <c r="D860" s="19">
        <f>Table21[[#This Row],[Adj Close]]-Table21[[#This Row],[Naive Trend ]]</f>
        <v>4.5799999999999841E-2</v>
      </c>
      <c r="E860" s="7">
        <f t="shared" si="65"/>
        <v>2.0976399999999853E-3</v>
      </c>
      <c r="F860" s="7">
        <f>ABS(Table21[[#This Row],[Erorr 1]])</f>
        <v>4.5799999999999841E-2</v>
      </c>
      <c r="G860" s="8">
        <f>Table21[[#This Row],[Abs Erorr 1]]/Table21[[#This Row],[Adj Close]]</f>
        <v>9.734325185972335E-3</v>
      </c>
      <c r="H860" s="6">
        <f t="shared" si="68"/>
        <v>4.552433333333334</v>
      </c>
      <c r="I860" s="9">
        <f>(Table21[[#This Row],[Adj Close]]-Table21[[#This Row],[3-MA]])</f>
        <v>0.15256666666666607</v>
      </c>
      <c r="J860" s="5">
        <f t="shared" si="67"/>
        <v>2.3276587777777597E-2</v>
      </c>
      <c r="K860" s="5">
        <f>ABS(Table21[[#This Row],[Erorr 2]])</f>
        <v>0.15256666666666607</v>
      </c>
      <c r="L860" s="8">
        <f>Table21[[#This Row],[Abs Erorr 2]]/Table21[[#This Row],[Adj Close]]</f>
        <v>3.2426496634785563E-2</v>
      </c>
      <c r="M860" s="6">
        <f t="shared" si="69"/>
        <v>4.4975166666666659</v>
      </c>
      <c r="N860" s="11">
        <f>Table21[[#This Row],[Adj Close]]-Table21[[#This Row],[6-MA]]</f>
        <v>0.20748333333333413</v>
      </c>
      <c r="O860" s="12">
        <f>(Table21[[#This Row],[Adj Close]]-M860)^2</f>
        <v>4.3049333611111441E-2</v>
      </c>
      <c r="P860" s="12">
        <f>ABS(Table21[[#This Row],[Erorr 3]])</f>
        <v>0.20748333333333413</v>
      </c>
      <c r="Q860" s="182">
        <f>Table21[[#This Row],[Abs Erorr 3]]/Table21[[#This Row],[Adj Close]]</f>
        <v>4.4098476797733079E-2</v>
      </c>
    </row>
    <row r="861" spans="1:17" x14ac:dyDescent="0.3">
      <c r="A861" s="72">
        <v>44712</v>
      </c>
      <c r="B861" s="95">
        <v>4.5860000000000003</v>
      </c>
      <c r="C861" s="6">
        <f t="shared" si="66"/>
        <v>4.7050000000000001</v>
      </c>
      <c r="D861" s="19">
        <f>Table21[[#This Row],[Adj Close]]-Table21[[#This Row],[Naive Trend ]]</f>
        <v>-0.11899999999999977</v>
      </c>
      <c r="E861" s="7">
        <f t="shared" si="65"/>
        <v>1.4160999999999946E-2</v>
      </c>
      <c r="F861" s="7">
        <f>ABS(Table21[[#This Row],[Erorr 1]])</f>
        <v>0.11899999999999977</v>
      </c>
      <c r="G861" s="8">
        <f>Table21[[#This Row],[Abs Erorr 1]]/Table21[[#This Row],[Adj Close]]</f>
        <v>2.5948539031835971E-2</v>
      </c>
      <c r="H861" s="6">
        <f t="shared" si="68"/>
        <v>4.6256666666666666</v>
      </c>
      <c r="I861" s="9">
        <f>(Table21[[#This Row],[Adj Close]]-Table21[[#This Row],[3-MA]])</f>
        <v>-3.9666666666666295E-2</v>
      </c>
      <c r="J861" s="5">
        <f t="shared" si="67"/>
        <v>1.5734444444444149E-3</v>
      </c>
      <c r="K861" s="5">
        <f>ABS(Table21[[#This Row],[Erorr 2]])</f>
        <v>3.9666666666666295E-2</v>
      </c>
      <c r="L861" s="8">
        <f>Table21[[#This Row],[Abs Erorr 2]]/Table21[[#This Row],[Adj Close]]</f>
        <v>8.6495130106119256E-3</v>
      </c>
      <c r="M861" s="6">
        <f t="shared" si="69"/>
        <v>4.5493833333333322</v>
      </c>
      <c r="N861" s="11">
        <f>Table21[[#This Row],[Adj Close]]-Table21[[#This Row],[6-MA]]</f>
        <v>3.6616666666668074E-2</v>
      </c>
      <c r="O861" s="12">
        <f>(Table21[[#This Row],[Adj Close]]-M861)^2</f>
        <v>1.3407802777778807E-3</v>
      </c>
      <c r="P861" s="12">
        <f>ABS(Table21[[#This Row],[Erorr 3]])</f>
        <v>3.6616666666668074E-2</v>
      </c>
      <c r="Q861" s="182">
        <f>Table21[[#This Row],[Abs Erorr 3]]/Table21[[#This Row],[Adj Close]]</f>
        <v>7.9844454135778609E-3</v>
      </c>
    </row>
    <row r="862" spans="1:17" x14ac:dyDescent="0.3">
      <c r="A862" s="72">
        <v>44713</v>
      </c>
      <c r="B862" s="95">
        <v>4.5494000000000003</v>
      </c>
      <c r="C862" s="6">
        <f t="shared" si="66"/>
        <v>4.5860000000000003</v>
      </c>
      <c r="D862" s="19">
        <f>Table21[[#This Row],[Adj Close]]-Table21[[#This Row],[Naive Trend ]]</f>
        <v>-3.6599999999999966E-2</v>
      </c>
      <c r="E862" s="7">
        <f t="shared" si="65"/>
        <v>1.3395599999999975E-3</v>
      </c>
      <c r="F862" s="7">
        <f>ABS(Table21[[#This Row],[Erorr 1]])</f>
        <v>3.6599999999999966E-2</v>
      </c>
      <c r="G862" s="8">
        <f>Table21[[#This Row],[Abs Erorr 1]]/Table21[[#This Row],[Adj Close]]</f>
        <v>8.0450169253088247E-3</v>
      </c>
      <c r="H862" s="6">
        <f t="shared" si="68"/>
        <v>4.6500666666666666</v>
      </c>
      <c r="I862" s="9">
        <f>(Table21[[#This Row],[Adj Close]]-Table21[[#This Row],[3-MA]])</f>
        <v>-0.10066666666666624</v>
      </c>
      <c r="J862" s="5">
        <f t="shared" si="67"/>
        <v>1.0133777777777691E-2</v>
      </c>
      <c r="K862" s="5">
        <f>ABS(Table21[[#This Row],[Erorr 2]])</f>
        <v>0.10066666666666624</v>
      </c>
      <c r="L862" s="8">
        <f>Table21[[#This Row],[Abs Erorr 2]]/Table21[[#This Row],[Adj Close]]</f>
        <v>2.2127460031359351E-2</v>
      </c>
      <c r="M862" s="6">
        <f t="shared" si="69"/>
        <v>4.5768500000000003</v>
      </c>
      <c r="N862" s="11">
        <f>Table21[[#This Row],[Adj Close]]-Table21[[#This Row],[6-MA]]</f>
        <v>-2.7449999999999974E-2</v>
      </c>
      <c r="O862" s="12">
        <f>(Table21[[#This Row],[Adj Close]]-M862)^2</f>
        <v>7.5350249999999862E-4</v>
      </c>
      <c r="P862" s="12">
        <f>ABS(Table21[[#This Row],[Erorr 3]])</f>
        <v>2.7449999999999974E-2</v>
      </c>
      <c r="Q862" s="182">
        <f>Table21[[#This Row],[Abs Erorr 3]]/Table21[[#This Row],[Adj Close]]</f>
        <v>6.0337626939816176E-3</v>
      </c>
    </row>
    <row r="863" spans="1:17" x14ac:dyDescent="0.3">
      <c r="A863" s="72">
        <v>44714</v>
      </c>
      <c r="B863" s="95">
        <v>4.6592000000000002</v>
      </c>
      <c r="C863" s="6">
        <f t="shared" si="66"/>
        <v>4.5494000000000003</v>
      </c>
      <c r="D863" s="19">
        <f>Table21[[#This Row],[Adj Close]]-Table21[[#This Row],[Naive Trend ]]</f>
        <v>0.1097999999999999</v>
      </c>
      <c r="E863" s="7">
        <f t="shared" si="65"/>
        <v>1.2056039999999978E-2</v>
      </c>
      <c r="F863" s="7">
        <f>ABS(Table21[[#This Row],[Erorr 1]])</f>
        <v>0.1097999999999999</v>
      </c>
      <c r="G863" s="8">
        <f>Table21[[#This Row],[Abs Erorr 1]]/Table21[[#This Row],[Adj Close]]</f>
        <v>2.3566277472527448E-2</v>
      </c>
      <c r="H863" s="6">
        <f t="shared" si="68"/>
        <v>4.6134666666666666</v>
      </c>
      <c r="I863" s="9">
        <f>(Table21[[#This Row],[Adj Close]]-Table21[[#This Row],[3-MA]])</f>
        <v>4.5733333333333626E-2</v>
      </c>
      <c r="J863" s="5">
        <f t="shared" si="67"/>
        <v>2.0915377777778045E-3</v>
      </c>
      <c r="K863" s="5">
        <f>ABS(Table21[[#This Row],[Erorr 2]])</f>
        <v>4.5733333333333626E-2</v>
      </c>
      <c r="L863" s="8">
        <f>Table21[[#This Row],[Abs Erorr 2]]/Table21[[#This Row],[Adj Close]]</f>
        <v>9.8157051282051905E-3</v>
      </c>
      <c r="M863" s="6">
        <f t="shared" si="69"/>
        <v>4.5829500000000003</v>
      </c>
      <c r="N863" s="11">
        <f>Table21[[#This Row],[Adj Close]]-Table21[[#This Row],[6-MA]]</f>
        <v>7.6249999999999929E-2</v>
      </c>
      <c r="O863" s="12">
        <f>(Table21[[#This Row],[Adj Close]]-M863)^2</f>
        <v>5.8140624999999894E-3</v>
      </c>
      <c r="P863" s="12">
        <f>ABS(Table21[[#This Row],[Erorr 3]])</f>
        <v>7.6249999999999929E-2</v>
      </c>
      <c r="Q863" s="182">
        <f>Table21[[#This Row],[Abs Erorr 3]]/Table21[[#This Row],[Adj Close]]</f>
        <v>1.6365470467032951E-2</v>
      </c>
    </row>
    <row r="864" spans="1:17" x14ac:dyDescent="0.3">
      <c r="A864" s="72">
        <v>44715</v>
      </c>
      <c r="B864" s="95">
        <v>4.6134000000000004</v>
      </c>
      <c r="C864" s="6">
        <f t="shared" si="66"/>
        <v>4.6592000000000002</v>
      </c>
      <c r="D864" s="19">
        <f>Table21[[#This Row],[Adj Close]]-Table21[[#This Row],[Naive Trend ]]</f>
        <v>-4.5799999999999841E-2</v>
      </c>
      <c r="E864" s="7">
        <f t="shared" si="65"/>
        <v>2.0976399999999853E-3</v>
      </c>
      <c r="F864" s="7">
        <f>ABS(Table21[[#This Row],[Erorr 1]])</f>
        <v>4.5799999999999841E-2</v>
      </c>
      <c r="G864" s="8">
        <f>Table21[[#This Row],[Abs Erorr 1]]/Table21[[#This Row],[Adj Close]]</f>
        <v>9.9276022022802782E-3</v>
      </c>
      <c r="H864" s="6">
        <f t="shared" si="68"/>
        <v>4.5982000000000003</v>
      </c>
      <c r="I864" s="9">
        <f>(Table21[[#This Row],[Adj Close]]-Table21[[#This Row],[3-MA]])</f>
        <v>1.5200000000000102E-2</v>
      </c>
      <c r="J864" s="5">
        <f t="shared" si="67"/>
        <v>2.310400000000031E-4</v>
      </c>
      <c r="K864" s="5">
        <f>ABS(Table21[[#This Row],[Erorr 2]])</f>
        <v>1.5200000000000102E-2</v>
      </c>
      <c r="L864" s="8">
        <f>Table21[[#This Row],[Abs Erorr 2]]/Table21[[#This Row],[Adj Close]]</f>
        <v>3.2947500758659775E-3</v>
      </c>
      <c r="M864" s="6">
        <f t="shared" si="69"/>
        <v>4.611933333333333</v>
      </c>
      <c r="N864" s="11">
        <f>Table21[[#This Row],[Adj Close]]-Table21[[#This Row],[6-MA]]</f>
        <v>1.4666666666673933E-3</v>
      </c>
      <c r="O864" s="12">
        <f>(Table21[[#This Row],[Adj Close]]-M864)^2</f>
        <v>2.1511111111132426E-6</v>
      </c>
      <c r="P864" s="12">
        <f>ABS(Table21[[#This Row],[Erorr 3]])</f>
        <v>1.4666666666673933E-3</v>
      </c>
      <c r="Q864" s="182">
        <f>Table21[[#This Row],[Abs Erorr 3]]/Table21[[#This Row],[Adj Close]]</f>
        <v>3.1791448100476725E-4</v>
      </c>
    </row>
    <row r="865" spans="1:17" x14ac:dyDescent="0.3">
      <c r="A865" s="72">
        <v>44718</v>
      </c>
      <c r="B865" s="95">
        <v>4.5768000000000004</v>
      </c>
      <c r="C865" s="6">
        <f t="shared" si="66"/>
        <v>4.6134000000000004</v>
      </c>
      <c r="D865" s="19">
        <f>Table21[[#This Row],[Adj Close]]-Table21[[#This Row],[Naive Trend ]]</f>
        <v>-3.6599999999999966E-2</v>
      </c>
      <c r="E865" s="7">
        <f t="shared" si="65"/>
        <v>1.3395599999999975E-3</v>
      </c>
      <c r="F865" s="7">
        <f>ABS(Table21[[#This Row],[Erorr 1]])</f>
        <v>3.6599999999999966E-2</v>
      </c>
      <c r="G865" s="8">
        <f>Table21[[#This Row],[Abs Erorr 1]]/Table21[[#This Row],[Adj Close]]</f>
        <v>7.9968536969061265E-3</v>
      </c>
      <c r="H865" s="6">
        <f t="shared" si="68"/>
        <v>4.6073333333333339</v>
      </c>
      <c r="I865" s="9">
        <f>(Table21[[#This Row],[Adj Close]]-Table21[[#This Row],[3-MA]])</f>
        <v>-3.0533333333333523E-2</v>
      </c>
      <c r="J865" s="5">
        <f t="shared" si="67"/>
        <v>9.3228444444445609E-4</v>
      </c>
      <c r="K865" s="5">
        <f>ABS(Table21[[#This Row],[Erorr 2]])</f>
        <v>3.0533333333333523E-2</v>
      </c>
      <c r="L865" s="8">
        <f>Table21[[#This Row],[Abs Erorr 2]]/Table21[[#This Row],[Adj Close]]</f>
        <v>6.671327856435396E-3</v>
      </c>
      <c r="M865" s="6">
        <f t="shared" si="69"/>
        <v>4.6286999999999994</v>
      </c>
      <c r="N865" s="11">
        <f>Table21[[#This Row],[Adj Close]]-Table21[[#This Row],[6-MA]]</f>
        <v>-5.1899999999998947E-2</v>
      </c>
      <c r="O865" s="12">
        <f>(Table21[[#This Row],[Adj Close]]-M865)^2</f>
        <v>2.6936099999998906E-3</v>
      </c>
      <c r="P865" s="12">
        <f>ABS(Table21[[#This Row],[Erorr 3]])</f>
        <v>5.1899999999998947E-2</v>
      </c>
      <c r="Q865" s="182">
        <f>Table21[[#This Row],[Abs Erorr 3]]/Table21[[#This Row],[Adj Close]]</f>
        <v>1.1339800734137158E-2</v>
      </c>
    </row>
    <row r="866" spans="1:17" x14ac:dyDescent="0.3">
      <c r="A866" s="72">
        <v>44719</v>
      </c>
      <c r="B866" s="95">
        <v>4.6409000000000002</v>
      </c>
      <c r="C866" s="6">
        <f t="shared" si="66"/>
        <v>4.5768000000000004</v>
      </c>
      <c r="D866" s="19">
        <f>Table21[[#This Row],[Adj Close]]-Table21[[#This Row],[Naive Trend ]]</f>
        <v>6.4099999999999824E-2</v>
      </c>
      <c r="E866" s="7">
        <f t="shared" si="65"/>
        <v>4.1088099999999775E-3</v>
      </c>
      <c r="F866" s="7">
        <f>ABS(Table21[[#This Row],[Erorr 1]])</f>
        <v>6.4099999999999824E-2</v>
      </c>
      <c r="G866" s="8">
        <f>Table21[[#This Row],[Abs Erorr 1]]/Table21[[#This Row],[Adj Close]]</f>
        <v>1.3811976125320482E-2</v>
      </c>
      <c r="H866" s="6">
        <f t="shared" si="68"/>
        <v>4.6164666666666667</v>
      </c>
      <c r="I866" s="9">
        <f>(Table21[[#This Row],[Adj Close]]-Table21[[#This Row],[3-MA]])</f>
        <v>2.4433333333333529E-2</v>
      </c>
      <c r="J866" s="5">
        <f t="shared" si="67"/>
        <v>5.9698777777778737E-4</v>
      </c>
      <c r="K866" s="5">
        <f>ABS(Table21[[#This Row],[Erorr 2]])</f>
        <v>2.4433333333333529E-2</v>
      </c>
      <c r="L866" s="8">
        <f>Table21[[#This Row],[Abs Erorr 2]]/Table21[[#This Row],[Adj Close]]</f>
        <v>5.2647834112636615E-3</v>
      </c>
      <c r="M866" s="6">
        <f t="shared" si="69"/>
        <v>4.6149666666666667</v>
      </c>
      <c r="N866" s="11">
        <f>Table21[[#This Row],[Adj Close]]-Table21[[#This Row],[6-MA]]</f>
        <v>2.5933333333333586E-2</v>
      </c>
      <c r="O866" s="12">
        <f>(Table21[[#This Row],[Adj Close]]-M866)^2</f>
        <v>6.7253777777779092E-4</v>
      </c>
      <c r="P866" s="12">
        <f>ABS(Table21[[#This Row],[Erorr 3]])</f>
        <v>2.5933333333333586E-2</v>
      </c>
      <c r="Q866" s="182">
        <f>Table21[[#This Row],[Abs Erorr 3]]/Table21[[#This Row],[Adj Close]]</f>
        <v>5.5879965811229688E-3</v>
      </c>
    </row>
    <row r="867" spans="1:17" x14ac:dyDescent="0.3">
      <c r="A867" s="72">
        <v>44720</v>
      </c>
      <c r="B867" s="95">
        <v>4.5860000000000003</v>
      </c>
      <c r="C867" s="6">
        <f t="shared" si="66"/>
        <v>4.6409000000000002</v>
      </c>
      <c r="D867" s="19">
        <f>Table21[[#This Row],[Adj Close]]-Table21[[#This Row],[Naive Trend ]]</f>
        <v>-5.4899999999999949E-2</v>
      </c>
      <c r="E867" s="7">
        <f t="shared" si="65"/>
        <v>3.0140099999999945E-3</v>
      </c>
      <c r="F867" s="7">
        <f>ABS(Table21[[#This Row],[Erorr 1]])</f>
        <v>5.4899999999999949E-2</v>
      </c>
      <c r="G867" s="8">
        <f>Table21[[#This Row],[Abs Erorr 1]]/Table21[[#This Row],[Adj Close]]</f>
        <v>1.1971216746620137E-2</v>
      </c>
      <c r="H867" s="6">
        <f t="shared" si="68"/>
        <v>4.6103666666666667</v>
      </c>
      <c r="I867" s="9">
        <f>(Table21[[#This Row],[Adj Close]]-Table21[[#This Row],[3-MA]])</f>
        <v>-2.4366666666666426E-2</v>
      </c>
      <c r="J867" s="5">
        <f t="shared" si="67"/>
        <v>5.937344444444327E-4</v>
      </c>
      <c r="K867" s="5">
        <f>ABS(Table21[[#This Row],[Erorr 2]])</f>
        <v>2.4366666666666426E-2</v>
      </c>
      <c r="L867" s="8">
        <f>Table21[[#This Row],[Abs Erorr 2]]/Table21[[#This Row],[Adj Close]]</f>
        <v>5.3132722779473231E-3</v>
      </c>
      <c r="M867" s="6">
        <f t="shared" si="69"/>
        <v>4.6042833333333339</v>
      </c>
      <c r="N867" s="11">
        <f>Table21[[#This Row],[Adj Close]]-Table21[[#This Row],[6-MA]]</f>
        <v>-1.8283333333333651E-2</v>
      </c>
      <c r="O867" s="12">
        <f>(Table21[[#This Row],[Adj Close]]-M867)^2</f>
        <v>3.3428027777778938E-4</v>
      </c>
      <c r="P867" s="12">
        <f>ABS(Table21[[#This Row],[Erorr 3]])</f>
        <v>1.8283333333333651E-2</v>
      </c>
      <c r="Q867" s="182">
        <f>Table21[[#This Row],[Abs Erorr 3]]/Table21[[#This Row],[Adj Close]]</f>
        <v>3.9867713330426621E-3</v>
      </c>
    </row>
    <row r="868" spans="1:17" x14ac:dyDescent="0.3">
      <c r="A868" s="72">
        <v>44721</v>
      </c>
      <c r="B868" s="95">
        <v>4.4394999999999998</v>
      </c>
      <c r="C868" s="6">
        <f t="shared" si="66"/>
        <v>4.5860000000000003</v>
      </c>
      <c r="D868" s="19">
        <f>Table21[[#This Row],[Adj Close]]-Table21[[#This Row],[Naive Trend ]]</f>
        <v>-0.14650000000000052</v>
      </c>
      <c r="E868" s="7">
        <f t="shared" si="65"/>
        <v>2.1462250000000151E-2</v>
      </c>
      <c r="F868" s="7">
        <f>ABS(Table21[[#This Row],[Erorr 1]])</f>
        <v>0.14650000000000052</v>
      </c>
      <c r="G868" s="8">
        <f>Table21[[#This Row],[Abs Erorr 1]]/Table21[[#This Row],[Adj Close]]</f>
        <v>3.2999211622930631E-2</v>
      </c>
      <c r="H868" s="6">
        <f t="shared" si="68"/>
        <v>4.601233333333334</v>
      </c>
      <c r="I868" s="9">
        <f>(Table21[[#This Row],[Adj Close]]-Table21[[#This Row],[3-MA]])</f>
        <v>-0.16173333333333417</v>
      </c>
      <c r="J868" s="5">
        <f t="shared" si="67"/>
        <v>2.6157671111111381E-2</v>
      </c>
      <c r="K868" s="5">
        <f>ABS(Table21[[#This Row],[Erorr 2]])</f>
        <v>0.16173333333333417</v>
      </c>
      <c r="L868" s="8">
        <f>Table21[[#This Row],[Abs Erorr 2]]/Table21[[#This Row],[Adj Close]]</f>
        <v>3.6430528963472056E-2</v>
      </c>
      <c r="M868" s="6">
        <f t="shared" si="69"/>
        <v>4.6042833333333339</v>
      </c>
      <c r="N868" s="11">
        <f>Table21[[#This Row],[Adj Close]]-Table21[[#This Row],[6-MA]]</f>
        <v>-0.16478333333333417</v>
      </c>
      <c r="O868" s="12">
        <f>(Table21[[#This Row],[Adj Close]]-M868)^2</f>
        <v>2.7153546944444721E-2</v>
      </c>
      <c r="P868" s="12">
        <f>ABS(Table21[[#This Row],[Erorr 3]])</f>
        <v>0.16478333333333417</v>
      </c>
      <c r="Q868" s="182">
        <f>Table21[[#This Row],[Abs Erorr 3]]/Table21[[#This Row],[Adj Close]]</f>
        <v>3.7117543266884601E-2</v>
      </c>
    </row>
    <row r="869" spans="1:17" x14ac:dyDescent="0.3">
      <c r="A869" s="72">
        <v>44722</v>
      </c>
      <c r="B869" s="95">
        <v>4.3022</v>
      </c>
      <c r="C869" s="6">
        <f t="shared" si="66"/>
        <v>4.4394999999999998</v>
      </c>
      <c r="D869" s="19">
        <f>Table21[[#This Row],[Adj Close]]-Table21[[#This Row],[Naive Trend ]]</f>
        <v>-0.13729999999999976</v>
      </c>
      <c r="E869" s="7">
        <f t="shared" si="65"/>
        <v>1.8851289999999934E-2</v>
      </c>
      <c r="F869" s="7">
        <f>ABS(Table21[[#This Row],[Erorr 1]])</f>
        <v>0.13729999999999976</v>
      </c>
      <c r="G869" s="8">
        <f>Table21[[#This Row],[Abs Erorr 1]]/Table21[[#This Row],[Adj Close]]</f>
        <v>3.191390451396954E-2</v>
      </c>
      <c r="H869" s="6">
        <f t="shared" si="68"/>
        <v>4.5554666666666668</v>
      </c>
      <c r="I869" s="9">
        <f>(Table21[[#This Row],[Adj Close]]-Table21[[#This Row],[3-MA]])</f>
        <v>-0.25326666666666675</v>
      </c>
      <c r="J869" s="5">
        <f t="shared" si="67"/>
        <v>6.4144004444444486E-2</v>
      </c>
      <c r="K869" s="5">
        <f>ABS(Table21[[#This Row],[Erorr 2]])</f>
        <v>0.25326666666666675</v>
      </c>
      <c r="L869" s="8">
        <f>Table21[[#This Row],[Abs Erorr 2]]/Table21[[#This Row],[Adj Close]]</f>
        <v>5.8869105728851921E-2</v>
      </c>
      <c r="M869" s="6">
        <f t="shared" si="69"/>
        <v>4.5859666666666667</v>
      </c>
      <c r="N869" s="11">
        <f>Table21[[#This Row],[Adj Close]]-Table21[[#This Row],[6-MA]]</f>
        <v>-0.28376666666666672</v>
      </c>
      <c r="O869" s="12">
        <f>(Table21[[#This Row],[Adj Close]]-M869)^2</f>
        <v>8.0523521111111149E-2</v>
      </c>
      <c r="P869" s="12">
        <f>ABS(Table21[[#This Row],[Erorr 3]])</f>
        <v>0.28376666666666672</v>
      </c>
      <c r="Q869" s="182">
        <f>Table21[[#This Row],[Abs Erorr 3]]/Table21[[#This Row],[Adj Close]]</f>
        <v>6.5958501851765772E-2</v>
      </c>
    </row>
    <row r="870" spans="1:17" x14ac:dyDescent="0.3">
      <c r="A870" s="72">
        <v>44725</v>
      </c>
      <c r="B870" s="95">
        <v>4.1832000000000003</v>
      </c>
      <c r="C870" s="6">
        <f t="shared" si="66"/>
        <v>4.3022</v>
      </c>
      <c r="D870" s="19">
        <f>Table21[[#This Row],[Adj Close]]-Table21[[#This Row],[Naive Trend ]]</f>
        <v>-0.11899999999999977</v>
      </c>
      <c r="E870" s="7">
        <f t="shared" si="65"/>
        <v>1.4160999999999946E-2</v>
      </c>
      <c r="F870" s="7">
        <f>ABS(Table21[[#This Row],[Erorr 1]])</f>
        <v>0.11899999999999977</v>
      </c>
      <c r="G870" s="8">
        <f>Table21[[#This Row],[Abs Erorr 1]]/Table21[[#This Row],[Adj Close]]</f>
        <v>2.8447121820615741E-2</v>
      </c>
      <c r="H870" s="6">
        <f t="shared" si="68"/>
        <v>4.442566666666667</v>
      </c>
      <c r="I870" s="9">
        <f>(Table21[[#This Row],[Adj Close]]-Table21[[#This Row],[3-MA]])</f>
        <v>-0.25936666666666675</v>
      </c>
      <c r="J870" s="5">
        <f t="shared" si="67"/>
        <v>6.7271067777777818E-2</v>
      </c>
      <c r="K870" s="5">
        <f>ABS(Table21[[#This Row],[Erorr 2]])</f>
        <v>0.25936666666666675</v>
      </c>
      <c r="L870" s="8">
        <f>Table21[[#This Row],[Abs Erorr 2]]/Table21[[#This Row],[Adj Close]]</f>
        <v>6.200197615860268E-2</v>
      </c>
      <c r="M870" s="6">
        <f t="shared" si="69"/>
        <v>4.5264666666666669</v>
      </c>
      <c r="N870" s="11">
        <f>Table21[[#This Row],[Adj Close]]-Table21[[#This Row],[6-MA]]</f>
        <v>-0.34326666666666661</v>
      </c>
      <c r="O870" s="12">
        <f>(Table21[[#This Row],[Adj Close]]-M870)^2</f>
        <v>0.1178320044444444</v>
      </c>
      <c r="P870" s="12">
        <f>ABS(Table21[[#This Row],[Erorr 3]])</f>
        <v>0.34326666666666661</v>
      </c>
      <c r="Q870" s="182">
        <f>Table21[[#This Row],[Abs Erorr 3]]/Table21[[#This Row],[Adj Close]]</f>
        <v>8.2058392299356131E-2</v>
      </c>
    </row>
    <row r="871" spans="1:17" x14ac:dyDescent="0.3">
      <c r="A871" s="72">
        <v>44726</v>
      </c>
      <c r="B871" s="95">
        <v>4.2747999999999999</v>
      </c>
      <c r="C871" s="6">
        <f t="shared" si="66"/>
        <v>4.1832000000000003</v>
      </c>
      <c r="D871" s="19">
        <f>Table21[[#This Row],[Adj Close]]-Table21[[#This Row],[Naive Trend ]]</f>
        <v>9.1599999999999682E-2</v>
      </c>
      <c r="E871" s="7">
        <f t="shared" si="65"/>
        <v>8.3905599999999411E-3</v>
      </c>
      <c r="F871" s="7">
        <f>ABS(Table21[[#This Row],[Erorr 1]])</f>
        <v>9.1599999999999682E-2</v>
      </c>
      <c r="G871" s="8">
        <f>Table21[[#This Row],[Abs Erorr 1]]/Table21[[#This Row],[Adj Close]]</f>
        <v>2.1427903059792197E-2</v>
      </c>
      <c r="H871" s="6">
        <f t="shared" si="68"/>
        <v>4.3083</v>
      </c>
      <c r="I871" s="9">
        <f>(Table21[[#This Row],[Adj Close]]-Table21[[#This Row],[3-MA]])</f>
        <v>-3.3500000000000085E-2</v>
      </c>
      <c r="J871" s="5">
        <f t="shared" si="67"/>
        <v>1.1222500000000056E-3</v>
      </c>
      <c r="K871" s="5">
        <f>ABS(Table21[[#This Row],[Erorr 2]])</f>
        <v>3.3500000000000085E-2</v>
      </c>
      <c r="L871" s="8">
        <f>Table21[[#This Row],[Abs Erorr 2]]/Table21[[#This Row],[Adj Close]]</f>
        <v>7.8366239356227399E-3</v>
      </c>
      <c r="M871" s="6">
        <f t="shared" si="69"/>
        <v>4.454766666666667</v>
      </c>
      <c r="N871" s="11">
        <f>Table21[[#This Row],[Adj Close]]-Table21[[#This Row],[6-MA]]</f>
        <v>-0.17996666666666705</v>
      </c>
      <c r="O871" s="12">
        <f>(Table21[[#This Row],[Adj Close]]-M871)^2</f>
        <v>3.2388001111111252E-2</v>
      </c>
      <c r="P871" s="12">
        <f>ABS(Table21[[#This Row],[Erorr 3]])</f>
        <v>0.17996666666666705</v>
      </c>
      <c r="Q871" s="182">
        <f>Table21[[#This Row],[Abs Erorr 3]]/Table21[[#This Row],[Adj Close]]</f>
        <v>4.2099435451171292E-2</v>
      </c>
    </row>
    <row r="872" spans="1:17" x14ac:dyDescent="0.3">
      <c r="A872" s="72">
        <v>44727</v>
      </c>
      <c r="B872" s="95">
        <v>4.3571</v>
      </c>
      <c r="C872" s="6">
        <f t="shared" si="66"/>
        <v>4.2747999999999999</v>
      </c>
      <c r="D872" s="19">
        <f>Table21[[#This Row],[Adj Close]]-Table21[[#This Row],[Naive Trend ]]</f>
        <v>8.230000000000004E-2</v>
      </c>
      <c r="E872" s="7">
        <f t="shared" si="65"/>
        <v>6.7732900000000065E-3</v>
      </c>
      <c r="F872" s="7">
        <f>ABS(Table21[[#This Row],[Erorr 1]])</f>
        <v>8.230000000000004E-2</v>
      </c>
      <c r="G872" s="8">
        <f>Table21[[#This Row],[Abs Erorr 1]]/Table21[[#This Row],[Adj Close]]</f>
        <v>1.8888710380757852E-2</v>
      </c>
      <c r="H872" s="6">
        <f t="shared" si="68"/>
        <v>4.2534000000000001</v>
      </c>
      <c r="I872" s="9">
        <f>(Table21[[#This Row],[Adj Close]]-Table21[[#This Row],[3-MA]])</f>
        <v>0.1036999999999999</v>
      </c>
      <c r="J872" s="5">
        <f t="shared" si="67"/>
        <v>1.0753689999999981E-2</v>
      </c>
      <c r="K872" s="5">
        <f>ABS(Table21[[#This Row],[Erorr 2]])</f>
        <v>0.1036999999999999</v>
      </c>
      <c r="L872" s="8">
        <f>Table21[[#This Row],[Abs Erorr 2]]/Table21[[#This Row],[Adj Close]]</f>
        <v>2.3800234100663262E-2</v>
      </c>
      <c r="M872" s="6">
        <f t="shared" si="69"/>
        <v>4.4044333333333325</v>
      </c>
      <c r="N872" s="11">
        <f>Table21[[#This Row],[Adj Close]]-Table21[[#This Row],[6-MA]]</f>
        <v>-4.7333333333332561E-2</v>
      </c>
      <c r="O872" s="12">
        <f>(Table21[[#This Row],[Adj Close]]-M872)^2</f>
        <v>2.2404444444443714E-3</v>
      </c>
      <c r="P872" s="12">
        <f>ABS(Table21[[#This Row],[Erorr 3]])</f>
        <v>4.7333333333332561E-2</v>
      </c>
      <c r="Q872" s="182">
        <f>Table21[[#This Row],[Abs Erorr 3]]/Table21[[#This Row],[Adj Close]]</f>
        <v>1.086349483218943E-2</v>
      </c>
    </row>
    <row r="873" spans="1:17" x14ac:dyDescent="0.3">
      <c r="A873" s="72">
        <v>44728</v>
      </c>
      <c r="B873" s="95">
        <v>4.1924000000000001</v>
      </c>
      <c r="C873" s="6">
        <f t="shared" si="66"/>
        <v>4.3571</v>
      </c>
      <c r="D873" s="19">
        <f>Table21[[#This Row],[Adj Close]]-Table21[[#This Row],[Naive Trend ]]</f>
        <v>-0.16469999999999985</v>
      </c>
      <c r="E873" s="7">
        <f t="shared" si="65"/>
        <v>2.712608999999995E-2</v>
      </c>
      <c r="F873" s="7">
        <f>ABS(Table21[[#This Row],[Erorr 1]])</f>
        <v>0.16469999999999985</v>
      </c>
      <c r="G873" s="8">
        <f>Table21[[#This Row],[Abs Erorr 1]]/Table21[[#This Row],[Adj Close]]</f>
        <v>3.9285373533059782E-2</v>
      </c>
      <c r="H873" s="6">
        <f t="shared" si="68"/>
        <v>4.2717000000000001</v>
      </c>
      <c r="I873" s="9">
        <f>(Table21[[#This Row],[Adj Close]]-Table21[[#This Row],[3-MA]])</f>
        <v>-7.9299999999999926E-2</v>
      </c>
      <c r="J873" s="5">
        <f t="shared" si="67"/>
        <v>6.2884899999999886E-3</v>
      </c>
      <c r="K873" s="5">
        <f>ABS(Table21[[#This Row],[Erorr 2]])</f>
        <v>7.9299999999999926E-2</v>
      </c>
      <c r="L873" s="8">
        <f>Table21[[#This Row],[Abs Erorr 2]]/Table21[[#This Row],[Adj Close]]</f>
        <v>1.8915179849251007E-2</v>
      </c>
      <c r="M873" s="6">
        <f t="shared" si="69"/>
        <v>4.3571333333333326</v>
      </c>
      <c r="N873" s="11">
        <f>Table21[[#This Row],[Adj Close]]-Table21[[#This Row],[6-MA]]</f>
        <v>-0.16473333333333251</v>
      </c>
      <c r="O873" s="12">
        <f>(Table21[[#This Row],[Adj Close]]-M873)^2</f>
        <v>2.7137071111110841E-2</v>
      </c>
      <c r="P873" s="12">
        <f>ABS(Table21[[#This Row],[Erorr 3]])</f>
        <v>0.16473333333333251</v>
      </c>
      <c r="Q873" s="182">
        <f>Table21[[#This Row],[Abs Erorr 3]]/Table21[[#This Row],[Adj Close]]</f>
        <v>3.9293324428330431E-2</v>
      </c>
    </row>
    <row r="874" spans="1:17" x14ac:dyDescent="0.3">
      <c r="A874" s="72">
        <v>44729</v>
      </c>
      <c r="B874" s="95">
        <v>4.2015000000000002</v>
      </c>
      <c r="C874" s="6">
        <f t="shared" si="66"/>
        <v>4.1924000000000001</v>
      </c>
      <c r="D874" s="19">
        <f>Table21[[#This Row],[Adj Close]]-Table21[[#This Row],[Naive Trend ]]</f>
        <v>9.100000000000108E-3</v>
      </c>
      <c r="E874" s="7">
        <f t="shared" si="65"/>
        <v>8.2810000000001967E-5</v>
      </c>
      <c r="F874" s="7">
        <f>ABS(Table21[[#This Row],[Erorr 1]])</f>
        <v>9.100000000000108E-3</v>
      </c>
      <c r="G874" s="8">
        <f>Table21[[#This Row],[Abs Erorr 1]]/Table21[[#This Row],[Adj Close]]</f>
        <v>2.165893133404762E-3</v>
      </c>
      <c r="H874" s="6">
        <f t="shared" si="68"/>
        <v>4.2747666666666673</v>
      </c>
      <c r="I874" s="9">
        <f>(Table21[[#This Row],[Adj Close]]-Table21[[#This Row],[3-MA]])</f>
        <v>-7.3266666666667035E-2</v>
      </c>
      <c r="J874" s="5">
        <f t="shared" si="67"/>
        <v>5.3680044444444986E-3</v>
      </c>
      <c r="K874" s="5">
        <f>ABS(Table21[[#This Row],[Erorr 2]])</f>
        <v>7.3266666666667035E-2</v>
      </c>
      <c r="L874" s="8">
        <f>Table21[[#This Row],[Abs Erorr 2]]/Table21[[#This Row],[Adj Close]]</f>
        <v>1.7438216509976682E-2</v>
      </c>
      <c r="M874" s="6">
        <f t="shared" si="69"/>
        <v>4.2915333333333328</v>
      </c>
      <c r="N874" s="11">
        <f>Table21[[#This Row],[Adj Close]]-Table21[[#This Row],[6-MA]]</f>
        <v>-9.0033333333332521E-2</v>
      </c>
      <c r="O874" s="12">
        <f>(Table21[[#This Row],[Adj Close]]-M874)^2</f>
        <v>8.1060011111109657E-3</v>
      </c>
      <c r="P874" s="12">
        <f>ABS(Table21[[#This Row],[Erorr 3]])</f>
        <v>9.0033333333332521E-2</v>
      </c>
      <c r="Q874" s="182">
        <f>Table21[[#This Row],[Abs Erorr 3]]/Table21[[#This Row],[Adj Close]]</f>
        <v>2.1428854774088426E-2</v>
      </c>
    </row>
    <row r="875" spans="1:17" x14ac:dyDescent="0.3">
      <c r="A875" s="72">
        <v>44733</v>
      </c>
      <c r="B875" s="95">
        <v>4.3113999999999999</v>
      </c>
      <c r="C875" s="6">
        <f t="shared" si="66"/>
        <v>4.2015000000000002</v>
      </c>
      <c r="D875" s="19">
        <f>Table21[[#This Row],[Adj Close]]-Table21[[#This Row],[Naive Trend ]]</f>
        <v>0.10989999999999966</v>
      </c>
      <c r="E875" s="7">
        <f t="shared" si="65"/>
        <v>1.2078009999999926E-2</v>
      </c>
      <c r="F875" s="7">
        <f>ABS(Table21[[#This Row],[Erorr 1]])</f>
        <v>0.10989999999999966</v>
      </c>
      <c r="G875" s="8">
        <f>Table21[[#This Row],[Abs Erorr 1]]/Table21[[#This Row],[Adj Close]]</f>
        <v>2.5490559910933727E-2</v>
      </c>
      <c r="H875" s="6">
        <f t="shared" si="68"/>
        <v>4.2503333333333337</v>
      </c>
      <c r="I875" s="9">
        <f>(Table21[[#This Row],[Adj Close]]-Table21[[#This Row],[3-MA]])</f>
        <v>6.1066666666666158E-2</v>
      </c>
      <c r="J875" s="5">
        <f t="shared" si="67"/>
        <v>3.7291377777777155E-3</v>
      </c>
      <c r="K875" s="5">
        <f>ABS(Table21[[#This Row],[Erorr 2]])</f>
        <v>6.1066666666666158E-2</v>
      </c>
      <c r="L875" s="8">
        <f>Table21[[#This Row],[Abs Erorr 2]]/Table21[[#This Row],[Adj Close]]</f>
        <v>1.4163999319633103E-2</v>
      </c>
      <c r="M875" s="6">
        <f t="shared" si="69"/>
        <v>4.2518666666666665</v>
      </c>
      <c r="N875" s="11">
        <f>Table21[[#This Row],[Adj Close]]-Table21[[#This Row],[6-MA]]</f>
        <v>5.9533333333333438E-2</v>
      </c>
      <c r="O875" s="12">
        <f>(Table21[[#This Row],[Adj Close]]-M875)^2</f>
        <v>3.5442177777777902E-3</v>
      </c>
      <c r="P875" s="12">
        <f>ABS(Table21[[#This Row],[Erorr 3]])</f>
        <v>5.9533333333333438E-2</v>
      </c>
      <c r="Q875" s="182">
        <f>Table21[[#This Row],[Abs Erorr 3]]/Table21[[#This Row],[Adj Close]]</f>
        <v>1.3808353048507083E-2</v>
      </c>
    </row>
    <row r="876" spans="1:17" x14ac:dyDescent="0.3">
      <c r="A876" s="72">
        <v>44734</v>
      </c>
      <c r="B876" s="95">
        <v>4.2839</v>
      </c>
      <c r="C876" s="6">
        <f t="shared" si="66"/>
        <v>4.3113999999999999</v>
      </c>
      <c r="D876" s="19">
        <f>Table21[[#This Row],[Adj Close]]-Table21[[#This Row],[Naive Trend ]]</f>
        <v>-2.7499999999999858E-2</v>
      </c>
      <c r="E876" s="7">
        <f t="shared" si="65"/>
        <v>7.5624999999999217E-4</v>
      </c>
      <c r="F876" s="7">
        <f>ABS(Table21[[#This Row],[Erorr 1]])</f>
        <v>2.7499999999999858E-2</v>
      </c>
      <c r="G876" s="8">
        <f>Table21[[#This Row],[Abs Erorr 1]]/Table21[[#This Row],[Adj Close]]</f>
        <v>6.4193842059804985E-3</v>
      </c>
      <c r="H876" s="6">
        <f t="shared" si="68"/>
        <v>4.2351000000000001</v>
      </c>
      <c r="I876" s="9">
        <f>(Table21[[#This Row],[Adj Close]]-Table21[[#This Row],[3-MA]])</f>
        <v>4.8799999999999955E-2</v>
      </c>
      <c r="J876" s="5">
        <f t="shared" si="67"/>
        <v>2.3814399999999955E-3</v>
      </c>
      <c r="K876" s="5">
        <f>ABS(Table21[[#This Row],[Erorr 2]])</f>
        <v>4.8799999999999955E-2</v>
      </c>
      <c r="L876" s="8">
        <f>Table21[[#This Row],[Abs Erorr 2]]/Table21[[#This Row],[Adj Close]]</f>
        <v>1.1391489063703623E-2</v>
      </c>
      <c r="M876" s="6">
        <f t="shared" si="69"/>
        <v>4.2534000000000001</v>
      </c>
      <c r="N876" s="11">
        <f>Table21[[#This Row],[Adj Close]]-Table21[[#This Row],[6-MA]]</f>
        <v>3.0499999999999972E-2</v>
      </c>
      <c r="O876" s="12">
        <f>(Table21[[#This Row],[Adj Close]]-M876)^2</f>
        <v>9.3024999999999824E-4</v>
      </c>
      <c r="P876" s="12">
        <f>ABS(Table21[[#This Row],[Erorr 3]])</f>
        <v>3.0499999999999972E-2</v>
      </c>
      <c r="Q876" s="182">
        <f>Table21[[#This Row],[Abs Erorr 3]]/Table21[[#This Row],[Adj Close]]</f>
        <v>7.1196806648147646E-3</v>
      </c>
    </row>
    <row r="877" spans="1:17" x14ac:dyDescent="0.3">
      <c r="A877" s="72">
        <v>44735</v>
      </c>
      <c r="B877" s="95">
        <v>4.2747999999999999</v>
      </c>
      <c r="C877" s="6">
        <f t="shared" si="66"/>
        <v>4.2839</v>
      </c>
      <c r="D877" s="19">
        <f>Table21[[#This Row],[Adj Close]]-Table21[[#This Row],[Naive Trend ]]</f>
        <v>-9.100000000000108E-3</v>
      </c>
      <c r="E877" s="7">
        <f t="shared" si="65"/>
        <v>8.2810000000001967E-5</v>
      </c>
      <c r="F877" s="7">
        <f>ABS(Table21[[#This Row],[Erorr 1]])</f>
        <v>9.100000000000108E-3</v>
      </c>
      <c r="G877" s="8">
        <f>Table21[[#This Row],[Abs Erorr 1]]/Table21[[#This Row],[Adj Close]]</f>
        <v>2.1287545616169431E-3</v>
      </c>
      <c r="H877" s="6">
        <f t="shared" si="68"/>
        <v>4.2656000000000001</v>
      </c>
      <c r="I877" s="9">
        <f>(Table21[[#This Row],[Adj Close]]-Table21[[#This Row],[3-MA]])</f>
        <v>9.1999999999998749E-3</v>
      </c>
      <c r="J877" s="5">
        <f t="shared" si="67"/>
        <v>8.4639999999997699E-5</v>
      </c>
      <c r="K877" s="5">
        <f>ABS(Table21[[#This Row],[Erorr 2]])</f>
        <v>9.1999999999998749E-3</v>
      </c>
      <c r="L877" s="8">
        <f>Table21[[#This Row],[Abs Erorr 2]]/Table21[[#This Row],[Adj Close]]</f>
        <v>2.1521474688874043E-3</v>
      </c>
      <c r="M877" s="6">
        <f t="shared" si="69"/>
        <v>4.2701833333333328</v>
      </c>
      <c r="N877" s="11">
        <f>Table21[[#This Row],[Adj Close]]-Table21[[#This Row],[6-MA]]</f>
        <v>4.6166666666671574E-3</v>
      </c>
      <c r="O877" s="12">
        <f>(Table21[[#This Row],[Adj Close]]-M877)^2</f>
        <v>2.1313611111115641E-5</v>
      </c>
      <c r="P877" s="12">
        <f>ABS(Table21[[#This Row],[Erorr 3]])</f>
        <v>4.6166666666671574E-3</v>
      </c>
      <c r="Q877" s="182">
        <f>Table21[[#This Row],[Abs Erorr 3]]/Table21[[#This Row],[Adj Close]]</f>
        <v>1.0799725523222507E-3</v>
      </c>
    </row>
    <row r="878" spans="1:17" x14ac:dyDescent="0.3">
      <c r="A878" s="72">
        <v>44736</v>
      </c>
      <c r="B878" s="95">
        <v>4.4028999999999998</v>
      </c>
      <c r="C878" s="6">
        <f t="shared" si="66"/>
        <v>4.2747999999999999</v>
      </c>
      <c r="D878" s="19">
        <f>Table21[[#This Row],[Adj Close]]-Table21[[#This Row],[Naive Trend ]]</f>
        <v>0.12809999999999988</v>
      </c>
      <c r="E878" s="7">
        <f t="shared" si="65"/>
        <v>1.640960999999997E-2</v>
      </c>
      <c r="F878" s="7">
        <f>ABS(Table21[[#This Row],[Erorr 1]])</f>
        <v>0.12809999999999988</v>
      </c>
      <c r="G878" s="8">
        <f>Table21[[#This Row],[Abs Erorr 1]]/Table21[[#This Row],[Adj Close]]</f>
        <v>2.9094460469236159E-2</v>
      </c>
      <c r="H878" s="6">
        <f t="shared" si="68"/>
        <v>4.2900333333333336</v>
      </c>
      <c r="I878" s="9">
        <f>(Table21[[#This Row],[Adj Close]]-Table21[[#This Row],[3-MA]])</f>
        <v>0.11286666666666623</v>
      </c>
      <c r="J878" s="5">
        <f t="shared" si="67"/>
        <v>1.2738884444444345E-2</v>
      </c>
      <c r="K878" s="5">
        <f>ABS(Table21[[#This Row],[Erorr 2]])</f>
        <v>0.11286666666666623</v>
      </c>
      <c r="L878" s="8">
        <f>Table21[[#This Row],[Abs Erorr 2]]/Table21[[#This Row],[Adj Close]]</f>
        <v>2.5634619606774225E-2</v>
      </c>
      <c r="M878" s="6">
        <f t="shared" si="69"/>
        <v>4.2701833333333328</v>
      </c>
      <c r="N878" s="11">
        <f>Table21[[#This Row],[Adj Close]]-Table21[[#This Row],[6-MA]]</f>
        <v>0.13271666666666704</v>
      </c>
      <c r="O878" s="12">
        <f>(Table21[[#This Row],[Adj Close]]-M878)^2</f>
        <v>1.761371361111121E-2</v>
      </c>
      <c r="P878" s="12">
        <f>ABS(Table21[[#This Row],[Erorr 3]])</f>
        <v>0.13271666666666704</v>
      </c>
      <c r="Q878" s="182">
        <f>Table21[[#This Row],[Abs Erorr 3]]/Table21[[#This Row],[Adj Close]]</f>
        <v>3.0143011802827011E-2</v>
      </c>
    </row>
    <row r="879" spans="1:17" x14ac:dyDescent="0.3">
      <c r="A879" s="72">
        <v>44739</v>
      </c>
      <c r="B879" s="95">
        <v>4.4120999999999997</v>
      </c>
      <c r="C879" s="6">
        <f t="shared" si="66"/>
        <v>4.4028999999999998</v>
      </c>
      <c r="D879" s="19">
        <f>Table21[[#This Row],[Adj Close]]-Table21[[#This Row],[Naive Trend ]]</f>
        <v>9.1999999999998749E-3</v>
      </c>
      <c r="E879" s="7">
        <f t="shared" si="65"/>
        <v>8.4639999999997699E-5</v>
      </c>
      <c r="F879" s="7">
        <f>ABS(Table21[[#This Row],[Erorr 1]])</f>
        <v>9.1999999999998749E-3</v>
      </c>
      <c r="G879" s="8">
        <f>Table21[[#This Row],[Abs Erorr 1]]/Table21[[#This Row],[Adj Close]]</f>
        <v>2.0851748600439418E-3</v>
      </c>
      <c r="H879" s="6">
        <f t="shared" si="68"/>
        <v>4.3205333333333336</v>
      </c>
      <c r="I879" s="9">
        <f>(Table21[[#This Row],[Adj Close]]-Table21[[#This Row],[3-MA]])</f>
        <v>9.156666666666613E-2</v>
      </c>
      <c r="J879" s="5">
        <f t="shared" si="67"/>
        <v>8.3844544444443454E-3</v>
      </c>
      <c r="K879" s="5">
        <f>ABS(Table21[[#This Row],[Erorr 2]])</f>
        <v>9.156666666666613E-2</v>
      </c>
      <c r="L879" s="8">
        <f>Table21[[#This Row],[Abs Erorr 2]]/Table21[[#This Row],[Adj Close]]</f>
        <v>2.0753533842538956E-2</v>
      </c>
      <c r="M879" s="6">
        <f t="shared" si="69"/>
        <v>4.2778166666666664</v>
      </c>
      <c r="N879" s="11">
        <f>Table21[[#This Row],[Adj Close]]-Table21[[#This Row],[6-MA]]</f>
        <v>0.13428333333333331</v>
      </c>
      <c r="O879" s="12">
        <f>(Table21[[#This Row],[Adj Close]]-M879)^2</f>
        <v>1.8032013611111106E-2</v>
      </c>
      <c r="P879" s="12">
        <f>ABS(Table21[[#This Row],[Erorr 3]])</f>
        <v>0.13428333333333331</v>
      </c>
      <c r="Q879" s="182">
        <f>Table21[[#This Row],[Abs Erorr 3]]/Table21[[#This Row],[Adj Close]]</f>
        <v>3.043524247712729E-2</v>
      </c>
    </row>
    <row r="880" spans="1:17" x14ac:dyDescent="0.3">
      <c r="A880" s="72">
        <v>44740</v>
      </c>
      <c r="B880" s="95">
        <v>4.3479999999999999</v>
      </c>
      <c r="C880" s="6">
        <f t="shared" si="66"/>
        <v>4.4120999999999997</v>
      </c>
      <c r="D880" s="19">
        <f>Table21[[#This Row],[Adj Close]]-Table21[[#This Row],[Naive Trend ]]</f>
        <v>-6.4099999999999824E-2</v>
      </c>
      <c r="E880" s="7">
        <f t="shared" si="65"/>
        <v>4.1088099999999775E-3</v>
      </c>
      <c r="F880" s="7">
        <f>ABS(Table21[[#This Row],[Erorr 1]])</f>
        <v>6.4099999999999824E-2</v>
      </c>
      <c r="G880" s="8">
        <f>Table21[[#This Row],[Abs Erorr 1]]/Table21[[#This Row],[Adj Close]]</f>
        <v>1.4742410303587817E-2</v>
      </c>
      <c r="H880" s="6">
        <f t="shared" si="68"/>
        <v>4.3632666666666671</v>
      </c>
      <c r="I880" s="9">
        <f>(Table21[[#This Row],[Adj Close]]-Table21[[#This Row],[3-MA]])</f>
        <v>-1.5266666666667206E-2</v>
      </c>
      <c r="J880" s="5">
        <f t="shared" si="67"/>
        <v>2.3307111111112757E-4</v>
      </c>
      <c r="K880" s="5">
        <f>ABS(Table21[[#This Row],[Erorr 2]])</f>
        <v>1.5266666666667206E-2</v>
      </c>
      <c r="L880" s="8">
        <f>Table21[[#This Row],[Abs Erorr 2]]/Table21[[#This Row],[Adj Close]]</f>
        <v>3.5111928856180327E-3</v>
      </c>
      <c r="M880" s="6">
        <f t="shared" si="69"/>
        <v>4.3144333333333327</v>
      </c>
      <c r="N880" s="11">
        <f>Table21[[#This Row],[Adj Close]]-Table21[[#This Row],[6-MA]]</f>
        <v>3.3566666666667189E-2</v>
      </c>
      <c r="O880" s="12">
        <f>(Table21[[#This Row],[Adj Close]]-M880)^2</f>
        <v>1.1267211111111461E-3</v>
      </c>
      <c r="P880" s="12">
        <f>ABS(Table21[[#This Row],[Erorr 3]])</f>
        <v>3.3566666666667189E-2</v>
      </c>
      <c r="Q880" s="182">
        <f>Table21[[#This Row],[Abs Erorr 3]]/Table21[[#This Row],[Adj Close]]</f>
        <v>7.7200245323521596E-3</v>
      </c>
    </row>
    <row r="881" spans="1:17" x14ac:dyDescent="0.3">
      <c r="A881" s="72">
        <v>44741</v>
      </c>
      <c r="B881" s="95">
        <v>4.3113999999999999</v>
      </c>
      <c r="C881" s="6">
        <f t="shared" si="66"/>
        <v>4.3479999999999999</v>
      </c>
      <c r="D881" s="19">
        <f>Table21[[#This Row],[Adj Close]]-Table21[[#This Row],[Naive Trend ]]</f>
        <v>-3.6599999999999966E-2</v>
      </c>
      <c r="E881" s="7">
        <f t="shared" si="65"/>
        <v>1.3395599999999975E-3</v>
      </c>
      <c r="F881" s="7">
        <f>ABS(Table21[[#This Row],[Erorr 1]])</f>
        <v>3.6599999999999966E-2</v>
      </c>
      <c r="G881" s="8">
        <f>Table21[[#This Row],[Abs Erorr 1]]/Table21[[#This Row],[Adj Close]]</f>
        <v>8.4891218629679372E-3</v>
      </c>
      <c r="H881" s="6">
        <f t="shared" si="68"/>
        <v>4.387666666666667</v>
      </c>
      <c r="I881" s="9">
        <f>(Table21[[#This Row],[Adj Close]]-Table21[[#This Row],[3-MA]])</f>
        <v>-7.6266666666667149E-2</v>
      </c>
      <c r="J881" s="5">
        <f t="shared" si="67"/>
        <v>5.816604444444518E-3</v>
      </c>
      <c r="K881" s="5">
        <f>ABS(Table21[[#This Row],[Erorr 2]])</f>
        <v>7.6266666666667149E-2</v>
      </c>
      <c r="L881" s="8">
        <f>Table21[[#This Row],[Abs Erorr 2]]/Table21[[#This Row],[Adj Close]]</f>
        <v>1.7689536268188328E-2</v>
      </c>
      <c r="M881" s="6">
        <f t="shared" si="69"/>
        <v>4.3388499999999999</v>
      </c>
      <c r="N881" s="11">
        <f>Table21[[#This Row],[Adj Close]]-Table21[[#This Row],[6-MA]]</f>
        <v>-2.7449999999999974E-2</v>
      </c>
      <c r="O881" s="12">
        <f>(Table21[[#This Row],[Adj Close]]-M881)^2</f>
        <v>7.5350249999999862E-4</v>
      </c>
      <c r="P881" s="12">
        <f>ABS(Table21[[#This Row],[Erorr 3]])</f>
        <v>2.7449999999999974E-2</v>
      </c>
      <c r="Q881" s="182">
        <f>Table21[[#This Row],[Abs Erorr 3]]/Table21[[#This Row],[Adj Close]]</f>
        <v>6.3668413972259533E-3</v>
      </c>
    </row>
    <row r="882" spans="1:17" x14ac:dyDescent="0.3">
      <c r="A882" s="72">
        <v>44742</v>
      </c>
      <c r="B882" s="95">
        <v>4.2198000000000002</v>
      </c>
      <c r="C882" s="6">
        <f t="shared" si="66"/>
        <v>4.3113999999999999</v>
      </c>
      <c r="D882" s="19">
        <f>Table21[[#This Row],[Adj Close]]-Table21[[#This Row],[Naive Trend ]]</f>
        <v>-9.1599999999999682E-2</v>
      </c>
      <c r="E882" s="7">
        <f t="shared" si="65"/>
        <v>8.3905599999999411E-3</v>
      </c>
      <c r="F882" s="7">
        <f>ABS(Table21[[#This Row],[Erorr 1]])</f>
        <v>9.1599999999999682E-2</v>
      </c>
      <c r="G882" s="8">
        <f>Table21[[#This Row],[Abs Erorr 1]]/Table21[[#This Row],[Adj Close]]</f>
        <v>2.1707189914213866E-2</v>
      </c>
      <c r="H882" s="6">
        <f t="shared" si="68"/>
        <v>4.3571666666666671</v>
      </c>
      <c r="I882" s="9">
        <f>(Table21[[#This Row],[Adj Close]]-Table21[[#This Row],[3-MA]])</f>
        <v>-0.13736666666666686</v>
      </c>
      <c r="J882" s="5">
        <f t="shared" si="67"/>
        <v>1.8869601111111165E-2</v>
      </c>
      <c r="K882" s="5">
        <f>ABS(Table21[[#This Row],[Erorr 2]])</f>
        <v>0.13736666666666686</v>
      </c>
      <c r="L882" s="8">
        <f>Table21[[#This Row],[Abs Erorr 2]]/Table21[[#This Row],[Adj Close]]</f>
        <v>3.2552885602793229E-2</v>
      </c>
      <c r="M882" s="6">
        <f t="shared" si="69"/>
        <v>4.3388499999999999</v>
      </c>
      <c r="N882" s="11">
        <f>Table21[[#This Row],[Adj Close]]-Table21[[#This Row],[6-MA]]</f>
        <v>-0.11904999999999966</v>
      </c>
      <c r="O882" s="12">
        <f>(Table21[[#This Row],[Adj Close]]-M882)^2</f>
        <v>1.4172902499999918E-2</v>
      </c>
      <c r="P882" s="12">
        <f>ABS(Table21[[#This Row],[Erorr 3]])</f>
        <v>0.11904999999999966</v>
      </c>
      <c r="Q882" s="182">
        <f>Table21[[#This Row],[Abs Erorr 3]]/Table21[[#This Row],[Adj Close]]</f>
        <v>2.8212237546803083E-2</v>
      </c>
    </row>
    <row r="883" spans="1:17" x14ac:dyDescent="0.3">
      <c r="A883" s="72">
        <v>44743</v>
      </c>
      <c r="B883" s="95">
        <v>4.2656000000000001</v>
      </c>
      <c r="C883" s="6">
        <f t="shared" si="66"/>
        <v>4.2198000000000002</v>
      </c>
      <c r="D883" s="19">
        <f>Table21[[#This Row],[Adj Close]]-Table21[[#This Row],[Naive Trend ]]</f>
        <v>4.5799999999999841E-2</v>
      </c>
      <c r="E883" s="7">
        <f t="shared" si="65"/>
        <v>2.0976399999999853E-3</v>
      </c>
      <c r="F883" s="7">
        <f>ABS(Table21[[#This Row],[Erorr 1]])</f>
        <v>4.5799999999999841E-2</v>
      </c>
      <c r="G883" s="8">
        <f>Table21[[#This Row],[Abs Erorr 1]]/Table21[[#This Row],[Adj Close]]</f>
        <v>1.0737059264816167E-2</v>
      </c>
      <c r="H883" s="6">
        <f t="shared" si="68"/>
        <v>4.2930666666666673</v>
      </c>
      <c r="I883" s="9">
        <f>(Table21[[#This Row],[Adj Close]]-Table21[[#This Row],[3-MA]])</f>
        <v>-2.7466666666667194E-2</v>
      </c>
      <c r="J883" s="5">
        <f t="shared" si="67"/>
        <v>7.5441777777780674E-4</v>
      </c>
      <c r="K883" s="5">
        <f>ABS(Table21[[#This Row],[Erorr 2]])</f>
        <v>2.7466666666667194E-2</v>
      </c>
      <c r="L883" s="8">
        <f>Table21[[#This Row],[Abs Erorr 2]]/Table21[[#This Row],[Adj Close]]</f>
        <v>6.4391097774444848E-3</v>
      </c>
      <c r="M883" s="6">
        <f t="shared" si="69"/>
        <v>4.3281666666666663</v>
      </c>
      <c r="N883" s="11">
        <f>Table21[[#This Row],[Adj Close]]-Table21[[#This Row],[6-MA]]</f>
        <v>-6.2566666666666215E-2</v>
      </c>
      <c r="O883" s="12">
        <f>(Table21[[#This Row],[Adj Close]]-M883)^2</f>
        <v>3.9145877777777213E-3</v>
      </c>
      <c r="P883" s="12">
        <f>ABS(Table21[[#This Row],[Erorr 3]])</f>
        <v>6.2566666666666215E-2</v>
      </c>
      <c r="Q883" s="182">
        <f>Table21[[#This Row],[Abs Erorr 3]]/Table21[[#This Row],[Adj Close]]</f>
        <v>1.4667729432357984E-2</v>
      </c>
    </row>
    <row r="884" spans="1:17" x14ac:dyDescent="0.3">
      <c r="A884" s="72">
        <v>44747</v>
      </c>
      <c r="B884" s="95">
        <v>4.1649000000000003</v>
      </c>
      <c r="C884" s="6">
        <f t="shared" si="66"/>
        <v>4.2656000000000001</v>
      </c>
      <c r="D884" s="19">
        <f>Table21[[#This Row],[Adj Close]]-Table21[[#This Row],[Naive Trend ]]</f>
        <v>-0.10069999999999979</v>
      </c>
      <c r="E884" s="7">
        <f t="shared" si="65"/>
        <v>1.0140489999999957E-2</v>
      </c>
      <c r="F884" s="7">
        <f>ABS(Table21[[#This Row],[Erorr 1]])</f>
        <v>0.10069999999999979</v>
      </c>
      <c r="G884" s="8">
        <f>Table21[[#This Row],[Abs Erorr 1]]/Table21[[#This Row],[Adj Close]]</f>
        <v>2.4178251578669305E-2</v>
      </c>
      <c r="H884" s="6">
        <f t="shared" si="68"/>
        <v>4.2656000000000001</v>
      </c>
      <c r="I884" s="9">
        <f>(Table21[[#This Row],[Adj Close]]-Table21[[#This Row],[3-MA]])</f>
        <v>-0.10069999999999979</v>
      </c>
      <c r="J884" s="5">
        <f t="shared" si="67"/>
        <v>1.0140489999999957E-2</v>
      </c>
      <c r="K884" s="5">
        <f>ABS(Table21[[#This Row],[Erorr 2]])</f>
        <v>0.10069999999999979</v>
      </c>
      <c r="L884" s="8">
        <f>Table21[[#This Row],[Abs Erorr 2]]/Table21[[#This Row],[Adj Close]]</f>
        <v>2.4178251578669305E-2</v>
      </c>
      <c r="M884" s="6">
        <f t="shared" si="69"/>
        <v>4.3266333333333327</v>
      </c>
      <c r="N884" s="11">
        <f>Table21[[#This Row],[Adj Close]]-Table21[[#This Row],[6-MA]]</f>
        <v>-0.1617333333333324</v>
      </c>
      <c r="O884" s="12">
        <f>(Table21[[#This Row],[Adj Close]]-M884)^2</f>
        <v>2.6157671111110808E-2</v>
      </c>
      <c r="P884" s="12">
        <f>ABS(Table21[[#This Row],[Erorr 3]])</f>
        <v>0.1617333333333324</v>
      </c>
      <c r="Q884" s="182">
        <f>Table21[[#This Row],[Abs Erorr 3]]/Table21[[#This Row],[Adj Close]]</f>
        <v>3.8832464965144996E-2</v>
      </c>
    </row>
    <row r="885" spans="1:17" x14ac:dyDescent="0.3">
      <c r="A885" s="72">
        <v>44748</v>
      </c>
      <c r="B885" s="95">
        <v>4.1741000000000001</v>
      </c>
      <c r="C885" s="6">
        <f t="shared" si="66"/>
        <v>4.1649000000000003</v>
      </c>
      <c r="D885" s="19">
        <f>Table21[[#This Row],[Adj Close]]-Table21[[#This Row],[Naive Trend ]]</f>
        <v>9.1999999999998749E-3</v>
      </c>
      <c r="E885" s="7">
        <f t="shared" si="65"/>
        <v>8.4639999999997699E-5</v>
      </c>
      <c r="F885" s="7">
        <f>ABS(Table21[[#This Row],[Erorr 1]])</f>
        <v>9.1999999999998749E-3</v>
      </c>
      <c r="G885" s="8">
        <f>Table21[[#This Row],[Abs Erorr 1]]/Table21[[#This Row],[Adj Close]]</f>
        <v>2.2040679427900323E-3</v>
      </c>
      <c r="H885" s="6">
        <f t="shared" si="68"/>
        <v>4.2167666666666674</v>
      </c>
      <c r="I885" s="9">
        <f>(Table21[[#This Row],[Adj Close]]-Table21[[#This Row],[3-MA]])</f>
        <v>-4.2666666666667297E-2</v>
      </c>
      <c r="J885" s="5">
        <f t="shared" si="67"/>
        <v>1.8204444444444982E-3</v>
      </c>
      <c r="K885" s="5">
        <f>ABS(Table21[[#This Row],[Erorr 2]])</f>
        <v>4.2666666666667297E-2</v>
      </c>
      <c r="L885" s="8">
        <f>Table21[[#This Row],[Abs Erorr 2]]/Table21[[#This Row],[Adj Close]]</f>
        <v>1.0221764372359861E-2</v>
      </c>
      <c r="M885" s="6">
        <f t="shared" si="69"/>
        <v>4.2869666666666664</v>
      </c>
      <c r="N885" s="11">
        <f>Table21[[#This Row],[Adj Close]]-Table21[[#This Row],[6-MA]]</f>
        <v>-0.11286666666666623</v>
      </c>
      <c r="O885" s="12">
        <f>(Table21[[#This Row],[Adj Close]]-M885)^2</f>
        <v>1.2738884444444345E-2</v>
      </c>
      <c r="P885" s="12">
        <f>ABS(Table21[[#This Row],[Erorr 3]])</f>
        <v>0.11286666666666623</v>
      </c>
      <c r="Q885" s="182">
        <f>Table21[[#This Row],[Abs Erorr 3]]/Table21[[#This Row],[Adj Close]]</f>
        <v>2.7039761066257689E-2</v>
      </c>
    </row>
    <row r="886" spans="1:17" x14ac:dyDescent="0.3">
      <c r="A886" s="72">
        <v>44749</v>
      </c>
      <c r="B886" s="95">
        <v>4.2381000000000002</v>
      </c>
      <c r="C886" s="6">
        <f t="shared" si="66"/>
        <v>4.1741000000000001</v>
      </c>
      <c r="D886" s="19">
        <f>Table21[[#This Row],[Adj Close]]-Table21[[#This Row],[Naive Trend ]]</f>
        <v>6.4000000000000057E-2</v>
      </c>
      <c r="E886" s="7">
        <f t="shared" si="65"/>
        <v>4.0960000000000076E-3</v>
      </c>
      <c r="F886" s="7">
        <f>ABS(Table21[[#This Row],[Erorr 1]])</f>
        <v>6.4000000000000057E-2</v>
      </c>
      <c r="G886" s="8">
        <f>Table21[[#This Row],[Abs Erorr 1]]/Table21[[#This Row],[Adj Close]]</f>
        <v>1.5101106627970094E-2</v>
      </c>
      <c r="H886" s="6">
        <f t="shared" si="68"/>
        <v>4.2015333333333338</v>
      </c>
      <c r="I886" s="9">
        <f>(Table21[[#This Row],[Adj Close]]-Table21[[#This Row],[3-MA]])</f>
        <v>3.6566666666666414E-2</v>
      </c>
      <c r="J886" s="5">
        <f t="shared" si="67"/>
        <v>1.3371211111110927E-3</v>
      </c>
      <c r="K886" s="5">
        <f>ABS(Table21[[#This Row],[Erorr 2]])</f>
        <v>3.6566666666666414E-2</v>
      </c>
      <c r="L886" s="8">
        <f>Table21[[#This Row],[Abs Erorr 2]]/Table21[[#This Row],[Adj Close]]</f>
        <v>8.6280801931682624E-3</v>
      </c>
      <c r="M886" s="6">
        <f t="shared" si="69"/>
        <v>4.2473000000000001</v>
      </c>
      <c r="N886" s="11">
        <f>Table21[[#This Row],[Adj Close]]-Table21[[#This Row],[6-MA]]</f>
        <v>-9.1999999999998749E-3</v>
      </c>
      <c r="O886" s="12">
        <f>(Table21[[#This Row],[Adj Close]]-M886)^2</f>
        <v>8.4639999999997699E-5</v>
      </c>
      <c r="P886" s="12">
        <f>ABS(Table21[[#This Row],[Erorr 3]])</f>
        <v>9.1999999999998749E-3</v>
      </c>
      <c r="Q886" s="182">
        <f>Table21[[#This Row],[Abs Erorr 3]]/Table21[[#This Row],[Adj Close]]</f>
        <v>2.1707840777706695E-3</v>
      </c>
    </row>
    <row r="887" spans="1:17" x14ac:dyDescent="0.3">
      <c r="A887" s="72">
        <v>44750</v>
      </c>
      <c r="B887" s="95">
        <v>4.2564000000000002</v>
      </c>
      <c r="C887" s="6">
        <f t="shared" si="66"/>
        <v>4.2381000000000002</v>
      </c>
      <c r="D887" s="19">
        <f>Table21[[#This Row],[Adj Close]]-Table21[[#This Row],[Naive Trend ]]</f>
        <v>1.8299999999999983E-2</v>
      </c>
      <c r="E887" s="7">
        <f t="shared" si="65"/>
        <v>3.3488999999999936E-4</v>
      </c>
      <c r="F887" s="7">
        <f>ABS(Table21[[#This Row],[Erorr 1]])</f>
        <v>1.8299999999999983E-2</v>
      </c>
      <c r="G887" s="8">
        <f>Table21[[#This Row],[Abs Erorr 1]]/Table21[[#This Row],[Adj Close]]</f>
        <v>4.2994079503805988E-3</v>
      </c>
      <c r="H887" s="6">
        <f t="shared" si="68"/>
        <v>4.1923666666666675</v>
      </c>
      <c r="I887" s="9">
        <f>(Table21[[#This Row],[Adj Close]]-Table21[[#This Row],[3-MA]])</f>
        <v>6.403333333333272E-2</v>
      </c>
      <c r="J887" s="5">
        <f t="shared" si="67"/>
        <v>4.1002677777776993E-3</v>
      </c>
      <c r="K887" s="5">
        <f>ABS(Table21[[#This Row],[Erorr 2]])</f>
        <v>6.403333333333272E-2</v>
      </c>
      <c r="L887" s="8">
        <f>Table21[[#This Row],[Abs Erorr 2]]/Table21[[#This Row],[Adj Close]]</f>
        <v>1.5044012154246011E-2</v>
      </c>
      <c r="M887" s="6">
        <f t="shared" si="69"/>
        <v>4.2289833333333329</v>
      </c>
      <c r="N887" s="11">
        <f>Table21[[#This Row],[Adj Close]]-Table21[[#This Row],[6-MA]]</f>
        <v>2.7416666666667311E-2</v>
      </c>
      <c r="O887" s="12">
        <f>(Table21[[#This Row],[Adj Close]]-M887)^2</f>
        <v>7.516736111111464E-4</v>
      </c>
      <c r="P887" s="12">
        <f>ABS(Table21[[#This Row],[Erorr 3]])</f>
        <v>2.7416666666667311E-2</v>
      </c>
      <c r="Q887" s="182">
        <f>Table21[[#This Row],[Abs Erorr 3]]/Table21[[#This Row],[Adj Close]]</f>
        <v>6.4412805813991421E-3</v>
      </c>
    </row>
    <row r="888" spans="1:17" x14ac:dyDescent="0.3">
      <c r="A888" s="72">
        <v>44753</v>
      </c>
      <c r="B888" s="95">
        <v>4.2198000000000002</v>
      </c>
      <c r="C888" s="6">
        <f t="shared" si="66"/>
        <v>4.2564000000000002</v>
      </c>
      <c r="D888" s="19">
        <f>Table21[[#This Row],[Adj Close]]-Table21[[#This Row],[Naive Trend ]]</f>
        <v>-3.6599999999999966E-2</v>
      </c>
      <c r="E888" s="7">
        <f t="shared" si="65"/>
        <v>1.3395599999999975E-3</v>
      </c>
      <c r="F888" s="7">
        <f>ABS(Table21[[#This Row],[Erorr 1]])</f>
        <v>3.6599999999999966E-2</v>
      </c>
      <c r="G888" s="8">
        <f>Table21[[#This Row],[Abs Erorr 1]]/Table21[[#This Row],[Adj Close]]</f>
        <v>8.6733968434522871E-3</v>
      </c>
      <c r="H888" s="6">
        <f t="shared" si="68"/>
        <v>4.2228666666666674</v>
      </c>
      <c r="I888" s="9">
        <f>(Table21[[#This Row],[Adj Close]]-Table21[[#This Row],[3-MA]])</f>
        <v>-3.0666666666672171E-3</v>
      </c>
      <c r="J888" s="5">
        <f t="shared" si="67"/>
        <v>9.4044444444478212E-6</v>
      </c>
      <c r="K888" s="5">
        <f>ABS(Table21[[#This Row],[Erorr 2]])</f>
        <v>3.0666666666672171E-3</v>
      </c>
      <c r="L888" s="8">
        <f>Table21[[#This Row],[Abs Erorr 2]]/Table21[[#This Row],[Adj Close]]</f>
        <v>7.2673270455168892E-4</v>
      </c>
      <c r="M888" s="6">
        <f t="shared" si="69"/>
        <v>4.2198166666666665</v>
      </c>
      <c r="N888" s="11">
        <f>Table21[[#This Row],[Adj Close]]-Table21[[#This Row],[6-MA]]</f>
        <v>-1.6666666666331764E-5</v>
      </c>
      <c r="O888" s="12">
        <f>(Table21[[#This Row],[Adj Close]]-M888)^2</f>
        <v>2.7777777776661434E-10</v>
      </c>
      <c r="P888" s="12">
        <f>ABS(Table21[[#This Row],[Erorr 3]])</f>
        <v>1.6666666666331764E-5</v>
      </c>
      <c r="Q888" s="182">
        <f>Table21[[#This Row],[Abs Erorr 3]]/Table21[[#This Row],[Adj Close]]</f>
        <v>3.9496342637878014E-6</v>
      </c>
    </row>
    <row r="889" spans="1:17" x14ac:dyDescent="0.3">
      <c r="A889" s="72">
        <v>44754</v>
      </c>
      <c r="B889" s="95">
        <v>4.1832000000000003</v>
      </c>
      <c r="C889" s="6">
        <f t="shared" si="66"/>
        <v>4.2198000000000002</v>
      </c>
      <c r="D889" s="19">
        <f>Table21[[#This Row],[Adj Close]]-Table21[[#This Row],[Naive Trend ]]</f>
        <v>-3.6599999999999966E-2</v>
      </c>
      <c r="E889" s="7">
        <f t="shared" si="65"/>
        <v>1.3395599999999975E-3</v>
      </c>
      <c r="F889" s="7">
        <f>ABS(Table21[[#This Row],[Erorr 1]])</f>
        <v>3.6599999999999966E-2</v>
      </c>
      <c r="G889" s="8">
        <f>Table21[[#This Row],[Abs Erorr 1]]/Table21[[#This Row],[Adj Close]]</f>
        <v>8.7492828456683797E-3</v>
      </c>
      <c r="H889" s="6">
        <f t="shared" si="68"/>
        <v>4.2381000000000002</v>
      </c>
      <c r="I889" s="9">
        <f>(Table21[[#This Row],[Adj Close]]-Table21[[#This Row],[3-MA]])</f>
        <v>-5.4899999999999949E-2</v>
      </c>
      <c r="J889" s="5">
        <f t="shared" si="67"/>
        <v>3.0140099999999945E-3</v>
      </c>
      <c r="K889" s="5">
        <f>ABS(Table21[[#This Row],[Erorr 2]])</f>
        <v>5.4899999999999949E-2</v>
      </c>
      <c r="L889" s="8">
        <f>Table21[[#This Row],[Abs Erorr 2]]/Table21[[#This Row],[Adj Close]]</f>
        <v>1.3123924268502569E-2</v>
      </c>
      <c r="M889" s="6">
        <f t="shared" si="69"/>
        <v>4.2198166666666665</v>
      </c>
      <c r="N889" s="11">
        <f>Table21[[#This Row],[Adj Close]]-Table21[[#This Row],[6-MA]]</f>
        <v>-3.6616666666666298E-2</v>
      </c>
      <c r="O889" s="12">
        <f>(Table21[[#This Row],[Adj Close]]-M889)^2</f>
        <v>1.3407802777777509E-3</v>
      </c>
      <c r="P889" s="12">
        <f>ABS(Table21[[#This Row],[Erorr 3]])</f>
        <v>3.6616666666666298E-2</v>
      </c>
      <c r="Q889" s="182">
        <f>Table21[[#This Row],[Abs Erorr 3]]/Table21[[#This Row],[Adj Close]]</f>
        <v>8.7532670363994775E-3</v>
      </c>
    </row>
    <row r="890" spans="1:17" x14ac:dyDescent="0.3">
      <c r="A890" s="72">
        <v>44755</v>
      </c>
      <c r="B890" s="95">
        <v>4.2107000000000001</v>
      </c>
      <c r="C890" s="6">
        <f t="shared" si="66"/>
        <v>4.1832000000000003</v>
      </c>
      <c r="D890" s="19">
        <f>Table21[[#This Row],[Adj Close]]-Table21[[#This Row],[Naive Trend ]]</f>
        <v>2.7499999999999858E-2</v>
      </c>
      <c r="E890" s="7">
        <f t="shared" si="65"/>
        <v>7.5624999999999217E-4</v>
      </c>
      <c r="F890" s="7">
        <f>ABS(Table21[[#This Row],[Erorr 1]])</f>
        <v>2.7499999999999858E-2</v>
      </c>
      <c r="G890" s="8">
        <f>Table21[[#This Row],[Abs Erorr 1]]/Table21[[#This Row],[Adj Close]]</f>
        <v>6.5309805970503376E-3</v>
      </c>
      <c r="H890" s="6">
        <f t="shared" si="68"/>
        <v>4.2198000000000002</v>
      </c>
      <c r="I890" s="9">
        <f>(Table21[[#This Row],[Adj Close]]-Table21[[#This Row],[3-MA]])</f>
        <v>-9.100000000000108E-3</v>
      </c>
      <c r="J890" s="5">
        <f t="shared" si="67"/>
        <v>8.2810000000001967E-5</v>
      </c>
      <c r="K890" s="5">
        <f>ABS(Table21[[#This Row],[Erorr 2]])</f>
        <v>9.100000000000108E-3</v>
      </c>
      <c r="L890" s="8">
        <f>Table21[[#This Row],[Abs Erorr 2]]/Table21[[#This Row],[Adj Close]]</f>
        <v>2.1611608521148757E-3</v>
      </c>
      <c r="M890" s="6">
        <f t="shared" si="69"/>
        <v>4.206083333333333</v>
      </c>
      <c r="N890" s="11">
        <f>Table21[[#This Row],[Adj Close]]-Table21[[#This Row],[6-MA]]</f>
        <v>4.6166666666671574E-3</v>
      </c>
      <c r="O890" s="12">
        <f>(Table21[[#This Row],[Adj Close]]-M890)^2</f>
        <v>2.1313611111115641E-5</v>
      </c>
      <c r="P890" s="12">
        <f>ABS(Table21[[#This Row],[Erorr 3]])</f>
        <v>4.6166666666671574E-3</v>
      </c>
      <c r="Q890" s="182">
        <f>Table21[[#This Row],[Abs Erorr 3]]/Table21[[#This Row],[Adj Close]]</f>
        <v>1.0964131062928153E-3</v>
      </c>
    </row>
    <row r="891" spans="1:17" x14ac:dyDescent="0.3">
      <c r="A891" s="72">
        <v>44756</v>
      </c>
      <c r="B891" s="95">
        <v>4.0824999999999996</v>
      </c>
      <c r="C891" s="6">
        <f t="shared" si="66"/>
        <v>4.2107000000000001</v>
      </c>
      <c r="D891" s="19">
        <f>Table21[[#This Row],[Adj Close]]-Table21[[#This Row],[Naive Trend ]]</f>
        <v>-0.12820000000000054</v>
      </c>
      <c r="E891" s="7">
        <f t="shared" si="65"/>
        <v>1.6435240000000139E-2</v>
      </c>
      <c r="F891" s="7">
        <f>ABS(Table21[[#This Row],[Erorr 1]])</f>
        <v>0.12820000000000054</v>
      </c>
      <c r="G891" s="8">
        <f>Table21[[#This Row],[Abs Erorr 1]]/Table21[[#This Row],[Adj Close]]</f>
        <v>3.140232700551146E-2</v>
      </c>
      <c r="H891" s="6">
        <f t="shared" si="68"/>
        <v>4.2045666666666675</v>
      </c>
      <c r="I891" s="9">
        <f>(Table21[[#This Row],[Adj Close]]-Table21[[#This Row],[3-MA]])</f>
        <v>-0.12206666666666788</v>
      </c>
      <c r="J891" s="5">
        <f t="shared" si="67"/>
        <v>1.4900271111111406E-2</v>
      </c>
      <c r="K891" s="5">
        <f>ABS(Table21[[#This Row],[Erorr 2]])</f>
        <v>0.12206666666666788</v>
      </c>
      <c r="L891" s="8">
        <f>Table21[[#This Row],[Abs Erorr 2]]/Table21[[#This Row],[Adj Close]]</f>
        <v>2.9899979587671252E-2</v>
      </c>
      <c r="M891" s="6">
        <f t="shared" si="69"/>
        <v>4.2137166666666666</v>
      </c>
      <c r="N891" s="11">
        <f>Table21[[#This Row],[Adj Close]]-Table21[[#This Row],[6-MA]]</f>
        <v>-0.13121666666666698</v>
      </c>
      <c r="O891" s="12">
        <f>(Table21[[#This Row],[Adj Close]]-M891)^2</f>
        <v>1.7217813611111195E-2</v>
      </c>
      <c r="P891" s="12">
        <f>ABS(Table21[[#This Row],[Erorr 3]])</f>
        <v>0.13121666666666698</v>
      </c>
      <c r="Q891" s="182">
        <f>Table21[[#This Row],[Abs Erorr 3]]/Table21[[#This Row],[Adj Close]]</f>
        <v>3.214125331700355E-2</v>
      </c>
    </row>
    <row r="892" spans="1:17" x14ac:dyDescent="0.3">
      <c r="A892" s="72">
        <v>44757</v>
      </c>
      <c r="B892" s="95">
        <v>4.2198000000000002</v>
      </c>
      <c r="C892" s="6">
        <f t="shared" si="66"/>
        <v>4.0824999999999996</v>
      </c>
      <c r="D892" s="19">
        <f>Table21[[#This Row],[Adj Close]]-Table21[[#This Row],[Naive Trend ]]</f>
        <v>0.13730000000000064</v>
      </c>
      <c r="E892" s="7">
        <f t="shared" si="65"/>
        <v>1.8851290000000177E-2</v>
      </c>
      <c r="F892" s="7">
        <f>ABS(Table21[[#This Row],[Erorr 1]])</f>
        <v>0.13730000000000064</v>
      </c>
      <c r="G892" s="8">
        <f>Table21[[#This Row],[Abs Erorr 1]]/Table21[[#This Row],[Adj Close]]</f>
        <v>3.2537087065737866E-2</v>
      </c>
      <c r="H892" s="6">
        <f t="shared" si="68"/>
        <v>4.1588000000000003</v>
      </c>
      <c r="I892" s="9">
        <f>(Table21[[#This Row],[Adj Close]]-Table21[[#This Row],[3-MA]])</f>
        <v>6.0999999999999943E-2</v>
      </c>
      <c r="J892" s="5">
        <f t="shared" si="67"/>
        <v>3.720999999999993E-3</v>
      </c>
      <c r="K892" s="5">
        <f>ABS(Table21[[#This Row],[Erorr 2]])</f>
        <v>6.0999999999999943E-2</v>
      </c>
      <c r="L892" s="8">
        <f>Table21[[#This Row],[Abs Erorr 2]]/Table21[[#This Row],[Adj Close]]</f>
        <v>1.4455661405753812E-2</v>
      </c>
      <c r="M892" s="6">
        <f t="shared" si="69"/>
        <v>4.1984500000000002</v>
      </c>
      <c r="N892" s="11">
        <f>Table21[[#This Row],[Adj Close]]-Table21[[#This Row],[6-MA]]</f>
        <v>2.134999999999998E-2</v>
      </c>
      <c r="O892" s="12">
        <f>(Table21[[#This Row],[Adj Close]]-M892)^2</f>
        <v>4.5582249999999913E-4</v>
      </c>
      <c r="P892" s="12">
        <f>ABS(Table21[[#This Row],[Erorr 3]])</f>
        <v>2.134999999999998E-2</v>
      </c>
      <c r="Q892" s="182">
        <f>Table21[[#This Row],[Abs Erorr 3]]/Table21[[#This Row],[Adj Close]]</f>
        <v>5.0594814920138344E-3</v>
      </c>
    </row>
    <row r="893" spans="1:17" x14ac:dyDescent="0.3">
      <c r="A893" s="72">
        <v>44760</v>
      </c>
      <c r="B893" s="95">
        <v>4.1832000000000003</v>
      </c>
      <c r="C893" s="6">
        <f t="shared" si="66"/>
        <v>4.2198000000000002</v>
      </c>
      <c r="D893" s="19">
        <f>Table21[[#This Row],[Adj Close]]-Table21[[#This Row],[Naive Trend ]]</f>
        <v>-3.6599999999999966E-2</v>
      </c>
      <c r="E893" s="7">
        <f t="shared" si="65"/>
        <v>1.3395599999999975E-3</v>
      </c>
      <c r="F893" s="7">
        <f>ABS(Table21[[#This Row],[Erorr 1]])</f>
        <v>3.6599999999999966E-2</v>
      </c>
      <c r="G893" s="8">
        <f>Table21[[#This Row],[Abs Erorr 1]]/Table21[[#This Row],[Adj Close]]</f>
        <v>8.7492828456683797E-3</v>
      </c>
      <c r="H893" s="6">
        <f t="shared" si="68"/>
        <v>4.1709999999999994</v>
      </c>
      <c r="I893" s="9">
        <f>(Table21[[#This Row],[Adj Close]]-Table21[[#This Row],[3-MA]])</f>
        <v>1.2200000000000877E-2</v>
      </c>
      <c r="J893" s="5">
        <f t="shared" si="67"/>
        <v>1.488400000000214E-4</v>
      </c>
      <c r="K893" s="5">
        <f>ABS(Table21[[#This Row],[Erorr 2]])</f>
        <v>1.2200000000000877E-2</v>
      </c>
      <c r="L893" s="8">
        <f>Table21[[#This Row],[Abs Erorr 2]]/Table21[[#This Row],[Adj Close]]</f>
        <v>2.9164276152230054E-3</v>
      </c>
      <c r="M893" s="6">
        <f t="shared" si="69"/>
        <v>4.1954000000000002</v>
      </c>
      <c r="N893" s="11">
        <f>Table21[[#This Row],[Adj Close]]-Table21[[#This Row],[6-MA]]</f>
        <v>-1.2199999999999989E-2</v>
      </c>
      <c r="O893" s="12">
        <f>(Table21[[#This Row],[Adj Close]]-M893)^2</f>
        <v>1.4883999999999972E-4</v>
      </c>
      <c r="P893" s="12">
        <f>ABS(Table21[[#This Row],[Erorr 3]])</f>
        <v>1.2199999999999989E-2</v>
      </c>
      <c r="Q893" s="182">
        <f>Table21[[#This Row],[Abs Erorr 3]]/Table21[[#This Row],[Adj Close]]</f>
        <v>2.9164276152227929E-3</v>
      </c>
    </row>
    <row r="894" spans="1:17" x14ac:dyDescent="0.3">
      <c r="A894" s="72">
        <v>44761</v>
      </c>
      <c r="B894" s="95">
        <v>4.2839</v>
      </c>
      <c r="C894" s="6">
        <f t="shared" si="66"/>
        <v>4.1832000000000003</v>
      </c>
      <c r="D894" s="19">
        <f>Table21[[#This Row],[Adj Close]]-Table21[[#This Row],[Naive Trend ]]</f>
        <v>0.10069999999999979</v>
      </c>
      <c r="E894" s="7">
        <f t="shared" si="65"/>
        <v>1.0140489999999957E-2</v>
      </c>
      <c r="F894" s="7">
        <f>ABS(Table21[[#This Row],[Erorr 1]])</f>
        <v>0.10069999999999979</v>
      </c>
      <c r="G894" s="8">
        <f>Table21[[#This Row],[Abs Erorr 1]]/Table21[[#This Row],[Adj Close]]</f>
        <v>2.3506617801535935E-2</v>
      </c>
      <c r="H894" s="6">
        <f t="shared" si="68"/>
        <v>4.1618333333333331</v>
      </c>
      <c r="I894" s="9">
        <f>(Table21[[#This Row],[Adj Close]]-Table21[[#This Row],[3-MA]])</f>
        <v>0.12206666666666699</v>
      </c>
      <c r="J894" s="5">
        <f t="shared" si="67"/>
        <v>1.4900271111111189E-2</v>
      </c>
      <c r="K894" s="5">
        <f>ABS(Table21[[#This Row],[Erorr 2]])</f>
        <v>0.12206666666666699</v>
      </c>
      <c r="L894" s="8">
        <f>Table21[[#This Row],[Abs Erorr 2]]/Table21[[#This Row],[Adj Close]]</f>
        <v>2.8494284802788813E-2</v>
      </c>
      <c r="M894" s="6">
        <f t="shared" si="69"/>
        <v>4.1832000000000003</v>
      </c>
      <c r="N894" s="11">
        <f>Table21[[#This Row],[Adj Close]]-Table21[[#This Row],[6-MA]]</f>
        <v>0.10069999999999979</v>
      </c>
      <c r="O894" s="12">
        <f>(Table21[[#This Row],[Adj Close]]-M894)^2</f>
        <v>1.0140489999999957E-2</v>
      </c>
      <c r="P894" s="12">
        <f>ABS(Table21[[#This Row],[Erorr 3]])</f>
        <v>0.10069999999999979</v>
      </c>
      <c r="Q894" s="182">
        <f>Table21[[#This Row],[Abs Erorr 3]]/Table21[[#This Row],[Adj Close]]</f>
        <v>2.3506617801535935E-2</v>
      </c>
    </row>
    <row r="895" spans="1:17" x14ac:dyDescent="0.3">
      <c r="A895" s="72">
        <v>44762</v>
      </c>
      <c r="B895" s="95">
        <v>4.3022</v>
      </c>
      <c r="C895" s="6">
        <f t="shared" si="66"/>
        <v>4.2839</v>
      </c>
      <c r="D895" s="19">
        <f>Table21[[#This Row],[Adj Close]]-Table21[[#This Row],[Naive Trend ]]</f>
        <v>1.8299999999999983E-2</v>
      </c>
      <c r="E895" s="7">
        <f t="shared" si="65"/>
        <v>3.3488999999999936E-4</v>
      </c>
      <c r="F895" s="7">
        <f>ABS(Table21[[#This Row],[Erorr 1]])</f>
        <v>1.8299999999999983E-2</v>
      </c>
      <c r="G895" s="8">
        <f>Table21[[#This Row],[Abs Erorr 1]]/Table21[[#This Row],[Adj Close]]</f>
        <v>4.2536376737483108E-3</v>
      </c>
      <c r="H895" s="6">
        <f t="shared" si="68"/>
        <v>4.2289666666666674</v>
      </c>
      <c r="I895" s="9">
        <f>(Table21[[#This Row],[Adj Close]]-Table21[[#This Row],[3-MA]])</f>
        <v>7.3233333333332595E-2</v>
      </c>
      <c r="J895" s="5">
        <f t="shared" si="67"/>
        <v>5.3631211111110034E-3</v>
      </c>
      <c r="K895" s="5">
        <f>ABS(Table21[[#This Row],[Erorr 2]])</f>
        <v>7.3233333333332595E-2</v>
      </c>
      <c r="L895" s="8">
        <f>Table21[[#This Row],[Abs Erorr 2]]/Table21[[#This Row],[Adj Close]]</f>
        <v>1.7022298668897911E-2</v>
      </c>
      <c r="M895" s="6">
        <f t="shared" si="69"/>
        <v>4.193883333333333</v>
      </c>
      <c r="N895" s="11">
        <f>Table21[[#This Row],[Adj Close]]-Table21[[#This Row],[6-MA]]</f>
        <v>0.10831666666666706</v>
      </c>
      <c r="O895" s="12">
        <f>(Table21[[#This Row],[Adj Close]]-M895)^2</f>
        <v>1.1732500277777863E-2</v>
      </c>
      <c r="P895" s="12">
        <f>ABS(Table21[[#This Row],[Erorr 3]])</f>
        <v>0.10831666666666706</v>
      </c>
      <c r="Q895" s="182">
        <f>Table21[[#This Row],[Abs Erorr 3]]/Table21[[#This Row],[Adj Close]]</f>
        <v>2.5177041203725319E-2</v>
      </c>
    </row>
    <row r="896" spans="1:17" x14ac:dyDescent="0.3">
      <c r="A896" s="72">
        <v>44763</v>
      </c>
      <c r="B896" s="95">
        <v>4.6867000000000001</v>
      </c>
      <c r="C896" s="6">
        <f t="shared" si="66"/>
        <v>4.3022</v>
      </c>
      <c r="D896" s="19">
        <f>Table21[[#This Row],[Adj Close]]-Table21[[#This Row],[Naive Trend ]]</f>
        <v>0.38450000000000006</v>
      </c>
      <c r="E896" s="7">
        <f t="shared" si="65"/>
        <v>0.14784025000000006</v>
      </c>
      <c r="F896" s="7">
        <f>ABS(Table21[[#This Row],[Erorr 1]])</f>
        <v>0.38450000000000006</v>
      </c>
      <c r="G896" s="8">
        <f>Table21[[#This Row],[Abs Erorr 1]]/Table21[[#This Row],[Adj Close]]</f>
        <v>8.2040668274052111E-2</v>
      </c>
      <c r="H896" s="6">
        <f t="shared" si="68"/>
        <v>4.2564333333333337</v>
      </c>
      <c r="I896" s="9">
        <f>(Table21[[#This Row],[Adj Close]]-Table21[[#This Row],[3-MA]])</f>
        <v>0.43026666666666635</v>
      </c>
      <c r="J896" s="5">
        <f t="shared" si="67"/>
        <v>0.18512940444444417</v>
      </c>
      <c r="K896" s="5">
        <f>ABS(Table21[[#This Row],[Erorr 2]])</f>
        <v>0.43026666666666635</v>
      </c>
      <c r="L896" s="8">
        <f>Table21[[#This Row],[Abs Erorr 2]]/Table21[[#This Row],[Adj Close]]</f>
        <v>9.1805890427521783E-2</v>
      </c>
      <c r="M896" s="6">
        <f t="shared" si="69"/>
        <v>4.2137166666666657</v>
      </c>
      <c r="N896" s="11">
        <f>Table21[[#This Row],[Adj Close]]-Table21[[#This Row],[6-MA]]</f>
        <v>0.47298333333333442</v>
      </c>
      <c r="O896" s="12">
        <f>(Table21[[#This Row],[Adj Close]]-M896)^2</f>
        <v>0.22371323361111214</v>
      </c>
      <c r="P896" s="12">
        <f>ABS(Table21[[#This Row],[Erorr 3]])</f>
        <v>0.47298333333333442</v>
      </c>
      <c r="Q896" s="182">
        <f>Table21[[#This Row],[Abs Erorr 3]]/Table21[[#This Row],[Adj Close]]</f>
        <v>0.10092033484825878</v>
      </c>
    </row>
    <row r="897" spans="1:17" x14ac:dyDescent="0.3">
      <c r="A897" s="72">
        <v>44764</v>
      </c>
      <c r="B897" s="95">
        <v>4.6684000000000001</v>
      </c>
      <c r="C897" s="6">
        <f t="shared" si="66"/>
        <v>4.6867000000000001</v>
      </c>
      <c r="D897" s="19">
        <f>Table21[[#This Row],[Adj Close]]-Table21[[#This Row],[Naive Trend ]]</f>
        <v>-1.8299999999999983E-2</v>
      </c>
      <c r="E897" s="7">
        <f t="shared" si="65"/>
        <v>3.3488999999999936E-4</v>
      </c>
      <c r="F897" s="7">
        <f>ABS(Table21[[#This Row],[Erorr 1]])</f>
        <v>1.8299999999999983E-2</v>
      </c>
      <c r="G897" s="8">
        <f>Table21[[#This Row],[Abs Erorr 1]]/Table21[[#This Row],[Adj Close]]</f>
        <v>3.9199725816125401E-3</v>
      </c>
      <c r="H897" s="6">
        <f t="shared" si="68"/>
        <v>4.424266666666667</v>
      </c>
      <c r="I897" s="9">
        <f>(Table21[[#This Row],[Adj Close]]-Table21[[#This Row],[3-MA]])</f>
        <v>0.24413333333333309</v>
      </c>
      <c r="J897" s="5">
        <f t="shared" si="67"/>
        <v>5.9601084444444327E-2</v>
      </c>
      <c r="K897" s="5">
        <f>ABS(Table21[[#This Row],[Erorr 2]])</f>
        <v>0.24413333333333309</v>
      </c>
      <c r="L897" s="8">
        <f>Table21[[#This Row],[Abs Erorr 2]]/Table21[[#This Row],[Adj Close]]</f>
        <v>5.2294861908433958E-2</v>
      </c>
      <c r="M897" s="6">
        <f t="shared" si="69"/>
        <v>4.29305</v>
      </c>
      <c r="N897" s="11">
        <f>Table21[[#This Row],[Adj Close]]-Table21[[#This Row],[6-MA]]</f>
        <v>0.37535000000000007</v>
      </c>
      <c r="O897" s="12">
        <f>(Table21[[#This Row],[Adj Close]]-M897)^2</f>
        <v>0.14088762250000006</v>
      </c>
      <c r="P897" s="12">
        <f>ABS(Table21[[#This Row],[Erorr 3]])</f>
        <v>0.37535000000000007</v>
      </c>
      <c r="Q897" s="182">
        <f>Table21[[#This Row],[Abs Erorr 3]]/Table21[[#This Row],[Adj Close]]</f>
        <v>8.0402279153457296E-2</v>
      </c>
    </row>
    <row r="898" spans="1:17" x14ac:dyDescent="0.3">
      <c r="A898" s="72">
        <v>44767</v>
      </c>
      <c r="B898" s="95">
        <v>4.6775000000000002</v>
      </c>
      <c r="C898" s="6">
        <f t="shared" si="66"/>
        <v>4.6684000000000001</v>
      </c>
      <c r="D898" s="19">
        <f>Table21[[#This Row],[Adj Close]]-Table21[[#This Row],[Naive Trend ]]</f>
        <v>9.100000000000108E-3</v>
      </c>
      <c r="E898" s="7">
        <f t="shared" si="65"/>
        <v>8.2810000000001967E-5</v>
      </c>
      <c r="F898" s="7">
        <f>ABS(Table21[[#This Row],[Erorr 1]])</f>
        <v>9.100000000000108E-3</v>
      </c>
      <c r="G898" s="8">
        <f>Table21[[#This Row],[Abs Erorr 1]]/Table21[[#This Row],[Adj Close]]</f>
        <v>1.9454836985569445E-3</v>
      </c>
      <c r="H898" s="6">
        <f t="shared" si="68"/>
        <v>4.552433333333334</v>
      </c>
      <c r="I898" s="9">
        <f>(Table21[[#This Row],[Adj Close]]-Table21[[#This Row],[3-MA]])</f>
        <v>0.12506666666666622</v>
      </c>
      <c r="J898" s="5">
        <f t="shared" si="67"/>
        <v>1.5641671111110998E-2</v>
      </c>
      <c r="K898" s="5">
        <f>ABS(Table21[[#This Row],[Erorr 2]])</f>
        <v>0.12506666666666622</v>
      </c>
      <c r="L898" s="8">
        <f>Table21[[#This Row],[Abs Erorr 2]]/Table21[[#This Row],[Adj Close]]</f>
        <v>2.6737929805807848E-2</v>
      </c>
      <c r="M898" s="6">
        <f t="shared" si="69"/>
        <v>4.3906999999999998</v>
      </c>
      <c r="N898" s="11">
        <f>Table21[[#This Row],[Adj Close]]-Table21[[#This Row],[6-MA]]</f>
        <v>0.28680000000000039</v>
      </c>
      <c r="O898" s="12">
        <f>(Table21[[#This Row],[Adj Close]]-M898)^2</f>
        <v>8.2254240000000228E-2</v>
      </c>
      <c r="P898" s="12">
        <f>ABS(Table21[[#This Row],[Erorr 3]])</f>
        <v>0.28680000000000039</v>
      </c>
      <c r="Q898" s="182">
        <f>Table21[[#This Row],[Abs Erorr 3]]/Table21[[#This Row],[Adj Close]]</f>
        <v>6.1314804917156678E-2</v>
      </c>
    </row>
    <row r="899" spans="1:17" x14ac:dyDescent="0.3">
      <c r="A899" s="72">
        <v>44768</v>
      </c>
      <c r="B899" s="95">
        <v>4.6134000000000004</v>
      </c>
      <c r="C899" s="6">
        <f t="shared" si="66"/>
        <v>4.6775000000000002</v>
      </c>
      <c r="D899" s="19">
        <f>Table21[[#This Row],[Adj Close]]-Table21[[#This Row],[Naive Trend ]]</f>
        <v>-6.4099999999999824E-2</v>
      </c>
      <c r="E899" s="7">
        <f t="shared" ref="E899:E962" si="70">(B899-C899)^2</f>
        <v>4.1088099999999775E-3</v>
      </c>
      <c r="F899" s="7">
        <f>ABS(Table21[[#This Row],[Erorr 1]])</f>
        <v>6.4099999999999824E-2</v>
      </c>
      <c r="G899" s="8">
        <f>Table21[[#This Row],[Abs Erorr 1]]/Table21[[#This Row],[Adj Close]]</f>
        <v>1.3894307885724155E-2</v>
      </c>
      <c r="H899" s="6">
        <f t="shared" si="68"/>
        <v>4.6775333333333338</v>
      </c>
      <c r="I899" s="9">
        <f>(Table21[[#This Row],[Adj Close]]-Table21[[#This Row],[3-MA]])</f>
        <v>-6.4133333333333375E-2</v>
      </c>
      <c r="J899" s="5">
        <f t="shared" si="67"/>
        <v>4.1130844444444495E-3</v>
      </c>
      <c r="K899" s="5">
        <f>ABS(Table21[[#This Row],[Erorr 2]])</f>
        <v>6.4133333333333375E-2</v>
      </c>
      <c r="L899" s="8">
        <f>Table21[[#This Row],[Abs Erorr 2]]/Table21[[#This Row],[Adj Close]]</f>
        <v>1.3901533214837943E-2</v>
      </c>
      <c r="M899" s="6">
        <f t="shared" si="69"/>
        <v>4.4669833333333342</v>
      </c>
      <c r="N899" s="11">
        <f>Table21[[#This Row],[Adj Close]]-Table21[[#This Row],[6-MA]]</f>
        <v>0.1464166666666662</v>
      </c>
      <c r="O899" s="12">
        <f>(Table21[[#This Row],[Adj Close]]-M899)^2</f>
        <v>2.1437840277777641E-2</v>
      </c>
      <c r="P899" s="12">
        <f>ABS(Table21[[#This Row],[Erorr 3]])</f>
        <v>0.1464166666666662</v>
      </c>
      <c r="Q899" s="182">
        <f>Table21[[#This Row],[Abs Erorr 3]]/Table21[[#This Row],[Adj Close]]</f>
        <v>3.1737258132107815E-2</v>
      </c>
    </row>
    <row r="900" spans="1:17" x14ac:dyDescent="0.3">
      <c r="A900" s="72">
        <v>44769</v>
      </c>
      <c r="B900" s="95">
        <v>4.7324000000000002</v>
      </c>
      <c r="C900" s="6">
        <f t="shared" ref="C900:C963" si="71">B899</f>
        <v>4.6134000000000004</v>
      </c>
      <c r="D900" s="19">
        <f>Table21[[#This Row],[Adj Close]]-Table21[[#This Row],[Naive Trend ]]</f>
        <v>0.11899999999999977</v>
      </c>
      <c r="E900" s="7">
        <f t="shared" si="70"/>
        <v>1.4160999999999946E-2</v>
      </c>
      <c r="F900" s="7">
        <f>ABS(Table21[[#This Row],[Erorr 1]])</f>
        <v>0.11899999999999977</v>
      </c>
      <c r="G900" s="8">
        <f>Table21[[#This Row],[Abs Erorr 1]]/Table21[[#This Row],[Adj Close]]</f>
        <v>2.514580339785305E-2</v>
      </c>
      <c r="H900" s="6">
        <f t="shared" si="68"/>
        <v>4.6531000000000002</v>
      </c>
      <c r="I900" s="9">
        <f>(Table21[[#This Row],[Adj Close]]-Table21[[#This Row],[3-MA]])</f>
        <v>7.9299999999999926E-2</v>
      </c>
      <c r="J900" s="5">
        <f t="shared" si="67"/>
        <v>6.2884899999999886E-3</v>
      </c>
      <c r="K900" s="5">
        <f>ABS(Table21[[#This Row],[Erorr 2]])</f>
        <v>7.9299999999999926E-2</v>
      </c>
      <c r="L900" s="8">
        <f>Table21[[#This Row],[Abs Erorr 2]]/Table21[[#This Row],[Adj Close]]</f>
        <v>1.6756825289493685E-2</v>
      </c>
      <c r="M900" s="6">
        <f t="shared" si="69"/>
        <v>4.5386833333333341</v>
      </c>
      <c r="N900" s="11">
        <f>Table21[[#This Row],[Adj Close]]-Table21[[#This Row],[6-MA]]</f>
        <v>0.19371666666666609</v>
      </c>
      <c r="O900" s="12">
        <f>(Table21[[#This Row],[Adj Close]]-M900)^2</f>
        <v>3.7526146944444221E-2</v>
      </c>
      <c r="P900" s="12">
        <f>ABS(Table21[[#This Row],[Erorr 3]])</f>
        <v>0.19371666666666609</v>
      </c>
      <c r="Q900" s="182">
        <f>Table21[[#This Row],[Abs Erorr 3]]/Table21[[#This Row],[Adj Close]]</f>
        <v>4.0934127856196871E-2</v>
      </c>
    </row>
    <row r="901" spans="1:17" x14ac:dyDescent="0.3">
      <c r="A901" s="72">
        <v>44770</v>
      </c>
      <c r="B901" s="95">
        <v>4.7599</v>
      </c>
      <c r="C901" s="6">
        <f t="shared" si="71"/>
        <v>4.7324000000000002</v>
      </c>
      <c r="D901" s="19">
        <f>Table21[[#This Row],[Adj Close]]-Table21[[#This Row],[Naive Trend ]]</f>
        <v>2.7499999999999858E-2</v>
      </c>
      <c r="E901" s="7">
        <f t="shared" si="70"/>
        <v>7.5624999999999217E-4</v>
      </c>
      <c r="F901" s="7">
        <f>ABS(Table21[[#This Row],[Erorr 1]])</f>
        <v>2.7499999999999858E-2</v>
      </c>
      <c r="G901" s="8">
        <f>Table21[[#This Row],[Abs Erorr 1]]/Table21[[#This Row],[Adj Close]]</f>
        <v>5.7774322989978481E-3</v>
      </c>
      <c r="H901" s="6">
        <f t="shared" si="68"/>
        <v>4.6744333333333339</v>
      </c>
      <c r="I901" s="9">
        <f>(Table21[[#This Row],[Adj Close]]-Table21[[#This Row],[3-MA]])</f>
        <v>8.5466666666666136E-2</v>
      </c>
      <c r="J901" s="5">
        <f t="shared" ref="J901:J964" si="72">(B901-H901)^2</f>
        <v>7.30455111111102E-3</v>
      </c>
      <c r="K901" s="5">
        <f>ABS(Table21[[#This Row],[Erorr 2]])</f>
        <v>8.5466666666666136E-2</v>
      </c>
      <c r="L901" s="8">
        <f>Table21[[#This Row],[Abs Erorr 2]]/Table21[[#This Row],[Adj Close]]</f>
        <v>1.7955559290461172E-2</v>
      </c>
      <c r="M901" s="6">
        <f t="shared" si="69"/>
        <v>4.6134333333333331</v>
      </c>
      <c r="N901" s="11">
        <f>Table21[[#This Row],[Adj Close]]-Table21[[#This Row],[6-MA]]</f>
        <v>0.14646666666666697</v>
      </c>
      <c r="O901" s="12">
        <f>(Table21[[#This Row],[Adj Close]]-M901)^2</f>
        <v>2.1452484444444534E-2</v>
      </c>
      <c r="P901" s="12">
        <f>ABS(Table21[[#This Row],[Erorr 3]])</f>
        <v>0.14646666666666697</v>
      </c>
      <c r="Q901" s="182">
        <f>Table21[[#This Row],[Abs Erorr 3]]/Table21[[#This Row],[Adj Close]]</f>
        <v>3.0770954571874821E-2</v>
      </c>
    </row>
    <row r="902" spans="1:17" x14ac:dyDescent="0.3">
      <c r="A902" s="72">
        <v>44771</v>
      </c>
      <c r="B902" s="95">
        <v>4.7416</v>
      </c>
      <c r="C902" s="6">
        <f t="shared" si="71"/>
        <v>4.7599</v>
      </c>
      <c r="D902" s="19">
        <f>Table21[[#This Row],[Adj Close]]-Table21[[#This Row],[Naive Trend ]]</f>
        <v>-1.8299999999999983E-2</v>
      </c>
      <c r="E902" s="7">
        <f t="shared" si="70"/>
        <v>3.3488999999999936E-4</v>
      </c>
      <c r="F902" s="7">
        <f>ABS(Table21[[#This Row],[Erorr 1]])</f>
        <v>1.8299999999999983E-2</v>
      </c>
      <c r="G902" s="8">
        <f>Table21[[#This Row],[Abs Erorr 1]]/Table21[[#This Row],[Adj Close]]</f>
        <v>3.8594567234688675E-3</v>
      </c>
      <c r="H902" s="6">
        <f t="shared" ref="H902:H965" si="73">AVERAGE(B899:B901)</f>
        <v>4.7019000000000002</v>
      </c>
      <c r="I902" s="9">
        <f>(Table21[[#This Row],[Adj Close]]-Table21[[#This Row],[3-MA]])</f>
        <v>3.9699999999999847E-2</v>
      </c>
      <c r="J902" s="5">
        <f t="shared" si="72"/>
        <v>1.5760899999999879E-3</v>
      </c>
      <c r="K902" s="5">
        <f>ABS(Table21[[#This Row],[Erorr 2]])</f>
        <v>3.9699999999999847E-2</v>
      </c>
      <c r="L902" s="8">
        <f>Table21[[#This Row],[Abs Erorr 2]]/Table21[[#This Row],[Adj Close]]</f>
        <v>8.3727011979078461E-3</v>
      </c>
      <c r="M902" s="6">
        <f t="shared" si="69"/>
        <v>4.6897166666666665</v>
      </c>
      <c r="N902" s="11">
        <f>Table21[[#This Row],[Adj Close]]-Table21[[#This Row],[6-MA]]</f>
        <v>5.1883333333333503E-2</v>
      </c>
      <c r="O902" s="12">
        <f>(Table21[[#This Row],[Adj Close]]-M902)^2</f>
        <v>2.6918802777777954E-3</v>
      </c>
      <c r="P902" s="12">
        <f>ABS(Table21[[#This Row],[Erorr 3]])</f>
        <v>5.1883333333333503E-2</v>
      </c>
      <c r="Q902" s="182">
        <f>Table21[[#This Row],[Abs Erorr 3]]/Table21[[#This Row],[Adj Close]]</f>
        <v>1.0942157358978721E-2</v>
      </c>
    </row>
    <row r="903" spans="1:17" x14ac:dyDescent="0.3">
      <c r="A903" s="72">
        <v>44774</v>
      </c>
      <c r="B903" s="95">
        <v>4.7873999999999999</v>
      </c>
      <c r="C903" s="6">
        <f t="shared" si="71"/>
        <v>4.7416</v>
      </c>
      <c r="D903" s="19">
        <f>Table21[[#This Row],[Adj Close]]-Table21[[#This Row],[Naive Trend ]]</f>
        <v>4.5799999999999841E-2</v>
      </c>
      <c r="E903" s="7">
        <f t="shared" si="70"/>
        <v>2.0976399999999853E-3</v>
      </c>
      <c r="F903" s="7">
        <f>ABS(Table21[[#This Row],[Erorr 1]])</f>
        <v>4.5799999999999841E-2</v>
      </c>
      <c r="G903" s="8">
        <f>Table21[[#This Row],[Abs Erorr 1]]/Table21[[#This Row],[Adj Close]]</f>
        <v>9.5667794627563689E-3</v>
      </c>
      <c r="H903" s="6">
        <f t="shared" si="73"/>
        <v>4.7446333333333337</v>
      </c>
      <c r="I903" s="9">
        <f>(Table21[[#This Row],[Adj Close]]-Table21[[#This Row],[3-MA]])</f>
        <v>4.2766666666666175E-2</v>
      </c>
      <c r="J903" s="5">
        <f t="shared" si="72"/>
        <v>1.8289877777777357E-3</v>
      </c>
      <c r="K903" s="5">
        <f>ABS(Table21[[#This Row],[Erorr 2]])</f>
        <v>4.2766666666666175E-2</v>
      </c>
      <c r="L903" s="8">
        <f>Table21[[#This Row],[Abs Erorr 2]]/Table21[[#This Row],[Adj Close]]</f>
        <v>8.9331717981923752E-3</v>
      </c>
      <c r="M903" s="6">
        <f t="shared" si="69"/>
        <v>4.6988666666666665</v>
      </c>
      <c r="N903" s="11">
        <f>Table21[[#This Row],[Adj Close]]-Table21[[#This Row],[6-MA]]</f>
        <v>8.8533333333333353E-2</v>
      </c>
      <c r="O903" s="12">
        <f>(Table21[[#This Row],[Adj Close]]-M903)^2</f>
        <v>7.8381511111111149E-3</v>
      </c>
      <c r="P903" s="12">
        <f>ABS(Table21[[#This Row],[Erorr 3]])</f>
        <v>8.8533333333333353E-2</v>
      </c>
      <c r="Q903" s="182">
        <f>Table21[[#This Row],[Abs Erorr 3]]/Table21[[#This Row],[Adj Close]]</f>
        <v>1.849298853936027E-2</v>
      </c>
    </row>
    <row r="904" spans="1:17" x14ac:dyDescent="0.3">
      <c r="A904" s="72">
        <v>44775</v>
      </c>
      <c r="B904" s="95">
        <v>4.7141000000000002</v>
      </c>
      <c r="C904" s="6">
        <f t="shared" si="71"/>
        <v>4.7873999999999999</v>
      </c>
      <c r="D904" s="19">
        <f>Table21[[#This Row],[Adj Close]]-Table21[[#This Row],[Naive Trend ]]</f>
        <v>-7.3299999999999699E-2</v>
      </c>
      <c r="E904" s="7">
        <f t="shared" si="70"/>
        <v>5.3728899999999557E-3</v>
      </c>
      <c r="F904" s="7">
        <f>ABS(Table21[[#This Row],[Erorr 1]])</f>
        <v>7.3299999999999699E-2</v>
      </c>
      <c r="G904" s="8">
        <f>Table21[[#This Row],[Abs Erorr 1]]/Table21[[#This Row],[Adj Close]]</f>
        <v>1.5549097388684945E-2</v>
      </c>
      <c r="H904" s="6">
        <f t="shared" si="73"/>
        <v>4.7629666666666663</v>
      </c>
      <c r="I904" s="9">
        <f>(Table21[[#This Row],[Adj Close]]-Table21[[#This Row],[3-MA]])</f>
        <v>-4.886666666666617E-2</v>
      </c>
      <c r="J904" s="5">
        <f t="shared" si="72"/>
        <v>2.3879511111110628E-3</v>
      </c>
      <c r="K904" s="5">
        <f>ABS(Table21[[#This Row],[Erorr 2]])</f>
        <v>4.886666666666617E-2</v>
      </c>
      <c r="L904" s="8">
        <f>Table21[[#This Row],[Abs Erorr 2]]/Table21[[#This Row],[Adj Close]]</f>
        <v>1.0366064925789901E-2</v>
      </c>
      <c r="M904" s="6">
        <f t="shared" si="69"/>
        <v>4.7186999999999992</v>
      </c>
      <c r="N904" s="11">
        <f>Table21[[#This Row],[Adj Close]]-Table21[[#This Row],[6-MA]]</f>
        <v>-4.5999999999990493E-3</v>
      </c>
      <c r="O904" s="12">
        <f>(Table21[[#This Row],[Adj Close]]-M904)^2</f>
        <v>2.1159999999991253E-5</v>
      </c>
      <c r="P904" s="12">
        <f>ABS(Table21[[#This Row],[Erorr 3]])</f>
        <v>4.5999999999990493E-3</v>
      </c>
      <c r="Q904" s="182">
        <f>Table21[[#This Row],[Abs Erorr 3]]/Table21[[#This Row],[Adj Close]]</f>
        <v>9.7579601620649732E-4</v>
      </c>
    </row>
    <row r="905" spans="1:17" x14ac:dyDescent="0.3">
      <c r="A905" s="72">
        <v>44776</v>
      </c>
      <c r="B905" s="95">
        <v>4.7782</v>
      </c>
      <c r="C905" s="6">
        <f t="shared" si="71"/>
        <v>4.7141000000000002</v>
      </c>
      <c r="D905" s="19">
        <f>Table21[[#This Row],[Adj Close]]-Table21[[#This Row],[Naive Trend ]]</f>
        <v>6.4099999999999824E-2</v>
      </c>
      <c r="E905" s="7">
        <f t="shared" si="70"/>
        <v>4.1088099999999775E-3</v>
      </c>
      <c r="F905" s="7">
        <f>ABS(Table21[[#This Row],[Erorr 1]])</f>
        <v>6.4099999999999824E-2</v>
      </c>
      <c r="G905" s="8">
        <f>Table21[[#This Row],[Abs Erorr 1]]/Table21[[#This Row],[Adj Close]]</f>
        <v>1.34150935498723E-2</v>
      </c>
      <c r="H905" s="6">
        <f t="shared" si="73"/>
        <v>4.7477</v>
      </c>
      <c r="I905" s="9">
        <f>(Table21[[#This Row],[Adj Close]]-Table21[[#This Row],[3-MA]])</f>
        <v>3.0499999999999972E-2</v>
      </c>
      <c r="J905" s="5">
        <f t="shared" si="72"/>
        <v>9.3024999999999824E-4</v>
      </c>
      <c r="K905" s="5">
        <f>ABS(Table21[[#This Row],[Erorr 2]])</f>
        <v>3.0499999999999972E-2</v>
      </c>
      <c r="L905" s="8">
        <f>Table21[[#This Row],[Abs Erorr 2]]/Table21[[#This Row],[Adj Close]]</f>
        <v>6.3831568373027437E-3</v>
      </c>
      <c r="M905" s="6">
        <f t="shared" ref="M905:M968" si="74">AVERAGE(B899:B904)</f>
        <v>4.724800000000001</v>
      </c>
      <c r="N905" s="11">
        <f>Table21[[#This Row],[Adj Close]]-Table21[[#This Row],[6-MA]]</f>
        <v>5.3399999999999004E-2</v>
      </c>
      <c r="O905" s="12">
        <f>(Table21[[#This Row],[Adj Close]]-M905)^2</f>
        <v>2.8515599999998937E-3</v>
      </c>
      <c r="P905" s="12">
        <f>ABS(Table21[[#This Row],[Erorr 3]])</f>
        <v>5.3399999999999004E-2</v>
      </c>
      <c r="Q905" s="182">
        <f>Table21[[#This Row],[Abs Erorr 3]]/Table21[[#This Row],[Adj Close]]</f>
        <v>1.1175756561047885E-2</v>
      </c>
    </row>
    <row r="906" spans="1:17" x14ac:dyDescent="0.3">
      <c r="A906" s="72">
        <v>44777</v>
      </c>
      <c r="B906" s="95">
        <v>4.7873999999999999</v>
      </c>
      <c r="C906" s="6">
        <f t="shared" si="71"/>
        <v>4.7782</v>
      </c>
      <c r="D906" s="19">
        <f>Table21[[#This Row],[Adj Close]]-Table21[[#This Row],[Naive Trend ]]</f>
        <v>9.1999999999998749E-3</v>
      </c>
      <c r="E906" s="7">
        <f t="shared" si="70"/>
        <v>8.4639999999997699E-5</v>
      </c>
      <c r="F906" s="7">
        <f>ABS(Table21[[#This Row],[Erorr 1]])</f>
        <v>9.1999999999998749E-3</v>
      </c>
      <c r="G906" s="8">
        <f>Table21[[#This Row],[Abs Erorr 1]]/Table21[[#This Row],[Adj Close]]</f>
        <v>1.9217111584575919E-3</v>
      </c>
      <c r="H906" s="6">
        <f t="shared" si="73"/>
        <v>4.7599</v>
      </c>
      <c r="I906" s="9">
        <f>(Table21[[#This Row],[Adj Close]]-Table21[[#This Row],[3-MA]])</f>
        <v>2.7499999999999858E-2</v>
      </c>
      <c r="J906" s="5">
        <f t="shared" si="72"/>
        <v>7.5624999999999217E-4</v>
      </c>
      <c r="K906" s="5">
        <f>ABS(Table21[[#This Row],[Erorr 2]])</f>
        <v>2.7499999999999858E-2</v>
      </c>
      <c r="L906" s="8">
        <f>Table21[[#This Row],[Abs Erorr 2]]/Table21[[#This Row],[Adj Close]]</f>
        <v>5.7442453106069805E-3</v>
      </c>
      <c r="M906" s="6">
        <f t="shared" si="74"/>
        <v>4.7522666666666664</v>
      </c>
      <c r="N906" s="11">
        <f>Table21[[#This Row],[Adj Close]]-Table21[[#This Row],[6-MA]]</f>
        <v>3.5133333333333461E-2</v>
      </c>
      <c r="O906" s="12">
        <f>(Table21[[#This Row],[Adj Close]]-M906)^2</f>
        <v>1.2343511111111202E-3</v>
      </c>
      <c r="P906" s="12">
        <f>ABS(Table21[[#This Row],[Erorr 3]])</f>
        <v>3.5133333333333461E-2</v>
      </c>
      <c r="Q906" s="182">
        <f>Table21[[#This Row],[Abs Erorr 3]]/Table21[[#This Row],[Adj Close]]</f>
        <v>7.3387085543997702E-3</v>
      </c>
    </row>
    <row r="907" spans="1:17" x14ac:dyDescent="0.3">
      <c r="A907" s="72">
        <v>44778</v>
      </c>
      <c r="B907" s="95">
        <v>4.8148</v>
      </c>
      <c r="C907" s="6">
        <f t="shared" si="71"/>
        <v>4.7873999999999999</v>
      </c>
      <c r="D907" s="19">
        <f>Table21[[#This Row],[Adj Close]]-Table21[[#This Row],[Naive Trend ]]</f>
        <v>2.7400000000000091E-2</v>
      </c>
      <c r="E907" s="7">
        <f t="shared" si="70"/>
        <v>7.5076000000000493E-4</v>
      </c>
      <c r="F907" s="7">
        <f>ABS(Table21[[#This Row],[Erorr 1]])</f>
        <v>2.7400000000000091E-2</v>
      </c>
      <c r="G907" s="8">
        <f>Table21[[#This Row],[Abs Erorr 1]]/Table21[[#This Row],[Adj Close]]</f>
        <v>5.6907867408822988E-3</v>
      </c>
      <c r="H907" s="6">
        <f t="shared" si="73"/>
        <v>4.7599</v>
      </c>
      <c r="I907" s="9">
        <f>(Table21[[#This Row],[Adj Close]]-Table21[[#This Row],[3-MA]])</f>
        <v>5.4899999999999949E-2</v>
      </c>
      <c r="J907" s="5">
        <f t="shared" si="72"/>
        <v>3.0140099999999945E-3</v>
      </c>
      <c r="K907" s="5">
        <f>ABS(Table21[[#This Row],[Erorr 2]])</f>
        <v>5.4899999999999949E-2</v>
      </c>
      <c r="L907" s="8">
        <f>Table21[[#This Row],[Abs Erorr 2]]/Table21[[#This Row],[Adj Close]]</f>
        <v>1.1402342776439301E-2</v>
      </c>
      <c r="M907" s="6">
        <f t="shared" si="74"/>
        <v>4.7614333333333327</v>
      </c>
      <c r="N907" s="11">
        <f>Table21[[#This Row],[Adj Close]]-Table21[[#This Row],[6-MA]]</f>
        <v>5.3366666666667228E-2</v>
      </c>
      <c r="O907" s="12">
        <f>(Table21[[#This Row],[Adj Close]]-M907)^2</f>
        <v>2.8480011111111712E-3</v>
      </c>
      <c r="P907" s="12">
        <f>ABS(Table21[[#This Row],[Erorr 3]])</f>
        <v>5.3366666666667228E-2</v>
      </c>
      <c r="Q907" s="182">
        <f>Table21[[#This Row],[Abs Erorr 3]]/Table21[[#This Row],[Adj Close]]</f>
        <v>1.1083880258093218E-2</v>
      </c>
    </row>
    <row r="908" spans="1:17" x14ac:dyDescent="0.3">
      <c r="A908" s="72">
        <v>44781</v>
      </c>
      <c r="B908" s="95">
        <v>4.7599</v>
      </c>
      <c r="C908" s="6">
        <f t="shared" si="71"/>
        <v>4.8148</v>
      </c>
      <c r="D908" s="19">
        <f>Table21[[#This Row],[Adj Close]]-Table21[[#This Row],[Naive Trend ]]</f>
        <v>-5.4899999999999949E-2</v>
      </c>
      <c r="E908" s="7">
        <f t="shared" si="70"/>
        <v>3.0140099999999945E-3</v>
      </c>
      <c r="F908" s="7">
        <f>ABS(Table21[[#This Row],[Erorr 1]])</f>
        <v>5.4899999999999949E-2</v>
      </c>
      <c r="G908" s="8">
        <f>Table21[[#This Row],[Abs Erorr 1]]/Table21[[#This Row],[Adj Close]]</f>
        <v>1.1533855753272117E-2</v>
      </c>
      <c r="H908" s="6">
        <f t="shared" si="73"/>
        <v>4.7934666666666663</v>
      </c>
      <c r="I908" s="9">
        <f>(Table21[[#This Row],[Adj Close]]-Table21[[#This Row],[3-MA]])</f>
        <v>-3.3566666666666301E-2</v>
      </c>
      <c r="J908" s="5">
        <f t="shared" si="72"/>
        <v>1.1267211111110865E-3</v>
      </c>
      <c r="K908" s="5">
        <f>ABS(Table21[[#This Row],[Erorr 2]])</f>
        <v>3.3566666666666301E-2</v>
      </c>
      <c r="L908" s="8">
        <f>Table21[[#This Row],[Abs Erorr 2]]/Table21[[#This Row],[Adj Close]]</f>
        <v>7.0519688788979393E-3</v>
      </c>
      <c r="M908" s="6">
        <f t="shared" si="74"/>
        <v>4.7705833333333336</v>
      </c>
      <c r="N908" s="11">
        <f>Table21[[#This Row],[Adj Close]]-Table21[[#This Row],[6-MA]]</f>
        <v>-1.06833333333336E-2</v>
      </c>
      <c r="O908" s="12">
        <f>(Table21[[#This Row],[Adj Close]]-M908)^2</f>
        <v>1.1413361111111682E-4</v>
      </c>
      <c r="P908" s="12">
        <f>ABS(Table21[[#This Row],[Erorr 3]])</f>
        <v>1.06833333333336E-2</v>
      </c>
      <c r="Q908" s="182">
        <f>Table21[[#This Row],[Abs Erorr 3]]/Table21[[#This Row],[Adj Close]]</f>
        <v>2.2444449113077167E-3</v>
      </c>
    </row>
    <row r="909" spans="1:17" x14ac:dyDescent="0.3">
      <c r="A909" s="72">
        <v>44782</v>
      </c>
      <c r="B909" s="95">
        <v>4.6501000000000001</v>
      </c>
      <c r="C909" s="6">
        <f t="shared" si="71"/>
        <v>4.7599</v>
      </c>
      <c r="D909" s="19">
        <f>Table21[[#This Row],[Adj Close]]-Table21[[#This Row],[Naive Trend ]]</f>
        <v>-0.1097999999999999</v>
      </c>
      <c r="E909" s="7">
        <f t="shared" si="70"/>
        <v>1.2056039999999978E-2</v>
      </c>
      <c r="F909" s="7">
        <f>ABS(Table21[[#This Row],[Erorr 1]])</f>
        <v>0.1097999999999999</v>
      </c>
      <c r="G909" s="8">
        <f>Table21[[#This Row],[Abs Erorr 1]]/Table21[[#This Row],[Adj Close]]</f>
        <v>2.361239543235627E-2</v>
      </c>
      <c r="H909" s="6">
        <f t="shared" si="73"/>
        <v>4.7873666666666663</v>
      </c>
      <c r="I909" s="9">
        <f>(Table21[[#This Row],[Adj Close]]-Table21[[#This Row],[3-MA]])</f>
        <v>-0.1372666666666662</v>
      </c>
      <c r="J909" s="5">
        <f t="shared" si="72"/>
        <v>1.884213777777765E-2</v>
      </c>
      <c r="K909" s="5">
        <f>ABS(Table21[[#This Row],[Erorr 2]])</f>
        <v>0.1372666666666662</v>
      </c>
      <c r="L909" s="8">
        <f>Table21[[#This Row],[Abs Erorr 2]]/Table21[[#This Row],[Adj Close]]</f>
        <v>2.9519078442757404E-2</v>
      </c>
      <c r="M909" s="6">
        <f t="shared" si="74"/>
        <v>4.7736333333333336</v>
      </c>
      <c r="N909" s="11">
        <f>Table21[[#This Row],[Adj Close]]-Table21[[#This Row],[6-MA]]</f>
        <v>-0.12353333333333349</v>
      </c>
      <c r="O909" s="12">
        <f>(Table21[[#This Row],[Adj Close]]-M909)^2</f>
        <v>1.5260484444444484E-2</v>
      </c>
      <c r="P909" s="12">
        <f>ABS(Table21[[#This Row],[Erorr 3]])</f>
        <v>0.12353333333333349</v>
      </c>
      <c r="Q909" s="182">
        <f>Table21[[#This Row],[Abs Erorr 3]]/Table21[[#This Row],[Adj Close]]</f>
        <v>2.6565736937556931E-2</v>
      </c>
    </row>
    <row r="910" spans="1:17" x14ac:dyDescent="0.3">
      <c r="A910" s="72">
        <v>44783</v>
      </c>
      <c r="B910" s="95">
        <v>4.7690999999999999</v>
      </c>
      <c r="C910" s="6">
        <f t="shared" si="71"/>
        <v>4.6501000000000001</v>
      </c>
      <c r="D910" s="19">
        <f>Table21[[#This Row],[Adj Close]]-Table21[[#This Row],[Naive Trend ]]</f>
        <v>0.11899999999999977</v>
      </c>
      <c r="E910" s="7">
        <f t="shared" si="70"/>
        <v>1.4160999999999946E-2</v>
      </c>
      <c r="F910" s="7">
        <f>ABS(Table21[[#This Row],[Erorr 1]])</f>
        <v>0.11899999999999977</v>
      </c>
      <c r="G910" s="8">
        <f>Table21[[#This Row],[Abs Erorr 1]]/Table21[[#This Row],[Adj Close]]</f>
        <v>2.4952297079113412E-2</v>
      </c>
      <c r="H910" s="6">
        <f t="shared" si="73"/>
        <v>4.7416</v>
      </c>
      <c r="I910" s="9">
        <f>(Table21[[#This Row],[Adj Close]]-Table21[[#This Row],[3-MA]])</f>
        <v>2.7499999999999858E-2</v>
      </c>
      <c r="J910" s="5">
        <f t="shared" si="72"/>
        <v>7.5624999999999217E-4</v>
      </c>
      <c r="K910" s="5">
        <f>ABS(Table21[[#This Row],[Erorr 2]])</f>
        <v>2.7499999999999858E-2</v>
      </c>
      <c r="L910" s="8">
        <f>Table21[[#This Row],[Abs Erorr 2]]/Table21[[#This Row],[Adj Close]]</f>
        <v>5.7662871401312323E-3</v>
      </c>
      <c r="M910" s="6">
        <f t="shared" si="74"/>
        <v>4.75075</v>
      </c>
      <c r="N910" s="11">
        <f>Table21[[#This Row],[Adj Close]]-Table21[[#This Row],[6-MA]]</f>
        <v>1.8349999999999866E-2</v>
      </c>
      <c r="O910" s="12">
        <f>(Table21[[#This Row],[Adj Close]]-M910)^2</f>
        <v>3.3672249999999509E-4</v>
      </c>
      <c r="P910" s="12">
        <f>ABS(Table21[[#This Row],[Erorr 3]])</f>
        <v>1.8349999999999866E-2</v>
      </c>
      <c r="Q910" s="182">
        <f>Table21[[#This Row],[Abs Erorr 3]]/Table21[[#This Row],[Adj Close]]</f>
        <v>3.8476861462330139E-3</v>
      </c>
    </row>
    <row r="911" spans="1:17" x14ac:dyDescent="0.3">
      <c r="A911" s="72">
        <v>44784</v>
      </c>
      <c r="B911" s="95">
        <v>4.7690999999999999</v>
      </c>
      <c r="C911" s="6">
        <f t="shared" si="71"/>
        <v>4.7690999999999999</v>
      </c>
      <c r="D911" s="19">
        <f>Table21[[#This Row],[Adj Close]]-Table21[[#This Row],[Naive Trend ]]</f>
        <v>0</v>
      </c>
      <c r="E911" s="7">
        <f t="shared" si="70"/>
        <v>0</v>
      </c>
      <c r="F911" s="7">
        <f>ABS(Table21[[#This Row],[Erorr 1]])</f>
        <v>0</v>
      </c>
      <c r="G911" s="8">
        <f>Table21[[#This Row],[Abs Erorr 1]]/Table21[[#This Row],[Adj Close]]</f>
        <v>0</v>
      </c>
      <c r="H911" s="6">
        <f t="shared" si="73"/>
        <v>4.7263666666666664</v>
      </c>
      <c r="I911" s="9">
        <f>(Table21[[#This Row],[Adj Close]]-Table21[[#This Row],[3-MA]])</f>
        <v>4.2733333333333512E-2</v>
      </c>
      <c r="J911" s="5">
        <f t="shared" si="72"/>
        <v>1.8261377777777929E-3</v>
      </c>
      <c r="K911" s="5">
        <f>ABS(Table21[[#This Row],[Erorr 2]])</f>
        <v>4.2733333333333512E-2</v>
      </c>
      <c r="L911" s="8">
        <f>Table21[[#This Row],[Abs Erorr 2]]/Table21[[#This Row],[Adj Close]]</f>
        <v>8.9604607438161319E-3</v>
      </c>
      <c r="M911" s="6">
        <f t="shared" si="74"/>
        <v>4.7599166666666664</v>
      </c>
      <c r="N911" s="11">
        <f>Table21[[#This Row],[Adj Close]]-Table21[[#This Row],[6-MA]]</f>
        <v>9.1833333333335432E-3</v>
      </c>
      <c r="O911" s="12">
        <f>(Table21[[#This Row],[Adj Close]]-M911)^2</f>
        <v>8.4333611111114966E-5</v>
      </c>
      <c r="P911" s="12">
        <f>ABS(Table21[[#This Row],[Erorr 3]])</f>
        <v>9.1833333333335432E-3</v>
      </c>
      <c r="Q911" s="182">
        <f>Table21[[#This Row],[Abs Erorr 3]]/Table21[[#This Row],[Adj Close]]</f>
        <v>1.9255904328559987E-3</v>
      </c>
    </row>
    <row r="912" spans="1:17" x14ac:dyDescent="0.3">
      <c r="A912" s="72">
        <v>44785</v>
      </c>
      <c r="B912" s="95">
        <v>4.7690999999999999</v>
      </c>
      <c r="C912" s="6">
        <f t="shared" si="71"/>
        <v>4.7690999999999999</v>
      </c>
      <c r="D912" s="19">
        <f>Table21[[#This Row],[Adj Close]]-Table21[[#This Row],[Naive Trend ]]</f>
        <v>0</v>
      </c>
      <c r="E912" s="7">
        <f t="shared" si="70"/>
        <v>0</v>
      </c>
      <c r="F912" s="7">
        <f>ABS(Table21[[#This Row],[Erorr 1]])</f>
        <v>0</v>
      </c>
      <c r="G912" s="8">
        <f>Table21[[#This Row],[Abs Erorr 1]]/Table21[[#This Row],[Adj Close]]</f>
        <v>0</v>
      </c>
      <c r="H912" s="6">
        <f t="shared" si="73"/>
        <v>4.7294333333333336</v>
      </c>
      <c r="I912" s="9">
        <f>(Table21[[#This Row],[Adj Close]]-Table21[[#This Row],[3-MA]])</f>
        <v>3.9666666666666295E-2</v>
      </c>
      <c r="J912" s="5">
        <f t="shared" si="72"/>
        <v>1.5734444444444149E-3</v>
      </c>
      <c r="K912" s="5">
        <f>ABS(Table21[[#This Row],[Erorr 2]])</f>
        <v>3.9666666666666295E-2</v>
      </c>
      <c r="L912" s="8">
        <f>Table21[[#This Row],[Abs Erorr 2]]/Table21[[#This Row],[Adj Close]]</f>
        <v>8.3174323597044082E-3</v>
      </c>
      <c r="M912" s="6">
        <f t="shared" si="74"/>
        <v>4.7584000000000009</v>
      </c>
      <c r="N912" s="11">
        <f>Table21[[#This Row],[Adj Close]]-Table21[[#This Row],[6-MA]]</f>
        <v>1.0699999999999044E-2</v>
      </c>
      <c r="O912" s="12">
        <f>(Table21[[#This Row],[Adj Close]]-M912)^2</f>
        <v>1.1448999999997953E-4</v>
      </c>
      <c r="P912" s="12">
        <f>ABS(Table21[[#This Row],[Erorr 3]])</f>
        <v>1.0699999999999044E-2</v>
      </c>
      <c r="Q912" s="182">
        <f>Table21[[#This Row],[Abs Erorr 3]]/Table21[[#This Row],[Adj Close]]</f>
        <v>2.2436099054326903E-3</v>
      </c>
    </row>
    <row r="913" spans="1:17" x14ac:dyDescent="0.3">
      <c r="A913" s="72">
        <v>44788</v>
      </c>
      <c r="B913" s="95">
        <v>4.6775000000000002</v>
      </c>
      <c r="C913" s="6">
        <f t="shared" si="71"/>
        <v>4.7690999999999999</v>
      </c>
      <c r="D913" s="19">
        <f>Table21[[#This Row],[Adj Close]]-Table21[[#This Row],[Naive Trend ]]</f>
        <v>-9.1599999999999682E-2</v>
      </c>
      <c r="E913" s="7">
        <f t="shared" si="70"/>
        <v>8.3905599999999411E-3</v>
      </c>
      <c r="F913" s="7">
        <f>ABS(Table21[[#This Row],[Erorr 1]])</f>
        <v>9.1599999999999682E-2</v>
      </c>
      <c r="G913" s="8">
        <f>Table21[[#This Row],[Abs Erorr 1]]/Table21[[#This Row],[Adj Close]]</f>
        <v>1.9583110636023447E-2</v>
      </c>
      <c r="H913" s="6">
        <f t="shared" si="73"/>
        <v>4.7690999999999999</v>
      </c>
      <c r="I913" s="9">
        <f>(Table21[[#This Row],[Adj Close]]-Table21[[#This Row],[3-MA]])</f>
        <v>-9.1599999999999682E-2</v>
      </c>
      <c r="J913" s="5">
        <f t="shared" si="72"/>
        <v>8.3905599999999411E-3</v>
      </c>
      <c r="K913" s="5">
        <f>ABS(Table21[[#This Row],[Erorr 2]])</f>
        <v>9.1599999999999682E-2</v>
      </c>
      <c r="L913" s="8">
        <f>Table21[[#This Row],[Abs Erorr 2]]/Table21[[#This Row],[Adj Close]]</f>
        <v>1.9583110636023447E-2</v>
      </c>
      <c r="M913" s="6">
        <f t="shared" si="74"/>
        <v>4.75535</v>
      </c>
      <c r="N913" s="11">
        <f>Table21[[#This Row],[Adj Close]]-Table21[[#This Row],[6-MA]]</f>
        <v>-7.7849999999999753E-2</v>
      </c>
      <c r="O913" s="12">
        <f>(Table21[[#This Row],[Adj Close]]-M913)^2</f>
        <v>6.0606224999999615E-3</v>
      </c>
      <c r="P913" s="12">
        <f>ABS(Table21[[#This Row],[Erorr 3]])</f>
        <v>7.7849999999999753E-2</v>
      </c>
      <c r="Q913" s="182">
        <f>Table21[[#This Row],[Abs Erorr 3]]/Table21[[#This Row],[Adj Close]]</f>
        <v>1.6643506146445698E-2</v>
      </c>
    </row>
    <row r="914" spans="1:17" x14ac:dyDescent="0.3">
      <c r="A914" s="72">
        <v>44789</v>
      </c>
      <c r="B914" s="95">
        <v>4.7324000000000002</v>
      </c>
      <c r="C914" s="6">
        <f t="shared" si="71"/>
        <v>4.6775000000000002</v>
      </c>
      <c r="D914" s="19">
        <f>Table21[[#This Row],[Adj Close]]-Table21[[#This Row],[Naive Trend ]]</f>
        <v>5.4899999999999949E-2</v>
      </c>
      <c r="E914" s="7">
        <f t="shared" si="70"/>
        <v>3.0140099999999945E-3</v>
      </c>
      <c r="F914" s="7">
        <f>ABS(Table21[[#This Row],[Erorr 1]])</f>
        <v>5.4899999999999949E-2</v>
      </c>
      <c r="G914" s="8">
        <f>Table21[[#This Row],[Abs Erorr 1]]/Table21[[#This Row],[Adj Close]]</f>
        <v>1.1600879046572553E-2</v>
      </c>
      <c r="H914" s="6">
        <f t="shared" si="73"/>
        <v>4.7385666666666664</v>
      </c>
      <c r="I914" s="9">
        <f>(Table21[[#This Row],[Adj Close]]-Table21[[#This Row],[3-MA]])</f>
        <v>-6.1666666666662096E-3</v>
      </c>
      <c r="J914" s="5">
        <f t="shared" si="72"/>
        <v>3.802777777777214E-5</v>
      </c>
      <c r="K914" s="5">
        <f>ABS(Table21[[#This Row],[Erorr 2]])</f>
        <v>6.1666666666662096E-3</v>
      </c>
      <c r="L914" s="8">
        <f>Table21[[#This Row],[Abs Erorr 2]]/Table21[[#This Row],[Adj Close]]</f>
        <v>1.3030738455469127E-3</v>
      </c>
      <c r="M914" s="6">
        <f t="shared" si="74"/>
        <v>4.7324666666666673</v>
      </c>
      <c r="N914" s="11">
        <f>Table21[[#This Row],[Adj Close]]-Table21[[#This Row],[6-MA]]</f>
        <v>-6.6666666667103414E-5</v>
      </c>
      <c r="O914" s="12">
        <f>(Table21[[#This Row],[Adj Close]]-M914)^2</f>
        <v>4.4444444445026778E-9</v>
      </c>
      <c r="P914" s="12">
        <f>ABS(Table21[[#This Row],[Erorr 3]])</f>
        <v>6.6666666667103414E-5</v>
      </c>
      <c r="Q914" s="182">
        <f>Table21[[#This Row],[Abs Erorr 3]]/Table21[[#This Row],[Adj Close]]</f>
        <v>1.4087284816816713E-5</v>
      </c>
    </row>
    <row r="915" spans="1:17" x14ac:dyDescent="0.3">
      <c r="A915" s="72">
        <v>44790</v>
      </c>
      <c r="B915" s="95">
        <v>4.6317000000000004</v>
      </c>
      <c r="C915" s="6">
        <f t="shared" si="71"/>
        <v>4.7324000000000002</v>
      </c>
      <c r="D915" s="19">
        <f>Table21[[#This Row],[Adj Close]]-Table21[[#This Row],[Naive Trend ]]</f>
        <v>-0.10069999999999979</v>
      </c>
      <c r="E915" s="7">
        <f t="shared" si="70"/>
        <v>1.0140489999999957E-2</v>
      </c>
      <c r="F915" s="7">
        <f>ABS(Table21[[#This Row],[Erorr 1]])</f>
        <v>0.10069999999999979</v>
      </c>
      <c r="G915" s="8">
        <f>Table21[[#This Row],[Abs Erorr 1]]/Table21[[#This Row],[Adj Close]]</f>
        <v>2.1741477211391018E-2</v>
      </c>
      <c r="H915" s="6">
        <f t="shared" si="73"/>
        <v>4.7263333333333337</v>
      </c>
      <c r="I915" s="9">
        <f>(Table21[[#This Row],[Adj Close]]-Table21[[#This Row],[3-MA]])</f>
        <v>-9.4633333333333347E-2</v>
      </c>
      <c r="J915" s="5">
        <f t="shared" si="72"/>
        <v>8.9554677777777796E-3</v>
      </c>
      <c r="K915" s="5">
        <f>ABS(Table21[[#This Row],[Erorr 2]])</f>
        <v>9.4633333333333347E-2</v>
      </c>
      <c r="L915" s="8">
        <f>Table21[[#This Row],[Abs Erorr 2]]/Table21[[#This Row],[Adj Close]]</f>
        <v>2.0431662960324143E-2</v>
      </c>
      <c r="M915" s="6">
        <f t="shared" si="74"/>
        <v>4.7278833333333337</v>
      </c>
      <c r="N915" s="11">
        <f>Table21[[#This Row],[Adj Close]]-Table21[[#This Row],[6-MA]]</f>
        <v>-9.6183333333333287E-2</v>
      </c>
      <c r="O915" s="12">
        <f>(Table21[[#This Row],[Adj Close]]-M915)^2</f>
        <v>9.251233611111102E-3</v>
      </c>
      <c r="P915" s="12">
        <f>ABS(Table21[[#This Row],[Erorr 3]])</f>
        <v>9.6183333333333287E-2</v>
      </c>
      <c r="Q915" s="182">
        <f>Table21[[#This Row],[Abs Erorr 3]]/Table21[[#This Row],[Adj Close]]</f>
        <v>2.0766313304690132E-2</v>
      </c>
    </row>
    <row r="916" spans="1:17" x14ac:dyDescent="0.3">
      <c r="A916" s="72">
        <v>44791</v>
      </c>
      <c r="B916" s="95">
        <v>4.6958000000000002</v>
      </c>
      <c r="C916" s="6">
        <f t="shared" si="71"/>
        <v>4.6317000000000004</v>
      </c>
      <c r="D916" s="19">
        <f>Table21[[#This Row],[Adj Close]]-Table21[[#This Row],[Naive Trend ]]</f>
        <v>6.4099999999999824E-2</v>
      </c>
      <c r="E916" s="7">
        <f t="shared" si="70"/>
        <v>4.1088099999999775E-3</v>
      </c>
      <c r="F916" s="7">
        <f>ABS(Table21[[#This Row],[Erorr 1]])</f>
        <v>6.4099999999999824E-2</v>
      </c>
      <c r="G916" s="8">
        <f>Table21[[#This Row],[Abs Erorr 1]]/Table21[[#This Row],[Adj Close]]</f>
        <v>1.3650496188082929E-2</v>
      </c>
      <c r="H916" s="6">
        <f t="shared" si="73"/>
        <v>4.6805333333333339</v>
      </c>
      <c r="I916" s="9">
        <f>(Table21[[#This Row],[Adj Close]]-Table21[[#This Row],[3-MA]])</f>
        <v>1.5266666666666318E-2</v>
      </c>
      <c r="J916" s="5">
        <f t="shared" si="72"/>
        <v>2.3307111111110044E-4</v>
      </c>
      <c r="K916" s="5">
        <f>ABS(Table21[[#This Row],[Erorr 2]])</f>
        <v>1.5266666666666318E-2</v>
      </c>
      <c r="L916" s="8">
        <f>Table21[[#This Row],[Abs Erorr 2]]/Table21[[#This Row],[Adj Close]]</f>
        <v>3.2511322174424628E-3</v>
      </c>
      <c r="M916" s="6">
        <f t="shared" si="74"/>
        <v>4.7248166666666664</v>
      </c>
      <c r="N916" s="11">
        <f>Table21[[#This Row],[Adj Close]]-Table21[[#This Row],[6-MA]]</f>
        <v>-2.9016666666666246E-2</v>
      </c>
      <c r="O916" s="12">
        <f>(Table21[[#This Row],[Adj Close]]-M916)^2</f>
        <v>8.4196694444442011E-4</v>
      </c>
      <c r="P916" s="12">
        <f>ABS(Table21[[#This Row],[Erorr 3]])</f>
        <v>2.9016666666666246E-2</v>
      </c>
      <c r="Q916" s="182">
        <f>Table21[[#This Row],[Abs Erorr 3]]/Table21[[#This Row],[Adj Close]]</f>
        <v>6.1792807757285757E-3</v>
      </c>
    </row>
    <row r="917" spans="1:17" x14ac:dyDescent="0.3">
      <c r="A917" s="72">
        <v>44792</v>
      </c>
      <c r="B917" s="95">
        <v>4.6134000000000004</v>
      </c>
      <c r="C917" s="6">
        <f t="shared" si="71"/>
        <v>4.6958000000000002</v>
      </c>
      <c r="D917" s="19">
        <f>Table21[[#This Row],[Adj Close]]-Table21[[#This Row],[Naive Trend ]]</f>
        <v>-8.2399999999999807E-2</v>
      </c>
      <c r="E917" s="7">
        <f t="shared" si="70"/>
        <v>6.7897599999999685E-3</v>
      </c>
      <c r="F917" s="7">
        <f>ABS(Table21[[#This Row],[Erorr 1]])</f>
        <v>8.2399999999999807E-2</v>
      </c>
      <c r="G917" s="8">
        <f>Table21[[#This Row],[Abs Erorr 1]]/Table21[[#This Row],[Adj Close]]</f>
        <v>1.7861013569168031E-2</v>
      </c>
      <c r="H917" s="6">
        <f t="shared" si="73"/>
        <v>4.6866333333333339</v>
      </c>
      <c r="I917" s="9">
        <f>(Table21[[#This Row],[Adj Close]]-Table21[[#This Row],[3-MA]])</f>
        <v>-7.3233333333333483E-2</v>
      </c>
      <c r="J917" s="5">
        <f t="shared" si="72"/>
        <v>5.3631211111111335E-3</v>
      </c>
      <c r="K917" s="5">
        <f>ABS(Table21[[#This Row],[Erorr 2]])</f>
        <v>7.3233333333333483E-2</v>
      </c>
      <c r="L917" s="8">
        <f>Table21[[#This Row],[Abs Erorr 2]]/Table21[[#This Row],[Adj Close]]</f>
        <v>1.5874048062889296E-2</v>
      </c>
      <c r="M917" s="6">
        <f t="shared" si="74"/>
        <v>4.7125999999999992</v>
      </c>
      <c r="N917" s="11">
        <f>Table21[[#This Row],[Adj Close]]-Table21[[#This Row],[6-MA]]</f>
        <v>-9.9199999999998845E-2</v>
      </c>
      <c r="O917" s="12">
        <f>(Table21[[#This Row],[Adj Close]]-M917)^2</f>
        <v>9.8406399999997705E-3</v>
      </c>
      <c r="P917" s="12">
        <f>ABS(Table21[[#This Row],[Erorr 3]])</f>
        <v>9.9199999999998845E-2</v>
      </c>
      <c r="Q917" s="182">
        <f>Table21[[#This Row],[Abs Erorr 3]]/Table21[[#This Row],[Adj Close]]</f>
        <v>2.1502579442493352E-2</v>
      </c>
    </row>
    <row r="918" spans="1:17" x14ac:dyDescent="0.3">
      <c r="A918" s="72">
        <v>44795</v>
      </c>
      <c r="B918" s="95">
        <v>4.5311000000000003</v>
      </c>
      <c r="C918" s="6">
        <f t="shared" si="71"/>
        <v>4.6134000000000004</v>
      </c>
      <c r="D918" s="19">
        <f>Table21[[#This Row],[Adj Close]]-Table21[[#This Row],[Naive Trend ]]</f>
        <v>-8.230000000000004E-2</v>
      </c>
      <c r="E918" s="7">
        <f t="shared" si="70"/>
        <v>6.7732900000000065E-3</v>
      </c>
      <c r="F918" s="7">
        <f>ABS(Table21[[#This Row],[Erorr 1]])</f>
        <v>8.230000000000004E-2</v>
      </c>
      <c r="G918" s="8">
        <f>Table21[[#This Row],[Abs Erorr 1]]/Table21[[#This Row],[Adj Close]]</f>
        <v>1.8163359890534313E-2</v>
      </c>
      <c r="H918" s="6">
        <f t="shared" si="73"/>
        <v>4.6469666666666667</v>
      </c>
      <c r="I918" s="9">
        <f>(Table21[[#This Row],[Adj Close]]-Table21[[#This Row],[3-MA]])</f>
        <v>-0.11586666666666634</v>
      </c>
      <c r="J918" s="5">
        <f t="shared" si="72"/>
        <v>1.3425084444444369E-2</v>
      </c>
      <c r="K918" s="5">
        <f>ABS(Table21[[#This Row],[Erorr 2]])</f>
        <v>0.11586666666666634</v>
      </c>
      <c r="L918" s="8">
        <f>Table21[[#This Row],[Abs Erorr 2]]/Table21[[#This Row],[Adj Close]]</f>
        <v>2.5571421214863131E-2</v>
      </c>
      <c r="M918" s="6">
        <f t="shared" si="74"/>
        <v>4.6866500000000002</v>
      </c>
      <c r="N918" s="11">
        <f>Table21[[#This Row],[Adj Close]]-Table21[[#This Row],[6-MA]]</f>
        <v>-0.15554999999999986</v>
      </c>
      <c r="O918" s="12">
        <f>(Table21[[#This Row],[Adj Close]]-M918)^2</f>
        <v>2.4195802499999954E-2</v>
      </c>
      <c r="P918" s="12">
        <f>ABS(Table21[[#This Row],[Erorr 3]])</f>
        <v>0.15554999999999986</v>
      </c>
      <c r="Q918" s="182">
        <f>Table21[[#This Row],[Abs Erorr 3]]/Table21[[#This Row],[Adj Close]]</f>
        <v>3.4329412283992812E-2</v>
      </c>
    </row>
    <row r="919" spans="1:17" x14ac:dyDescent="0.3">
      <c r="A919" s="72">
        <v>44796</v>
      </c>
      <c r="B919" s="95">
        <v>4.5218999999999996</v>
      </c>
      <c r="C919" s="6">
        <f t="shared" si="71"/>
        <v>4.5311000000000003</v>
      </c>
      <c r="D919" s="19">
        <f>Table21[[#This Row],[Adj Close]]-Table21[[#This Row],[Naive Trend ]]</f>
        <v>-9.2000000000007631E-3</v>
      </c>
      <c r="E919" s="7">
        <f t="shared" si="70"/>
        <v>8.4640000000014043E-5</v>
      </c>
      <c r="F919" s="7">
        <f>ABS(Table21[[#This Row],[Erorr 1]])</f>
        <v>9.2000000000007631E-3</v>
      </c>
      <c r="G919" s="8">
        <f>Table21[[#This Row],[Abs Erorr 1]]/Table21[[#This Row],[Adj Close]]</f>
        <v>2.0345430018356807E-3</v>
      </c>
      <c r="H919" s="6">
        <f t="shared" si="73"/>
        <v>4.6134333333333339</v>
      </c>
      <c r="I919" s="9">
        <f>(Table21[[#This Row],[Adj Close]]-Table21[[#This Row],[3-MA]])</f>
        <v>-9.1533333333334355E-2</v>
      </c>
      <c r="J919" s="5">
        <f t="shared" si="72"/>
        <v>8.3783511111112981E-3</v>
      </c>
      <c r="K919" s="5">
        <f>ABS(Table21[[#This Row],[Erorr 2]])</f>
        <v>9.1533333333334355E-2</v>
      </c>
      <c r="L919" s="8">
        <f>Table21[[#This Row],[Abs Erorr 2]]/Table21[[#This Row],[Adj Close]]</f>
        <v>2.0242228561740499E-2</v>
      </c>
      <c r="M919" s="6">
        <f t="shared" si="74"/>
        <v>4.6469833333333339</v>
      </c>
      <c r="N919" s="11">
        <f>Table21[[#This Row],[Adj Close]]-Table21[[#This Row],[6-MA]]</f>
        <v>-0.12508333333333432</v>
      </c>
      <c r="O919" s="12">
        <f>(Table21[[#This Row],[Adj Close]]-M919)^2</f>
        <v>1.5645840277778024E-2</v>
      </c>
      <c r="P919" s="12">
        <f>ABS(Table21[[#This Row],[Erorr 3]])</f>
        <v>0.12508333333333432</v>
      </c>
      <c r="Q919" s="182">
        <f>Table21[[#This Row],[Abs Erorr 3]]/Table21[[#This Row],[Adj Close]]</f>
        <v>2.7661676139086298E-2</v>
      </c>
    </row>
    <row r="920" spans="1:17" x14ac:dyDescent="0.3">
      <c r="A920" s="72">
        <v>44797</v>
      </c>
      <c r="B920" s="95">
        <v>4.5311000000000003</v>
      </c>
      <c r="C920" s="6">
        <f t="shared" si="71"/>
        <v>4.5218999999999996</v>
      </c>
      <c r="D920" s="19">
        <f>Table21[[#This Row],[Adj Close]]-Table21[[#This Row],[Naive Trend ]]</f>
        <v>9.2000000000007631E-3</v>
      </c>
      <c r="E920" s="7">
        <f t="shared" si="70"/>
        <v>8.4640000000014043E-5</v>
      </c>
      <c r="F920" s="7">
        <f>ABS(Table21[[#This Row],[Erorr 1]])</f>
        <v>9.2000000000007631E-3</v>
      </c>
      <c r="G920" s="8">
        <f>Table21[[#This Row],[Abs Erorr 1]]/Table21[[#This Row],[Adj Close]]</f>
        <v>2.0304120412263605E-3</v>
      </c>
      <c r="H920" s="6">
        <f t="shared" si="73"/>
        <v>4.5554666666666668</v>
      </c>
      <c r="I920" s="9">
        <f>(Table21[[#This Row],[Adj Close]]-Table21[[#This Row],[3-MA]])</f>
        <v>-2.4366666666666426E-2</v>
      </c>
      <c r="J920" s="5">
        <f t="shared" si="72"/>
        <v>5.937344444444327E-4</v>
      </c>
      <c r="K920" s="5">
        <f>ABS(Table21[[#This Row],[Erorr 2]])</f>
        <v>2.4366666666666426E-2</v>
      </c>
      <c r="L920" s="8">
        <f>Table21[[#This Row],[Abs Erorr 2]]/Table21[[#This Row],[Adj Close]]</f>
        <v>5.3776492831026515E-3</v>
      </c>
      <c r="M920" s="6">
        <f t="shared" si="74"/>
        <v>4.6210499999999994</v>
      </c>
      <c r="N920" s="11">
        <f>Table21[[#This Row],[Adj Close]]-Table21[[#This Row],[6-MA]]</f>
        <v>-8.9949999999999086E-2</v>
      </c>
      <c r="O920" s="12">
        <f>(Table21[[#This Row],[Adj Close]]-M920)^2</f>
        <v>8.0910024999998349E-3</v>
      </c>
      <c r="P920" s="12">
        <f>ABS(Table21[[#This Row],[Erorr 3]])</f>
        <v>8.9949999999999086E-2</v>
      </c>
      <c r="Q920" s="182">
        <f>Table21[[#This Row],[Abs Erorr 3]]/Table21[[#This Row],[Adj Close]]</f>
        <v>1.9851691642205883E-2</v>
      </c>
    </row>
    <row r="921" spans="1:17" x14ac:dyDescent="0.3">
      <c r="A921" s="72">
        <v>44798</v>
      </c>
      <c r="B921" s="95">
        <v>4.6409000000000002</v>
      </c>
      <c r="C921" s="6">
        <f t="shared" si="71"/>
        <v>4.5311000000000003</v>
      </c>
      <c r="D921" s="19">
        <f>Table21[[#This Row],[Adj Close]]-Table21[[#This Row],[Naive Trend ]]</f>
        <v>0.1097999999999999</v>
      </c>
      <c r="E921" s="7">
        <f t="shared" si="70"/>
        <v>1.2056039999999978E-2</v>
      </c>
      <c r="F921" s="7">
        <f>ABS(Table21[[#This Row],[Erorr 1]])</f>
        <v>0.1097999999999999</v>
      </c>
      <c r="G921" s="8">
        <f>Table21[[#This Row],[Abs Erorr 1]]/Table21[[#This Row],[Adj Close]]</f>
        <v>2.3659204033700337E-2</v>
      </c>
      <c r="H921" s="6">
        <f t="shared" si="73"/>
        <v>4.528033333333334</v>
      </c>
      <c r="I921" s="9">
        <f>(Table21[[#This Row],[Adj Close]]-Table21[[#This Row],[3-MA]])</f>
        <v>0.11286666666666623</v>
      </c>
      <c r="J921" s="5">
        <f t="shared" si="72"/>
        <v>1.2738884444444345E-2</v>
      </c>
      <c r="K921" s="5">
        <f>ABS(Table21[[#This Row],[Erorr 2]])</f>
        <v>0.11286666666666623</v>
      </c>
      <c r="L921" s="8">
        <f>Table21[[#This Row],[Abs Erorr 2]]/Table21[[#This Row],[Adj Close]]</f>
        <v>2.4319995403190377E-2</v>
      </c>
      <c r="M921" s="6">
        <f t="shared" si="74"/>
        <v>4.5874999999999995</v>
      </c>
      <c r="N921" s="11">
        <f>Table21[[#This Row],[Adj Close]]-Table21[[#This Row],[6-MA]]</f>
        <v>5.340000000000078E-2</v>
      </c>
      <c r="O921" s="12">
        <f>(Table21[[#This Row],[Adj Close]]-M921)^2</f>
        <v>2.8515600000000832E-3</v>
      </c>
      <c r="P921" s="12">
        <f>ABS(Table21[[#This Row],[Erorr 3]])</f>
        <v>5.340000000000078E-2</v>
      </c>
      <c r="Q921" s="182">
        <f>Table21[[#This Row],[Abs Erorr 3]]/Table21[[#This Row],[Adj Close]]</f>
        <v>1.1506388846991053E-2</v>
      </c>
    </row>
    <row r="922" spans="1:17" x14ac:dyDescent="0.3">
      <c r="A922" s="72">
        <v>44799</v>
      </c>
      <c r="B922" s="95">
        <v>4.4577999999999998</v>
      </c>
      <c r="C922" s="6">
        <f t="shared" si="71"/>
        <v>4.6409000000000002</v>
      </c>
      <c r="D922" s="19">
        <f>Table21[[#This Row],[Adj Close]]-Table21[[#This Row],[Naive Trend ]]</f>
        <v>-0.18310000000000048</v>
      </c>
      <c r="E922" s="7">
        <f t="shared" si="70"/>
        <v>3.3525610000000178E-2</v>
      </c>
      <c r="F922" s="7">
        <f>ABS(Table21[[#This Row],[Erorr 1]])</f>
        <v>0.18310000000000048</v>
      </c>
      <c r="G922" s="8">
        <f>Table21[[#This Row],[Abs Erorr 1]]/Table21[[#This Row],[Adj Close]]</f>
        <v>4.1074072412400846E-2</v>
      </c>
      <c r="H922" s="6">
        <f t="shared" si="73"/>
        <v>4.564633333333334</v>
      </c>
      <c r="I922" s="9">
        <f>(Table21[[#This Row],[Adj Close]]-Table21[[#This Row],[3-MA]])</f>
        <v>-0.10683333333333422</v>
      </c>
      <c r="J922" s="5">
        <f t="shared" si="72"/>
        <v>1.1413361111111301E-2</v>
      </c>
      <c r="K922" s="5">
        <f>ABS(Table21[[#This Row],[Erorr 2]])</f>
        <v>0.10683333333333422</v>
      </c>
      <c r="L922" s="8">
        <f>Table21[[#This Row],[Abs Erorr 2]]/Table21[[#This Row],[Adj Close]]</f>
        <v>2.3965483721417342E-2</v>
      </c>
      <c r="M922" s="6">
        <f t="shared" si="74"/>
        <v>4.589033333333334</v>
      </c>
      <c r="N922" s="11">
        <f>Table21[[#This Row],[Adj Close]]-Table21[[#This Row],[6-MA]]</f>
        <v>-0.1312333333333342</v>
      </c>
      <c r="O922" s="12">
        <f>(Table21[[#This Row],[Adj Close]]-M922)^2</f>
        <v>1.7222187777778005E-2</v>
      </c>
      <c r="P922" s="12">
        <f>ABS(Table21[[#This Row],[Erorr 3]])</f>
        <v>0.1312333333333342</v>
      </c>
      <c r="Q922" s="182">
        <f>Table21[[#This Row],[Abs Erorr 3]]/Table21[[#This Row],[Adj Close]]</f>
        <v>2.9439035697728523E-2</v>
      </c>
    </row>
    <row r="923" spans="1:17" x14ac:dyDescent="0.3">
      <c r="A923" s="72">
        <v>44802</v>
      </c>
      <c r="B923" s="95">
        <v>4.4028999999999998</v>
      </c>
      <c r="C923" s="6">
        <f t="shared" si="71"/>
        <v>4.4577999999999998</v>
      </c>
      <c r="D923" s="19">
        <f>Table21[[#This Row],[Adj Close]]-Table21[[#This Row],[Naive Trend ]]</f>
        <v>-5.4899999999999949E-2</v>
      </c>
      <c r="E923" s="7">
        <f t="shared" si="70"/>
        <v>3.0140099999999945E-3</v>
      </c>
      <c r="F923" s="7">
        <f>ABS(Table21[[#This Row],[Erorr 1]])</f>
        <v>5.4899999999999949E-2</v>
      </c>
      <c r="G923" s="8">
        <f>Table21[[#This Row],[Abs Erorr 1]]/Table21[[#This Row],[Adj Close]]</f>
        <v>1.2469054486815496E-2</v>
      </c>
      <c r="H923" s="6">
        <f t="shared" si="73"/>
        <v>4.5432666666666668</v>
      </c>
      <c r="I923" s="9">
        <f>(Table21[[#This Row],[Adj Close]]-Table21[[#This Row],[3-MA]])</f>
        <v>-0.14036666666666697</v>
      </c>
      <c r="J923" s="5">
        <f t="shared" si="72"/>
        <v>1.9702801111111196E-2</v>
      </c>
      <c r="K923" s="5">
        <f>ABS(Table21[[#This Row],[Erorr 2]])</f>
        <v>0.14036666666666697</v>
      </c>
      <c r="L923" s="8">
        <f>Table21[[#This Row],[Abs Erorr 2]]/Table21[[#This Row],[Adj Close]]</f>
        <v>3.1880503001809488E-2</v>
      </c>
      <c r="M923" s="6">
        <f t="shared" si="74"/>
        <v>4.5493666666666668</v>
      </c>
      <c r="N923" s="11">
        <f>Table21[[#This Row],[Adj Close]]-Table21[[#This Row],[6-MA]]</f>
        <v>-0.14646666666666697</v>
      </c>
      <c r="O923" s="12">
        <f>(Table21[[#This Row],[Adj Close]]-M923)^2</f>
        <v>2.1452484444444534E-2</v>
      </c>
      <c r="P923" s="12">
        <f>ABS(Table21[[#This Row],[Erorr 3]])</f>
        <v>0.14646666666666697</v>
      </c>
      <c r="Q923" s="182">
        <f>Table21[[#This Row],[Abs Erorr 3]]/Table21[[#This Row],[Adj Close]]</f>
        <v>3.3265953500344538E-2</v>
      </c>
    </row>
    <row r="924" spans="1:17" x14ac:dyDescent="0.3">
      <c r="A924" s="72">
        <v>44803</v>
      </c>
      <c r="B924" s="95">
        <v>4.4120999999999997</v>
      </c>
      <c r="C924" s="6">
        <f t="shared" si="71"/>
        <v>4.4028999999999998</v>
      </c>
      <c r="D924" s="19">
        <f>Table21[[#This Row],[Adj Close]]-Table21[[#This Row],[Naive Trend ]]</f>
        <v>9.1999999999998749E-3</v>
      </c>
      <c r="E924" s="7">
        <f t="shared" si="70"/>
        <v>8.4639999999997699E-5</v>
      </c>
      <c r="F924" s="7">
        <f>ABS(Table21[[#This Row],[Erorr 1]])</f>
        <v>9.1999999999998749E-3</v>
      </c>
      <c r="G924" s="8">
        <f>Table21[[#This Row],[Abs Erorr 1]]/Table21[[#This Row],[Adj Close]]</f>
        <v>2.0851748600439418E-3</v>
      </c>
      <c r="H924" s="6">
        <f t="shared" si="73"/>
        <v>4.5005333333333333</v>
      </c>
      <c r="I924" s="9">
        <f>(Table21[[#This Row],[Adj Close]]-Table21[[#This Row],[3-MA]])</f>
        <v>-8.8433333333333586E-2</v>
      </c>
      <c r="J924" s="5">
        <f t="shared" si="72"/>
        <v>7.8204544444444891E-3</v>
      </c>
      <c r="K924" s="5">
        <f>ABS(Table21[[#This Row],[Erorr 2]])</f>
        <v>8.8433333333333586E-2</v>
      </c>
      <c r="L924" s="8">
        <f>Table21[[#This Row],[Abs Erorr 2]]/Table21[[#This Row],[Adj Close]]</f>
        <v>2.0043365593103872E-2</v>
      </c>
      <c r="M924" s="6">
        <f t="shared" si="74"/>
        <v>4.5142833333333332</v>
      </c>
      <c r="N924" s="11">
        <f>Table21[[#This Row],[Adj Close]]-Table21[[#This Row],[6-MA]]</f>
        <v>-0.10218333333333351</v>
      </c>
      <c r="O924" s="12">
        <f>(Table21[[#This Row],[Adj Close]]-M924)^2</f>
        <v>1.0441433611111148E-2</v>
      </c>
      <c r="P924" s="12">
        <f>ABS(Table21[[#This Row],[Erorr 3]])</f>
        <v>0.10218333333333351</v>
      </c>
      <c r="Q924" s="182">
        <f>Table21[[#This Row],[Abs Erorr 3]]/Table21[[#This Row],[Adj Close]]</f>
        <v>2.3159795411104356E-2</v>
      </c>
    </row>
    <row r="925" spans="1:17" x14ac:dyDescent="0.3">
      <c r="A925" s="72">
        <v>44804</v>
      </c>
      <c r="B925" s="95">
        <v>4.6226000000000003</v>
      </c>
      <c r="C925" s="6">
        <f t="shared" si="71"/>
        <v>4.4120999999999997</v>
      </c>
      <c r="D925" s="19">
        <f>Table21[[#This Row],[Adj Close]]-Table21[[#This Row],[Naive Trend ]]</f>
        <v>0.21050000000000058</v>
      </c>
      <c r="E925" s="7">
        <f t="shared" si="70"/>
        <v>4.4310250000000245E-2</v>
      </c>
      <c r="F925" s="7">
        <f>ABS(Table21[[#This Row],[Erorr 1]])</f>
        <v>0.21050000000000058</v>
      </c>
      <c r="G925" s="8">
        <f>Table21[[#This Row],[Abs Erorr 1]]/Table21[[#This Row],[Adj Close]]</f>
        <v>4.5537143598840604E-2</v>
      </c>
      <c r="H925" s="6">
        <f t="shared" si="73"/>
        <v>4.424266666666667</v>
      </c>
      <c r="I925" s="9">
        <f>(Table21[[#This Row],[Adj Close]]-Table21[[#This Row],[3-MA]])</f>
        <v>0.19833333333333325</v>
      </c>
      <c r="J925" s="5">
        <f t="shared" si="72"/>
        <v>3.9336111111111079E-2</v>
      </c>
      <c r="K925" s="5">
        <f>ABS(Table21[[#This Row],[Erorr 2]])</f>
        <v>0.19833333333333325</v>
      </c>
      <c r="L925" s="8">
        <f>Table21[[#This Row],[Abs Erorr 2]]/Table21[[#This Row],[Adj Close]]</f>
        <v>4.2905147175471219E-2</v>
      </c>
      <c r="M925" s="6">
        <f t="shared" si="74"/>
        <v>4.4944499999999996</v>
      </c>
      <c r="N925" s="11">
        <f>Table21[[#This Row],[Adj Close]]-Table21[[#This Row],[6-MA]]</f>
        <v>0.12815000000000065</v>
      </c>
      <c r="O925" s="12">
        <f>(Table21[[#This Row],[Adj Close]]-M925)^2</f>
        <v>1.6422422500000169E-2</v>
      </c>
      <c r="P925" s="12">
        <f>ABS(Table21[[#This Row],[Erorr 3]])</f>
        <v>0.12815000000000065</v>
      </c>
      <c r="Q925" s="182">
        <f>Table21[[#This Row],[Abs Erorr 3]]/Table21[[#This Row],[Adj Close]]</f>
        <v>2.7722493834638654E-2</v>
      </c>
    </row>
    <row r="926" spans="1:17" x14ac:dyDescent="0.3">
      <c r="A926" s="72">
        <v>44805</v>
      </c>
      <c r="B926" s="95">
        <v>4.5585000000000004</v>
      </c>
      <c r="C926" s="6">
        <f t="shared" si="71"/>
        <v>4.6226000000000003</v>
      </c>
      <c r="D926" s="19">
        <f>Table21[[#This Row],[Adj Close]]-Table21[[#This Row],[Naive Trend ]]</f>
        <v>-6.4099999999999824E-2</v>
      </c>
      <c r="E926" s="7">
        <f t="shared" si="70"/>
        <v>4.1088099999999775E-3</v>
      </c>
      <c r="F926" s="7">
        <f>ABS(Table21[[#This Row],[Erorr 1]])</f>
        <v>6.4099999999999824E-2</v>
      </c>
      <c r="G926" s="8">
        <f>Table21[[#This Row],[Abs Erorr 1]]/Table21[[#This Row],[Adj Close]]</f>
        <v>1.4061643084347882E-2</v>
      </c>
      <c r="H926" s="6">
        <f t="shared" si="73"/>
        <v>4.4791999999999996</v>
      </c>
      <c r="I926" s="9">
        <f>(Table21[[#This Row],[Adj Close]]-Table21[[#This Row],[3-MA]])</f>
        <v>7.9300000000000814E-2</v>
      </c>
      <c r="J926" s="5">
        <f t="shared" si="72"/>
        <v>6.2884900000001291E-3</v>
      </c>
      <c r="K926" s="5">
        <f>ABS(Table21[[#This Row],[Erorr 2]])</f>
        <v>7.9300000000000814E-2</v>
      </c>
      <c r="L926" s="8">
        <f>Table21[[#This Row],[Abs Erorr 2]]/Table21[[#This Row],[Adj Close]]</f>
        <v>1.7396073269716091E-2</v>
      </c>
      <c r="M926" s="6">
        <f t="shared" si="74"/>
        <v>4.5112333333333332</v>
      </c>
      <c r="N926" s="11">
        <f>Table21[[#This Row],[Adj Close]]-Table21[[#This Row],[6-MA]]</f>
        <v>4.7266666666667234E-2</v>
      </c>
      <c r="O926" s="12">
        <f>(Table21[[#This Row],[Adj Close]]-M926)^2</f>
        <v>2.2341377777778315E-3</v>
      </c>
      <c r="P926" s="12">
        <f>ABS(Table21[[#This Row],[Erorr 3]])</f>
        <v>4.7266666666667234E-2</v>
      </c>
      <c r="Q926" s="182">
        <f>Table21[[#This Row],[Abs Erorr 3]]/Table21[[#This Row],[Adj Close]]</f>
        <v>1.0368907900990947E-2</v>
      </c>
    </row>
    <row r="927" spans="1:17" x14ac:dyDescent="0.3">
      <c r="A927" s="72">
        <v>44806</v>
      </c>
      <c r="B927" s="95">
        <v>4.5128000000000004</v>
      </c>
      <c r="C927" s="6">
        <f t="shared" si="71"/>
        <v>4.5585000000000004</v>
      </c>
      <c r="D927" s="19">
        <f>Table21[[#This Row],[Adj Close]]-Table21[[#This Row],[Naive Trend ]]</f>
        <v>-4.5700000000000074E-2</v>
      </c>
      <c r="E927" s="7">
        <f t="shared" si="70"/>
        <v>2.0884900000000066E-3</v>
      </c>
      <c r="F927" s="7">
        <f>ABS(Table21[[#This Row],[Erorr 1]])</f>
        <v>4.5700000000000074E-2</v>
      </c>
      <c r="G927" s="8">
        <f>Table21[[#This Row],[Abs Erorr 1]]/Table21[[#This Row],[Adj Close]]</f>
        <v>1.0126750576138998E-2</v>
      </c>
      <c r="H927" s="6">
        <f t="shared" si="73"/>
        <v>4.5310666666666668</v>
      </c>
      <c r="I927" s="9">
        <f>(Table21[[#This Row],[Adj Close]]-Table21[[#This Row],[3-MA]])</f>
        <v>-1.8266666666666431E-2</v>
      </c>
      <c r="J927" s="5">
        <f t="shared" si="72"/>
        <v>3.3367111111110253E-4</v>
      </c>
      <c r="K927" s="5">
        <f>ABS(Table21[[#This Row],[Erorr 2]])</f>
        <v>1.8266666666666431E-2</v>
      </c>
      <c r="L927" s="8">
        <f>Table21[[#This Row],[Abs Erorr 2]]/Table21[[#This Row],[Adj Close]]</f>
        <v>4.0477456715711816E-3</v>
      </c>
      <c r="M927" s="6">
        <f t="shared" si="74"/>
        <v>4.5157999999999996</v>
      </c>
      <c r="N927" s="11">
        <f>Table21[[#This Row],[Adj Close]]-Table21[[#This Row],[6-MA]]</f>
        <v>-2.9999999999992255E-3</v>
      </c>
      <c r="O927" s="12">
        <f>(Table21[[#This Row],[Adj Close]]-M927)^2</f>
        <v>8.9999999999953534E-6</v>
      </c>
      <c r="P927" s="12">
        <f>ABS(Table21[[#This Row],[Erorr 3]])</f>
        <v>2.9999999999992255E-3</v>
      </c>
      <c r="Q927" s="182">
        <f>Table21[[#This Row],[Abs Erorr 3]]/Table21[[#This Row],[Adj Close]]</f>
        <v>6.6477574898050548E-4</v>
      </c>
    </row>
    <row r="928" spans="1:17" x14ac:dyDescent="0.3">
      <c r="A928" s="72">
        <v>44810</v>
      </c>
      <c r="B928" s="95">
        <v>4.5035999999999996</v>
      </c>
      <c r="C928" s="6">
        <f t="shared" si="71"/>
        <v>4.5128000000000004</v>
      </c>
      <c r="D928" s="19">
        <f>Table21[[#This Row],[Adj Close]]-Table21[[#This Row],[Naive Trend ]]</f>
        <v>-9.2000000000007631E-3</v>
      </c>
      <c r="E928" s="7">
        <f t="shared" si="70"/>
        <v>8.4640000000014043E-5</v>
      </c>
      <c r="F928" s="7">
        <f>ABS(Table21[[#This Row],[Erorr 1]])</f>
        <v>9.2000000000007631E-3</v>
      </c>
      <c r="G928" s="8">
        <f>Table21[[#This Row],[Abs Erorr 1]]/Table21[[#This Row],[Adj Close]]</f>
        <v>2.0428101962875842E-3</v>
      </c>
      <c r="H928" s="6">
        <f t="shared" si="73"/>
        <v>4.564633333333334</v>
      </c>
      <c r="I928" s="9">
        <f>(Table21[[#This Row],[Adj Close]]-Table21[[#This Row],[3-MA]])</f>
        <v>-6.1033333333334383E-2</v>
      </c>
      <c r="J928" s="5">
        <f t="shared" si="72"/>
        <v>3.7250677777779058E-3</v>
      </c>
      <c r="K928" s="5">
        <f>ABS(Table21[[#This Row],[Erorr 2]])</f>
        <v>6.1033333333334383E-2</v>
      </c>
      <c r="L928" s="8">
        <f>Table21[[#This Row],[Abs Erorr 2]]/Table21[[#This Row],[Adj Close]]</f>
        <v>1.3552121265950437E-2</v>
      </c>
      <c r="M928" s="6">
        <f t="shared" si="74"/>
        <v>4.4944500000000005</v>
      </c>
      <c r="N928" s="11">
        <f>Table21[[#This Row],[Adj Close]]-Table21[[#This Row],[6-MA]]</f>
        <v>9.1499999999991033E-3</v>
      </c>
      <c r="O928" s="12">
        <f>(Table21[[#This Row],[Adj Close]]-M928)^2</f>
        <v>8.3722499999983591E-5</v>
      </c>
      <c r="P928" s="12">
        <f>ABS(Table21[[#This Row],[Erorr 3]])</f>
        <v>9.1499999999991033E-3</v>
      </c>
      <c r="Q928" s="182">
        <f>Table21[[#This Row],[Abs Erorr 3]]/Table21[[#This Row],[Adj Close]]</f>
        <v>2.0317079669595665E-3</v>
      </c>
    </row>
    <row r="929" spans="1:17" x14ac:dyDescent="0.3">
      <c r="A929" s="72">
        <v>44811</v>
      </c>
      <c r="B929" s="95">
        <v>4.5768000000000004</v>
      </c>
      <c r="C929" s="6">
        <f t="shared" si="71"/>
        <v>4.5035999999999996</v>
      </c>
      <c r="D929" s="19">
        <f>Table21[[#This Row],[Adj Close]]-Table21[[#This Row],[Naive Trend ]]</f>
        <v>7.320000000000082E-2</v>
      </c>
      <c r="E929" s="7">
        <f t="shared" si="70"/>
        <v>5.3582400000001199E-3</v>
      </c>
      <c r="F929" s="7">
        <f>ABS(Table21[[#This Row],[Erorr 1]])</f>
        <v>7.320000000000082E-2</v>
      </c>
      <c r="G929" s="8">
        <f>Table21[[#This Row],[Abs Erorr 1]]/Table21[[#This Row],[Adj Close]]</f>
        <v>1.5993707393812447E-2</v>
      </c>
      <c r="H929" s="6">
        <f t="shared" si="73"/>
        <v>4.5249666666666668</v>
      </c>
      <c r="I929" s="9">
        <f>(Table21[[#This Row],[Adj Close]]-Table21[[#This Row],[3-MA]])</f>
        <v>5.183333333333362E-2</v>
      </c>
      <c r="J929" s="5">
        <f t="shared" si="72"/>
        <v>2.6866944444444742E-3</v>
      </c>
      <c r="K929" s="5">
        <f>ABS(Table21[[#This Row],[Erorr 2]])</f>
        <v>5.183333333333362E-2</v>
      </c>
      <c r="L929" s="8">
        <f>Table21[[#This Row],[Abs Erorr 2]]/Table21[[#This Row],[Adj Close]]</f>
        <v>1.1325234516110299E-2</v>
      </c>
      <c r="M929" s="6">
        <f t="shared" si="74"/>
        <v>4.5020833333333323</v>
      </c>
      <c r="N929" s="11">
        <f>Table21[[#This Row],[Adj Close]]-Table21[[#This Row],[6-MA]]</f>
        <v>7.4716666666668097E-2</v>
      </c>
      <c r="O929" s="12">
        <f>(Table21[[#This Row],[Adj Close]]-M929)^2</f>
        <v>5.5825802777779918E-3</v>
      </c>
      <c r="P929" s="12">
        <f>ABS(Table21[[#This Row],[Erorr 3]])</f>
        <v>7.4716666666668097E-2</v>
      </c>
      <c r="Q929" s="182">
        <f>Table21[[#This Row],[Abs Erorr 3]]/Table21[[#This Row],[Adj Close]]</f>
        <v>1.6325088853930275E-2</v>
      </c>
    </row>
    <row r="930" spans="1:17" x14ac:dyDescent="0.3">
      <c r="A930" s="72">
        <v>44812</v>
      </c>
      <c r="B930" s="95">
        <v>4.5768000000000004</v>
      </c>
      <c r="C930" s="6">
        <f t="shared" si="71"/>
        <v>4.5768000000000004</v>
      </c>
      <c r="D930" s="19">
        <f>Table21[[#This Row],[Adj Close]]-Table21[[#This Row],[Naive Trend ]]</f>
        <v>0</v>
      </c>
      <c r="E930" s="7">
        <f t="shared" si="70"/>
        <v>0</v>
      </c>
      <c r="F930" s="7">
        <f>ABS(Table21[[#This Row],[Erorr 1]])</f>
        <v>0</v>
      </c>
      <c r="G930" s="8">
        <f>Table21[[#This Row],[Abs Erorr 1]]/Table21[[#This Row],[Adj Close]]</f>
        <v>0</v>
      </c>
      <c r="H930" s="6">
        <f t="shared" si="73"/>
        <v>4.5310666666666668</v>
      </c>
      <c r="I930" s="9">
        <f>(Table21[[#This Row],[Adj Close]]-Table21[[#This Row],[3-MA]])</f>
        <v>4.5733333333333626E-2</v>
      </c>
      <c r="J930" s="5">
        <f t="shared" si="72"/>
        <v>2.0915377777778045E-3</v>
      </c>
      <c r="K930" s="5">
        <f>ABS(Table21[[#This Row],[Erorr 2]])</f>
        <v>4.5733333333333626E-2</v>
      </c>
      <c r="L930" s="8">
        <f>Table21[[#This Row],[Abs Erorr 2]]/Table21[[#This Row],[Adj Close]]</f>
        <v>9.992425566625945E-3</v>
      </c>
      <c r="M930" s="6">
        <f t="shared" si="74"/>
        <v>4.5310666666666668</v>
      </c>
      <c r="N930" s="11">
        <f>Table21[[#This Row],[Adj Close]]-Table21[[#This Row],[6-MA]]</f>
        <v>4.5733333333333626E-2</v>
      </c>
      <c r="O930" s="12">
        <f>(Table21[[#This Row],[Adj Close]]-M930)^2</f>
        <v>2.0915377777778045E-3</v>
      </c>
      <c r="P930" s="12">
        <f>ABS(Table21[[#This Row],[Erorr 3]])</f>
        <v>4.5733333333333626E-2</v>
      </c>
      <c r="Q930" s="182">
        <f>Table21[[#This Row],[Abs Erorr 3]]/Table21[[#This Row],[Adj Close]]</f>
        <v>9.992425566625945E-3</v>
      </c>
    </row>
    <row r="931" spans="1:17" x14ac:dyDescent="0.3">
      <c r="A931" s="72">
        <v>44813</v>
      </c>
      <c r="B931" s="95">
        <v>4.6409000000000002</v>
      </c>
      <c r="C931" s="6">
        <f t="shared" si="71"/>
        <v>4.5768000000000004</v>
      </c>
      <c r="D931" s="19">
        <f>Table21[[#This Row],[Adj Close]]-Table21[[#This Row],[Naive Trend ]]</f>
        <v>6.4099999999999824E-2</v>
      </c>
      <c r="E931" s="7">
        <f t="shared" si="70"/>
        <v>4.1088099999999775E-3</v>
      </c>
      <c r="F931" s="7">
        <f>ABS(Table21[[#This Row],[Erorr 1]])</f>
        <v>6.4099999999999824E-2</v>
      </c>
      <c r="G931" s="8">
        <f>Table21[[#This Row],[Abs Erorr 1]]/Table21[[#This Row],[Adj Close]]</f>
        <v>1.3811976125320482E-2</v>
      </c>
      <c r="H931" s="6">
        <f t="shared" si="73"/>
        <v>4.5524000000000004</v>
      </c>
      <c r="I931" s="9">
        <f>(Table21[[#This Row],[Adj Close]]-Table21[[#This Row],[3-MA]])</f>
        <v>8.8499999999999801E-2</v>
      </c>
      <c r="J931" s="5">
        <f t="shared" si="72"/>
        <v>7.8322499999999642E-3</v>
      </c>
      <c r="K931" s="5">
        <f>ABS(Table21[[#This Row],[Erorr 2]])</f>
        <v>8.8499999999999801E-2</v>
      </c>
      <c r="L931" s="8">
        <f>Table21[[#This Row],[Abs Erorr 2]]/Table21[[#This Row],[Adj Close]]</f>
        <v>1.9069577021698335E-2</v>
      </c>
      <c r="M931" s="6">
        <f t="shared" si="74"/>
        <v>4.5585166666666668</v>
      </c>
      <c r="N931" s="11">
        <f>Table21[[#This Row],[Adj Close]]-Table21[[#This Row],[6-MA]]</f>
        <v>8.2383333333333475E-2</v>
      </c>
      <c r="O931" s="12">
        <f>(Table21[[#This Row],[Adj Close]]-M931)^2</f>
        <v>6.7870136111111345E-3</v>
      </c>
      <c r="P931" s="12">
        <f>ABS(Table21[[#This Row],[Erorr 3]])</f>
        <v>8.2383333333333475E-2</v>
      </c>
      <c r="Q931" s="182">
        <f>Table21[[#This Row],[Abs Erorr 3]]/Table21[[#This Row],[Adj Close]]</f>
        <v>1.7751585540161062E-2</v>
      </c>
    </row>
    <row r="932" spans="1:17" x14ac:dyDescent="0.3">
      <c r="A932" s="72">
        <v>44816</v>
      </c>
      <c r="B932" s="95">
        <v>4.6958000000000002</v>
      </c>
      <c r="C932" s="6">
        <f t="shared" si="71"/>
        <v>4.6409000000000002</v>
      </c>
      <c r="D932" s="19">
        <f>Table21[[#This Row],[Adj Close]]-Table21[[#This Row],[Naive Trend ]]</f>
        <v>5.4899999999999949E-2</v>
      </c>
      <c r="E932" s="7">
        <f t="shared" si="70"/>
        <v>3.0140099999999945E-3</v>
      </c>
      <c r="F932" s="7">
        <f>ABS(Table21[[#This Row],[Erorr 1]])</f>
        <v>5.4899999999999949E-2</v>
      </c>
      <c r="G932" s="8">
        <f>Table21[[#This Row],[Abs Erorr 1]]/Table21[[#This Row],[Adj Close]]</f>
        <v>1.1691298607266056E-2</v>
      </c>
      <c r="H932" s="6">
        <f t="shared" si="73"/>
        <v>4.5981666666666667</v>
      </c>
      <c r="I932" s="9">
        <f>(Table21[[#This Row],[Adj Close]]-Table21[[#This Row],[3-MA]])</f>
        <v>9.7633333333333461E-2</v>
      </c>
      <c r="J932" s="5">
        <f t="shared" si="72"/>
        <v>9.5322677777778028E-3</v>
      </c>
      <c r="K932" s="5">
        <f>ABS(Table21[[#This Row],[Erorr 2]])</f>
        <v>9.7633333333333461E-2</v>
      </c>
      <c r="L932" s="8">
        <f>Table21[[#This Row],[Abs Erorr 2]]/Table21[[#This Row],[Adj Close]]</f>
        <v>2.0791629399321405E-2</v>
      </c>
      <c r="M932" s="6">
        <f t="shared" si="74"/>
        <v>4.5615666666666668</v>
      </c>
      <c r="N932" s="11">
        <f>Table21[[#This Row],[Adj Close]]-Table21[[#This Row],[6-MA]]</f>
        <v>0.13423333333333343</v>
      </c>
      <c r="O932" s="12">
        <f>(Table21[[#This Row],[Adj Close]]-M932)^2</f>
        <v>1.8018587777777803E-2</v>
      </c>
      <c r="P932" s="12">
        <f>ABS(Table21[[#This Row],[Erorr 3]])</f>
        <v>0.13423333333333343</v>
      </c>
      <c r="Q932" s="182">
        <f>Table21[[#This Row],[Abs Erorr 3]]/Table21[[#This Row],[Adj Close]]</f>
        <v>2.858582847083211E-2</v>
      </c>
    </row>
    <row r="933" spans="1:17" x14ac:dyDescent="0.3">
      <c r="A933" s="72">
        <v>44817</v>
      </c>
      <c r="B933" s="95">
        <v>4.5401999999999996</v>
      </c>
      <c r="C933" s="6">
        <f t="shared" si="71"/>
        <v>4.6958000000000002</v>
      </c>
      <c r="D933" s="19">
        <f>Table21[[#This Row],[Adj Close]]-Table21[[#This Row],[Naive Trend ]]</f>
        <v>-0.15560000000000063</v>
      </c>
      <c r="E933" s="7">
        <f t="shared" si="70"/>
        <v>2.4211360000000196E-2</v>
      </c>
      <c r="F933" s="7">
        <f>ABS(Table21[[#This Row],[Erorr 1]])</f>
        <v>0.15560000000000063</v>
      </c>
      <c r="G933" s="8">
        <f>Table21[[#This Row],[Abs Erorr 1]]/Table21[[#This Row],[Adj Close]]</f>
        <v>3.4271617990397039E-2</v>
      </c>
      <c r="H933" s="6">
        <f t="shared" si="73"/>
        <v>4.6378333333333339</v>
      </c>
      <c r="I933" s="9">
        <f>(Table21[[#This Row],[Adj Close]]-Table21[[#This Row],[3-MA]])</f>
        <v>-9.7633333333334349E-2</v>
      </c>
      <c r="J933" s="5">
        <f t="shared" si="72"/>
        <v>9.5322677777779762E-3</v>
      </c>
      <c r="K933" s="5">
        <f>ABS(Table21[[#This Row],[Erorr 2]])</f>
        <v>9.7633333333334349E-2</v>
      </c>
      <c r="L933" s="8">
        <f>Table21[[#This Row],[Abs Erorr 2]]/Table21[[#This Row],[Adj Close]]</f>
        <v>2.1504192179493054E-2</v>
      </c>
      <c r="M933" s="6">
        <f t="shared" si="74"/>
        <v>4.5844500000000004</v>
      </c>
      <c r="N933" s="11">
        <f>Table21[[#This Row],[Adj Close]]-Table21[[#This Row],[6-MA]]</f>
        <v>-4.4250000000000789E-2</v>
      </c>
      <c r="O933" s="12">
        <f>(Table21[[#This Row],[Adj Close]]-M933)^2</f>
        <v>1.95806250000007E-3</v>
      </c>
      <c r="P933" s="12">
        <f>ABS(Table21[[#This Row],[Erorr 3]])</f>
        <v>4.4250000000000789E-2</v>
      </c>
      <c r="Q933" s="182">
        <f>Table21[[#This Row],[Abs Erorr 3]]/Table21[[#This Row],[Adj Close]]</f>
        <v>9.7462666842872102E-3</v>
      </c>
    </row>
    <row r="934" spans="1:17" x14ac:dyDescent="0.3">
      <c r="A934" s="72">
        <v>44818</v>
      </c>
      <c r="B934" s="95">
        <v>4.5218999999999996</v>
      </c>
      <c r="C934" s="6">
        <f t="shared" si="71"/>
        <v>4.5401999999999996</v>
      </c>
      <c r="D934" s="19">
        <f>Table21[[#This Row],[Adj Close]]-Table21[[#This Row],[Naive Trend ]]</f>
        <v>-1.8299999999999983E-2</v>
      </c>
      <c r="E934" s="7">
        <f t="shared" si="70"/>
        <v>3.3488999999999936E-4</v>
      </c>
      <c r="F934" s="7">
        <f>ABS(Table21[[#This Row],[Erorr 1]])</f>
        <v>1.8299999999999983E-2</v>
      </c>
      <c r="G934" s="8">
        <f>Table21[[#This Row],[Abs Erorr 1]]/Table21[[#This Row],[Adj Close]]</f>
        <v>4.046971405824982E-3</v>
      </c>
      <c r="H934" s="6">
        <f t="shared" si="73"/>
        <v>4.625633333333333</v>
      </c>
      <c r="I934" s="9">
        <f>(Table21[[#This Row],[Adj Close]]-Table21[[#This Row],[3-MA]])</f>
        <v>-0.10373333333333346</v>
      </c>
      <c r="J934" s="5">
        <f t="shared" si="72"/>
        <v>1.0760604444444469E-2</v>
      </c>
      <c r="K934" s="5">
        <f>ABS(Table21[[#This Row],[Erorr 2]])</f>
        <v>0.10373333333333346</v>
      </c>
      <c r="L934" s="8">
        <f>Table21[[#This Row],[Abs Erorr 2]]/Table21[[#This Row],[Adj Close]]</f>
        <v>2.2940209498956959E-2</v>
      </c>
      <c r="M934" s="6">
        <f t="shared" si="74"/>
        <v>4.5890166666666667</v>
      </c>
      <c r="N934" s="11">
        <f>Table21[[#This Row],[Adj Close]]-Table21[[#This Row],[6-MA]]</f>
        <v>-6.7116666666667157E-2</v>
      </c>
      <c r="O934" s="12">
        <f>(Table21[[#This Row],[Adj Close]]-M934)^2</f>
        <v>4.5046469444445106E-3</v>
      </c>
      <c r="P934" s="12">
        <f>ABS(Table21[[#This Row],[Erorr 3]])</f>
        <v>6.7116666666667157E-2</v>
      </c>
      <c r="Q934" s="182">
        <f>Table21[[#This Row],[Abs Erorr 3]]/Table21[[#This Row],[Adj Close]]</f>
        <v>1.4842580920999394E-2</v>
      </c>
    </row>
    <row r="935" spans="1:17" x14ac:dyDescent="0.3">
      <c r="A935" s="72">
        <v>44819</v>
      </c>
      <c r="B935" s="95">
        <v>4.4577999999999998</v>
      </c>
      <c r="C935" s="6">
        <f t="shared" si="71"/>
        <v>4.5218999999999996</v>
      </c>
      <c r="D935" s="19">
        <f>Table21[[#This Row],[Adj Close]]-Table21[[#This Row],[Naive Trend ]]</f>
        <v>-6.4099999999999824E-2</v>
      </c>
      <c r="E935" s="7">
        <f t="shared" si="70"/>
        <v>4.1088099999999775E-3</v>
      </c>
      <c r="F935" s="7">
        <f>ABS(Table21[[#This Row],[Erorr 1]])</f>
        <v>6.4099999999999824E-2</v>
      </c>
      <c r="G935" s="8">
        <f>Table21[[#This Row],[Abs Erorr 1]]/Table21[[#This Row],[Adj Close]]</f>
        <v>1.4379290232850245E-2</v>
      </c>
      <c r="H935" s="6">
        <f t="shared" si="73"/>
        <v>4.5859666666666667</v>
      </c>
      <c r="I935" s="9">
        <f>(Table21[[#This Row],[Adj Close]]-Table21[[#This Row],[3-MA]])</f>
        <v>-0.12816666666666698</v>
      </c>
      <c r="J935" s="5">
        <f t="shared" si="72"/>
        <v>1.6426694444444525E-2</v>
      </c>
      <c r="K935" s="5">
        <f>ABS(Table21[[#This Row],[Erorr 2]])</f>
        <v>0.12816666666666698</v>
      </c>
      <c r="L935" s="8">
        <f>Table21[[#This Row],[Abs Erorr 2]]/Table21[[#This Row],[Adj Close]]</f>
        <v>2.8751102935678358E-2</v>
      </c>
      <c r="M935" s="6">
        <f t="shared" si="74"/>
        <v>4.5920666666666667</v>
      </c>
      <c r="N935" s="11">
        <f>Table21[[#This Row],[Adj Close]]-Table21[[#This Row],[6-MA]]</f>
        <v>-0.13426666666666698</v>
      </c>
      <c r="O935" s="12">
        <f>(Table21[[#This Row],[Adj Close]]-M935)^2</f>
        <v>1.8027537777777863E-2</v>
      </c>
      <c r="P935" s="12">
        <f>ABS(Table21[[#This Row],[Erorr 3]])</f>
        <v>0.13426666666666698</v>
      </c>
      <c r="Q935" s="182">
        <f>Table21[[#This Row],[Abs Erorr 3]]/Table21[[#This Row],[Adj Close]]</f>
        <v>3.0119490929756153E-2</v>
      </c>
    </row>
    <row r="936" spans="1:17" x14ac:dyDescent="0.3">
      <c r="A936" s="72">
        <v>44820</v>
      </c>
      <c r="B936" s="95">
        <v>4.2381000000000002</v>
      </c>
      <c r="C936" s="6">
        <f t="shared" si="71"/>
        <v>4.4577999999999998</v>
      </c>
      <c r="D936" s="19">
        <f>Table21[[#This Row],[Adj Close]]-Table21[[#This Row],[Naive Trend ]]</f>
        <v>-0.21969999999999956</v>
      </c>
      <c r="E936" s="7">
        <f t="shared" si="70"/>
        <v>4.8268089999999805E-2</v>
      </c>
      <c r="F936" s="7">
        <f>ABS(Table21[[#This Row],[Erorr 1]])</f>
        <v>0.21969999999999956</v>
      </c>
      <c r="G936" s="8">
        <f>Table21[[#This Row],[Abs Erorr 1]]/Table21[[#This Row],[Adj Close]]</f>
        <v>5.1839267596328439E-2</v>
      </c>
      <c r="H936" s="6">
        <f t="shared" si="73"/>
        <v>4.5066333333333333</v>
      </c>
      <c r="I936" s="9">
        <f>(Table21[[#This Row],[Adj Close]]-Table21[[#This Row],[3-MA]])</f>
        <v>-0.26853333333333307</v>
      </c>
      <c r="J936" s="5">
        <f t="shared" si="72"/>
        <v>7.2110151111110965E-2</v>
      </c>
      <c r="K936" s="5">
        <f>ABS(Table21[[#This Row],[Erorr 2]])</f>
        <v>0.26853333333333307</v>
      </c>
      <c r="L936" s="8">
        <f>Table21[[#This Row],[Abs Erorr 2]]/Table21[[#This Row],[Adj Close]]</f>
        <v>6.3361726559857737E-2</v>
      </c>
      <c r="M936" s="6">
        <f t="shared" si="74"/>
        <v>4.5722333333333331</v>
      </c>
      <c r="N936" s="11">
        <f>Table21[[#This Row],[Adj Close]]-Table21[[#This Row],[6-MA]]</f>
        <v>-0.33413333333333295</v>
      </c>
      <c r="O936" s="12">
        <f>(Table21[[#This Row],[Adj Close]]-M936)^2</f>
        <v>0.11164508444444418</v>
      </c>
      <c r="P936" s="12">
        <f>ABS(Table21[[#This Row],[Erorr 3]])</f>
        <v>0.33413333333333295</v>
      </c>
      <c r="Q936" s="182">
        <f>Table21[[#This Row],[Abs Erorr 3]]/Table21[[#This Row],[Adj Close]]</f>
        <v>7.8840360853527039E-2</v>
      </c>
    </row>
    <row r="937" spans="1:17" x14ac:dyDescent="0.3">
      <c r="A937" s="72">
        <v>44823</v>
      </c>
      <c r="B937" s="95">
        <v>4.2839</v>
      </c>
      <c r="C937" s="6">
        <f t="shared" si="71"/>
        <v>4.2381000000000002</v>
      </c>
      <c r="D937" s="19">
        <f>Table21[[#This Row],[Adj Close]]-Table21[[#This Row],[Naive Trend ]]</f>
        <v>4.5799999999999841E-2</v>
      </c>
      <c r="E937" s="7">
        <f t="shared" si="70"/>
        <v>2.0976399999999853E-3</v>
      </c>
      <c r="F937" s="7">
        <f>ABS(Table21[[#This Row],[Erorr 1]])</f>
        <v>4.5799999999999841E-2</v>
      </c>
      <c r="G937" s="8">
        <f>Table21[[#This Row],[Abs Erorr 1]]/Table21[[#This Row],[Adj Close]]</f>
        <v>1.0691192604869358E-2</v>
      </c>
      <c r="H937" s="6">
        <f t="shared" si="73"/>
        <v>4.4059333333333335</v>
      </c>
      <c r="I937" s="9">
        <f>(Table21[[#This Row],[Adj Close]]-Table21[[#This Row],[3-MA]])</f>
        <v>-0.12203333333333344</v>
      </c>
      <c r="J937" s="5">
        <f t="shared" si="72"/>
        <v>1.489213444444447E-2</v>
      </c>
      <c r="K937" s="5">
        <f>ABS(Table21[[#This Row],[Erorr 2]])</f>
        <v>0.12203333333333344</v>
      </c>
      <c r="L937" s="8">
        <f>Table21[[#This Row],[Abs Erorr 2]]/Table21[[#This Row],[Adj Close]]</f>
        <v>2.8486503731023936E-2</v>
      </c>
      <c r="M937" s="6">
        <f t="shared" si="74"/>
        <v>4.5157833333333324</v>
      </c>
      <c r="N937" s="11">
        <f>Table21[[#This Row],[Adj Close]]-Table21[[#This Row],[6-MA]]</f>
        <v>-0.23188333333333233</v>
      </c>
      <c r="O937" s="12">
        <f>(Table21[[#This Row],[Adj Close]]-M937)^2</f>
        <v>5.3769880277777314E-2</v>
      </c>
      <c r="P937" s="12">
        <f>ABS(Table21[[#This Row],[Erorr 3]])</f>
        <v>0.23188333333333233</v>
      </c>
      <c r="Q937" s="182">
        <f>Table21[[#This Row],[Abs Erorr 3]]/Table21[[#This Row],[Adj Close]]</f>
        <v>5.4129025732004094E-2</v>
      </c>
    </row>
    <row r="938" spans="1:17" x14ac:dyDescent="0.3">
      <c r="A938" s="72">
        <v>44824</v>
      </c>
      <c r="B938" s="95">
        <v>4.2015000000000002</v>
      </c>
      <c r="C938" s="6">
        <f t="shared" si="71"/>
        <v>4.2839</v>
      </c>
      <c r="D938" s="19">
        <f>Table21[[#This Row],[Adj Close]]-Table21[[#This Row],[Naive Trend ]]</f>
        <v>-8.2399999999999807E-2</v>
      </c>
      <c r="E938" s="7">
        <f t="shared" si="70"/>
        <v>6.7897599999999685E-3</v>
      </c>
      <c r="F938" s="7">
        <f>ABS(Table21[[#This Row],[Erorr 1]])</f>
        <v>8.2399999999999807E-2</v>
      </c>
      <c r="G938" s="8">
        <f>Table21[[#This Row],[Abs Erorr 1]]/Table21[[#This Row],[Adj Close]]</f>
        <v>1.9612043317862621E-2</v>
      </c>
      <c r="H938" s="6">
        <f t="shared" si="73"/>
        <v>4.3266</v>
      </c>
      <c r="I938" s="9">
        <f>(Table21[[#This Row],[Adj Close]]-Table21[[#This Row],[3-MA]])</f>
        <v>-0.12509999999999977</v>
      </c>
      <c r="J938" s="5">
        <f t="shared" si="72"/>
        <v>1.5650009999999943E-2</v>
      </c>
      <c r="K938" s="5">
        <f>ABS(Table21[[#This Row],[Erorr 2]])</f>
        <v>0.12509999999999977</v>
      </c>
      <c r="L938" s="8">
        <f>Table21[[#This Row],[Abs Erorr 2]]/Table21[[#This Row],[Adj Close]]</f>
        <v>2.9775080328454065E-2</v>
      </c>
      <c r="M938" s="6">
        <f t="shared" si="74"/>
        <v>4.4562833333333325</v>
      </c>
      <c r="N938" s="11">
        <f>Table21[[#This Row],[Adj Close]]-Table21[[#This Row],[6-MA]]</f>
        <v>-0.25478333333333225</v>
      </c>
      <c r="O938" s="12">
        <f>(Table21[[#This Row],[Adj Close]]-M938)^2</f>
        <v>6.4914546944443888E-2</v>
      </c>
      <c r="P938" s="12">
        <f>ABS(Table21[[#This Row],[Erorr 3]])</f>
        <v>0.25478333333333225</v>
      </c>
      <c r="Q938" s="182">
        <f>Table21[[#This Row],[Abs Erorr 3]]/Table21[[#This Row],[Adj Close]]</f>
        <v>6.0641040898091692E-2</v>
      </c>
    </row>
    <row r="939" spans="1:17" x14ac:dyDescent="0.3">
      <c r="A939" s="72">
        <v>44825</v>
      </c>
      <c r="B939" s="95">
        <v>4.1191000000000004</v>
      </c>
      <c r="C939" s="6">
        <f t="shared" si="71"/>
        <v>4.2015000000000002</v>
      </c>
      <c r="D939" s="19">
        <f>Table21[[#This Row],[Adj Close]]-Table21[[#This Row],[Naive Trend ]]</f>
        <v>-8.2399999999999807E-2</v>
      </c>
      <c r="E939" s="7">
        <f t="shared" si="70"/>
        <v>6.7897599999999685E-3</v>
      </c>
      <c r="F939" s="7">
        <f>ABS(Table21[[#This Row],[Erorr 1]])</f>
        <v>8.2399999999999807E-2</v>
      </c>
      <c r="G939" s="8">
        <f>Table21[[#This Row],[Abs Erorr 1]]/Table21[[#This Row],[Adj Close]]</f>
        <v>2.000436988662567E-2</v>
      </c>
      <c r="H939" s="6">
        <f t="shared" si="73"/>
        <v>4.2411666666666674</v>
      </c>
      <c r="I939" s="9">
        <f>(Table21[[#This Row],[Adj Close]]-Table21[[#This Row],[3-MA]])</f>
        <v>-0.12206666666666699</v>
      </c>
      <c r="J939" s="5">
        <f t="shared" si="72"/>
        <v>1.4900271111111189E-2</v>
      </c>
      <c r="K939" s="5">
        <f>ABS(Table21[[#This Row],[Erorr 2]])</f>
        <v>0.12206666666666699</v>
      </c>
      <c r="L939" s="8">
        <f>Table21[[#This Row],[Abs Erorr 2]]/Table21[[#This Row],[Adj Close]]</f>
        <v>2.9634305228488499E-2</v>
      </c>
      <c r="M939" s="6">
        <f t="shared" si="74"/>
        <v>4.3738999999999999</v>
      </c>
      <c r="N939" s="11">
        <f>Table21[[#This Row],[Adj Close]]-Table21[[#This Row],[6-MA]]</f>
        <v>-0.25479999999999947</v>
      </c>
      <c r="O939" s="12">
        <f>(Table21[[#This Row],[Adj Close]]-M939)^2</f>
        <v>6.4923039999999724E-2</v>
      </c>
      <c r="P939" s="12">
        <f>ABS(Table21[[#This Row],[Erorr 3]])</f>
        <v>0.25479999999999947</v>
      </c>
      <c r="Q939" s="182">
        <f>Table21[[#This Row],[Abs Erorr 3]]/Table21[[#This Row],[Adj Close]]</f>
        <v>6.1858172901847357E-2</v>
      </c>
    </row>
    <row r="940" spans="1:17" x14ac:dyDescent="0.3">
      <c r="A940" s="72">
        <v>44826</v>
      </c>
      <c r="B940" s="95">
        <v>4.0641999999999996</v>
      </c>
      <c r="C940" s="6">
        <f t="shared" si="71"/>
        <v>4.1191000000000004</v>
      </c>
      <c r="D940" s="19">
        <f>Table21[[#This Row],[Adj Close]]-Table21[[#This Row],[Naive Trend ]]</f>
        <v>-5.4900000000000837E-2</v>
      </c>
      <c r="E940" s="7">
        <f t="shared" si="70"/>
        <v>3.0140100000000921E-3</v>
      </c>
      <c r="F940" s="7">
        <f>ABS(Table21[[#This Row],[Erorr 1]])</f>
        <v>5.4900000000000837E-2</v>
      </c>
      <c r="G940" s="8">
        <f>Table21[[#This Row],[Abs Erorr 1]]/Table21[[#This Row],[Adj Close]]</f>
        <v>1.3508193494414853E-2</v>
      </c>
      <c r="H940" s="6">
        <f t="shared" si="73"/>
        <v>4.2015000000000002</v>
      </c>
      <c r="I940" s="9">
        <f>(Table21[[#This Row],[Adj Close]]-Table21[[#This Row],[3-MA]])</f>
        <v>-0.13730000000000064</v>
      </c>
      <c r="J940" s="5">
        <f t="shared" si="72"/>
        <v>1.8851290000000177E-2</v>
      </c>
      <c r="K940" s="5">
        <f>ABS(Table21[[#This Row],[Erorr 2]])</f>
        <v>0.13730000000000064</v>
      </c>
      <c r="L940" s="8">
        <f>Table21[[#This Row],[Abs Erorr 2]]/Table21[[#This Row],[Adj Close]]</f>
        <v>3.3782786280202905E-2</v>
      </c>
      <c r="M940" s="6">
        <f t="shared" si="74"/>
        <v>4.3037166666666664</v>
      </c>
      <c r="N940" s="11">
        <f>Table21[[#This Row],[Adj Close]]-Table21[[#This Row],[6-MA]]</f>
        <v>-0.23951666666666682</v>
      </c>
      <c r="O940" s="12">
        <f>(Table21[[#This Row],[Adj Close]]-M940)^2</f>
        <v>5.7368233611111187E-2</v>
      </c>
      <c r="P940" s="12">
        <f>ABS(Table21[[#This Row],[Erorr 3]])</f>
        <v>0.23951666666666682</v>
      </c>
      <c r="Q940" s="182">
        <f>Table21[[#This Row],[Abs Erorr 3]]/Table21[[#This Row],[Adj Close]]</f>
        <v>5.8933287403835161E-2</v>
      </c>
    </row>
    <row r="941" spans="1:17" x14ac:dyDescent="0.3">
      <c r="A941" s="72">
        <v>44827</v>
      </c>
      <c r="B941" s="95">
        <v>3.8995000000000002</v>
      </c>
      <c r="C941" s="6">
        <f t="shared" si="71"/>
        <v>4.0641999999999996</v>
      </c>
      <c r="D941" s="19">
        <f>Table21[[#This Row],[Adj Close]]-Table21[[#This Row],[Naive Trend ]]</f>
        <v>-0.1646999999999994</v>
      </c>
      <c r="E941" s="7">
        <f t="shared" si="70"/>
        <v>2.7126089999999804E-2</v>
      </c>
      <c r="F941" s="7">
        <f>ABS(Table21[[#This Row],[Erorr 1]])</f>
        <v>0.1646999999999994</v>
      </c>
      <c r="G941" s="8">
        <f>Table21[[#This Row],[Abs Erorr 1]]/Table21[[#This Row],[Adj Close]]</f>
        <v>4.2236184126169869E-2</v>
      </c>
      <c r="H941" s="6">
        <f t="shared" si="73"/>
        <v>4.1282666666666668</v>
      </c>
      <c r="I941" s="9">
        <f>(Table21[[#This Row],[Adj Close]]-Table21[[#This Row],[3-MA]])</f>
        <v>-0.22876666666666656</v>
      </c>
      <c r="J941" s="5">
        <f t="shared" si="72"/>
        <v>5.2334187777777728E-2</v>
      </c>
      <c r="K941" s="5">
        <f>ABS(Table21[[#This Row],[Erorr 2]])</f>
        <v>0.22876666666666656</v>
      </c>
      <c r="L941" s="8">
        <f>Table21[[#This Row],[Abs Erorr 2]]/Table21[[#This Row],[Adj Close]]</f>
        <v>5.8665640894131697E-2</v>
      </c>
      <c r="M941" s="6">
        <f t="shared" si="74"/>
        <v>4.2274333333333329</v>
      </c>
      <c r="N941" s="11">
        <f>Table21[[#This Row],[Adj Close]]-Table21[[#This Row],[6-MA]]</f>
        <v>-0.32793333333333274</v>
      </c>
      <c r="O941" s="12">
        <f>(Table21[[#This Row],[Adj Close]]-M941)^2</f>
        <v>0.10754027111111072</v>
      </c>
      <c r="P941" s="12">
        <f>ABS(Table21[[#This Row],[Erorr 3]])</f>
        <v>0.32793333333333274</v>
      </c>
      <c r="Q941" s="182">
        <f>Table21[[#This Row],[Abs Erorr 3]]/Table21[[#This Row],[Adj Close]]</f>
        <v>8.4096251656195081E-2</v>
      </c>
    </row>
    <row r="942" spans="1:17" x14ac:dyDescent="0.3">
      <c r="A942" s="72">
        <v>44830</v>
      </c>
      <c r="B942" s="95">
        <v>3.8811</v>
      </c>
      <c r="C942" s="6">
        <f t="shared" si="71"/>
        <v>3.8995000000000002</v>
      </c>
      <c r="D942" s="19">
        <f>Table21[[#This Row],[Adj Close]]-Table21[[#This Row],[Naive Trend ]]</f>
        <v>-1.8400000000000194E-2</v>
      </c>
      <c r="E942" s="7">
        <f t="shared" si="70"/>
        <v>3.3856000000000711E-4</v>
      </c>
      <c r="F942" s="7">
        <f>ABS(Table21[[#This Row],[Erorr 1]])</f>
        <v>1.8400000000000194E-2</v>
      </c>
      <c r="G942" s="8">
        <f>Table21[[#This Row],[Abs Erorr 1]]/Table21[[#This Row],[Adj Close]]</f>
        <v>4.7409239648553746E-3</v>
      </c>
      <c r="H942" s="6">
        <f t="shared" si="73"/>
        <v>4.0275999999999996</v>
      </c>
      <c r="I942" s="9">
        <f>(Table21[[#This Row],[Adj Close]]-Table21[[#This Row],[3-MA]])</f>
        <v>-0.14649999999999963</v>
      </c>
      <c r="J942" s="5">
        <f t="shared" si="72"/>
        <v>2.1462249999999891E-2</v>
      </c>
      <c r="K942" s="5">
        <f>ABS(Table21[[#This Row],[Erorr 2]])</f>
        <v>0.14649999999999963</v>
      </c>
      <c r="L942" s="8">
        <f>Table21[[#This Row],[Abs Erorr 2]]/Table21[[#This Row],[Adj Close]]</f>
        <v>3.774703048104909E-2</v>
      </c>
      <c r="M942" s="6">
        <f t="shared" si="74"/>
        <v>4.1343833333333331</v>
      </c>
      <c r="N942" s="11">
        <f>Table21[[#This Row],[Adj Close]]-Table21[[#This Row],[6-MA]]</f>
        <v>-0.25328333333333308</v>
      </c>
      <c r="O942" s="12">
        <f>(Table21[[#This Row],[Adj Close]]-M942)^2</f>
        <v>6.4152446944444316E-2</v>
      </c>
      <c r="P942" s="12">
        <f>ABS(Table21[[#This Row],[Erorr 3]])</f>
        <v>0.25328333333333308</v>
      </c>
      <c r="Q942" s="182">
        <f>Table21[[#This Row],[Abs Erorr 3]]/Table21[[#This Row],[Adj Close]]</f>
        <v>6.5260707874915128E-2</v>
      </c>
    </row>
    <row r="943" spans="1:17" x14ac:dyDescent="0.3">
      <c r="A943" s="72">
        <v>44831</v>
      </c>
      <c r="B943" s="95">
        <v>3.8628</v>
      </c>
      <c r="C943" s="6">
        <f t="shared" si="71"/>
        <v>3.8811</v>
      </c>
      <c r="D943" s="19">
        <f>Table21[[#This Row],[Adj Close]]-Table21[[#This Row],[Naive Trend ]]</f>
        <v>-1.8299999999999983E-2</v>
      </c>
      <c r="E943" s="7">
        <f t="shared" si="70"/>
        <v>3.3488999999999936E-4</v>
      </c>
      <c r="F943" s="7">
        <f>ABS(Table21[[#This Row],[Erorr 1]])</f>
        <v>1.8299999999999983E-2</v>
      </c>
      <c r="G943" s="8">
        <f>Table21[[#This Row],[Abs Erorr 1]]/Table21[[#This Row],[Adj Close]]</f>
        <v>4.7374961168064576E-3</v>
      </c>
      <c r="H943" s="6">
        <f t="shared" si="73"/>
        <v>3.9482666666666666</v>
      </c>
      <c r="I943" s="9">
        <f>(Table21[[#This Row],[Adj Close]]-Table21[[#This Row],[3-MA]])</f>
        <v>-8.546666666666658E-2</v>
      </c>
      <c r="J943" s="5">
        <f t="shared" si="72"/>
        <v>7.3045511111110963E-3</v>
      </c>
      <c r="K943" s="5">
        <f>ABS(Table21[[#This Row],[Erorr 2]])</f>
        <v>8.546666666666658E-2</v>
      </c>
      <c r="L943" s="8">
        <f>Table21[[#This Row],[Abs Erorr 2]]/Table21[[#This Row],[Adj Close]]</f>
        <v>2.2125573849711758E-2</v>
      </c>
      <c r="M943" s="6">
        <f t="shared" si="74"/>
        <v>4.0748833333333332</v>
      </c>
      <c r="N943" s="11">
        <f>Table21[[#This Row],[Adj Close]]-Table21[[#This Row],[6-MA]]</f>
        <v>-0.21208333333333318</v>
      </c>
      <c r="O943" s="12">
        <f>(Table21[[#This Row],[Adj Close]]-M943)^2</f>
        <v>4.497934027777771E-2</v>
      </c>
      <c r="P943" s="12">
        <f>ABS(Table21[[#This Row],[Erorr 3]])</f>
        <v>0.21208333333333318</v>
      </c>
      <c r="Q943" s="182">
        <f>Table21[[#This Row],[Abs Erorr 3]]/Table21[[#This Row],[Adj Close]]</f>
        <v>5.4904041973007453E-2</v>
      </c>
    </row>
    <row r="944" spans="1:17" x14ac:dyDescent="0.3">
      <c r="A944" s="72">
        <v>44832</v>
      </c>
      <c r="B944" s="95">
        <v>3.9910000000000001</v>
      </c>
      <c r="C944" s="6">
        <f t="shared" si="71"/>
        <v>3.8628</v>
      </c>
      <c r="D944" s="19">
        <f>Table21[[#This Row],[Adj Close]]-Table21[[#This Row],[Naive Trend ]]</f>
        <v>0.12820000000000009</v>
      </c>
      <c r="E944" s="7">
        <f t="shared" si="70"/>
        <v>1.6435240000000025E-2</v>
      </c>
      <c r="F944" s="7">
        <f>ABS(Table21[[#This Row],[Erorr 1]])</f>
        <v>0.12820000000000009</v>
      </c>
      <c r="G944" s="8">
        <f>Table21[[#This Row],[Abs Erorr 1]]/Table21[[#This Row],[Adj Close]]</f>
        <v>3.2122275119017815E-2</v>
      </c>
      <c r="H944" s="6">
        <f t="shared" si="73"/>
        <v>3.8811333333333331</v>
      </c>
      <c r="I944" s="9">
        <f>(Table21[[#This Row],[Adj Close]]-Table21[[#This Row],[3-MA]])</f>
        <v>0.109866666666667</v>
      </c>
      <c r="J944" s="5">
        <f t="shared" si="72"/>
        <v>1.2070684444444518E-2</v>
      </c>
      <c r="K944" s="5">
        <f>ABS(Table21[[#This Row],[Erorr 2]])</f>
        <v>0.109866666666667</v>
      </c>
      <c r="L944" s="8">
        <f>Table21[[#This Row],[Abs Erorr 2]]/Table21[[#This Row],[Adj Close]]</f>
        <v>2.7528606030234777E-2</v>
      </c>
      <c r="M944" s="6">
        <f t="shared" si="74"/>
        <v>4.0047000000000006</v>
      </c>
      <c r="N944" s="11">
        <f>Table21[[#This Row],[Adj Close]]-Table21[[#This Row],[6-MA]]</f>
        <v>-1.370000000000049E-2</v>
      </c>
      <c r="O944" s="12">
        <f>(Table21[[#This Row],[Adj Close]]-M944)^2</f>
        <v>1.876900000000134E-4</v>
      </c>
      <c r="P944" s="12">
        <f>ABS(Table21[[#This Row],[Erorr 3]])</f>
        <v>1.370000000000049E-2</v>
      </c>
      <c r="Q944" s="182">
        <f>Table21[[#This Row],[Abs Erorr 3]]/Table21[[#This Row],[Adj Close]]</f>
        <v>3.4327236281634903E-3</v>
      </c>
    </row>
    <row r="945" spans="1:17" x14ac:dyDescent="0.3">
      <c r="A945" s="72">
        <v>44833</v>
      </c>
      <c r="B945" s="95">
        <v>3.9178000000000002</v>
      </c>
      <c r="C945" s="6">
        <f t="shared" si="71"/>
        <v>3.9910000000000001</v>
      </c>
      <c r="D945" s="19">
        <f>Table21[[#This Row],[Adj Close]]-Table21[[#This Row],[Naive Trend ]]</f>
        <v>-7.3199999999999932E-2</v>
      </c>
      <c r="E945" s="7">
        <f t="shared" si="70"/>
        <v>5.3582399999999898E-3</v>
      </c>
      <c r="F945" s="7">
        <f>ABS(Table21[[#This Row],[Erorr 1]])</f>
        <v>7.3199999999999932E-2</v>
      </c>
      <c r="G945" s="8">
        <f>Table21[[#This Row],[Abs Erorr 1]]/Table21[[#This Row],[Adj Close]]</f>
        <v>1.8683955281025046E-2</v>
      </c>
      <c r="H945" s="6">
        <f t="shared" si="73"/>
        <v>3.9116333333333331</v>
      </c>
      <c r="I945" s="9">
        <f>(Table21[[#This Row],[Adj Close]]-Table21[[#This Row],[3-MA]])</f>
        <v>6.1666666666670977E-3</v>
      </c>
      <c r="J945" s="5">
        <f t="shared" si="72"/>
        <v>3.8027777777783097E-5</v>
      </c>
      <c r="K945" s="5">
        <f>ABS(Table21[[#This Row],[Erorr 2]])</f>
        <v>6.1666666666670977E-3</v>
      </c>
      <c r="L945" s="8">
        <f>Table21[[#This Row],[Abs Erorr 2]]/Table21[[#This Row],[Adj Close]]</f>
        <v>1.5740126261338245E-3</v>
      </c>
      <c r="M945" s="6">
        <f t="shared" si="74"/>
        <v>3.9696166666666666</v>
      </c>
      <c r="N945" s="11">
        <f>Table21[[#This Row],[Adj Close]]-Table21[[#This Row],[6-MA]]</f>
        <v>-5.18166666666664E-2</v>
      </c>
      <c r="O945" s="12">
        <f>(Table21[[#This Row],[Adj Close]]-M945)^2</f>
        <v>2.6849669444444168E-3</v>
      </c>
      <c r="P945" s="12">
        <f>ABS(Table21[[#This Row],[Erorr 3]])</f>
        <v>5.18166666666664E-2</v>
      </c>
      <c r="Q945" s="182">
        <f>Table21[[#This Row],[Abs Erorr 3]]/Table21[[#This Row],[Adj Close]]</f>
        <v>1.3225960147701873E-2</v>
      </c>
    </row>
    <row r="946" spans="1:17" x14ac:dyDescent="0.3">
      <c r="A946" s="72">
        <v>44834</v>
      </c>
      <c r="B946" s="95">
        <v>3.9085999999999999</v>
      </c>
      <c r="C946" s="6">
        <f t="shared" si="71"/>
        <v>3.9178000000000002</v>
      </c>
      <c r="D946" s="19">
        <f>Table21[[#This Row],[Adj Close]]-Table21[[#This Row],[Naive Trend ]]</f>
        <v>-9.200000000000319E-3</v>
      </c>
      <c r="E946" s="7">
        <f t="shared" si="70"/>
        <v>8.4640000000005871E-5</v>
      </c>
      <c r="F946" s="7">
        <f>ABS(Table21[[#This Row],[Erorr 1]])</f>
        <v>9.200000000000319E-3</v>
      </c>
      <c r="G946" s="8">
        <f>Table21[[#This Row],[Abs Erorr 1]]/Table21[[#This Row],[Adj Close]]</f>
        <v>2.3537839635675993E-3</v>
      </c>
      <c r="H946" s="6">
        <f t="shared" si="73"/>
        <v>3.9238666666666666</v>
      </c>
      <c r="I946" s="9">
        <f>(Table21[[#This Row],[Adj Close]]-Table21[[#This Row],[3-MA]])</f>
        <v>-1.5266666666666762E-2</v>
      </c>
      <c r="J946" s="5">
        <f t="shared" si="72"/>
        <v>2.3307111111111402E-4</v>
      </c>
      <c r="K946" s="5">
        <f>ABS(Table21[[#This Row],[Erorr 2]])</f>
        <v>1.5266666666666762E-2</v>
      </c>
      <c r="L946" s="8">
        <f>Table21[[#This Row],[Abs Erorr 2]]/Table21[[#This Row],[Adj Close]]</f>
        <v>3.9059168670794561E-3</v>
      </c>
      <c r="M946" s="6">
        <f t="shared" si="74"/>
        <v>3.9360666666666666</v>
      </c>
      <c r="N946" s="11">
        <f>Table21[[#This Row],[Adj Close]]-Table21[[#This Row],[6-MA]]</f>
        <v>-2.746666666666675E-2</v>
      </c>
      <c r="O946" s="12">
        <f>(Table21[[#This Row],[Adj Close]]-M946)^2</f>
        <v>7.5441777777778235E-4</v>
      </c>
      <c r="P946" s="12">
        <f>ABS(Table21[[#This Row],[Erorr 3]])</f>
        <v>2.746666666666675E-2</v>
      </c>
      <c r="Q946" s="182">
        <f>Table21[[#This Row],[Abs Erorr 3]]/Table21[[#This Row],[Adj Close]]</f>
        <v>7.0272390796363793E-3</v>
      </c>
    </row>
    <row r="947" spans="1:17" x14ac:dyDescent="0.3">
      <c r="A947" s="72">
        <v>44837</v>
      </c>
      <c r="B947" s="95">
        <v>4.0185000000000004</v>
      </c>
      <c r="C947" s="6">
        <f t="shared" si="71"/>
        <v>3.9085999999999999</v>
      </c>
      <c r="D947" s="19">
        <f>Table21[[#This Row],[Adj Close]]-Table21[[#This Row],[Naive Trend ]]</f>
        <v>0.10990000000000055</v>
      </c>
      <c r="E947" s="7">
        <f t="shared" si="70"/>
        <v>1.2078010000000122E-2</v>
      </c>
      <c r="F947" s="7">
        <f>ABS(Table21[[#This Row],[Erorr 1]])</f>
        <v>0.10990000000000055</v>
      </c>
      <c r="G947" s="8">
        <f>Table21[[#This Row],[Abs Erorr 1]]/Table21[[#This Row],[Adj Close]]</f>
        <v>2.7348513126788737E-2</v>
      </c>
      <c r="H947" s="6">
        <f t="shared" si="73"/>
        <v>3.9391333333333329</v>
      </c>
      <c r="I947" s="9">
        <f>(Table21[[#This Row],[Adj Close]]-Table21[[#This Row],[3-MA]])</f>
        <v>7.9366666666667474E-2</v>
      </c>
      <c r="J947" s="5">
        <f t="shared" si="72"/>
        <v>6.2990677777779057E-3</v>
      </c>
      <c r="K947" s="5">
        <f>ABS(Table21[[#This Row],[Erorr 2]])</f>
        <v>7.9366666666667474E-2</v>
      </c>
      <c r="L947" s="8">
        <f>Table21[[#This Row],[Abs Erorr 2]]/Table21[[#This Row],[Adj Close]]</f>
        <v>1.9750321430052873E-2</v>
      </c>
      <c r="M947" s="6">
        <f t="shared" si="74"/>
        <v>3.910133333333333</v>
      </c>
      <c r="N947" s="11">
        <f>Table21[[#This Row],[Adj Close]]-Table21[[#This Row],[6-MA]]</f>
        <v>0.10836666666666739</v>
      </c>
      <c r="O947" s="12">
        <f>(Table21[[#This Row],[Adj Close]]-M947)^2</f>
        <v>1.17433344444446E-2</v>
      </c>
      <c r="P947" s="12">
        <f>ABS(Table21[[#This Row],[Erorr 3]])</f>
        <v>0.10836666666666739</v>
      </c>
      <c r="Q947" s="182">
        <f>Table21[[#This Row],[Abs Erorr 3]]/Table21[[#This Row],[Adj Close]]</f>
        <v>2.6966944548131734E-2</v>
      </c>
    </row>
    <row r="948" spans="1:17" x14ac:dyDescent="0.3">
      <c r="A948" s="72">
        <v>44838</v>
      </c>
      <c r="B948" s="95">
        <v>4.2198000000000002</v>
      </c>
      <c r="C948" s="6">
        <f t="shared" si="71"/>
        <v>4.0185000000000004</v>
      </c>
      <c r="D948" s="19">
        <f>Table21[[#This Row],[Adj Close]]-Table21[[#This Row],[Naive Trend ]]</f>
        <v>0.20129999999999981</v>
      </c>
      <c r="E948" s="7">
        <f t="shared" si="70"/>
        <v>4.0521689999999923E-2</v>
      </c>
      <c r="F948" s="7">
        <f>ABS(Table21[[#This Row],[Erorr 1]])</f>
        <v>0.20129999999999981</v>
      </c>
      <c r="G948" s="8">
        <f>Table21[[#This Row],[Abs Erorr 1]]/Table21[[#This Row],[Adj Close]]</f>
        <v>4.7703682638987582E-2</v>
      </c>
      <c r="H948" s="6">
        <f t="shared" si="73"/>
        <v>3.9482999999999997</v>
      </c>
      <c r="I948" s="9">
        <f>(Table21[[#This Row],[Adj Close]]-Table21[[#This Row],[3-MA]])</f>
        <v>0.27150000000000052</v>
      </c>
      <c r="J948" s="5">
        <f t="shared" si="72"/>
        <v>7.3712250000000284E-2</v>
      </c>
      <c r="K948" s="5">
        <f>ABS(Table21[[#This Row],[Erorr 2]])</f>
        <v>0.27150000000000052</v>
      </c>
      <c r="L948" s="8">
        <f>Table21[[#This Row],[Abs Erorr 2]]/Table21[[#This Row],[Adj Close]]</f>
        <v>6.4339542158396254E-2</v>
      </c>
      <c r="M948" s="6">
        <f t="shared" si="74"/>
        <v>3.9299666666666666</v>
      </c>
      <c r="N948" s="11">
        <f>Table21[[#This Row],[Adj Close]]-Table21[[#This Row],[6-MA]]</f>
        <v>0.28983333333333361</v>
      </c>
      <c r="O948" s="12">
        <f>(Table21[[#This Row],[Adj Close]]-M948)^2</f>
        <v>8.4003361111111272E-2</v>
      </c>
      <c r="P948" s="12">
        <f>ABS(Table21[[#This Row],[Erorr 3]])</f>
        <v>0.28983333333333361</v>
      </c>
      <c r="Q948" s="182">
        <f>Table21[[#This Row],[Abs Erorr 3]]/Table21[[#This Row],[Adj Close]]</f>
        <v>6.8684139848650072E-2</v>
      </c>
    </row>
    <row r="949" spans="1:17" x14ac:dyDescent="0.3">
      <c r="A949" s="72">
        <v>44839</v>
      </c>
      <c r="B949" s="95">
        <v>4.1741000000000001</v>
      </c>
      <c r="C949" s="6">
        <f t="shared" si="71"/>
        <v>4.2198000000000002</v>
      </c>
      <c r="D949" s="19">
        <f>Table21[[#This Row],[Adj Close]]-Table21[[#This Row],[Naive Trend ]]</f>
        <v>-4.5700000000000074E-2</v>
      </c>
      <c r="E949" s="7">
        <f t="shared" si="70"/>
        <v>2.0884900000000066E-3</v>
      </c>
      <c r="F949" s="7">
        <f>ABS(Table21[[#This Row],[Erorr 1]])</f>
        <v>4.5700000000000074E-2</v>
      </c>
      <c r="G949" s="8">
        <f>Table21[[#This Row],[Abs Erorr 1]]/Table21[[#This Row],[Adj Close]]</f>
        <v>1.0948467933207176E-2</v>
      </c>
      <c r="H949" s="6">
        <f t="shared" si="73"/>
        <v>4.0489666666666668</v>
      </c>
      <c r="I949" s="9">
        <f>(Table21[[#This Row],[Adj Close]]-Table21[[#This Row],[3-MA]])</f>
        <v>0.12513333333333332</v>
      </c>
      <c r="J949" s="5">
        <f t="shared" si="72"/>
        <v>1.5658351111111107E-2</v>
      </c>
      <c r="K949" s="5">
        <f>ABS(Table21[[#This Row],[Erorr 2]])</f>
        <v>0.12513333333333332</v>
      </c>
      <c r="L949" s="8">
        <f>Table21[[#This Row],[Abs Erorr 2]]/Table21[[#This Row],[Adj Close]]</f>
        <v>2.9978518323311207E-2</v>
      </c>
      <c r="M949" s="6">
        <f t="shared" si="74"/>
        <v>3.9864166666666665</v>
      </c>
      <c r="N949" s="11">
        <f>Table21[[#This Row],[Adj Close]]-Table21[[#This Row],[6-MA]]</f>
        <v>0.18768333333333365</v>
      </c>
      <c r="O949" s="12">
        <f>(Table21[[#This Row],[Adj Close]]-M949)^2</f>
        <v>3.5225033611111227E-2</v>
      </c>
      <c r="P949" s="12">
        <f>ABS(Table21[[#This Row],[Erorr 3]])</f>
        <v>0.18768333333333365</v>
      </c>
      <c r="Q949" s="182">
        <f>Table21[[#This Row],[Abs Erorr 3]]/Table21[[#This Row],[Adj Close]]</f>
        <v>4.4963784608258943E-2</v>
      </c>
    </row>
    <row r="950" spans="1:17" x14ac:dyDescent="0.3">
      <c r="A950" s="72">
        <v>44840</v>
      </c>
      <c r="B950" s="95">
        <v>4.1283000000000003</v>
      </c>
      <c r="C950" s="6">
        <f t="shared" si="71"/>
        <v>4.1741000000000001</v>
      </c>
      <c r="D950" s="19">
        <f>Table21[[#This Row],[Adj Close]]-Table21[[#This Row],[Naive Trend ]]</f>
        <v>-4.5799999999999841E-2</v>
      </c>
      <c r="E950" s="7">
        <f t="shared" si="70"/>
        <v>2.0976399999999853E-3</v>
      </c>
      <c r="F950" s="7">
        <f>ABS(Table21[[#This Row],[Erorr 1]])</f>
        <v>4.5799999999999841E-2</v>
      </c>
      <c r="G950" s="8">
        <f>Table21[[#This Row],[Abs Erorr 1]]/Table21[[#This Row],[Adj Close]]</f>
        <v>1.1094154979047026E-2</v>
      </c>
      <c r="H950" s="6">
        <f t="shared" si="73"/>
        <v>4.1374666666666675</v>
      </c>
      <c r="I950" s="9">
        <f>(Table21[[#This Row],[Adj Close]]-Table21[[#This Row],[3-MA]])</f>
        <v>-9.1666666666672114E-3</v>
      </c>
      <c r="J950" s="5">
        <f t="shared" si="72"/>
        <v>8.4027777777787759E-5</v>
      </c>
      <c r="K950" s="5">
        <f>ABS(Table21[[#This Row],[Erorr 2]])</f>
        <v>9.1666666666672114E-3</v>
      </c>
      <c r="L950" s="8">
        <f>Table21[[#This Row],[Abs Erorr 2]]/Table21[[#This Row],[Adj Close]]</f>
        <v>2.22044586552993E-3</v>
      </c>
      <c r="M950" s="6">
        <f t="shared" si="74"/>
        <v>4.0382999999999996</v>
      </c>
      <c r="N950" s="11">
        <f>Table21[[#This Row],[Adj Close]]-Table21[[#This Row],[6-MA]]</f>
        <v>9.0000000000000746E-2</v>
      </c>
      <c r="O950" s="12">
        <f>(Table21[[#This Row],[Adj Close]]-M950)^2</f>
        <v>8.1000000000001349E-3</v>
      </c>
      <c r="P950" s="12">
        <f>ABS(Table21[[#This Row],[Erorr 3]])</f>
        <v>9.0000000000000746E-2</v>
      </c>
      <c r="Q950" s="182">
        <f>Table21[[#This Row],[Abs Erorr 3]]/Table21[[#This Row],[Adj Close]]</f>
        <v>2.1800741225201835E-2</v>
      </c>
    </row>
    <row r="951" spans="1:17" x14ac:dyDescent="0.3">
      <c r="A951" s="72">
        <v>44841</v>
      </c>
      <c r="B951" s="95">
        <v>4.0458999999999996</v>
      </c>
      <c r="C951" s="6">
        <f t="shared" si="71"/>
        <v>4.1283000000000003</v>
      </c>
      <c r="D951" s="19">
        <f>Table21[[#This Row],[Adj Close]]-Table21[[#This Row],[Naive Trend ]]</f>
        <v>-8.2400000000000695E-2</v>
      </c>
      <c r="E951" s="7">
        <f t="shared" si="70"/>
        <v>6.7897600000001142E-3</v>
      </c>
      <c r="F951" s="7">
        <f>ABS(Table21[[#This Row],[Erorr 1]])</f>
        <v>8.2400000000000695E-2</v>
      </c>
      <c r="G951" s="8">
        <f>Table21[[#This Row],[Abs Erorr 1]]/Table21[[#This Row],[Adj Close]]</f>
        <v>2.0366296744852987E-2</v>
      </c>
      <c r="H951" s="6">
        <f t="shared" si="73"/>
        <v>4.1740666666666675</v>
      </c>
      <c r="I951" s="9">
        <f>(Table21[[#This Row],[Adj Close]]-Table21[[#This Row],[3-MA]])</f>
        <v>-0.12816666666666787</v>
      </c>
      <c r="J951" s="5">
        <f t="shared" si="72"/>
        <v>1.6426694444444754E-2</v>
      </c>
      <c r="K951" s="5">
        <f>ABS(Table21[[#This Row],[Erorr 2]])</f>
        <v>0.12816666666666787</v>
      </c>
      <c r="L951" s="8">
        <f>Table21[[#This Row],[Abs Erorr 2]]/Table21[[#This Row],[Adj Close]]</f>
        <v>3.1678159783155267E-2</v>
      </c>
      <c r="M951" s="6">
        <f t="shared" si="74"/>
        <v>4.0611833333333331</v>
      </c>
      <c r="N951" s="11">
        <f>Table21[[#This Row],[Adj Close]]-Table21[[#This Row],[6-MA]]</f>
        <v>-1.5283333333333537E-2</v>
      </c>
      <c r="O951" s="12">
        <f>(Table21[[#This Row],[Adj Close]]-M951)^2</f>
        <v>2.3358027777778401E-4</v>
      </c>
      <c r="P951" s="12">
        <f>ABS(Table21[[#This Row],[Erorr 3]])</f>
        <v>1.5283333333333537E-2</v>
      </c>
      <c r="Q951" s="182">
        <f>Table21[[#This Row],[Abs Erorr 3]]/Table21[[#This Row],[Adj Close]]</f>
        <v>3.7774866737520798E-3</v>
      </c>
    </row>
    <row r="952" spans="1:17" x14ac:dyDescent="0.3">
      <c r="A952" s="72">
        <v>44844</v>
      </c>
      <c r="B952" s="95">
        <v>3.9817999999999998</v>
      </c>
      <c r="C952" s="6">
        <f t="shared" si="71"/>
        <v>4.0458999999999996</v>
      </c>
      <c r="D952" s="19">
        <f>Table21[[#This Row],[Adj Close]]-Table21[[#This Row],[Naive Trend ]]</f>
        <v>-6.4099999999999824E-2</v>
      </c>
      <c r="E952" s="7">
        <f t="shared" si="70"/>
        <v>4.1088099999999775E-3</v>
      </c>
      <c r="F952" s="7">
        <f>ABS(Table21[[#This Row],[Erorr 1]])</f>
        <v>6.4099999999999824E-2</v>
      </c>
      <c r="G952" s="8">
        <f>Table21[[#This Row],[Abs Erorr 1]]/Table21[[#This Row],[Adj Close]]</f>
        <v>1.609824702395897E-2</v>
      </c>
      <c r="H952" s="6">
        <f t="shared" si="73"/>
        <v>4.1161000000000003</v>
      </c>
      <c r="I952" s="9">
        <f>(Table21[[#This Row],[Adj Close]]-Table21[[#This Row],[3-MA]])</f>
        <v>-0.13430000000000053</v>
      </c>
      <c r="J952" s="5">
        <f t="shared" si="72"/>
        <v>1.8036490000000141E-2</v>
      </c>
      <c r="K952" s="5">
        <f>ABS(Table21[[#This Row],[Erorr 2]])</f>
        <v>0.13430000000000053</v>
      </c>
      <c r="L952" s="8">
        <f>Table21[[#This Row],[Abs Erorr 2]]/Table21[[#This Row],[Adj Close]]</f>
        <v>3.3728464513536727E-2</v>
      </c>
      <c r="M952" s="6">
        <f t="shared" si="74"/>
        <v>4.0825333333333331</v>
      </c>
      <c r="N952" s="11">
        <f>Table21[[#This Row],[Adj Close]]-Table21[[#This Row],[6-MA]]</f>
        <v>-0.10073333333333334</v>
      </c>
      <c r="O952" s="12">
        <f>(Table21[[#This Row],[Adj Close]]-M952)^2</f>
        <v>1.0147204444444446E-2</v>
      </c>
      <c r="P952" s="12">
        <f>ABS(Table21[[#This Row],[Erorr 3]])</f>
        <v>0.10073333333333334</v>
      </c>
      <c r="Q952" s="182">
        <f>Table21[[#This Row],[Abs Erorr 3]]/Table21[[#This Row],[Adj Close]]</f>
        <v>2.5298441240979793E-2</v>
      </c>
    </row>
    <row r="953" spans="1:17" x14ac:dyDescent="0.3">
      <c r="A953" s="72">
        <v>44845</v>
      </c>
      <c r="B953" s="95">
        <v>3.9451999999999998</v>
      </c>
      <c r="C953" s="6">
        <f t="shared" si="71"/>
        <v>3.9817999999999998</v>
      </c>
      <c r="D953" s="19">
        <f>Table21[[#This Row],[Adj Close]]-Table21[[#This Row],[Naive Trend ]]</f>
        <v>-3.6599999999999966E-2</v>
      </c>
      <c r="E953" s="7">
        <f t="shared" si="70"/>
        <v>1.3395599999999975E-3</v>
      </c>
      <c r="F953" s="7">
        <f>ABS(Table21[[#This Row],[Erorr 1]])</f>
        <v>3.6599999999999966E-2</v>
      </c>
      <c r="G953" s="8">
        <f>Table21[[#This Row],[Abs Erorr 1]]/Table21[[#This Row],[Adj Close]]</f>
        <v>9.277096218189184E-3</v>
      </c>
      <c r="H953" s="6">
        <f t="shared" si="73"/>
        <v>4.0519999999999996</v>
      </c>
      <c r="I953" s="9">
        <f>(Table21[[#This Row],[Adj Close]]-Table21[[#This Row],[3-MA]])</f>
        <v>-0.10679999999999978</v>
      </c>
      <c r="J953" s="5">
        <f t="shared" si="72"/>
        <v>1.1406239999999955E-2</v>
      </c>
      <c r="K953" s="5">
        <f>ABS(Table21[[#This Row],[Erorr 2]])</f>
        <v>0.10679999999999978</v>
      </c>
      <c r="L953" s="8">
        <f>Table21[[#This Row],[Abs Erorr 2]]/Table21[[#This Row],[Adj Close]]</f>
        <v>2.7070870931765131E-2</v>
      </c>
      <c r="M953" s="6">
        <f t="shared" si="74"/>
        <v>4.0947333333333331</v>
      </c>
      <c r="N953" s="11">
        <f>Table21[[#This Row],[Adj Close]]-Table21[[#This Row],[6-MA]]</f>
        <v>-0.1495333333333333</v>
      </c>
      <c r="O953" s="12">
        <f>(Table21[[#This Row],[Adj Close]]-M953)^2</f>
        <v>2.2360217777777767E-2</v>
      </c>
      <c r="P953" s="12">
        <f>ABS(Table21[[#This Row],[Erorr 3]])</f>
        <v>0.1495333333333333</v>
      </c>
      <c r="Q953" s="182">
        <f>Table21[[#This Row],[Abs Erorr 3]]/Table21[[#This Row],[Adj Close]]</f>
        <v>3.7902598938794815E-2</v>
      </c>
    </row>
    <row r="954" spans="1:17" x14ac:dyDescent="0.3">
      <c r="A954" s="72">
        <v>44846</v>
      </c>
      <c r="B954" s="95">
        <v>3.9817999999999998</v>
      </c>
      <c r="C954" s="6">
        <f t="shared" si="71"/>
        <v>3.9451999999999998</v>
      </c>
      <c r="D954" s="19">
        <f>Table21[[#This Row],[Adj Close]]-Table21[[#This Row],[Naive Trend ]]</f>
        <v>3.6599999999999966E-2</v>
      </c>
      <c r="E954" s="7">
        <f t="shared" si="70"/>
        <v>1.3395599999999975E-3</v>
      </c>
      <c r="F954" s="7">
        <f>ABS(Table21[[#This Row],[Erorr 1]])</f>
        <v>3.6599999999999966E-2</v>
      </c>
      <c r="G954" s="8">
        <f>Table21[[#This Row],[Abs Erorr 1]]/Table21[[#This Row],[Adj Close]]</f>
        <v>9.1918227937113784E-3</v>
      </c>
      <c r="H954" s="6">
        <f t="shared" si="73"/>
        <v>3.9909666666666666</v>
      </c>
      <c r="I954" s="9">
        <f>(Table21[[#This Row],[Adj Close]]-Table21[[#This Row],[3-MA]])</f>
        <v>-9.1666666666667673E-3</v>
      </c>
      <c r="J954" s="5">
        <f t="shared" si="72"/>
        <v>8.4027777777779627E-5</v>
      </c>
      <c r="K954" s="5">
        <f>ABS(Table21[[#This Row],[Erorr 2]])</f>
        <v>9.1666666666667673E-3</v>
      </c>
      <c r="L954" s="8">
        <f>Table21[[#This Row],[Abs Erorr 2]]/Table21[[#This Row],[Adj Close]]</f>
        <v>2.3021414100825675E-3</v>
      </c>
      <c r="M954" s="6">
        <f t="shared" si="74"/>
        <v>4.0825166666666668</v>
      </c>
      <c r="N954" s="11">
        <f>Table21[[#This Row],[Adj Close]]-Table21[[#This Row],[6-MA]]</f>
        <v>-0.10071666666666701</v>
      </c>
      <c r="O954" s="12">
        <f>(Table21[[#This Row],[Adj Close]]-M954)^2</f>
        <v>1.0143846944444514E-2</v>
      </c>
      <c r="P954" s="12">
        <f>ABS(Table21[[#This Row],[Erorr 3]])</f>
        <v>0.10071666666666701</v>
      </c>
      <c r="Q954" s="182">
        <f>Table21[[#This Row],[Abs Erorr 3]]/Table21[[#This Row],[Adj Close]]</f>
        <v>2.5294255529325183E-2</v>
      </c>
    </row>
    <row r="955" spans="1:17" x14ac:dyDescent="0.3">
      <c r="A955" s="72">
        <v>44847</v>
      </c>
      <c r="B955" s="95">
        <v>4.1375000000000002</v>
      </c>
      <c r="C955" s="6">
        <f t="shared" si="71"/>
        <v>3.9817999999999998</v>
      </c>
      <c r="D955" s="19">
        <f>Table21[[#This Row],[Adj Close]]-Table21[[#This Row],[Naive Trend ]]</f>
        <v>0.15570000000000039</v>
      </c>
      <c r="E955" s="7">
        <f t="shared" si="70"/>
        <v>2.4242490000000123E-2</v>
      </c>
      <c r="F955" s="7">
        <f>ABS(Table21[[#This Row],[Erorr 1]])</f>
        <v>0.15570000000000039</v>
      </c>
      <c r="G955" s="8">
        <f>Table21[[#This Row],[Abs Erorr 1]]/Table21[[#This Row],[Adj Close]]</f>
        <v>3.7631419939577131E-2</v>
      </c>
      <c r="H955" s="6">
        <f t="shared" si="73"/>
        <v>3.9695999999999998</v>
      </c>
      <c r="I955" s="9">
        <f>(Table21[[#This Row],[Adj Close]]-Table21[[#This Row],[3-MA]])</f>
        <v>0.16790000000000038</v>
      </c>
      <c r="J955" s="5">
        <f t="shared" si="72"/>
        <v>2.8190410000000127E-2</v>
      </c>
      <c r="K955" s="5">
        <f>ABS(Table21[[#This Row],[Erorr 2]])</f>
        <v>0.16790000000000038</v>
      </c>
      <c r="L955" s="8">
        <f>Table21[[#This Row],[Abs Erorr 2]]/Table21[[#This Row],[Adj Close]]</f>
        <v>4.0580060422960813E-2</v>
      </c>
      <c r="M955" s="6">
        <f t="shared" si="74"/>
        <v>4.0428500000000005</v>
      </c>
      <c r="N955" s="11">
        <f>Table21[[#This Row],[Adj Close]]-Table21[[#This Row],[6-MA]]</f>
        <v>9.4649999999999679E-2</v>
      </c>
      <c r="O955" s="12">
        <f>(Table21[[#This Row],[Adj Close]]-M955)^2</f>
        <v>8.9586224999999384E-3</v>
      </c>
      <c r="P955" s="12">
        <f>ABS(Table21[[#This Row],[Erorr 3]])</f>
        <v>9.4649999999999679E-2</v>
      </c>
      <c r="Q955" s="182">
        <f>Table21[[#This Row],[Abs Erorr 3]]/Table21[[#This Row],[Adj Close]]</f>
        <v>2.2876132930513517E-2</v>
      </c>
    </row>
    <row r="956" spans="1:17" x14ac:dyDescent="0.3">
      <c r="A956" s="72">
        <v>44848</v>
      </c>
      <c r="B956" s="95">
        <v>4.0734000000000004</v>
      </c>
      <c r="C956" s="6">
        <f t="shared" si="71"/>
        <v>4.1375000000000002</v>
      </c>
      <c r="D956" s="19">
        <f>Table21[[#This Row],[Adj Close]]-Table21[[#This Row],[Naive Trend ]]</f>
        <v>-6.4099999999999824E-2</v>
      </c>
      <c r="E956" s="7">
        <f t="shared" si="70"/>
        <v>4.1088099999999775E-3</v>
      </c>
      <c r="F956" s="7">
        <f>ABS(Table21[[#This Row],[Erorr 1]])</f>
        <v>6.4099999999999824E-2</v>
      </c>
      <c r="G956" s="8">
        <f>Table21[[#This Row],[Abs Erorr 1]]/Table21[[#This Row],[Adj Close]]</f>
        <v>1.5736239996072033E-2</v>
      </c>
      <c r="H956" s="6">
        <f t="shared" si="73"/>
        <v>4.0214999999999996</v>
      </c>
      <c r="I956" s="9">
        <f>(Table21[[#This Row],[Adj Close]]-Table21[[#This Row],[3-MA]])</f>
        <v>5.1900000000000723E-2</v>
      </c>
      <c r="J956" s="5">
        <f t="shared" si="72"/>
        <v>2.693610000000075E-3</v>
      </c>
      <c r="K956" s="5">
        <f>ABS(Table21[[#This Row],[Erorr 2]])</f>
        <v>5.1900000000000723E-2</v>
      </c>
      <c r="L956" s="8">
        <f>Table21[[#This Row],[Abs Erorr 2]]/Table21[[#This Row],[Adj Close]]</f>
        <v>1.2741198998379909E-2</v>
      </c>
      <c r="M956" s="6">
        <f t="shared" si="74"/>
        <v>4.0367499999999996</v>
      </c>
      <c r="N956" s="11">
        <f>Table21[[#This Row],[Adj Close]]-Table21[[#This Row],[6-MA]]</f>
        <v>3.6650000000000738E-2</v>
      </c>
      <c r="O956" s="12">
        <f>(Table21[[#This Row],[Adj Close]]-M956)^2</f>
        <v>1.343222500000054E-3</v>
      </c>
      <c r="P956" s="12">
        <f>ABS(Table21[[#This Row],[Erorr 3]])</f>
        <v>3.6650000000000738E-2</v>
      </c>
      <c r="Q956" s="182">
        <f>Table21[[#This Row],[Abs Erorr 3]]/Table21[[#This Row],[Adj Close]]</f>
        <v>8.9973977512644802E-3</v>
      </c>
    </row>
    <row r="957" spans="1:17" x14ac:dyDescent="0.3">
      <c r="A957" s="72">
        <v>44851</v>
      </c>
      <c r="B957" s="95">
        <v>4.1924000000000001</v>
      </c>
      <c r="C957" s="6">
        <f t="shared" si="71"/>
        <v>4.0734000000000004</v>
      </c>
      <c r="D957" s="19">
        <f>Table21[[#This Row],[Adj Close]]-Table21[[#This Row],[Naive Trend ]]</f>
        <v>0.11899999999999977</v>
      </c>
      <c r="E957" s="7">
        <f t="shared" si="70"/>
        <v>1.4160999999999946E-2</v>
      </c>
      <c r="F957" s="7">
        <f>ABS(Table21[[#This Row],[Erorr 1]])</f>
        <v>0.11899999999999977</v>
      </c>
      <c r="G957" s="8">
        <f>Table21[[#This Row],[Abs Erorr 1]]/Table21[[#This Row],[Adj Close]]</f>
        <v>2.8384696116782696E-2</v>
      </c>
      <c r="H957" s="6">
        <f t="shared" si="73"/>
        <v>4.0642333333333331</v>
      </c>
      <c r="I957" s="9">
        <f>(Table21[[#This Row],[Adj Close]]-Table21[[#This Row],[3-MA]])</f>
        <v>0.12816666666666698</v>
      </c>
      <c r="J957" s="5">
        <f t="shared" si="72"/>
        <v>1.6426694444444525E-2</v>
      </c>
      <c r="K957" s="5">
        <f>ABS(Table21[[#This Row],[Erorr 2]])</f>
        <v>0.12816666666666698</v>
      </c>
      <c r="L957" s="8">
        <f>Table21[[#This Row],[Abs Erorr 2]]/Table21[[#This Row],[Adj Close]]</f>
        <v>3.0571192316254884E-2</v>
      </c>
      <c r="M957" s="6">
        <f t="shared" si="74"/>
        <v>4.0275999999999996</v>
      </c>
      <c r="N957" s="11">
        <f>Table21[[#This Row],[Adj Close]]-Table21[[#This Row],[6-MA]]</f>
        <v>0.1648000000000005</v>
      </c>
      <c r="O957" s="12">
        <f>(Table21[[#This Row],[Adj Close]]-M957)^2</f>
        <v>2.7159040000000165E-2</v>
      </c>
      <c r="P957" s="12">
        <f>ABS(Table21[[#This Row],[Erorr 3]])</f>
        <v>0.1648000000000005</v>
      </c>
      <c r="Q957" s="182">
        <f>Table21[[#This Row],[Abs Erorr 3]]/Table21[[#This Row],[Adj Close]]</f>
        <v>3.930922621887236E-2</v>
      </c>
    </row>
    <row r="958" spans="1:17" x14ac:dyDescent="0.3">
      <c r="A958" s="72">
        <v>44852</v>
      </c>
      <c r="B958" s="95">
        <v>4.2564000000000002</v>
      </c>
      <c r="C958" s="6">
        <f t="shared" si="71"/>
        <v>4.1924000000000001</v>
      </c>
      <c r="D958" s="19">
        <f>Table21[[#This Row],[Adj Close]]-Table21[[#This Row],[Naive Trend ]]</f>
        <v>6.4000000000000057E-2</v>
      </c>
      <c r="E958" s="7">
        <f t="shared" si="70"/>
        <v>4.0960000000000076E-3</v>
      </c>
      <c r="F958" s="7">
        <f>ABS(Table21[[#This Row],[Erorr 1]])</f>
        <v>6.4000000000000057E-2</v>
      </c>
      <c r="G958" s="8">
        <f>Table21[[#This Row],[Abs Erorr 1]]/Table21[[#This Row],[Adj Close]]</f>
        <v>1.5036180810074254E-2</v>
      </c>
      <c r="H958" s="6">
        <f t="shared" si="73"/>
        <v>4.1344333333333338</v>
      </c>
      <c r="I958" s="9">
        <f>(Table21[[#This Row],[Adj Close]]-Table21[[#This Row],[3-MA]])</f>
        <v>0.12196666666666633</v>
      </c>
      <c r="J958" s="5">
        <f t="shared" si="72"/>
        <v>1.4875867777777697E-2</v>
      </c>
      <c r="K958" s="5">
        <f>ABS(Table21[[#This Row],[Erorr 2]])</f>
        <v>0.12196666666666633</v>
      </c>
      <c r="L958" s="8">
        <f>Table21[[#This Row],[Abs Erorr 2]]/Table21[[#This Row],[Adj Close]]</f>
        <v>2.8654888325032029E-2</v>
      </c>
      <c r="M958" s="6">
        <f t="shared" si="74"/>
        <v>4.0520166666666659</v>
      </c>
      <c r="N958" s="11">
        <f>Table21[[#This Row],[Adj Close]]-Table21[[#This Row],[6-MA]]</f>
        <v>0.20438333333333425</v>
      </c>
      <c r="O958" s="12">
        <f>(Table21[[#This Row],[Adj Close]]-M958)^2</f>
        <v>4.1772546944444822E-2</v>
      </c>
      <c r="P958" s="12">
        <f>ABS(Table21[[#This Row],[Erorr 3]])</f>
        <v>0.20438333333333425</v>
      </c>
      <c r="Q958" s="182">
        <f>Table21[[#This Row],[Abs Erorr 3]]/Table21[[#This Row],[Adj Close]]</f>
        <v>4.8017886790088865E-2</v>
      </c>
    </row>
    <row r="959" spans="1:17" x14ac:dyDescent="0.3">
      <c r="A959" s="72">
        <v>44853</v>
      </c>
      <c r="B959" s="95">
        <v>4.1741000000000001</v>
      </c>
      <c r="C959" s="6">
        <f t="shared" si="71"/>
        <v>4.2564000000000002</v>
      </c>
      <c r="D959" s="19">
        <f>Table21[[#This Row],[Adj Close]]-Table21[[#This Row],[Naive Trend ]]</f>
        <v>-8.230000000000004E-2</v>
      </c>
      <c r="E959" s="7">
        <f t="shared" si="70"/>
        <v>6.7732900000000065E-3</v>
      </c>
      <c r="F959" s="7">
        <f>ABS(Table21[[#This Row],[Erorr 1]])</f>
        <v>8.230000000000004E-2</v>
      </c>
      <c r="G959" s="8">
        <f>Table21[[#This Row],[Abs Erorr 1]]/Table21[[#This Row],[Adj Close]]</f>
        <v>1.971682518387198E-2</v>
      </c>
      <c r="H959" s="6">
        <f t="shared" si="73"/>
        <v>4.1740666666666675</v>
      </c>
      <c r="I959" s="9">
        <f>(Table21[[#This Row],[Adj Close]]-Table21[[#This Row],[3-MA]])</f>
        <v>3.3333333332663528E-5</v>
      </c>
      <c r="J959" s="5">
        <f t="shared" si="72"/>
        <v>1.1111111110664574E-9</v>
      </c>
      <c r="K959" s="5">
        <f>ABS(Table21[[#This Row],[Erorr 2]])</f>
        <v>3.3333333332663528E-5</v>
      </c>
      <c r="L959" s="8">
        <f>Table21[[#This Row],[Abs Erorr 2]]/Table21[[#This Row],[Adj Close]]</f>
        <v>7.9857534157455566E-6</v>
      </c>
      <c r="M959" s="6">
        <f t="shared" si="74"/>
        <v>4.0977833333333331</v>
      </c>
      <c r="N959" s="11">
        <f>Table21[[#This Row],[Adj Close]]-Table21[[#This Row],[6-MA]]</f>
        <v>7.6316666666667032E-2</v>
      </c>
      <c r="O959" s="12">
        <f>(Table21[[#This Row],[Adj Close]]-M959)^2</f>
        <v>5.8242336111111667E-3</v>
      </c>
      <c r="P959" s="12">
        <f>ABS(Table21[[#This Row],[Erorr 3]])</f>
        <v>7.6316666666667032E-2</v>
      </c>
      <c r="Q959" s="182">
        <f>Table21[[#This Row],[Abs Erorr 3]]/Table21[[#This Row],[Adj Close]]</f>
        <v>1.8283382445716929E-2</v>
      </c>
    </row>
    <row r="960" spans="1:17" x14ac:dyDescent="0.3">
      <c r="A960" s="72">
        <v>44854</v>
      </c>
      <c r="B960" s="95">
        <v>3.8079000000000001</v>
      </c>
      <c r="C960" s="6">
        <f t="shared" si="71"/>
        <v>4.1741000000000001</v>
      </c>
      <c r="D960" s="19">
        <f>Table21[[#This Row],[Adj Close]]-Table21[[#This Row],[Naive Trend ]]</f>
        <v>-0.36620000000000008</v>
      </c>
      <c r="E960" s="7">
        <f t="shared" si="70"/>
        <v>0.13410244000000007</v>
      </c>
      <c r="F960" s="7">
        <f>ABS(Table21[[#This Row],[Erorr 1]])</f>
        <v>0.36620000000000008</v>
      </c>
      <c r="G960" s="8">
        <f>Table21[[#This Row],[Abs Erorr 1]]/Table21[[#This Row],[Adj Close]]</f>
        <v>9.6168491819638144E-2</v>
      </c>
      <c r="H960" s="6">
        <f t="shared" si="73"/>
        <v>4.2076333333333338</v>
      </c>
      <c r="I960" s="9">
        <f>(Table21[[#This Row],[Adj Close]]-Table21[[#This Row],[3-MA]])</f>
        <v>-0.39973333333333372</v>
      </c>
      <c r="J960" s="5">
        <f t="shared" si="72"/>
        <v>0.15978673777777808</v>
      </c>
      <c r="K960" s="5">
        <f>ABS(Table21[[#This Row],[Erorr 2]])</f>
        <v>0.39973333333333372</v>
      </c>
      <c r="L960" s="8">
        <f>Table21[[#This Row],[Abs Erorr 2]]/Table21[[#This Row],[Adj Close]]</f>
        <v>0.1049747454852632</v>
      </c>
      <c r="M960" s="6">
        <f t="shared" si="74"/>
        <v>4.135933333333333</v>
      </c>
      <c r="N960" s="11">
        <f>Table21[[#This Row],[Adj Close]]-Table21[[#This Row],[6-MA]]</f>
        <v>-0.32803333333333295</v>
      </c>
      <c r="O960" s="12">
        <f>(Table21[[#This Row],[Adj Close]]-M960)^2</f>
        <v>0.10760586777777753</v>
      </c>
      <c r="P960" s="12">
        <f>ABS(Table21[[#This Row],[Erorr 3]])</f>
        <v>0.32803333333333295</v>
      </c>
      <c r="Q960" s="182">
        <f>Table21[[#This Row],[Abs Erorr 3]]/Table21[[#This Row],[Adj Close]]</f>
        <v>8.6145469506376998E-2</v>
      </c>
    </row>
    <row r="961" spans="1:17" x14ac:dyDescent="0.3">
      <c r="A961" s="72">
        <v>44855</v>
      </c>
      <c r="B961" s="95">
        <v>3.8902999999999999</v>
      </c>
      <c r="C961" s="6">
        <f t="shared" si="71"/>
        <v>3.8079000000000001</v>
      </c>
      <c r="D961" s="19">
        <f>Table21[[#This Row],[Adj Close]]-Table21[[#This Row],[Naive Trend ]]</f>
        <v>8.2399999999999807E-2</v>
      </c>
      <c r="E961" s="7">
        <f t="shared" si="70"/>
        <v>6.7897599999999685E-3</v>
      </c>
      <c r="F961" s="7">
        <f>ABS(Table21[[#This Row],[Erorr 1]])</f>
        <v>8.2399999999999807E-2</v>
      </c>
      <c r="G961" s="8">
        <f>Table21[[#This Row],[Abs Erorr 1]]/Table21[[#This Row],[Adj Close]]</f>
        <v>2.1180885792869395E-2</v>
      </c>
      <c r="H961" s="6">
        <f t="shared" si="73"/>
        <v>4.0794666666666668</v>
      </c>
      <c r="I961" s="9">
        <f>(Table21[[#This Row],[Adj Close]]-Table21[[#This Row],[3-MA]])</f>
        <v>-0.18916666666666693</v>
      </c>
      <c r="J961" s="5">
        <f t="shared" si="72"/>
        <v>3.578402777777788E-2</v>
      </c>
      <c r="K961" s="5">
        <f>ABS(Table21[[#This Row],[Erorr 2]])</f>
        <v>0.18916666666666693</v>
      </c>
      <c r="L961" s="8">
        <f>Table21[[#This Row],[Abs Erorr 2]]/Table21[[#This Row],[Adj Close]]</f>
        <v>4.8625213136947516E-2</v>
      </c>
      <c r="M961" s="6">
        <f t="shared" si="74"/>
        <v>4.1069500000000003</v>
      </c>
      <c r="N961" s="11">
        <f>Table21[[#This Row],[Adj Close]]-Table21[[#This Row],[6-MA]]</f>
        <v>-0.21665000000000045</v>
      </c>
      <c r="O961" s="12">
        <f>(Table21[[#This Row],[Adj Close]]-M961)^2</f>
        <v>4.6937222500000195E-2</v>
      </c>
      <c r="P961" s="12">
        <f>ABS(Table21[[#This Row],[Erorr 3]])</f>
        <v>0.21665000000000045</v>
      </c>
      <c r="Q961" s="182">
        <f>Table21[[#This Row],[Abs Erorr 3]]/Table21[[#This Row],[Adj Close]]</f>
        <v>5.5689792560985135E-2</v>
      </c>
    </row>
    <row r="962" spans="1:17" x14ac:dyDescent="0.3">
      <c r="A962" s="72">
        <v>44858</v>
      </c>
      <c r="B962" s="95">
        <v>3.9455</v>
      </c>
      <c r="C962" s="6">
        <f t="shared" si="71"/>
        <v>3.8902999999999999</v>
      </c>
      <c r="D962" s="19">
        <f>Table21[[#This Row],[Adj Close]]-Table21[[#This Row],[Naive Trend ]]</f>
        <v>5.5200000000000138E-2</v>
      </c>
      <c r="E962" s="7">
        <f t="shared" si="70"/>
        <v>3.0470400000000152E-3</v>
      </c>
      <c r="F962" s="7">
        <f>ABS(Table21[[#This Row],[Erorr 1]])</f>
        <v>5.5200000000000138E-2</v>
      </c>
      <c r="G962" s="8">
        <f>Table21[[#This Row],[Abs Erorr 1]]/Table21[[#This Row],[Adj Close]]</f>
        <v>1.3990622227854552E-2</v>
      </c>
      <c r="H962" s="6">
        <f t="shared" si="73"/>
        <v>3.9574333333333329</v>
      </c>
      <c r="I962" s="9">
        <f>(Table21[[#This Row],[Adj Close]]-Table21[[#This Row],[3-MA]])</f>
        <v>-1.1933333333332907E-2</v>
      </c>
      <c r="J962" s="5">
        <f t="shared" si="72"/>
        <v>1.4240444444443427E-4</v>
      </c>
      <c r="K962" s="5">
        <f>ABS(Table21[[#This Row],[Erorr 2]])</f>
        <v>1.1933333333332907E-2</v>
      </c>
      <c r="L962" s="8">
        <f>Table21[[#This Row],[Abs Erorr 2]]/Table21[[#This Row],[Adj Close]]</f>
        <v>3.0245427280022577E-3</v>
      </c>
      <c r="M962" s="6">
        <f t="shared" si="74"/>
        <v>4.0657500000000004</v>
      </c>
      <c r="N962" s="11">
        <f>Table21[[#This Row],[Adj Close]]-Table21[[#This Row],[6-MA]]</f>
        <v>-0.12025000000000041</v>
      </c>
      <c r="O962" s="12">
        <f>(Table21[[#This Row],[Adj Close]]-M962)^2</f>
        <v>1.44600625000001E-2</v>
      </c>
      <c r="P962" s="12">
        <f>ABS(Table21[[#This Row],[Erorr 3]])</f>
        <v>0.12025000000000041</v>
      </c>
      <c r="Q962" s="182">
        <f>Table21[[#This Row],[Abs Erorr 3]]/Table21[[#This Row],[Adj Close]]</f>
        <v>3.0477759472817237E-2</v>
      </c>
    </row>
    <row r="963" spans="1:17" x14ac:dyDescent="0.3">
      <c r="A963" s="72">
        <v>44859</v>
      </c>
      <c r="B963" s="95">
        <v>4.0557999999999996</v>
      </c>
      <c r="C963" s="6">
        <f t="shared" si="71"/>
        <v>3.9455</v>
      </c>
      <c r="D963" s="19">
        <f>Table21[[#This Row],[Adj Close]]-Table21[[#This Row],[Naive Trend ]]</f>
        <v>0.11029999999999962</v>
      </c>
      <c r="E963" s="7">
        <f t="shared" ref="E963:E1026" si="75">(B963-C963)^2</f>
        <v>1.2166089999999916E-2</v>
      </c>
      <c r="F963" s="7">
        <f>ABS(Table21[[#This Row],[Erorr 1]])</f>
        <v>0.11029999999999962</v>
      </c>
      <c r="G963" s="8">
        <f>Table21[[#This Row],[Abs Erorr 1]]/Table21[[#This Row],[Adj Close]]</f>
        <v>2.7195621085852269E-2</v>
      </c>
      <c r="H963" s="6">
        <f t="shared" si="73"/>
        <v>3.8812333333333329</v>
      </c>
      <c r="I963" s="9">
        <f>(Table21[[#This Row],[Adj Close]]-Table21[[#This Row],[3-MA]])</f>
        <v>0.17456666666666676</v>
      </c>
      <c r="J963" s="5">
        <f t="shared" si="72"/>
        <v>3.0473521111111145E-2</v>
      </c>
      <c r="K963" s="5">
        <f>ABS(Table21[[#This Row],[Erorr 2]])</f>
        <v>0.17456666666666676</v>
      </c>
      <c r="L963" s="8">
        <f>Table21[[#This Row],[Abs Erorr 2]]/Table21[[#This Row],[Adj Close]]</f>
        <v>4.3041241349836473E-2</v>
      </c>
      <c r="M963" s="6">
        <f t="shared" si="74"/>
        <v>4.0444333333333331</v>
      </c>
      <c r="N963" s="11">
        <f>Table21[[#This Row],[Adj Close]]-Table21[[#This Row],[6-MA]]</f>
        <v>1.1366666666666525E-2</v>
      </c>
      <c r="O963" s="12">
        <f>(Table21[[#This Row],[Adj Close]]-M963)^2</f>
        <v>1.292011111111079E-4</v>
      </c>
      <c r="P963" s="12">
        <f>ABS(Table21[[#This Row],[Erorr 3]])</f>
        <v>1.1366666666666525E-2</v>
      </c>
      <c r="Q963" s="182">
        <f>Table21[[#This Row],[Abs Erorr 3]]/Table21[[#This Row],[Adj Close]]</f>
        <v>2.8025708039515081E-3</v>
      </c>
    </row>
    <row r="964" spans="1:17" x14ac:dyDescent="0.3">
      <c r="A964" s="72">
        <v>44860</v>
      </c>
      <c r="B964" s="95">
        <v>4.0742000000000003</v>
      </c>
      <c r="C964" s="6">
        <f t="shared" ref="C964:C1027" si="76">B963</f>
        <v>4.0557999999999996</v>
      </c>
      <c r="D964" s="19">
        <f>Table21[[#This Row],[Adj Close]]-Table21[[#This Row],[Naive Trend ]]</f>
        <v>1.8400000000000638E-2</v>
      </c>
      <c r="E964" s="7">
        <f t="shared" si="75"/>
        <v>3.3856000000002348E-4</v>
      </c>
      <c r="F964" s="7">
        <f>ABS(Table21[[#This Row],[Erorr 1]])</f>
        <v>1.8400000000000638E-2</v>
      </c>
      <c r="G964" s="8">
        <f>Table21[[#This Row],[Abs Erorr 1]]/Table21[[#This Row],[Adj Close]]</f>
        <v>4.5162240439842512E-3</v>
      </c>
      <c r="H964" s="6">
        <f t="shared" si="73"/>
        <v>3.9638666666666666</v>
      </c>
      <c r="I964" s="9">
        <f>(Table21[[#This Row],[Adj Close]]-Table21[[#This Row],[3-MA]])</f>
        <v>0.11033333333333362</v>
      </c>
      <c r="J964" s="5">
        <f t="shared" si="72"/>
        <v>1.2173444444444508E-2</v>
      </c>
      <c r="K964" s="5">
        <f>ABS(Table21[[#This Row],[Erorr 2]])</f>
        <v>0.11033333333333362</v>
      </c>
      <c r="L964" s="8">
        <f>Table21[[#This Row],[Abs Erorr 2]]/Table21[[#This Row],[Adj Close]]</f>
        <v>2.7080981133310492E-2</v>
      </c>
      <c r="M964" s="6">
        <f t="shared" si="74"/>
        <v>4.0216666666666674</v>
      </c>
      <c r="N964" s="11">
        <f>Table21[[#This Row],[Adj Close]]-Table21[[#This Row],[6-MA]]</f>
        <v>5.2533333333332877E-2</v>
      </c>
      <c r="O964" s="12">
        <f>(Table21[[#This Row],[Adj Close]]-M964)^2</f>
        <v>2.759751111111063E-3</v>
      </c>
      <c r="P964" s="12">
        <f>ABS(Table21[[#This Row],[Erorr 3]])</f>
        <v>5.2533333333332877E-2</v>
      </c>
      <c r="Q964" s="182">
        <f>Table21[[#This Row],[Abs Erorr 3]]/Table21[[#This Row],[Adj Close]]</f>
        <v>1.2894146908186362E-2</v>
      </c>
    </row>
    <row r="965" spans="1:17" x14ac:dyDescent="0.3">
      <c r="A965" s="72">
        <v>44861</v>
      </c>
      <c r="B965" s="95">
        <v>4.0099</v>
      </c>
      <c r="C965" s="6">
        <f t="shared" si="76"/>
        <v>4.0742000000000003</v>
      </c>
      <c r="D965" s="19">
        <f>Table21[[#This Row],[Adj Close]]-Table21[[#This Row],[Naive Trend ]]</f>
        <v>-6.4300000000000246E-2</v>
      </c>
      <c r="E965" s="7">
        <f t="shared" si="75"/>
        <v>4.1344900000000314E-3</v>
      </c>
      <c r="F965" s="7">
        <f>ABS(Table21[[#This Row],[Erorr 1]])</f>
        <v>6.4300000000000246E-2</v>
      </c>
      <c r="G965" s="8">
        <f>Table21[[#This Row],[Abs Erorr 1]]/Table21[[#This Row],[Adj Close]]</f>
        <v>1.6035312601311816E-2</v>
      </c>
      <c r="H965" s="6">
        <f t="shared" si="73"/>
        <v>4.0251666666666672</v>
      </c>
      <c r="I965" s="9">
        <f>(Table21[[#This Row],[Adj Close]]-Table21[[#This Row],[3-MA]])</f>
        <v>-1.5266666666667206E-2</v>
      </c>
      <c r="J965" s="5">
        <f t="shared" ref="J965:J1028" si="77">(B965-H965)^2</f>
        <v>2.3307111111112757E-4</v>
      </c>
      <c r="K965" s="5">
        <f>ABS(Table21[[#This Row],[Erorr 2]])</f>
        <v>1.5266666666667206E-2</v>
      </c>
      <c r="L965" s="8">
        <f>Table21[[#This Row],[Abs Erorr 2]]/Table21[[#This Row],[Adj Close]]</f>
        <v>3.8072437384142261E-3</v>
      </c>
      <c r="M965" s="6">
        <f t="shared" si="74"/>
        <v>3.9912999999999994</v>
      </c>
      <c r="N965" s="11">
        <f>Table21[[#This Row],[Adj Close]]-Table21[[#This Row],[6-MA]]</f>
        <v>1.8600000000000616E-2</v>
      </c>
      <c r="O965" s="12">
        <f>(Table21[[#This Row],[Adj Close]]-M965)^2</f>
        <v>3.4596000000002291E-4</v>
      </c>
      <c r="P965" s="12">
        <f>ABS(Table21[[#This Row],[Erorr 3]])</f>
        <v>1.8600000000000616E-2</v>
      </c>
      <c r="Q965" s="182">
        <f>Table21[[#This Row],[Abs Erorr 3]]/Table21[[#This Row],[Adj Close]]</f>
        <v>4.6385196638321696E-3</v>
      </c>
    </row>
    <row r="966" spans="1:17" x14ac:dyDescent="0.3">
      <c r="A966" s="72">
        <v>44862</v>
      </c>
      <c r="B966" s="95">
        <v>4.0834000000000001</v>
      </c>
      <c r="C966" s="6">
        <f t="shared" si="76"/>
        <v>4.0099</v>
      </c>
      <c r="D966" s="19">
        <f>Table21[[#This Row],[Adj Close]]-Table21[[#This Row],[Naive Trend ]]</f>
        <v>7.3500000000000121E-2</v>
      </c>
      <c r="E966" s="7">
        <f t="shared" si="75"/>
        <v>5.4022500000000181E-3</v>
      </c>
      <c r="F966" s="7">
        <f>ABS(Table21[[#This Row],[Erorr 1]])</f>
        <v>7.3500000000000121E-2</v>
      </c>
      <c r="G966" s="8">
        <f>Table21[[#This Row],[Abs Erorr 1]]/Table21[[#This Row],[Adj Close]]</f>
        <v>1.7999706127246932E-2</v>
      </c>
      <c r="H966" s="6">
        <f t="shared" ref="H966:H1029" si="78">AVERAGE(B963:B965)</f>
        <v>4.0466333333333333</v>
      </c>
      <c r="I966" s="9">
        <f>(Table21[[#This Row],[Adj Close]]-Table21[[#This Row],[3-MA]])</f>
        <v>3.6766666666666836E-2</v>
      </c>
      <c r="J966" s="5">
        <f t="shared" si="77"/>
        <v>1.3517877777777902E-3</v>
      </c>
      <c r="K966" s="5">
        <f>ABS(Table21[[#This Row],[Erorr 2]])</f>
        <v>3.6766666666666836E-2</v>
      </c>
      <c r="L966" s="8">
        <f>Table21[[#This Row],[Abs Erorr 2]]/Table21[[#This Row],[Adj Close]]</f>
        <v>9.0039346296387403E-3</v>
      </c>
      <c r="M966" s="6">
        <f t="shared" si="74"/>
        <v>3.9639333333333333</v>
      </c>
      <c r="N966" s="11">
        <f>Table21[[#This Row],[Adj Close]]-Table21[[#This Row],[6-MA]]</f>
        <v>0.11946666666666683</v>
      </c>
      <c r="O966" s="12">
        <f>(Table21[[#This Row],[Adj Close]]-M966)^2</f>
        <v>1.4272284444444484E-2</v>
      </c>
      <c r="P966" s="12">
        <f>ABS(Table21[[#This Row],[Erorr 3]])</f>
        <v>0.11946666666666683</v>
      </c>
      <c r="Q966" s="182">
        <f>Table21[[#This Row],[Abs Erorr 3]]/Table21[[#This Row],[Adj Close]]</f>
        <v>2.9256665197302939E-2</v>
      </c>
    </row>
    <row r="967" spans="1:17" x14ac:dyDescent="0.3">
      <c r="A967" s="72">
        <v>44865</v>
      </c>
      <c r="B967" s="95">
        <v>4.0465999999999998</v>
      </c>
      <c r="C967" s="6">
        <f t="shared" si="76"/>
        <v>4.0834000000000001</v>
      </c>
      <c r="D967" s="19">
        <f>Table21[[#This Row],[Adj Close]]-Table21[[#This Row],[Naive Trend ]]</f>
        <v>-3.6800000000000388E-2</v>
      </c>
      <c r="E967" s="7">
        <f t="shared" si="75"/>
        <v>1.3542400000000285E-3</v>
      </c>
      <c r="F967" s="7">
        <f>ABS(Table21[[#This Row],[Erorr 1]])</f>
        <v>3.6800000000000388E-2</v>
      </c>
      <c r="G967" s="8">
        <f>Table21[[#This Row],[Abs Erorr 1]]/Table21[[#This Row],[Adj Close]]</f>
        <v>9.0940542677804548E-3</v>
      </c>
      <c r="H967" s="6">
        <f t="shared" si="78"/>
        <v>4.0558333333333332</v>
      </c>
      <c r="I967" s="9">
        <f>(Table21[[#This Row],[Adj Close]]-Table21[[#This Row],[3-MA]])</f>
        <v>-9.2333333333334267E-3</v>
      </c>
      <c r="J967" s="5">
        <f t="shared" si="77"/>
        <v>8.5254444444446165E-5</v>
      </c>
      <c r="K967" s="5">
        <f>ABS(Table21[[#This Row],[Erorr 2]])</f>
        <v>9.2333333333334267E-3</v>
      </c>
      <c r="L967" s="8">
        <f>Table21[[#This Row],[Abs Erorr 2]]/Table21[[#This Row],[Adj Close]]</f>
        <v>2.281750934941291E-3</v>
      </c>
      <c r="M967" s="6">
        <f t="shared" si="74"/>
        <v>4.009850000000001</v>
      </c>
      <c r="N967" s="11">
        <f>Table21[[#This Row],[Adj Close]]-Table21[[#This Row],[6-MA]]</f>
        <v>3.6749999999998728E-2</v>
      </c>
      <c r="O967" s="12">
        <f>(Table21[[#This Row],[Adj Close]]-M967)^2</f>
        <v>1.3505624999999065E-3</v>
      </c>
      <c r="P967" s="12">
        <f>ABS(Table21[[#This Row],[Erorr 3]])</f>
        <v>3.6749999999998728E-2</v>
      </c>
      <c r="Q967" s="182">
        <f>Table21[[#This Row],[Abs Erorr 3]]/Table21[[#This Row],[Adj Close]]</f>
        <v>9.081698215785779E-3</v>
      </c>
    </row>
    <row r="968" spans="1:17" x14ac:dyDescent="0.3">
      <c r="A968" s="72">
        <v>44866</v>
      </c>
      <c r="B968" s="95">
        <v>4.0650000000000004</v>
      </c>
      <c r="C968" s="6">
        <f t="shared" si="76"/>
        <v>4.0465999999999998</v>
      </c>
      <c r="D968" s="19">
        <f>Table21[[#This Row],[Adj Close]]-Table21[[#This Row],[Naive Trend ]]</f>
        <v>1.8400000000000638E-2</v>
      </c>
      <c r="E968" s="7">
        <f t="shared" si="75"/>
        <v>3.3856000000002348E-4</v>
      </c>
      <c r="F968" s="7">
        <f>ABS(Table21[[#This Row],[Erorr 1]])</f>
        <v>1.8400000000000638E-2</v>
      </c>
      <c r="G968" s="8">
        <f>Table21[[#This Row],[Abs Erorr 1]]/Table21[[#This Row],[Adj Close]]</f>
        <v>4.5264452644528013E-3</v>
      </c>
      <c r="H968" s="6">
        <f t="shared" si="78"/>
        <v>4.0466333333333333</v>
      </c>
      <c r="I968" s="9">
        <f>(Table21[[#This Row],[Adj Close]]-Table21[[#This Row],[3-MA]])</f>
        <v>1.8366666666667086E-2</v>
      </c>
      <c r="J968" s="5">
        <f t="shared" si="77"/>
        <v>3.3733444444445987E-4</v>
      </c>
      <c r="K968" s="5">
        <f>ABS(Table21[[#This Row],[Erorr 2]])</f>
        <v>1.8366666666667086E-2</v>
      </c>
      <c r="L968" s="8">
        <f>Table21[[#This Row],[Abs Erorr 2]]/Table21[[#This Row],[Adj Close]]</f>
        <v>4.5182451824519274E-3</v>
      </c>
      <c r="M968" s="6">
        <f t="shared" si="74"/>
        <v>4.0359000000000007</v>
      </c>
      <c r="N968" s="11">
        <f>Table21[[#This Row],[Adj Close]]-Table21[[#This Row],[6-MA]]</f>
        <v>2.9099999999999682E-2</v>
      </c>
      <c r="O968" s="12">
        <f>(Table21[[#This Row],[Adj Close]]-M968)^2</f>
        <v>8.4680999999998149E-4</v>
      </c>
      <c r="P968" s="12">
        <f>ABS(Table21[[#This Row],[Erorr 3]])</f>
        <v>2.9099999999999682E-2</v>
      </c>
      <c r="Q968" s="182">
        <f>Table21[[#This Row],[Abs Erorr 3]]/Table21[[#This Row],[Adj Close]]</f>
        <v>7.1586715867157881E-3</v>
      </c>
    </row>
    <row r="969" spans="1:17" x14ac:dyDescent="0.3">
      <c r="A969" s="72">
        <v>44867</v>
      </c>
      <c r="B969" s="95">
        <v>3.9914999999999998</v>
      </c>
      <c r="C969" s="6">
        <f t="shared" si="76"/>
        <v>4.0650000000000004</v>
      </c>
      <c r="D969" s="19">
        <f>Table21[[#This Row],[Adj Close]]-Table21[[#This Row],[Naive Trend ]]</f>
        <v>-7.3500000000000565E-2</v>
      </c>
      <c r="E969" s="7">
        <f t="shared" si="75"/>
        <v>5.4022500000000832E-3</v>
      </c>
      <c r="F969" s="7">
        <f>ABS(Table21[[#This Row],[Erorr 1]])</f>
        <v>7.3500000000000565E-2</v>
      </c>
      <c r="G969" s="8">
        <f>Table21[[#This Row],[Abs Erorr 1]]/Table21[[#This Row],[Adj Close]]</f>
        <v>1.8414130026306041E-2</v>
      </c>
      <c r="H969" s="6">
        <f t="shared" si="78"/>
        <v>4.0650000000000004</v>
      </c>
      <c r="I969" s="9">
        <f>(Table21[[#This Row],[Adj Close]]-Table21[[#This Row],[3-MA]])</f>
        <v>-7.3500000000000565E-2</v>
      </c>
      <c r="J969" s="5">
        <f t="shared" si="77"/>
        <v>5.4022500000000832E-3</v>
      </c>
      <c r="K969" s="5">
        <f>ABS(Table21[[#This Row],[Erorr 2]])</f>
        <v>7.3500000000000565E-2</v>
      </c>
      <c r="L969" s="8">
        <f>Table21[[#This Row],[Abs Erorr 2]]/Table21[[#This Row],[Adj Close]]</f>
        <v>1.8414130026306041E-2</v>
      </c>
      <c r="M969" s="6">
        <f t="shared" ref="M969:M1032" si="79">AVERAGE(B963:B968)</f>
        <v>4.0558166666666668</v>
      </c>
      <c r="N969" s="11">
        <f>Table21[[#This Row],[Adj Close]]-Table21[[#This Row],[6-MA]]</f>
        <v>-6.4316666666667022E-2</v>
      </c>
      <c r="O969" s="12">
        <f>(Table21[[#This Row],[Adj Close]]-M969)^2</f>
        <v>4.1366336111111571E-3</v>
      </c>
      <c r="P969" s="12">
        <f>ABS(Table21[[#This Row],[Erorr 3]])</f>
        <v>6.4316666666667022E-2</v>
      </c>
      <c r="Q969" s="182">
        <f>Table21[[#This Row],[Abs Erorr 3]]/Table21[[#This Row],[Adj Close]]</f>
        <v>1.6113407657939879E-2</v>
      </c>
    </row>
    <row r="970" spans="1:17" x14ac:dyDescent="0.3">
      <c r="A970" s="72">
        <v>44868</v>
      </c>
      <c r="B970" s="95">
        <v>3.8811</v>
      </c>
      <c r="C970" s="6">
        <f t="shared" si="76"/>
        <v>3.9914999999999998</v>
      </c>
      <c r="D970" s="19">
        <f>Table21[[#This Row],[Adj Close]]-Table21[[#This Row],[Naive Trend ]]</f>
        <v>-0.11039999999999983</v>
      </c>
      <c r="E970" s="7">
        <f t="shared" si="75"/>
        <v>1.2188159999999964E-2</v>
      </c>
      <c r="F970" s="7">
        <f>ABS(Table21[[#This Row],[Erorr 1]])</f>
        <v>0.11039999999999983</v>
      </c>
      <c r="G970" s="8">
        <f>Table21[[#This Row],[Abs Erorr 1]]/Table21[[#This Row],[Adj Close]]</f>
        <v>2.8445543789131902E-2</v>
      </c>
      <c r="H970" s="6">
        <f t="shared" si="78"/>
        <v>4.0343666666666662</v>
      </c>
      <c r="I970" s="9">
        <f>(Table21[[#This Row],[Adj Close]]-Table21[[#This Row],[3-MA]])</f>
        <v>-0.15326666666666622</v>
      </c>
      <c r="J970" s="5">
        <f t="shared" si="77"/>
        <v>2.3490671111110972E-2</v>
      </c>
      <c r="K970" s="5">
        <f>ABS(Table21[[#This Row],[Erorr 2]])</f>
        <v>0.15326666666666622</v>
      </c>
      <c r="L970" s="8">
        <f>Table21[[#This Row],[Abs Erorr 2]]/Table21[[#This Row],[Adj Close]]</f>
        <v>3.9490522446385359E-2</v>
      </c>
      <c r="M970" s="6">
        <f t="shared" si="79"/>
        <v>4.0451000000000006</v>
      </c>
      <c r="N970" s="11">
        <f>Table21[[#This Row],[Adj Close]]-Table21[[#This Row],[6-MA]]</f>
        <v>-0.16400000000000059</v>
      </c>
      <c r="O970" s="12">
        <f>(Table21[[#This Row],[Adj Close]]-M970)^2</f>
        <v>2.6896000000000194E-2</v>
      </c>
      <c r="P970" s="12">
        <f>ABS(Table21[[#This Row],[Erorr 3]])</f>
        <v>0.16400000000000059</v>
      </c>
      <c r="Q970" s="182">
        <f>Table21[[#This Row],[Abs Erorr 3]]/Table21[[#This Row],[Adj Close]]</f>
        <v>4.2256061425884568E-2</v>
      </c>
    </row>
    <row r="971" spans="1:17" x14ac:dyDescent="0.3">
      <c r="A971" s="72">
        <v>44869</v>
      </c>
      <c r="B971" s="95">
        <v>4.0190999999999999</v>
      </c>
      <c r="C971" s="6">
        <f t="shared" si="76"/>
        <v>3.8811</v>
      </c>
      <c r="D971" s="19">
        <f>Table21[[#This Row],[Adj Close]]-Table21[[#This Row],[Naive Trend ]]</f>
        <v>0.1379999999999999</v>
      </c>
      <c r="E971" s="7">
        <f t="shared" si="75"/>
        <v>1.9043999999999974E-2</v>
      </c>
      <c r="F971" s="7">
        <f>ABS(Table21[[#This Row],[Erorr 1]])</f>
        <v>0.1379999999999999</v>
      </c>
      <c r="G971" s="8">
        <f>Table21[[#This Row],[Abs Erorr 1]]/Table21[[#This Row],[Adj Close]]</f>
        <v>3.4336045383294746E-2</v>
      </c>
      <c r="H971" s="6">
        <f t="shared" si="78"/>
        <v>3.9792000000000001</v>
      </c>
      <c r="I971" s="9">
        <f>(Table21[[#This Row],[Adj Close]]-Table21[[#This Row],[3-MA]])</f>
        <v>3.9899999999999824E-2</v>
      </c>
      <c r="J971" s="5">
        <f t="shared" si="77"/>
        <v>1.5920099999999859E-3</v>
      </c>
      <c r="K971" s="5">
        <f>ABS(Table21[[#This Row],[Erorr 2]])</f>
        <v>3.9899999999999824E-2</v>
      </c>
      <c r="L971" s="8">
        <f>Table21[[#This Row],[Abs Erorr 2]]/Table21[[#This Row],[Adj Close]]</f>
        <v>9.9275957303873574E-3</v>
      </c>
      <c r="M971" s="6">
        <f t="shared" si="79"/>
        <v>4.0129166666666665</v>
      </c>
      <c r="N971" s="11">
        <f>Table21[[#This Row],[Adj Close]]-Table21[[#This Row],[6-MA]]</f>
        <v>6.1833333333334295E-3</v>
      </c>
      <c r="O971" s="12">
        <f>(Table21[[#This Row],[Adj Close]]-M971)^2</f>
        <v>3.8233611111112301E-5</v>
      </c>
      <c r="P971" s="12">
        <f>ABS(Table21[[#This Row],[Erorr 3]])</f>
        <v>6.1833333333334295E-3</v>
      </c>
      <c r="Q971" s="182">
        <f>Table21[[#This Row],[Abs Erorr 3]]/Table21[[#This Row],[Adj Close]]</f>
        <v>1.5384870576331592E-3</v>
      </c>
    </row>
    <row r="972" spans="1:17" x14ac:dyDescent="0.3">
      <c r="A972" s="72">
        <v>44872</v>
      </c>
      <c r="B972" s="95">
        <v>4.0557999999999996</v>
      </c>
      <c r="C972" s="6">
        <f t="shared" si="76"/>
        <v>4.0190999999999999</v>
      </c>
      <c r="D972" s="19">
        <f>Table21[[#This Row],[Adj Close]]-Table21[[#This Row],[Naive Trend ]]</f>
        <v>3.6699999999999733E-2</v>
      </c>
      <c r="E972" s="7">
        <f t="shared" si="75"/>
        <v>1.3468899999999804E-3</v>
      </c>
      <c r="F972" s="7">
        <f>ABS(Table21[[#This Row],[Erorr 1]])</f>
        <v>3.6699999999999733E-2</v>
      </c>
      <c r="G972" s="8">
        <f>Table21[[#This Row],[Abs Erorr 1]]/Table21[[#This Row],[Adj Close]]</f>
        <v>9.0487696631983174E-3</v>
      </c>
      <c r="H972" s="6">
        <f t="shared" si="78"/>
        <v>3.9639000000000002</v>
      </c>
      <c r="I972" s="9">
        <f>(Table21[[#This Row],[Adj Close]]-Table21[[#This Row],[3-MA]])</f>
        <v>9.1899999999999427E-2</v>
      </c>
      <c r="J972" s="5">
        <f t="shared" si="77"/>
        <v>8.4456099999998951E-3</v>
      </c>
      <c r="K972" s="5">
        <f>ABS(Table21[[#This Row],[Erorr 2]])</f>
        <v>9.1899999999999427E-2</v>
      </c>
      <c r="L972" s="8">
        <f>Table21[[#This Row],[Abs Erorr 2]]/Table21[[#This Row],[Adj Close]]</f>
        <v>2.2658908230188728E-2</v>
      </c>
      <c r="M972" s="6">
        <f t="shared" si="79"/>
        <v>4.0144500000000001</v>
      </c>
      <c r="N972" s="11">
        <f>Table21[[#This Row],[Adj Close]]-Table21[[#This Row],[6-MA]]</f>
        <v>4.1349999999999554E-2</v>
      </c>
      <c r="O972" s="12">
        <f>(Table21[[#This Row],[Adj Close]]-M972)^2</f>
        <v>1.709822499999963E-3</v>
      </c>
      <c r="P972" s="12">
        <f>ABS(Table21[[#This Row],[Erorr 3]])</f>
        <v>4.1349999999999554E-2</v>
      </c>
      <c r="Q972" s="182">
        <f>Table21[[#This Row],[Abs Erorr 3]]/Table21[[#This Row],[Adj Close]]</f>
        <v>1.019527590117845E-2</v>
      </c>
    </row>
    <row r="973" spans="1:17" x14ac:dyDescent="0.3">
      <c r="A973" s="72">
        <v>44873</v>
      </c>
      <c r="B973" s="95">
        <v>4.1017999999999999</v>
      </c>
      <c r="C973" s="6">
        <f t="shared" si="76"/>
        <v>4.0557999999999996</v>
      </c>
      <c r="D973" s="19">
        <f>Table21[[#This Row],[Adj Close]]-Table21[[#This Row],[Naive Trend ]]</f>
        <v>4.6000000000000263E-2</v>
      </c>
      <c r="E973" s="7">
        <f t="shared" si="75"/>
        <v>2.1160000000000241E-3</v>
      </c>
      <c r="F973" s="7">
        <f>ABS(Table21[[#This Row],[Erorr 1]])</f>
        <v>4.6000000000000263E-2</v>
      </c>
      <c r="G973" s="8">
        <f>Table21[[#This Row],[Abs Erorr 1]]/Table21[[#This Row],[Adj Close]]</f>
        <v>1.1214588717148633E-2</v>
      </c>
      <c r="H973" s="6">
        <f t="shared" si="78"/>
        <v>3.9853333333333332</v>
      </c>
      <c r="I973" s="9">
        <f>(Table21[[#This Row],[Adj Close]]-Table21[[#This Row],[3-MA]])</f>
        <v>0.11646666666666672</v>
      </c>
      <c r="J973" s="5">
        <f t="shared" si="77"/>
        <v>1.3564484444444457E-2</v>
      </c>
      <c r="K973" s="5">
        <f>ABS(Table21[[#This Row],[Erorr 2]])</f>
        <v>0.11646666666666672</v>
      </c>
      <c r="L973" s="8">
        <f>Table21[[#This Row],[Abs Erorr 2]]/Table21[[#This Row],[Adj Close]]</f>
        <v>2.8394038389650086E-2</v>
      </c>
      <c r="M973" s="6">
        <f t="shared" si="79"/>
        <v>4.0098500000000001</v>
      </c>
      <c r="N973" s="11">
        <f>Table21[[#This Row],[Adj Close]]-Table21[[#This Row],[6-MA]]</f>
        <v>9.1949999999999754E-2</v>
      </c>
      <c r="O973" s="12">
        <f>(Table21[[#This Row],[Adj Close]]-M973)^2</f>
        <v>8.4548024999999555E-3</v>
      </c>
      <c r="P973" s="12">
        <f>ABS(Table21[[#This Row],[Erorr 3]])</f>
        <v>9.1949999999999754E-2</v>
      </c>
      <c r="Q973" s="182">
        <f>Table21[[#This Row],[Abs Erorr 3]]/Table21[[#This Row],[Adj Close]]</f>
        <v>2.2416987663952351E-2</v>
      </c>
    </row>
    <row r="974" spans="1:17" x14ac:dyDescent="0.3">
      <c r="A974" s="72">
        <v>44874</v>
      </c>
      <c r="B974" s="95">
        <v>4.0282999999999998</v>
      </c>
      <c r="C974" s="6">
        <f t="shared" si="76"/>
        <v>4.1017999999999999</v>
      </c>
      <c r="D974" s="19">
        <f>Table21[[#This Row],[Adj Close]]-Table21[[#This Row],[Naive Trend ]]</f>
        <v>-7.3500000000000121E-2</v>
      </c>
      <c r="E974" s="7">
        <f t="shared" si="75"/>
        <v>5.4022500000000181E-3</v>
      </c>
      <c r="F974" s="7">
        <f>ABS(Table21[[#This Row],[Erorr 1]])</f>
        <v>7.3500000000000121E-2</v>
      </c>
      <c r="G974" s="8">
        <f>Table21[[#This Row],[Abs Erorr 1]]/Table21[[#This Row],[Adj Close]]</f>
        <v>1.8245910185438058E-2</v>
      </c>
      <c r="H974" s="6">
        <f t="shared" si="78"/>
        <v>4.0589000000000004</v>
      </c>
      <c r="I974" s="9">
        <f>(Table21[[#This Row],[Adj Close]]-Table21[[#This Row],[3-MA]])</f>
        <v>-3.0600000000000627E-2</v>
      </c>
      <c r="J974" s="5">
        <f t="shared" si="77"/>
        <v>9.3636000000003839E-4</v>
      </c>
      <c r="K974" s="5">
        <f>ABS(Table21[[#This Row],[Erorr 2]])</f>
        <v>3.0600000000000627E-2</v>
      </c>
      <c r="L974" s="8">
        <f>Table21[[#This Row],[Abs Erorr 2]]/Table21[[#This Row],[Adj Close]]</f>
        <v>7.5962564853661917E-3</v>
      </c>
      <c r="M974" s="6">
        <f t="shared" si="79"/>
        <v>4.01905</v>
      </c>
      <c r="N974" s="11">
        <f>Table21[[#This Row],[Adj Close]]-Table21[[#This Row],[6-MA]]</f>
        <v>9.2499999999997584E-3</v>
      </c>
      <c r="O974" s="12">
        <f>(Table21[[#This Row],[Adj Close]]-M974)^2</f>
        <v>8.5562499999995527E-5</v>
      </c>
      <c r="P974" s="12">
        <f>ABS(Table21[[#This Row],[Erorr 3]])</f>
        <v>9.2499999999997584E-3</v>
      </c>
      <c r="Q974" s="182">
        <f>Table21[[#This Row],[Abs Erorr 3]]/Table21[[#This Row],[Adj Close]]</f>
        <v>2.2962540029292156E-3</v>
      </c>
    </row>
    <row r="975" spans="1:17" x14ac:dyDescent="0.3">
      <c r="A975" s="72">
        <v>44875</v>
      </c>
      <c r="B975" s="95">
        <v>4.2674000000000003</v>
      </c>
      <c r="C975" s="6">
        <f t="shared" si="76"/>
        <v>4.0282999999999998</v>
      </c>
      <c r="D975" s="19">
        <f>Table21[[#This Row],[Adj Close]]-Table21[[#This Row],[Naive Trend ]]</f>
        <v>0.23910000000000053</v>
      </c>
      <c r="E975" s="7">
        <f t="shared" si="75"/>
        <v>5.7168810000000257E-2</v>
      </c>
      <c r="F975" s="7">
        <f>ABS(Table21[[#This Row],[Erorr 1]])</f>
        <v>0.23910000000000053</v>
      </c>
      <c r="G975" s="8">
        <f>Table21[[#This Row],[Abs Erorr 1]]/Table21[[#This Row],[Adj Close]]</f>
        <v>5.6029432441299272E-2</v>
      </c>
      <c r="H975" s="6">
        <f t="shared" si="78"/>
        <v>4.0619666666666658</v>
      </c>
      <c r="I975" s="9">
        <f>(Table21[[#This Row],[Adj Close]]-Table21[[#This Row],[3-MA]])</f>
        <v>0.20543333333333447</v>
      </c>
      <c r="J975" s="5">
        <f t="shared" si="77"/>
        <v>4.2202854444444909E-2</v>
      </c>
      <c r="K975" s="5">
        <f>ABS(Table21[[#This Row],[Erorr 2]])</f>
        <v>0.20543333333333447</v>
      </c>
      <c r="L975" s="8">
        <f>Table21[[#This Row],[Abs Erorr 2]]/Table21[[#This Row],[Adj Close]]</f>
        <v>4.8140163409414266E-2</v>
      </c>
      <c r="M975" s="6">
        <f t="shared" si="79"/>
        <v>4.0129333333333328</v>
      </c>
      <c r="N975" s="11">
        <f>Table21[[#This Row],[Adj Close]]-Table21[[#This Row],[6-MA]]</f>
        <v>0.25446666666666751</v>
      </c>
      <c r="O975" s="12">
        <f>(Table21[[#This Row],[Adj Close]]-M975)^2</f>
        <v>6.4753284444444878E-2</v>
      </c>
      <c r="P975" s="12">
        <f>ABS(Table21[[#This Row],[Erorr 3]])</f>
        <v>0.25446666666666751</v>
      </c>
      <c r="Q975" s="182">
        <f>Table21[[#This Row],[Abs Erorr 3]]/Table21[[#This Row],[Adj Close]]</f>
        <v>5.9630376029120184E-2</v>
      </c>
    </row>
    <row r="976" spans="1:17" x14ac:dyDescent="0.3">
      <c r="A976" s="72">
        <v>44876</v>
      </c>
      <c r="B976" s="95">
        <v>4.3685</v>
      </c>
      <c r="C976" s="6">
        <f t="shared" si="76"/>
        <v>4.2674000000000003</v>
      </c>
      <c r="D976" s="19">
        <f>Table21[[#This Row],[Adj Close]]-Table21[[#This Row],[Naive Trend ]]</f>
        <v>0.10109999999999975</v>
      </c>
      <c r="E976" s="7">
        <f t="shared" si="75"/>
        <v>1.0221209999999949E-2</v>
      </c>
      <c r="F976" s="7">
        <f>ABS(Table21[[#This Row],[Erorr 1]])</f>
        <v>0.10109999999999975</v>
      </c>
      <c r="G976" s="8">
        <f>Table21[[#This Row],[Abs Erorr 1]]/Table21[[#This Row],[Adj Close]]</f>
        <v>2.3142955247796668E-2</v>
      </c>
      <c r="H976" s="6">
        <f t="shared" si="78"/>
        <v>4.1324999999999994</v>
      </c>
      <c r="I976" s="9">
        <f>(Table21[[#This Row],[Adj Close]]-Table21[[#This Row],[3-MA]])</f>
        <v>0.23600000000000065</v>
      </c>
      <c r="J976" s="5">
        <f t="shared" si="77"/>
        <v>5.5696000000000308E-2</v>
      </c>
      <c r="K976" s="5">
        <f>ABS(Table21[[#This Row],[Erorr 2]])</f>
        <v>0.23600000000000065</v>
      </c>
      <c r="L976" s="8">
        <f>Table21[[#This Row],[Abs Erorr 2]]/Table21[[#This Row],[Adj Close]]</f>
        <v>5.4023120064095376E-2</v>
      </c>
      <c r="M976" s="6">
        <f t="shared" si="79"/>
        <v>4.0589166666666676</v>
      </c>
      <c r="N976" s="11">
        <f>Table21[[#This Row],[Adj Close]]-Table21[[#This Row],[6-MA]]</f>
        <v>0.30958333333333243</v>
      </c>
      <c r="O976" s="12">
        <f>(Table21[[#This Row],[Adj Close]]-M976)^2</f>
        <v>9.5841840277777215E-2</v>
      </c>
      <c r="P976" s="12">
        <f>ABS(Table21[[#This Row],[Erorr 3]])</f>
        <v>0.30958333333333243</v>
      </c>
      <c r="Q976" s="182">
        <f>Table21[[#This Row],[Abs Erorr 3]]/Table21[[#This Row],[Adj Close]]</f>
        <v>7.0867193163175565E-2</v>
      </c>
    </row>
    <row r="977" spans="1:17" x14ac:dyDescent="0.3">
      <c r="A977" s="72">
        <v>44879</v>
      </c>
      <c r="B977" s="95">
        <v>4.3593000000000002</v>
      </c>
      <c r="C977" s="6">
        <f t="shared" si="76"/>
        <v>4.3685</v>
      </c>
      <c r="D977" s="19">
        <f>Table21[[#This Row],[Adj Close]]-Table21[[#This Row],[Naive Trend ]]</f>
        <v>-9.1999999999998749E-3</v>
      </c>
      <c r="E977" s="7">
        <f t="shared" si="75"/>
        <v>8.4639999999997699E-5</v>
      </c>
      <c r="F977" s="7">
        <f>ABS(Table21[[#This Row],[Erorr 1]])</f>
        <v>9.1999999999998749E-3</v>
      </c>
      <c r="G977" s="8">
        <f>Table21[[#This Row],[Abs Erorr 1]]/Table21[[#This Row],[Adj Close]]</f>
        <v>2.1104305737159349E-3</v>
      </c>
      <c r="H977" s="6">
        <f t="shared" si="78"/>
        <v>4.2214</v>
      </c>
      <c r="I977" s="9">
        <f>(Table21[[#This Row],[Adj Close]]-Table21[[#This Row],[3-MA]])</f>
        <v>0.13790000000000013</v>
      </c>
      <c r="J977" s="5">
        <f t="shared" si="77"/>
        <v>1.9016410000000036E-2</v>
      </c>
      <c r="K977" s="5">
        <f>ABS(Table21[[#This Row],[Erorr 2]])</f>
        <v>0.13790000000000013</v>
      </c>
      <c r="L977" s="8">
        <f>Table21[[#This Row],[Abs Erorr 2]]/Table21[[#This Row],[Adj Close]]</f>
        <v>3.1633519142981702E-2</v>
      </c>
      <c r="M977" s="6">
        <f t="shared" si="79"/>
        <v>4.1401500000000002</v>
      </c>
      <c r="N977" s="11">
        <f>Table21[[#This Row],[Adj Close]]-Table21[[#This Row],[6-MA]]</f>
        <v>0.21914999999999996</v>
      </c>
      <c r="O977" s="12">
        <f>(Table21[[#This Row],[Adj Close]]-M977)^2</f>
        <v>4.802672249999998E-2</v>
      </c>
      <c r="P977" s="12">
        <f>ABS(Table21[[#This Row],[Erorr 3]])</f>
        <v>0.21914999999999996</v>
      </c>
      <c r="Q977" s="182">
        <f>Table21[[#This Row],[Abs Erorr 3]]/Table21[[#This Row],[Adj Close]]</f>
        <v>5.0271832633679708E-2</v>
      </c>
    </row>
    <row r="978" spans="1:17" x14ac:dyDescent="0.3">
      <c r="A978" s="72">
        <v>44880</v>
      </c>
      <c r="B978" s="95">
        <v>4.4145000000000003</v>
      </c>
      <c r="C978" s="6">
        <f t="shared" si="76"/>
        <v>4.3593000000000002</v>
      </c>
      <c r="D978" s="19">
        <f>Table21[[#This Row],[Adj Close]]-Table21[[#This Row],[Naive Trend ]]</f>
        <v>5.5200000000000138E-2</v>
      </c>
      <c r="E978" s="7">
        <f t="shared" si="75"/>
        <v>3.0470400000000152E-3</v>
      </c>
      <c r="F978" s="7">
        <f>ABS(Table21[[#This Row],[Erorr 1]])</f>
        <v>5.5200000000000138E-2</v>
      </c>
      <c r="G978" s="8">
        <f>Table21[[#This Row],[Abs Erorr 1]]/Table21[[#This Row],[Adj Close]]</f>
        <v>1.2504247366632719E-2</v>
      </c>
      <c r="H978" s="6">
        <f t="shared" si="78"/>
        <v>4.3317333333333332</v>
      </c>
      <c r="I978" s="9">
        <f>(Table21[[#This Row],[Adj Close]]-Table21[[#This Row],[3-MA]])</f>
        <v>8.2766666666667099E-2</v>
      </c>
      <c r="J978" s="5">
        <f t="shared" si="77"/>
        <v>6.8503211111111831E-3</v>
      </c>
      <c r="K978" s="5">
        <f>ABS(Table21[[#This Row],[Erorr 2]])</f>
        <v>8.2766666666667099E-2</v>
      </c>
      <c r="L978" s="8">
        <f>Table21[[#This Row],[Abs Erorr 2]]/Table21[[#This Row],[Adj Close]]</f>
        <v>1.874882017593546E-2</v>
      </c>
      <c r="M978" s="6">
        <f t="shared" si="79"/>
        <v>4.1968500000000004</v>
      </c>
      <c r="N978" s="11">
        <f>Table21[[#This Row],[Adj Close]]-Table21[[#This Row],[6-MA]]</f>
        <v>0.2176499999999999</v>
      </c>
      <c r="O978" s="12">
        <f>(Table21[[#This Row],[Adj Close]]-M978)^2</f>
        <v>4.7371522499999957E-2</v>
      </c>
      <c r="P978" s="12">
        <f>ABS(Table21[[#This Row],[Erorr 3]])</f>
        <v>0.2176499999999999</v>
      </c>
      <c r="Q978" s="182">
        <f>Table21[[#This Row],[Abs Erorr 3]]/Table21[[#This Row],[Adj Close]]</f>
        <v>4.9303431872239185E-2</v>
      </c>
    </row>
    <row r="979" spans="1:17" x14ac:dyDescent="0.3">
      <c r="A979" s="72">
        <v>44881</v>
      </c>
      <c r="B979" s="95">
        <v>4.3318000000000003</v>
      </c>
      <c r="C979" s="6">
        <f t="shared" si="76"/>
        <v>4.4145000000000003</v>
      </c>
      <c r="D979" s="19">
        <f>Table21[[#This Row],[Adj Close]]-Table21[[#This Row],[Naive Trend ]]</f>
        <v>-8.2699999999999996E-2</v>
      </c>
      <c r="E979" s="7">
        <f t="shared" si="75"/>
        <v>6.8392899999999996E-3</v>
      </c>
      <c r="F979" s="7">
        <f>ABS(Table21[[#This Row],[Erorr 1]])</f>
        <v>8.2699999999999996E-2</v>
      </c>
      <c r="G979" s="8">
        <f>Table21[[#This Row],[Abs Erorr 1]]/Table21[[#This Row],[Adj Close]]</f>
        <v>1.9091370792742045E-2</v>
      </c>
      <c r="H979" s="6">
        <f t="shared" si="78"/>
        <v>4.3807666666666671</v>
      </c>
      <c r="I979" s="9">
        <f>(Table21[[#This Row],[Adj Close]]-Table21[[#This Row],[3-MA]])</f>
        <v>-4.8966666666666825E-2</v>
      </c>
      <c r="J979" s="5">
        <f t="shared" si="77"/>
        <v>2.3977344444444599E-3</v>
      </c>
      <c r="K979" s="5">
        <f>ABS(Table21[[#This Row],[Erorr 2]])</f>
        <v>4.8966666666666825E-2</v>
      </c>
      <c r="L979" s="8">
        <f>Table21[[#This Row],[Abs Erorr 2]]/Table21[[#This Row],[Adj Close]]</f>
        <v>1.1303999876879547E-2</v>
      </c>
      <c r="M979" s="6">
        <f t="shared" si="79"/>
        <v>4.2566333333333333</v>
      </c>
      <c r="N979" s="11">
        <f>Table21[[#This Row],[Adj Close]]-Table21[[#This Row],[6-MA]]</f>
        <v>7.5166666666667048E-2</v>
      </c>
      <c r="O979" s="12">
        <f>(Table21[[#This Row],[Adj Close]]-M979)^2</f>
        <v>5.6500277777778354E-3</v>
      </c>
      <c r="P979" s="12">
        <f>ABS(Table21[[#This Row],[Erorr 3]])</f>
        <v>7.5166666666667048E-2</v>
      </c>
      <c r="Q979" s="182">
        <f>Table21[[#This Row],[Abs Erorr 3]]/Table21[[#This Row],[Adj Close]]</f>
        <v>1.7352293888606825E-2</v>
      </c>
    </row>
    <row r="980" spans="1:17" x14ac:dyDescent="0.3">
      <c r="A980" s="72">
        <v>44882</v>
      </c>
      <c r="B980" s="95">
        <v>4.3501000000000003</v>
      </c>
      <c r="C980" s="6">
        <f t="shared" si="76"/>
        <v>4.3318000000000003</v>
      </c>
      <c r="D980" s="19">
        <f>Table21[[#This Row],[Adj Close]]-Table21[[#This Row],[Naive Trend ]]</f>
        <v>1.8299999999999983E-2</v>
      </c>
      <c r="E980" s="7">
        <f t="shared" si="75"/>
        <v>3.3488999999999936E-4</v>
      </c>
      <c r="F980" s="7">
        <f>ABS(Table21[[#This Row],[Erorr 1]])</f>
        <v>1.8299999999999983E-2</v>
      </c>
      <c r="G980" s="8">
        <f>Table21[[#This Row],[Abs Erorr 1]]/Table21[[#This Row],[Adj Close]]</f>
        <v>4.2067998436817501E-3</v>
      </c>
      <c r="H980" s="6">
        <f t="shared" si="78"/>
        <v>4.3685333333333345</v>
      </c>
      <c r="I980" s="9">
        <f>(Table21[[#This Row],[Adj Close]]-Table21[[#This Row],[3-MA]])</f>
        <v>-1.843333333333419E-2</v>
      </c>
      <c r="J980" s="5">
        <f t="shared" si="77"/>
        <v>3.3978777777780937E-4</v>
      </c>
      <c r="K980" s="5">
        <f>ABS(Table21[[#This Row],[Erorr 2]])</f>
        <v>1.843333333333419E-2</v>
      </c>
      <c r="L980" s="8">
        <f>Table21[[#This Row],[Abs Erorr 2]]/Table21[[#This Row],[Adj Close]]</f>
        <v>4.2374504800657886E-3</v>
      </c>
      <c r="M980" s="6">
        <f t="shared" si="79"/>
        <v>4.2949666666666673</v>
      </c>
      <c r="N980" s="11">
        <f>Table21[[#This Row],[Adj Close]]-Table21[[#This Row],[6-MA]]</f>
        <v>5.5133333333333034E-2</v>
      </c>
      <c r="O980" s="12">
        <f>(Table21[[#This Row],[Adj Close]]-M980)^2</f>
        <v>3.0396844444444114E-3</v>
      </c>
      <c r="P980" s="12">
        <f>ABS(Table21[[#This Row],[Erorr 3]])</f>
        <v>5.5133333333333034E-2</v>
      </c>
      <c r="Q980" s="182">
        <f>Table21[[#This Row],[Abs Erorr 3]]/Table21[[#This Row],[Adj Close]]</f>
        <v>1.2674038144716911E-2</v>
      </c>
    </row>
    <row r="981" spans="1:17" x14ac:dyDescent="0.3">
      <c r="A981" s="72">
        <v>44883</v>
      </c>
      <c r="B981" s="95">
        <v>4.4053000000000004</v>
      </c>
      <c r="C981" s="6">
        <f t="shared" si="76"/>
        <v>4.3501000000000003</v>
      </c>
      <c r="D981" s="19">
        <f>Table21[[#This Row],[Adj Close]]-Table21[[#This Row],[Naive Trend ]]</f>
        <v>5.5200000000000138E-2</v>
      </c>
      <c r="E981" s="7">
        <f t="shared" si="75"/>
        <v>3.0470400000000152E-3</v>
      </c>
      <c r="F981" s="7">
        <f>ABS(Table21[[#This Row],[Erorr 1]])</f>
        <v>5.5200000000000138E-2</v>
      </c>
      <c r="G981" s="8">
        <f>Table21[[#This Row],[Abs Erorr 1]]/Table21[[#This Row],[Adj Close]]</f>
        <v>1.2530361155880446E-2</v>
      </c>
      <c r="H981" s="6">
        <f t="shared" si="78"/>
        <v>4.3654666666666673</v>
      </c>
      <c r="I981" s="9">
        <f>(Table21[[#This Row],[Adj Close]]-Table21[[#This Row],[3-MA]])</f>
        <v>3.9833333333333165E-2</v>
      </c>
      <c r="J981" s="5">
        <f t="shared" si="77"/>
        <v>1.5866944444444309E-3</v>
      </c>
      <c r="K981" s="5">
        <f>ABS(Table21[[#This Row],[Erorr 2]])</f>
        <v>3.9833333333333165E-2</v>
      </c>
      <c r="L981" s="8">
        <f>Table21[[#This Row],[Abs Erorr 2]]/Table21[[#This Row],[Adj Close]]</f>
        <v>9.042138636036855E-3</v>
      </c>
      <c r="M981" s="6">
        <f t="shared" si="79"/>
        <v>4.3486000000000002</v>
      </c>
      <c r="N981" s="11">
        <f>Table21[[#This Row],[Adj Close]]-Table21[[#This Row],[6-MA]]</f>
        <v>5.6700000000000195E-2</v>
      </c>
      <c r="O981" s="12">
        <f>(Table21[[#This Row],[Adj Close]]-M981)^2</f>
        <v>3.2148900000000219E-3</v>
      </c>
      <c r="P981" s="12">
        <f>ABS(Table21[[#This Row],[Erorr 3]])</f>
        <v>5.6700000000000195E-2</v>
      </c>
      <c r="Q981" s="182">
        <f>Table21[[#This Row],[Abs Erorr 3]]/Table21[[#This Row],[Adj Close]]</f>
        <v>1.2870860100333732E-2</v>
      </c>
    </row>
    <row r="982" spans="1:17" x14ac:dyDescent="0.3">
      <c r="A982" s="72">
        <v>44886</v>
      </c>
      <c r="B982" s="95">
        <v>4.3318000000000003</v>
      </c>
      <c r="C982" s="6">
        <f t="shared" si="76"/>
        <v>4.4053000000000004</v>
      </c>
      <c r="D982" s="19">
        <f>Table21[[#This Row],[Adj Close]]-Table21[[#This Row],[Naive Trend ]]</f>
        <v>-7.3500000000000121E-2</v>
      </c>
      <c r="E982" s="7">
        <f t="shared" si="75"/>
        <v>5.4022500000000181E-3</v>
      </c>
      <c r="F982" s="7">
        <f>ABS(Table21[[#This Row],[Erorr 1]])</f>
        <v>7.3500000000000121E-2</v>
      </c>
      <c r="G982" s="8">
        <f>Table21[[#This Row],[Abs Erorr 1]]/Table21[[#This Row],[Adj Close]]</f>
        <v>1.6967542361143201E-2</v>
      </c>
      <c r="H982" s="6">
        <f t="shared" si="78"/>
        <v>4.3624000000000001</v>
      </c>
      <c r="I982" s="9">
        <f>(Table21[[#This Row],[Adj Close]]-Table21[[#This Row],[3-MA]])</f>
        <v>-3.0599999999999739E-2</v>
      </c>
      <c r="J982" s="5">
        <f t="shared" si="77"/>
        <v>9.3635999999998397E-4</v>
      </c>
      <c r="K982" s="5">
        <f>ABS(Table21[[#This Row],[Erorr 2]])</f>
        <v>3.0599999999999739E-2</v>
      </c>
      <c r="L982" s="8">
        <f>Table21[[#This Row],[Abs Erorr 2]]/Table21[[#This Row],[Adj Close]]</f>
        <v>7.0640380442309747E-3</v>
      </c>
      <c r="M982" s="6">
        <f t="shared" si="79"/>
        <v>4.3715833333333336</v>
      </c>
      <c r="N982" s="11">
        <f>Table21[[#This Row],[Adj Close]]-Table21[[#This Row],[6-MA]]</f>
        <v>-3.9783333333333282E-2</v>
      </c>
      <c r="O982" s="12">
        <f>(Table21[[#This Row],[Adj Close]]-M982)^2</f>
        <v>1.5827136111111069E-3</v>
      </c>
      <c r="P982" s="12">
        <f>ABS(Table21[[#This Row],[Erorr 3]])</f>
        <v>3.9783333333333282E-2</v>
      </c>
      <c r="Q982" s="182">
        <f>Table21[[#This Row],[Abs Erorr 3]]/Table21[[#This Row],[Adj Close]]</f>
        <v>9.1840189605552607E-3</v>
      </c>
    </row>
    <row r="983" spans="1:17" x14ac:dyDescent="0.3">
      <c r="A983" s="72">
        <v>44887</v>
      </c>
      <c r="B983" s="95">
        <v>4.3960999999999997</v>
      </c>
      <c r="C983" s="6">
        <f t="shared" si="76"/>
        <v>4.3318000000000003</v>
      </c>
      <c r="D983" s="19">
        <f>Table21[[#This Row],[Adj Close]]-Table21[[#This Row],[Naive Trend ]]</f>
        <v>6.4299999999999358E-2</v>
      </c>
      <c r="E983" s="7">
        <f t="shared" si="75"/>
        <v>4.1344899999999178E-3</v>
      </c>
      <c r="F983" s="7">
        <f>ABS(Table21[[#This Row],[Erorr 1]])</f>
        <v>6.4299999999999358E-2</v>
      </c>
      <c r="G983" s="8">
        <f>Table21[[#This Row],[Abs Erorr 1]]/Table21[[#This Row],[Adj Close]]</f>
        <v>1.4626600850753933E-2</v>
      </c>
      <c r="H983" s="6">
        <f t="shared" si="78"/>
        <v>4.3624000000000009</v>
      </c>
      <c r="I983" s="9">
        <f>(Table21[[#This Row],[Adj Close]]-Table21[[#This Row],[3-MA]])</f>
        <v>3.3699999999998731E-2</v>
      </c>
      <c r="J983" s="5">
        <f t="shared" si="77"/>
        <v>1.1356899999999145E-3</v>
      </c>
      <c r="K983" s="5">
        <f>ABS(Table21[[#This Row],[Erorr 2]])</f>
        <v>3.3699999999998731E-2</v>
      </c>
      <c r="L983" s="8">
        <f>Table21[[#This Row],[Abs Erorr 2]]/Table21[[#This Row],[Adj Close]]</f>
        <v>7.6658856713902627E-3</v>
      </c>
      <c r="M983" s="6">
        <f t="shared" si="79"/>
        <v>4.3654666666666673</v>
      </c>
      <c r="N983" s="11">
        <f>Table21[[#This Row],[Adj Close]]-Table21[[#This Row],[6-MA]]</f>
        <v>3.0633333333332402E-2</v>
      </c>
      <c r="O983" s="12">
        <f>(Table21[[#This Row],[Adj Close]]-M983)^2</f>
        <v>9.3840111111105401E-4</v>
      </c>
      <c r="P983" s="12">
        <f>ABS(Table21[[#This Row],[Erorr 3]])</f>
        <v>3.0633333333332402E-2</v>
      </c>
      <c r="Q983" s="182">
        <f>Table21[[#This Row],[Abs Erorr 3]]/Table21[[#This Row],[Adj Close]]</f>
        <v>6.9682976577722083E-3</v>
      </c>
    </row>
    <row r="984" spans="1:17" x14ac:dyDescent="0.3">
      <c r="A984" s="72">
        <v>44888</v>
      </c>
      <c r="B984" s="95">
        <v>4.4053000000000004</v>
      </c>
      <c r="C984" s="6">
        <f t="shared" si="76"/>
        <v>4.3960999999999997</v>
      </c>
      <c r="D984" s="19">
        <f>Table21[[#This Row],[Adj Close]]-Table21[[#This Row],[Naive Trend ]]</f>
        <v>9.2000000000007631E-3</v>
      </c>
      <c r="E984" s="7">
        <f t="shared" si="75"/>
        <v>8.4640000000014043E-5</v>
      </c>
      <c r="F984" s="7">
        <f>ABS(Table21[[#This Row],[Erorr 1]])</f>
        <v>9.2000000000007631E-3</v>
      </c>
      <c r="G984" s="8">
        <f>Table21[[#This Row],[Abs Erorr 1]]/Table21[[#This Row],[Adj Close]]</f>
        <v>2.0883935259802425E-3</v>
      </c>
      <c r="H984" s="6">
        <f t="shared" si="78"/>
        <v>4.3777333333333344</v>
      </c>
      <c r="I984" s="9">
        <f>(Table21[[#This Row],[Adj Close]]-Table21[[#This Row],[3-MA]])</f>
        <v>2.7566666666666073E-2</v>
      </c>
      <c r="J984" s="5">
        <f t="shared" si="77"/>
        <v>7.5992111111107834E-4</v>
      </c>
      <c r="K984" s="5">
        <f>ABS(Table21[[#This Row],[Erorr 2]])</f>
        <v>2.7566666666666073E-2</v>
      </c>
      <c r="L984" s="8">
        <f>Table21[[#This Row],[Abs Erorr 2]]/Table21[[#This Row],[Adj Close]]</f>
        <v>6.2576139347300004E-3</v>
      </c>
      <c r="M984" s="6">
        <f t="shared" si="79"/>
        <v>4.3716000000000008</v>
      </c>
      <c r="N984" s="11">
        <f>Table21[[#This Row],[Adj Close]]-Table21[[#This Row],[6-MA]]</f>
        <v>3.3699999999999619E-2</v>
      </c>
      <c r="O984" s="12">
        <f>(Table21[[#This Row],[Adj Close]]-M984)^2</f>
        <v>1.1356899999999744E-3</v>
      </c>
      <c r="P984" s="12">
        <f>ABS(Table21[[#This Row],[Erorr 3]])</f>
        <v>3.3699999999999619E-2</v>
      </c>
      <c r="Q984" s="182">
        <f>Table21[[#This Row],[Abs Erorr 3]]/Table21[[#This Row],[Adj Close]]</f>
        <v>7.6498762853834277E-3</v>
      </c>
    </row>
    <row r="985" spans="1:17" x14ac:dyDescent="0.3">
      <c r="A985" s="72">
        <v>44890</v>
      </c>
      <c r="B985" s="95">
        <v>4.4329000000000001</v>
      </c>
      <c r="C985" s="6">
        <f t="shared" si="76"/>
        <v>4.4053000000000004</v>
      </c>
      <c r="D985" s="19">
        <f>Table21[[#This Row],[Adj Close]]-Table21[[#This Row],[Naive Trend ]]</f>
        <v>2.7599999999999625E-2</v>
      </c>
      <c r="E985" s="7">
        <f t="shared" si="75"/>
        <v>7.6175999999997929E-4</v>
      </c>
      <c r="F985" s="7">
        <f>ABS(Table21[[#This Row],[Erorr 1]])</f>
        <v>2.7599999999999625E-2</v>
      </c>
      <c r="G985" s="8">
        <f>Table21[[#This Row],[Abs Erorr 1]]/Table21[[#This Row],[Adj Close]]</f>
        <v>6.226172483024572E-3</v>
      </c>
      <c r="H985" s="6">
        <f t="shared" si="78"/>
        <v>4.3777333333333335</v>
      </c>
      <c r="I985" s="9">
        <f>(Table21[[#This Row],[Adj Close]]-Table21[[#This Row],[3-MA]])</f>
        <v>5.5166666666666586E-2</v>
      </c>
      <c r="J985" s="5">
        <f t="shared" si="77"/>
        <v>3.0433611111111022E-3</v>
      </c>
      <c r="K985" s="5">
        <f>ABS(Table21[[#This Row],[Erorr 2]])</f>
        <v>5.5166666666666586E-2</v>
      </c>
      <c r="L985" s="8">
        <f>Table21[[#This Row],[Abs Erorr 2]]/Table21[[#This Row],[Adj Close]]</f>
        <v>1.2444825434064966E-2</v>
      </c>
      <c r="M985" s="6">
        <f t="shared" si="79"/>
        <v>4.3700666666666672</v>
      </c>
      <c r="N985" s="11">
        <f>Table21[[#This Row],[Adj Close]]-Table21[[#This Row],[6-MA]]</f>
        <v>6.2833333333332853E-2</v>
      </c>
      <c r="O985" s="12">
        <f>(Table21[[#This Row],[Adj Close]]-M985)^2</f>
        <v>3.948027777777717E-3</v>
      </c>
      <c r="P985" s="12">
        <f>ABS(Table21[[#This Row],[Erorr 3]])</f>
        <v>6.2833333333332853E-2</v>
      </c>
      <c r="Q985" s="182">
        <f>Table21[[#This Row],[Abs Erorr 3]]/Table21[[#This Row],[Adj Close]]</f>
        <v>1.4174317790460612E-2</v>
      </c>
    </row>
    <row r="986" spans="1:17" x14ac:dyDescent="0.3">
      <c r="A986" s="72">
        <v>44893</v>
      </c>
      <c r="B986" s="95">
        <v>4.3226000000000004</v>
      </c>
      <c r="C986" s="6">
        <f t="shared" si="76"/>
        <v>4.4329000000000001</v>
      </c>
      <c r="D986" s="19">
        <f>Table21[[#This Row],[Adj Close]]-Table21[[#This Row],[Naive Trend ]]</f>
        <v>-0.11029999999999962</v>
      </c>
      <c r="E986" s="7">
        <f t="shared" si="75"/>
        <v>1.2166089999999916E-2</v>
      </c>
      <c r="F986" s="7">
        <f>ABS(Table21[[#This Row],[Erorr 1]])</f>
        <v>0.11029999999999962</v>
      </c>
      <c r="G986" s="8">
        <f>Table21[[#This Row],[Abs Erorr 1]]/Table21[[#This Row],[Adj Close]]</f>
        <v>2.5517049923656967E-2</v>
      </c>
      <c r="H986" s="6">
        <f t="shared" si="78"/>
        <v>4.411433333333334</v>
      </c>
      <c r="I986" s="9">
        <f>(Table21[[#This Row],[Adj Close]]-Table21[[#This Row],[3-MA]])</f>
        <v>-8.8833333333333542E-2</v>
      </c>
      <c r="J986" s="5">
        <f t="shared" si="77"/>
        <v>7.8913611111111476E-3</v>
      </c>
      <c r="K986" s="5">
        <f>ABS(Table21[[#This Row],[Erorr 2]])</f>
        <v>8.8833333333333542E-2</v>
      </c>
      <c r="L986" s="8">
        <f>Table21[[#This Row],[Abs Erorr 2]]/Table21[[#This Row],[Adj Close]]</f>
        <v>2.0550903005906986E-2</v>
      </c>
      <c r="M986" s="6">
        <f t="shared" si="79"/>
        <v>4.386916666666667</v>
      </c>
      <c r="N986" s="11">
        <f>Table21[[#This Row],[Adj Close]]-Table21[[#This Row],[6-MA]]</f>
        <v>-6.4316666666666578E-2</v>
      </c>
      <c r="O986" s="12">
        <f>(Table21[[#This Row],[Adj Close]]-M986)^2</f>
        <v>4.1366336111110999E-3</v>
      </c>
      <c r="P986" s="12">
        <f>ABS(Table21[[#This Row],[Erorr 3]])</f>
        <v>6.4316666666666578E-2</v>
      </c>
      <c r="Q986" s="182">
        <f>Table21[[#This Row],[Abs Erorr 3]]/Table21[[#This Row],[Adj Close]]</f>
        <v>1.4879162232606897E-2</v>
      </c>
    </row>
    <row r="987" spans="1:17" x14ac:dyDescent="0.3">
      <c r="A987" s="72">
        <v>44894</v>
      </c>
      <c r="B987" s="95">
        <v>4.3593000000000002</v>
      </c>
      <c r="C987" s="6">
        <f t="shared" si="76"/>
        <v>4.3226000000000004</v>
      </c>
      <c r="D987" s="19">
        <f>Table21[[#This Row],[Adj Close]]-Table21[[#This Row],[Naive Trend ]]</f>
        <v>3.6699999999999733E-2</v>
      </c>
      <c r="E987" s="7">
        <f t="shared" si="75"/>
        <v>1.3468899999999804E-3</v>
      </c>
      <c r="F987" s="7">
        <f>ABS(Table21[[#This Row],[Erorr 1]])</f>
        <v>3.6699999999999733E-2</v>
      </c>
      <c r="G987" s="8">
        <f>Table21[[#This Row],[Abs Erorr 1]]/Table21[[#This Row],[Adj Close]]</f>
        <v>8.4187828321060105E-3</v>
      </c>
      <c r="H987" s="6">
        <f t="shared" si="78"/>
        <v>4.3869333333333342</v>
      </c>
      <c r="I987" s="9">
        <f>(Table21[[#This Row],[Adj Close]]-Table21[[#This Row],[3-MA]])</f>
        <v>-2.7633333333334065E-2</v>
      </c>
      <c r="J987" s="5">
        <f t="shared" si="77"/>
        <v>7.6360111111115157E-4</v>
      </c>
      <c r="K987" s="5">
        <f>ABS(Table21[[#This Row],[Erorr 2]])</f>
        <v>2.7633333333334065E-2</v>
      </c>
      <c r="L987" s="8">
        <f>Table21[[#This Row],[Abs Erorr 2]]/Table21[[#This Row],[Adj Close]]</f>
        <v>6.3389382087339855E-3</v>
      </c>
      <c r="M987" s="6">
        <f t="shared" si="79"/>
        <v>4.3823333333333343</v>
      </c>
      <c r="N987" s="11">
        <f>Table21[[#This Row],[Adj Close]]-Table21[[#This Row],[6-MA]]</f>
        <v>-2.3033333333334127E-2</v>
      </c>
      <c r="O987" s="12">
        <f>(Table21[[#This Row],[Adj Close]]-M987)^2</f>
        <v>5.3053444444448104E-4</v>
      </c>
      <c r="P987" s="12">
        <f>ABS(Table21[[#This Row],[Erorr 3]])</f>
        <v>2.3033333333334127E-2</v>
      </c>
      <c r="Q987" s="182">
        <f>Table21[[#This Row],[Abs Erorr 3]]/Table21[[#This Row],[Adj Close]]</f>
        <v>5.2837229218760185E-3</v>
      </c>
    </row>
    <row r="988" spans="1:17" x14ac:dyDescent="0.3">
      <c r="A988" s="72">
        <v>44895</v>
      </c>
      <c r="B988" s="95">
        <v>4.5340999999999996</v>
      </c>
      <c r="C988" s="6">
        <f t="shared" si="76"/>
        <v>4.3593000000000002</v>
      </c>
      <c r="D988" s="19">
        <f>Table21[[#This Row],[Adj Close]]-Table21[[#This Row],[Naive Trend ]]</f>
        <v>0.1747999999999994</v>
      </c>
      <c r="E988" s="7">
        <f t="shared" si="75"/>
        <v>3.055503999999979E-2</v>
      </c>
      <c r="F988" s="7">
        <f>ABS(Table21[[#This Row],[Erorr 1]])</f>
        <v>0.1747999999999994</v>
      </c>
      <c r="G988" s="8">
        <f>Table21[[#This Row],[Abs Erorr 1]]/Table21[[#This Row],[Adj Close]]</f>
        <v>3.8552303654528886E-2</v>
      </c>
      <c r="H988" s="6">
        <f t="shared" si="78"/>
        <v>4.3716000000000008</v>
      </c>
      <c r="I988" s="9">
        <f>(Table21[[#This Row],[Adj Close]]-Table21[[#This Row],[3-MA]])</f>
        <v>0.16249999999999876</v>
      </c>
      <c r="J988" s="5">
        <f t="shared" si="77"/>
        <v>2.6406249999999597E-2</v>
      </c>
      <c r="K988" s="5">
        <f>ABS(Table21[[#This Row],[Erorr 2]])</f>
        <v>0.16249999999999876</v>
      </c>
      <c r="L988" s="8">
        <f>Table21[[#This Row],[Abs Erorr 2]]/Table21[[#This Row],[Adj Close]]</f>
        <v>3.5839527138792432E-2</v>
      </c>
      <c r="M988" s="6">
        <f t="shared" si="79"/>
        <v>4.3746666666666671</v>
      </c>
      <c r="N988" s="11">
        <f>Table21[[#This Row],[Adj Close]]-Table21[[#This Row],[6-MA]]</f>
        <v>0.15943333333333243</v>
      </c>
      <c r="O988" s="12">
        <f>(Table21[[#This Row],[Adj Close]]-M988)^2</f>
        <v>2.5418987777777489E-2</v>
      </c>
      <c r="P988" s="12">
        <f>ABS(Table21[[#This Row],[Erorr 3]])</f>
        <v>0.15943333333333243</v>
      </c>
      <c r="Q988" s="182">
        <f>Table21[[#This Row],[Abs Erorr 3]]/Table21[[#This Row],[Adj Close]]</f>
        <v>3.5163170934327088E-2</v>
      </c>
    </row>
    <row r="989" spans="1:17" x14ac:dyDescent="0.3">
      <c r="A989" s="72">
        <v>44896</v>
      </c>
      <c r="B989" s="95">
        <v>4.5984999999999996</v>
      </c>
      <c r="C989" s="6">
        <f t="shared" si="76"/>
        <v>4.5340999999999996</v>
      </c>
      <c r="D989" s="19">
        <f>Table21[[#This Row],[Adj Close]]-Table21[[#This Row],[Naive Trend ]]</f>
        <v>6.4400000000000013E-2</v>
      </c>
      <c r="E989" s="7">
        <f t="shared" si="75"/>
        <v>4.1473600000000018E-3</v>
      </c>
      <c r="F989" s="7">
        <f>ABS(Table21[[#This Row],[Erorr 1]])</f>
        <v>6.4400000000000013E-2</v>
      </c>
      <c r="G989" s="8">
        <f>Table21[[#This Row],[Abs Erorr 1]]/Table21[[#This Row],[Adj Close]]</f>
        <v>1.4004566706534743E-2</v>
      </c>
      <c r="H989" s="6">
        <f t="shared" si="78"/>
        <v>4.405333333333334</v>
      </c>
      <c r="I989" s="9">
        <f>(Table21[[#This Row],[Adj Close]]-Table21[[#This Row],[3-MA]])</f>
        <v>0.1931666666666656</v>
      </c>
      <c r="J989" s="5">
        <f t="shared" si="77"/>
        <v>3.73133611111107E-2</v>
      </c>
      <c r="K989" s="5">
        <f>ABS(Table21[[#This Row],[Erorr 2]])</f>
        <v>0.1931666666666656</v>
      </c>
      <c r="L989" s="8">
        <f>Table21[[#This Row],[Abs Erorr 2]]/Table21[[#This Row],[Adj Close]]</f>
        <v>4.2006451379072655E-2</v>
      </c>
      <c r="M989" s="6">
        <f t="shared" si="79"/>
        <v>4.408383333333334</v>
      </c>
      <c r="N989" s="11">
        <f>Table21[[#This Row],[Adj Close]]-Table21[[#This Row],[6-MA]]</f>
        <v>0.1901166666666656</v>
      </c>
      <c r="O989" s="12">
        <f>(Table21[[#This Row],[Adj Close]]-M989)^2</f>
        <v>3.6144346944444038E-2</v>
      </c>
      <c r="P989" s="12">
        <f>ABS(Table21[[#This Row],[Erorr 3]])</f>
        <v>0.1901166666666656</v>
      </c>
      <c r="Q989" s="182">
        <f>Table21[[#This Row],[Abs Erorr 3]]/Table21[[#This Row],[Adj Close]]</f>
        <v>4.1343191620455716E-2</v>
      </c>
    </row>
    <row r="990" spans="1:17" x14ac:dyDescent="0.3">
      <c r="A990" s="72">
        <v>44897</v>
      </c>
      <c r="B990" s="95">
        <v>4.6444999999999999</v>
      </c>
      <c r="C990" s="6">
        <f t="shared" si="76"/>
        <v>4.5984999999999996</v>
      </c>
      <c r="D990" s="19">
        <f>Table21[[#This Row],[Adj Close]]-Table21[[#This Row],[Naive Trend ]]</f>
        <v>4.6000000000000263E-2</v>
      </c>
      <c r="E990" s="7">
        <f t="shared" si="75"/>
        <v>2.1160000000000241E-3</v>
      </c>
      <c r="F990" s="7">
        <f>ABS(Table21[[#This Row],[Erorr 1]])</f>
        <v>4.6000000000000263E-2</v>
      </c>
      <c r="G990" s="8">
        <f>Table21[[#This Row],[Abs Erorr 1]]/Table21[[#This Row],[Adj Close]]</f>
        <v>9.9041877489504278E-3</v>
      </c>
      <c r="H990" s="6">
        <f t="shared" si="78"/>
        <v>4.4973000000000001</v>
      </c>
      <c r="I990" s="9">
        <f>(Table21[[#This Row],[Adj Close]]-Table21[[#This Row],[3-MA]])</f>
        <v>0.14719999999999978</v>
      </c>
      <c r="J990" s="5">
        <f t="shared" si="77"/>
        <v>2.1667839999999935E-2</v>
      </c>
      <c r="K990" s="5">
        <f>ABS(Table21[[#This Row],[Erorr 2]])</f>
        <v>0.14719999999999978</v>
      </c>
      <c r="L990" s="8">
        <f>Table21[[#This Row],[Abs Erorr 2]]/Table21[[#This Row],[Adj Close]]</f>
        <v>3.1693400796641139E-2</v>
      </c>
      <c r="M990" s="6">
        <f t="shared" si="79"/>
        <v>4.4421166666666672</v>
      </c>
      <c r="N990" s="11">
        <f>Table21[[#This Row],[Adj Close]]-Table21[[#This Row],[6-MA]]</f>
        <v>0.20238333333333269</v>
      </c>
      <c r="O990" s="12">
        <f>(Table21[[#This Row],[Adj Close]]-M990)^2</f>
        <v>4.0959013611110852E-2</v>
      </c>
      <c r="P990" s="12">
        <f>ABS(Table21[[#This Row],[Erorr 3]])</f>
        <v>0.20238333333333269</v>
      </c>
      <c r="Q990" s="182">
        <f>Table21[[#This Row],[Abs Erorr 3]]/Table21[[#This Row],[Adj Close]]</f>
        <v>4.3574837621559413E-2</v>
      </c>
    </row>
    <row r="991" spans="1:17" x14ac:dyDescent="0.3">
      <c r="A991" s="72">
        <v>44900</v>
      </c>
      <c r="B991" s="95">
        <v>4.5433000000000003</v>
      </c>
      <c r="C991" s="6">
        <f t="shared" si="76"/>
        <v>4.6444999999999999</v>
      </c>
      <c r="D991" s="19">
        <f>Table21[[#This Row],[Adj Close]]-Table21[[#This Row],[Naive Trend ]]</f>
        <v>-0.10119999999999951</v>
      </c>
      <c r="E991" s="7">
        <f t="shared" si="75"/>
        <v>1.0241439999999902E-2</v>
      </c>
      <c r="F991" s="7">
        <f>ABS(Table21[[#This Row],[Erorr 1]])</f>
        <v>0.10119999999999951</v>
      </c>
      <c r="G991" s="8">
        <f>Table21[[#This Row],[Abs Erorr 1]]/Table21[[#This Row],[Adj Close]]</f>
        <v>2.2274558140558516E-2</v>
      </c>
      <c r="H991" s="6">
        <f t="shared" si="78"/>
        <v>4.5923666666666669</v>
      </c>
      <c r="I991" s="9">
        <f>(Table21[[#This Row],[Adj Close]]-Table21[[#This Row],[3-MA]])</f>
        <v>-4.9066666666666592E-2</v>
      </c>
      <c r="J991" s="5">
        <f t="shared" si="77"/>
        <v>2.4075377777777705E-3</v>
      </c>
      <c r="K991" s="5">
        <f>ABS(Table21[[#This Row],[Erorr 2]])</f>
        <v>4.9066666666666592E-2</v>
      </c>
      <c r="L991" s="8">
        <f>Table21[[#This Row],[Abs Erorr 2]]/Table21[[#This Row],[Adj Close]]</f>
        <v>1.0799785765119316E-2</v>
      </c>
      <c r="M991" s="6">
        <f t="shared" si="79"/>
        <v>4.481983333333333</v>
      </c>
      <c r="N991" s="11">
        <f>Table21[[#This Row],[Adj Close]]-Table21[[#This Row],[6-MA]]</f>
        <v>6.1316666666667352E-2</v>
      </c>
      <c r="O991" s="12">
        <f>(Table21[[#This Row],[Adj Close]]-M991)^2</f>
        <v>3.759733611111195E-3</v>
      </c>
      <c r="P991" s="12">
        <f>ABS(Table21[[#This Row],[Erorr 3]])</f>
        <v>6.1316666666667352E-2</v>
      </c>
      <c r="Q991" s="182">
        <f>Table21[[#This Row],[Abs Erorr 3]]/Table21[[#This Row],[Adj Close]]</f>
        <v>1.3496063800908446E-2</v>
      </c>
    </row>
    <row r="992" spans="1:17" x14ac:dyDescent="0.3">
      <c r="A992" s="72">
        <v>44901</v>
      </c>
      <c r="B992" s="95">
        <v>4.4789000000000003</v>
      </c>
      <c r="C992" s="6">
        <f t="shared" si="76"/>
        <v>4.5433000000000003</v>
      </c>
      <c r="D992" s="19">
        <f>Table21[[#This Row],[Adj Close]]-Table21[[#This Row],[Naive Trend ]]</f>
        <v>-6.4400000000000013E-2</v>
      </c>
      <c r="E992" s="7">
        <f t="shared" si="75"/>
        <v>4.1473600000000018E-3</v>
      </c>
      <c r="F992" s="7">
        <f>ABS(Table21[[#This Row],[Erorr 1]])</f>
        <v>6.4400000000000013E-2</v>
      </c>
      <c r="G992" s="8">
        <f>Table21[[#This Row],[Abs Erorr 1]]/Table21[[#This Row],[Adj Close]]</f>
        <v>1.437853044274264E-2</v>
      </c>
      <c r="H992" s="6">
        <f t="shared" si="78"/>
        <v>4.5954333333333333</v>
      </c>
      <c r="I992" s="9">
        <f>(Table21[[#This Row],[Adj Close]]-Table21[[#This Row],[3-MA]])</f>
        <v>-0.11653333333333293</v>
      </c>
      <c r="J992" s="5">
        <f t="shared" si="77"/>
        <v>1.3580017777777684E-2</v>
      </c>
      <c r="K992" s="5">
        <f>ABS(Table21[[#This Row],[Erorr 2]])</f>
        <v>0.11653333333333293</v>
      </c>
      <c r="L992" s="8">
        <f>Table21[[#This Row],[Abs Erorr 2]]/Table21[[#This Row],[Adj Close]]</f>
        <v>2.6018293182105634E-2</v>
      </c>
      <c r="M992" s="6">
        <f t="shared" si="79"/>
        <v>4.5003833333333345</v>
      </c>
      <c r="N992" s="11">
        <f>Table21[[#This Row],[Adj Close]]-Table21[[#This Row],[6-MA]]</f>
        <v>-2.1483333333334187E-2</v>
      </c>
      <c r="O992" s="12">
        <f>(Table21[[#This Row],[Adj Close]]-M992)^2</f>
        <v>4.6153361111114777E-4</v>
      </c>
      <c r="P992" s="12">
        <f>ABS(Table21[[#This Row],[Erorr 3]])</f>
        <v>2.1483333333334187E-2</v>
      </c>
      <c r="Q992" s="182">
        <f>Table21[[#This Row],[Abs Erorr 3]]/Table21[[#This Row],[Adj Close]]</f>
        <v>4.7965646326852988E-3</v>
      </c>
    </row>
    <row r="993" spans="1:17" x14ac:dyDescent="0.3">
      <c r="A993" s="72">
        <v>44902</v>
      </c>
      <c r="B993" s="95">
        <v>4.4329000000000001</v>
      </c>
      <c r="C993" s="6">
        <f t="shared" si="76"/>
        <v>4.4789000000000003</v>
      </c>
      <c r="D993" s="19">
        <f>Table21[[#This Row],[Adj Close]]-Table21[[#This Row],[Naive Trend ]]</f>
        <v>-4.6000000000000263E-2</v>
      </c>
      <c r="E993" s="7">
        <f t="shared" si="75"/>
        <v>2.1160000000000241E-3</v>
      </c>
      <c r="F993" s="7">
        <f>ABS(Table21[[#This Row],[Erorr 1]])</f>
        <v>4.6000000000000263E-2</v>
      </c>
      <c r="G993" s="8">
        <f>Table21[[#This Row],[Abs Erorr 1]]/Table21[[#This Row],[Adj Close]]</f>
        <v>1.0376954138374486E-2</v>
      </c>
      <c r="H993" s="6">
        <f t="shared" si="78"/>
        <v>4.5555666666666665</v>
      </c>
      <c r="I993" s="9">
        <f>(Table21[[#This Row],[Adj Close]]-Table21[[#This Row],[3-MA]])</f>
        <v>-0.12266666666666648</v>
      </c>
      <c r="J993" s="5">
        <f t="shared" si="77"/>
        <v>1.5047111111111065E-2</v>
      </c>
      <c r="K993" s="5">
        <f>ABS(Table21[[#This Row],[Erorr 2]])</f>
        <v>0.12266666666666648</v>
      </c>
      <c r="L993" s="8">
        <f>Table21[[#This Row],[Abs Erorr 2]]/Table21[[#This Row],[Adj Close]]</f>
        <v>2.7671877702331763E-2</v>
      </c>
      <c r="M993" s="6">
        <f t="shared" si="79"/>
        <v>4.5264333333333324</v>
      </c>
      <c r="N993" s="11">
        <f>Table21[[#This Row],[Adj Close]]-Table21[[#This Row],[6-MA]]</f>
        <v>-9.3533333333332358E-2</v>
      </c>
      <c r="O993" s="12">
        <f>(Table21[[#This Row],[Adj Close]]-M993)^2</f>
        <v>8.7484844444442617E-3</v>
      </c>
      <c r="P993" s="12">
        <f>ABS(Table21[[#This Row],[Erorr 3]])</f>
        <v>9.3533333333332358E-2</v>
      </c>
      <c r="Q993" s="182">
        <f>Table21[[#This Row],[Abs Erorr 3]]/Table21[[#This Row],[Adj Close]]</f>
        <v>2.1099806748027781E-2</v>
      </c>
    </row>
    <row r="994" spans="1:17" x14ac:dyDescent="0.3">
      <c r="A994" s="72">
        <v>44903</v>
      </c>
      <c r="B994" s="95">
        <v>4.5065</v>
      </c>
      <c r="C994" s="6">
        <f t="shared" si="76"/>
        <v>4.4329000000000001</v>
      </c>
      <c r="D994" s="19">
        <f>Table21[[#This Row],[Adj Close]]-Table21[[#This Row],[Naive Trend ]]</f>
        <v>7.3599999999999888E-2</v>
      </c>
      <c r="E994" s="7">
        <f t="shared" si="75"/>
        <v>5.4169599999999837E-3</v>
      </c>
      <c r="F994" s="7">
        <f>ABS(Table21[[#This Row],[Erorr 1]])</f>
        <v>7.3599999999999888E-2</v>
      </c>
      <c r="G994" s="8">
        <f>Table21[[#This Row],[Abs Erorr 1]]/Table21[[#This Row],[Adj Close]]</f>
        <v>1.6331964939531762E-2</v>
      </c>
      <c r="H994" s="6">
        <f t="shared" si="78"/>
        <v>4.4850333333333339</v>
      </c>
      <c r="I994" s="9">
        <f>(Table21[[#This Row],[Adj Close]]-Table21[[#This Row],[3-MA]])</f>
        <v>2.1466666666666079E-2</v>
      </c>
      <c r="J994" s="5">
        <f t="shared" si="77"/>
        <v>4.6081777777775255E-4</v>
      </c>
      <c r="K994" s="5">
        <f>ABS(Table21[[#This Row],[Erorr 2]])</f>
        <v>2.1466666666666079E-2</v>
      </c>
      <c r="L994" s="8">
        <f>Table21[[#This Row],[Abs Erorr 2]]/Table21[[#This Row],[Adj Close]]</f>
        <v>4.7634897740299739E-3</v>
      </c>
      <c r="M994" s="6">
        <f t="shared" si="79"/>
        <v>4.5386999999999995</v>
      </c>
      <c r="N994" s="11">
        <f>Table21[[#This Row],[Adj Close]]-Table21[[#This Row],[6-MA]]</f>
        <v>-3.2199999999999562E-2</v>
      </c>
      <c r="O994" s="12">
        <f>(Table21[[#This Row],[Adj Close]]-M994)^2</f>
        <v>1.0368399999999718E-3</v>
      </c>
      <c r="P994" s="12">
        <f>ABS(Table21[[#This Row],[Erorr 3]])</f>
        <v>3.2199999999999562E-2</v>
      </c>
      <c r="Q994" s="182">
        <f>Table21[[#This Row],[Abs Erorr 3]]/Table21[[#This Row],[Adj Close]]</f>
        <v>7.1452346610450601E-3</v>
      </c>
    </row>
    <row r="995" spans="1:17" x14ac:dyDescent="0.3">
      <c r="A995" s="72">
        <v>44904</v>
      </c>
      <c r="B995" s="95">
        <v>4.4973000000000001</v>
      </c>
      <c r="C995" s="6">
        <f t="shared" si="76"/>
        <v>4.5065</v>
      </c>
      <c r="D995" s="19">
        <f>Table21[[#This Row],[Adj Close]]-Table21[[#This Row],[Naive Trend ]]</f>
        <v>-9.1999999999998749E-3</v>
      </c>
      <c r="E995" s="7">
        <f t="shared" si="75"/>
        <v>8.4639999999997699E-5</v>
      </c>
      <c r="F995" s="7">
        <f>ABS(Table21[[#This Row],[Erorr 1]])</f>
        <v>9.1999999999998749E-3</v>
      </c>
      <c r="G995" s="8">
        <f>Table21[[#This Row],[Abs Erorr 1]]/Table21[[#This Row],[Adj Close]]</f>
        <v>2.0456718475529486E-3</v>
      </c>
      <c r="H995" s="6">
        <f t="shared" si="78"/>
        <v>4.4727666666666659</v>
      </c>
      <c r="I995" s="9">
        <f>(Table21[[#This Row],[Adj Close]]-Table21[[#This Row],[3-MA]])</f>
        <v>2.4533333333334184E-2</v>
      </c>
      <c r="J995" s="5">
        <f t="shared" si="77"/>
        <v>6.0188444444448622E-4</v>
      </c>
      <c r="K995" s="5">
        <f>ABS(Table21[[#This Row],[Erorr 2]])</f>
        <v>2.4533333333334184E-2</v>
      </c>
      <c r="L995" s="8">
        <f>Table21[[#This Row],[Abs Erorr 2]]/Table21[[#This Row],[Adj Close]]</f>
        <v>5.4551249268081255E-3</v>
      </c>
      <c r="M995" s="6">
        <f t="shared" si="79"/>
        <v>4.5340999999999996</v>
      </c>
      <c r="N995" s="11">
        <f>Table21[[#This Row],[Adj Close]]-Table21[[#This Row],[6-MA]]</f>
        <v>-3.67999999999995E-2</v>
      </c>
      <c r="O995" s="12">
        <f>(Table21[[#This Row],[Adj Close]]-M995)^2</f>
        <v>1.3542399999999632E-3</v>
      </c>
      <c r="P995" s="12">
        <f>ABS(Table21[[#This Row],[Erorr 3]])</f>
        <v>3.67999999999995E-2</v>
      </c>
      <c r="Q995" s="182">
        <f>Table21[[#This Row],[Abs Erorr 3]]/Table21[[#This Row],[Adj Close]]</f>
        <v>8.1826873902117944E-3</v>
      </c>
    </row>
    <row r="996" spans="1:17" x14ac:dyDescent="0.3">
      <c r="A996" s="72">
        <v>44907</v>
      </c>
      <c r="B996" s="95">
        <v>4.5340999999999996</v>
      </c>
      <c r="C996" s="6">
        <f t="shared" si="76"/>
        <v>4.4973000000000001</v>
      </c>
      <c r="D996" s="19">
        <f>Table21[[#This Row],[Adj Close]]-Table21[[#This Row],[Naive Trend ]]</f>
        <v>3.67999999999995E-2</v>
      </c>
      <c r="E996" s="7">
        <f t="shared" si="75"/>
        <v>1.3542399999999632E-3</v>
      </c>
      <c r="F996" s="7">
        <f>ABS(Table21[[#This Row],[Erorr 1]])</f>
        <v>3.67999999999995E-2</v>
      </c>
      <c r="G996" s="8">
        <f>Table21[[#This Row],[Abs Erorr 1]]/Table21[[#This Row],[Adj Close]]</f>
        <v>8.1162744535849454E-3</v>
      </c>
      <c r="H996" s="6">
        <f t="shared" si="78"/>
        <v>4.4788999999999994</v>
      </c>
      <c r="I996" s="9">
        <f>(Table21[[#This Row],[Adj Close]]-Table21[[#This Row],[3-MA]])</f>
        <v>5.5200000000000138E-2</v>
      </c>
      <c r="J996" s="5">
        <f t="shared" si="77"/>
        <v>3.0470400000000152E-3</v>
      </c>
      <c r="K996" s="5">
        <f>ABS(Table21[[#This Row],[Erorr 2]])</f>
        <v>5.5200000000000138E-2</v>
      </c>
      <c r="L996" s="8">
        <f>Table21[[#This Row],[Abs Erorr 2]]/Table21[[#This Row],[Adj Close]]</f>
        <v>1.2174411680377615E-2</v>
      </c>
      <c r="M996" s="6">
        <f t="shared" si="79"/>
        <v>4.5172333333333325</v>
      </c>
      <c r="N996" s="11">
        <f>Table21[[#This Row],[Adj Close]]-Table21[[#This Row],[6-MA]]</f>
        <v>1.686666666666703E-2</v>
      </c>
      <c r="O996" s="12">
        <f>(Table21[[#This Row],[Adj Close]]-M996)^2</f>
        <v>2.8448444444445671E-4</v>
      </c>
      <c r="P996" s="12">
        <f>ABS(Table21[[#This Row],[Erorr 3]])</f>
        <v>1.686666666666703E-2</v>
      </c>
      <c r="Q996" s="182">
        <f>Table21[[#This Row],[Abs Erorr 3]]/Table21[[#This Row],[Adj Close]]</f>
        <v>3.7199591245598977E-3</v>
      </c>
    </row>
    <row r="997" spans="1:17" x14ac:dyDescent="0.3">
      <c r="A997" s="72">
        <v>44908</v>
      </c>
      <c r="B997" s="95">
        <v>4.5892999999999997</v>
      </c>
      <c r="C997" s="6">
        <f t="shared" si="76"/>
        <v>4.5340999999999996</v>
      </c>
      <c r="D997" s="19">
        <f>Table21[[#This Row],[Adj Close]]-Table21[[#This Row],[Naive Trend ]]</f>
        <v>5.5200000000000138E-2</v>
      </c>
      <c r="E997" s="7">
        <f t="shared" si="75"/>
        <v>3.0470400000000152E-3</v>
      </c>
      <c r="F997" s="7">
        <f>ABS(Table21[[#This Row],[Erorr 1]])</f>
        <v>5.5200000000000138E-2</v>
      </c>
      <c r="G997" s="8">
        <f>Table21[[#This Row],[Abs Erorr 1]]/Table21[[#This Row],[Adj Close]]</f>
        <v>1.2027978123025329E-2</v>
      </c>
      <c r="H997" s="6">
        <f t="shared" si="78"/>
        <v>4.5126333333333335</v>
      </c>
      <c r="I997" s="9">
        <f>(Table21[[#This Row],[Adj Close]]-Table21[[#This Row],[3-MA]])</f>
        <v>7.6666666666666217E-2</v>
      </c>
      <c r="J997" s="5">
        <f t="shared" si="77"/>
        <v>5.8777777777777084E-3</v>
      </c>
      <c r="K997" s="5">
        <f>ABS(Table21[[#This Row],[Erorr 2]])</f>
        <v>7.6666666666666217E-2</v>
      </c>
      <c r="L997" s="8">
        <f>Table21[[#This Row],[Abs Erorr 2]]/Table21[[#This Row],[Adj Close]]</f>
        <v>1.6705525170868374E-2</v>
      </c>
      <c r="M997" s="6">
        <f t="shared" si="79"/>
        <v>4.4988333333333328</v>
      </c>
      <c r="N997" s="11">
        <f>Table21[[#This Row],[Adj Close]]-Table21[[#This Row],[6-MA]]</f>
        <v>9.0466666666666917E-2</v>
      </c>
      <c r="O997" s="12">
        <f>(Table21[[#This Row],[Adj Close]]-M997)^2</f>
        <v>8.1842177777778236E-3</v>
      </c>
      <c r="P997" s="12">
        <f>ABS(Table21[[#This Row],[Erorr 3]])</f>
        <v>9.0466666666666917E-2</v>
      </c>
      <c r="Q997" s="182">
        <f>Table21[[#This Row],[Abs Erorr 3]]/Table21[[#This Row],[Adj Close]]</f>
        <v>1.971251970162485E-2</v>
      </c>
    </row>
    <row r="998" spans="1:17" x14ac:dyDescent="0.3">
      <c r="A998" s="72">
        <v>44909</v>
      </c>
      <c r="B998" s="95">
        <v>4.5892999999999997</v>
      </c>
      <c r="C998" s="6">
        <f t="shared" si="76"/>
        <v>4.5892999999999997</v>
      </c>
      <c r="D998" s="19">
        <f>Table21[[#This Row],[Adj Close]]-Table21[[#This Row],[Naive Trend ]]</f>
        <v>0</v>
      </c>
      <c r="E998" s="7">
        <f t="shared" si="75"/>
        <v>0</v>
      </c>
      <c r="F998" s="7">
        <f>ABS(Table21[[#This Row],[Erorr 1]])</f>
        <v>0</v>
      </c>
      <c r="G998" s="8">
        <f>Table21[[#This Row],[Abs Erorr 1]]/Table21[[#This Row],[Adj Close]]</f>
        <v>0</v>
      </c>
      <c r="H998" s="6">
        <f t="shared" si="78"/>
        <v>4.5402333333333331</v>
      </c>
      <c r="I998" s="9">
        <f>(Table21[[#This Row],[Adj Close]]-Table21[[#This Row],[3-MA]])</f>
        <v>4.9066666666666592E-2</v>
      </c>
      <c r="J998" s="5">
        <f t="shared" si="77"/>
        <v>2.4075377777777705E-3</v>
      </c>
      <c r="K998" s="5">
        <f>ABS(Table21[[#This Row],[Erorr 2]])</f>
        <v>4.9066666666666592E-2</v>
      </c>
      <c r="L998" s="8">
        <f>Table21[[#This Row],[Abs Erorr 2]]/Table21[[#This Row],[Adj Close]]</f>
        <v>1.0691536109355805E-2</v>
      </c>
      <c r="M998" s="6">
        <f t="shared" si="79"/>
        <v>4.5064999999999991</v>
      </c>
      <c r="N998" s="11">
        <f>Table21[[#This Row],[Adj Close]]-Table21[[#This Row],[6-MA]]</f>
        <v>8.2800000000000651E-2</v>
      </c>
      <c r="O998" s="12">
        <f>(Table21[[#This Row],[Adj Close]]-M998)^2</f>
        <v>6.8558400000001078E-3</v>
      </c>
      <c r="P998" s="12">
        <f>ABS(Table21[[#This Row],[Erorr 3]])</f>
        <v>8.2800000000000651E-2</v>
      </c>
      <c r="Q998" s="182">
        <f>Table21[[#This Row],[Abs Erorr 3]]/Table21[[#This Row],[Adj Close]]</f>
        <v>1.8041967184538089E-2</v>
      </c>
    </row>
    <row r="999" spans="1:17" x14ac:dyDescent="0.3">
      <c r="A999" s="72">
        <v>44910</v>
      </c>
      <c r="B999" s="95">
        <v>4.4053000000000004</v>
      </c>
      <c r="C999" s="6">
        <f t="shared" si="76"/>
        <v>4.5892999999999997</v>
      </c>
      <c r="D999" s="19">
        <f>Table21[[#This Row],[Adj Close]]-Table21[[#This Row],[Naive Trend ]]</f>
        <v>-0.18399999999999928</v>
      </c>
      <c r="E999" s="7">
        <f t="shared" si="75"/>
        <v>3.3855999999999734E-2</v>
      </c>
      <c r="F999" s="7">
        <f>ABS(Table21[[#This Row],[Erorr 1]])</f>
        <v>0.18399999999999928</v>
      </c>
      <c r="G999" s="8">
        <f>Table21[[#This Row],[Abs Erorr 1]]/Table21[[#This Row],[Adj Close]]</f>
        <v>4.1767870519601222E-2</v>
      </c>
      <c r="H999" s="6">
        <f t="shared" si="78"/>
        <v>4.5709</v>
      </c>
      <c r="I999" s="9">
        <f>(Table21[[#This Row],[Adj Close]]-Table21[[#This Row],[3-MA]])</f>
        <v>-0.16559999999999953</v>
      </c>
      <c r="J999" s="5">
        <f t="shared" si="77"/>
        <v>2.7423359999999841E-2</v>
      </c>
      <c r="K999" s="5">
        <f>ABS(Table21[[#This Row],[Erorr 2]])</f>
        <v>0.16559999999999953</v>
      </c>
      <c r="L999" s="8">
        <f>Table21[[#This Row],[Abs Erorr 2]]/Table21[[#This Row],[Adj Close]]</f>
        <v>3.7591083467641138E-2</v>
      </c>
      <c r="M999" s="6">
        <f t="shared" si="79"/>
        <v>4.5248999999999997</v>
      </c>
      <c r="N999" s="11">
        <f>Table21[[#This Row],[Adj Close]]-Table21[[#This Row],[6-MA]]</f>
        <v>-0.11959999999999926</v>
      </c>
      <c r="O999" s="12">
        <f>(Table21[[#This Row],[Adj Close]]-M999)^2</f>
        <v>1.4304159999999823E-2</v>
      </c>
      <c r="P999" s="12">
        <f>ABS(Table21[[#This Row],[Erorr 3]])</f>
        <v>0.11959999999999926</v>
      </c>
      <c r="Q999" s="182">
        <f>Table21[[#This Row],[Abs Erorr 3]]/Table21[[#This Row],[Adj Close]]</f>
        <v>2.7149115837740732E-2</v>
      </c>
    </row>
    <row r="1000" spans="1:17" x14ac:dyDescent="0.3">
      <c r="A1000" s="72">
        <v>44911</v>
      </c>
      <c r="B1000" s="95">
        <v>4.2582000000000004</v>
      </c>
      <c r="C1000" s="6">
        <f t="shared" si="76"/>
        <v>4.4053000000000004</v>
      </c>
      <c r="D1000" s="19">
        <f>Table21[[#This Row],[Adj Close]]-Table21[[#This Row],[Naive Trend ]]</f>
        <v>-0.14710000000000001</v>
      </c>
      <c r="E1000" s="7">
        <f t="shared" si="75"/>
        <v>2.1638410000000004E-2</v>
      </c>
      <c r="F1000" s="7">
        <f>ABS(Table21[[#This Row],[Erorr 1]])</f>
        <v>0.14710000000000001</v>
      </c>
      <c r="G1000" s="8">
        <f>Table21[[#This Row],[Abs Erorr 1]]/Table21[[#This Row],[Adj Close]]</f>
        <v>3.4545112958527073E-2</v>
      </c>
      <c r="H1000" s="6">
        <f t="shared" si="78"/>
        <v>4.5279666666666669</v>
      </c>
      <c r="I1000" s="9">
        <f>(Table21[[#This Row],[Adj Close]]-Table21[[#This Row],[3-MA]])</f>
        <v>-0.26976666666666649</v>
      </c>
      <c r="J1000" s="5">
        <f t="shared" si="77"/>
        <v>7.2774054444444347E-2</v>
      </c>
      <c r="K1000" s="5">
        <f>ABS(Table21[[#This Row],[Erorr 2]])</f>
        <v>0.26976666666666649</v>
      </c>
      <c r="L1000" s="8">
        <f>Table21[[#This Row],[Abs Erorr 2]]/Table21[[#This Row],[Adj Close]]</f>
        <v>6.3352277175019137E-2</v>
      </c>
      <c r="M1000" s="6">
        <f t="shared" si="79"/>
        <v>4.5203000000000007</v>
      </c>
      <c r="N1000" s="11">
        <f>Table21[[#This Row],[Adj Close]]-Table21[[#This Row],[6-MA]]</f>
        <v>-0.26210000000000022</v>
      </c>
      <c r="O1000" s="12">
        <f>(Table21[[#This Row],[Adj Close]]-M1000)^2</f>
        <v>6.869641000000011E-2</v>
      </c>
      <c r="P1000" s="12">
        <f>ABS(Table21[[#This Row],[Erorr 3]])</f>
        <v>0.26210000000000022</v>
      </c>
      <c r="Q1000" s="182">
        <f>Table21[[#This Row],[Abs Erorr 3]]/Table21[[#This Row],[Adj Close]]</f>
        <v>6.1551829411488471E-2</v>
      </c>
    </row>
    <row r="1001" spans="1:17" x14ac:dyDescent="0.3">
      <c r="A1001" s="72">
        <v>44914</v>
      </c>
      <c r="B1001" s="95">
        <v>4.2305999999999999</v>
      </c>
      <c r="C1001" s="6">
        <f t="shared" si="76"/>
        <v>4.2582000000000004</v>
      </c>
      <c r="D1001" s="19">
        <f>Table21[[#This Row],[Adj Close]]-Table21[[#This Row],[Naive Trend ]]</f>
        <v>-2.7600000000000513E-2</v>
      </c>
      <c r="E1001" s="7">
        <f t="shared" si="75"/>
        <v>7.617600000000283E-4</v>
      </c>
      <c r="F1001" s="7">
        <f>ABS(Table21[[#This Row],[Erorr 1]])</f>
        <v>2.7600000000000513E-2</v>
      </c>
      <c r="G1001" s="8">
        <f>Table21[[#This Row],[Abs Erorr 1]]/Table21[[#This Row],[Adj Close]]</f>
        <v>6.5238973195292666E-3</v>
      </c>
      <c r="H1001" s="6">
        <f t="shared" si="78"/>
        <v>4.4176000000000002</v>
      </c>
      <c r="I1001" s="9">
        <f>(Table21[[#This Row],[Adj Close]]-Table21[[#This Row],[3-MA]])</f>
        <v>-0.18700000000000028</v>
      </c>
      <c r="J1001" s="5">
        <f t="shared" si="77"/>
        <v>3.4969000000000104E-2</v>
      </c>
      <c r="K1001" s="5">
        <f>ABS(Table21[[#This Row],[Erorr 2]])</f>
        <v>0.18700000000000028</v>
      </c>
      <c r="L1001" s="8">
        <f>Table21[[#This Row],[Abs Erorr 2]]/Table21[[#This Row],[Adj Close]]</f>
        <v>4.4201768070722895E-2</v>
      </c>
      <c r="M1001" s="6">
        <f t="shared" si="79"/>
        <v>4.4789166666666667</v>
      </c>
      <c r="N1001" s="11">
        <f>Table21[[#This Row],[Adj Close]]-Table21[[#This Row],[6-MA]]</f>
        <v>-0.24831666666666674</v>
      </c>
      <c r="O1001" s="12">
        <f>(Table21[[#This Row],[Adj Close]]-M1001)^2</f>
        <v>6.1661166944444484E-2</v>
      </c>
      <c r="P1001" s="12">
        <f>ABS(Table21[[#This Row],[Erorr 3]])</f>
        <v>0.24831666666666674</v>
      </c>
      <c r="Q1001" s="182">
        <f>Table21[[#This Row],[Abs Erorr 3]]/Table21[[#This Row],[Adj Close]]</f>
        <v>5.8695378118155048E-2</v>
      </c>
    </row>
    <row r="1002" spans="1:17" x14ac:dyDescent="0.3">
      <c r="A1002" s="72">
        <v>44915</v>
      </c>
      <c r="B1002" s="95">
        <v>4.2122000000000002</v>
      </c>
      <c r="C1002" s="6">
        <f t="shared" si="76"/>
        <v>4.2305999999999999</v>
      </c>
      <c r="D1002" s="19">
        <f>Table21[[#This Row],[Adj Close]]-Table21[[#This Row],[Naive Trend ]]</f>
        <v>-1.839999999999975E-2</v>
      </c>
      <c r="E1002" s="7">
        <f t="shared" si="75"/>
        <v>3.385599999999908E-4</v>
      </c>
      <c r="F1002" s="7">
        <f>ABS(Table21[[#This Row],[Erorr 1]])</f>
        <v>1.839999999999975E-2</v>
      </c>
      <c r="G1002" s="8">
        <f>Table21[[#This Row],[Abs Erorr 1]]/Table21[[#This Row],[Adj Close]]</f>
        <v>4.3682636152128935E-3</v>
      </c>
      <c r="H1002" s="6">
        <f t="shared" si="78"/>
        <v>4.2980333333333336</v>
      </c>
      <c r="I1002" s="9">
        <f>(Table21[[#This Row],[Adj Close]]-Table21[[#This Row],[3-MA]])</f>
        <v>-8.5833333333333428E-2</v>
      </c>
      <c r="J1002" s="5">
        <f t="shared" si="77"/>
        <v>7.3673611111111275E-3</v>
      </c>
      <c r="K1002" s="5">
        <f>ABS(Table21[[#This Row],[Erorr 2]])</f>
        <v>8.5833333333333428E-2</v>
      </c>
      <c r="L1002" s="8">
        <f>Table21[[#This Row],[Abs Erorr 2]]/Table21[[#This Row],[Adj Close]]</f>
        <v>2.0377316683285084E-2</v>
      </c>
      <c r="M1002" s="6">
        <f t="shared" si="79"/>
        <v>4.4344666666666672</v>
      </c>
      <c r="N1002" s="11">
        <f>Table21[[#This Row],[Adj Close]]-Table21[[#This Row],[6-MA]]</f>
        <v>-0.22226666666666706</v>
      </c>
      <c r="O1002" s="12">
        <f>(Table21[[#This Row],[Adj Close]]-M1002)^2</f>
        <v>4.9402471111111283E-2</v>
      </c>
      <c r="P1002" s="12">
        <f>ABS(Table21[[#This Row],[Erorr 3]])</f>
        <v>0.22226666666666706</v>
      </c>
      <c r="Q1002" s="182">
        <f>Table21[[#This Row],[Abs Erorr 3]]/Table21[[#This Row],[Adj Close]]</f>
        <v>5.2767358308405836E-2</v>
      </c>
    </row>
    <row r="1003" spans="1:17" x14ac:dyDescent="0.3">
      <c r="A1003" s="72">
        <v>44916</v>
      </c>
      <c r="B1003" s="95">
        <v>4.2674000000000003</v>
      </c>
      <c r="C1003" s="6">
        <f t="shared" si="76"/>
        <v>4.2122000000000002</v>
      </c>
      <c r="D1003" s="19">
        <f>Table21[[#This Row],[Adj Close]]-Table21[[#This Row],[Naive Trend ]]</f>
        <v>5.5200000000000138E-2</v>
      </c>
      <c r="E1003" s="7">
        <f t="shared" si="75"/>
        <v>3.0470400000000152E-3</v>
      </c>
      <c r="F1003" s="7">
        <f>ABS(Table21[[#This Row],[Erorr 1]])</f>
        <v>5.5200000000000138E-2</v>
      </c>
      <c r="G1003" s="8">
        <f>Table21[[#This Row],[Abs Erorr 1]]/Table21[[#This Row],[Adj Close]]</f>
        <v>1.2935276749308744E-2</v>
      </c>
      <c r="H1003" s="6">
        <f t="shared" si="78"/>
        <v>4.2336666666666671</v>
      </c>
      <c r="I1003" s="9">
        <f>(Table21[[#This Row],[Adj Close]]-Table21[[#This Row],[3-MA]])</f>
        <v>3.3733333333333171E-2</v>
      </c>
      <c r="J1003" s="5">
        <f t="shared" si="77"/>
        <v>1.1379377777777668E-3</v>
      </c>
      <c r="K1003" s="5">
        <f>ABS(Table21[[#This Row],[Erorr 2]])</f>
        <v>3.3733333333333171E-2</v>
      </c>
      <c r="L1003" s="8">
        <f>Table21[[#This Row],[Abs Erorr 2]]/Table21[[#This Row],[Adj Close]]</f>
        <v>7.9048913467997303E-3</v>
      </c>
      <c r="M1003" s="6">
        <f t="shared" si="79"/>
        <v>4.380816666666667</v>
      </c>
      <c r="N1003" s="11">
        <f>Table21[[#This Row],[Adj Close]]-Table21[[#This Row],[6-MA]]</f>
        <v>-0.11341666666666672</v>
      </c>
      <c r="O1003" s="12">
        <f>(Table21[[#This Row],[Adj Close]]-M1003)^2</f>
        <v>1.286334027777779E-2</v>
      </c>
      <c r="P1003" s="12">
        <f>ABS(Table21[[#This Row],[Erorr 3]])</f>
        <v>0.11341666666666672</v>
      </c>
      <c r="Q1003" s="182">
        <f>Table21[[#This Row],[Abs Erorr 3]]/Table21[[#This Row],[Adj Close]]</f>
        <v>2.6577463248504175E-2</v>
      </c>
    </row>
    <row r="1004" spans="1:17" x14ac:dyDescent="0.3">
      <c r="A1004" s="72">
        <v>44917</v>
      </c>
      <c r="B1004" s="95">
        <v>4.2397999999999998</v>
      </c>
      <c r="C1004" s="6">
        <f t="shared" si="76"/>
        <v>4.2674000000000003</v>
      </c>
      <c r="D1004" s="19">
        <f>Table21[[#This Row],[Adj Close]]-Table21[[#This Row],[Naive Trend ]]</f>
        <v>-2.7600000000000513E-2</v>
      </c>
      <c r="E1004" s="7">
        <f t="shared" si="75"/>
        <v>7.617600000000283E-4</v>
      </c>
      <c r="F1004" s="7">
        <f>ABS(Table21[[#This Row],[Erorr 1]])</f>
        <v>2.7600000000000513E-2</v>
      </c>
      <c r="G1004" s="8">
        <f>Table21[[#This Row],[Abs Erorr 1]]/Table21[[#This Row],[Adj Close]]</f>
        <v>6.509741025520193E-3</v>
      </c>
      <c r="H1004" s="6">
        <f t="shared" si="78"/>
        <v>4.2367333333333335</v>
      </c>
      <c r="I1004" s="9">
        <f>(Table21[[#This Row],[Adj Close]]-Table21[[#This Row],[3-MA]])</f>
        <v>3.0666666666663289E-3</v>
      </c>
      <c r="J1004" s="5">
        <f t="shared" si="77"/>
        <v>9.4044444444423731E-6</v>
      </c>
      <c r="K1004" s="5">
        <f>ABS(Table21[[#This Row],[Erorr 2]])</f>
        <v>3.0666666666663289E-3</v>
      </c>
      <c r="L1004" s="8">
        <f>Table21[[#This Row],[Abs Erorr 2]]/Table21[[#This Row],[Adj Close]]</f>
        <v>7.2330455839103949E-4</v>
      </c>
      <c r="M1004" s="6">
        <f t="shared" si="79"/>
        <v>4.3271666666666668</v>
      </c>
      <c r="N1004" s="11">
        <f>Table21[[#This Row],[Adj Close]]-Table21[[#This Row],[6-MA]]</f>
        <v>-8.7366666666667037E-2</v>
      </c>
      <c r="O1004" s="12">
        <f>(Table21[[#This Row],[Adj Close]]-M1004)^2</f>
        <v>7.632934444444509E-3</v>
      </c>
      <c r="P1004" s="12">
        <f>ABS(Table21[[#This Row],[Erorr 3]])</f>
        <v>8.7366666666667037E-2</v>
      </c>
      <c r="Q1004" s="182">
        <f>Table21[[#This Row],[Abs Erorr 3]]/Table21[[#This Row],[Adj Close]]</f>
        <v>2.0606317908077515E-2</v>
      </c>
    </row>
    <row r="1005" spans="1:17" x14ac:dyDescent="0.3">
      <c r="A1005" s="72">
        <v>44918</v>
      </c>
      <c r="B1005" s="95">
        <v>4.2674000000000003</v>
      </c>
      <c r="C1005" s="6">
        <f t="shared" si="76"/>
        <v>4.2397999999999998</v>
      </c>
      <c r="D1005" s="19">
        <f>Table21[[#This Row],[Adj Close]]-Table21[[#This Row],[Naive Trend ]]</f>
        <v>2.7600000000000513E-2</v>
      </c>
      <c r="E1005" s="7">
        <f t="shared" si="75"/>
        <v>7.617600000000283E-4</v>
      </c>
      <c r="F1005" s="7">
        <f>ABS(Table21[[#This Row],[Erorr 1]])</f>
        <v>2.7600000000000513E-2</v>
      </c>
      <c r="G1005" s="8">
        <f>Table21[[#This Row],[Abs Erorr 1]]/Table21[[#This Row],[Adj Close]]</f>
        <v>6.4676383746544762E-3</v>
      </c>
      <c r="H1005" s="6">
        <f t="shared" si="78"/>
        <v>4.2397999999999998</v>
      </c>
      <c r="I1005" s="9">
        <f>(Table21[[#This Row],[Adj Close]]-Table21[[#This Row],[3-MA]])</f>
        <v>2.7600000000000513E-2</v>
      </c>
      <c r="J1005" s="5">
        <f t="shared" si="77"/>
        <v>7.617600000000283E-4</v>
      </c>
      <c r="K1005" s="5">
        <f>ABS(Table21[[#This Row],[Erorr 2]])</f>
        <v>2.7600000000000513E-2</v>
      </c>
      <c r="L1005" s="8">
        <f>Table21[[#This Row],[Abs Erorr 2]]/Table21[[#This Row],[Adj Close]]</f>
        <v>6.4676383746544762E-3</v>
      </c>
      <c r="M1005" s="6">
        <f t="shared" si="79"/>
        <v>4.2689166666666667</v>
      </c>
      <c r="N1005" s="11">
        <f>Table21[[#This Row],[Adj Close]]-Table21[[#This Row],[6-MA]]</f>
        <v>-1.5166666666663886E-3</v>
      </c>
      <c r="O1005" s="12">
        <f>(Table21[[#This Row],[Adj Close]]-M1005)^2</f>
        <v>2.3002777777769342E-6</v>
      </c>
      <c r="P1005" s="12">
        <f>ABS(Table21[[#This Row],[Erorr 3]])</f>
        <v>1.5166666666663886E-3</v>
      </c>
      <c r="Q1005" s="182">
        <f>Table21[[#This Row],[Abs Erorr 3]]/Table21[[#This Row],[Adj Close]]</f>
        <v>3.5540766430763193E-4</v>
      </c>
    </row>
    <row r="1006" spans="1:17" x14ac:dyDescent="0.3">
      <c r="A1006" s="72">
        <v>44922</v>
      </c>
      <c r="B1006" s="95">
        <v>4.2489999999999997</v>
      </c>
      <c r="C1006" s="6">
        <f t="shared" si="76"/>
        <v>4.2674000000000003</v>
      </c>
      <c r="D1006" s="19">
        <f>Table21[[#This Row],[Adj Close]]-Table21[[#This Row],[Naive Trend ]]</f>
        <v>-1.8400000000000638E-2</v>
      </c>
      <c r="E1006" s="7">
        <f t="shared" si="75"/>
        <v>3.3856000000002348E-4</v>
      </c>
      <c r="F1006" s="7">
        <f>ABS(Table21[[#This Row],[Erorr 1]])</f>
        <v>1.8400000000000638E-2</v>
      </c>
      <c r="G1006" s="8">
        <f>Table21[[#This Row],[Abs Erorr 1]]/Table21[[#This Row],[Adj Close]]</f>
        <v>4.3304306895741683E-3</v>
      </c>
      <c r="H1006" s="6">
        <f t="shared" si="78"/>
        <v>4.2582000000000004</v>
      </c>
      <c r="I1006" s="9">
        <f>(Table21[[#This Row],[Adj Close]]-Table21[[#This Row],[3-MA]])</f>
        <v>-9.2000000000007631E-3</v>
      </c>
      <c r="J1006" s="5">
        <f t="shared" si="77"/>
        <v>8.4640000000014043E-5</v>
      </c>
      <c r="K1006" s="5">
        <f>ABS(Table21[[#This Row],[Erorr 2]])</f>
        <v>9.2000000000007631E-3</v>
      </c>
      <c r="L1006" s="8">
        <f>Table21[[#This Row],[Abs Erorr 2]]/Table21[[#This Row],[Adj Close]]</f>
        <v>2.1652153447871887E-3</v>
      </c>
      <c r="M1006" s="6">
        <f t="shared" si="79"/>
        <v>4.2459333333333333</v>
      </c>
      <c r="N1006" s="11">
        <f>Table21[[#This Row],[Adj Close]]-Table21[[#This Row],[6-MA]]</f>
        <v>3.0666666666663289E-3</v>
      </c>
      <c r="O1006" s="12">
        <f>(Table21[[#This Row],[Adj Close]]-M1006)^2</f>
        <v>9.4044444444423731E-6</v>
      </c>
      <c r="P1006" s="12">
        <f>ABS(Table21[[#This Row],[Erorr 3]])</f>
        <v>3.0666666666663289E-3</v>
      </c>
      <c r="Q1006" s="182">
        <f>Table21[[#This Row],[Abs Erorr 3]]/Table21[[#This Row],[Adj Close]]</f>
        <v>7.2173844826225683E-4</v>
      </c>
    </row>
    <row r="1007" spans="1:17" x14ac:dyDescent="0.3">
      <c r="A1007" s="72">
        <v>44923</v>
      </c>
      <c r="B1007" s="95">
        <v>4.1938000000000004</v>
      </c>
      <c r="C1007" s="6">
        <f t="shared" si="76"/>
        <v>4.2489999999999997</v>
      </c>
      <c r="D1007" s="19">
        <f>Table21[[#This Row],[Adj Close]]-Table21[[#This Row],[Naive Trend ]]</f>
        <v>-5.519999999999925E-2</v>
      </c>
      <c r="E1007" s="7">
        <f t="shared" si="75"/>
        <v>3.0470399999999172E-3</v>
      </c>
      <c r="F1007" s="7">
        <f>ABS(Table21[[#This Row],[Erorr 1]])</f>
        <v>5.519999999999925E-2</v>
      </c>
      <c r="G1007" s="8">
        <f>Table21[[#This Row],[Abs Erorr 1]]/Table21[[#This Row],[Adj Close]]</f>
        <v>1.3162287185845592E-2</v>
      </c>
      <c r="H1007" s="6">
        <f t="shared" si="78"/>
        <v>4.2520666666666669</v>
      </c>
      <c r="I1007" s="9">
        <f>(Table21[[#This Row],[Adj Close]]-Table21[[#This Row],[3-MA]])</f>
        <v>-5.8266666666666467E-2</v>
      </c>
      <c r="J1007" s="5">
        <f t="shared" si="77"/>
        <v>3.395004444444421E-3</v>
      </c>
      <c r="K1007" s="5">
        <f>ABS(Table21[[#This Row],[Erorr 2]])</f>
        <v>5.8266666666666467E-2</v>
      </c>
      <c r="L1007" s="8">
        <f>Table21[[#This Row],[Abs Erorr 2]]/Table21[[#This Row],[Adj Close]]</f>
        <v>1.3893525362837155E-2</v>
      </c>
      <c r="M1007" s="6">
        <f t="shared" si="79"/>
        <v>4.2443999999999997</v>
      </c>
      <c r="N1007" s="11">
        <f>Table21[[#This Row],[Adj Close]]-Table21[[#This Row],[6-MA]]</f>
        <v>-5.0599999999999312E-2</v>
      </c>
      <c r="O1007" s="12">
        <f>(Table21[[#This Row],[Adj Close]]-M1007)^2</f>
        <v>2.5603599999999304E-3</v>
      </c>
      <c r="P1007" s="12">
        <f>ABS(Table21[[#This Row],[Erorr 3]])</f>
        <v>5.0599999999999312E-2</v>
      </c>
      <c r="Q1007" s="182">
        <f>Table21[[#This Row],[Abs Erorr 3]]/Table21[[#This Row],[Adj Close]]</f>
        <v>1.2065429920358459E-2</v>
      </c>
    </row>
    <row r="1008" spans="1:17" x14ac:dyDescent="0.3">
      <c r="A1008" s="72">
        <v>44924</v>
      </c>
      <c r="B1008" s="95">
        <v>4.3041999999999998</v>
      </c>
      <c r="C1008" s="6">
        <f t="shared" si="76"/>
        <v>4.1938000000000004</v>
      </c>
      <c r="D1008" s="19">
        <f>Table21[[#This Row],[Adj Close]]-Table21[[#This Row],[Naive Trend ]]</f>
        <v>0.11039999999999939</v>
      </c>
      <c r="E1008" s="7">
        <f t="shared" si="75"/>
        <v>1.2188159999999865E-2</v>
      </c>
      <c r="F1008" s="7">
        <f>ABS(Table21[[#This Row],[Erorr 1]])</f>
        <v>0.11039999999999939</v>
      </c>
      <c r="G1008" s="8">
        <f>Table21[[#This Row],[Abs Erorr 1]]/Table21[[#This Row],[Adj Close]]</f>
        <v>2.5649365735792806E-2</v>
      </c>
      <c r="H1008" s="6">
        <f t="shared" si="78"/>
        <v>4.2367333333333335</v>
      </c>
      <c r="I1008" s="9">
        <f>(Table21[[#This Row],[Adj Close]]-Table21[[#This Row],[3-MA]])</f>
        <v>6.7466666666666342E-2</v>
      </c>
      <c r="J1008" s="5">
        <f t="shared" si="77"/>
        <v>4.5517511111110671E-3</v>
      </c>
      <c r="K1008" s="5">
        <f>ABS(Table21[[#This Row],[Erorr 2]])</f>
        <v>6.7466666666666342E-2</v>
      </c>
      <c r="L1008" s="8">
        <f>Table21[[#This Row],[Abs Erorr 2]]/Table21[[#This Row],[Adj Close]]</f>
        <v>1.5674612394095615E-2</v>
      </c>
      <c r="M1008" s="6">
        <f t="shared" si="79"/>
        <v>4.2382666666666671</v>
      </c>
      <c r="N1008" s="11">
        <f>Table21[[#This Row],[Adj Close]]-Table21[[#This Row],[6-MA]]</f>
        <v>6.5933333333332733E-2</v>
      </c>
      <c r="O1008" s="12">
        <f>(Table21[[#This Row],[Adj Close]]-M1008)^2</f>
        <v>4.3472044444443653E-3</v>
      </c>
      <c r="P1008" s="12">
        <f>ABS(Table21[[#This Row],[Erorr 3]])</f>
        <v>6.5933333333332733E-2</v>
      </c>
      <c r="Q1008" s="182">
        <f>Table21[[#This Row],[Abs Erorr 3]]/Table21[[#This Row],[Adj Close]]</f>
        <v>1.5318371203320649E-2</v>
      </c>
    </row>
    <row r="1009" spans="1:17" x14ac:dyDescent="0.3">
      <c r="A1009" s="72">
        <v>44925</v>
      </c>
      <c r="B1009" s="95">
        <v>4.2674000000000003</v>
      </c>
      <c r="C1009" s="6">
        <f t="shared" si="76"/>
        <v>4.3041999999999998</v>
      </c>
      <c r="D1009" s="19">
        <f>Table21[[#This Row],[Adj Close]]-Table21[[#This Row],[Naive Trend ]]</f>
        <v>-3.67999999999995E-2</v>
      </c>
      <c r="E1009" s="7">
        <f t="shared" si="75"/>
        <v>1.3542399999999632E-3</v>
      </c>
      <c r="F1009" s="7">
        <f>ABS(Table21[[#This Row],[Erorr 1]])</f>
        <v>3.67999999999995E-2</v>
      </c>
      <c r="G1009" s="8">
        <f>Table21[[#This Row],[Abs Erorr 1]]/Table21[[#This Row],[Adj Close]]</f>
        <v>8.6235178328723568E-3</v>
      </c>
      <c r="H1009" s="6">
        <f t="shared" si="78"/>
        <v>4.2489999999999997</v>
      </c>
      <c r="I1009" s="9">
        <f>(Table21[[#This Row],[Adj Close]]-Table21[[#This Row],[3-MA]])</f>
        <v>1.8400000000000638E-2</v>
      </c>
      <c r="J1009" s="5">
        <f t="shared" si="77"/>
        <v>3.3856000000002348E-4</v>
      </c>
      <c r="K1009" s="5">
        <f>ABS(Table21[[#This Row],[Erorr 2]])</f>
        <v>1.8400000000000638E-2</v>
      </c>
      <c r="L1009" s="8">
        <f>Table21[[#This Row],[Abs Erorr 2]]/Table21[[#This Row],[Adj Close]]</f>
        <v>4.3117589164363866E-3</v>
      </c>
      <c r="M1009" s="6">
        <f t="shared" si="79"/>
        <v>4.2535999999999996</v>
      </c>
      <c r="N1009" s="11">
        <f>Table21[[#This Row],[Adj Close]]-Table21[[#This Row],[6-MA]]</f>
        <v>1.3800000000000701E-2</v>
      </c>
      <c r="O1009" s="12">
        <f>(Table21[[#This Row],[Adj Close]]-M1009)^2</f>
        <v>1.9044000000001933E-4</v>
      </c>
      <c r="P1009" s="12">
        <f>ABS(Table21[[#This Row],[Erorr 3]])</f>
        <v>1.3800000000000701E-2</v>
      </c>
      <c r="Q1009" s="182">
        <f>Table21[[#This Row],[Abs Erorr 3]]/Table21[[#This Row],[Adj Close]]</f>
        <v>3.2338191873273422E-3</v>
      </c>
    </row>
    <row r="1010" spans="1:17" x14ac:dyDescent="0.3">
      <c r="A1010" s="72">
        <v>44929</v>
      </c>
      <c r="B1010" s="95">
        <v>4.3133999999999997</v>
      </c>
      <c r="C1010" s="6">
        <f t="shared" si="76"/>
        <v>4.2674000000000003</v>
      </c>
      <c r="D1010" s="19">
        <f>Table21[[#This Row],[Adj Close]]-Table21[[#This Row],[Naive Trend ]]</f>
        <v>4.5999999999999375E-2</v>
      </c>
      <c r="E1010" s="7">
        <f t="shared" si="75"/>
        <v>2.1159999999999426E-3</v>
      </c>
      <c r="F1010" s="7">
        <f>ABS(Table21[[#This Row],[Erorr 1]])</f>
        <v>4.5999999999999375E-2</v>
      </c>
      <c r="G1010" s="8">
        <f>Table21[[#This Row],[Abs Erorr 1]]/Table21[[#This Row],[Adj Close]]</f>
        <v>1.0664441044187735E-2</v>
      </c>
      <c r="H1010" s="6">
        <f t="shared" si="78"/>
        <v>4.2551333333333341</v>
      </c>
      <c r="I1010" s="9">
        <f>(Table21[[#This Row],[Adj Close]]-Table21[[#This Row],[3-MA]])</f>
        <v>5.8266666666665579E-2</v>
      </c>
      <c r="J1010" s="5">
        <f t="shared" si="77"/>
        <v>3.3950044444443178E-3</v>
      </c>
      <c r="K1010" s="5">
        <f>ABS(Table21[[#This Row],[Erorr 2]])</f>
        <v>5.8266666666665579E-2</v>
      </c>
      <c r="L1010" s="8">
        <f>Table21[[#This Row],[Abs Erorr 2]]/Table21[[#This Row],[Adj Close]]</f>
        <v>1.3508291989304396E-2</v>
      </c>
      <c r="M1010" s="6">
        <f t="shared" si="79"/>
        <v>4.2535999999999996</v>
      </c>
      <c r="N1010" s="11">
        <f>Table21[[#This Row],[Adj Close]]-Table21[[#This Row],[6-MA]]</f>
        <v>5.9800000000000075E-2</v>
      </c>
      <c r="O1010" s="12">
        <f>(Table21[[#This Row],[Adj Close]]-M1010)^2</f>
        <v>3.5760400000000091E-3</v>
      </c>
      <c r="P1010" s="12">
        <f>ABS(Table21[[#This Row],[Erorr 3]])</f>
        <v>5.9800000000000075E-2</v>
      </c>
      <c r="Q1010" s="182">
        <f>Table21[[#This Row],[Abs Erorr 3]]/Table21[[#This Row],[Adj Close]]</f>
        <v>1.3863773357444263E-2</v>
      </c>
    </row>
    <row r="1011" spans="1:17" x14ac:dyDescent="0.3">
      <c r="A1011" s="72">
        <v>44930</v>
      </c>
      <c r="B1011" s="95">
        <v>4.3501000000000003</v>
      </c>
      <c r="C1011" s="6">
        <f t="shared" si="76"/>
        <v>4.3133999999999997</v>
      </c>
      <c r="D1011" s="19">
        <f>Table21[[#This Row],[Adj Close]]-Table21[[#This Row],[Naive Trend ]]</f>
        <v>3.6700000000000621E-2</v>
      </c>
      <c r="E1011" s="7">
        <f t="shared" si="75"/>
        <v>1.3468900000000456E-3</v>
      </c>
      <c r="F1011" s="7">
        <f>ABS(Table21[[#This Row],[Erorr 1]])</f>
        <v>3.6700000000000621E-2</v>
      </c>
      <c r="G1011" s="8">
        <f>Table21[[#This Row],[Abs Erorr 1]]/Table21[[#This Row],[Adj Close]]</f>
        <v>8.4365876646515289E-3</v>
      </c>
      <c r="H1011" s="6">
        <f t="shared" si="78"/>
        <v>4.2949999999999999</v>
      </c>
      <c r="I1011" s="9">
        <f>(Table21[[#This Row],[Adj Close]]-Table21[[#This Row],[3-MA]])</f>
        <v>5.5100000000000371E-2</v>
      </c>
      <c r="J1011" s="5">
        <f t="shared" si="77"/>
        <v>3.0360100000000408E-3</v>
      </c>
      <c r="K1011" s="5">
        <f>ABS(Table21[[#This Row],[Erorr 2]])</f>
        <v>5.5100000000000371E-2</v>
      </c>
      <c r="L1011" s="8">
        <f>Table21[[#This Row],[Abs Erorr 2]]/Table21[[#This Row],[Adj Close]]</f>
        <v>1.2666375485621105E-2</v>
      </c>
      <c r="M1011" s="6">
        <f t="shared" si="79"/>
        <v>4.2658666666666676</v>
      </c>
      <c r="N1011" s="11">
        <f>Table21[[#This Row],[Adj Close]]-Table21[[#This Row],[6-MA]]</f>
        <v>8.4233333333332716E-2</v>
      </c>
      <c r="O1011" s="12">
        <f>(Table21[[#This Row],[Adj Close]]-M1011)^2</f>
        <v>7.0952544444443403E-3</v>
      </c>
      <c r="P1011" s="12">
        <f>ABS(Table21[[#This Row],[Erorr 3]])</f>
        <v>8.4233333333332716E-2</v>
      </c>
      <c r="Q1011" s="182">
        <f>Table21[[#This Row],[Abs Erorr 3]]/Table21[[#This Row],[Adj Close]]</f>
        <v>1.9363539535489461E-2</v>
      </c>
    </row>
    <row r="1012" spans="1:17" x14ac:dyDescent="0.3">
      <c r="A1012" s="72">
        <v>44931</v>
      </c>
      <c r="B1012" s="95">
        <v>4.3133999999999997</v>
      </c>
      <c r="C1012" s="6">
        <f t="shared" si="76"/>
        <v>4.3501000000000003</v>
      </c>
      <c r="D1012" s="19">
        <f>Table21[[#This Row],[Adj Close]]-Table21[[#This Row],[Naive Trend ]]</f>
        <v>-3.6700000000000621E-2</v>
      </c>
      <c r="E1012" s="7">
        <f t="shared" si="75"/>
        <v>1.3468900000000456E-3</v>
      </c>
      <c r="F1012" s="7">
        <f>ABS(Table21[[#This Row],[Erorr 1]])</f>
        <v>3.6700000000000621E-2</v>
      </c>
      <c r="G1012" s="8">
        <f>Table21[[#This Row],[Abs Erorr 1]]/Table21[[#This Row],[Adj Close]]</f>
        <v>8.5083692678630841E-3</v>
      </c>
      <c r="H1012" s="6">
        <f t="shared" si="78"/>
        <v>4.3103000000000007</v>
      </c>
      <c r="I1012" s="9">
        <f>(Table21[[#This Row],[Adj Close]]-Table21[[#This Row],[3-MA]])</f>
        <v>3.0999999999989925E-3</v>
      </c>
      <c r="J1012" s="5">
        <f t="shared" si="77"/>
        <v>9.6099999999937534E-6</v>
      </c>
      <c r="K1012" s="5">
        <f>ABS(Table21[[#This Row],[Erorr 2]])</f>
        <v>3.0999999999989925E-3</v>
      </c>
      <c r="L1012" s="8">
        <f>Table21[[#This Row],[Abs Erorr 2]]/Table21[[#This Row],[Adj Close]]</f>
        <v>7.1869059210808014E-4</v>
      </c>
      <c r="M1012" s="6">
        <f t="shared" si="79"/>
        <v>4.2796500000000011</v>
      </c>
      <c r="N1012" s="11">
        <f>Table21[[#This Row],[Adj Close]]-Table21[[#This Row],[6-MA]]</f>
        <v>3.3749999999998614E-2</v>
      </c>
      <c r="O1012" s="12">
        <f>(Table21[[#This Row],[Adj Close]]-M1012)^2</f>
        <v>1.1390624999999064E-3</v>
      </c>
      <c r="P1012" s="12">
        <f>ABS(Table21[[#This Row],[Erorr 3]])</f>
        <v>3.3749999999998614E-2</v>
      </c>
      <c r="Q1012" s="182">
        <f>Table21[[#This Row],[Abs Erorr 3]]/Table21[[#This Row],[Adj Close]]</f>
        <v>7.8244540269853512E-3</v>
      </c>
    </row>
    <row r="1013" spans="1:17" x14ac:dyDescent="0.3">
      <c r="A1013" s="72">
        <v>44932</v>
      </c>
      <c r="B1013" s="95">
        <v>4.4420999999999999</v>
      </c>
      <c r="C1013" s="6">
        <f t="shared" si="76"/>
        <v>4.3133999999999997</v>
      </c>
      <c r="D1013" s="19">
        <f>Table21[[#This Row],[Adj Close]]-Table21[[#This Row],[Naive Trend ]]</f>
        <v>0.12870000000000026</v>
      </c>
      <c r="E1013" s="7">
        <f t="shared" si="75"/>
        <v>1.6563690000000065E-2</v>
      </c>
      <c r="F1013" s="7">
        <f>ABS(Table21[[#This Row],[Erorr 1]])</f>
        <v>0.12870000000000026</v>
      </c>
      <c r="G1013" s="8">
        <f>Table21[[#This Row],[Abs Erorr 1]]/Table21[[#This Row],[Adj Close]]</f>
        <v>2.8972783143108048E-2</v>
      </c>
      <c r="H1013" s="6">
        <f t="shared" si="78"/>
        <v>4.3256333333333332</v>
      </c>
      <c r="I1013" s="9">
        <f>(Table21[[#This Row],[Adj Close]]-Table21[[#This Row],[3-MA]])</f>
        <v>0.11646666666666672</v>
      </c>
      <c r="J1013" s="5">
        <f t="shared" si="77"/>
        <v>1.3564484444444457E-2</v>
      </c>
      <c r="K1013" s="5">
        <f>ABS(Table21[[#This Row],[Erorr 2]])</f>
        <v>0.11646666666666672</v>
      </c>
      <c r="L1013" s="8">
        <f>Table21[[#This Row],[Abs Erorr 2]]/Table21[[#This Row],[Adj Close]]</f>
        <v>2.6218830433053449E-2</v>
      </c>
      <c r="M1013" s="6">
        <f t="shared" si="79"/>
        <v>4.2903833333333337</v>
      </c>
      <c r="N1013" s="11">
        <f>Table21[[#This Row],[Adj Close]]-Table21[[#This Row],[6-MA]]</f>
        <v>0.15171666666666628</v>
      </c>
      <c r="O1013" s="12">
        <f>(Table21[[#This Row],[Adj Close]]-M1013)^2</f>
        <v>2.3017946944444326E-2</v>
      </c>
      <c r="P1013" s="12">
        <f>ABS(Table21[[#This Row],[Erorr 3]])</f>
        <v>0.15171666666666628</v>
      </c>
      <c r="Q1013" s="182">
        <f>Table21[[#This Row],[Abs Erorr 3]]/Table21[[#This Row],[Adj Close]]</f>
        <v>3.4154266375512998E-2</v>
      </c>
    </row>
    <row r="1014" spans="1:17" x14ac:dyDescent="0.3">
      <c r="A1014" s="72">
        <v>44935</v>
      </c>
      <c r="B1014" s="95">
        <v>4.4512999999999998</v>
      </c>
      <c r="C1014" s="6">
        <f t="shared" si="76"/>
        <v>4.4420999999999999</v>
      </c>
      <c r="D1014" s="19">
        <f>Table21[[#This Row],[Adj Close]]-Table21[[#This Row],[Naive Trend ]]</f>
        <v>9.1999999999998749E-3</v>
      </c>
      <c r="E1014" s="7">
        <f t="shared" si="75"/>
        <v>8.4639999999997699E-5</v>
      </c>
      <c r="F1014" s="7">
        <f>ABS(Table21[[#This Row],[Erorr 1]])</f>
        <v>9.1999999999998749E-3</v>
      </c>
      <c r="G1014" s="8">
        <f>Table21[[#This Row],[Abs Erorr 1]]/Table21[[#This Row],[Adj Close]]</f>
        <v>2.0668119425785447E-3</v>
      </c>
      <c r="H1014" s="6">
        <f t="shared" si="78"/>
        <v>4.3685333333333327</v>
      </c>
      <c r="I1014" s="9">
        <f>(Table21[[#This Row],[Adj Close]]-Table21[[#This Row],[3-MA]])</f>
        <v>8.2766666666667099E-2</v>
      </c>
      <c r="J1014" s="5">
        <f t="shared" si="77"/>
        <v>6.8503211111111831E-3</v>
      </c>
      <c r="K1014" s="5">
        <f>ABS(Table21[[#This Row],[Erorr 2]])</f>
        <v>8.2766666666667099E-2</v>
      </c>
      <c r="L1014" s="8">
        <f>Table21[[#This Row],[Abs Erorr 2]]/Table21[[#This Row],[Adj Close]]</f>
        <v>1.8593819034139938E-2</v>
      </c>
      <c r="M1014" s="6">
        <f t="shared" si="79"/>
        <v>4.3317666666666659</v>
      </c>
      <c r="N1014" s="11">
        <f>Table21[[#This Row],[Adj Close]]-Table21[[#This Row],[6-MA]]</f>
        <v>0.11953333333333394</v>
      </c>
      <c r="O1014" s="12">
        <f>(Table21[[#This Row],[Adj Close]]-M1014)^2</f>
        <v>1.4288217777777923E-2</v>
      </c>
      <c r="P1014" s="12">
        <f>ABS(Table21[[#This Row],[Erorr 3]])</f>
        <v>0.11953333333333394</v>
      </c>
      <c r="Q1014" s="182">
        <f>Table21[[#This Row],[Abs Erorr 3]]/Table21[[#This Row],[Adj Close]]</f>
        <v>2.6853578355386952E-2</v>
      </c>
    </row>
    <row r="1015" spans="1:17" x14ac:dyDescent="0.3">
      <c r="A1015" s="72">
        <v>44936</v>
      </c>
      <c r="B1015" s="95">
        <v>4.4789000000000003</v>
      </c>
      <c r="C1015" s="6">
        <f t="shared" si="76"/>
        <v>4.4512999999999998</v>
      </c>
      <c r="D1015" s="19">
        <f>Table21[[#This Row],[Adj Close]]-Table21[[#This Row],[Naive Trend ]]</f>
        <v>2.7600000000000513E-2</v>
      </c>
      <c r="E1015" s="7">
        <f t="shared" si="75"/>
        <v>7.617600000000283E-4</v>
      </c>
      <c r="F1015" s="7">
        <f>ABS(Table21[[#This Row],[Erorr 1]])</f>
        <v>2.7600000000000513E-2</v>
      </c>
      <c r="G1015" s="8">
        <f>Table21[[#This Row],[Abs Erorr 1]]/Table21[[#This Row],[Adj Close]]</f>
        <v>6.1622273326041015E-3</v>
      </c>
      <c r="H1015" s="6">
        <f t="shared" si="78"/>
        <v>4.4022666666666668</v>
      </c>
      <c r="I1015" s="9">
        <f>(Table21[[#This Row],[Adj Close]]-Table21[[#This Row],[3-MA]])</f>
        <v>7.6633333333333553E-2</v>
      </c>
      <c r="J1015" s="5">
        <f t="shared" si="77"/>
        <v>5.8726677777778116E-3</v>
      </c>
      <c r="K1015" s="5">
        <f>ABS(Table21[[#This Row],[Erorr 2]])</f>
        <v>7.6633333333333553E-2</v>
      </c>
      <c r="L1015" s="8">
        <f>Table21[[#This Row],[Abs Erorr 2]]/Table21[[#This Row],[Adj Close]]</f>
        <v>1.7109855842580443E-2</v>
      </c>
      <c r="M1015" s="6">
        <f t="shared" si="79"/>
        <v>4.3562833333333337</v>
      </c>
      <c r="N1015" s="11">
        <f>Table21[[#This Row],[Adj Close]]-Table21[[#This Row],[6-MA]]</f>
        <v>0.1226166666666666</v>
      </c>
      <c r="O1015" s="12">
        <f>(Table21[[#This Row],[Adj Close]]-M1015)^2</f>
        <v>1.5034846944444426E-2</v>
      </c>
      <c r="P1015" s="12">
        <f>ABS(Table21[[#This Row],[Erorr 3]])</f>
        <v>0.1226166666666666</v>
      </c>
      <c r="Q1015" s="182">
        <f>Table21[[#This Row],[Abs Erorr 3]]/Table21[[#This Row],[Adj Close]]</f>
        <v>2.7376513578482795E-2</v>
      </c>
    </row>
    <row r="1016" spans="1:17" x14ac:dyDescent="0.3">
      <c r="A1016" s="72">
        <v>44937</v>
      </c>
      <c r="B1016" s="95">
        <v>4.5433000000000003</v>
      </c>
      <c r="C1016" s="6">
        <f t="shared" si="76"/>
        <v>4.4789000000000003</v>
      </c>
      <c r="D1016" s="19">
        <f>Table21[[#This Row],[Adj Close]]-Table21[[#This Row],[Naive Trend ]]</f>
        <v>6.4400000000000013E-2</v>
      </c>
      <c r="E1016" s="7">
        <f t="shared" si="75"/>
        <v>4.1473600000000018E-3</v>
      </c>
      <c r="F1016" s="7">
        <f>ABS(Table21[[#This Row],[Erorr 1]])</f>
        <v>6.4400000000000013E-2</v>
      </c>
      <c r="G1016" s="8">
        <f>Table21[[#This Row],[Abs Erorr 1]]/Table21[[#This Row],[Adj Close]]</f>
        <v>1.4174718816719127E-2</v>
      </c>
      <c r="H1016" s="6">
        <f t="shared" si="78"/>
        <v>4.4574333333333334</v>
      </c>
      <c r="I1016" s="9">
        <f>(Table21[[#This Row],[Adj Close]]-Table21[[#This Row],[3-MA]])</f>
        <v>8.586666666666698E-2</v>
      </c>
      <c r="J1016" s="5">
        <f t="shared" si="77"/>
        <v>7.3730844444444979E-3</v>
      </c>
      <c r="K1016" s="5">
        <f>ABS(Table21[[#This Row],[Erorr 2]])</f>
        <v>8.586666666666698E-2</v>
      </c>
      <c r="L1016" s="8">
        <f>Table21[[#This Row],[Abs Erorr 2]]/Table21[[#This Row],[Adj Close]]</f>
        <v>1.8899625088958899E-2</v>
      </c>
      <c r="M1016" s="6">
        <f t="shared" si="79"/>
        <v>4.3915333333333324</v>
      </c>
      <c r="N1016" s="11">
        <f>Table21[[#This Row],[Adj Close]]-Table21[[#This Row],[6-MA]]</f>
        <v>0.15176666666666794</v>
      </c>
      <c r="O1016" s="12">
        <f>(Table21[[#This Row],[Adj Close]]-M1016)^2</f>
        <v>2.3033121111111495E-2</v>
      </c>
      <c r="P1016" s="12">
        <f>ABS(Table21[[#This Row],[Erorr 3]])</f>
        <v>0.15176666666666794</v>
      </c>
      <c r="Q1016" s="182">
        <f>Table21[[#This Row],[Abs Erorr 3]]/Table21[[#This Row],[Adj Close]]</f>
        <v>3.3404500399856478E-2</v>
      </c>
    </row>
    <row r="1017" spans="1:17" x14ac:dyDescent="0.3">
      <c r="A1017" s="72">
        <v>44938</v>
      </c>
      <c r="B1017" s="95">
        <v>4.6169000000000002</v>
      </c>
      <c r="C1017" s="6">
        <f t="shared" si="76"/>
        <v>4.5433000000000003</v>
      </c>
      <c r="D1017" s="19">
        <f>Table21[[#This Row],[Adj Close]]-Table21[[#This Row],[Naive Trend ]]</f>
        <v>7.3599999999999888E-2</v>
      </c>
      <c r="E1017" s="7">
        <f t="shared" si="75"/>
        <v>5.4169599999999837E-3</v>
      </c>
      <c r="F1017" s="7">
        <f>ABS(Table21[[#This Row],[Erorr 1]])</f>
        <v>7.3599999999999888E-2</v>
      </c>
      <c r="G1017" s="8">
        <f>Table21[[#This Row],[Abs Erorr 1]]/Table21[[#This Row],[Adj Close]]</f>
        <v>1.594143256297513E-2</v>
      </c>
      <c r="H1017" s="6">
        <f t="shared" si="78"/>
        <v>4.4911666666666665</v>
      </c>
      <c r="I1017" s="9">
        <f>(Table21[[#This Row],[Adj Close]]-Table21[[#This Row],[3-MA]])</f>
        <v>0.1257333333333337</v>
      </c>
      <c r="J1017" s="5">
        <f t="shared" si="77"/>
        <v>1.5808871111111202E-2</v>
      </c>
      <c r="K1017" s="5">
        <f>ABS(Table21[[#This Row],[Erorr 2]])</f>
        <v>0.1257333333333337</v>
      </c>
      <c r="L1017" s="8">
        <f>Table21[[#This Row],[Abs Erorr 2]]/Table21[[#This Row],[Adj Close]]</f>
        <v>2.7233280628415971E-2</v>
      </c>
      <c r="M1017" s="6">
        <f t="shared" si="79"/>
        <v>4.4298499999999992</v>
      </c>
      <c r="N1017" s="11">
        <f>Table21[[#This Row],[Adj Close]]-Table21[[#This Row],[6-MA]]</f>
        <v>0.18705000000000105</v>
      </c>
      <c r="O1017" s="12">
        <f>(Table21[[#This Row],[Adj Close]]-M1017)^2</f>
        <v>3.4987702500000391E-2</v>
      </c>
      <c r="P1017" s="12">
        <f>ABS(Table21[[#This Row],[Erorr 3]])</f>
        <v>0.18705000000000105</v>
      </c>
      <c r="Q1017" s="182">
        <f>Table21[[#This Row],[Abs Erorr 3]]/Table21[[#This Row],[Adj Close]]</f>
        <v>4.0514197838376627E-2</v>
      </c>
    </row>
    <row r="1018" spans="1:17" x14ac:dyDescent="0.3">
      <c r="A1018" s="72">
        <v>44939</v>
      </c>
      <c r="B1018" s="95">
        <v>4.6261000000000001</v>
      </c>
      <c r="C1018" s="6">
        <f t="shared" si="76"/>
        <v>4.6169000000000002</v>
      </c>
      <c r="D1018" s="19">
        <f>Table21[[#This Row],[Adj Close]]-Table21[[#This Row],[Naive Trend ]]</f>
        <v>9.1999999999998749E-3</v>
      </c>
      <c r="E1018" s="7">
        <f t="shared" si="75"/>
        <v>8.4639999999997699E-5</v>
      </c>
      <c r="F1018" s="7">
        <f>ABS(Table21[[#This Row],[Erorr 1]])</f>
        <v>9.1999999999998749E-3</v>
      </c>
      <c r="G1018" s="8">
        <f>Table21[[#This Row],[Abs Erorr 1]]/Table21[[#This Row],[Adj Close]]</f>
        <v>1.98871619722874E-3</v>
      </c>
      <c r="H1018" s="6">
        <f t="shared" si="78"/>
        <v>4.5463666666666676</v>
      </c>
      <c r="I1018" s="9">
        <f>(Table21[[#This Row],[Adj Close]]-Table21[[#This Row],[3-MA]])</f>
        <v>7.9733333333332546E-2</v>
      </c>
      <c r="J1018" s="5">
        <f t="shared" si="77"/>
        <v>6.3574044444443187E-3</v>
      </c>
      <c r="K1018" s="5">
        <f>ABS(Table21[[#This Row],[Erorr 2]])</f>
        <v>7.9733333333332546E-2</v>
      </c>
      <c r="L1018" s="8">
        <f>Table21[[#This Row],[Abs Erorr 2]]/Table21[[#This Row],[Adj Close]]</f>
        <v>1.7235540375982478E-2</v>
      </c>
      <c r="M1018" s="6">
        <f t="shared" si="79"/>
        <v>4.4743166666666667</v>
      </c>
      <c r="N1018" s="11">
        <f>Table21[[#This Row],[Adj Close]]-Table21[[#This Row],[6-MA]]</f>
        <v>0.15178333333333338</v>
      </c>
      <c r="O1018" s="12">
        <f>(Table21[[#This Row],[Adj Close]]-M1018)^2</f>
        <v>2.3038180277777792E-2</v>
      </c>
      <c r="P1018" s="12">
        <f>ABS(Table21[[#This Row],[Erorr 3]])</f>
        <v>0.15178333333333338</v>
      </c>
      <c r="Q1018" s="182">
        <f>Table21[[#This Row],[Abs Erorr 3]]/Table21[[#This Row],[Adj Close]]</f>
        <v>3.2810214507540555E-2</v>
      </c>
    </row>
    <row r="1019" spans="1:17" x14ac:dyDescent="0.3">
      <c r="A1019" s="72">
        <v>44943</v>
      </c>
      <c r="B1019" s="95">
        <v>4.4329000000000001</v>
      </c>
      <c r="C1019" s="6">
        <f t="shared" si="76"/>
        <v>4.6261000000000001</v>
      </c>
      <c r="D1019" s="19">
        <f>Table21[[#This Row],[Adj Close]]-Table21[[#This Row],[Naive Trend ]]</f>
        <v>-0.19320000000000004</v>
      </c>
      <c r="E1019" s="7">
        <f t="shared" si="75"/>
        <v>3.7326240000000017E-2</v>
      </c>
      <c r="F1019" s="7">
        <f>ABS(Table21[[#This Row],[Erorr 1]])</f>
        <v>0.19320000000000004</v>
      </c>
      <c r="G1019" s="8">
        <f>Table21[[#This Row],[Abs Erorr 1]]/Table21[[#This Row],[Adj Close]]</f>
        <v>4.3583207381172606E-2</v>
      </c>
      <c r="H1019" s="6">
        <f t="shared" si="78"/>
        <v>4.5954333333333333</v>
      </c>
      <c r="I1019" s="9">
        <f>(Table21[[#This Row],[Adj Close]]-Table21[[#This Row],[3-MA]])</f>
        <v>-0.1625333333333332</v>
      </c>
      <c r="J1019" s="5">
        <f t="shared" si="77"/>
        <v>2.6417084444444398E-2</v>
      </c>
      <c r="K1019" s="5">
        <f>ABS(Table21[[#This Row],[Erorr 2]])</f>
        <v>0.1625333333333332</v>
      </c>
      <c r="L1019" s="8">
        <f>Table21[[#This Row],[Abs Erorr 2]]/Table21[[#This Row],[Adj Close]]</f>
        <v>3.6665237955589611E-2</v>
      </c>
      <c r="M1019" s="6">
        <f t="shared" si="79"/>
        <v>4.5264333333333333</v>
      </c>
      <c r="N1019" s="11">
        <f>Table21[[#This Row],[Adj Close]]-Table21[[#This Row],[6-MA]]</f>
        <v>-9.3533333333333246E-2</v>
      </c>
      <c r="O1019" s="12">
        <f>(Table21[[#This Row],[Adj Close]]-M1019)^2</f>
        <v>8.7484844444444283E-3</v>
      </c>
      <c r="P1019" s="12">
        <f>ABS(Table21[[#This Row],[Erorr 3]])</f>
        <v>9.3533333333333246E-2</v>
      </c>
      <c r="Q1019" s="182">
        <f>Table21[[#This Row],[Abs Erorr 3]]/Table21[[#This Row],[Adj Close]]</f>
        <v>2.1099806748027982E-2</v>
      </c>
    </row>
    <row r="1020" spans="1:17" x14ac:dyDescent="0.3">
      <c r="A1020" s="72">
        <v>44944</v>
      </c>
      <c r="B1020" s="95">
        <v>4.3960999999999997</v>
      </c>
      <c r="C1020" s="6">
        <f t="shared" si="76"/>
        <v>4.4329000000000001</v>
      </c>
      <c r="D1020" s="19">
        <f>Table21[[#This Row],[Adj Close]]-Table21[[#This Row],[Naive Trend ]]</f>
        <v>-3.6800000000000388E-2</v>
      </c>
      <c r="E1020" s="7">
        <f t="shared" si="75"/>
        <v>1.3542400000000285E-3</v>
      </c>
      <c r="F1020" s="7">
        <f>ABS(Table21[[#This Row],[Erorr 1]])</f>
        <v>3.6800000000000388E-2</v>
      </c>
      <c r="G1020" s="8">
        <f>Table21[[#This Row],[Abs Erorr 1]]/Table21[[#This Row],[Adj Close]]</f>
        <v>8.3710561634176631E-3</v>
      </c>
      <c r="H1020" s="6">
        <f t="shared" si="78"/>
        <v>4.5586333333333338</v>
      </c>
      <c r="I1020" s="9">
        <f>(Table21[[#This Row],[Adj Close]]-Table21[[#This Row],[3-MA]])</f>
        <v>-0.16253333333333408</v>
      </c>
      <c r="J1020" s="5">
        <f t="shared" si="77"/>
        <v>2.641708444444469E-2</v>
      </c>
      <c r="K1020" s="5">
        <f>ABS(Table21[[#This Row],[Erorr 2]])</f>
        <v>0.16253333333333408</v>
      </c>
      <c r="L1020" s="8">
        <f>Table21[[#This Row],[Abs Erorr 2]]/Table21[[#This Row],[Adj Close]]</f>
        <v>3.6972164721761132E-2</v>
      </c>
      <c r="M1020" s="6">
        <f t="shared" si="79"/>
        <v>4.5248999999999997</v>
      </c>
      <c r="N1020" s="11">
        <f>Table21[[#This Row],[Adj Close]]-Table21[[#This Row],[6-MA]]</f>
        <v>-0.12880000000000003</v>
      </c>
      <c r="O1020" s="12">
        <f>(Table21[[#This Row],[Adj Close]]-M1020)^2</f>
        <v>1.6589440000000007E-2</v>
      </c>
      <c r="P1020" s="12">
        <f>ABS(Table21[[#This Row],[Erorr 3]])</f>
        <v>0.12880000000000003</v>
      </c>
      <c r="Q1020" s="182">
        <f>Table21[[#This Row],[Abs Erorr 3]]/Table21[[#This Row],[Adj Close]]</f>
        <v>2.9298696571961519E-2</v>
      </c>
    </row>
    <row r="1021" spans="1:17" x14ac:dyDescent="0.3">
      <c r="A1021" s="72">
        <v>44945</v>
      </c>
      <c r="B1021" s="95">
        <v>4.3041999999999998</v>
      </c>
      <c r="C1021" s="6">
        <f t="shared" si="76"/>
        <v>4.3960999999999997</v>
      </c>
      <c r="D1021" s="19">
        <f>Table21[[#This Row],[Adj Close]]-Table21[[#This Row],[Naive Trend ]]</f>
        <v>-9.1899999999999871E-2</v>
      </c>
      <c r="E1021" s="7">
        <f t="shared" si="75"/>
        <v>8.4456099999999767E-3</v>
      </c>
      <c r="F1021" s="7">
        <f>ABS(Table21[[#This Row],[Erorr 1]])</f>
        <v>9.1899999999999871E-2</v>
      </c>
      <c r="G1021" s="8">
        <f>Table21[[#This Row],[Abs Erorr 1]]/Table21[[#This Row],[Adj Close]]</f>
        <v>2.1351238325356601E-2</v>
      </c>
      <c r="H1021" s="6">
        <f t="shared" si="78"/>
        <v>4.4850333333333339</v>
      </c>
      <c r="I1021" s="9">
        <f>(Table21[[#This Row],[Adj Close]]-Table21[[#This Row],[3-MA]])</f>
        <v>-0.18083333333333407</v>
      </c>
      <c r="J1021" s="5">
        <f t="shared" si="77"/>
        <v>3.2700694444444713E-2</v>
      </c>
      <c r="K1021" s="5">
        <f>ABS(Table21[[#This Row],[Erorr 2]])</f>
        <v>0.18083333333333407</v>
      </c>
      <c r="L1021" s="8">
        <f>Table21[[#This Row],[Abs Erorr 2]]/Table21[[#This Row],[Adj Close]]</f>
        <v>4.2013227390301118E-2</v>
      </c>
      <c r="M1021" s="6">
        <f t="shared" si="79"/>
        <v>4.5157000000000007</v>
      </c>
      <c r="N1021" s="11">
        <f>Table21[[#This Row],[Adj Close]]-Table21[[#This Row],[6-MA]]</f>
        <v>-0.21150000000000091</v>
      </c>
      <c r="O1021" s="12">
        <f>(Table21[[#This Row],[Adj Close]]-M1021)^2</f>
        <v>4.4732250000000383E-2</v>
      </c>
      <c r="P1021" s="12">
        <f>ABS(Table21[[#This Row],[Erorr 3]])</f>
        <v>0.21150000000000091</v>
      </c>
      <c r="Q1021" s="182">
        <f>Table21[[#This Row],[Abs Erorr 3]]/Table21[[#This Row],[Adj Close]]</f>
        <v>4.9138051205799199E-2</v>
      </c>
    </row>
    <row r="1022" spans="1:17" x14ac:dyDescent="0.3">
      <c r="A1022" s="72">
        <v>44946</v>
      </c>
      <c r="B1022" s="95">
        <v>4.2397999999999998</v>
      </c>
      <c r="C1022" s="6">
        <f t="shared" si="76"/>
        <v>4.3041999999999998</v>
      </c>
      <c r="D1022" s="19">
        <f>Table21[[#This Row],[Adj Close]]-Table21[[#This Row],[Naive Trend ]]</f>
        <v>-6.4400000000000013E-2</v>
      </c>
      <c r="E1022" s="7">
        <f t="shared" si="75"/>
        <v>4.1473600000000018E-3</v>
      </c>
      <c r="F1022" s="7">
        <f>ABS(Table21[[#This Row],[Erorr 1]])</f>
        <v>6.4400000000000013E-2</v>
      </c>
      <c r="G1022" s="8">
        <f>Table21[[#This Row],[Abs Erorr 1]]/Table21[[#This Row],[Adj Close]]</f>
        <v>1.5189395726213504E-2</v>
      </c>
      <c r="H1022" s="6">
        <f t="shared" si="78"/>
        <v>4.3777333333333335</v>
      </c>
      <c r="I1022" s="9">
        <f>(Table21[[#This Row],[Adj Close]]-Table21[[#This Row],[3-MA]])</f>
        <v>-0.13793333333333369</v>
      </c>
      <c r="J1022" s="5">
        <f t="shared" si="77"/>
        <v>1.9025604444444542E-2</v>
      </c>
      <c r="K1022" s="5">
        <f>ABS(Table21[[#This Row],[Erorr 2]])</f>
        <v>0.13793333333333369</v>
      </c>
      <c r="L1022" s="8">
        <f>Table21[[#This Row],[Abs Erorr 2]]/Table21[[#This Row],[Adj Close]]</f>
        <v>3.2532981115461504E-2</v>
      </c>
      <c r="M1022" s="6">
        <f t="shared" si="79"/>
        <v>4.4865833333333329</v>
      </c>
      <c r="N1022" s="11">
        <f>Table21[[#This Row],[Adj Close]]-Table21[[#This Row],[6-MA]]</f>
        <v>-0.24678333333333313</v>
      </c>
      <c r="O1022" s="12">
        <f>(Table21[[#This Row],[Adj Close]]-M1022)^2</f>
        <v>6.0902013611111014E-2</v>
      </c>
      <c r="P1022" s="12">
        <f>ABS(Table21[[#This Row],[Erorr 3]])</f>
        <v>0.24678333333333313</v>
      </c>
      <c r="Q1022" s="182">
        <f>Table21[[#This Row],[Abs Erorr 3]]/Table21[[#This Row],[Adj Close]]</f>
        <v>5.8206361935311368E-2</v>
      </c>
    </row>
    <row r="1023" spans="1:17" x14ac:dyDescent="0.3">
      <c r="A1023" s="72">
        <v>44949</v>
      </c>
      <c r="B1023" s="95">
        <v>4.2582000000000004</v>
      </c>
      <c r="C1023" s="6">
        <f t="shared" si="76"/>
        <v>4.2397999999999998</v>
      </c>
      <c r="D1023" s="19">
        <f>Table21[[#This Row],[Adj Close]]-Table21[[#This Row],[Naive Trend ]]</f>
        <v>1.8400000000000638E-2</v>
      </c>
      <c r="E1023" s="7">
        <f t="shared" si="75"/>
        <v>3.3856000000002348E-4</v>
      </c>
      <c r="F1023" s="7">
        <f>ABS(Table21[[#This Row],[Erorr 1]])</f>
        <v>1.8400000000000638E-2</v>
      </c>
      <c r="G1023" s="8">
        <f>Table21[[#This Row],[Abs Erorr 1]]/Table21[[#This Row],[Adj Close]]</f>
        <v>4.321074632473965E-3</v>
      </c>
      <c r="H1023" s="6">
        <f t="shared" si="78"/>
        <v>4.3133666666666661</v>
      </c>
      <c r="I1023" s="9">
        <f>(Table21[[#This Row],[Adj Close]]-Table21[[#This Row],[3-MA]])</f>
        <v>-5.5166666666665698E-2</v>
      </c>
      <c r="J1023" s="5">
        <f t="shared" si="77"/>
        <v>3.0433611111110041E-3</v>
      </c>
      <c r="K1023" s="5">
        <f>ABS(Table21[[#This Row],[Erorr 2]])</f>
        <v>5.5166666666665698E-2</v>
      </c>
      <c r="L1023" s="8">
        <f>Table21[[#This Row],[Abs Erorr 2]]/Table21[[#This Row],[Adj Close]]</f>
        <v>1.2955395863666735E-2</v>
      </c>
      <c r="M1023" s="6">
        <f t="shared" si="79"/>
        <v>4.4359999999999991</v>
      </c>
      <c r="N1023" s="11">
        <f>Table21[[#This Row],[Adj Close]]-Table21[[#This Row],[6-MA]]</f>
        <v>-0.17779999999999863</v>
      </c>
      <c r="O1023" s="12">
        <f>(Table21[[#This Row],[Adj Close]]-M1023)^2</f>
        <v>3.161283999999951E-2</v>
      </c>
      <c r="P1023" s="12">
        <f>ABS(Table21[[#This Row],[Erorr 3]])</f>
        <v>0.17779999999999863</v>
      </c>
      <c r="Q1023" s="182">
        <f>Table21[[#This Row],[Abs Erorr 3]]/Table21[[#This Row],[Adj Close]]</f>
        <v>4.1754732046404258E-2</v>
      </c>
    </row>
    <row r="1024" spans="1:17" x14ac:dyDescent="0.3">
      <c r="A1024" s="72">
        <v>44950</v>
      </c>
      <c r="B1024" s="95">
        <v>4.1845999999999997</v>
      </c>
      <c r="C1024" s="6">
        <f t="shared" si="76"/>
        <v>4.2582000000000004</v>
      </c>
      <c r="D1024" s="19">
        <f>Table21[[#This Row],[Adj Close]]-Table21[[#This Row],[Naive Trend ]]</f>
        <v>-7.3600000000000776E-2</v>
      </c>
      <c r="E1024" s="7">
        <f t="shared" si="75"/>
        <v>5.4169600000001138E-3</v>
      </c>
      <c r="F1024" s="7">
        <f>ABS(Table21[[#This Row],[Erorr 1]])</f>
        <v>7.3600000000000776E-2</v>
      </c>
      <c r="G1024" s="8">
        <f>Table21[[#This Row],[Abs Erorr 1]]/Table21[[#This Row],[Adj Close]]</f>
        <v>1.7588299956985323E-2</v>
      </c>
      <c r="H1024" s="6">
        <f t="shared" si="78"/>
        <v>4.2674000000000003</v>
      </c>
      <c r="I1024" s="9">
        <f>(Table21[[#This Row],[Adj Close]]-Table21[[#This Row],[3-MA]])</f>
        <v>-8.2800000000000651E-2</v>
      </c>
      <c r="J1024" s="5">
        <f t="shared" si="77"/>
        <v>6.8558400000001078E-3</v>
      </c>
      <c r="K1024" s="5">
        <f>ABS(Table21[[#This Row],[Erorr 2]])</f>
        <v>8.2800000000000651E-2</v>
      </c>
      <c r="L1024" s="8">
        <f>Table21[[#This Row],[Abs Erorr 2]]/Table21[[#This Row],[Adj Close]]</f>
        <v>1.9786837451608436E-2</v>
      </c>
      <c r="M1024" s="6">
        <f t="shared" si="79"/>
        <v>4.3762166666666671</v>
      </c>
      <c r="N1024" s="11">
        <f>Table21[[#This Row],[Adj Close]]-Table21[[#This Row],[6-MA]]</f>
        <v>-0.19161666666666743</v>
      </c>
      <c r="O1024" s="12">
        <f>(Table21[[#This Row],[Adj Close]]-M1024)^2</f>
        <v>3.6716946944444738E-2</v>
      </c>
      <c r="P1024" s="12">
        <f>ABS(Table21[[#This Row],[Erorr 3]])</f>
        <v>0.19161666666666743</v>
      </c>
      <c r="Q1024" s="182">
        <f>Table21[[#This Row],[Abs Erorr 3]]/Table21[[#This Row],[Adj Close]]</f>
        <v>4.57909158979753E-2</v>
      </c>
    </row>
    <row r="1025" spans="1:17" x14ac:dyDescent="0.3">
      <c r="A1025" s="72">
        <v>44951</v>
      </c>
      <c r="B1025" s="95">
        <v>4.2582000000000004</v>
      </c>
      <c r="C1025" s="6">
        <f t="shared" si="76"/>
        <v>4.1845999999999997</v>
      </c>
      <c r="D1025" s="19">
        <f>Table21[[#This Row],[Adj Close]]-Table21[[#This Row],[Naive Trend ]]</f>
        <v>7.3600000000000776E-2</v>
      </c>
      <c r="E1025" s="7">
        <f t="shared" si="75"/>
        <v>5.4169600000001138E-3</v>
      </c>
      <c r="F1025" s="7">
        <f>ABS(Table21[[#This Row],[Erorr 1]])</f>
        <v>7.3600000000000776E-2</v>
      </c>
      <c r="G1025" s="8">
        <f>Table21[[#This Row],[Abs Erorr 1]]/Table21[[#This Row],[Adj Close]]</f>
        <v>1.728429852989544E-2</v>
      </c>
      <c r="H1025" s="6">
        <f t="shared" si="78"/>
        <v>4.2275333333333336</v>
      </c>
      <c r="I1025" s="9">
        <f>(Table21[[#This Row],[Adj Close]]-Table21[[#This Row],[3-MA]])</f>
        <v>3.0666666666666842E-2</v>
      </c>
      <c r="J1025" s="5">
        <f t="shared" si="77"/>
        <v>9.4044444444445522E-4</v>
      </c>
      <c r="K1025" s="5">
        <f>ABS(Table21[[#This Row],[Erorr 2]])</f>
        <v>3.0666666666666842E-2</v>
      </c>
      <c r="L1025" s="8">
        <f>Table21[[#This Row],[Abs Erorr 2]]/Table21[[#This Row],[Adj Close]]</f>
        <v>7.2017910541230662E-3</v>
      </c>
      <c r="M1025" s="6">
        <f t="shared" si="79"/>
        <v>4.3026333333333335</v>
      </c>
      <c r="N1025" s="11">
        <f>Table21[[#This Row],[Adj Close]]-Table21[[#This Row],[6-MA]]</f>
        <v>-4.4433333333333103E-2</v>
      </c>
      <c r="O1025" s="12">
        <f>(Table21[[#This Row],[Adj Close]]-M1025)^2</f>
        <v>1.9743211111110906E-3</v>
      </c>
      <c r="P1025" s="12">
        <f>ABS(Table21[[#This Row],[Erorr 3]])</f>
        <v>4.4433333333333103E-2</v>
      </c>
      <c r="Q1025" s="182">
        <f>Table21[[#This Row],[Abs Erorr 3]]/Table21[[#This Row],[Adj Close]]</f>
        <v>1.0434768994723851E-2</v>
      </c>
    </row>
    <row r="1026" spans="1:17" x14ac:dyDescent="0.3">
      <c r="A1026" s="72">
        <v>44952</v>
      </c>
      <c r="B1026" s="95">
        <v>4.4237000000000002</v>
      </c>
      <c r="C1026" s="6">
        <f t="shared" si="76"/>
        <v>4.2582000000000004</v>
      </c>
      <c r="D1026" s="19">
        <f>Table21[[#This Row],[Adj Close]]-Table21[[#This Row],[Naive Trend ]]</f>
        <v>0.16549999999999976</v>
      </c>
      <c r="E1026" s="7">
        <f t="shared" si="75"/>
        <v>2.7390249999999922E-2</v>
      </c>
      <c r="F1026" s="7">
        <f>ABS(Table21[[#This Row],[Erorr 1]])</f>
        <v>0.16549999999999976</v>
      </c>
      <c r="G1026" s="8">
        <f>Table21[[#This Row],[Abs Erorr 1]]/Table21[[#This Row],[Adj Close]]</f>
        <v>3.7412121075118057E-2</v>
      </c>
      <c r="H1026" s="6">
        <f t="shared" si="78"/>
        <v>4.2336666666666671</v>
      </c>
      <c r="I1026" s="9">
        <f>(Table21[[#This Row],[Adj Close]]-Table21[[#This Row],[3-MA]])</f>
        <v>0.19003333333333305</v>
      </c>
      <c r="J1026" s="5">
        <f t="shared" si="77"/>
        <v>3.611266777777767E-2</v>
      </c>
      <c r="K1026" s="5">
        <f>ABS(Table21[[#This Row],[Erorr 2]])</f>
        <v>0.19003333333333305</v>
      </c>
      <c r="L1026" s="8">
        <f>Table21[[#This Row],[Abs Erorr 2]]/Table21[[#This Row],[Adj Close]]</f>
        <v>4.2958006495316829E-2</v>
      </c>
      <c r="M1026" s="6">
        <f t="shared" si="79"/>
        <v>4.2735166666666657</v>
      </c>
      <c r="N1026" s="11">
        <f>Table21[[#This Row],[Adj Close]]-Table21[[#This Row],[6-MA]]</f>
        <v>0.15018333333333445</v>
      </c>
      <c r="O1026" s="12">
        <f>(Table21[[#This Row],[Adj Close]]-M1026)^2</f>
        <v>2.2555033611111445E-2</v>
      </c>
      <c r="P1026" s="12">
        <f>ABS(Table21[[#This Row],[Erorr 3]])</f>
        <v>0.15018333333333445</v>
      </c>
      <c r="Q1026" s="182">
        <f>Table21[[#This Row],[Abs Erorr 3]]/Table21[[#This Row],[Adj Close]]</f>
        <v>3.3949710272698067E-2</v>
      </c>
    </row>
    <row r="1027" spans="1:17" x14ac:dyDescent="0.3">
      <c r="A1027" s="72">
        <v>44953</v>
      </c>
      <c r="B1027" s="95">
        <v>4.3501000000000003</v>
      </c>
      <c r="C1027" s="6">
        <f t="shared" si="76"/>
        <v>4.4237000000000002</v>
      </c>
      <c r="D1027" s="19">
        <f>Table21[[#This Row],[Adj Close]]-Table21[[#This Row],[Naive Trend ]]</f>
        <v>-7.3599999999999888E-2</v>
      </c>
      <c r="E1027" s="7">
        <f t="shared" ref="E1027:E1090" si="80">(B1027-C1027)^2</f>
        <v>5.4169599999999837E-3</v>
      </c>
      <c r="F1027" s="7">
        <f>ABS(Table21[[#This Row],[Erorr 1]])</f>
        <v>7.3599999999999888E-2</v>
      </c>
      <c r="G1027" s="8">
        <f>Table21[[#This Row],[Abs Erorr 1]]/Table21[[#This Row],[Adj Close]]</f>
        <v>1.6919151283878504E-2</v>
      </c>
      <c r="H1027" s="6">
        <f t="shared" si="78"/>
        <v>4.2888333333333337</v>
      </c>
      <c r="I1027" s="9">
        <f>(Table21[[#This Row],[Adj Close]]-Table21[[#This Row],[3-MA]])</f>
        <v>6.126666666666658E-2</v>
      </c>
      <c r="J1027" s="5">
        <f t="shared" si="77"/>
        <v>3.7536044444444337E-3</v>
      </c>
      <c r="K1027" s="5">
        <f>ABS(Table21[[#This Row],[Erorr 2]])</f>
        <v>6.126666666666658E-2</v>
      </c>
      <c r="L1027" s="8">
        <f>Table21[[#This Row],[Abs Erorr 2]]/Table21[[#This Row],[Adj Close]]</f>
        <v>1.4083967418373504E-2</v>
      </c>
      <c r="M1027" s="6">
        <f t="shared" si="79"/>
        <v>4.2781166666666675</v>
      </c>
      <c r="N1027" s="11">
        <f>Table21[[#This Row],[Adj Close]]-Table21[[#This Row],[6-MA]]</f>
        <v>7.1983333333332844E-2</v>
      </c>
      <c r="O1027" s="12">
        <f>(Table21[[#This Row],[Adj Close]]-M1027)^2</f>
        <v>5.1816002777777077E-3</v>
      </c>
      <c r="P1027" s="12">
        <f>ABS(Table21[[#This Row],[Erorr 3]])</f>
        <v>7.1983333333332844E-2</v>
      </c>
      <c r="Q1027" s="182">
        <f>Table21[[#This Row],[Abs Erorr 3]]/Table21[[#This Row],[Adj Close]]</f>
        <v>1.6547512317724382E-2</v>
      </c>
    </row>
    <row r="1028" spans="1:17" x14ac:dyDescent="0.3">
      <c r="A1028" s="72">
        <v>44956</v>
      </c>
      <c r="B1028" s="95">
        <v>4.3796999999999997</v>
      </c>
      <c r="C1028" s="6">
        <f t="shared" ref="C1028:C1091" si="81">B1027</f>
        <v>4.3501000000000003</v>
      </c>
      <c r="D1028" s="19">
        <f>Table21[[#This Row],[Adj Close]]-Table21[[#This Row],[Naive Trend ]]</f>
        <v>2.9599999999999405E-2</v>
      </c>
      <c r="E1028" s="7">
        <f t="shared" si="80"/>
        <v>8.7615999999996472E-4</v>
      </c>
      <c r="F1028" s="7">
        <f>ABS(Table21[[#This Row],[Erorr 1]])</f>
        <v>2.9599999999999405E-2</v>
      </c>
      <c r="G1028" s="8">
        <f>Table21[[#This Row],[Abs Erorr 1]]/Table21[[#This Row],[Adj Close]]</f>
        <v>6.7584537753726066E-3</v>
      </c>
      <c r="H1028" s="6">
        <f t="shared" si="78"/>
        <v>4.3440000000000003</v>
      </c>
      <c r="I1028" s="9">
        <f>(Table21[[#This Row],[Adj Close]]-Table21[[#This Row],[3-MA]])</f>
        <v>3.5699999999999399E-2</v>
      </c>
      <c r="J1028" s="5">
        <f t="shared" si="77"/>
        <v>1.2744899999999572E-3</v>
      </c>
      <c r="K1028" s="5">
        <f>ABS(Table21[[#This Row],[Erorr 2]])</f>
        <v>3.5699999999999399E-2</v>
      </c>
      <c r="L1028" s="8">
        <f>Table21[[#This Row],[Abs Erorr 2]]/Table21[[#This Row],[Adj Close]]</f>
        <v>8.151243235837935E-3</v>
      </c>
      <c r="M1028" s="6">
        <f t="shared" si="79"/>
        <v>4.2857666666666674</v>
      </c>
      <c r="N1028" s="11">
        <f>Table21[[#This Row],[Adj Close]]-Table21[[#This Row],[6-MA]]</f>
        <v>9.3933333333332314E-2</v>
      </c>
      <c r="O1028" s="12">
        <f>(Table21[[#This Row],[Adj Close]]-M1028)^2</f>
        <v>8.8234711111109202E-3</v>
      </c>
      <c r="P1028" s="12">
        <f>ABS(Table21[[#This Row],[Erorr 3]])</f>
        <v>9.3933333333332314E-2</v>
      </c>
      <c r="Q1028" s="182">
        <f>Table21[[#This Row],[Abs Erorr 3]]/Table21[[#This Row],[Adj Close]]</f>
        <v>2.1447435516892099E-2</v>
      </c>
    </row>
    <row r="1029" spans="1:17" x14ac:dyDescent="0.3">
      <c r="A1029" s="72">
        <v>44957</v>
      </c>
      <c r="B1029" s="95">
        <v>4.3982000000000001</v>
      </c>
      <c r="C1029" s="6">
        <f t="shared" si="81"/>
        <v>4.3796999999999997</v>
      </c>
      <c r="D1029" s="19">
        <f>Table21[[#This Row],[Adj Close]]-Table21[[#This Row],[Naive Trend ]]</f>
        <v>1.8500000000000405E-2</v>
      </c>
      <c r="E1029" s="7">
        <f t="shared" si="80"/>
        <v>3.4225000000001496E-4</v>
      </c>
      <c r="F1029" s="7">
        <f>ABS(Table21[[#This Row],[Erorr 1]])</f>
        <v>1.8500000000000405E-2</v>
      </c>
      <c r="G1029" s="8">
        <f>Table21[[#This Row],[Abs Erorr 1]]/Table21[[#This Row],[Adj Close]]</f>
        <v>4.2062661998091043E-3</v>
      </c>
      <c r="H1029" s="6">
        <f t="shared" si="78"/>
        <v>4.3845000000000001</v>
      </c>
      <c r="I1029" s="9">
        <f>(Table21[[#This Row],[Adj Close]]-Table21[[#This Row],[3-MA]])</f>
        <v>1.3700000000000045E-2</v>
      </c>
      <c r="J1029" s="5">
        <f t="shared" ref="J1029:J1092" si="82">(B1029-H1029)^2</f>
        <v>1.8769000000000123E-4</v>
      </c>
      <c r="K1029" s="5">
        <f>ABS(Table21[[#This Row],[Erorr 2]])</f>
        <v>1.3700000000000045E-2</v>
      </c>
      <c r="L1029" s="8">
        <f>Table21[[#This Row],[Abs Erorr 2]]/Table21[[#This Row],[Adj Close]]</f>
        <v>3.1149106452639818E-3</v>
      </c>
      <c r="M1029" s="6">
        <f t="shared" si="79"/>
        <v>4.3090833333333336</v>
      </c>
      <c r="N1029" s="11">
        <f>Table21[[#This Row],[Adj Close]]-Table21[[#This Row],[6-MA]]</f>
        <v>8.9116666666666511E-2</v>
      </c>
      <c r="O1029" s="12">
        <f>(Table21[[#This Row],[Adj Close]]-M1029)^2</f>
        <v>7.9417802777777494E-3</v>
      </c>
      <c r="P1029" s="12">
        <f>ABS(Table21[[#This Row],[Erorr 3]])</f>
        <v>8.9116666666666511E-2</v>
      </c>
      <c r="Q1029" s="182">
        <f>Table21[[#This Row],[Abs Erorr 3]]/Table21[[#This Row],[Adj Close]]</f>
        <v>2.0262076910251128E-2</v>
      </c>
    </row>
    <row r="1030" spans="1:17" x14ac:dyDescent="0.3">
      <c r="A1030" s="72">
        <v>44958</v>
      </c>
      <c r="B1030" s="95">
        <v>4.4905999999999997</v>
      </c>
      <c r="C1030" s="6">
        <f t="shared" si="81"/>
        <v>4.3982000000000001</v>
      </c>
      <c r="D1030" s="19">
        <f>Table21[[#This Row],[Adj Close]]-Table21[[#This Row],[Naive Trend ]]</f>
        <v>9.2399999999999594E-2</v>
      </c>
      <c r="E1030" s="7">
        <f t="shared" si="80"/>
        <v>8.5377599999999255E-3</v>
      </c>
      <c r="F1030" s="7">
        <f>ABS(Table21[[#This Row],[Erorr 1]])</f>
        <v>9.2399999999999594E-2</v>
      </c>
      <c r="G1030" s="8">
        <f>Table21[[#This Row],[Abs Erorr 1]]/Table21[[#This Row],[Adj Close]]</f>
        <v>2.0576314969046362E-2</v>
      </c>
      <c r="H1030" s="6">
        <f t="shared" ref="H1030:H1093" si="83">AVERAGE(B1027:B1029)</f>
        <v>4.3760000000000003</v>
      </c>
      <c r="I1030" s="9">
        <f>(Table21[[#This Row],[Adj Close]]-Table21[[#This Row],[3-MA]])</f>
        <v>0.11459999999999937</v>
      </c>
      <c r="J1030" s="5">
        <f t="shared" si="82"/>
        <v>1.3133159999999856E-2</v>
      </c>
      <c r="K1030" s="5">
        <f>ABS(Table21[[#This Row],[Erorr 2]])</f>
        <v>0.11459999999999937</v>
      </c>
      <c r="L1030" s="8">
        <f>Table21[[#This Row],[Abs Erorr 2]]/Table21[[#This Row],[Adj Close]]</f>
        <v>2.5519975059012021E-2</v>
      </c>
      <c r="M1030" s="6">
        <f t="shared" si="79"/>
        <v>4.3324166666666661</v>
      </c>
      <c r="N1030" s="11">
        <f>Table21[[#This Row],[Adj Close]]-Table21[[#This Row],[6-MA]]</f>
        <v>0.15818333333333356</v>
      </c>
      <c r="O1030" s="12">
        <f>(Table21[[#This Row],[Adj Close]]-M1030)^2</f>
        <v>2.5021966944444519E-2</v>
      </c>
      <c r="P1030" s="12">
        <f>ABS(Table21[[#This Row],[Erorr 3]])</f>
        <v>0.15818333333333356</v>
      </c>
      <c r="Q1030" s="182">
        <f>Table21[[#This Row],[Abs Erorr 3]]/Table21[[#This Row],[Adj Close]]</f>
        <v>3.5225433869267707E-2</v>
      </c>
    </row>
    <row r="1031" spans="1:17" x14ac:dyDescent="0.3">
      <c r="A1031" s="72">
        <v>44959</v>
      </c>
      <c r="B1031" s="95">
        <v>4.5460000000000003</v>
      </c>
      <c r="C1031" s="6">
        <f t="shared" si="81"/>
        <v>4.4905999999999997</v>
      </c>
      <c r="D1031" s="19">
        <f>Table21[[#This Row],[Adj Close]]-Table21[[#This Row],[Naive Trend ]]</f>
        <v>5.540000000000056E-2</v>
      </c>
      <c r="E1031" s="7">
        <f t="shared" si="80"/>
        <v>3.069160000000062E-3</v>
      </c>
      <c r="F1031" s="7">
        <f>ABS(Table21[[#This Row],[Erorr 1]])</f>
        <v>5.540000000000056E-2</v>
      </c>
      <c r="G1031" s="8">
        <f>Table21[[#This Row],[Abs Erorr 1]]/Table21[[#This Row],[Adj Close]]</f>
        <v>1.2186537615486263E-2</v>
      </c>
      <c r="H1031" s="6">
        <f t="shared" si="83"/>
        <v>4.4228333333333332</v>
      </c>
      <c r="I1031" s="9">
        <f>(Table21[[#This Row],[Adj Close]]-Table21[[#This Row],[3-MA]])</f>
        <v>0.12316666666666709</v>
      </c>
      <c r="J1031" s="5">
        <f t="shared" si="82"/>
        <v>1.5170027777777883E-2</v>
      </c>
      <c r="K1031" s="5">
        <f>ABS(Table21[[#This Row],[Erorr 2]])</f>
        <v>0.12316666666666709</v>
      </c>
      <c r="L1031" s="8">
        <f>Table21[[#This Row],[Abs Erorr 2]]/Table21[[#This Row],[Adj Close]]</f>
        <v>2.7093415456811942E-2</v>
      </c>
      <c r="M1031" s="6">
        <f t="shared" si="79"/>
        <v>4.3834166666666663</v>
      </c>
      <c r="N1031" s="11">
        <f>Table21[[#This Row],[Adj Close]]-Table21[[#This Row],[6-MA]]</f>
        <v>0.16258333333333397</v>
      </c>
      <c r="O1031" s="12">
        <f>(Table21[[#This Row],[Adj Close]]-M1031)^2</f>
        <v>2.6433340277777984E-2</v>
      </c>
      <c r="P1031" s="12">
        <f>ABS(Table21[[#This Row],[Erorr 3]])</f>
        <v>0.16258333333333397</v>
      </c>
      <c r="Q1031" s="182">
        <f>Table21[[#This Row],[Abs Erorr 3]]/Table21[[#This Row],[Adj Close]]</f>
        <v>3.5764041648335673E-2</v>
      </c>
    </row>
    <row r="1032" spans="1:17" x14ac:dyDescent="0.3">
      <c r="A1032" s="72">
        <v>44960</v>
      </c>
      <c r="B1032" s="95">
        <v>4.4259000000000004</v>
      </c>
      <c r="C1032" s="6">
        <f t="shared" si="81"/>
        <v>4.5460000000000003</v>
      </c>
      <c r="D1032" s="19">
        <f>Table21[[#This Row],[Adj Close]]-Table21[[#This Row],[Naive Trend ]]</f>
        <v>-0.12009999999999987</v>
      </c>
      <c r="E1032" s="7">
        <f t="shared" si="80"/>
        <v>1.442400999999997E-2</v>
      </c>
      <c r="F1032" s="7">
        <f>ABS(Table21[[#This Row],[Erorr 1]])</f>
        <v>0.12009999999999987</v>
      </c>
      <c r="G1032" s="8">
        <f>Table21[[#This Row],[Abs Erorr 1]]/Table21[[#This Row],[Adj Close]]</f>
        <v>2.7135723807587126E-2</v>
      </c>
      <c r="H1032" s="6">
        <f t="shared" si="83"/>
        <v>4.4782666666666664</v>
      </c>
      <c r="I1032" s="9">
        <f>(Table21[[#This Row],[Adj Close]]-Table21[[#This Row],[3-MA]])</f>
        <v>-5.2366666666666006E-2</v>
      </c>
      <c r="J1032" s="5">
        <f t="shared" si="82"/>
        <v>2.7422677777777086E-3</v>
      </c>
      <c r="K1032" s="5">
        <f>ABS(Table21[[#This Row],[Erorr 2]])</f>
        <v>5.2366666666666006E-2</v>
      </c>
      <c r="L1032" s="8">
        <f>Table21[[#This Row],[Abs Erorr 2]]/Table21[[#This Row],[Adj Close]]</f>
        <v>1.1831868471195916E-2</v>
      </c>
      <c r="M1032" s="6">
        <f t="shared" si="79"/>
        <v>4.4313833333333337</v>
      </c>
      <c r="N1032" s="11">
        <f>Table21[[#This Row],[Adj Close]]-Table21[[#This Row],[6-MA]]</f>
        <v>-5.4833333333332845E-3</v>
      </c>
      <c r="O1032" s="12">
        <f>(Table21[[#This Row],[Adj Close]]-M1032)^2</f>
        <v>3.0066944444443909E-5</v>
      </c>
      <c r="P1032" s="12">
        <f>ABS(Table21[[#This Row],[Erorr 3]])</f>
        <v>5.4833333333332845E-3</v>
      </c>
      <c r="Q1032" s="182">
        <f>Table21[[#This Row],[Abs Erorr 3]]/Table21[[#This Row],[Adj Close]]</f>
        <v>1.2389193911596023E-3</v>
      </c>
    </row>
    <row r="1033" spans="1:17" x14ac:dyDescent="0.3">
      <c r="A1033" s="72">
        <v>44963</v>
      </c>
      <c r="B1033" s="95">
        <v>4.3150000000000004</v>
      </c>
      <c r="C1033" s="6">
        <f t="shared" si="81"/>
        <v>4.4259000000000004</v>
      </c>
      <c r="D1033" s="19">
        <f>Table21[[#This Row],[Adj Close]]-Table21[[#This Row],[Naive Trend ]]</f>
        <v>-0.1109</v>
      </c>
      <c r="E1033" s="7">
        <f t="shared" si="80"/>
        <v>1.229881E-2</v>
      </c>
      <c r="F1033" s="7">
        <f>ABS(Table21[[#This Row],[Erorr 1]])</f>
        <v>0.1109</v>
      </c>
      <c r="G1033" s="8">
        <f>Table21[[#This Row],[Abs Erorr 1]]/Table21[[#This Row],[Adj Close]]</f>
        <v>2.5701042873696404E-2</v>
      </c>
      <c r="H1033" s="6">
        <f t="shared" si="83"/>
        <v>4.4874999999999998</v>
      </c>
      <c r="I1033" s="9">
        <f>(Table21[[#This Row],[Adj Close]]-Table21[[#This Row],[3-MA]])</f>
        <v>-0.17249999999999943</v>
      </c>
      <c r="J1033" s="5">
        <f t="shared" si="82"/>
        <v>2.9756249999999804E-2</v>
      </c>
      <c r="K1033" s="5">
        <f>ABS(Table21[[#This Row],[Erorr 2]])</f>
        <v>0.17249999999999943</v>
      </c>
      <c r="L1033" s="8">
        <f>Table21[[#This Row],[Abs Erorr 2]]/Table21[[#This Row],[Adj Close]]</f>
        <v>3.9976825028968578E-2</v>
      </c>
      <c r="M1033" s="6">
        <f t="shared" ref="M1033:M1096" si="84">AVERAGE(B1027:B1032)</f>
        <v>4.4317500000000001</v>
      </c>
      <c r="N1033" s="11">
        <f>Table21[[#This Row],[Adj Close]]-Table21[[#This Row],[6-MA]]</f>
        <v>-0.11674999999999969</v>
      </c>
      <c r="O1033" s="12">
        <f>(Table21[[#This Row],[Adj Close]]-M1033)^2</f>
        <v>1.3630562499999927E-2</v>
      </c>
      <c r="P1033" s="12">
        <f>ABS(Table21[[#This Row],[Erorr 3]])</f>
        <v>0.11674999999999969</v>
      </c>
      <c r="Q1033" s="182">
        <f>Table21[[#This Row],[Abs Erorr 3]]/Table21[[#This Row],[Adj Close]]</f>
        <v>2.7056778679026575E-2</v>
      </c>
    </row>
    <row r="1034" spans="1:17" x14ac:dyDescent="0.3">
      <c r="A1034" s="72">
        <v>44964</v>
      </c>
      <c r="B1034" s="95">
        <v>4.3428000000000004</v>
      </c>
      <c r="C1034" s="6">
        <f t="shared" si="81"/>
        <v>4.3150000000000004</v>
      </c>
      <c r="D1034" s="19">
        <f>Table21[[#This Row],[Adj Close]]-Table21[[#This Row],[Naive Trend ]]</f>
        <v>2.7800000000000047E-2</v>
      </c>
      <c r="E1034" s="7">
        <f t="shared" si="80"/>
        <v>7.7284000000000261E-4</v>
      </c>
      <c r="F1034" s="7">
        <f>ABS(Table21[[#This Row],[Erorr 1]])</f>
        <v>2.7800000000000047E-2</v>
      </c>
      <c r="G1034" s="8">
        <f>Table21[[#This Row],[Abs Erorr 1]]/Table21[[#This Row],[Adj Close]]</f>
        <v>6.4014000184213051E-3</v>
      </c>
      <c r="H1034" s="6">
        <f t="shared" si="83"/>
        <v>4.4289666666666676</v>
      </c>
      <c r="I1034" s="9">
        <f>(Table21[[#This Row],[Adj Close]]-Table21[[#This Row],[3-MA]])</f>
        <v>-8.6166666666667169E-2</v>
      </c>
      <c r="J1034" s="5">
        <f t="shared" si="82"/>
        <v>7.4246944444445306E-3</v>
      </c>
      <c r="K1034" s="5">
        <f>ABS(Table21[[#This Row],[Erorr 2]])</f>
        <v>8.6166666666667169E-2</v>
      </c>
      <c r="L1034" s="8">
        <f>Table21[[#This Row],[Abs Erorr 2]]/Table21[[#This Row],[Adj Close]]</f>
        <v>1.9841269841269955E-2</v>
      </c>
      <c r="M1034" s="6">
        <f t="shared" si="84"/>
        <v>4.4259000000000004</v>
      </c>
      <c r="N1034" s="11">
        <f>Table21[[#This Row],[Adj Close]]-Table21[[#This Row],[6-MA]]</f>
        <v>-8.3099999999999952E-2</v>
      </c>
      <c r="O1034" s="12">
        <f>(Table21[[#This Row],[Adj Close]]-M1034)^2</f>
        <v>6.9056099999999917E-3</v>
      </c>
      <c r="P1034" s="12">
        <f>ABS(Table21[[#This Row],[Erorr 3]])</f>
        <v>8.3099999999999952E-2</v>
      </c>
      <c r="Q1034" s="182">
        <f>Table21[[#This Row],[Abs Erorr 3]]/Table21[[#This Row],[Adj Close]]</f>
        <v>1.9135120198949973E-2</v>
      </c>
    </row>
    <row r="1035" spans="1:17" x14ac:dyDescent="0.3">
      <c r="A1035" s="72">
        <v>44965</v>
      </c>
      <c r="B1035" s="95">
        <v>4.3243</v>
      </c>
      <c r="C1035" s="6">
        <f t="shared" si="81"/>
        <v>4.3428000000000004</v>
      </c>
      <c r="D1035" s="19">
        <f>Table21[[#This Row],[Adj Close]]-Table21[[#This Row],[Naive Trend ]]</f>
        <v>-1.8500000000000405E-2</v>
      </c>
      <c r="E1035" s="7">
        <f t="shared" si="80"/>
        <v>3.4225000000001496E-4</v>
      </c>
      <c r="F1035" s="7">
        <f>ABS(Table21[[#This Row],[Erorr 1]])</f>
        <v>1.8500000000000405E-2</v>
      </c>
      <c r="G1035" s="8">
        <f>Table21[[#This Row],[Abs Erorr 1]]/Table21[[#This Row],[Adj Close]]</f>
        <v>4.2781490645885821E-3</v>
      </c>
      <c r="H1035" s="6">
        <f t="shared" si="83"/>
        <v>4.3612333333333337</v>
      </c>
      <c r="I1035" s="9">
        <f>(Table21[[#This Row],[Adj Close]]-Table21[[#This Row],[3-MA]])</f>
        <v>-3.6933333333333707E-2</v>
      </c>
      <c r="J1035" s="5">
        <f t="shared" si="82"/>
        <v>1.3640711111111386E-3</v>
      </c>
      <c r="K1035" s="5">
        <f>ABS(Table21[[#This Row],[Erorr 2]])</f>
        <v>3.6933333333333707E-2</v>
      </c>
      <c r="L1035" s="8">
        <f>Table21[[#This Row],[Abs Erorr 2]]/Table21[[#This Row],[Adj Close]]</f>
        <v>8.5408813757911588E-3</v>
      </c>
      <c r="M1035" s="6">
        <f t="shared" si="84"/>
        <v>4.4197500000000005</v>
      </c>
      <c r="N1035" s="11">
        <f>Table21[[#This Row],[Adj Close]]-Table21[[#This Row],[6-MA]]</f>
        <v>-9.5450000000000479E-2</v>
      </c>
      <c r="O1035" s="12">
        <f>(Table21[[#This Row],[Adj Close]]-M1035)^2</f>
        <v>9.1107025000000917E-3</v>
      </c>
      <c r="P1035" s="12">
        <f>ABS(Table21[[#This Row],[Erorr 3]])</f>
        <v>9.5450000000000479E-2</v>
      </c>
      <c r="Q1035" s="182">
        <f>Table21[[#This Row],[Abs Erorr 3]]/Table21[[#This Row],[Adj Close]]</f>
        <v>2.2072936660268824E-2</v>
      </c>
    </row>
    <row r="1036" spans="1:17" x14ac:dyDescent="0.3">
      <c r="A1036" s="72">
        <v>44966</v>
      </c>
      <c r="B1036" s="95">
        <v>4.3150000000000004</v>
      </c>
      <c r="C1036" s="6">
        <f t="shared" si="81"/>
        <v>4.3243</v>
      </c>
      <c r="D1036" s="19">
        <f>Table21[[#This Row],[Adj Close]]-Table21[[#This Row],[Naive Trend ]]</f>
        <v>-9.2999999999996419E-3</v>
      </c>
      <c r="E1036" s="7">
        <f t="shared" si="80"/>
        <v>8.6489999999993339E-5</v>
      </c>
      <c r="F1036" s="7">
        <f>ABS(Table21[[#This Row],[Erorr 1]])</f>
        <v>9.2999999999996419E-3</v>
      </c>
      <c r="G1036" s="8">
        <f>Table21[[#This Row],[Abs Erorr 1]]/Table21[[#This Row],[Adj Close]]</f>
        <v>2.1552723059095344E-3</v>
      </c>
      <c r="H1036" s="6">
        <f t="shared" si="83"/>
        <v>4.3273666666666672</v>
      </c>
      <c r="I1036" s="9">
        <f>(Table21[[#This Row],[Adj Close]]-Table21[[#This Row],[3-MA]])</f>
        <v>-1.2366666666666859E-2</v>
      </c>
      <c r="J1036" s="5">
        <f t="shared" si="82"/>
        <v>1.529344444444492E-4</v>
      </c>
      <c r="K1036" s="5">
        <f>ABS(Table21[[#This Row],[Erorr 2]])</f>
        <v>1.2366666666666859E-2</v>
      </c>
      <c r="L1036" s="8">
        <f>Table21[[#This Row],[Abs Erorr 2]]/Table21[[#This Row],[Adj Close]]</f>
        <v>2.8659714175357726E-3</v>
      </c>
      <c r="M1036" s="6">
        <f t="shared" si="84"/>
        <v>4.4074333333333335</v>
      </c>
      <c r="N1036" s="11">
        <f>Table21[[#This Row],[Adj Close]]-Table21[[#This Row],[6-MA]]</f>
        <v>-9.2433333333333145E-2</v>
      </c>
      <c r="O1036" s="12">
        <f>(Table21[[#This Row],[Adj Close]]-M1036)^2</f>
        <v>8.5439211111110764E-3</v>
      </c>
      <c r="P1036" s="12">
        <f>ABS(Table21[[#This Row],[Erorr 3]])</f>
        <v>9.2433333333333145E-2</v>
      </c>
      <c r="Q1036" s="182">
        <f>Table21[[#This Row],[Abs Erorr 3]]/Table21[[#This Row],[Adj Close]]</f>
        <v>2.1421398223252175E-2</v>
      </c>
    </row>
    <row r="1037" spans="1:17" x14ac:dyDescent="0.3">
      <c r="A1037" s="72">
        <v>44967</v>
      </c>
      <c r="B1037" s="95">
        <v>4.3057999999999996</v>
      </c>
      <c r="C1037" s="6">
        <f t="shared" si="81"/>
        <v>4.3150000000000004</v>
      </c>
      <c r="D1037" s="19">
        <f>Table21[[#This Row],[Adj Close]]-Table21[[#This Row],[Naive Trend ]]</f>
        <v>-9.2000000000007631E-3</v>
      </c>
      <c r="E1037" s="7">
        <f t="shared" si="80"/>
        <v>8.4640000000014043E-5</v>
      </c>
      <c r="F1037" s="7">
        <f>ABS(Table21[[#This Row],[Erorr 1]])</f>
        <v>9.2000000000007631E-3</v>
      </c>
      <c r="G1037" s="8">
        <f>Table21[[#This Row],[Abs Erorr 1]]/Table21[[#This Row],[Adj Close]]</f>
        <v>2.1366528868040232E-3</v>
      </c>
      <c r="H1037" s="6">
        <f t="shared" si="83"/>
        <v>4.3273666666666672</v>
      </c>
      <c r="I1037" s="9">
        <f>(Table21[[#This Row],[Adj Close]]-Table21[[#This Row],[3-MA]])</f>
        <v>-2.1566666666667622E-2</v>
      </c>
      <c r="J1037" s="5">
        <f t="shared" si="82"/>
        <v>4.6512111111115232E-4</v>
      </c>
      <c r="K1037" s="5">
        <f>ABS(Table21[[#This Row],[Erorr 2]])</f>
        <v>2.1566666666667622E-2</v>
      </c>
      <c r="L1037" s="8">
        <f>Table21[[#This Row],[Abs Erorr 2]]/Table21[[#This Row],[Adj Close]]</f>
        <v>5.0087478904425713E-3</v>
      </c>
      <c r="M1037" s="6">
        <f t="shared" si="84"/>
        <v>4.3781666666666679</v>
      </c>
      <c r="N1037" s="11">
        <f>Table21[[#This Row],[Adj Close]]-Table21[[#This Row],[6-MA]]</f>
        <v>-7.2366666666668245E-2</v>
      </c>
      <c r="O1037" s="12">
        <f>(Table21[[#This Row],[Adj Close]]-M1037)^2</f>
        <v>5.2369344444446724E-3</v>
      </c>
      <c r="P1037" s="12">
        <f>ABS(Table21[[#This Row],[Erorr 3]])</f>
        <v>7.2366666666668245E-2</v>
      </c>
      <c r="Q1037" s="182">
        <f>Table21[[#This Row],[Abs Erorr 3]]/Table21[[#This Row],[Adj Close]]</f>
        <v>1.6806787743663953E-2</v>
      </c>
    </row>
    <row r="1038" spans="1:17" x14ac:dyDescent="0.3">
      <c r="A1038" s="72">
        <v>44970</v>
      </c>
      <c r="B1038" s="95">
        <v>4.3243</v>
      </c>
      <c r="C1038" s="6">
        <f t="shared" si="81"/>
        <v>4.3057999999999996</v>
      </c>
      <c r="D1038" s="19">
        <f>Table21[[#This Row],[Adj Close]]-Table21[[#This Row],[Naive Trend ]]</f>
        <v>1.8500000000000405E-2</v>
      </c>
      <c r="E1038" s="7">
        <f t="shared" si="80"/>
        <v>3.4225000000001496E-4</v>
      </c>
      <c r="F1038" s="7">
        <f>ABS(Table21[[#This Row],[Erorr 1]])</f>
        <v>1.8500000000000405E-2</v>
      </c>
      <c r="G1038" s="8">
        <f>Table21[[#This Row],[Abs Erorr 1]]/Table21[[#This Row],[Adj Close]]</f>
        <v>4.2781490645885821E-3</v>
      </c>
      <c r="H1038" s="6">
        <f t="shared" si="83"/>
        <v>4.3150333333333331</v>
      </c>
      <c r="I1038" s="9">
        <f>(Table21[[#This Row],[Adj Close]]-Table21[[#This Row],[3-MA]])</f>
        <v>9.2666666666669784E-3</v>
      </c>
      <c r="J1038" s="5">
        <f t="shared" si="82"/>
        <v>8.5871111111116894E-5</v>
      </c>
      <c r="K1038" s="5">
        <f>ABS(Table21[[#This Row],[Erorr 2]])</f>
        <v>9.2666666666669784E-3</v>
      </c>
      <c r="L1038" s="8">
        <f>Table21[[#This Row],[Abs Erorr 2]]/Table21[[#This Row],[Adj Close]]</f>
        <v>2.1429287206407924E-3</v>
      </c>
      <c r="M1038" s="6">
        <f t="shared" si="84"/>
        <v>4.3381333333333343</v>
      </c>
      <c r="N1038" s="11">
        <f>Table21[[#This Row],[Adj Close]]-Table21[[#This Row],[6-MA]]</f>
        <v>-1.3833333333334252E-2</v>
      </c>
      <c r="O1038" s="12">
        <f>(Table21[[#This Row],[Adj Close]]-M1038)^2</f>
        <v>1.9136111111113654E-4</v>
      </c>
      <c r="P1038" s="12">
        <f>ABS(Table21[[#This Row],[Erorr 3]])</f>
        <v>1.3833333333334252E-2</v>
      </c>
      <c r="Q1038" s="182">
        <f>Table21[[#This Row],[Abs Erorr 3]]/Table21[[#This Row],[Adj Close]]</f>
        <v>3.1989763275753883E-3</v>
      </c>
    </row>
    <row r="1039" spans="1:17" x14ac:dyDescent="0.3">
      <c r="A1039" s="72">
        <v>44971</v>
      </c>
      <c r="B1039" s="95">
        <v>4.3150000000000004</v>
      </c>
      <c r="C1039" s="6">
        <f t="shared" si="81"/>
        <v>4.3243</v>
      </c>
      <c r="D1039" s="19">
        <f>Table21[[#This Row],[Adj Close]]-Table21[[#This Row],[Naive Trend ]]</f>
        <v>-9.2999999999996419E-3</v>
      </c>
      <c r="E1039" s="7">
        <f t="shared" si="80"/>
        <v>8.6489999999993339E-5</v>
      </c>
      <c r="F1039" s="7">
        <f>ABS(Table21[[#This Row],[Erorr 1]])</f>
        <v>9.2999999999996419E-3</v>
      </c>
      <c r="G1039" s="8">
        <f>Table21[[#This Row],[Abs Erorr 1]]/Table21[[#This Row],[Adj Close]]</f>
        <v>2.1552723059095344E-3</v>
      </c>
      <c r="H1039" s="6">
        <f t="shared" si="83"/>
        <v>4.3150333333333331</v>
      </c>
      <c r="I1039" s="9">
        <f>(Table21[[#This Row],[Adj Close]]-Table21[[#This Row],[3-MA]])</f>
        <v>-3.3333333332663528E-5</v>
      </c>
      <c r="J1039" s="5">
        <f t="shared" si="82"/>
        <v>1.1111111110664574E-9</v>
      </c>
      <c r="K1039" s="5">
        <f>ABS(Table21[[#This Row],[Erorr 2]])</f>
        <v>3.3333333332663528E-5</v>
      </c>
      <c r="L1039" s="8">
        <f>Table21[[#This Row],[Abs Erorr 2]]/Table21[[#This Row],[Adj Close]]</f>
        <v>7.7249903436068423E-6</v>
      </c>
      <c r="M1039" s="6">
        <f t="shared" si="84"/>
        <v>4.321200000000001</v>
      </c>
      <c r="N1039" s="11">
        <f>Table21[[#This Row],[Adj Close]]-Table21[[#This Row],[6-MA]]</f>
        <v>-6.2000000000006494E-3</v>
      </c>
      <c r="O1039" s="12">
        <f>(Table21[[#This Row],[Adj Close]]-M1039)^2</f>
        <v>3.8440000000008055E-5</v>
      </c>
      <c r="P1039" s="12">
        <f>ABS(Table21[[#This Row],[Erorr 3]])</f>
        <v>6.2000000000006494E-3</v>
      </c>
      <c r="Q1039" s="182">
        <f>Table21[[#This Row],[Abs Erorr 3]]/Table21[[#This Row],[Adj Close]]</f>
        <v>1.4368482039398955E-3</v>
      </c>
    </row>
    <row r="1040" spans="1:17" x14ac:dyDescent="0.3">
      <c r="A1040" s="72">
        <v>44972</v>
      </c>
      <c r="B1040" s="95">
        <v>4.3704999999999998</v>
      </c>
      <c r="C1040" s="6">
        <f t="shared" si="81"/>
        <v>4.3150000000000004</v>
      </c>
      <c r="D1040" s="19">
        <f>Table21[[#This Row],[Adj Close]]-Table21[[#This Row],[Naive Trend ]]</f>
        <v>5.5499999999999439E-2</v>
      </c>
      <c r="E1040" s="7">
        <f t="shared" si="80"/>
        <v>3.0802499999999376E-3</v>
      </c>
      <c r="F1040" s="7">
        <f>ABS(Table21[[#This Row],[Erorr 1]])</f>
        <v>5.5499999999999439E-2</v>
      </c>
      <c r="G1040" s="8">
        <f>Table21[[#This Row],[Abs Erorr 1]]/Table21[[#This Row],[Adj Close]]</f>
        <v>1.2698775883766032E-2</v>
      </c>
      <c r="H1040" s="6">
        <f t="shared" si="83"/>
        <v>4.3150333333333331</v>
      </c>
      <c r="I1040" s="9">
        <f>(Table21[[#This Row],[Adj Close]]-Table21[[#This Row],[3-MA]])</f>
        <v>5.5466666666666775E-2</v>
      </c>
      <c r="J1040" s="5">
        <f t="shared" si="82"/>
        <v>3.0765511111111232E-3</v>
      </c>
      <c r="K1040" s="5">
        <f>ABS(Table21[[#This Row],[Erorr 2]])</f>
        <v>5.5466666666666775E-2</v>
      </c>
      <c r="L1040" s="8">
        <f>Table21[[#This Row],[Abs Erorr 2]]/Table21[[#This Row],[Adj Close]]</f>
        <v>1.2691148991343503E-2</v>
      </c>
      <c r="M1040" s="6">
        <f t="shared" si="84"/>
        <v>4.3212000000000002</v>
      </c>
      <c r="N1040" s="11">
        <f>Table21[[#This Row],[Adj Close]]-Table21[[#This Row],[6-MA]]</f>
        <v>4.9299999999999677E-2</v>
      </c>
      <c r="O1040" s="12">
        <f>(Table21[[#This Row],[Adj Close]]-M1040)^2</f>
        <v>2.4304899999999683E-3</v>
      </c>
      <c r="P1040" s="12">
        <f>ABS(Table21[[#This Row],[Erorr 3]])</f>
        <v>4.9299999999999677E-2</v>
      </c>
      <c r="Q1040" s="182">
        <f>Table21[[#This Row],[Abs Erorr 3]]/Table21[[#This Row],[Adj Close]]</f>
        <v>1.1280173893147163E-2</v>
      </c>
    </row>
    <row r="1041" spans="1:17" x14ac:dyDescent="0.3">
      <c r="A1041" s="72">
        <v>44973</v>
      </c>
      <c r="B1041" s="95">
        <v>4.3704999999999998</v>
      </c>
      <c r="C1041" s="6">
        <f t="shared" si="81"/>
        <v>4.3704999999999998</v>
      </c>
      <c r="D1041" s="19">
        <f>Table21[[#This Row],[Adj Close]]-Table21[[#This Row],[Naive Trend ]]</f>
        <v>0</v>
      </c>
      <c r="E1041" s="7">
        <f t="shared" si="80"/>
        <v>0</v>
      </c>
      <c r="F1041" s="7">
        <f>ABS(Table21[[#This Row],[Erorr 1]])</f>
        <v>0</v>
      </c>
      <c r="G1041" s="8">
        <f>Table21[[#This Row],[Abs Erorr 1]]/Table21[[#This Row],[Adj Close]]</f>
        <v>0</v>
      </c>
      <c r="H1041" s="6">
        <f t="shared" si="83"/>
        <v>4.3365999999999998</v>
      </c>
      <c r="I1041" s="9">
        <f>(Table21[[#This Row],[Adj Close]]-Table21[[#This Row],[3-MA]])</f>
        <v>3.3900000000000041E-2</v>
      </c>
      <c r="J1041" s="5">
        <f t="shared" si="82"/>
        <v>1.1492100000000027E-3</v>
      </c>
      <c r="K1041" s="5">
        <f>ABS(Table21[[#This Row],[Erorr 2]])</f>
        <v>3.3900000000000041E-2</v>
      </c>
      <c r="L1041" s="8">
        <f>Table21[[#This Row],[Abs Erorr 2]]/Table21[[#This Row],[Adj Close]]</f>
        <v>7.7565495938679884E-3</v>
      </c>
      <c r="M1041" s="6">
        <f t="shared" si="84"/>
        <v>4.3258166666666673</v>
      </c>
      <c r="N1041" s="11">
        <f>Table21[[#This Row],[Adj Close]]-Table21[[#This Row],[6-MA]]</f>
        <v>4.468333333333252E-2</v>
      </c>
      <c r="O1041" s="12">
        <f>(Table21[[#This Row],[Adj Close]]-M1041)^2</f>
        <v>1.9966002777777052E-3</v>
      </c>
      <c r="P1041" s="12">
        <f>ABS(Table21[[#This Row],[Erorr 3]])</f>
        <v>4.468333333333252E-2</v>
      </c>
      <c r="Q1041" s="182">
        <f>Table21[[#This Row],[Abs Erorr 3]]/Table21[[#This Row],[Adj Close]]</f>
        <v>1.0223849292605542E-2</v>
      </c>
    </row>
    <row r="1042" spans="1:17" x14ac:dyDescent="0.3">
      <c r="A1042" s="72">
        <v>44974</v>
      </c>
      <c r="B1042" s="95">
        <v>4.4074</v>
      </c>
      <c r="C1042" s="6">
        <f t="shared" si="81"/>
        <v>4.3704999999999998</v>
      </c>
      <c r="D1042" s="19">
        <f>Table21[[#This Row],[Adj Close]]-Table21[[#This Row],[Naive Trend ]]</f>
        <v>3.6900000000000155E-2</v>
      </c>
      <c r="E1042" s="7">
        <f t="shared" si="80"/>
        <v>1.3616100000000114E-3</v>
      </c>
      <c r="F1042" s="7">
        <f>ABS(Table21[[#This Row],[Erorr 1]])</f>
        <v>3.6900000000000155E-2</v>
      </c>
      <c r="G1042" s="8">
        <f>Table21[[#This Row],[Abs Erorr 1]]/Table21[[#This Row],[Adj Close]]</f>
        <v>8.3722829786268896E-3</v>
      </c>
      <c r="H1042" s="6">
        <f t="shared" si="83"/>
        <v>4.3520000000000003</v>
      </c>
      <c r="I1042" s="9">
        <f>(Table21[[#This Row],[Adj Close]]-Table21[[#This Row],[3-MA]])</f>
        <v>5.5399999999999672E-2</v>
      </c>
      <c r="J1042" s="5">
        <f t="shared" si="82"/>
        <v>3.0691599999999636E-3</v>
      </c>
      <c r="K1042" s="5">
        <f>ABS(Table21[[#This Row],[Erorr 2]])</f>
        <v>5.5399999999999672E-2</v>
      </c>
      <c r="L1042" s="8">
        <f>Table21[[#This Row],[Abs Erorr 2]]/Table21[[#This Row],[Adj Close]]</f>
        <v>1.2569769024821816E-2</v>
      </c>
      <c r="M1042" s="6">
        <f t="shared" si="84"/>
        <v>4.3335166666666671</v>
      </c>
      <c r="N1042" s="11">
        <f>Table21[[#This Row],[Adj Close]]-Table21[[#This Row],[6-MA]]</f>
        <v>7.3883333333332857E-2</v>
      </c>
      <c r="O1042" s="12">
        <f>(Table21[[#This Row],[Adj Close]]-M1042)^2</f>
        <v>5.4587469444443738E-3</v>
      </c>
      <c r="P1042" s="12">
        <f>ABS(Table21[[#This Row],[Erorr 3]])</f>
        <v>7.3883333333332857E-2</v>
      </c>
      <c r="Q1042" s="182">
        <f>Table21[[#This Row],[Abs Erorr 3]]/Table21[[#This Row],[Adj Close]]</f>
        <v>1.6763473552056284E-2</v>
      </c>
    </row>
    <row r="1043" spans="1:17" x14ac:dyDescent="0.3">
      <c r="A1043" s="72">
        <v>44978</v>
      </c>
      <c r="B1043" s="95">
        <v>4.3150000000000004</v>
      </c>
      <c r="C1043" s="6">
        <f t="shared" si="81"/>
        <v>4.4074</v>
      </c>
      <c r="D1043" s="19">
        <f>Table21[[#This Row],[Adj Close]]-Table21[[#This Row],[Naive Trend ]]</f>
        <v>-9.2399999999999594E-2</v>
      </c>
      <c r="E1043" s="7">
        <f t="shared" si="80"/>
        <v>8.5377599999999255E-3</v>
      </c>
      <c r="F1043" s="7">
        <f>ABS(Table21[[#This Row],[Erorr 1]])</f>
        <v>9.2399999999999594E-2</v>
      </c>
      <c r="G1043" s="8">
        <f>Table21[[#This Row],[Abs Erorr 1]]/Table21[[#This Row],[Adj Close]]</f>
        <v>2.1413673232908364E-2</v>
      </c>
      <c r="H1043" s="6">
        <f t="shared" si="83"/>
        <v>4.3827999999999996</v>
      </c>
      <c r="I1043" s="9">
        <f>(Table21[[#This Row],[Adj Close]]-Table21[[#This Row],[3-MA]])</f>
        <v>-6.7799999999999194E-2</v>
      </c>
      <c r="J1043" s="5">
        <f t="shared" si="82"/>
        <v>4.5968399999998903E-3</v>
      </c>
      <c r="K1043" s="5">
        <f>ABS(Table21[[#This Row],[Erorr 2]])</f>
        <v>6.7799999999999194E-2</v>
      </c>
      <c r="L1043" s="8">
        <f>Table21[[#This Row],[Abs Erorr 2]]/Table21[[#This Row],[Adj Close]]</f>
        <v>1.5712630359211863E-2</v>
      </c>
      <c r="M1043" s="6">
        <f t="shared" si="84"/>
        <v>4.3489166666666668</v>
      </c>
      <c r="N1043" s="11">
        <f>Table21[[#This Row],[Adj Close]]-Table21[[#This Row],[6-MA]]</f>
        <v>-3.3916666666666373E-2</v>
      </c>
      <c r="O1043" s="12">
        <f>(Table21[[#This Row],[Adj Close]]-M1043)^2</f>
        <v>1.150340277777758E-3</v>
      </c>
      <c r="P1043" s="12">
        <f>ABS(Table21[[#This Row],[Erorr 3]])</f>
        <v>3.3916666666666373E-2</v>
      </c>
      <c r="Q1043" s="182">
        <f>Table21[[#This Row],[Abs Erorr 3]]/Table21[[#This Row],[Adj Close]]</f>
        <v>7.8601776747778372E-3</v>
      </c>
    </row>
    <row r="1044" spans="1:17" x14ac:dyDescent="0.3">
      <c r="A1044" s="72">
        <v>44979</v>
      </c>
      <c r="B1044" s="95">
        <v>4.2965999999999998</v>
      </c>
      <c r="C1044" s="6">
        <f t="shared" si="81"/>
        <v>4.3150000000000004</v>
      </c>
      <c r="D1044" s="19">
        <f>Table21[[#This Row],[Adj Close]]-Table21[[#This Row],[Naive Trend ]]</f>
        <v>-1.8400000000000638E-2</v>
      </c>
      <c r="E1044" s="7">
        <f t="shared" si="80"/>
        <v>3.3856000000002348E-4</v>
      </c>
      <c r="F1044" s="7">
        <f>ABS(Table21[[#This Row],[Erorr 1]])</f>
        <v>1.8400000000000638E-2</v>
      </c>
      <c r="G1044" s="8">
        <f>Table21[[#This Row],[Abs Erorr 1]]/Table21[[#This Row],[Adj Close]]</f>
        <v>4.2824558953592703E-3</v>
      </c>
      <c r="H1044" s="6">
        <f t="shared" si="83"/>
        <v>4.3643000000000001</v>
      </c>
      <c r="I1044" s="9">
        <f>(Table21[[#This Row],[Adj Close]]-Table21[[#This Row],[3-MA]])</f>
        <v>-6.7700000000000315E-2</v>
      </c>
      <c r="J1044" s="5">
        <f t="shared" si="82"/>
        <v>4.5832900000000428E-3</v>
      </c>
      <c r="K1044" s="5">
        <f>ABS(Table21[[#This Row],[Erorr 2]])</f>
        <v>6.7700000000000315E-2</v>
      </c>
      <c r="L1044" s="8">
        <f>Table21[[#This Row],[Abs Erorr 2]]/Table21[[#This Row],[Adj Close]]</f>
        <v>1.5756644788902929E-2</v>
      </c>
      <c r="M1044" s="6">
        <f t="shared" si="84"/>
        <v>4.3504499999999995</v>
      </c>
      <c r="N1044" s="11">
        <f>Table21[[#This Row],[Adj Close]]-Table21[[#This Row],[6-MA]]</f>
        <v>-5.3849999999999731E-2</v>
      </c>
      <c r="O1044" s="12">
        <f>(Table21[[#This Row],[Adj Close]]-M1044)^2</f>
        <v>2.8998224999999709E-3</v>
      </c>
      <c r="P1044" s="12">
        <f>ABS(Table21[[#This Row],[Erorr 3]])</f>
        <v>5.3849999999999731E-2</v>
      </c>
      <c r="Q1044" s="182">
        <f>Table21[[#This Row],[Abs Erorr 3]]/Table21[[#This Row],[Adj Close]]</f>
        <v>1.253316575897215E-2</v>
      </c>
    </row>
    <row r="1045" spans="1:17" x14ac:dyDescent="0.3">
      <c r="A1045" s="72">
        <v>44980</v>
      </c>
      <c r="B1045" s="95">
        <v>4.2965999999999998</v>
      </c>
      <c r="C1045" s="6">
        <f t="shared" si="81"/>
        <v>4.2965999999999998</v>
      </c>
      <c r="D1045" s="19">
        <f>Table21[[#This Row],[Adj Close]]-Table21[[#This Row],[Naive Trend ]]</f>
        <v>0</v>
      </c>
      <c r="E1045" s="7">
        <f t="shared" si="80"/>
        <v>0</v>
      </c>
      <c r="F1045" s="7">
        <f>ABS(Table21[[#This Row],[Erorr 1]])</f>
        <v>0</v>
      </c>
      <c r="G1045" s="8">
        <f>Table21[[#This Row],[Abs Erorr 1]]/Table21[[#This Row],[Adj Close]]</f>
        <v>0</v>
      </c>
      <c r="H1045" s="6">
        <f t="shared" si="83"/>
        <v>4.339666666666667</v>
      </c>
      <c r="I1045" s="9">
        <f>(Table21[[#This Row],[Adj Close]]-Table21[[#This Row],[3-MA]])</f>
        <v>-4.3066666666667253E-2</v>
      </c>
      <c r="J1045" s="5">
        <f t="shared" si="82"/>
        <v>1.8547377777778282E-3</v>
      </c>
      <c r="K1045" s="5">
        <f>ABS(Table21[[#This Row],[Erorr 2]])</f>
        <v>4.3066666666667253E-2</v>
      </c>
      <c r="L1045" s="8">
        <f>Table21[[#This Row],[Abs Erorr 2]]/Table21[[#This Row],[Adj Close]]</f>
        <v>1.0023429378268224E-2</v>
      </c>
      <c r="M1045" s="6">
        <f t="shared" si="84"/>
        <v>4.3458333333333341</v>
      </c>
      <c r="N1045" s="11">
        <f>Table21[[#This Row],[Adj Close]]-Table21[[#This Row],[6-MA]]</f>
        <v>-4.923333333333435E-2</v>
      </c>
      <c r="O1045" s="12">
        <f>(Table21[[#This Row],[Adj Close]]-M1045)^2</f>
        <v>2.4239211111112113E-3</v>
      </c>
      <c r="P1045" s="12">
        <f>ABS(Table21[[#This Row],[Erorr 3]])</f>
        <v>4.923333333333435E-2</v>
      </c>
      <c r="Q1045" s="182">
        <f>Table21[[#This Row],[Abs Erorr 3]]/Table21[[#This Row],[Adj Close]]</f>
        <v>1.1458672748995567E-2</v>
      </c>
    </row>
    <row r="1046" spans="1:17" x14ac:dyDescent="0.3">
      <c r="A1046" s="72">
        <v>44981</v>
      </c>
      <c r="B1046" s="95">
        <v>4.2319000000000004</v>
      </c>
      <c r="C1046" s="6">
        <f t="shared" si="81"/>
        <v>4.2965999999999998</v>
      </c>
      <c r="D1046" s="19">
        <f>Table21[[#This Row],[Adj Close]]-Table21[[#This Row],[Naive Trend ]]</f>
        <v>-6.4699999999999314E-2</v>
      </c>
      <c r="E1046" s="7">
        <f t="shared" si="80"/>
        <v>4.1860899999999115E-3</v>
      </c>
      <c r="F1046" s="7">
        <f>ABS(Table21[[#This Row],[Erorr 1]])</f>
        <v>6.4699999999999314E-2</v>
      </c>
      <c r="G1046" s="8">
        <f>Table21[[#This Row],[Abs Erorr 1]]/Table21[[#This Row],[Adj Close]]</f>
        <v>1.5288641035941139E-2</v>
      </c>
      <c r="H1046" s="6">
        <f t="shared" si="83"/>
        <v>4.3027333333333333</v>
      </c>
      <c r="I1046" s="9">
        <f>(Table21[[#This Row],[Adj Close]]-Table21[[#This Row],[3-MA]])</f>
        <v>-7.083333333333286E-2</v>
      </c>
      <c r="J1046" s="5">
        <f t="shared" si="82"/>
        <v>5.0173611111110437E-3</v>
      </c>
      <c r="K1046" s="5">
        <f>ABS(Table21[[#This Row],[Erorr 2]])</f>
        <v>7.083333333333286E-2</v>
      </c>
      <c r="L1046" s="8">
        <f>Table21[[#This Row],[Abs Erorr 2]]/Table21[[#This Row],[Adj Close]]</f>
        <v>1.6737950644706363E-2</v>
      </c>
      <c r="M1046" s="6">
        <f t="shared" si="84"/>
        <v>4.342766666666666</v>
      </c>
      <c r="N1046" s="11">
        <f>Table21[[#This Row],[Adj Close]]-Table21[[#This Row],[6-MA]]</f>
        <v>-0.11086666666666556</v>
      </c>
      <c r="O1046" s="12">
        <f>(Table21[[#This Row],[Adj Close]]-M1046)^2</f>
        <v>1.2291417777777532E-2</v>
      </c>
      <c r="P1046" s="12">
        <f>ABS(Table21[[#This Row],[Erorr 3]])</f>
        <v>0.11086666666666556</v>
      </c>
      <c r="Q1046" s="182">
        <f>Table21[[#This Row],[Abs Erorr 3]]/Table21[[#This Row],[Adj Close]]</f>
        <v>2.6197846514961494E-2</v>
      </c>
    </row>
    <row r="1047" spans="1:17" x14ac:dyDescent="0.3">
      <c r="A1047" s="72">
        <v>44984</v>
      </c>
      <c r="B1047" s="95">
        <v>4.3150000000000004</v>
      </c>
      <c r="C1047" s="6">
        <f t="shared" si="81"/>
        <v>4.2319000000000004</v>
      </c>
      <c r="D1047" s="19">
        <f>Table21[[#This Row],[Adj Close]]-Table21[[#This Row],[Naive Trend ]]</f>
        <v>8.3099999999999952E-2</v>
      </c>
      <c r="E1047" s="7">
        <f t="shared" si="80"/>
        <v>6.9056099999999917E-3</v>
      </c>
      <c r="F1047" s="7">
        <f>ABS(Table21[[#This Row],[Erorr 1]])</f>
        <v>8.3099999999999952E-2</v>
      </c>
      <c r="G1047" s="8">
        <f>Table21[[#This Row],[Abs Erorr 1]]/Table21[[#This Row],[Adj Close]]</f>
        <v>1.9258400926998827E-2</v>
      </c>
      <c r="H1047" s="6">
        <f t="shared" si="83"/>
        <v>4.275033333333333</v>
      </c>
      <c r="I1047" s="9">
        <f>(Table21[[#This Row],[Adj Close]]-Table21[[#This Row],[3-MA]])</f>
        <v>3.9966666666667372E-2</v>
      </c>
      <c r="J1047" s="5">
        <f t="shared" si="82"/>
        <v>1.5973344444445009E-3</v>
      </c>
      <c r="K1047" s="5">
        <f>ABS(Table21[[#This Row],[Erorr 2]])</f>
        <v>3.9966666666667372E-2</v>
      </c>
      <c r="L1047" s="8">
        <f>Table21[[#This Row],[Abs Erorr 2]]/Table21[[#This Row],[Adj Close]]</f>
        <v>9.2622634221708848E-3</v>
      </c>
      <c r="M1047" s="6">
        <f t="shared" si="84"/>
        <v>4.3196666666666657</v>
      </c>
      <c r="N1047" s="11">
        <f>Table21[[#This Row],[Adj Close]]-Table21[[#This Row],[6-MA]]</f>
        <v>-4.6666666666652645E-3</v>
      </c>
      <c r="O1047" s="12">
        <f>(Table21[[#This Row],[Adj Close]]-M1047)^2</f>
        <v>2.1777777777764691E-5</v>
      </c>
      <c r="P1047" s="12">
        <f>ABS(Table21[[#This Row],[Erorr 3]])</f>
        <v>4.6666666666652645E-3</v>
      </c>
      <c r="Q1047" s="182">
        <f>Table21[[#This Row],[Abs Erorr 3]]/Table21[[#This Row],[Adj Close]]</f>
        <v>1.0814986481263648E-3</v>
      </c>
    </row>
    <row r="1048" spans="1:17" x14ac:dyDescent="0.3">
      <c r="A1048" s="72">
        <v>44985</v>
      </c>
      <c r="B1048" s="95">
        <v>4.2504</v>
      </c>
      <c r="C1048" s="6">
        <f t="shared" si="81"/>
        <v>4.3150000000000004</v>
      </c>
      <c r="D1048" s="19">
        <f>Table21[[#This Row],[Adj Close]]-Table21[[#This Row],[Naive Trend ]]</f>
        <v>-6.4600000000000435E-2</v>
      </c>
      <c r="E1048" s="7">
        <f t="shared" si="80"/>
        <v>4.1731600000000559E-3</v>
      </c>
      <c r="F1048" s="7">
        <f>ABS(Table21[[#This Row],[Erorr 1]])</f>
        <v>6.4600000000000435E-2</v>
      </c>
      <c r="G1048" s="8">
        <f>Table21[[#This Row],[Abs Erorr 1]]/Table21[[#This Row],[Adj Close]]</f>
        <v>1.5198569546395736E-2</v>
      </c>
      <c r="H1048" s="6">
        <f t="shared" si="83"/>
        <v>4.2811666666666675</v>
      </c>
      <c r="I1048" s="9">
        <f>(Table21[[#This Row],[Adj Close]]-Table21[[#This Row],[3-MA]])</f>
        <v>-3.0766666666667497E-2</v>
      </c>
      <c r="J1048" s="5">
        <f t="shared" si="82"/>
        <v>9.4658777777782883E-4</v>
      </c>
      <c r="K1048" s="5">
        <f>ABS(Table21[[#This Row],[Erorr 2]])</f>
        <v>3.0766666666667497E-2</v>
      </c>
      <c r="L1048" s="8">
        <f>Table21[[#This Row],[Abs Erorr 2]]/Table21[[#This Row],[Adj Close]]</f>
        <v>7.2385344124476511E-3</v>
      </c>
      <c r="M1048" s="6">
        <f t="shared" si="84"/>
        <v>4.3104166666666668</v>
      </c>
      <c r="N1048" s="11">
        <f>Table21[[#This Row],[Adj Close]]-Table21[[#This Row],[6-MA]]</f>
        <v>-6.0016666666666829E-2</v>
      </c>
      <c r="O1048" s="12">
        <f>(Table21[[#This Row],[Adj Close]]-M1048)^2</f>
        <v>3.6020002777777975E-3</v>
      </c>
      <c r="P1048" s="12">
        <f>ABS(Table21[[#This Row],[Erorr 3]])</f>
        <v>6.0016666666666829E-2</v>
      </c>
      <c r="Q1048" s="182">
        <f>Table21[[#This Row],[Abs Erorr 3]]/Table21[[#This Row],[Adj Close]]</f>
        <v>1.4120239663717962E-2</v>
      </c>
    </row>
    <row r="1049" spans="1:17" x14ac:dyDescent="0.3">
      <c r="A1049" s="72">
        <v>44986</v>
      </c>
      <c r="B1049" s="95">
        <v>4.2504</v>
      </c>
      <c r="C1049" s="6">
        <f t="shared" si="81"/>
        <v>4.2504</v>
      </c>
      <c r="D1049" s="19">
        <f>Table21[[#This Row],[Adj Close]]-Table21[[#This Row],[Naive Trend ]]</f>
        <v>0</v>
      </c>
      <c r="E1049" s="7">
        <f t="shared" si="80"/>
        <v>0</v>
      </c>
      <c r="F1049" s="7">
        <f>ABS(Table21[[#This Row],[Erorr 1]])</f>
        <v>0</v>
      </c>
      <c r="G1049" s="8">
        <f>Table21[[#This Row],[Abs Erorr 1]]/Table21[[#This Row],[Adj Close]]</f>
        <v>0</v>
      </c>
      <c r="H1049" s="6">
        <f t="shared" si="83"/>
        <v>4.2657666666666669</v>
      </c>
      <c r="I1049" s="9">
        <f>(Table21[[#This Row],[Adj Close]]-Table21[[#This Row],[3-MA]])</f>
        <v>-1.5366666666666973E-2</v>
      </c>
      <c r="J1049" s="5">
        <f t="shared" si="82"/>
        <v>2.3613444444445385E-4</v>
      </c>
      <c r="K1049" s="5">
        <f>ABS(Table21[[#This Row],[Erorr 2]])</f>
        <v>1.5366666666666973E-2</v>
      </c>
      <c r="L1049" s="8">
        <f>Table21[[#This Row],[Abs Erorr 2]]/Table21[[#This Row],[Adj Close]]</f>
        <v>3.6153460066504265E-3</v>
      </c>
      <c r="M1049" s="6">
        <f t="shared" si="84"/>
        <v>4.2842500000000001</v>
      </c>
      <c r="N1049" s="11">
        <f>Table21[[#This Row],[Adj Close]]-Table21[[#This Row],[6-MA]]</f>
        <v>-3.3850000000000158E-2</v>
      </c>
      <c r="O1049" s="12">
        <f>(Table21[[#This Row],[Adj Close]]-M1049)^2</f>
        <v>1.1458225000000107E-3</v>
      </c>
      <c r="P1049" s="12">
        <f>ABS(Table21[[#This Row],[Erorr 3]])</f>
        <v>3.3850000000000158E-2</v>
      </c>
      <c r="Q1049" s="182">
        <f>Table21[[#This Row],[Abs Erorr 3]]/Table21[[#This Row],[Adj Close]]</f>
        <v>7.9639563335215883E-3</v>
      </c>
    </row>
    <row r="1050" spans="1:17" x14ac:dyDescent="0.3">
      <c r="A1050" s="72">
        <v>44987</v>
      </c>
      <c r="B1050" s="95">
        <v>4.3243</v>
      </c>
      <c r="C1050" s="6">
        <f t="shared" si="81"/>
        <v>4.2504</v>
      </c>
      <c r="D1050" s="19">
        <f>Table21[[#This Row],[Adj Close]]-Table21[[#This Row],[Naive Trend ]]</f>
        <v>7.3900000000000077E-2</v>
      </c>
      <c r="E1050" s="7">
        <f t="shared" si="80"/>
        <v>5.4612100000000115E-3</v>
      </c>
      <c r="F1050" s="7">
        <f>ABS(Table21[[#This Row],[Erorr 1]])</f>
        <v>7.3900000000000077E-2</v>
      </c>
      <c r="G1050" s="8">
        <f>Table21[[#This Row],[Abs Erorr 1]]/Table21[[#This Row],[Adj Close]]</f>
        <v>1.7089471128275115E-2</v>
      </c>
      <c r="H1050" s="6">
        <f t="shared" si="83"/>
        <v>4.2719333333333331</v>
      </c>
      <c r="I1050" s="9">
        <f>(Table21[[#This Row],[Adj Close]]-Table21[[#This Row],[3-MA]])</f>
        <v>5.2366666666666895E-2</v>
      </c>
      <c r="J1050" s="5">
        <f t="shared" si="82"/>
        <v>2.7422677777778019E-3</v>
      </c>
      <c r="K1050" s="5">
        <f>ABS(Table21[[#This Row],[Erorr 2]])</f>
        <v>5.2366666666666895E-2</v>
      </c>
      <c r="L1050" s="8">
        <f>Table21[[#This Row],[Abs Erorr 2]]/Table21[[#This Row],[Adj Close]]</f>
        <v>1.2109859784628007E-2</v>
      </c>
      <c r="M1050" s="6">
        <f t="shared" si="84"/>
        <v>4.2734833333333331</v>
      </c>
      <c r="N1050" s="11">
        <f>Table21[[#This Row],[Adj Close]]-Table21[[#This Row],[6-MA]]</f>
        <v>5.0816666666666954E-2</v>
      </c>
      <c r="O1050" s="12">
        <f>(Table21[[#This Row],[Adj Close]]-M1050)^2</f>
        <v>2.5823336111111404E-3</v>
      </c>
      <c r="P1050" s="12">
        <f>ABS(Table21[[#This Row],[Erorr 3]])</f>
        <v>5.0816666666666954E-2</v>
      </c>
      <c r="Q1050" s="182">
        <f>Table21[[#This Row],[Abs Erorr 3]]/Table21[[#This Row],[Adj Close]]</f>
        <v>1.1751420268405742E-2</v>
      </c>
    </row>
    <row r="1051" spans="1:17" x14ac:dyDescent="0.3">
      <c r="A1051" s="72">
        <v>44988</v>
      </c>
      <c r="B1051" s="95">
        <v>4.4535999999999998</v>
      </c>
      <c r="C1051" s="6">
        <f t="shared" si="81"/>
        <v>4.3243</v>
      </c>
      <c r="D1051" s="19">
        <f>Table21[[#This Row],[Adj Close]]-Table21[[#This Row],[Naive Trend ]]</f>
        <v>0.12929999999999975</v>
      </c>
      <c r="E1051" s="7">
        <f t="shared" si="80"/>
        <v>1.6718489999999937E-2</v>
      </c>
      <c r="F1051" s="7">
        <f>ABS(Table21[[#This Row],[Erorr 1]])</f>
        <v>0.12929999999999975</v>
      </c>
      <c r="G1051" s="8">
        <f>Table21[[#This Row],[Abs Erorr 1]]/Table21[[#This Row],[Adj Close]]</f>
        <v>2.9032692653134486E-2</v>
      </c>
      <c r="H1051" s="6">
        <f t="shared" si="83"/>
        <v>4.275033333333333</v>
      </c>
      <c r="I1051" s="9">
        <f>(Table21[[#This Row],[Adj Close]]-Table21[[#This Row],[3-MA]])</f>
        <v>0.17856666666666676</v>
      </c>
      <c r="J1051" s="5">
        <f t="shared" si="82"/>
        <v>3.1886054444444478E-2</v>
      </c>
      <c r="K1051" s="5">
        <f>ABS(Table21[[#This Row],[Erorr 2]])</f>
        <v>0.17856666666666676</v>
      </c>
      <c r="L1051" s="8">
        <f>Table21[[#This Row],[Abs Erorr 2]]/Table21[[#This Row],[Adj Close]]</f>
        <v>4.0094904496736743E-2</v>
      </c>
      <c r="M1051" s="6">
        <f t="shared" si="84"/>
        <v>4.2781000000000002</v>
      </c>
      <c r="N1051" s="11">
        <f>Table21[[#This Row],[Adj Close]]-Table21[[#This Row],[6-MA]]</f>
        <v>0.17549999999999955</v>
      </c>
      <c r="O1051" s="12">
        <f>(Table21[[#This Row],[Adj Close]]-M1051)^2</f>
        <v>3.0800249999999842E-2</v>
      </c>
      <c r="P1051" s="12">
        <f>ABS(Table21[[#This Row],[Erorr 3]])</f>
        <v>0.17549999999999955</v>
      </c>
      <c r="Q1051" s="182">
        <f>Table21[[#This Row],[Abs Erorr 3]]/Table21[[#This Row],[Adj Close]]</f>
        <v>3.9406322974672073E-2</v>
      </c>
    </row>
    <row r="1052" spans="1:17" x14ac:dyDescent="0.3">
      <c r="A1052" s="72">
        <v>44991</v>
      </c>
      <c r="B1052" s="95">
        <v>4.4259000000000004</v>
      </c>
      <c r="C1052" s="6">
        <f t="shared" si="81"/>
        <v>4.4535999999999998</v>
      </c>
      <c r="D1052" s="19">
        <f>Table21[[#This Row],[Adj Close]]-Table21[[#This Row],[Naive Trend ]]</f>
        <v>-2.7699999999999392E-2</v>
      </c>
      <c r="E1052" s="7">
        <f t="shared" si="80"/>
        <v>7.6728999999996629E-4</v>
      </c>
      <c r="F1052" s="7">
        <f>ABS(Table21[[#This Row],[Erorr 1]])</f>
        <v>2.7699999999999392E-2</v>
      </c>
      <c r="G1052" s="8">
        <f>Table21[[#This Row],[Abs Erorr 1]]/Table21[[#This Row],[Adj Close]]</f>
        <v>6.2586140671952346E-3</v>
      </c>
      <c r="H1052" s="6">
        <f t="shared" si="83"/>
        <v>4.3427666666666669</v>
      </c>
      <c r="I1052" s="9">
        <f>(Table21[[#This Row],[Adj Close]]-Table21[[#This Row],[3-MA]])</f>
        <v>8.3133333333333503E-2</v>
      </c>
      <c r="J1052" s="5">
        <f t="shared" si="82"/>
        <v>6.9111511111111393E-3</v>
      </c>
      <c r="K1052" s="5">
        <f>ABS(Table21[[#This Row],[Erorr 2]])</f>
        <v>8.3133333333333503E-2</v>
      </c>
      <c r="L1052" s="8">
        <f>Table21[[#This Row],[Abs Erorr 2]]/Table21[[#This Row],[Adj Close]]</f>
        <v>1.8783373626456427E-2</v>
      </c>
      <c r="M1052" s="6">
        <f t="shared" si="84"/>
        <v>4.3042666666666669</v>
      </c>
      <c r="N1052" s="11">
        <f>Table21[[#This Row],[Adj Close]]-Table21[[#This Row],[6-MA]]</f>
        <v>0.12163333333333348</v>
      </c>
      <c r="O1052" s="12">
        <f>(Table21[[#This Row],[Adj Close]]-M1052)^2</f>
        <v>1.4794667777777814E-2</v>
      </c>
      <c r="P1052" s="12">
        <f>ABS(Table21[[#This Row],[Erorr 3]])</f>
        <v>0.12163333333333348</v>
      </c>
      <c r="Q1052" s="182">
        <f>Table21[[#This Row],[Abs Erorr 3]]/Table21[[#This Row],[Adj Close]]</f>
        <v>2.7482169351619665E-2</v>
      </c>
    </row>
    <row r="1053" spans="1:17" x14ac:dyDescent="0.3">
      <c r="A1053" s="72">
        <v>44992</v>
      </c>
      <c r="B1053" s="95">
        <v>4.3796999999999997</v>
      </c>
      <c r="C1053" s="6">
        <f t="shared" si="81"/>
        <v>4.4259000000000004</v>
      </c>
      <c r="D1053" s="19">
        <f>Table21[[#This Row],[Adj Close]]-Table21[[#This Row],[Naive Trend ]]</f>
        <v>-4.6200000000000685E-2</v>
      </c>
      <c r="E1053" s="7">
        <f t="shared" si="80"/>
        <v>2.1344400000000634E-3</v>
      </c>
      <c r="F1053" s="7">
        <f>ABS(Table21[[#This Row],[Erorr 1]])</f>
        <v>4.6200000000000685E-2</v>
      </c>
      <c r="G1053" s="8">
        <f>Table21[[#This Row],[Abs Erorr 1]]/Table21[[#This Row],[Adj Close]]</f>
        <v>1.0548667716967072E-2</v>
      </c>
      <c r="H1053" s="6">
        <f t="shared" si="83"/>
        <v>4.4012666666666664</v>
      </c>
      <c r="I1053" s="9">
        <f>(Table21[[#This Row],[Adj Close]]-Table21[[#This Row],[3-MA]])</f>
        <v>-2.1566666666666734E-2</v>
      </c>
      <c r="J1053" s="5">
        <f t="shared" si="82"/>
        <v>4.65121111111114E-4</v>
      </c>
      <c r="K1053" s="5">
        <f>ABS(Table21[[#This Row],[Erorr 2]])</f>
        <v>2.1566666666666734E-2</v>
      </c>
      <c r="L1053" s="8">
        <f>Table21[[#This Row],[Abs Erorr 2]]/Table21[[#This Row],[Adj Close]]</f>
        <v>4.9242337755249759E-3</v>
      </c>
      <c r="M1053" s="6">
        <f t="shared" si="84"/>
        <v>4.3365999999999998</v>
      </c>
      <c r="N1053" s="11">
        <f>Table21[[#This Row],[Adj Close]]-Table21[[#This Row],[6-MA]]</f>
        <v>4.3099999999999916E-2</v>
      </c>
      <c r="O1053" s="12">
        <f>(Table21[[#This Row],[Adj Close]]-M1053)^2</f>
        <v>1.8576099999999928E-3</v>
      </c>
      <c r="P1053" s="12">
        <f>ABS(Table21[[#This Row],[Erorr 3]])</f>
        <v>4.3099999999999916E-2</v>
      </c>
      <c r="Q1053" s="182">
        <f>Table21[[#This Row],[Abs Erorr 3]]/Table21[[#This Row],[Adj Close]]</f>
        <v>9.8408566796812386E-3</v>
      </c>
    </row>
    <row r="1054" spans="1:17" x14ac:dyDescent="0.3">
      <c r="A1054" s="72">
        <v>44993</v>
      </c>
      <c r="B1054" s="95">
        <v>4.3982000000000001</v>
      </c>
      <c r="C1054" s="6">
        <f t="shared" si="81"/>
        <v>4.3796999999999997</v>
      </c>
      <c r="D1054" s="19">
        <f>Table21[[#This Row],[Adj Close]]-Table21[[#This Row],[Naive Trend ]]</f>
        <v>1.8500000000000405E-2</v>
      </c>
      <c r="E1054" s="7">
        <f t="shared" si="80"/>
        <v>3.4225000000001496E-4</v>
      </c>
      <c r="F1054" s="7">
        <f>ABS(Table21[[#This Row],[Erorr 1]])</f>
        <v>1.8500000000000405E-2</v>
      </c>
      <c r="G1054" s="8">
        <f>Table21[[#This Row],[Abs Erorr 1]]/Table21[[#This Row],[Adj Close]]</f>
        <v>4.2062661998091043E-3</v>
      </c>
      <c r="H1054" s="6">
        <f t="shared" si="83"/>
        <v>4.4197333333333333</v>
      </c>
      <c r="I1054" s="9">
        <f>(Table21[[#This Row],[Adj Close]]-Table21[[#This Row],[3-MA]])</f>
        <v>-2.1533333333333182E-2</v>
      </c>
      <c r="J1054" s="5">
        <f t="shared" si="82"/>
        <v>4.6368444444443792E-4</v>
      </c>
      <c r="K1054" s="5">
        <f>ABS(Table21[[#This Row],[Erorr 2]])</f>
        <v>2.1533333333333182E-2</v>
      </c>
      <c r="L1054" s="8">
        <f>Table21[[#This Row],[Abs Erorr 2]]/Table21[[#This Row],[Adj Close]]</f>
        <v>4.895942279417303E-3</v>
      </c>
      <c r="M1054" s="6">
        <f t="shared" si="84"/>
        <v>4.3473833333333332</v>
      </c>
      <c r="N1054" s="11">
        <f>Table21[[#This Row],[Adj Close]]-Table21[[#This Row],[6-MA]]</f>
        <v>5.0816666666666954E-2</v>
      </c>
      <c r="O1054" s="12">
        <f>(Table21[[#This Row],[Adj Close]]-M1054)^2</f>
        <v>2.5823336111111404E-3</v>
      </c>
      <c r="P1054" s="12">
        <f>ABS(Table21[[#This Row],[Erorr 3]])</f>
        <v>5.0816666666666954E-2</v>
      </c>
      <c r="Q1054" s="182">
        <f>Table21[[#This Row],[Abs Erorr 3]]/Table21[[#This Row],[Adj Close]]</f>
        <v>1.155396904794392E-2</v>
      </c>
    </row>
    <row r="1055" spans="1:17" x14ac:dyDescent="0.3">
      <c r="A1055" s="72">
        <v>44994</v>
      </c>
      <c r="B1055" s="95">
        <v>4.3796999999999997</v>
      </c>
      <c r="C1055" s="6">
        <f t="shared" si="81"/>
        <v>4.3982000000000001</v>
      </c>
      <c r="D1055" s="19">
        <f>Table21[[#This Row],[Adj Close]]-Table21[[#This Row],[Naive Trend ]]</f>
        <v>-1.8500000000000405E-2</v>
      </c>
      <c r="E1055" s="7">
        <f t="shared" si="80"/>
        <v>3.4225000000001496E-4</v>
      </c>
      <c r="F1055" s="7">
        <f>ABS(Table21[[#This Row],[Erorr 1]])</f>
        <v>1.8500000000000405E-2</v>
      </c>
      <c r="G1055" s="8">
        <f>Table21[[#This Row],[Abs Erorr 1]]/Table21[[#This Row],[Adj Close]]</f>
        <v>4.224033609608057E-3</v>
      </c>
      <c r="H1055" s="6">
        <f t="shared" si="83"/>
        <v>4.4012666666666673</v>
      </c>
      <c r="I1055" s="9">
        <f>(Table21[[#This Row],[Adj Close]]-Table21[[#This Row],[3-MA]])</f>
        <v>-2.1566666666667622E-2</v>
      </c>
      <c r="J1055" s="5">
        <f t="shared" si="82"/>
        <v>4.6512111111115232E-4</v>
      </c>
      <c r="K1055" s="5">
        <f>ABS(Table21[[#This Row],[Erorr 2]])</f>
        <v>2.1566666666667622E-2</v>
      </c>
      <c r="L1055" s="8">
        <f>Table21[[#This Row],[Abs Erorr 2]]/Table21[[#This Row],[Adj Close]]</f>
        <v>4.924233775525178E-3</v>
      </c>
      <c r="M1055" s="6">
        <f t="shared" si="84"/>
        <v>4.3720166666666662</v>
      </c>
      <c r="N1055" s="11">
        <f>Table21[[#This Row],[Adj Close]]-Table21[[#This Row],[6-MA]]</f>
        <v>7.6833333333334863E-3</v>
      </c>
      <c r="O1055" s="12">
        <f>(Table21[[#This Row],[Adj Close]]-M1055)^2</f>
        <v>5.9033611111113464E-5</v>
      </c>
      <c r="P1055" s="12">
        <f>ABS(Table21[[#This Row],[Erorr 3]])</f>
        <v>7.6833333333334863E-3</v>
      </c>
      <c r="Q1055" s="182">
        <f>Table21[[#This Row],[Abs Erorr 3]]/Table21[[#This Row],[Adj Close]]</f>
        <v>1.7543058504768561E-3</v>
      </c>
    </row>
    <row r="1056" spans="1:17" x14ac:dyDescent="0.3">
      <c r="A1056" s="72">
        <v>44995</v>
      </c>
      <c r="B1056" s="95">
        <v>4.3334999999999999</v>
      </c>
      <c r="C1056" s="6">
        <f t="shared" si="81"/>
        <v>4.3796999999999997</v>
      </c>
      <c r="D1056" s="19">
        <f>Table21[[#This Row],[Adj Close]]-Table21[[#This Row],[Naive Trend ]]</f>
        <v>-4.6199999999999797E-2</v>
      </c>
      <c r="E1056" s="7">
        <f t="shared" si="80"/>
        <v>2.1344399999999814E-3</v>
      </c>
      <c r="F1056" s="7">
        <f>ABS(Table21[[#This Row],[Erorr 1]])</f>
        <v>4.6199999999999797E-2</v>
      </c>
      <c r="G1056" s="8">
        <f>Table21[[#This Row],[Abs Erorr 1]]/Table21[[#This Row],[Adj Close]]</f>
        <v>1.0661128418137718E-2</v>
      </c>
      <c r="H1056" s="6">
        <f t="shared" si="83"/>
        <v>4.3858666666666659</v>
      </c>
      <c r="I1056" s="9">
        <f>(Table21[[#This Row],[Adj Close]]-Table21[[#This Row],[3-MA]])</f>
        <v>-5.2366666666666006E-2</v>
      </c>
      <c r="J1056" s="5">
        <f t="shared" si="82"/>
        <v>2.7422677777777086E-3</v>
      </c>
      <c r="K1056" s="5">
        <f>ABS(Table21[[#This Row],[Erorr 2]])</f>
        <v>5.2366666666666006E-2</v>
      </c>
      <c r="L1056" s="8">
        <f>Table21[[#This Row],[Abs Erorr 2]]/Table21[[#This Row],[Adj Close]]</f>
        <v>1.2084150609591787E-2</v>
      </c>
      <c r="M1056" s="6">
        <f t="shared" si="84"/>
        <v>4.3935666666666666</v>
      </c>
      <c r="N1056" s="11">
        <f>Table21[[#This Row],[Adj Close]]-Table21[[#This Row],[6-MA]]</f>
        <v>-6.0066666666666713E-2</v>
      </c>
      <c r="O1056" s="12">
        <f>(Table21[[#This Row],[Adj Close]]-M1056)^2</f>
        <v>3.6080044444444502E-3</v>
      </c>
      <c r="P1056" s="12">
        <f>ABS(Table21[[#This Row],[Erorr 3]])</f>
        <v>6.0066666666666713E-2</v>
      </c>
      <c r="Q1056" s="182">
        <f>Table21[[#This Row],[Abs Erorr 3]]/Table21[[#This Row],[Adj Close]]</f>
        <v>1.3861005345948243E-2</v>
      </c>
    </row>
    <row r="1057" spans="1:17" x14ac:dyDescent="0.3">
      <c r="A1057" s="72">
        <v>44998</v>
      </c>
      <c r="B1057" s="95">
        <v>4.3057999999999996</v>
      </c>
      <c r="C1057" s="6">
        <f t="shared" si="81"/>
        <v>4.3334999999999999</v>
      </c>
      <c r="D1057" s="19">
        <f>Table21[[#This Row],[Adj Close]]-Table21[[#This Row],[Naive Trend ]]</f>
        <v>-2.770000000000028E-2</v>
      </c>
      <c r="E1057" s="7">
        <f t="shared" si="80"/>
        <v>7.6729000000001551E-4</v>
      </c>
      <c r="F1057" s="7">
        <f>ABS(Table21[[#This Row],[Erorr 1]])</f>
        <v>2.770000000000028E-2</v>
      </c>
      <c r="G1057" s="8">
        <f>Table21[[#This Row],[Abs Erorr 1]]/Table21[[#This Row],[Adj Close]]</f>
        <v>6.4331831483116454E-3</v>
      </c>
      <c r="H1057" s="6">
        <f t="shared" si="83"/>
        <v>4.3704666666666663</v>
      </c>
      <c r="I1057" s="9">
        <f>(Table21[[#This Row],[Adj Close]]-Table21[[#This Row],[3-MA]])</f>
        <v>-6.466666666666665E-2</v>
      </c>
      <c r="J1057" s="5">
        <f t="shared" si="82"/>
        <v>4.1817777777777756E-3</v>
      </c>
      <c r="K1057" s="5">
        <f>ABS(Table21[[#This Row],[Erorr 2]])</f>
        <v>6.466666666666665E-2</v>
      </c>
      <c r="L1057" s="8">
        <f>Table21[[#This Row],[Abs Erorr 2]]/Table21[[#This Row],[Adj Close]]</f>
        <v>1.5018502175360365E-2</v>
      </c>
      <c r="M1057" s="6">
        <f t="shared" si="84"/>
        <v>4.3951000000000002</v>
      </c>
      <c r="N1057" s="11">
        <f>Table21[[#This Row],[Adj Close]]-Table21[[#This Row],[6-MA]]</f>
        <v>-8.9300000000000601E-2</v>
      </c>
      <c r="O1057" s="12">
        <f>(Table21[[#This Row],[Adj Close]]-M1057)^2</f>
        <v>7.9744900000001066E-3</v>
      </c>
      <c r="P1057" s="12">
        <f>ABS(Table21[[#This Row],[Erorr 3]])</f>
        <v>8.9300000000000601E-2</v>
      </c>
      <c r="Q1057" s="182">
        <f>Table21[[#This Row],[Abs Erorr 3]]/Table21[[#This Row],[Adj Close]]</f>
        <v>2.0739467694737473E-2</v>
      </c>
    </row>
    <row r="1058" spans="1:17" x14ac:dyDescent="0.3">
      <c r="A1058" s="72">
        <v>44999</v>
      </c>
      <c r="B1058" s="95">
        <v>4.3243</v>
      </c>
      <c r="C1058" s="6">
        <f t="shared" si="81"/>
        <v>4.3057999999999996</v>
      </c>
      <c r="D1058" s="19">
        <f>Table21[[#This Row],[Adj Close]]-Table21[[#This Row],[Naive Trend ]]</f>
        <v>1.8500000000000405E-2</v>
      </c>
      <c r="E1058" s="7">
        <f t="shared" si="80"/>
        <v>3.4225000000001496E-4</v>
      </c>
      <c r="F1058" s="7">
        <f>ABS(Table21[[#This Row],[Erorr 1]])</f>
        <v>1.8500000000000405E-2</v>
      </c>
      <c r="G1058" s="8">
        <f>Table21[[#This Row],[Abs Erorr 1]]/Table21[[#This Row],[Adj Close]]</f>
        <v>4.2781490645885821E-3</v>
      </c>
      <c r="H1058" s="6">
        <f t="shared" si="83"/>
        <v>4.339666666666667</v>
      </c>
      <c r="I1058" s="9">
        <f>(Table21[[#This Row],[Adj Close]]-Table21[[#This Row],[3-MA]])</f>
        <v>-1.5366666666666973E-2</v>
      </c>
      <c r="J1058" s="5">
        <f t="shared" si="82"/>
        <v>2.3613444444445385E-4</v>
      </c>
      <c r="K1058" s="5">
        <f>ABS(Table21[[#This Row],[Erorr 2]])</f>
        <v>1.5366666666666973E-2</v>
      </c>
      <c r="L1058" s="8">
        <f>Table21[[#This Row],[Abs Erorr 2]]/Table21[[#This Row],[Adj Close]]</f>
        <v>3.5535616554510491E-3</v>
      </c>
      <c r="M1058" s="6">
        <f t="shared" si="84"/>
        <v>4.3704666666666663</v>
      </c>
      <c r="N1058" s="11">
        <f>Table21[[#This Row],[Adj Close]]-Table21[[#This Row],[6-MA]]</f>
        <v>-4.6166666666666245E-2</v>
      </c>
      <c r="O1058" s="12">
        <f>(Table21[[#This Row],[Adj Close]]-M1058)^2</f>
        <v>2.1313611111110722E-3</v>
      </c>
      <c r="P1058" s="12">
        <f>ABS(Table21[[#This Row],[Erorr 3]])</f>
        <v>4.6166666666666245E-2</v>
      </c>
      <c r="Q1058" s="182">
        <f>Table21[[#This Row],[Abs Erorr 3]]/Table21[[#This Row],[Adj Close]]</f>
        <v>1.0676101719738743E-2</v>
      </c>
    </row>
    <row r="1059" spans="1:17" x14ac:dyDescent="0.3">
      <c r="A1059" s="72">
        <v>45000</v>
      </c>
      <c r="B1059" s="95">
        <v>4.1486999999999998</v>
      </c>
      <c r="C1059" s="6">
        <f t="shared" si="81"/>
        <v>4.3243</v>
      </c>
      <c r="D1059" s="19">
        <f>Table21[[#This Row],[Adj Close]]-Table21[[#This Row],[Naive Trend ]]</f>
        <v>-0.1756000000000002</v>
      </c>
      <c r="E1059" s="7">
        <f t="shared" si="80"/>
        <v>3.0835360000000072E-2</v>
      </c>
      <c r="F1059" s="7">
        <f>ABS(Table21[[#This Row],[Erorr 1]])</f>
        <v>0.1756000000000002</v>
      </c>
      <c r="G1059" s="8">
        <f>Table21[[#This Row],[Abs Erorr 1]]/Table21[[#This Row],[Adj Close]]</f>
        <v>4.2326511919396487E-2</v>
      </c>
      <c r="H1059" s="6">
        <f t="shared" si="83"/>
        <v>4.3212000000000002</v>
      </c>
      <c r="I1059" s="9">
        <f>(Table21[[#This Row],[Adj Close]]-Table21[[#This Row],[3-MA]])</f>
        <v>-0.17250000000000032</v>
      </c>
      <c r="J1059" s="5">
        <f t="shared" si="82"/>
        <v>2.9756250000000109E-2</v>
      </c>
      <c r="K1059" s="5">
        <f>ABS(Table21[[#This Row],[Erorr 2]])</f>
        <v>0.17250000000000032</v>
      </c>
      <c r="L1059" s="8">
        <f>Table21[[#This Row],[Abs Erorr 2]]/Table21[[#This Row],[Adj Close]]</f>
        <v>4.1579289898040432E-2</v>
      </c>
      <c r="M1059" s="6">
        <f t="shared" si="84"/>
        <v>4.3535333333333339</v>
      </c>
      <c r="N1059" s="11">
        <f>Table21[[#This Row],[Adj Close]]-Table21[[#This Row],[6-MA]]</f>
        <v>-0.20483333333333409</v>
      </c>
      <c r="O1059" s="12">
        <f>(Table21[[#This Row],[Adj Close]]-M1059)^2</f>
        <v>4.1956694444444755E-2</v>
      </c>
      <c r="P1059" s="12">
        <f>ABS(Table21[[#This Row],[Erorr 3]])</f>
        <v>0.20483333333333409</v>
      </c>
      <c r="Q1059" s="182">
        <f>Table21[[#This Row],[Abs Erorr 3]]/Table21[[#This Row],[Adj Close]]</f>
        <v>4.9372895927238439E-2</v>
      </c>
    </row>
    <row r="1060" spans="1:17" x14ac:dyDescent="0.3">
      <c r="A1060" s="72">
        <v>45001</v>
      </c>
      <c r="B1060" s="95">
        <v>4.2225999999999999</v>
      </c>
      <c r="C1060" s="6">
        <f t="shared" si="81"/>
        <v>4.1486999999999998</v>
      </c>
      <c r="D1060" s="19">
        <f>Table21[[#This Row],[Adj Close]]-Table21[[#This Row],[Naive Trend ]]</f>
        <v>7.3900000000000077E-2</v>
      </c>
      <c r="E1060" s="7">
        <f t="shared" si="80"/>
        <v>5.4612100000000115E-3</v>
      </c>
      <c r="F1060" s="7">
        <f>ABS(Table21[[#This Row],[Erorr 1]])</f>
        <v>7.3900000000000077E-2</v>
      </c>
      <c r="G1060" s="8">
        <f>Table21[[#This Row],[Abs Erorr 1]]/Table21[[#This Row],[Adj Close]]</f>
        <v>1.7501065694122124E-2</v>
      </c>
      <c r="H1060" s="6">
        <f t="shared" si="83"/>
        <v>4.2595999999999998</v>
      </c>
      <c r="I1060" s="9">
        <f>(Table21[[#This Row],[Adj Close]]-Table21[[#This Row],[3-MA]])</f>
        <v>-3.6999999999999922E-2</v>
      </c>
      <c r="J1060" s="5">
        <f t="shared" si="82"/>
        <v>1.3689999999999941E-3</v>
      </c>
      <c r="K1060" s="5">
        <f>ABS(Table21[[#This Row],[Erorr 2]])</f>
        <v>3.6999999999999922E-2</v>
      </c>
      <c r="L1060" s="8">
        <f>Table21[[#This Row],[Abs Erorr 2]]/Table21[[#This Row],[Adj Close]]</f>
        <v>8.7623738928621995E-3</v>
      </c>
      <c r="M1060" s="6">
        <f t="shared" si="84"/>
        <v>4.3150333333333331</v>
      </c>
      <c r="N1060" s="11">
        <f>Table21[[#This Row],[Adj Close]]-Table21[[#This Row],[6-MA]]</f>
        <v>-9.2433333333333145E-2</v>
      </c>
      <c r="O1060" s="12">
        <f>(Table21[[#This Row],[Adj Close]]-M1060)^2</f>
        <v>8.5439211111110764E-3</v>
      </c>
      <c r="P1060" s="12">
        <f>ABS(Table21[[#This Row],[Erorr 3]])</f>
        <v>9.2433333333333145E-2</v>
      </c>
      <c r="Q1060" s="182">
        <f>Table21[[#This Row],[Abs Erorr 3]]/Table21[[#This Row],[Adj Close]]</f>
        <v>2.1890146671087279E-2</v>
      </c>
    </row>
    <row r="1061" spans="1:17" x14ac:dyDescent="0.3">
      <c r="A1061" s="72">
        <v>45002</v>
      </c>
      <c r="B1061" s="95">
        <v>4.1764000000000001</v>
      </c>
      <c r="C1061" s="6">
        <f t="shared" si="81"/>
        <v>4.2225999999999999</v>
      </c>
      <c r="D1061" s="19">
        <f>Table21[[#This Row],[Adj Close]]-Table21[[#This Row],[Naive Trend ]]</f>
        <v>-4.6199999999999797E-2</v>
      </c>
      <c r="E1061" s="7">
        <f t="shared" si="80"/>
        <v>2.1344399999999814E-3</v>
      </c>
      <c r="F1061" s="7">
        <f>ABS(Table21[[#This Row],[Erorr 1]])</f>
        <v>4.6199999999999797E-2</v>
      </c>
      <c r="G1061" s="8">
        <f>Table21[[#This Row],[Abs Erorr 1]]/Table21[[#This Row],[Adj Close]]</f>
        <v>1.1062158797050041E-2</v>
      </c>
      <c r="H1061" s="6">
        <f t="shared" si="83"/>
        <v>4.231866666666666</v>
      </c>
      <c r="I1061" s="9">
        <f>(Table21[[#This Row],[Adj Close]]-Table21[[#This Row],[3-MA]])</f>
        <v>-5.5466666666665887E-2</v>
      </c>
      <c r="J1061" s="5">
        <f t="shared" si="82"/>
        <v>3.0765511111110247E-3</v>
      </c>
      <c r="K1061" s="5">
        <f>ABS(Table21[[#This Row],[Erorr 2]])</f>
        <v>5.5466666666665887E-2</v>
      </c>
      <c r="L1061" s="8">
        <f>Table21[[#This Row],[Abs Erorr 2]]/Table21[[#This Row],[Adj Close]]</f>
        <v>1.3280975640902665E-2</v>
      </c>
      <c r="M1061" s="6">
        <f t="shared" si="84"/>
        <v>4.2857666666666665</v>
      </c>
      <c r="N1061" s="11">
        <f>Table21[[#This Row],[Adj Close]]-Table21[[#This Row],[6-MA]]</f>
        <v>-0.10936666666666639</v>
      </c>
      <c r="O1061" s="12">
        <f>(Table21[[#This Row],[Adj Close]]-M1061)^2</f>
        <v>1.1961067777777718E-2</v>
      </c>
      <c r="P1061" s="12">
        <f>ABS(Table21[[#This Row],[Erorr 3]])</f>
        <v>0.10936666666666639</v>
      </c>
      <c r="Q1061" s="182">
        <f>Table21[[#This Row],[Abs Erorr 3]]/Table21[[#This Row],[Adj Close]]</f>
        <v>2.6186827570794557E-2</v>
      </c>
    </row>
    <row r="1062" spans="1:17" x14ac:dyDescent="0.3">
      <c r="A1062" s="72">
        <v>45005</v>
      </c>
      <c r="B1062" s="95">
        <v>4.2225999999999999</v>
      </c>
      <c r="C1062" s="6">
        <f t="shared" si="81"/>
        <v>4.1764000000000001</v>
      </c>
      <c r="D1062" s="19">
        <f>Table21[[#This Row],[Adj Close]]-Table21[[#This Row],[Naive Trend ]]</f>
        <v>4.6199999999999797E-2</v>
      </c>
      <c r="E1062" s="7">
        <f t="shared" si="80"/>
        <v>2.1344399999999814E-3</v>
      </c>
      <c r="F1062" s="7">
        <f>ABS(Table21[[#This Row],[Erorr 1]])</f>
        <v>4.6199999999999797E-2</v>
      </c>
      <c r="G1062" s="8">
        <f>Table21[[#This Row],[Abs Erorr 1]]/Table21[[#This Row],[Adj Close]]</f>
        <v>1.0941126320276559E-2</v>
      </c>
      <c r="H1062" s="6">
        <f t="shared" si="83"/>
        <v>4.1825666666666663</v>
      </c>
      <c r="I1062" s="9">
        <f>(Table21[[#This Row],[Adj Close]]-Table21[[#This Row],[3-MA]])</f>
        <v>4.0033333333333587E-2</v>
      </c>
      <c r="J1062" s="5">
        <f t="shared" si="82"/>
        <v>1.602667777777798E-3</v>
      </c>
      <c r="K1062" s="5">
        <f>ABS(Table21[[#This Row],[Erorr 2]])</f>
        <v>4.0033333333333587E-2</v>
      </c>
      <c r="L1062" s="8">
        <f>Table21[[#This Row],[Abs Erorr 2]]/Table21[[#This Row],[Adj Close]]</f>
        <v>9.4807306714662972E-3</v>
      </c>
      <c r="M1062" s="6">
        <f t="shared" si="84"/>
        <v>4.2518833333333328</v>
      </c>
      <c r="N1062" s="11">
        <f>Table21[[#This Row],[Adj Close]]-Table21[[#This Row],[6-MA]]</f>
        <v>-2.9283333333332884E-2</v>
      </c>
      <c r="O1062" s="12">
        <f>(Table21[[#This Row],[Adj Close]]-M1062)^2</f>
        <v>8.5751361111108476E-4</v>
      </c>
      <c r="P1062" s="12">
        <f>ABS(Table21[[#This Row],[Erorr 3]])</f>
        <v>2.9283333333332884E-2</v>
      </c>
      <c r="Q1062" s="182">
        <f>Table21[[#This Row],[Abs Erorr 3]]/Table21[[#This Row],[Adj Close]]</f>
        <v>6.9349058242156219E-3</v>
      </c>
    </row>
    <row r="1063" spans="1:17" x14ac:dyDescent="0.3">
      <c r="A1063" s="72">
        <v>45006</v>
      </c>
      <c r="B1063" s="95">
        <v>4.2965999999999998</v>
      </c>
      <c r="C1063" s="6">
        <f t="shared" si="81"/>
        <v>4.2225999999999999</v>
      </c>
      <c r="D1063" s="19">
        <f>Table21[[#This Row],[Adj Close]]-Table21[[#This Row],[Naive Trend ]]</f>
        <v>7.3999999999999844E-2</v>
      </c>
      <c r="E1063" s="7">
        <f t="shared" si="80"/>
        <v>5.4759999999999765E-3</v>
      </c>
      <c r="F1063" s="7">
        <f>ABS(Table21[[#This Row],[Erorr 1]])</f>
        <v>7.3999999999999844E-2</v>
      </c>
      <c r="G1063" s="8">
        <f>Table21[[#This Row],[Abs Erorr 1]]/Table21[[#This Row],[Adj Close]]</f>
        <v>1.7222920448726864E-2</v>
      </c>
      <c r="H1063" s="6">
        <f t="shared" si="83"/>
        <v>4.2072000000000003</v>
      </c>
      <c r="I1063" s="9">
        <f>(Table21[[#This Row],[Adj Close]]-Table21[[#This Row],[3-MA]])</f>
        <v>8.939999999999948E-2</v>
      </c>
      <c r="J1063" s="5">
        <f t="shared" si="82"/>
        <v>7.9923599999999068E-3</v>
      </c>
      <c r="K1063" s="5">
        <f>ABS(Table21[[#This Row],[Erorr 2]])</f>
        <v>8.939999999999948E-2</v>
      </c>
      <c r="L1063" s="8">
        <f>Table21[[#This Row],[Abs Erorr 2]]/Table21[[#This Row],[Adj Close]]</f>
        <v>2.0807149839407783E-2</v>
      </c>
      <c r="M1063" s="6">
        <f t="shared" si="84"/>
        <v>4.2333999999999996</v>
      </c>
      <c r="N1063" s="11">
        <f>Table21[[#This Row],[Adj Close]]-Table21[[#This Row],[6-MA]]</f>
        <v>6.3200000000000145E-2</v>
      </c>
      <c r="O1063" s="12">
        <f>(Table21[[#This Row],[Adj Close]]-M1063)^2</f>
        <v>3.9942400000000187E-3</v>
      </c>
      <c r="P1063" s="12">
        <f>ABS(Table21[[#This Row],[Erorr 3]])</f>
        <v>6.3200000000000145E-2</v>
      </c>
      <c r="Q1063" s="182">
        <f>Table21[[#This Row],[Abs Erorr 3]]/Table21[[#This Row],[Adj Close]]</f>
        <v>1.4709305031885712E-2</v>
      </c>
    </row>
    <row r="1064" spans="1:17" x14ac:dyDescent="0.3">
      <c r="A1064" s="72">
        <v>45007</v>
      </c>
      <c r="B1064" s="95">
        <v>4.2411000000000003</v>
      </c>
      <c r="C1064" s="6">
        <f t="shared" si="81"/>
        <v>4.2965999999999998</v>
      </c>
      <c r="D1064" s="19">
        <f>Table21[[#This Row],[Adj Close]]-Table21[[#This Row],[Naive Trend ]]</f>
        <v>-5.5499999999999439E-2</v>
      </c>
      <c r="E1064" s="7">
        <f t="shared" si="80"/>
        <v>3.0802499999999376E-3</v>
      </c>
      <c r="F1064" s="7">
        <f>ABS(Table21[[#This Row],[Erorr 1]])</f>
        <v>5.5499999999999439E-2</v>
      </c>
      <c r="G1064" s="8">
        <f>Table21[[#This Row],[Abs Erorr 1]]/Table21[[#This Row],[Adj Close]]</f>
        <v>1.3086227629624256E-2</v>
      </c>
      <c r="H1064" s="6">
        <f t="shared" si="83"/>
        <v>4.2318666666666669</v>
      </c>
      <c r="I1064" s="9">
        <f>(Table21[[#This Row],[Adj Close]]-Table21[[#This Row],[3-MA]])</f>
        <v>9.2333333333334267E-3</v>
      </c>
      <c r="J1064" s="5">
        <f t="shared" si="82"/>
        <v>8.5254444444446165E-5</v>
      </c>
      <c r="K1064" s="5">
        <f>ABS(Table21[[#This Row],[Erorr 2]])</f>
        <v>9.2333333333334267E-3</v>
      </c>
      <c r="L1064" s="8">
        <f>Table21[[#This Row],[Abs Erorr 2]]/Table21[[#This Row],[Adj Close]]</f>
        <v>2.1771081401837792E-3</v>
      </c>
      <c r="M1064" s="6">
        <f t="shared" si="84"/>
        <v>4.231866666666666</v>
      </c>
      <c r="N1064" s="11">
        <f>Table21[[#This Row],[Adj Close]]-Table21[[#This Row],[6-MA]]</f>
        <v>9.2333333333343148E-3</v>
      </c>
      <c r="O1064" s="12">
        <f>(Table21[[#This Row],[Adj Close]]-M1064)^2</f>
        <v>8.5254444444462564E-5</v>
      </c>
      <c r="P1064" s="12">
        <f>ABS(Table21[[#This Row],[Erorr 3]])</f>
        <v>9.2333333333343148E-3</v>
      </c>
      <c r="Q1064" s="182">
        <f>Table21[[#This Row],[Abs Erorr 3]]/Table21[[#This Row],[Adj Close]]</f>
        <v>2.1771081401839886E-3</v>
      </c>
    </row>
    <row r="1065" spans="1:17" x14ac:dyDescent="0.3">
      <c r="A1065" s="72">
        <v>45008</v>
      </c>
      <c r="B1065" s="95">
        <v>4.2504</v>
      </c>
      <c r="C1065" s="6">
        <f t="shared" si="81"/>
        <v>4.2411000000000003</v>
      </c>
      <c r="D1065" s="19">
        <f>Table21[[#This Row],[Adj Close]]-Table21[[#This Row],[Naive Trend ]]</f>
        <v>9.2999999999996419E-3</v>
      </c>
      <c r="E1065" s="7">
        <f t="shared" si="80"/>
        <v>8.6489999999993339E-5</v>
      </c>
      <c r="F1065" s="7">
        <f>ABS(Table21[[#This Row],[Erorr 1]])</f>
        <v>9.2999999999996419E-3</v>
      </c>
      <c r="G1065" s="8">
        <f>Table21[[#This Row],[Abs Erorr 1]]/Table21[[#This Row],[Adj Close]]</f>
        <v>2.1880293619423214E-3</v>
      </c>
      <c r="H1065" s="6">
        <f t="shared" si="83"/>
        <v>4.2534333333333336</v>
      </c>
      <c r="I1065" s="9">
        <f>(Table21[[#This Row],[Adj Close]]-Table21[[#This Row],[3-MA]])</f>
        <v>-3.0333333333336654E-3</v>
      </c>
      <c r="J1065" s="5">
        <f t="shared" si="82"/>
        <v>9.2011111111131255E-6</v>
      </c>
      <c r="K1065" s="5">
        <f>ABS(Table21[[#This Row],[Erorr 2]])</f>
        <v>3.0333333333336654E-3</v>
      </c>
      <c r="L1065" s="8">
        <f>Table21[[#This Row],[Abs Erorr 2]]/Table21[[#This Row],[Adj Close]]</f>
        <v>7.1365832235405267E-4</v>
      </c>
      <c r="M1065" s="6">
        <f t="shared" si="84"/>
        <v>4.2179999999999991</v>
      </c>
      <c r="N1065" s="11">
        <f>Table21[[#This Row],[Adj Close]]-Table21[[#This Row],[6-MA]]</f>
        <v>3.2400000000000873E-2</v>
      </c>
      <c r="O1065" s="12">
        <f>(Table21[[#This Row],[Adj Close]]-M1065)^2</f>
        <v>1.0497600000000564E-3</v>
      </c>
      <c r="P1065" s="12">
        <f>ABS(Table21[[#This Row],[Erorr 3]])</f>
        <v>3.2400000000000873E-2</v>
      </c>
      <c r="Q1065" s="182">
        <f>Table21[[#This Row],[Abs Erorr 3]]/Table21[[#This Row],[Adj Close]]</f>
        <v>7.6228119706382626E-3</v>
      </c>
    </row>
    <row r="1066" spans="1:17" x14ac:dyDescent="0.3">
      <c r="A1066" s="72">
        <v>45009</v>
      </c>
      <c r="B1066" s="95">
        <v>4.2781000000000002</v>
      </c>
      <c r="C1066" s="6">
        <f t="shared" si="81"/>
        <v>4.2504</v>
      </c>
      <c r="D1066" s="19">
        <f>Table21[[#This Row],[Adj Close]]-Table21[[#This Row],[Naive Trend ]]</f>
        <v>2.770000000000028E-2</v>
      </c>
      <c r="E1066" s="7">
        <f t="shared" si="80"/>
        <v>7.6729000000001551E-4</v>
      </c>
      <c r="F1066" s="7">
        <f>ABS(Table21[[#This Row],[Erorr 1]])</f>
        <v>2.770000000000028E-2</v>
      </c>
      <c r="G1066" s="8">
        <f>Table21[[#This Row],[Abs Erorr 1]]/Table21[[#This Row],[Adj Close]]</f>
        <v>6.4748369603329229E-3</v>
      </c>
      <c r="H1066" s="6">
        <f t="shared" si="83"/>
        <v>4.2626999999999997</v>
      </c>
      <c r="I1066" s="9">
        <f>(Table21[[#This Row],[Adj Close]]-Table21[[#This Row],[3-MA]])</f>
        <v>1.5400000000000524E-2</v>
      </c>
      <c r="J1066" s="5">
        <f t="shared" si="82"/>
        <v>2.3716000000001614E-4</v>
      </c>
      <c r="K1066" s="5">
        <f>ABS(Table21[[#This Row],[Erorr 2]])</f>
        <v>1.5400000000000524E-2</v>
      </c>
      <c r="L1066" s="8">
        <f>Table21[[#This Row],[Abs Erorr 2]]/Table21[[#This Row],[Adj Close]]</f>
        <v>3.5997288515931193E-3</v>
      </c>
      <c r="M1066" s="6">
        <f t="shared" si="84"/>
        <v>4.2349499999999995</v>
      </c>
      <c r="N1066" s="11">
        <f>Table21[[#This Row],[Adj Close]]-Table21[[#This Row],[6-MA]]</f>
        <v>4.3150000000000688E-2</v>
      </c>
      <c r="O1066" s="12">
        <f>(Table21[[#This Row],[Adj Close]]-M1066)^2</f>
        <v>1.8619225000000594E-3</v>
      </c>
      <c r="P1066" s="12">
        <f>ABS(Table21[[#This Row],[Erorr 3]])</f>
        <v>4.3150000000000688E-2</v>
      </c>
      <c r="Q1066" s="182">
        <f>Table21[[#This Row],[Abs Erorr 3]]/Table21[[#This Row],[Adj Close]]</f>
        <v>1.0086253243262356E-2</v>
      </c>
    </row>
    <row r="1067" spans="1:17" x14ac:dyDescent="0.3">
      <c r="A1067" s="72">
        <v>45012</v>
      </c>
      <c r="B1067" s="95">
        <v>4.3150000000000004</v>
      </c>
      <c r="C1067" s="6">
        <f t="shared" si="81"/>
        <v>4.2781000000000002</v>
      </c>
      <c r="D1067" s="19">
        <f>Table21[[#This Row],[Adj Close]]-Table21[[#This Row],[Naive Trend ]]</f>
        <v>3.6900000000000155E-2</v>
      </c>
      <c r="E1067" s="7">
        <f t="shared" si="80"/>
        <v>1.3616100000000114E-3</v>
      </c>
      <c r="F1067" s="7">
        <f>ABS(Table21[[#This Row],[Erorr 1]])</f>
        <v>3.6900000000000155E-2</v>
      </c>
      <c r="G1067" s="8">
        <f>Table21[[#This Row],[Abs Erorr 1]]/Table21[[#This Row],[Adj Close]]</f>
        <v>8.5515643105446466E-3</v>
      </c>
      <c r="H1067" s="6">
        <f t="shared" si="83"/>
        <v>4.2565333333333335</v>
      </c>
      <c r="I1067" s="9">
        <f>(Table21[[#This Row],[Adj Close]]-Table21[[#This Row],[3-MA]])</f>
        <v>5.8466666666666889E-2</v>
      </c>
      <c r="J1067" s="5">
        <f t="shared" si="82"/>
        <v>3.4183511111111372E-3</v>
      </c>
      <c r="K1067" s="5">
        <f>ABS(Table21[[#This Row],[Erorr 2]])</f>
        <v>5.8466666666666889E-2</v>
      </c>
      <c r="L1067" s="8">
        <f>Table21[[#This Row],[Abs Erorr 2]]/Table21[[#This Row],[Adj Close]]</f>
        <v>1.3549633062958722E-2</v>
      </c>
      <c r="M1067" s="6">
        <f t="shared" si="84"/>
        <v>4.2442000000000002</v>
      </c>
      <c r="N1067" s="11">
        <f>Table21[[#This Row],[Adj Close]]-Table21[[#This Row],[6-MA]]</f>
        <v>7.0800000000000196E-2</v>
      </c>
      <c r="O1067" s="12">
        <f>(Table21[[#This Row],[Adj Close]]-M1067)^2</f>
        <v>5.0126400000000274E-3</v>
      </c>
      <c r="P1067" s="12">
        <f>ABS(Table21[[#This Row],[Erorr 3]])</f>
        <v>7.0800000000000196E-2</v>
      </c>
      <c r="Q1067" s="182">
        <f>Table21[[#This Row],[Abs Erorr 3]]/Table21[[#This Row],[Adj Close]]</f>
        <v>1.6407879490150681E-2</v>
      </c>
    </row>
    <row r="1068" spans="1:17" x14ac:dyDescent="0.3">
      <c r="A1068" s="72">
        <v>45013</v>
      </c>
      <c r="B1068" s="95">
        <v>4.3243</v>
      </c>
      <c r="C1068" s="6">
        <f t="shared" si="81"/>
        <v>4.3150000000000004</v>
      </c>
      <c r="D1068" s="19">
        <f>Table21[[#This Row],[Adj Close]]-Table21[[#This Row],[Naive Trend ]]</f>
        <v>9.2999999999996419E-3</v>
      </c>
      <c r="E1068" s="7">
        <f t="shared" si="80"/>
        <v>8.6489999999993339E-5</v>
      </c>
      <c r="F1068" s="7">
        <f>ABS(Table21[[#This Row],[Erorr 1]])</f>
        <v>9.2999999999996419E-3</v>
      </c>
      <c r="G1068" s="8">
        <f>Table21[[#This Row],[Abs Erorr 1]]/Table21[[#This Row],[Adj Close]]</f>
        <v>2.1506370973335895E-3</v>
      </c>
      <c r="H1068" s="6">
        <f t="shared" si="83"/>
        <v>4.2811666666666675</v>
      </c>
      <c r="I1068" s="9">
        <f>(Table21[[#This Row],[Adj Close]]-Table21[[#This Row],[3-MA]])</f>
        <v>4.313333333333258E-2</v>
      </c>
      <c r="J1068" s="5">
        <f t="shared" si="82"/>
        <v>1.8604844444443794E-3</v>
      </c>
      <c r="K1068" s="5">
        <f>ABS(Table21[[#This Row],[Erorr 2]])</f>
        <v>4.313333333333258E-2</v>
      </c>
      <c r="L1068" s="8">
        <f>Table21[[#This Row],[Abs Erorr 2]]/Table21[[#This Row],[Adj Close]]</f>
        <v>9.974639440680012E-3</v>
      </c>
      <c r="M1068" s="6">
        <f t="shared" si="84"/>
        <v>4.2673000000000005</v>
      </c>
      <c r="N1068" s="11">
        <f>Table21[[#This Row],[Adj Close]]-Table21[[#This Row],[6-MA]]</f>
        <v>5.6999999999999496E-2</v>
      </c>
      <c r="O1068" s="12">
        <f>(Table21[[#This Row],[Adj Close]]-M1068)^2</f>
        <v>3.2489999999999425E-3</v>
      </c>
      <c r="P1068" s="12">
        <f>ABS(Table21[[#This Row],[Erorr 3]])</f>
        <v>5.6999999999999496E-2</v>
      </c>
      <c r="Q1068" s="182">
        <f>Table21[[#This Row],[Abs Erorr 3]]/Table21[[#This Row],[Adj Close]]</f>
        <v>1.3181324144948199E-2</v>
      </c>
    </row>
    <row r="1069" spans="1:17" x14ac:dyDescent="0.3">
      <c r="A1069" s="72">
        <v>45014</v>
      </c>
      <c r="B1069" s="95">
        <v>4.3796999999999997</v>
      </c>
      <c r="C1069" s="6">
        <f t="shared" si="81"/>
        <v>4.3243</v>
      </c>
      <c r="D1069" s="19">
        <f>Table21[[#This Row],[Adj Close]]-Table21[[#This Row],[Naive Trend ]]</f>
        <v>5.5399999999999672E-2</v>
      </c>
      <c r="E1069" s="7">
        <f t="shared" si="80"/>
        <v>3.0691599999999636E-3</v>
      </c>
      <c r="F1069" s="7">
        <f>ABS(Table21[[#This Row],[Erorr 1]])</f>
        <v>5.5399999999999672E-2</v>
      </c>
      <c r="G1069" s="8">
        <f>Table21[[#This Row],[Abs Erorr 1]]/Table21[[#This Row],[Adj Close]]</f>
        <v>1.2649268214717829E-2</v>
      </c>
      <c r="H1069" s="6">
        <f t="shared" si="83"/>
        <v>4.3058000000000005</v>
      </c>
      <c r="I1069" s="9">
        <f>(Table21[[#This Row],[Adj Close]]-Table21[[#This Row],[3-MA]])</f>
        <v>7.3899999999999189E-2</v>
      </c>
      <c r="J1069" s="5">
        <f t="shared" si="82"/>
        <v>5.4612099999998805E-3</v>
      </c>
      <c r="K1069" s="5">
        <f>ABS(Table21[[#This Row],[Erorr 2]])</f>
        <v>7.3899999999999189E-2</v>
      </c>
      <c r="L1069" s="8">
        <f>Table21[[#This Row],[Abs Erorr 2]]/Table21[[#This Row],[Adj Close]]</f>
        <v>1.6873301824325684E-2</v>
      </c>
      <c r="M1069" s="6">
        <f t="shared" si="84"/>
        <v>4.284250000000001</v>
      </c>
      <c r="N1069" s="11">
        <f>Table21[[#This Row],[Adj Close]]-Table21[[#This Row],[6-MA]]</f>
        <v>9.5449999999998703E-2</v>
      </c>
      <c r="O1069" s="12">
        <f>(Table21[[#This Row],[Adj Close]]-M1069)^2</f>
        <v>9.1107024999997517E-3</v>
      </c>
      <c r="P1069" s="12">
        <f>ABS(Table21[[#This Row],[Erorr 3]])</f>
        <v>9.5449999999998703E-2</v>
      </c>
      <c r="Q1069" s="182">
        <f>Table21[[#This Row],[Abs Erorr 3]]/Table21[[#This Row],[Adj Close]]</f>
        <v>2.1793730164166202E-2</v>
      </c>
    </row>
    <row r="1070" spans="1:17" x14ac:dyDescent="0.3">
      <c r="A1070" s="72">
        <v>45015</v>
      </c>
      <c r="B1070" s="95">
        <v>4.4721000000000002</v>
      </c>
      <c r="C1070" s="6">
        <f t="shared" si="81"/>
        <v>4.3796999999999997</v>
      </c>
      <c r="D1070" s="19">
        <f>Table21[[#This Row],[Adj Close]]-Table21[[#This Row],[Naive Trend ]]</f>
        <v>9.2400000000000482E-2</v>
      </c>
      <c r="E1070" s="7">
        <f t="shared" si="80"/>
        <v>8.5377600000000886E-3</v>
      </c>
      <c r="F1070" s="7">
        <f>ABS(Table21[[#This Row],[Erorr 1]])</f>
        <v>9.2400000000000482E-2</v>
      </c>
      <c r="G1070" s="8">
        <f>Table21[[#This Row],[Abs Erorr 1]]/Table21[[#This Row],[Adj Close]]</f>
        <v>2.0661434225531735E-2</v>
      </c>
      <c r="H1070" s="6">
        <f t="shared" si="83"/>
        <v>4.339666666666667</v>
      </c>
      <c r="I1070" s="9">
        <f>(Table21[[#This Row],[Adj Close]]-Table21[[#This Row],[3-MA]])</f>
        <v>0.13243333333333318</v>
      </c>
      <c r="J1070" s="5">
        <f t="shared" si="82"/>
        <v>1.7538587777777736E-2</v>
      </c>
      <c r="K1070" s="5">
        <f>ABS(Table21[[#This Row],[Erorr 2]])</f>
        <v>0.13243333333333318</v>
      </c>
      <c r="L1070" s="8">
        <f>Table21[[#This Row],[Abs Erorr 2]]/Table21[[#This Row],[Adj Close]]</f>
        <v>2.9613231665958539E-2</v>
      </c>
      <c r="M1070" s="6">
        <f t="shared" si="84"/>
        <v>4.2981000000000007</v>
      </c>
      <c r="N1070" s="11">
        <f>Table21[[#This Row],[Adj Close]]-Table21[[#This Row],[6-MA]]</f>
        <v>0.17399999999999949</v>
      </c>
      <c r="O1070" s="12">
        <f>(Table21[[#This Row],[Adj Close]]-M1070)^2</f>
        <v>3.027599999999982E-2</v>
      </c>
      <c r="P1070" s="12">
        <f>ABS(Table21[[#This Row],[Erorr 3]])</f>
        <v>0.17399999999999949</v>
      </c>
      <c r="Q1070" s="182">
        <f>Table21[[#This Row],[Abs Erorr 3]]/Table21[[#This Row],[Adj Close]]</f>
        <v>3.8907895619507499E-2</v>
      </c>
    </row>
    <row r="1071" spans="1:17" x14ac:dyDescent="0.3">
      <c r="A1071" s="72">
        <v>45016</v>
      </c>
      <c r="B1071" s="95">
        <v>4.5368000000000004</v>
      </c>
      <c r="C1071" s="6">
        <f t="shared" si="81"/>
        <v>4.4721000000000002</v>
      </c>
      <c r="D1071" s="19">
        <f>Table21[[#This Row],[Adj Close]]-Table21[[#This Row],[Naive Trend ]]</f>
        <v>6.4700000000000202E-2</v>
      </c>
      <c r="E1071" s="7">
        <f t="shared" si="80"/>
        <v>4.186090000000026E-3</v>
      </c>
      <c r="F1071" s="7">
        <f>ABS(Table21[[#This Row],[Erorr 1]])</f>
        <v>6.4700000000000202E-2</v>
      </c>
      <c r="G1071" s="8">
        <f>Table21[[#This Row],[Abs Erorr 1]]/Table21[[#This Row],[Adj Close]]</f>
        <v>1.4261153235760932E-2</v>
      </c>
      <c r="H1071" s="6">
        <f t="shared" si="83"/>
        <v>4.3920333333333339</v>
      </c>
      <c r="I1071" s="9">
        <f>(Table21[[#This Row],[Adj Close]]-Table21[[#This Row],[3-MA]])</f>
        <v>0.14476666666666649</v>
      </c>
      <c r="J1071" s="5">
        <f t="shared" si="82"/>
        <v>2.0957387777777725E-2</v>
      </c>
      <c r="K1071" s="5">
        <f>ABS(Table21[[#This Row],[Erorr 2]])</f>
        <v>0.14476666666666649</v>
      </c>
      <c r="L1071" s="8">
        <f>Table21[[#This Row],[Abs Erorr 2]]/Table21[[#This Row],[Adj Close]]</f>
        <v>3.190942220654789E-2</v>
      </c>
      <c r="M1071" s="6">
        <f t="shared" si="84"/>
        <v>4.3366000000000007</v>
      </c>
      <c r="N1071" s="11">
        <f>Table21[[#This Row],[Adj Close]]-Table21[[#This Row],[6-MA]]</f>
        <v>0.20019999999999971</v>
      </c>
      <c r="O1071" s="12">
        <f>(Table21[[#This Row],[Adj Close]]-M1071)^2</f>
        <v>4.0080039999999886E-2</v>
      </c>
      <c r="P1071" s="12">
        <f>ABS(Table21[[#This Row],[Erorr 3]])</f>
        <v>0.20019999999999971</v>
      </c>
      <c r="Q1071" s="182">
        <f>Table21[[#This Row],[Abs Erorr 3]]/Table21[[#This Row],[Adj Close]]</f>
        <v>4.4128019749603176E-2</v>
      </c>
    </row>
    <row r="1072" spans="1:17" x14ac:dyDescent="0.3">
      <c r="A1072" s="72">
        <v>45019</v>
      </c>
      <c r="B1072" s="95">
        <v>4.5091000000000001</v>
      </c>
      <c r="C1072" s="6">
        <f t="shared" si="81"/>
        <v>4.5368000000000004</v>
      </c>
      <c r="D1072" s="19">
        <f>Table21[[#This Row],[Adj Close]]-Table21[[#This Row],[Naive Trend ]]</f>
        <v>-2.770000000000028E-2</v>
      </c>
      <c r="E1072" s="7">
        <f t="shared" si="80"/>
        <v>7.6729000000001551E-4</v>
      </c>
      <c r="F1072" s="7">
        <f>ABS(Table21[[#This Row],[Erorr 1]])</f>
        <v>2.770000000000028E-2</v>
      </c>
      <c r="G1072" s="8">
        <f>Table21[[#This Row],[Abs Erorr 1]]/Table21[[#This Row],[Adj Close]]</f>
        <v>6.1431327759420458E-3</v>
      </c>
      <c r="H1072" s="6">
        <f t="shared" si="83"/>
        <v>4.4628666666666668</v>
      </c>
      <c r="I1072" s="9">
        <f>(Table21[[#This Row],[Adj Close]]-Table21[[#This Row],[3-MA]])</f>
        <v>4.6233333333333348E-2</v>
      </c>
      <c r="J1072" s="5">
        <f t="shared" si="82"/>
        <v>2.1375211111111124E-3</v>
      </c>
      <c r="K1072" s="5">
        <f>ABS(Table21[[#This Row],[Erorr 2]])</f>
        <v>4.6233333333333348E-2</v>
      </c>
      <c r="L1072" s="8">
        <f>Table21[[#This Row],[Abs Erorr 2]]/Table21[[#This Row],[Adj Close]]</f>
        <v>1.0253339542998237E-2</v>
      </c>
      <c r="M1072" s="6">
        <f t="shared" si="84"/>
        <v>4.3843333333333332</v>
      </c>
      <c r="N1072" s="11">
        <f>Table21[[#This Row],[Adj Close]]-Table21[[#This Row],[6-MA]]</f>
        <v>0.12476666666666691</v>
      </c>
      <c r="O1072" s="12">
        <f>(Table21[[#This Row],[Adj Close]]-M1072)^2</f>
        <v>1.5566721111111173E-2</v>
      </c>
      <c r="P1072" s="12">
        <f>ABS(Table21[[#This Row],[Erorr 3]])</f>
        <v>0.12476666666666691</v>
      </c>
      <c r="Q1072" s="182">
        <f>Table21[[#This Row],[Abs Erorr 3]]/Table21[[#This Row],[Adj Close]]</f>
        <v>2.7669971095488438E-2</v>
      </c>
    </row>
    <row r="1073" spans="1:17" x14ac:dyDescent="0.3">
      <c r="A1073" s="72">
        <v>45020</v>
      </c>
      <c r="B1073" s="95">
        <v>4.5368000000000004</v>
      </c>
      <c r="C1073" s="6">
        <f t="shared" si="81"/>
        <v>4.5091000000000001</v>
      </c>
      <c r="D1073" s="19">
        <f>Table21[[#This Row],[Adj Close]]-Table21[[#This Row],[Naive Trend ]]</f>
        <v>2.770000000000028E-2</v>
      </c>
      <c r="E1073" s="7">
        <f t="shared" si="80"/>
        <v>7.6729000000001551E-4</v>
      </c>
      <c r="F1073" s="7">
        <f>ABS(Table21[[#This Row],[Erorr 1]])</f>
        <v>2.770000000000028E-2</v>
      </c>
      <c r="G1073" s="8">
        <f>Table21[[#This Row],[Abs Erorr 1]]/Table21[[#This Row],[Adj Close]]</f>
        <v>6.105625110209901E-3</v>
      </c>
      <c r="H1073" s="6">
        <f t="shared" si="83"/>
        <v>4.5060000000000002</v>
      </c>
      <c r="I1073" s="9">
        <f>(Table21[[#This Row],[Adj Close]]-Table21[[#This Row],[3-MA]])</f>
        <v>3.0800000000000161E-2</v>
      </c>
      <c r="J1073" s="5">
        <f t="shared" si="82"/>
        <v>9.4864000000000992E-4</v>
      </c>
      <c r="K1073" s="5">
        <f>ABS(Table21[[#This Row],[Erorr 2]])</f>
        <v>3.0800000000000161E-2</v>
      </c>
      <c r="L1073" s="8">
        <f>Table21[[#This Row],[Abs Erorr 2]]/Table21[[#This Row],[Adj Close]]</f>
        <v>6.7889261153236107E-3</v>
      </c>
      <c r="M1073" s="6">
        <f t="shared" si="84"/>
        <v>4.4228333333333332</v>
      </c>
      <c r="N1073" s="11">
        <f>Table21[[#This Row],[Adj Close]]-Table21[[#This Row],[6-MA]]</f>
        <v>0.11396666666666722</v>
      </c>
      <c r="O1073" s="12">
        <f>(Table21[[#This Row],[Adj Close]]-M1073)^2</f>
        <v>1.2988401111111237E-2</v>
      </c>
      <c r="P1073" s="12">
        <f>ABS(Table21[[#This Row],[Erorr 3]])</f>
        <v>0.11396666666666722</v>
      </c>
      <c r="Q1073" s="182">
        <f>Table21[[#This Row],[Abs Erorr 3]]/Table21[[#This Row],[Adj Close]]</f>
        <v>2.5120496091224475E-2</v>
      </c>
    </row>
    <row r="1074" spans="1:17" x14ac:dyDescent="0.3">
      <c r="A1074" s="72">
        <v>45021</v>
      </c>
      <c r="B1074" s="95">
        <v>4.5275999999999996</v>
      </c>
      <c r="C1074" s="6">
        <f t="shared" si="81"/>
        <v>4.5368000000000004</v>
      </c>
      <c r="D1074" s="19">
        <f>Table21[[#This Row],[Adj Close]]-Table21[[#This Row],[Naive Trend ]]</f>
        <v>-9.2000000000007631E-3</v>
      </c>
      <c r="E1074" s="7">
        <f t="shared" si="80"/>
        <v>8.4640000000014043E-5</v>
      </c>
      <c r="F1074" s="7">
        <f>ABS(Table21[[#This Row],[Erorr 1]])</f>
        <v>9.2000000000007631E-3</v>
      </c>
      <c r="G1074" s="8">
        <f>Table21[[#This Row],[Abs Erorr 1]]/Table21[[#This Row],[Adj Close]]</f>
        <v>2.0319816238185272E-3</v>
      </c>
      <c r="H1074" s="6">
        <f t="shared" si="83"/>
        <v>4.5275666666666661</v>
      </c>
      <c r="I1074" s="9">
        <f>(Table21[[#This Row],[Adj Close]]-Table21[[#This Row],[3-MA]])</f>
        <v>3.3333333333551707E-5</v>
      </c>
      <c r="J1074" s="5">
        <f t="shared" si="82"/>
        <v>1.1111111111256694E-9</v>
      </c>
      <c r="K1074" s="5">
        <f>ABS(Table21[[#This Row],[Erorr 2]])</f>
        <v>3.3333333333551707E-5</v>
      </c>
      <c r="L1074" s="8">
        <f>Table21[[#This Row],[Abs Erorr 2]]/Table21[[#This Row],[Adj Close]]</f>
        <v>7.3622522602596764E-6</v>
      </c>
      <c r="M1074" s="6">
        <f t="shared" si="84"/>
        <v>4.4598000000000004</v>
      </c>
      <c r="N1074" s="11">
        <f>Table21[[#This Row],[Adj Close]]-Table21[[#This Row],[6-MA]]</f>
        <v>6.7799999999999194E-2</v>
      </c>
      <c r="O1074" s="12">
        <f>(Table21[[#This Row],[Adj Close]]-M1074)^2</f>
        <v>4.5968399999998903E-3</v>
      </c>
      <c r="P1074" s="12">
        <f>ABS(Table21[[#This Row],[Erorr 3]])</f>
        <v>6.7799999999999194E-2</v>
      </c>
      <c r="Q1074" s="182">
        <f>Table21[[#This Row],[Abs Erorr 3]]/Table21[[#This Row],[Adj Close]]</f>
        <v>1.49748210972699E-2</v>
      </c>
    </row>
    <row r="1075" spans="1:17" x14ac:dyDescent="0.3">
      <c r="A1075" s="72">
        <v>45022</v>
      </c>
      <c r="B1075" s="95">
        <v>4.4997999999999996</v>
      </c>
      <c r="C1075" s="6">
        <f t="shared" si="81"/>
        <v>4.5275999999999996</v>
      </c>
      <c r="D1075" s="19">
        <f>Table21[[#This Row],[Adj Close]]-Table21[[#This Row],[Naive Trend ]]</f>
        <v>-2.7800000000000047E-2</v>
      </c>
      <c r="E1075" s="7">
        <f t="shared" si="80"/>
        <v>7.7284000000000261E-4</v>
      </c>
      <c r="F1075" s="7">
        <f>ABS(Table21[[#This Row],[Erorr 1]])</f>
        <v>2.7800000000000047E-2</v>
      </c>
      <c r="G1075" s="8">
        <f>Table21[[#This Row],[Abs Erorr 1]]/Table21[[#This Row],[Adj Close]]</f>
        <v>6.1780523578825837E-3</v>
      </c>
      <c r="H1075" s="6">
        <f t="shared" si="83"/>
        <v>4.5244999999999997</v>
      </c>
      <c r="I1075" s="9">
        <f>(Table21[[#This Row],[Adj Close]]-Table21[[#This Row],[3-MA]])</f>
        <v>-2.4700000000000166E-2</v>
      </c>
      <c r="J1075" s="5">
        <f t="shared" si="82"/>
        <v>6.1009000000000822E-4</v>
      </c>
      <c r="K1075" s="5">
        <f>ABS(Table21[[#This Row],[Erorr 2]])</f>
        <v>2.4700000000000166E-2</v>
      </c>
      <c r="L1075" s="8">
        <f>Table21[[#This Row],[Abs Erorr 2]]/Table21[[#This Row],[Adj Close]]</f>
        <v>5.4891328503489422E-3</v>
      </c>
      <c r="M1075" s="6">
        <f t="shared" si="84"/>
        <v>4.4936833333333333</v>
      </c>
      <c r="N1075" s="11">
        <f>Table21[[#This Row],[Adj Close]]-Table21[[#This Row],[6-MA]]</f>
        <v>6.1166666666663261E-3</v>
      </c>
      <c r="O1075" s="12">
        <f>(Table21[[#This Row],[Adj Close]]-M1075)^2</f>
        <v>3.7413611111106945E-5</v>
      </c>
      <c r="P1075" s="12">
        <f>ABS(Table21[[#This Row],[Erorr 3]])</f>
        <v>6.1166666666663261E-3</v>
      </c>
      <c r="Q1075" s="182">
        <f>Table21[[#This Row],[Abs Erorr 3]]/Table21[[#This Row],[Adj Close]]</f>
        <v>1.3593196734668933E-3</v>
      </c>
    </row>
    <row r="1076" spans="1:17" x14ac:dyDescent="0.3">
      <c r="A1076" s="72">
        <v>45026</v>
      </c>
      <c r="B1076" s="95">
        <v>4.4535999999999998</v>
      </c>
      <c r="C1076" s="6">
        <f t="shared" si="81"/>
        <v>4.4997999999999996</v>
      </c>
      <c r="D1076" s="19">
        <f>Table21[[#This Row],[Adj Close]]-Table21[[#This Row],[Naive Trend ]]</f>
        <v>-4.6199999999999797E-2</v>
      </c>
      <c r="E1076" s="7">
        <f t="shared" si="80"/>
        <v>2.1344399999999814E-3</v>
      </c>
      <c r="F1076" s="7">
        <f>ABS(Table21[[#This Row],[Erorr 1]])</f>
        <v>4.6199999999999797E-2</v>
      </c>
      <c r="G1076" s="8">
        <f>Table21[[#This Row],[Abs Erorr 1]]/Table21[[#This Row],[Adj Close]]</f>
        <v>1.0373630321537586E-2</v>
      </c>
      <c r="H1076" s="6">
        <f t="shared" si="83"/>
        <v>4.5213999999999999</v>
      </c>
      <c r="I1076" s="9">
        <f>(Table21[[#This Row],[Adj Close]]-Table21[[#This Row],[3-MA]])</f>
        <v>-6.7800000000000082E-2</v>
      </c>
      <c r="J1076" s="5">
        <f t="shared" si="82"/>
        <v>4.5968400000000109E-3</v>
      </c>
      <c r="K1076" s="5">
        <f>ABS(Table21[[#This Row],[Erorr 2]])</f>
        <v>6.7800000000000082E-2</v>
      </c>
      <c r="L1076" s="8">
        <f>Table21[[#This Row],[Abs Erorr 2]]/Table21[[#This Row],[Adj Close]]</f>
        <v>1.5223639303035765E-2</v>
      </c>
      <c r="M1076" s="6">
        <f t="shared" si="84"/>
        <v>4.5137</v>
      </c>
      <c r="N1076" s="11">
        <f>Table21[[#This Row],[Adj Close]]-Table21[[#This Row],[6-MA]]</f>
        <v>-6.0100000000000264E-2</v>
      </c>
      <c r="O1076" s="12">
        <f>(Table21[[#This Row],[Adj Close]]-M1076)^2</f>
        <v>3.6120100000000318E-3</v>
      </c>
      <c r="P1076" s="12">
        <f>ABS(Table21[[#This Row],[Erorr 3]])</f>
        <v>6.0100000000000264E-2</v>
      </c>
      <c r="Q1076" s="182">
        <f>Table21[[#This Row],[Abs Erorr 3]]/Table21[[#This Row],[Adj Close]]</f>
        <v>1.3494700916112868E-2</v>
      </c>
    </row>
    <row r="1077" spans="1:17" x14ac:dyDescent="0.3">
      <c r="A1077" s="72">
        <v>45027</v>
      </c>
      <c r="B1077" s="95">
        <v>4.5183</v>
      </c>
      <c r="C1077" s="6">
        <f t="shared" si="81"/>
        <v>4.4535999999999998</v>
      </c>
      <c r="D1077" s="19">
        <f>Table21[[#This Row],[Adj Close]]-Table21[[#This Row],[Naive Trend ]]</f>
        <v>6.4700000000000202E-2</v>
      </c>
      <c r="E1077" s="7">
        <f t="shared" si="80"/>
        <v>4.186090000000026E-3</v>
      </c>
      <c r="F1077" s="7">
        <f>ABS(Table21[[#This Row],[Erorr 1]])</f>
        <v>6.4700000000000202E-2</v>
      </c>
      <c r="G1077" s="8">
        <f>Table21[[#This Row],[Abs Erorr 1]]/Table21[[#This Row],[Adj Close]]</f>
        <v>1.4319544961600646E-2</v>
      </c>
      <c r="H1077" s="6">
        <f t="shared" si="83"/>
        <v>4.4936666666666669</v>
      </c>
      <c r="I1077" s="9">
        <f>(Table21[[#This Row],[Adj Close]]-Table21[[#This Row],[3-MA]])</f>
        <v>2.4633333333333063E-2</v>
      </c>
      <c r="J1077" s="5">
        <f t="shared" si="82"/>
        <v>6.0680111111109777E-4</v>
      </c>
      <c r="K1077" s="5">
        <f>ABS(Table21[[#This Row],[Erorr 2]])</f>
        <v>2.4633333333333063E-2</v>
      </c>
      <c r="L1077" s="8">
        <f>Table21[[#This Row],[Abs Erorr 2]]/Table21[[#This Row],[Adj Close]]</f>
        <v>5.4519030018664238E-3</v>
      </c>
      <c r="M1077" s="6">
        <f t="shared" si="84"/>
        <v>4.5106166666666665</v>
      </c>
      <c r="N1077" s="11">
        <f>Table21[[#This Row],[Adj Close]]-Table21[[#This Row],[6-MA]]</f>
        <v>7.6833333333334863E-3</v>
      </c>
      <c r="O1077" s="12">
        <f>(Table21[[#This Row],[Adj Close]]-M1077)^2</f>
        <v>5.9033611111113464E-5</v>
      </c>
      <c r="P1077" s="12">
        <f>ABS(Table21[[#This Row],[Erorr 3]])</f>
        <v>7.6833333333334863E-3</v>
      </c>
      <c r="Q1077" s="182">
        <f>Table21[[#This Row],[Abs Erorr 3]]/Table21[[#This Row],[Adj Close]]</f>
        <v>1.7004920729773337E-3</v>
      </c>
    </row>
    <row r="1078" spans="1:17" x14ac:dyDescent="0.3">
      <c r="A1078" s="72">
        <v>45028</v>
      </c>
      <c r="B1078" s="95">
        <v>4.4997999999999996</v>
      </c>
      <c r="C1078" s="6">
        <f t="shared" si="81"/>
        <v>4.5183</v>
      </c>
      <c r="D1078" s="19">
        <f>Table21[[#This Row],[Adj Close]]-Table21[[#This Row],[Naive Trend ]]</f>
        <v>-1.8500000000000405E-2</v>
      </c>
      <c r="E1078" s="7">
        <f t="shared" si="80"/>
        <v>3.4225000000001496E-4</v>
      </c>
      <c r="F1078" s="7">
        <f>ABS(Table21[[#This Row],[Erorr 1]])</f>
        <v>1.8500000000000405E-2</v>
      </c>
      <c r="G1078" s="8">
        <f>Table21[[#This Row],[Abs Erorr 1]]/Table21[[#This Row],[Adj Close]]</f>
        <v>4.1112938352816583E-3</v>
      </c>
      <c r="H1078" s="6">
        <f t="shared" si="83"/>
        <v>4.4905666666666662</v>
      </c>
      <c r="I1078" s="9">
        <f>(Table21[[#This Row],[Adj Close]]-Table21[[#This Row],[3-MA]])</f>
        <v>9.2333333333334267E-3</v>
      </c>
      <c r="J1078" s="5">
        <f t="shared" si="82"/>
        <v>8.5254444444446165E-5</v>
      </c>
      <c r="K1078" s="5">
        <f>ABS(Table21[[#This Row],[Erorr 2]])</f>
        <v>9.2333333333334267E-3</v>
      </c>
      <c r="L1078" s="8">
        <f>Table21[[#This Row],[Abs Erorr 2]]/Table21[[#This Row],[Adj Close]]</f>
        <v>2.0519430493207316E-3</v>
      </c>
      <c r="M1078" s="6">
        <f t="shared" si="84"/>
        <v>4.5075333333333329</v>
      </c>
      <c r="N1078" s="11">
        <f>Table21[[#This Row],[Adj Close]]-Table21[[#This Row],[6-MA]]</f>
        <v>-7.7333333333333698E-3</v>
      </c>
      <c r="O1078" s="12">
        <f>(Table21[[#This Row],[Adj Close]]-M1078)^2</f>
        <v>5.9804444444445011E-5</v>
      </c>
      <c r="P1078" s="12">
        <f>ABS(Table21[[#This Row],[Erorr 3]])</f>
        <v>7.7333333333333698E-3</v>
      </c>
      <c r="Q1078" s="182">
        <f>Table21[[#This Row],[Abs Erorr 3]]/Table21[[#This Row],[Adj Close]]</f>
        <v>1.7185949005141053E-3</v>
      </c>
    </row>
    <row r="1079" spans="1:17" x14ac:dyDescent="0.3">
      <c r="A1079" s="72">
        <v>45029</v>
      </c>
      <c r="B1079" s="95">
        <v>4.5644999999999998</v>
      </c>
      <c r="C1079" s="6">
        <f t="shared" si="81"/>
        <v>4.4997999999999996</v>
      </c>
      <c r="D1079" s="19">
        <f>Table21[[#This Row],[Adj Close]]-Table21[[#This Row],[Naive Trend ]]</f>
        <v>6.4700000000000202E-2</v>
      </c>
      <c r="E1079" s="7">
        <f t="shared" si="80"/>
        <v>4.186090000000026E-3</v>
      </c>
      <c r="F1079" s="7">
        <f>ABS(Table21[[#This Row],[Erorr 1]])</f>
        <v>6.4700000000000202E-2</v>
      </c>
      <c r="G1079" s="8">
        <f>Table21[[#This Row],[Abs Erorr 1]]/Table21[[#This Row],[Adj Close]]</f>
        <v>1.4174608390842416E-2</v>
      </c>
      <c r="H1079" s="6">
        <f t="shared" si="83"/>
        <v>4.4905666666666662</v>
      </c>
      <c r="I1079" s="9">
        <f>(Table21[[#This Row],[Adj Close]]-Table21[[#This Row],[3-MA]])</f>
        <v>7.3933333333333628E-2</v>
      </c>
      <c r="J1079" s="5">
        <f t="shared" si="82"/>
        <v>5.4661377777778216E-3</v>
      </c>
      <c r="K1079" s="5">
        <f>ABS(Table21[[#This Row],[Erorr 2]])</f>
        <v>7.3933333333333628E-2</v>
      </c>
      <c r="L1079" s="8">
        <f>Table21[[#This Row],[Abs Erorr 2]]/Table21[[#This Row],[Adj Close]]</f>
        <v>1.6197465950998715E-2</v>
      </c>
      <c r="M1079" s="6">
        <f t="shared" si="84"/>
        <v>4.5059833333333339</v>
      </c>
      <c r="N1079" s="11">
        <f>Table21[[#This Row],[Adj Close]]-Table21[[#This Row],[6-MA]]</f>
        <v>5.8516666666665884E-2</v>
      </c>
      <c r="O1079" s="12">
        <f>(Table21[[#This Row],[Adj Close]]-M1079)^2</f>
        <v>3.4242002777776863E-3</v>
      </c>
      <c r="P1079" s="12">
        <f>ABS(Table21[[#This Row],[Erorr 3]])</f>
        <v>5.8516666666665884E-2</v>
      </c>
      <c r="Q1079" s="182">
        <f>Table21[[#This Row],[Abs Erorr 3]]/Table21[[#This Row],[Adj Close]]</f>
        <v>1.2819951071676172E-2</v>
      </c>
    </row>
    <row r="1080" spans="1:17" x14ac:dyDescent="0.3">
      <c r="A1080" s="72">
        <v>45030</v>
      </c>
      <c r="B1080" s="95">
        <v>4.5275999999999996</v>
      </c>
      <c r="C1080" s="6">
        <f t="shared" si="81"/>
        <v>4.5644999999999998</v>
      </c>
      <c r="D1080" s="19">
        <f>Table21[[#This Row],[Adj Close]]-Table21[[#This Row],[Naive Trend ]]</f>
        <v>-3.6900000000000155E-2</v>
      </c>
      <c r="E1080" s="7">
        <f t="shared" si="80"/>
        <v>1.3616100000000114E-3</v>
      </c>
      <c r="F1080" s="7">
        <f>ABS(Table21[[#This Row],[Erorr 1]])</f>
        <v>3.6900000000000155E-2</v>
      </c>
      <c r="G1080" s="8">
        <f>Table21[[#This Row],[Abs Erorr 1]]/Table21[[#This Row],[Adj Close]]</f>
        <v>8.1500132520541026E-3</v>
      </c>
      <c r="H1080" s="6">
        <f t="shared" si="83"/>
        <v>4.5275333333333334</v>
      </c>
      <c r="I1080" s="9">
        <f>(Table21[[#This Row],[Adj Close]]-Table21[[#This Row],[3-MA]])</f>
        <v>6.6666666666215235E-5</v>
      </c>
      <c r="J1080" s="5">
        <f t="shared" si="82"/>
        <v>4.4444444443842536E-9</v>
      </c>
      <c r="K1080" s="5">
        <f>ABS(Table21[[#This Row],[Erorr 2]])</f>
        <v>6.6666666666215235E-5</v>
      </c>
      <c r="L1080" s="8">
        <f>Table21[[#This Row],[Abs Erorr 2]]/Table21[[#This Row],[Adj Close]]</f>
        <v>1.4724504520323182E-5</v>
      </c>
      <c r="M1080" s="6">
        <f t="shared" si="84"/>
        <v>4.5105999999999993</v>
      </c>
      <c r="N1080" s="11">
        <f>Table21[[#This Row],[Adj Close]]-Table21[[#This Row],[6-MA]]</f>
        <v>1.7000000000000348E-2</v>
      </c>
      <c r="O1080" s="12">
        <f>(Table21[[#This Row],[Adj Close]]-M1080)^2</f>
        <v>2.8900000000001185E-4</v>
      </c>
      <c r="P1080" s="12">
        <f>ABS(Table21[[#This Row],[Erorr 3]])</f>
        <v>1.7000000000000348E-2</v>
      </c>
      <c r="Q1080" s="182">
        <f>Table21[[#This Row],[Abs Erorr 3]]/Table21[[#This Row],[Adj Close]]</f>
        <v>3.7547486527079138E-3</v>
      </c>
    </row>
    <row r="1081" spans="1:17" x14ac:dyDescent="0.3">
      <c r="A1081" s="72">
        <v>45033</v>
      </c>
      <c r="B1081" s="95">
        <v>4.4813999999999998</v>
      </c>
      <c r="C1081" s="6">
        <f t="shared" si="81"/>
        <v>4.5275999999999996</v>
      </c>
      <c r="D1081" s="19">
        <f>Table21[[#This Row],[Adj Close]]-Table21[[#This Row],[Naive Trend ]]</f>
        <v>-4.6199999999999797E-2</v>
      </c>
      <c r="E1081" s="7">
        <f t="shared" si="80"/>
        <v>2.1344399999999814E-3</v>
      </c>
      <c r="F1081" s="7">
        <f>ABS(Table21[[#This Row],[Erorr 1]])</f>
        <v>4.6199999999999797E-2</v>
      </c>
      <c r="G1081" s="8">
        <f>Table21[[#This Row],[Abs Erorr 1]]/Table21[[#This Row],[Adj Close]]</f>
        <v>1.0309278350515419E-2</v>
      </c>
      <c r="H1081" s="6">
        <f t="shared" si="83"/>
        <v>4.5306333333333333</v>
      </c>
      <c r="I1081" s="9">
        <f>(Table21[[#This Row],[Adj Close]]-Table21[[#This Row],[3-MA]])</f>
        <v>-4.9233333333333462E-2</v>
      </c>
      <c r="J1081" s="5">
        <f t="shared" si="82"/>
        <v>2.4239211111111237E-3</v>
      </c>
      <c r="K1081" s="5">
        <f>ABS(Table21[[#This Row],[Erorr 2]])</f>
        <v>4.9233333333333462E-2</v>
      </c>
      <c r="L1081" s="8">
        <f>Table21[[#This Row],[Abs Erorr 2]]/Table21[[#This Row],[Adj Close]]</f>
        <v>1.0986150161407922E-2</v>
      </c>
      <c r="M1081" s="6">
        <f t="shared" si="84"/>
        <v>4.5105999999999993</v>
      </c>
      <c r="N1081" s="11">
        <f>Table21[[#This Row],[Adj Close]]-Table21[[#This Row],[6-MA]]</f>
        <v>-2.9199999999999449E-2</v>
      </c>
      <c r="O1081" s="12">
        <f>(Table21[[#This Row],[Adj Close]]-M1081)^2</f>
        <v>8.5263999999996779E-4</v>
      </c>
      <c r="P1081" s="12">
        <f>ABS(Table21[[#This Row],[Erorr 3]])</f>
        <v>2.9199999999999449E-2</v>
      </c>
      <c r="Q1081" s="182">
        <f>Table21[[#This Row],[Abs Erorr 3]]/Table21[[#This Row],[Adj Close]]</f>
        <v>6.5158209488105166E-3</v>
      </c>
    </row>
    <row r="1082" spans="1:17" x14ac:dyDescent="0.3">
      <c r="A1082" s="72">
        <v>45034</v>
      </c>
      <c r="B1082" s="95">
        <v>4.3057999999999996</v>
      </c>
      <c r="C1082" s="6">
        <f t="shared" si="81"/>
        <v>4.4813999999999998</v>
      </c>
      <c r="D1082" s="19">
        <f>Table21[[#This Row],[Adj Close]]-Table21[[#This Row],[Naive Trend ]]</f>
        <v>-0.1756000000000002</v>
      </c>
      <c r="E1082" s="7">
        <f t="shared" si="80"/>
        <v>3.0835360000000072E-2</v>
      </c>
      <c r="F1082" s="7">
        <f>ABS(Table21[[#This Row],[Erorr 1]])</f>
        <v>0.1756000000000002</v>
      </c>
      <c r="G1082" s="8">
        <f>Table21[[#This Row],[Abs Erorr 1]]/Table21[[#This Row],[Adj Close]]</f>
        <v>4.0782200752473456E-2</v>
      </c>
      <c r="H1082" s="6">
        <f t="shared" si="83"/>
        <v>4.5244999999999997</v>
      </c>
      <c r="I1082" s="9">
        <f>(Table21[[#This Row],[Adj Close]]-Table21[[#This Row],[3-MA]])</f>
        <v>-0.21870000000000012</v>
      </c>
      <c r="J1082" s="5">
        <f t="shared" si="82"/>
        <v>4.782969000000005E-2</v>
      </c>
      <c r="K1082" s="5">
        <f>ABS(Table21[[#This Row],[Erorr 2]])</f>
        <v>0.21870000000000012</v>
      </c>
      <c r="L1082" s="8">
        <f>Table21[[#This Row],[Abs Erorr 2]]/Table21[[#This Row],[Adj Close]]</f>
        <v>5.0791955037391458E-2</v>
      </c>
      <c r="M1082" s="6">
        <f t="shared" si="84"/>
        <v>4.5075333333333329</v>
      </c>
      <c r="N1082" s="11">
        <f>Table21[[#This Row],[Adj Close]]-Table21[[#This Row],[6-MA]]</f>
        <v>-0.20173333333333332</v>
      </c>
      <c r="O1082" s="12">
        <f>(Table21[[#This Row],[Adj Close]]-M1082)^2</f>
        <v>4.0696337777777772E-2</v>
      </c>
      <c r="P1082" s="12">
        <f>ABS(Table21[[#This Row],[Erorr 3]])</f>
        <v>0.20173333333333332</v>
      </c>
      <c r="Q1082" s="182">
        <f>Table21[[#This Row],[Abs Erorr 3]]/Table21[[#This Row],[Adj Close]]</f>
        <v>4.6851533590350998E-2</v>
      </c>
    </row>
    <row r="1083" spans="1:17" x14ac:dyDescent="0.3">
      <c r="A1083" s="72">
        <v>45035</v>
      </c>
      <c r="B1083" s="95">
        <v>4.2687999999999997</v>
      </c>
      <c r="C1083" s="6">
        <f t="shared" si="81"/>
        <v>4.3057999999999996</v>
      </c>
      <c r="D1083" s="19">
        <f>Table21[[#This Row],[Adj Close]]-Table21[[#This Row],[Naive Trend ]]</f>
        <v>-3.6999999999999922E-2</v>
      </c>
      <c r="E1083" s="7">
        <f t="shared" si="80"/>
        <v>1.3689999999999941E-3</v>
      </c>
      <c r="F1083" s="7">
        <f>ABS(Table21[[#This Row],[Erorr 1]])</f>
        <v>3.6999999999999922E-2</v>
      </c>
      <c r="G1083" s="8">
        <f>Table21[[#This Row],[Abs Erorr 1]]/Table21[[#This Row],[Adj Close]]</f>
        <v>8.6675412293852894E-3</v>
      </c>
      <c r="H1083" s="6">
        <f t="shared" si="83"/>
        <v>4.4382666666666664</v>
      </c>
      <c r="I1083" s="9">
        <f>(Table21[[#This Row],[Adj Close]]-Table21[[#This Row],[3-MA]])</f>
        <v>-0.16946666666666665</v>
      </c>
      <c r="J1083" s="5">
        <f t="shared" si="82"/>
        <v>2.8718951111111106E-2</v>
      </c>
      <c r="K1083" s="5">
        <f>ABS(Table21[[#This Row],[Erorr 2]])</f>
        <v>0.16946666666666665</v>
      </c>
      <c r="L1083" s="8">
        <f>Table21[[#This Row],[Abs Erorr 2]]/Table21[[#This Row],[Adj Close]]</f>
        <v>3.9698900549725136E-2</v>
      </c>
      <c r="M1083" s="6">
        <f t="shared" si="84"/>
        <v>4.4828999999999999</v>
      </c>
      <c r="N1083" s="11">
        <f>Table21[[#This Row],[Adj Close]]-Table21[[#This Row],[6-MA]]</f>
        <v>-0.21410000000000018</v>
      </c>
      <c r="O1083" s="12">
        <f>(Table21[[#This Row],[Adj Close]]-M1083)^2</f>
        <v>4.5838810000000077E-2</v>
      </c>
      <c r="P1083" s="12">
        <f>ABS(Table21[[#This Row],[Erorr 3]])</f>
        <v>0.21410000000000018</v>
      </c>
      <c r="Q1083" s="182">
        <f>Table21[[#This Row],[Abs Erorr 3]]/Table21[[#This Row],[Adj Close]]</f>
        <v>5.0154610194902596E-2</v>
      </c>
    </row>
    <row r="1084" spans="1:17" x14ac:dyDescent="0.3">
      <c r="A1084" s="72">
        <v>45036</v>
      </c>
      <c r="B1084" s="95">
        <v>3.8807999999999998</v>
      </c>
      <c r="C1084" s="6">
        <f t="shared" si="81"/>
        <v>4.2687999999999997</v>
      </c>
      <c r="D1084" s="19">
        <f>Table21[[#This Row],[Adj Close]]-Table21[[#This Row],[Naive Trend ]]</f>
        <v>-0.3879999999999999</v>
      </c>
      <c r="E1084" s="7">
        <f t="shared" si="80"/>
        <v>0.15054399999999993</v>
      </c>
      <c r="F1084" s="7">
        <f>ABS(Table21[[#This Row],[Erorr 1]])</f>
        <v>0.3879999999999999</v>
      </c>
      <c r="G1084" s="8">
        <f>Table21[[#This Row],[Abs Erorr 1]]/Table21[[#This Row],[Adj Close]]</f>
        <v>9.9979385693671388E-2</v>
      </c>
      <c r="H1084" s="6">
        <f t="shared" si="83"/>
        <v>4.3519999999999994</v>
      </c>
      <c r="I1084" s="9">
        <f>(Table21[[#This Row],[Adj Close]]-Table21[[#This Row],[3-MA]])</f>
        <v>-0.47119999999999962</v>
      </c>
      <c r="J1084" s="5">
        <f t="shared" si="82"/>
        <v>0.22202943999999963</v>
      </c>
      <c r="K1084" s="5">
        <f>ABS(Table21[[#This Row],[Erorr 2]])</f>
        <v>0.47119999999999962</v>
      </c>
      <c r="L1084" s="8">
        <f>Table21[[#This Row],[Abs Erorr 2]]/Table21[[#This Row],[Adj Close]]</f>
        <v>0.12141826427540704</v>
      </c>
      <c r="M1084" s="6">
        <f t="shared" si="84"/>
        <v>4.4413166666666664</v>
      </c>
      <c r="N1084" s="11">
        <f>Table21[[#This Row],[Adj Close]]-Table21[[#This Row],[6-MA]]</f>
        <v>-0.56051666666666655</v>
      </c>
      <c r="O1084" s="12">
        <f>(Table21[[#This Row],[Adj Close]]-M1084)^2</f>
        <v>0.31417893361111099</v>
      </c>
      <c r="P1084" s="12">
        <f>ABS(Table21[[#This Row],[Erorr 3]])</f>
        <v>0.56051666666666655</v>
      </c>
      <c r="Q1084" s="182">
        <f>Table21[[#This Row],[Abs Erorr 3]]/Table21[[#This Row],[Adj Close]]</f>
        <v>0.14443327836184977</v>
      </c>
    </row>
    <row r="1085" spans="1:17" x14ac:dyDescent="0.3">
      <c r="A1085" s="72">
        <v>45037</v>
      </c>
      <c r="B1085" s="95">
        <v>3.8992</v>
      </c>
      <c r="C1085" s="6">
        <f t="shared" si="81"/>
        <v>3.8807999999999998</v>
      </c>
      <c r="D1085" s="19">
        <f>Table21[[#This Row],[Adj Close]]-Table21[[#This Row],[Naive Trend ]]</f>
        <v>1.8400000000000194E-2</v>
      </c>
      <c r="E1085" s="7">
        <f t="shared" si="80"/>
        <v>3.3856000000000711E-4</v>
      </c>
      <c r="F1085" s="7">
        <f>ABS(Table21[[#This Row],[Erorr 1]])</f>
        <v>1.8400000000000194E-2</v>
      </c>
      <c r="G1085" s="8">
        <f>Table21[[#This Row],[Abs Erorr 1]]/Table21[[#This Row],[Adj Close]]</f>
        <v>4.7189167008617645E-3</v>
      </c>
      <c r="H1085" s="6">
        <f t="shared" si="83"/>
        <v>4.1518000000000006</v>
      </c>
      <c r="I1085" s="9">
        <f>(Table21[[#This Row],[Adj Close]]-Table21[[#This Row],[3-MA]])</f>
        <v>-0.2526000000000006</v>
      </c>
      <c r="J1085" s="5">
        <f t="shared" si="82"/>
        <v>6.3806760000000309E-2</v>
      </c>
      <c r="K1085" s="5">
        <f>ABS(Table21[[#This Row],[Erorr 2]])</f>
        <v>0.2526000000000006</v>
      </c>
      <c r="L1085" s="8">
        <f>Table21[[#This Row],[Abs Erorr 2]]/Table21[[#This Row],[Adj Close]]</f>
        <v>6.4782519491177831E-2</v>
      </c>
      <c r="M1085" s="6">
        <f t="shared" si="84"/>
        <v>4.3381499999999997</v>
      </c>
      <c r="N1085" s="11">
        <f>Table21[[#This Row],[Adj Close]]-Table21[[#This Row],[6-MA]]</f>
        <v>-0.43894999999999973</v>
      </c>
      <c r="O1085" s="12">
        <f>(Table21[[#This Row],[Adj Close]]-M1085)^2</f>
        <v>0.19267710249999975</v>
      </c>
      <c r="P1085" s="12">
        <f>ABS(Table21[[#This Row],[Erorr 3]])</f>
        <v>0.43894999999999973</v>
      </c>
      <c r="Q1085" s="182">
        <f>Table21[[#This Row],[Abs Erorr 3]]/Table21[[#This Row],[Adj Close]]</f>
        <v>0.11257437423061134</v>
      </c>
    </row>
    <row r="1086" spans="1:17" x14ac:dyDescent="0.3">
      <c r="A1086" s="72">
        <v>45040</v>
      </c>
      <c r="B1086" s="95">
        <v>3.9740000000000002</v>
      </c>
      <c r="C1086" s="6">
        <f t="shared" si="81"/>
        <v>3.8992</v>
      </c>
      <c r="D1086" s="19">
        <f>Table21[[#This Row],[Adj Close]]-Table21[[#This Row],[Naive Trend ]]</f>
        <v>7.48000000000002E-2</v>
      </c>
      <c r="E1086" s="7">
        <f t="shared" si="80"/>
        <v>5.5950400000000303E-3</v>
      </c>
      <c r="F1086" s="7">
        <f>ABS(Table21[[#This Row],[Erorr 1]])</f>
        <v>7.48000000000002E-2</v>
      </c>
      <c r="G1086" s="8">
        <f>Table21[[#This Row],[Abs Erorr 1]]/Table21[[#This Row],[Adj Close]]</f>
        <v>1.8822345244086613E-2</v>
      </c>
      <c r="H1086" s="6">
        <f t="shared" si="83"/>
        <v>4.0162666666666667</v>
      </c>
      <c r="I1086" s="9">
        <f>(Table21[[#This Row],[Adj Close]]-Table21[[#This Row],[3-MA]])</f>
        <v>-4.2266666666666453E-2</v>
      </c>
      <c r="J1086" s="5">
        <f t="shared" si="82"/>
        <v>1.786471111111093E-3</v>
      </c>
      <c r="K1086" s="5">
        <f>ABS(Table21[[#This Row],[Erorr 2]])</f>
        <v>4.2266666666666453E-2</v>
      </c>
      <c r="L1086" s="8">
        <f>Table21[[#This Row],[Abs Erorr 2]]/Table21[[#This Row],[Adj Close]]</f>
        <v>1.0635799362523013E-2</v>
      </c>
      <c r="M1086" s="6">
        <f t="shared" si="84"/>
        <v>4.2272666666666669</v>
      </c>
      <c r="N1086" s="11">
        <f>Table21[[#This Row],[Adj Close]]-Table21[[#This Row],[6-MA]]</f>
        <v>-0.25326666666666675</v>
      </c>
      <c r="O1086" s="12">
        <f>(Table21[[#This Row],[Adj Close]]-M1086)^2</f>
        <v>6.4144004444444486E-2</v>
      </c>
      <c r="P1086" s="12">
        <f>ABS(Table21[[#This Row],[Erorr 3]])</f>
        <v>0.25326666666666675</v>
      </c>
      <c r="Q1086" s="182">
        <f>Table21[[#This Row],[Abs Erorr 3]]/Table21[[#This Row],[Adj Close]]</f>
        <v>6.3730917631269937E-2</v>
      </c>
    </row>
    <row r="1087" spans="1:17" x14ac:dyDescent="0.3">
      <c r="A1087" s="72">
        <v>45041</v>
      </c>
      <c r="B1087" s="95">
        <v>3.8794</v>
      </c>
      <c r="C1087" s="6">
        <f t="shared" si="81"/>
        <v>3.9740000000000002</v>
      </c>
      <c r="D1087" s="19">
        <f>Table21[[#This Row],[Adj Close]]-Table21[[#This Row],[Naive Trend ]]</f>
        <v>-9.4600000000000239E-2</v>
      </c>
      <c r="E1087" s="7">
        <f t="shared" si="80"/>
        <v>8.9491600000000445E-3</v>
      </c>
      <c r="F1087" s="7">
        <f>ABS(Table21[[#This Row],[Erorr 1]])</f>
        <v>9.4600000000000239E-2</v>
      </c>
      <c r="G1087" s="8">
        <f>Table21[[#This Row],[Abs Erorr 1]]/Table21[[#This Row],[Adj Close]]</f>
        <v>2.4385214208382803E-2</v>
      </c>
      <c r="H1087" s="6">
        <f t="shared" si="83"/>
        <v>3.9179999999999997</v>
      </c>
      <c r="I1087" s="9">
        <f>(Table21[[#This Row],[Adj Close]]-Table21[[#This Row],[3-MA]])</f>
        <v>-3.8599999999999746E-2</v>
      </c>
      <c r="J1087" s="5">
        <f t="shared" si="82"/>
        <v>1.4899599999999803E-3</v>
      </c>
      <c r="K1087" s="5">
        <f>ABS(Table21[[#This Row],[Erorr 2]])</f>
        <v>3.8599999999999746E-2</v>
      </c>
      <c r="L1087" s="8">
        <f>Table21[[#This Row],[Abs Erorr 2]]/Table21[[#This Row],[Adj Close]]</f>
        <v>9.9499922668453231E-3</v>
      </c>
      <c r="M1087" s="6">
        <f t="shared" si="84"/>
        <v>4.1349999999999998</v>
      </c>
      <c r="N1087" s="11">
        <f>Table21[[#This Row],[Adj Close]]-Table21[[#This Row],[6-MA]]</f>
        <v>-0.25559999999999983</v>
      </c>
      <c r="O1087" s="12">
        <f>(Table21[[#This Row],[Adj Close]]-M1087)^2</f>
        <v>6.5331359999999908E-2</v>
      </c>
      <c r="P1087" s="12">
        <f>ABS(Table21[[#This Row],[Erorr 3]])</f>
        <v>0.25559999999999983</v>
      </c>
      <c r="Q1087" s="182">
        <f>Table21[[#This Row],[Abs Erorr 3]]/Table21[[#This Row],[Adj Close]]</f>
        <v>6.5886477290302586E-2</v>
      </c>
    </row>
    <row r="1088" spans="1:17" x14ac:dyDescent="0.3">
      <c r="A1088" s="72">
        <v>45042</v>
      </c>
      <c r="B1088" s="95">
        <v>3.9266999999999999</v>
      </c>
      <c r="C1088" s="6">
        <f t="shared" si="81"/>
        <v>3.8794</v>
      </c>
      <c r="D1088" s="19">
        <f>Table21[[#This Row],[Adj Close]]-Table21[[#This Row],[Naive Trend ]]</f>
        <v>4.7299999999999898E-2</v>
      </c>
      <c r="E1088" s="7">
        <f t="shared" si="80"/>
        <v>2.2372899999999903E-3</v>
      </c>
      <c r="F1088" s="7">
        <f>ABS(Table21[[#This Row],[Erorr 1]])</f>
        <v>4.7299999999999898E-2</v>
      </c>
      <c r="G1088" s="8">
        <f>Table21[[#This Row],[Abs Erorr 1]]/Table21[[#This Row],[Adj Close]]</f>
        <v>1.2045738151628568E-2</v>
      </c>
      <c r="H1088" s="6">
        <f t="shared" si="83"/>
        <v>3.9175333333333335</v>
      </c>
      <c r="I1088" s="9">
        <f>(Table21[[#This Row],[Adj Close]]-Table21[[#This Row],[3-MA]])</f>
        <v>9.1666666666663232E-3</v>
      </c>
      <c r="J1088" s="5">
        <f t="shared" si="82"/>
        <v>8.4027777777771482E-5</v>
      </c>
      <c r="K1088" s="5">
        <f>ABS(Table21[[#This Row],[Erorr 2]])</f>
        <v>9.1666666666663232E-3</v>
      </c>
      <c r="L1088" s="8">
        <f>Table21[[#This Row],[Abs Erorr 2]]/Table21[[#This Row],[Adj Close]]</f>
        <v>2.3344453782225085E-3</v>
      </c>
      <c r="M1088" s="6">
        <f t="shared" si="84"/>
        <v>4.0346666666666673</v>
      </c>
      <c r="N1088" s="11">
        <f>Table21[[#This Row],[Adj Close]]-Table21[[#This Row],[6-MA]]</f>
        <v>-0.10796666666666743</v>
      </c>
      <c r="O1088" s="12">
        <f>(Table21[[#This Row],[Adj Close]]-M1088)^2</f>
        <v>1.1656801111111276E-2</v>
      </c>
      <c r="P1088" s="12">
        <f>ABS(Table21[[#This Row],[Erorr 3]])</f>
        <v>0.10796666666666743</v>
      </c>
      <c r="Q1088" s="182">
        <f>Table21[[#This Row],[Abs Erorr 3]]/Table21[[#This Row],[Adj Close]]</f>
        <v>2.7495522109320152E-2</v>
      </c>
    </row>
    <row r="1089" spans="1:17" x14ac:dyDescent="0.3">
      <c r="A1089" s="72">
        <v>45043</v>
      </c>
      <c r="B1089" s="95">
        <v>3.9550999999999998</v>
      </c>
      <c r="C1089" s="6">
        <f t="shared" si="81"/>
        <v>3.9266999999999999</v>
      </c>
      <c r="D1089" s="19">
        <f>Table21[[#This Row],[Adj Close]]-Table21[[#This Row],[Naive Trend ]]</f>
        <v>2.8399999999999981E-2</v>
      </c>
      <c r="E1089" s="7">
        <f t="shared" si="80"/>
        <v>8.0655999999999892E-4</v>
      </c>
      <c r="F1089" s="7">
        <f>ABS(Table21[[#This Row],[Erorr 1]])</f>
        <v>2.8399999999999981E-2</v>
      </c>
      <c r="G1089" s="8">
        <f>Table21[[#This Row],[Abs Erorr 1]]/Table21[[#This Row],[Adj Close]]</f>
        <v>7.1806022603726786E-3</v>
      </c>
      <c r="H1089" s="6">
        <f t="shared" si="83"/>
        <v>3.9267000000000003</v>
      </c>
      <c r="I1089" s="9">
        <f>(Table21[[#This Row],[Adj Close]]-Table21[[#This Row],[3-MA]])</f>
        <v>2.8399999999999537E-2</v>
      </c>
      <c r="J1089" s="5">
        <f t="shared" si="82"/>
        <v>8.0655999999997366E-4</v>
      </c>
      <c r="K1089" s="5">
        <f>ABS(Table21[[#This Row],[Erorr 2]])</f>
        <v>2.8399999999999537E-2</v>
      </c>
      <c r="L1089" s="8">
        <f>Table21[[#This Row],[Abs Erorr 2]]/Table21[[#This Row],[Adj Close]]</f>
        <v>7.1806022603725667E-3</v>
      </c>
      <c r="M1089" s="6">
        <f t="shared" si="84"/>
        <v>3.9714833333333335</v>
      </c>
      <c r="N1089" s="11">
        <f>Table21[[#This Row],[Adj Close]]-Table21[[#This Row],[6-MA]]</f>
        <v>-1.6383333333333638E-2</v>
      </c>
      <c r="O1089" s="12">
        <f>(Table21[[#This Row],[Adj Close]]-M1089)^2</f>
        <v>2.6841361111112113E-4</v>
      </c>
      <c r="P1089" s="12">
        <f>ABS(Table21[[#This Row],[Erorr 3]])</f>
        <v>1.6383333333333638E-2</v>
      </c>
      <c r="Q1089" s="182">
        <f>Table21[[#This Row],[Abs Erorr 3]]/Table21[[#This Row],[Adj Close]]</f>
        <v>4.1423309987948824E-3</v>
      </c>
    </row>
    <row r="1090" spans="1:17" x14ac:dyDescent="0.3">
      <c r="A1090" s="72">
        <v>45044</v>
      </c>
      <c r="B1090" s="95">
        <v>3.9645000000000001</v>
      </c>
      <c r="C1090" s="6">
        <f t="shared" si="81"/>
        <v>3.9550999999999998</v>
      </c>
      <c r="D1090" s="19">
        <f>Table21[[#This Row],[Adj Close]]-Table21[[#This Row],[Naive Trend ]]</f>
        <v>9.400000000000297E-3</v>
      </c>
      <c r="E1090" s="7">
        <f t="shared" si="80"/>
        <v>8.8360000000005585E-5</v>
      </c>
      <c r="F1090" s="7">
        <f>ABS(Table21[[#This Row],[Erorr 1]])</f>
        <v>9.400000000000297E-3</v>
      </c>
      <c r="G1090" s="8">
        <f>Table21[[#This Row],[Abs Erorr 1]]/Table21[[#This Row],[Adj Close]]</f>
        <v>2.371043006684398E-3</v>
      </c>
      <c r="H1090" s="6">
        <f t="shared" si="83"/>
        <v>3.9203999999999994</v>
      </c>
      <c r="I1090" s="9">
        <f>(Table21[[#This Row],[Adj Close]]-Table21[[#This Row],[3-MA]])</f>
        <v>4.4100000000000694E-2</v>
      </c>
      <c r="J1090" s="5">
        <f t="shared" si="82"/>
        <v>1.9448100000000613E-3</v>
      </c>
      <c r="K1090" s="5">
        <f>ABS(Table21[[#This Row],[Erorr 2]])</f>
        <v>4.4100000000000694E-2</v>
      </c>
      <c r="L1090" s="8">
        <f>Table21[[#This Row],[Abs Erorr 2]]/Table21[[#This Row],[Adj Close]]</f>
        <v>1.1123723041997905E-2</v>
      </c>
      <c r="M1090" s="6">
        <f t="shared" si="84"/>
        <v>3.9192</v>
      </c>
      <c r="N1090" s="11">
        <f>Table21[[#This Row],[Adj Close]]-Table21[[#This Row],[6-MA]]</f>
        <v>4.5300000000000118E-2</v>
      </c>
      <c r="O1090" s="12">
        <f>(Table21[[#This Row],[Adj Close]]-M1090)^2</f>
        <v>2.0520900000000107E-3</v>
      </c>
      <c r="P1090" s="12">
        <f>ABS(Table21[[#This Row],[Erorr 3]])</f>
        <v>4.5300000000000118E-2</v>
      </c>
      <c r="Q1090" s="182">
        <f>Table21[[#This Row],[Abs Erorr 3]]/Table21[[#This Row],[Adj Close]]</f>
        <v>1.1426409383276609E-2</v>
      </c>
    </row>
    <row r="1091" spans="1:17" x14ac:dyDescent="0.3">
      <c r="A1091" s="72">
        <v>45047</v>
      </c>
      <c r="B1091" s="95">
        <v>3.9361000000000002</v>
      </c>
      <c r="C1091" s="6">
        <f t="shared" si="81"/>
        <v>3.9645000000000001</v>
      </c>
      <c r="D1091" s="19">
        <f>Table21[[#This Row],[Adj Close]]-Table21[[#This Row],[Naive Trend ]]</f>
        <v>-2.8399999999999981E-2</v>
      </c>
      <c r="E1091" s="7">
        <f t="shared" ref="E1091:E1154" si="85">(B1091-C1091)^2</f>
        <v>8.0655999999999892E-4</v>
      </c>
      <c r="F1091" s="7">
        <f>ABS(Table21[[#This Row],[Erorr 1]])</f>
        <v>2.8399999999999981E-2</v>
      </c>
      <c r="G1091" s="8">
        <f>Table21[[#This Row],[Abs Erorr 1]]/Table21[[#This Row],[Adj Close]]</f>
        <v>7.2152638398414624E-3</v>
      </c>
      <c r="H1091" s="6">
        <f t="shared" si="83"/>
        <v>3.9487666666666663</v>
      </c>
      <c r="I1091" s="9">
        <f>(Table21[[#This Row],[Adj Close]]-Table21[[#This Row],[3-MA]])</f>
        <v>-1.266666666666616E-2</v>
      </c>
      <c r="J1091" s="5">
        <f t="shared" si="82"/>
        <v>1.604444444444316E-4</v>
      </c>
      <c r="K1091" s="5">
        <f>ABS(Table21[[#This Row],[Erorr 2]])</f>
        <v>1.266666666666616E-2</v>
      </c>
      <c r="L1091" s="8">
        <f>Table21[[#This Row],[Abs Erorr 2]]/Table21[[#This Row],[Adj Close]]</f>
        <v>3.2180754215254083E-3</v>
      </c>
      <c r="M1091" s="6">
        <f t="shared" si="84"/>
        <v>3.9331499999999999</v>
      </c>
      <c r="N1091" s="11">
        <f>Table21[[#This Row],[Adj Close]]-Table21[[#This Row],[6-MA]]</f>
        <v>2.9500000000002302E-3</v>
      </c>
      <c r="O1091" s="12">
        <f>(Table21[[#This Row],[Adj Close]]-M1091)^2</f>
        <v>8.7025000000013588E-6</v>
      </c>
      <c r="P1091" s="12">
        <f>ABS(Table21[[#This Row],[Erorr 3]])</f>
        <v>2.9500000000002302E-3</v>
      </c>
      <c r="Q1091" s="182">
        <f>Table21[[#This Row],[Abs Erorr 3]]/Table21[[#This Row],[Adj Close]]</f>
        <v>7.4947282843429539E-4</v>
      </c>
    </row>
    <row r="1092" spans="1:17" x14ac:dyDescent="0.3">
      <c r="A1092" s="72">
        <v>45048</v>
      </c>
      <c r="B1092" s="95">
        <v>3.8794</v>
      </c>
      <c r="C1092" s="6">
        <f t="shared" ref="C1092:C1155" si="86">B1091</f>
        <v>3.9361000000000002</v>
      </c>
      <c r="D1092" s="19">
        <f>Table21[[#This Row],[Adj Close]]-Table21[[#This Row],[Naive Trend ]]</f>
        <v>-5.6700000000000195E-2</v>
      </c>
      <c r="E1092" s="7">
        <f t="shared" si="85"/>
        <v>3.2148900000000219E-3</v>
      </c>
      <c r="F1092" s="7">
        <f>ABS(Table21[[#This Row],[Erorr 1]])</f>
        <v>5.6700000000000195E-2</v>
      </c>
      <c r="G1092" s="8">
        <f>Table21[[#This Row],[Abs Erorr 1]]/Table21[[#This Row],[Adj Close]]</f>
        <v>1.4615662215806619E-2</v>
      </c>
      <c r="H1092" s="6">
        <f t="shared" si="83"/>
        <v>3.9519000000000002</v>
      </c>
      <c r="I1092" s="9">
        <f>(Table21[[#This Row],[Adj Close]]-Table21[[#This Row],[3-MA]])</f>
        <v>-7.2500000000000231E-2</v>
      </c>
      <c r="J1092" s="5">
        <f t="shared" si="82"/>
        <v>5.2562500000000335E-3</v>
      </c>
      <c r="K1092" s="5">
        <f>ABS(Table21[[#This Row],[Erorr 2]])</f>
        <v>7.2500000000000231E-2</v>
      </c>
      <c r="L1092" s="8">
        <f>Table21[[#This Row],[Abs Erorr 2]]/Table21[[#This Row],[Adj Close]]</f>
        <v>1.8688456977883239E-2</v>
      </c>
      <c r="M1092" s="6">
        <f t="shared" si="84"/>
        <v>3.9392999999999998</v>
      </c>
      <c r="N1092" s="11">
        <f>Table21[[#This Row],[Adj Close]]-Table21[[#This Row],[6-MA]]</f>
        <v>-5.9899999999999842E-2</v>
      </c>
      <c r="O1092" s="12">
        <f>(Table21[[#This Row],[Adj Close]]-M1092)^2</f>
        <v>3.5880099999999809E-3</v>
      </c>
      <c r="P1092" s="12">
        <f>ABS(Table21[[#This Row],[Erorr 3]])</f>
        <v>5.9899999999999842E-2</v>
      </c>
      <c r="Q1092" s="182">
        <f>Table21[[#This Row],[Abs Erorr 3]]/Table21[[#This Row],[Adj Close]]</f>
        <v>1.5440532041037233E-2</v>
      </c>
    </row>
    <row r="1093" spans="1:17" x14ac:dyDescent="0.3">
      <c r="A1093" s="72">
        <v>45049</v>
      </c>
      <c r="B1093" s="95">
        <v>3.8414999999999999</v>
      </c>
      <c r="C1093" s="6">
        <f t="shared" si="86"/>
        <v>3.8794</v>
      </c>
      <c r="D1093" s="19">
        <f>Table21[[#This Row],[Adj Close]]-Table21[[#This Row],[Naive Trend ]]</f>
        <v>-3.7900000000000045E-2</v>
      </c>
      <c r="E1093" s="7">
        <f t="shared" si="85"/>
        <v>1.4364100000000034E-3</v>
      </c>
      <c r="F1093" s="7">
        <f>ABS(Table21[[#This Row],[Erorr 1]])</f>
        <v>3.7900000000000045E-2</v>
      </c>
      <c r="G1093" s="8">
        <f>Table21[[#This Row],[Abs Erorr 1]]/Table21[[#This Row],[Adj Close]]</f>
        <v>9.865937784719522E-3</v>
      </c>
      <c r="H1093" s="6">
        <f t="shared" si="83"/>
        <v>3.9266666666666672</v>
      </c>
      <c r="I1093" s="9">
        <f>(Table21[[#This Row],[Adj Close]]-Table21[[#This Row],[3-MA]])</f>
        <v>-8.5166666666667279E-2</v>
      </c>
      <c r="J1093" s="5">
        <f t="shared" ref="J1093:J1156" si="87">(B1093-H1093)^2</f>
        <v>7.2533611111112156E-3</v>
      </c>
      <c r="K1093" s="5">
        <f>ABS(Table21[[#This Row],[Erorr 2]])</f>
        <v>8.5166666666667279E-2</v>
      </c>
      <c r="L1093" s="8">
        <f>Table21[[#This Row],[Abs Erorr 2]]/Table21[[#This Row],[Adj Close]]</f>
        <v>2.2170159225996949E-2</v>
      </c>
      <c r="M1093" s="6">
        <f t="shared" si="84"/>
        <v>3.9235333333333333</v>
      </c>
      <c r="N1093" s="11">
        <f>Table21[[#This Row],[Adj Close]]-Table21[[#This Row],[6-MA]]</f>
        <v>-8.2033333333333402E-2</v>
      </c>
      <c r="O1093" s="12">
        <f>(Table21[[#This Row],[Adj Close]]-M1093)^2</f>
        <v>6.7294677777777895E-3</v>
      </c>
      <c r="P1093" s="12">
        <f>ABS(Table21[[#This Row],[Erorr 3]])</f>
        <v>8.2033333333333402E-2</v>
      </c>
      <c r="Q1093" s="182">
        <f>Table21[[#This Row],[Abs Erorr 3]]/Table21[[#This Row],[Adj Close]]</f>
        <v>2.1354505618465029E-2</v>
      </c>
    </row>
    <row r="1094" spans="1:17" x14ac:dyDescent="0.3">
      <c r="A1094" s="72">
        <v>45050</v>
      </c>
      <c r="B1094" s="95">
        <v>3.8037000000000001</v>
      </c>
      <c r="C1094" s="6">
        <f t="shared" si="86"/>
        <v>3.8414999999999999</v>
      </c>
      <c r="D1094" s="19">
        <f>Table21[[#This Row],[Adj Close]]-Table21[[#This Row],[Naive Trend ]]</f>
        <v>-3.7799999999999834E-2</v>
      </c>
      <c r="E1094" s="7">
        <f t="shared" si="85"/>
        <v>1.4288399999999874E-3</v>
      </c>
      <c r="F1094" s="7">
        <f>ABS(Table21[[#This Row],[Erorr 1]])</f>
        <v>3.7799999999999834E-2</v>
      </c>
      <c r="G1094" s="8">
        <f>Table21[[#This Row],[Abs Erorr 1]]/Table21[[#This Row],[Adj Close]]</f>
        <v>9.9376922470225913E-3</v>
      </c>
      <c r="H1094" s="6">
        <f t="shared" ref="H1094:H1157" si="88">AVERAGE(B1091:B1093)</f>
        <v>3.8856666666666668</v>
      </c>
      <c r="I1094" s="9">
        <f>(Table21[[#This Row],[Adj Close]]-Table21[[#This Row],[3-MA]])</f>
        <v>-8.1966666666666743E-2</v>
      </c>
      <c r="J1094" s="5">
        <f t="shared" si="87"/>
        <v>6.7185344444444569E-3</v>
      </c>
      <c r="K1094" s="5">
        <f>ABS(Table21[[#This Row],[Erorr 2]])</f>
        <v>8.1966666666666743E-2</v>
      </c>
      <c r="L1094" s="8">
        <f>Table21[[#This Row],[Abs Erorr 2]]/Table21[[#This Row],[Adj Close]]</f>
        <v>2.1549193329302191E-2</v>
      </c>
      <c r="M1094" s="6">
        <f t="shared" si="84"/>
        <v>3.9172166666666666</v>
      </c>
      <c r="N1094" s="11">
        <f>Table21[[#This Row],[Adj Close]]-Table21[[#This Row],[6-MA]]</f>
        <v>-0.11351666666666649</v>
      </c>
      <c r="O1094" s="12">
        <f>(Table21[[#This Row],[Adj Close]]-M1094)^2</f>
        <v>1.2886033611111071E-2</v>
      </c>
      <c r="P1094" s="12">
        <f>ABS(Table21[[#This Row],[Erorr 3]])</f>
        <v>0.11351666666666649</v>
      </c>
      <c r="Q1094" s="182">
        <f>Table21[[#This Row],[Abs Erorr 3]]/Table21[[#This Row],[Adj Close]]</f>
        <v>2.9843748630719164E-2</v>
      </c>
    </row>
    <row r="1095" spans="1:17" x14ac:dyDescent="0.3">
      <c r="A1095" s="72">
        <v>45051</v>
      </c>
      <c r="B1095" s="95">
        <v>3.8887999999999998</v>
      </c>
      <c r="C1095" s="6">
        <f t="shared" si="86"/>
        <v>3.8037000000000001</v>
      </c>
      <c r="D1095" s="19">
        <f>Table21[[#This Row],[Adj Close]]-Table21[[#This Row],[Naive Trend ]]</f>
        <v>8.5099999999999731E-2</v>
      </c>
      <c r="E1095" s="7">
        <f t="shared" si="85"/>
        <v>7.2420099999999541E-3</v>
      </c>
      <c r="F1095" s="7">
        <f>ABS(Table21[[#This Row],[Erorr 1]])</f>
        <v>8.5099999999999731E-2</v>
      </c>
      <c r="G1095" s="8">
        <f>Table21[[#This Row],[Abs Erorr 1]]/Table21[[#This Row],[Adj Close]]</f>
        <v>2.1883357333881848E-2</v>
      </c>
      <c r="H1095" s="6">
        <f t="shared" si="88"/>
        <v>3.841533333333333</v>
      </c>
      <c r="I1095" s="9">
        <f>(Table21[[#This Row],[Adj Close]]-Table21[[#This Row],[3-MA]])</f>
        <v>4.726666666666679E-2</v>
      </c>
      <c r="J1095" s="5">
        <f t="shared" si="87"/>
        <v>2.2341377777777894E-3</v>
      </c>
      <c r="K1095" s="5">
        <f>ABS(Table21[[#This Row],[Erorr 2]])</f>
        <v>4.726666666666679E-2</v>
      </c>
      <c r="L1095" s="8">
        <f>Table21[[#This Row],[Abs Erorr 2]]/Table21[[#This Row],[Adj Close]]</f>
        <v>1.2154563532880783E-2</v>
      </c>
      <c r="M1095" s="6">
        <f t="shared" si="84"/>
        <v>3.8967166666666664</v>
      </c>
      <c r="N1095" s="11">
        <f>Table21[[#This Row],[Adj Close]]-Table21[[#This Row],[6-MA]]</f>
        <v>-7.9166666666665719E-3</v>
      </c>
      <c r="O1095" s="12">
        <f>(Table21[[#This Row],[Adj Close]]-M1095)^2</f>
        <v>6.2673611111109607E-5</v>
      </c>
      <c r="P1095" s="12">
        <f>ABS(Table21[[#This Row],[Erorr 3]])</f>
        <v>7.9166666666665719E-3</v>
      </c>
      <c r="Q1095" s="182">
        <f>Table21[[#This Row],[Abs Erorr 3]]/Table21[[#This Row],[Adj Close]]</f>
        <v>2.0357608173900876E-3</v>
      </c>
    </row>
    <row r="1096" spans="1:17" x14ac:dyDescent="0.3">
      <c r="A1096" s="72">
        <v>45054</v>
      </c>
      <c r="B1096" s="95">
        <v>3.8982999999999999</v>
      </c>
      <c r="C1096" s="6">
        <f t="shared" si="86"/>
        <v>3.8887999999999998</v>
      </c>
      <c r="D1096" s="19">
        <f>Table21[[#This Row],[Adj Close]]-Table21[[#This Row],[Naive Trend ]]</f>
        <v>9.5000000000000639E-3</v>
      </c>
      <c r="E1096" s="7">
        <f t="shared" si="85"/>
        <v>9.0250000000001218E-5</v>
      </c>
      <c r="F1096" s="7">
        <f>ABS(Table21[[#This Row],[Erorr 1]])</f>
        <v>9.5000000000000639E-3</v>
      </c>
      <c r="G1096" s="8">
        <f>Table21[[#This Row],[Abs Erorr 1]]/Table21[[#This Row],[Adj Close]]</f>
        <v>2.4369597003822342E-3</v>
      </c>
      <c r="H1096" s="6">
        <f t="shared" si="88"/>
        <v>3.8446666666666665</v>
      </c>
      <c r="I1096" s="9">
        <f>(Table21[[#This Row],[Adj Close]]-Table21[[#This Row],[3-MA]])</f>
        <v>5.3633333333333422E-2</v>
      </c>
      <c r="J1096" s="5">
        <f t="shared" si="87"/>
        <v>2.8765344444444539E-3</v>
      </c>
      <c r="K1096" s="5">
        <f>ABS(Table21[[#This Row],[Erorr 2]])</f>
        <v>5.3633333333333422E-2</v>
      </c>
      <c r="L1096" s="8">
        <f>Table21[[#This Row],[Abs Erorr 2]]/Table21[[#This Row],[Adj Close]]</f>
        <v>1.3758133887421036E-2</v>
      </c>
      <c r="M1096" s="6">
        <f t="shared" si="84"/>
        <v>3.8856666666666668</v>
      </c>
      <c r="N1096" s="11">
        <f>Table21[[#This Row],[Adj Close]]-Table21[[#This Row],[6-MA]]</f>
        <v>1.2633333333333052E-2</v>
      </c>
      <c r="O1096" s="12">
        <f>(Table21[[#This Row],[Adj Close]]-M1096)^2</f>
        <v>1.5960111111110401E-4</v>
      </c>
      <c r="P1096" s="12">
        <f>ABS(Table21[[#This Row],[Erorr 3]])</f>
        <v>1.2633333333333052E-2</v>
      </c>
      <c r="Q1096" s="182">
        <f>Table21[[#This Row],[Abs Erorr 3]]/Table21[[#This Row],[Adj Close]]</f>
        <v>3.2407288647187372E-3</v>
      </c>
    </row>
    <row r="1097" spans="1:17" x14ac:dyDescent="0.3">
      <c r="A1097" s="72">
        <v>45055</v>
      </c>
      <c r="B1097" s="95">
        <v>3.851</v>
      </c>
      <c r="C1097" s="6">
        <f t="shared" si="86"/>
        <v>3.8982999999999999</v>
      </c>
      <c r="D1097" s="19">
        <f>Table21[[#This Row],[Adj Close]]-Table21[[#This Row],[Naive Trend ]]</f>
        <v>-4.7299999999999898E-2</v>
      </c>
      <c r="E1097" s="7">
        <f t="shared" si="85"/>
        <v>2.2372899999999903E-3</v>
      </c>
      <c r="F1097" s="7">
        <f>ABS(Table21[[#This Row],[Erorr 1]])</f>
        <v>4.7299999999999898E-2</v>
      </c>
      <c r="G1097" s="8">
        <f>Table21[[#This Row],[Abs Erorr 1]]/Table21[[#This Row],[Adj Close]]</f>
        <v>1.2282524019735107E-2</v>
      </c>
      <c r="H1097" s="6">
        <f t="shared" si="88"/>
        <v>3.8635999999999999</v>
      </c>
      <c r="I1097" s="9">
        <f>(Table21[[#This Row],[Adj Close]]-Table21[[#This Row],[3-MA]])</f>
        <v>-1.2599999999999945E-2</v>
      </c>
      <c r="J1097" s="5">
        <f t="shared" si="87"/>
        <v>1.587599999999986E-4</v>
      </c>
      <c r="K1097" s="5">
        <f>ABS(Table21[[#This Row],[Erorr 2]])</f>
        <v>1.2599999999999945E-2</v>
      </c>
      <c r="L1097" s="8">
        <f>Table21[[#This Row],[Abs Erorr 2]]/Table21[[#This Row],[Adj Close]]</f>
        <v>3.2718774344326004E-3</v>
      </c>
      <c r="M1097" s="6">
        <f t="shared" ref="M1097:M1160" si="89">AVERAGE(B1091:B1096)</f>
        <v>3.8746333333333332</v>
      </c>
      <c r="N1097" s="11">
        <f>Table21[[#This Row],[Adj Close]]-Table21[[#This Row],[6-MA]]</f>
        <v>-2.3633333333333173E-2</v>
      </c>
      <c r="O1097" s="12">
        <f>(Table21[[#This Row],[Adj Close]]-M1097)^2</f>
        <v>5.5853444444443684E-4</v>
      </c>
      <c r="P1097" s="12">
        <f>ABS(Table21[[#This Row],[Erorr 3]])</f>
        <v>2.3633333333333173E-2</v>
      </c>
      <c r="Q1097" s="182">
        <f>Table21[[#This Row],[Abs Erorr 3]]/Table21[[#This Row],[Adj Close]]</f>
        <v>6.136934129663249E-3</v>
      </c>
    </row>
    <row r="1098" spans="1:17" x14ac:dyDescent="0.3">
      <c r="A1098" s="72">
        <v>45056</v>
      </c>
      <c r="B1098" s="95">
        <v>3.8603999999999998</v>
      </c>
      <c r="C1098" s="6">
        <f t="shared" si="86"/>
        <v>3.851</v>
      </c>
      <c r="D1098" s="19">
        <f>Table21[[#This Row],[Adj Close]]-Table21[[#This Row],[Naive Trend ]]</f>
        <v>9.3999999999998529E-3</v>
      </c>
      <c r="E1098" s="7">
        <f t="shared" si="85"/>
        <v>8.8359999999997236E-5</v>
      </c>
      <c r="F1098" s="7">
        <f>ABS(Table21[[#This Row],[Erorr 1]])</f>
        <v>9.3999999999998529E-3</v>
      </c>
      <c r="G1098" s="8">
        <f>Table21[[#This Row],[Abs Erorr 1]]/Table21[[#This Row],[Adj Close]]</f>
        <v>2.4349808310019307E-3</v>
      </c>
      <c r="H1098" s="6">
        <f t="shared" si="88"/>
        <v>3.8793666666666664</v>
      </c>
      <c r="I1098" s="9">
        <f>(Table21[[#This Row],[Adj Close]]-Table21[[#This Row],[3-MA]])</f>
        <v>-1.8966666666666576E-2</v>
      </c>
      <c r="J1098" s="5">
        <f t="shared" si="87"/>
        <v>3.59734444444441E-4</v>
      </c>
      <c r="K1098" s="5">
        <f>ABS(Table21[[#This Row],[Erorr 2]])</f>
        <v>1.8966666666666576E-2</v>
      </c>
      <c r="L1098" s="8">
        <f>Table21[[#This Row],[Abs Erorr 2]]/Table21[[#This Row],[Adj Close]]</f>
        <v>4.9131350809933109E-3</v>
      </c>
      <c r="M1098" s="6">
        <f t="shared" si="89"/>
        <v>3.8604499999999997</v>
      </c>
      <c r="N1098" s="11">
        <f>Table21[[#This Row],[Adj Close]]-Table21[[#This Row],[6-MA]]</f>
        <v>-4.9999999999883471E-5</v>
      </c>
      <c r="O1098" s="12">
        <f>(Table21[[#This Row],[Adj Close]]-M1098)^2</f>
        <v>2.4999999999883471E-9</v>
      </c>
      <c r="P1098" s="12">
        <f>ABS(Table21[[#This Row],[Erorr 3]])</f>
        <v>4.9999999999883471E-5</v>
      </c>
      <c r="Q1098" s="182">
        <f>Table21[[#This Row],[Abs Erorr 3]]/Table21[[#This Row],[Adj Close]]</f>
        <v>1.2952025696788797E-5</v>
      </c>
    </row>
    <row r="1099" spans="1:17" x14ac:dyDescent="0.3">
      <c r="A1099" s="72">
        <v>45057</v>
      </c>
      <c r="B1099" s="95">
        <v>3.7848000000000002</v>
      </c>
      <c r="C1099" s="6">
        <f t="shared" si="86"/>
        <v>3.8603999999999998</v>
      </c>
      <c r="D1099" s="19">
        <f>Table21[[#This Row],[Adj Close]]-Table21[[#This Row],[Naive Trend ]]</f>
        <v>-7.5599999999999667E-2</v>
      </c>
      <c r="E1099" s="7">
        <f t="shared" si="85"/>
        <v>5.7153599999999498E-3</v>
      </c>
      <c r="F1099" s="7">
        <f>ABS(Table21[[#This Row],[Erorr 1]])</f>
        <v>7.5599999999999667E-2</v>
      </c>
      <c r="G1099" s="8">
        <f>Table21[[#This Row],[Abs Erorr 1]]/Table21[[#This Row],[Adj Close]]</f>
        <v>1.9974635383639732E-2</v>
      </c>
      <c r="H1099" s="6">
        <f t="shared" si="88"/>
        <v>3.8698999999999999</v>
      </c>
      <c r="I1099" s="9">
        <f>(Table21[[#This Row],[Adj Close]]-Table21[[#This Row],[3-MA]])</f>
        <v>-8.5099999999999731E-2</v>
      </c>
      <c r="J1099" s="5">
        <f t="shared" si="87"/>
        <v>7.2420099999999541E-3</v>
      </c>
      <c r="K1099" s="5">
        <f>ABS(Table21[[#This Row],[Erorr 2]])</f>
        <v>8.5099999999999731E-2</v>
      </c>
      <c r="L1099" s="8">
        <f>Table21[[#This Row],[Abs Erorr 2]]/Table21[[#This Row],[Adj Close]]</f>
        <v>2.248467554428232E-2</v>
      </c>
      <c r="M1099" s="6">
        <f t="shared" si="89"/>
        <v>3.8572833333333327</v>
      </c>
      <c r="N1099" s="11">
        <f>Table21[[#This Row],[Adj Close]]-Table21[[#This Row],[6-MA]]</f>
        <v>-7.2483333333332567E-2</v>
      </c>
      <c r="O1099" s="12">
        <f>(Table21[[#This Row],[Adj Close]]-M1099)^2</f>
        <v>5.2538336111109998E-3</v>
      </c>
      <c r="P1099" s="12">
        <f>ABS(Table21[[#This Row],[Erorr 3]])</f>
        <v>7.2483333333332567E-2</v>
      </c>
      <c r="Q1099" s="182">
        <f>Table21[[#This Row],[Abs Erorr 3]]/Table21[[#This Row],[Adj Close]]</f>
        <v>1.9151166067779689E-2</v>
      </c>
    </row>
    <row r="1100" spans="1:17" x14ac:dyDescent="0.3">
      <c r="A1100" s="72">
        <v>45058</v>
      </c>
      <c r="B1100" s="95">
        <v>3.8130999999999999</v>
      </c>
      <c r="C1100" s="6">
        <f t="shared" si="86"/>
        <v>3.7848000000000002</v>
      </c>
      <c r="D1100" s="19">
        <f>Table21[[#This Row],[Adj Close]]-Table21[[#This Row],[Naive Trend ]]</f>
        <v>2.829999999999977E-2</v>
      </c>
      <c r="E1100" s="7">
        <f t="shared" si="85"/>
        <v>8.0088999999998695E-4</v>
      </c>
      <c r="F1100" s="7">
        <f>ABS(Table21[[#This Row],[Erorr 1]])</f>
        <v>2.829999999999977E-2</v>
      </c>
      <c r="G1100" s="8">
        <f>Table21[[#This Row],[Abs Erorr 1]]/Table21[[#This Row],[Adj Close]]</f>
        <v>7.42178280139513E-3</v>
      </c>
      <c r="H1100" s="6">
        <f t="shared" si="88"/>
        <v>3.8320666666666665</v>
      </c>
      <c r="I1100" s="9">
        <f>(Table21[[#This Row],[Adj Close]]-Table21[[#This Row],[3-MA]])</f>
        <v>-1.8966666666666576E-2</v>
      </c>
      <c r="J1100" s="5">
        <f t="shared" si="87"/>
        <v>3.59734444444441E-4</v>
      </c>
      <c r="K1100" s="5">
        <f>ABS(Table21[[#This Row],[Erorr 2]])</f>
        <v>1.8966666666666576E-2</v>
      </c>
      <c r="L1100" s="8">
        <f>Table21[[#This Row],[Abs Erorr 2]]/Table21[[#This Row],[Adj Close]]</f>
        <v>4.974080581853761E-3</v>
      </c>
      <c r="M1100" s="6">
        <f t="shared" si="89"/>
        <v>3.8478333333333334</v>
      </c>
      <c r="N1100" s="11">
        <f>Table21[[#This Row],[Adj Close]]-Table21[[#This Row],[6-MA]]</f>
        <v>-3.4733333333333505E-2</v>
      </c>
      <c r="O1100" s="12">
        <f>(Table21[[#This Row],[Adj Close]]-M1100)^2</f>
        <v>1.2064044444444564E-3</v>
      </c>
      <c r="P1100" s="12">
        <f>ABS(Table21[[#This Row],[Erorr 3]])</f>
        <v>3.4733333333333505E-2</v>
      </c>
      <c r="Q1100" s="182">
        <f>Table21[[#This Row],[Abs Erorr 3]]/Table21[[#This Row],[Adj Close]]</f>
        <v>9.108948974150561E-3</v>
      </c>
    </row>
    <row r="1101" spans="1:17" x14ac:dyDescent="0.3">
      <c r="A1101" s="72">
        <v>45061</v>
      </c>
      <c r="B1101" s="95">
        <v>3.8414999999999999</v>
      </c>
      <c r="C1101" s="6">
        <f t="shared" si="86"/>
        <v>3.8130999999999999</v>
      </c>
      <c r="D1101" s="19">
        <f>Table21[[#This Row],[Adj Close]]-Table21[[#This Row],[Naive Trend ]]</f>
        <v>2.8399999999999981E-2</v>
      </c>
      <c r="E1101" s="7">
        <f t="shared" si="85"/>
        <v>8.0655999999999892E-4</v>
      </c>
      <c r="F1101" s="7">
        <f>ABS(Table21[[#This Row],[Erorr 1]])</f>
        <v>2.8399999999999981E-2</v>
      </c>
      <c r="G1101" s="8">
        <f>Table21[[#This Row],[Abs Erorr 1]]/Table21[[#This Row],[Adj Close]]</f>
        <v>7.3929454640114488E-3</v>
      </c>
      <c r="H1101" s="6">
        <f t="shared" si="88"/>
        <v>3.819433333333333</v>
      </c>
      <c r="I1101" s="9">
        <f>(Table21[[#This Row],[Adj Close]]-Table21[[#This Row],[3-MA]])</f>
        <v>2.2066666666666901E-2</v>
      </c>
      <c r="J1101" s="5">
        <f t="shared" si="87"/>
        <v>4.8693777777778814E-4</v>
      </c>
      <c r="K1101" s="5">
        <f>ABS(Table21[[#This Row],[Erorr 2]])</f>
        <v>2.2066666666666901E-2</v>
      </c>
      <c r="L1101" s="8">
        <f>Table21[[#This Row],[Abs Erorr 2]]/Table21[[#This Row],[Adj Close]]</f>
        <v>5.7442839168728105E-3</v>
      </c>
      <c r="M1101" s="6">
        <f t="shared" si="89"/>
        <v>3.8493999999999997</v>
      </c>
      <c r="N1101" s="11">
        <f>Table21[[#This Row],[Adj Close]]-Table21[[#This Row],[6-MA]]</f>
        <v>-7.8999999999997961E-3</v>
      </c>
      <c r="O1101" s="12">
        <f>(Table21[[#This Row],[Adj Close]]-M1101)^2</f>
        <v>6.2409999999996782E-5</v>
      </c>
      <c r="P1101" s="12">
        <f>ABS(Table21[[#This Row],[Erorr 3]])</f>
        <v>7.8999999999997961E-3</v>
      </c>
      <c r="Q1101" s="182">
        <f>Table21[[#This Row],[Abs Erorr 3]]/Table21[[#This Row],[Adj Close]]</f>
        <v>2.0564883509045415E-3</v>
      </c>
    </row>
    <row r="1102" spans="1:17" x14ac:dyDescent="0.3">
      <c r="A1102" s="72">
        <v>45062</v>
      </c>
      <c r="B1102" s="95">
        <v>3.7374000000000001</v>
      </c>
      <c r="C1102" s="6">
        <f t="shared" si="86"/>
        <v>3.8414999999999999</v>
      </c>
      <c r="D1102" s="19">
        <f>Table21[[#This Row],[Adj Close]]-Table21[[#This Row],[Naive Trend ]]</f>
        <v>-0.10409999999999986</v>
      </c>
      <c r="E1102" s="7">
        <f t="shared" si="85"/>
        <v>1.0836809999999971E-2</v>
      </c>
      <c r="F1102" s="7">
        <f>ABS(Table21[[#This Row],[Erorr 1]])</f>
        <v>0.10409999999999986</v>
      </c>
      <c r="G1102" s="8">
        <f>Table21[[#This Row],[Abs Erorr 1]]/Table21[[#This Row],[Adj Close]]</f>
        <v>2.7853588055867677E-2</v>
      </c>
      <c r="H1102" s="6">
        <f t="shared" si="88"/>
        <v>3.813133333333333</v>
      </c>
      <c r="I1102" s="9">
        <f>(Table21[[#This Row],[Adj Close]]-Table21[[#This Row],[3-MA]])</f>
        <v>-7.5733333333332986E-2</v>
      </c>
      <c r="J1102" s="5">
        <f t="shared" si="87"/>
        <v>5.7355377777777248E-3</v>
      </c>
      <c r="K1102" s="5">
        <f>ABS(Table21[[#This Row],[Erorr 2]])</f>
        <v>7.5733333333332986E-2</v>
      </c>
      <c r="L1102" s="8">
        <f>Table21[[#This Row],[Abs Erorr 2]]/Table21[[#This Row],[Adj Close]]</f>
        <v>2.0263641390627973E-2</v>
      </c>
      <c r="M1102" s="6">
        <f t="shared" si="89"/>
        <v>3.8415166666666667</v>
      </c>
      <c r="N1102" s="11">
        <f>Table21[[#This Row],[Adj Close]]-Table21[[#This Row],[6-MA]]</f>
        <v>-0.10411666666666664</v>
      </c>
      <c r="O1102" s="12">
        <f>(Table21[[#This Row],[Adj Close]]-M1102)^2</f>
        <v>1.0840280277777772E-2</v>
      </c>
      <c r="P1102" s="12">
        <f>ABS(Table21[[#This Row],[Erorr 3]])</f>
        <v>0.10411666666666664</v>
      </c>
      <c r="Q1102" s="182">
        <f>Table21[[#This Row],[Abs Erorr 3]]/Table21[[#This Row],[Adj Close]]</f>
        <v>2.7858047483990643E-2</v>
      </c>
    </row>
    <row r="1103" spans="1:17" x14ac:dyDescent="0.3">
      <c r="A1103" s="72">
        <v>45063</v>
      </c>
      <c r="B1103" s="95">
        <v>3.8037000000000001</v>
      </c>
      <c r="C1103" s="6">
        <f t="shared" si="86"/>
        <v>3.7374000000000001</v>
      </c>
      <c r="D1103" s="19">
        <f>Table21[[#This Row],[Adj Close]]-Table21[[#This Row],[Naive Trend ]]</f>
        <v>6.6300000000000026E-2</v>
      </c>
      <c r="E1103" s="7">
        <f t="shared" si="85"/>
        <v>4.3956900000000033E-3</v>
      </c>
      <c r="F1103" s="7">
        <f>ABS(Table21[[#This Row],[Erorr 1]])</f>
        <v>6.6300000000000026E-2</v>
      </c>
      <c r="G1103" s="8">
        <f>Table21[[#This Row],[Abs Erorr 1]]/Table21[[#This Row],[Adj Close]]</f>
        <v>1.7430396718984154E-2</v>
      </c>
      <c r="H1103" s="6">
        <f t="shared" si="88"/>
        <v>3.797333333333333</v>
      </c>
      <c r="I1103" s="9">
        <f>(Table21[[#This Row],[Adj Close]]-Table21[[#This Row],[3-MA]])</f>
        <v>6.3666666666670757E-3</v>
      </c>
      <c r="J1103" s="5">
        <f t="shared" si="87"/>
        <v>4.0534444444449656E-5</v>
      </c>
      <c r="K1103" s="5">
        <f>ABS(Table21[[#This Row],[Erorr 2]])</f>
        <v>6.3666666666670757E-3</v>
      </c>
      <c r="L1103" s="8">
        <f>Table21[[#This Row],[Abs Erorr 2]]/Table21[[#This Row],[Adj Close]]</f>
        <v>1.6738088352570065E-3</v>
      </c>
      <c r="M1103" s="6">
        <f t="shared" si="89"/>
        <v>3.8147000000000002</v>
      </c>
      <c r="N1103" s="11">
        <f>Table21[[#This Row],[Adj Close]]-Table21[[#This Row],[6-MA]]</f>
        <v>-1.1000000000000121E-2</v>
      </c>
      <c r="O1103" s="12">
        <f>(Table21[[#This Row],[Adj Close]]-M1103)^2</f>
        <v>1.2100000000000266E-4</v>
      </c>
      <c r="P1103" s="12">
        <f>ABS(Table21[[#This Row],[Erorr 3]])</f>
        <v>1.1000000000000121E-2</v>
      </c>
      <c r="Q1103" s="182">
        <f>Table21[[#This Row],[Abs Erorr 3]]/Table21[[#This Row],[Adj Close]]</f>
        <v>2.8919210242658779E-3</v>
      </c>
    </row>
    <row r="1104" spans="1:17" x14ac:dyDescent="0.3">
      <c r="A1104" s="72">
        <v>45064</v>
      </c>
      <c r="B1104" s="95">
        <v>3.7942</v>
      </c>
      <c r="C1104" s="6">
        <f t="shared" si="86"/>
        <v>3.8037000000000001</v>
      </c>
      <c r="D1104" s="19">
        <f>Table21[[#This Row],[Adj Close]]-Table21[[#This Row],[Naive Trend ]]</f>
        <v>-9.5000000000000639E-3</v>
      </c>
      <c r="E1104" s="7">
        <f t="shared" si="85"/>
        <v>9.0250000000001218E-5</v>
      </c>
      <c r="F1104" s="7">
        <f>ABS(Table21[[#This Row],[Erorr 1]])</f>
        <v>9.5000000000000639E-3</v>
      </c>
      <c r="G1104" s="8">
        <f>Table21[[#This Row],[Abs Erorr 1]]/Table21[[#This Row],[Adj Close]]</f>
        <v>2.5038216224764283E-3</v>
      </c>
      <c r="H1104" s="6">
        <f t="shared" si="88"/>
        <v>3.7942</v>
      </c>
      <c r="I1104" s="9">
        <f>(Table21[[#This Row],[Adj Close]]-Table21[[#This Row],[3-MA]])</f>
        <v>0</v>
      </c>
      <c r="J1104" s="5">
        <f t="shared" si="87"/>
        <v>0</v>
      </c>
      <c r="K1104" s="5">
        <f>ABS(Table21[[#This Row],[Erorr 2]])</f>
        <v>0</v>
      </c>
      <c r="L1104" s="8">
        <f>Table21[[#This Row],[Abs Erorr 2]]/Table21[[#This Row],[Adj Close]]</f>
        <v>0</v>
      </c>
      <c r="M1104" s="6">
        <f t="shared" si="89"/>
        <v>3.8068166666666663</v>
      </c>
      <c r="N1104" s="11">
        <f>Table21[[#This Row],[Adj Close]]-Table21[[#This Row],[6-MA]]</f>
        <v>-1.2616666666666276E-2</v>
      </c>
      <c r="O1104" s="12">
        <f>(Table21[[#This Row],[Adj Close]]-M1104)^2</f>
        <v>1.5918027777776794E-4</v>
      </c>
      <c r="P1104" s="12">
        <f>ABS(Table21[[#This Row],[Erorr 3]])</f>
        <v>1.2616666666666276E-2</v>
      </c>
      <c r="Q1104" s="182">
        <f>Table21[[#This Row],[Abs Erorr 3]]/Table21[[#This Row],[Adj Close]]</f>
        <v>3.3252508214290963E-3</v>
      </c>
    </row>
    <row r="1105" spans="1:17" x14ac:dyDescent="0.3">
      <c r="A1105" s="72">
        <v>45065</v>
      </c>
      <c r="B1105" s="95">
        <v>3.8321000000000001</v>
      </c>
      <c r="C1105" s="6">
        <f t="shared" si="86"/>
        <v>3.7942</v>
      </c>
      <c r="D1105" s="19">
        <f>Table21[[#This Row],[Adj Close]]-Table21[[#This Row],[Naive Trend ]]</f>
        <v>3.7900000000000045E-2</v>
      </c>
      <c r="E1105" s="7">
        <f t="shared" si="85"/>
        <v>1.4364100000000034E-3</v>
      </c>
      <c r="F1105" s="7">
        <f>ABS(Table21[[#This Row],[Erorr 1]])</f>
        <v>3.7900000000000045E-2</v>
      </c>
      <c r="G1105" s="8">
        <f>Table21[[#This Row],[Abs Erorr 1]]/Table21[[#This Row],[Adj Close]]</f>
        <v>9.8901385663213489E-3</v>
      </c>
      <c r="H1105" s="6">
        <f t="shared" si="88"/>
        <v>3.7784333333333335</v>
      </c>
      <c r="I1105" s="9">
        <f>(Table21[[#This Row],[Adj Close]]-Table21[[#This Row],[3-MA]])</f>
        <v>5.3666666666666529E-2</v>
      </c>
      <c r="J1105" s="5">
        <f t="shared" si="87"/>
        <v>2.8801111111110963E-3</v>
      </c>
      <c r="K1105" s="5">
        <f>ABS(Table21[[#This Row],[Erorr 2]])</f>
        <v>5.3666666666666529E-2</v>
      </c>
      <c r="L1105" s="8">
        <f>Table21[[#This Row],[Abs Erorr 2]]/Table21[[#This Row],[Adj Close]]</f>
        <v>1.4004505797517426E-2</v>
      </c>
      <c r="M1105" s="6">
        <f t="shared" si="89"/>
        <v>3.7957833333333331</v>
      </c>
      <c r="N1105" s="11">
        <f>Table21[[#This Row],[Adj Close]]-Table21[[#This Row],[6-MA]]</f>
        <v>3.6316666666666997E-2</v>
      </c>
      <c r="O1105" s="12">
        <f>(Table21[[#This Row],[Adj Close]]-M1105)^2</f>
        <v>1.3189002777778019E-3</v>
      </c>
      <c r="P1105" s="12">
        <f>ABS(Table21[[#This Row],[Erorr 3]])</f>
        <v>3.6316666666666997E-2</v>
      </c>
      <c r="Q1105" s="182">
        <f>Table21[[#This Row],[Abs Erorr 3]]/Table21[[#This Row],[Adj Close]]</f>
        <v>9.476962153040629E-3</v>
      </c>
    </row>
    <row r="1106" spans="1:17" x14ac:dyDescent="0.3">
      <c r="A1106" s="72">
        <v>45068</v>
      </c>
      <c r="B1106" s="95">
        <v>3.8603999999999998</v>
      </c>
      <c r="C1106" s="6">
        <f t="shared" si="86"/>
        <v>3.8321000000000001</v>
      </c>
      <c r="D1106" s="19">
        <f>Table21[[#This Row],[Adj Close]]-Table21[[#This Row],[Naive Trend ]]</f>
        <v>2.829999999999977E-2</v>
      </c>
      <c r="E1106" s="7">
        <f t="shared" si="85"/>
        <v>8.0088999999998695E-4</v>
      </c>
      <c r="F1106" s="7">
        <f>ABS(Table21[[#This Row],[Erorr 1]])</f>
        <v>2.829999999999977E-2</v>
      </c>
      <c r="G1106" s="8">
        <f>Table21[[#This Row],[Abs Erorr 1]]/Table21[[#This Row],[Adj Close]]</f>
        <v>7.3308465443994849E-3</v>
      </c>
      <c r="H1106" s="6">
        <f t="shared" si="88"/>
        <v>3.81</v>
      </c>
      <c r="I1106" s="9">
        <f>(Table21[[#This Row],[Adj Close]]-Table21[[#This Row],[3-MA]])</f>
        <v>5.0399999999999778E-2</v>
      </c>
      <c r="J1106" s="5">
        <f t="shared" si="87"/>
        <v>2.5401599999999775E-3</v>
      </c>
      <c r="K1106" s="5">
        <f>ABS(Table21[[#This Row],[Erorr 2]])</f>
        <v>5.0399999999999778E-2</v>
      </c>
      <c r="L1106" s="8">
        <f>Table21[[#This Row],[Abs Erorr 2]]/Table21[[#This Row],[Adj Close]]</f>
        <v>1.3055641902393477E-2</v>
      </c>
      <c r="M1106" s="6">
        <f t="shared" si="89"/>
        <v>3.8036666666666665</v>
      </c>
      <c r="N1106" s="11">
        <f>Table21[[#This Row],[Adj Close]]-Table21[[#This Row],[6-MA]]</f>
        <v>5.6733333333333302E-2</v>
      </c>
      <c r="O1106" s="12">
        <f>(Table21[[#This Row],[Adj Close]]-M1106)^2</f>
        <v>3.2186711111111075E-3</v>
      </c>
      <c r="P1106" s="12">
        <f>ABS(Table21[[#This Row],[Erorr 3]])</f>
        <v>5.6733333333333302E-2</v>
      </c>
      <c r="Q1106" s="182">
        <f>Table21[[#This Row],[Abs Erorr 3]]/Table21[[#This Row],[Adj Close]]</f>
        <v>1.4696231823990599E-2</v>
      </c>
    </row>
    <row r="1107" spans="1:17" x14ac:dyDescent="0.3">
      <c r="A1107" s="72">
        <v>45069</v>
      </c>
      <c r="B1107" s="95">
        <v>3.8130999999999999</v>
      </c>
      <c r="C1107" s="6">
        <f t="shared" si="86"/>
        <v>3.8603999999999998</v>
      </c>
      <c r="D1107" s="19">
        <f>Table21[[#This Row],[Adj Close]]-Table21[[#This Row],[Naive Trend ]]</f>
        <v>-4.7299999999999898E-2</v>
      </c>
      <c r="E1107" s="7">
        <f t="shared" si="85"/>
        <v>2.2372899999999903E-3</v>
      </c>
      <c r="F1107" s="7">
        <f>ABS(Table21[[#This Row],[Erorr 1]])</f>
        <v>4.7299999999999898E-2</v>
      </c>
      <c r="G1107" s="8">
        <f>Table21[[#This Row],[Abs Erorr 1]]/Table21[[#This Row],[Adj Close]]</f>
        <v>1.2404605176890168E-2</v>
      </c>
      <c r="H1107" s="6">
        <f t="shared" si="88"/>
        <v>3.8289000000000004</v>
      </c>
      <c r="I1107" s="9">
        <f>(Table21[[#This Row],[Adj Close]]-Table21[[#This Row],[3-MA]])</f>
        <v>-1.580000000000048E-2</v>
      </c>
      <c r="J1107" s="5">
        <f t="shared" si="87"/>
        <v>2.4964000000001515E-4</v>
      </c>
      <c r="K1107" s="5">
        <f>ABS(Table21[[#This Row],[Erorr 2]])</f>
        <v>1.580000000000048E-2</v>
      </c>
      <c r="L1107" s="8">
        <f>Table21[[#This Row],[Abs Erorr 2]]/Table21[[#This Row],[Adj Close]]</f>
        <v>4.1436101859380764E-3</v>
      </c>
      <c r="M1107" s="6">
        <f t="shared" si="89"/>
        <v>3.81155</v>
      </c>
      <c r="N1107" s="11">
        <f>Table21[[#This Row],[Adj Close]]-Table21[[#This Row],[6-MA]]</f>
        <v>1.5499999999999403E-3</v>
      </c>
      <c r="O1107" s="12">
        <f>(Table21[[#This Row],[Adj Close]]-M1107)^2</f>
        <v>2.4024999999998148E-6</v>
      </c>
      <c r="P1107" s="12">
        <f>ABS(Table21[[#This Row],[Erorr 3]])</f>
        <v>1.5499999999999403E-3</v>
      </c>
      <c r="Q1107" s="182">
        <f>Table21[[#This Row],[Abs Erorr 3]]/Table21[[#This Row],[Adj Close]]</f>
        <v>4.0649340431668204E-4</v>
      </c>
    </row>
    <row r="1108" spans="1:17" x14ac:dyDescent="0.3">
      <c r="A1108" s="72">
        <v>45070</v>
      </c>
      <c r="B1108" s="95">
        <v>3.7280000000000002</v>
      </c>
      <c r="C1108" s="6">
        <f t="shared" si="86"/>
        <v>3.8130999999999999</v>
      </c>
      <c r="D1108" s="19">
        <f>Table21[[#This Row],[Adj Close]]-Table21[[#This Row],[Naive Trend ]]</f>
        <v>-8.5099999999999731E-2</v>
      </c>
      <c r="E1108" s="7">
        <f t="shared" si="85"/>
        <v>7.2420099999999541E-3</v>
      </c>
      <c r="F1108" s="7">
        <f>ABS(Table21[[#This Row],[Erorr 1]])</f>
        <v>8.5099999999999731E-2</v>
      </c>
      <c r="G1108" s="8">
        <f>Table21[[#This Row],[Abs Erorr 1]]/Table21[[#This Row],[Adj Close]]</f>
        <v>2.2827253218884049E-2</v>
      </c>
      <c r="H1108" s="6">
        <f t="shared" si="88"/>
        <v>3.8351999999999999</v>
      </c>
      <c r="I1108" s="9">
        <f>(Table21[[#This Row],[Adj Close]]-Table21[[#This Row],[3-MA]])</f>
        <v>-0.10719999999999974</v>
      </c>
      <c r="J1108" s="5">
        <f t="shared" si="87"/>
        <v>1.1491839999999944E-2</v>
      </c>
      <c r="K1108" s="5">
        <f>ABS(Table21[[#This Row],[Erorr 2]])</f>
        <v>0.10719999999999974</v>
      </c>
      <c r="L1108" s="8">
        <f>Table21[[#This Row],[Abs Erorr 2]]/Table21[[#This Row],[Adj Close]]</f>
        <v>2.8755364806866881E-2</v>
      </c>
      <c r="M1108" s="6">
        <f t="shared" si="89"/>
        <v>3.8068166666666663</v>
      </c>
      <c r="N1108" s="11">
        <f>Table21[[#This Row],[Adj Close]]-Table21[[#This Row],[6-MA]]</f>
        <v>-7.8816666666666091E-2</v>
      </c>
      <c r="O1108" s="12">
        <f>(Table21[[#This Row],[Adj Close]]-M1108)^2</f>
        <v>6.2120669444443539E-3</v>
      </c>
      <c r="P1108" s="12">
        <f>ABS(Table21[[#This Row],[Erorr 3]])</f>
        <v>7.8816666666666091E-2</v>
      </c>
      <c r="Q1108" s="182">
        <f>Table21[[#This Row],[Abs Erorr 3]]/Table21[[#This Row],[Adj Close]]</f>
        <v>2.1141809728182963E-2</v>
      </c>
    </row>
    <row r="1109" spans="1:17" x14ac:dyDescent="0.3">
      <c r="A1109" s="72">
        <v>45071</v>
      </c>
      <c r="B1109" s="95">
        <v>3.7469000000000001</v>
      </c>
      <c r="C1109" s="6">
        <f t="shared" si="86"/>
        <v>3.7280000000000002</v>
      </c>
      <c r="D1109" s="19">
        <f>Table21[[#This Row],[Adj Close]]-Table21[[#This Row],[Naive Trend ]]</f>
        <v>1.8899999999999917E-2</v>
      </c>
      <c r="E1109" s="7">
        <f t="shared" si="85"/>
        <v>3.5720999999999686E-4</v>
      </c>
      <c r="F1109" s="7">
        <f>ABS(Table21[[#This Row],[Erorr 1]])</f>
        <v>1.8899999999999917E-2</v>
      </c>
      <c r="G1109" s="8">
        <f>Table21[[#This Row],[Abs Erorr 1]]/Table21[[#This Row],[Adj Close]]</f>
        <v>5.0441698470735583E-3</v>
      </c>
      <c r="H1109" s="6">
        <f t="shared" si="88"/>
        <v>3.8005</v>
      </c>
      <c r="I1109" s="9">
        <f>(Table21[[#This Row],[Adj Close]]-Table21[[#This Row],[3-MA]])</f>
        <v>-5.359999999999987E-2</v>
      </c>
      <c r="J1109" s="5">
        <f t="shared" si="87"/>
        <v>2.872959999999986E-3</v>
      </c>
      <c r="K1109" s="5">
        <f>ABS(Table21[[#This Row],[Erorr 2]])</f>
        <v>5.359999999999987E-2</v>
      </c>
      <c r="L1109" s="8">
        <f>Table21[[#This Row],[Abs Erorr 2]]/Table21[[#This Row],[Adj Close]]</f>
        <v>1.4305158931383241E-2</v>
      </c>
      <c r="M1109" s="6">
        <f t="shared" si="89"/>
        <v>3.8052500000000005</v>
      </c>
      <c r="N1109" s="11">
        <f>Table21[[#This Row],[Adj Close]]-Table21[[#This Row],[6-MA]]</f>
        <v>-5.8350000000000346E-2</v>
      </c>
      <c r="O1109" s="12">
        <f>(Table21[[#This Row],[Adj Close]]-M1109)^2</f>
        <v>3.4047225000000403E-3</v>
      </c>
      <c r="P1109" s="12">
        <f>ABS(Table21[[#This Row],[Erorr 3]])</f>
        <v>5.8350000000000346E-2</v>
      </c>
      <c r="Q1109" s="182">
        <f>Table21[[#This Row],[Abs Erorr 3]]/Table21[[#This Row],[Adj Close]]</f>
        <v>1.5572873575489162E-2</v>
      </c>
    </row>
    <row r="1110" spans="1:17" x14ac:dyDescent="0.3">
      <c r="A1110" s="72">
        <v>45072</v>
      </c>
      <c r="B1110" s="95">
        <v>3.8037000000000001</v>
      </c>
      <c r="C1110" s="6">
        <f t="shared" si="86"/>
        <v>3.7469000000000001</v>
      </c>
      <c r="D1110" s="19">
        <f>Table21[[#This Row],[Adj Close]]-Table21[[#This Row],[Naive Trend ]]</f>
        <v>5.6799999999999962E-2</v>
      </c>
      <c r="E1110" s="7">
        <f t="shared" si="85"/>
        <v>3.2262399999999957E-3</v>
      </c>
      <c r="F1110" s="7">
        <f>ABS(Table21[[#This Row],[Erorr 1]])</f>
        <v>5.6799999999999962E-2</v>
      </c>
      <c r="G1110" s="8">
        <f>Table21[[#This Row],[Abs Erorr 1]]/Table21[[#This Row],[Adj Close]]</f>
        <v>1.4932828561663633E-2</v>
      </c>
      <c r="H1110" s="6">
        <f t="shared" si="88"/>
        <v>3.7626666666666666</v>
      </c>
      <c r="I1110" s="9">
        <f>(Table21[[#This Row],[Adj Close]]-Table21[[#This Row],[3-MA]])</f>
        <v>4.1033333333333477E-2</v>
      </c>
      <c r="J1110" s="5">
        <f t="shared" si="87"/>
        <v>1.6837344444444562E-3</v>
      </c>
      <c r="K1110" s="5">
        <f>ABS(Table21[[#This Row],[Erorr 2]])</f>
        <v>4.1033333333333477E-2</v>
      </c>
      <c r="L1110" s="8">
        <f>Table21[[#This Row],[Abs Erorr 2]]/Table21[[#This Row],[Adj Close]]</f>
        <v>1.0787741760215968E-2</v>
      </c>
      <c r="M1110" s="6">
        <f t="shared" si="89"/>
        <v>3.795783333333334</v>
      </c>
      <c r="N1110" s="11">
        <f>Table21[[#This Row],[Adj Close]]-Table21[[#This Row],[6-MA]]</f>
        <v>7.9166666666661278E-3</v>
      </c>
      <c r="O1110" s="12">
        <f>(Table21[[#This Row],[Adj Close]]-M1110)^2</f>
        <v>6.2673611111102573E-5</v>
      </c>
      <c r="P1110" s="12">
        <f>ABS(Table21[[#This Row],[Erorr 3]])</f>
        <v>7.9166666666661278E-3</v>
      </c>
      <c r="Q1110" s="182">
        <f>Table21[[#This Row],[Abs Erorr 3]]/Table21[[#This Row],[Adj Close]]</f>
        <v>2.0813067977669447E-3</v>
      </c>
    </row>
    <row r="1111" spans="1:17" x14ac:dyDescent="0.3">
      <c r="A1111" s="72">
        <v>45076</v>
      </c>
      <c r="B1111" s="95">
        <v>3.8037000000000001</v>
      </c>
      <c r="C1111" s="6">
        <f t="shared" si="86"/>
        <v>3.8037000000000001</v>
      </c>
      <c r="D1111" s="19">
        <f>Table21[[#This Row],[Adj Close]]-Table21[[#This Row],[Naive Trend ]]</f>
        <v>0</v>
      </c>
      <c r="E1111" s="7">
        <f t="shared" si="85"/>
        <v>0</v>
      </c>
      <c r="F1111" s="7">
        <f>ABS(Table21[[#This Row],[Erorr 1]])</f>
        <v>0</v>
      </c>
      <c r="G1111" s="8">
        <f>Table21[[#This Row],[Abs Erorr 1]]/Table21[[#This Row],[Adj Close]]</f>
        <v>0</v>
      </c>
      <c r="H1111" s="6">
        <f t="shared" si="88"/>
        <v>3.7595333333333336</v>
      </c>
      <c r="I1111" s="9">
        <f>(Table21[[#This Row],[Adj Close]]-Table21[[#This Row],[3-MA]])</f>
        <v>4.4166666666666465E-2</v>
      </c>
      <c r="J1111" s="5">
        <f t="shared" si="87"/>
        <v>1.9506944444444266E-3</v>
      </c>
      <c r="K1111" s="5">
        <f>ABS(Table21[[#This Row],[Erorr 2]])</f>
        <v>4.4166666666666465E-2</v>
      </c>
      <c r="L1111" s="8">
        <f>Table21[[#This Row],[Abs Erorr 2]]/Table21[[#This Row],[Adj Close]]</f>
        <v>1.1611501082279482E-2</v>
      </c>
      <c r="M1111" s="6">
        <f t="shared" si="89"/>
        <v>3.7973666666666666</v>
      </c>
      <c r="N1111" s="11">
        <f>Table21[[#This Row],[Adj Close]]-Table21[[#This Row],[6-MA]]</f>
        <v>6.333333333333524E-3</v>
      </c>
      <c r="O1111" s="12">
        <f>(Table21[[#This Row],[Adj Close]]-M1111)^2</f>
        <v>4.0111111111113524E-5</v>
      </c>
      <c r="P1111" s="12">
        <f>ABS(Table21[[#This Row],[Erorr 3]])</f>
        <v>6.333333333333524E-3</v>
      </c>
      <c r="Q1111" s="182">
        <f>Table21[[#This Row],[Abs Erorr 3]]/Table21[[#This Row],[Adj Close]]</f>
        <v>1.6650454382137192E-3</v>
      </c>
    </row>
    <row r="1112" spans="1:17" x14ac:dyDescent="0.3">
      <c r="A1112" s="72">
        <v>45077</v>
      </c>
      <c r="B1112" s="95">
        <v>3.7942</v>
      </c>
      <c r="C1112" s="6">
        <f t="shared" si="86"/>
        <v>3.8037000000000001</v>
      </c>
      <c r="D1112" s="19">
        <f>Table21[[#This Row],[Adj Close]]-Table21[[#This Row],[Naive Trend ]]</f>
        <v>-9.5000000000000639E-3</v>
      </c>
      <c r="E1112" s="7">
        <f t="shared" si="85"/>
        <v>9.0250000000001218E-5</v>
      </c>
      <c r="F1112" s="7">
        <f>ABS(Table21[[#This Row],[Erorr 1]])</f>
        <v>9.5000000000000639E-3</v>
      </c>
      <c r="G1112" s="8">
        <f>Table21[[#This Row],[Abs Erorr 1]]/Table21[[#This Row],[Adj Close]]</f>
        <v>2.5038216224764283E-3</v>
      </c>
      <c r="H1112" s="6">
        <f t="shared" si="88"/>
        <v>3.7847666666666666</v>
      </c>
      <c r="I1112" s="9">
        <f>(Table21[[#This Row],[Adj Close]]-Table21[[#This Row],[3-MA]])</f>
        <v>9.4333333333334046E-3</v>
      </c>
      <c r="J1112" s="5">
        <f t="shared" si="87"/>
        <v>8.8987777777779119E-5</v>
      </c>
      <c r="K1112" s="5">
        <f>ABS(Table21[[#This Row],[Erorr 2]])</f>
        <v>9.4333333333334046E-3</v>
      </c>
      <c r="L1112" s="8">
        <f>Table21[[#This Row],[Abs Erorr 2]]/Table21[[#This Row],[Adj Close]]</f>
        <v>2.4862509444239641E-3</v>
      </c>
      <c r="M1112" s="6">
        <f t="shared" si="89"/>
        <v>3.7926333333333333</v>
      </c>
      <c r="N1112" s="11">
        <f>Table21[[#This Row],[Adj Close]]-Table21[[#This Row],[6-MA]]</f>
        <v>1.5666666666667162E-3</v>
      </c>
      <c r="O1112" s="12">
        <f>(Table21[[#This Row],[Adj Close]]-M1112)^2</f>
        <v>2.4544444444445996E-6</v>
      </c>
      <c r="P1112" s="12">
        <f>ABS(Table21[[#This Row],[Erorr 3]])</f>
        <v>1.5666666666667162E-3</v>
      </c>
      <c r="Q1112" s="182">
        <f>Table21[[#This Row],[Abs Erorr 3]]/Table21[[#This Row],[Adj Close]]</f>
        <v>4.1291093423296508E-4</v>
      </c>
    </row>
    <row r="1113" spans="1:17" x14ac:dyDescent="0.3">
      <c r="A1113" s="72">
        <v>45078</v>
      </c>
      <c r="B1113" s="95">
        <v>3.8321000000000001</v>
      </c>
      <c r="C1113" s="6">
        <f t="shared" si="86"/>
        <v>3.7942</v>
      </c>
      <c r="D1113" s="19">
        <f>Table21[[#This Row],[Adj Close]]-Table21[[#This Row],[Naive Trend ]]</f>
        <v>3.7900000000000045E-2</v>
      </c>
      <c r="E1113" s="7">
        <f t="shared" si="85"/>
        <v>1.4364100000000034E-3</v>
      </c>
      <c r="F1113" s="7">
        <f>ABS(Table21[[#This Row],[Erorr 1]])</f>
        <v>3.7900000000000045E-2</v>
      </c>
      <c r="G1113" s="8">
        <f>Table21[[#This Row],[Abs Erorr 1]]/Table21[[#This Row],[Adj Close]]</f>
        <v>9.8901385663213489E-3</v>
      </c>
      <c r="H1113" s="6">
        <f t="shared" si="88"/>
        <v>3.8005333333333335</v>
      </c>
      <c r="I1113" s="9">
        <f>(Table21[[#This Row],[Adj Close]]-Table21[[#This Row],[3-MA]])</f>
        <v>3.1566666666666521E-2</v>
      </c>
      <c r="J1113" s="5">
        <f t="shared" si="87"/>
        <v>9.9645444444443516E-4</v>
      </c>
      <c r="K1113" s="5">
        <f>ABS(Table21[[#This Row],[Erorr 2]])</f>
        <v>3.1566666666666521E-2</v>
      </c>
      <c r="L1113" s="8">
        <f>Table21[[#This Row],[Abs Erorr 2]]/Table21[[#This Row],[Adj Close]]</f>
        <v>8.2374329131981207E-3</v>
      </c>
      <c r="M1113" s="6">
        <f t="shared" si="89"/>
        <v>3.7815999999999996</v>
      </c>
      <c r="N1113" s="11">
        <f>Table21[[#This Row],[Adj Close]]-Table21[[#This Row],[6-MA]]</f>
        <v>5.0500000000000433E-2</v>
      </c>
      <c r="O1113" s="12">
        <f>(Table21[[#This Row],[Adj Close]]-M1113)^2</f>
        <v>2.5502500000000438E-3</v>
      </c>
      <c r="P1113" s="12">
        <f>ABS(Table21[[#This Row],[Erorr 3]])</f>
        <v>5.0500000000000433E-2</v>
      </c>
      <c r="Q1113" s="182">
        <f>Table21[[#This Row],[Abs Erorr 3]]/Table21[[#This Row],[Adj Close]]</f>
        <v>1.3178152970955986E-2</v>
      </c>
    </row>
    <row r="1114" spans="1:17" x14ac:dyDescent="0.3">
      <c r="A1114" s="72">
        <v>45079</v>
      </c>
      <c r="B1114" s="95">
        <v>3.8414999999999999</v>
      </c>
      <c r="C1114" s="6">
        <f t="shared" si="86"/>
        <v>3.8321000000000001</v>
      </c>
      <c r="D1114" s="19">
        <f>Table21[[#This Row],[Adj Close]]-Table21[[#This Row],[Naive Trend ]]</f>
        <v>9.3999999999998529E-3</v>
      </c>
      <c r="E1114" s="7">
        <f t="shared" si="85"/>
        <v>8.8359999999997236E-5</v>
      </c>
      <c r="F1114" s="7">
        <f>ABS(Table21[[#This Row],[Erorr 1]])</f>
        <v>9.3999999999998529E-3</v>
      </c>
      <c r="G1114" s="8">
        <f>Table21[[#This Row],[Abs Erorr 1]]/Table21[[#This Row],[Adj Close]]</f>
        <v>2.446960822595302E-3</v>
      </c>
      <c r="H1114" s="6">
        <f t="shared" si="88"/>
        <v>3.81</v>
      </c>
      <c r="I1114" s="9">
        <f>(Table21[[#This Row],[Adj Close]]-Table21[[#This Row],[3-MA]])</f>
        <v>3.1499999999999861E-2</v>
      </c>
      <c r="J1114" s="5">
        <f t="shared" si="87"/>
        <v>9.9224999999999119E-4</v>
      </c>
      <c r="K1114" s="5">
        <f>ABS(Table21[[#This Row],[Erorr 2]])</f>
        <v>3.1499999999999861E-2</v>
      </c>
      <c r="L1114" s="8">
        <f>Table21[[#This Row],[Abs Erorr 2]]/Table21[[#This Row],[Adj Close]]</f>
        <v>8.199921905505626E-3</v>
      </c>
      <c r="M1114" s="6">
        <f t="shared" si="89"/>
        <v>3.7847666666666666</v>
      </c>
      <c r="N1114" s="11">
        <f>Table21[[#This Row],[Adj Close]]-Table21[[#This Row],[6-MA]]</f>
        <v>5.6733333333333302E-2</v>
      </c>
      <c r="O1114" s="12">
        <f>(Table21[[#This Row],[Adj Close]]-M1114)^2</f>
        <v>3.2186711111111075E-3</v>
      </c>
      <c r="P1114" s="12">
        <f>ABS(Table21[[#This Row],[Erorr 3]])</f>
        <v>5.6733333333333302E-2</v>
      </c>
      <c r="Q1114" s="182">
        <f>Table21[[#This Row],[Abs Erorr 3]]/Table21[[#This Row],[Adj Close]]</f>
        <v>1.4768536595947755E-2</v>
      </c>
    </row>
    <row r="1115" spans="1:17" x14ac:dyDescent="0.3">
      <c r="A1115" s="72">
        <v>45082</v>
      </c>
      <c r="B1115" s="95">
        <v>3.8226</v>
      </c>
      <c r="C1115" s="6">
        <f t="shared" si="86"/>
        <v>3.8414999999999999</v>
      </c>
      <c r="D1115" s="19">
        <f>Table21[[#This Row],[Adj Close]]-Table21[[#This Row],[Naive Trend ]]</f>
        <v>-1.8899999999999917E-2</v>
      </c>
      <c r="E1115" s="7">
        <f t="shared" si="85"/>
        <v>3.5720999999999686E-4</v>
      </c>
      <c r="F1115" s="7">
        <f>ABS(Table21[[#This Row],[Erorr 1]])</f>
        <v>1.8899999999999917E-2</v>
      </c>
      <c r="G1115" s="8">
        <f>Table21[[#This Row],[Abs Erorr 1]]/Table21[[#This Row],[Adj Close]]</f>
        <v>4.9442787631454816E-3</v>
      </c>
      <c r="H1115" s="6">
        <f t="shared" si="88"/>
        <v>3.8226</v>
      </c>
      <c r="I1115" s="9">
        <f>(Table21[[#This Row],[Adj Close]]-Table21[[#This Row],[3-MA]])</f>
        <v>0</v>
      </c>
      <c r="J1115" s="5">
        <f t="shared" si="87"/>
        <v>0</v>
      </c>
      <c r="K1115" s="5">
        <f>ABS(Table21[[#This Row],[Erorr 2]])</f>
        <v>0</v>
      </c>
      <c r="L1115" s="8">
        <f>Table21[[#This Row],[Abs Erorr 2]]/Table21[[#This Row],[Adj Close]]</f>
        <v>0</v>
      </c>
      <c r="M1115" s="6">
        <f t="shared" si="89"/>
        <v>3.8036833333333333</v>
      </c>
      <c r="N1115" s="11">
        <f>Table21[[#This Row],[Adj Close]]-Table21[[#This Row],[6-MA]]</f>
        <v>1.8916666666666693E-2</v>
      </c>
      <c r="O1115" s="12">
        <f>(Table21[[#This Row],[Adj Close]]-M1115)^2</f>
        <v>3.5784027777777875E-4</v>
      </c>
      <c r="P1115" s="12">
        <f>ABS(Table21[[#This Row],[Erorr 3]])</f>
        <v>1.8916666666666693E-2</v>
      </c>
      <c r="Q1115" s="182">
        <f>Table21[[#This Row],[Abs Erorr 3]]/Table21[[#This Row],[Adj Close]]</f>
        <v>4.9486387973281783E-3</v>
      </c>
    </row>
    <row r="1116" spans="1:17" x14ac:dyDescent="0.3">
      <c r="A1116" s="72">
        <v>45083</v>
      </c>
      <c r="B1116" s="95">
        <v>3.7753000000000001</v>
      </c>
      <c r="C1116" s="6">
        <f t="shared" si="86"/>
        <v>3.8226</v>
      </c>
      <c r="D1116" s="19">
        <f>Table21[[#This Row],[Adj Close]]-Table21[[#This Row],[Naive Trend ]]</f>
        <v>-4.7299999999999898E-2</v>
      </c>
      <c r="E1116" s="7">
        <f t="shared" si="85"/>
        <v>2.2372899999999903E-3</v>
      </c>
      <c r="F1116" s="7">
        <f>ABS(Table21[[#This Row],[Erorr 1]])</f>
        <v>4.7299999999999898E-2</v>
      </c>
      <c r="G1116" s="8">
        <f>Table21[[#This Row],[Abs Erorr 1]]/Table21[[#This Row],[Adj Close]]</f>
        <v>1.252880565782849E-2</v>
      </c>
      <c r="H1116" s="6">
        <f t="shared" si="88"/>
        <v>3.8320666666666665</v>
      </c>
      <c r="I1116" s="9">
        <f>(Table21[[#This Row],[Adj Close]]-Table21[[#This Row],[3-MA]])</f>
        <v>-5.676666666666641E-2</v>
      </c>
      <c r="J1116" s="5">
        <f t="shared" si="87"/>
        <v>3.2224544444444153E-3</v>
      </c>
      <c r="K1116" s="5">
        <f>ABS(Table21[[#This Row],[Erorr 2]])</f>
        <v>5.676666666666641E-2</v>
      </c>
      <c r="L1116" s="8">
        <f>Table21[[#This Row],[Abs Erorr 2]]/Table21[[#This Row],[Adj Close]]</f>
        <v>1.5036332653475594E-2</v>
      </c>
      <c r="M1116" s="6">
        <f t="shared" si="89"/>
        <v>3.8163000000000005</v>
      </c>
      <c r="N1116" s="11">
        <f>Table21[[#This Row],[Adj Close]]-Table21[[#This Row],[6-MA]]</f>
        <v>-4.1000000000000369E-2</v>
      </c>
      <c r="O1116" s="12">
        <f>(Table21[[#This Row],[Adj Close]]-M1116)^2</f>
        <v>1.6810000000000303E-3</v>
      </c>
      <c r="P1116" s="12">
        <f>ABS(Table21[[#This Row],[Erorr 3]])</f>
        <v>4.1000000000000369E-2</v>
      </c>
      <c r="Q1116" s="182">
        <f>Table21[[#This Row],[Abs Erorr 3]]/Table21[[#This Row],[Adj Close]]</f>
        <v>1.0860064100866254E-2</v>
      </c>
    </row>
    <row r="1117" spans="1:17" x14ac:dyDescent="0.3">
      <c r="A1117" s="72">
        <v>45084</v>
      </c>
      <c r="B1117" s="95">
        <v>3.8037000000000001</v>
      </c>
      <c r="C1117" s="6">
        <f t="shared" si="86"/>
        <v>3.7753000000000001</v>
      </c>
      <c r="D1117" s="19">
        <f>Table21[[#This Row],[Adj Close]]-Table21[[#This Row],[Naive Trend ]]</f>
        <v>2.8399999999999981E-2</v>
      </c>
      <c r="E1117" s="7">
        <f t="shared" si="85"/>
        <v>8.0655999999999892E-4</v>
      </c>
      <c r="F1117" s="7">
        <f>ABS(Table21[[#This Row],[Erorr 1]])</f>
        <v>2.8399999999999981E-2</v>
      </c>
      <c r="G1117" s="8">
        <f>Table21[[#This Row],[Abs Erorr 1]]/Table21[[#This Row],[Adj Close]]</f>
        <v>7.4664142808318163E-3</v>
      </c>
      <c r="H1117" s="6">
        <f t="shared" si="88"/>
        <v>3.813133333333333</v>
      </c>
      <c r="I1117" s="9">
        <f>(Table21[[#This Row],[Adj Close]]-Table21[[#This Row],[3-MA]])</f>
        <v>-9.4333333333329605E-3</v>
      </c>
      <c r="J1117" s="5">
        <f t="shared" si="87"/>
        <v>8.8987777777770744E-5</v>
      </c>
      <c r="K1117" s="5">
        <f>ABS(Table21[[#This Row],[Erorr 2]])</f>
        <v>9.4333333333329605E-3</v>
      </c>
      <c r="L1117" s="8">
        <f>Table21[[#This Row],[Abs Erorr 2]]/Table21[[#This Row],[Adj Close]]</f>
        <v>2.4800413632339461E-3</v>
      </c>
      <c r="M1117" s="6">
        <f t="shared" si="89"/>
        <v>3.8115666666666672</v>
      </c>
      <c r="N1117" s="11">
        <f>Table21[[#This Row],[Adj Close]]-Table21[[#This Row],[6-MA]]</f>
        <v>-7.8666666666671325E-3</v>
      </c>
      <c r="O1117" s="12">
        <f>(Table21[[#This Row],[Adj Close]]-M1117)^2</f>
        <v>6.1884444444451774E-5</v>
      </c>
      <c r="P1117" s="12">
        <f>ABS(Table21[[#This Row],[Erorr 3]])</f>
        <v>7.8666666666671325E-3</v>
      </c>
      <c r="Q1117" s="182">
        <f>Table21[[#This Row],[Abs Erorr 3]]/Table21[[#This Row],[Adj Close]]</f>
        <v>2.0681617022023642E-3</v>
      </c>
    </row>
    <row r="1118" spans="1:17" x14ac:dyDescent="0.3">
      <c r="A1118" s="72">
        <v>45085</v>
      </c>
      <c r="B1118" s="95">
        <v>3.7753000000000001</v>
      </c>
      <c r="C1118" s="6">
        <f t="shared" si="86"/>
        <v>3.8037000000000001</v>
      </c>
      <c r="D1118" s="19">
        <f>Table21[[#This Row],[Adj Close]]-Table21[[#This Row],[Naive Trend ]]</f>
        <v>-2.8399999999999981E-2</v>
      </c>
      <c r="E1118" s="7">
        <f t="shared" si="85"/>
        <v>8.0655999999999892E-4</v>
      </c>
      <c r="F1118" s="7">
        <f>ABS(Table21[[#This Row],[Erorr 1]])</f>
        <v>2.8399999999999981E-2</v>
      </c>
      <c r="G1118" s="8">
        <f>Table21[[#This Row],[Abs Erorr 1]]/Table21[[#This Row],[Adj Close]]</f>
        <v>7.5225809869414297E-3</v>
      </c>
      <c r="H1118" s="6">
        <f t="shared" si="88"/>
        <v>3.8005333333333335</v>
      </c>
      <c r="I1118" s="9">
        <f>(Table21[[#This Row],[Adj Close]]-Table21[[#This Row],[3-MA]])</f>
        <v>-2.5233333333333441E-2</v>
      </c>
      <c r="J1118" s="5">
        <f t="shared" si="87"/>
        <v>6.3672111111111654E-4</v>
      </c>
      <c r="K1118" s="5">
        <f>ABS(Table21[[#This Row],[Erorr 2]])</f>
        <v>2.5233333333333441E-2</v>
      </c>
      <c r="L1118" s="8">
        <f>Table21[[#This Row],[Abs Erorr 2]]/Table21[[#This Row],[Adj Close]]</f>
        <v>6.683795548256679E-3</v>
      </c>
      <c r="M1118" s="6">
        <f t="shared" si="89"/>
        <v>3.8115666666666663</v>
      </c>
      <c r="N1118" s="11">
        <f>Table21[[#This Row],[Adj Close]]-Table21[[#This Row],[6-MA]]</f>
        <v>-3.6266666666666225E-2</v>
      </c>
      <c r="O1118" s="12">
        <f>(Table21[[#This Row],[Adj Close]]-M1118)^2</f>
        <v>1.3152711111110791E-3</v>
      </c>
      <c r="P1118" s="12">
        <f>ABS(Table21[[#This Row],[Erorr 3]])</f>
        <v>3.6266666666666225E-2</v>
      </c>
      <c r="Q1118" s="182">
        <f>Table21[[#This Row],[Abs Erorr 3]]/Table21[[#This Row],[Adj Close]]</f>
        <v>9.6063006030424666E-3</v>
      </c>
    </row>
    <row r="1119" spans="1:17" x14ac:dyDescent="0.3">
      <c r="A1119" s="72">
        <v>45086</v>
      </c>
      <c r="B1119" s="95">
        <v>3.7848000000000002</v>
      </c>
      <c r="C1119" s="6">
        <f t="shared" si="86"/>
        <v>3.7753000000000001</v>
      </c>
      <c r="D1119" s="19">
        <f>Table21[[#This Row],[Adj Close]]-Table21[[#This Row],[Naive Trend ]]</f>
        <v>9.5000000000000639E-3</v>
      </c>
      <c r="E1119" s="7">
        <f t="shared" si="85"/>
        <v>9.0250000000001218E-5</v>
      </c>
      <c r="F1119" s="7">
        <f>ABS(Table21[[#This Row],[Erorr 1]])</f>
        <v>9.5000000000000639E-3</v>
      </c>
      <c r="G1119" s="8">
        <f>Table21[[#This Row],[Abs Erorr 1]]/Table21[[#This Row],[Adj Close]]</f>
        <v>2.5100401606425872E-3</v>
      </c>
      <c r="H1119" s="6">
        <f t="shared" si="88"/>
        <v>3.7847666666666666</v>
      </c>
      <c r="I1119" s="9">
        <f>(Table21[[#This Row],[Adj Close]]-Table21[[#This Row],[3-MA]])</f>
        <v>3.3333333333551707E-5</v>
      </c>
      <c r="J1119" s="5">
        <f t="shared" si="87"/>
        <v>1.1111111111256694E-9</v>
      </c>
      <c r="K1119" s="5">
        <f>ABS(Table21[[#This Row],[Erorr 2]])</f>
        <v>3.3333333333551707E-5</v>
      </c>
      <c r="L1119" s="8">
        <f>Table21[[#This Row],[Abs Erorr 2]]/Table21[[#This Row],[Adj Close]]</f>
        <v>8.8071584584526807E-6</v>
      </c>
      <c r="M1119" s="6">
        <f t="shared" si="89"/>
        <v>3.8084166666666666</v>
      </c>
      <c r="N1119" s="11">
        <f>Table21[[#This Row],[Adj Close]]-Table21[[#This Row],[6-MA]]</f>
        <v>-2.3616666666666397E-2</v>
      </c>
      <c r="O1119" s="12">
        <f>(Table21[[#This Row],[Adj Close]]-M1119)^2</f>
        <v>5.5774694444443175E-4</v>
      </c>
      <c r="P1119" s="12">
        <f>ABS(Table21[[#This Row],[Erorr 3]])</f>
        <v>2.3616666666666397E-2</v>
      </c>
      <c r="Q1119" s="182">
        <f>Table21[[#This Row],[Abs Erorr 3]]/Table21[[#This Row],[Adj Close]]</f>
        <v>6.2398717677727743E-3</v>
      </c>
    </row>
    <row r="1120" spans="1:17" x14ac:dyDescent="0.3">
      <c r="A1120" s="72">
        <v>45089</v>
      </c>
      <c r="B1120" s="95">
        <v>3.8603999999999998</v>
      </c>
      <c r="C1120" s="6">
        <f t="shared" si="86"/>
        <v>3.7848000000000002</v>
      </c>
      <c r="D1120" s="19">
        <f>Table21[[#This Row],[Adj Close]]-Table21[[#This Row],[Naive Trend ]]</f>
        <v>7.5599999999999667E-2</v>
      </c>
      <c r="E1120" s="7">
        <f t="shared" si="85"/>
        <v>5.7153599999999498E-3</v>
      </c>
      <c r="F1120" s="7">
        <f>ABS(Table21[[#This Row],[Erorr 1]])</f>
        <v>7.5599999999999667E-2</v>
      </c>
      <c r="G1120" s="8">
        <f>Table21[[#This Row],[Abs Erorr 1]]/Table21[[#This Row],[Adj Close]]</f>
        <v>1.9583462853590215E-2</v>
      </c>
      <c r="H1120" s="6">
        <f t="shared" si="88"/>
        <v>3.7879333333333336</v>
      </c>
      <c r="I1120" s="9">
        <f>(Table21[[#This Row],[Adj Close]]-Table21[[#This Row],[3-MA]])</f>
        <v>7.2466666666666235E-2</v>
      </c>
      <c r="J1120" s="5">
        <f t="shared" si="87"/>
        <v>5.251417777777715E-3</v>
      </c>
      <c r="K1120" s="5">
        <f>ABS(Table21[[#This Row],[Erorr 2]])</f>
        <v>7.2466666666666235E-2</v>
      </c>
      <c r="L1120" s="8">
        <f>Table21[[#This Row],[Abs Erorr 2]]/Table21[[#This Row],[Adj Close]]</f>
        <v>1.8771802576589534E-2</v>
      </c>
      <c r="M1120" s="6">
        <f t="shared" si="89"/>
        <v>3.8005333333333335</v>
      </c>
      <c r="N1120" s="11">
        <f>Table21[[#This Row],[Adj Close]]-Table21[[#This Row],[6-MA]]</f>
        <v>5.9866666666666291E-2</v>
      </c>
      <c r="O1120" s="12">
        <f>(Table21[[#This Row],[Adj Close]]-M1120)^2</f>
        <v>3.5840177777777329E-3</v>
      </c>
      <c r="P1120" s="12">
        <f>ABS(Table21[[#This Row],[Erorr 3]])</f>
        <v>5.9866666666666291E-2</v>
      </c>
      <c r="Q1120" s="182">
        <f>Table21[[#This Row],[Abs Erorr 3]]/Table21[[#This Row],[Adj Close]]</f>
        <v>1.5507892100991166E-2</v>
      </c>
    </row>
    <row r="1121" spans="1:17" x14ac:dyDescent="0.3">
      <c r="A1121" s="72">
        <v>45090</v>
      </c>
      <c r="B1121" s="95">
        <v>3.8603999999999998</v>
      </c>
      <c r="C1121" s="6">
        <f t="shared" si="86"/>
        <v>3.8603999999999998</v>
      </c>
      <c r="D1121" s="19">
        <f>Table21[[#This Row],[Adj Close]]-Table21[[#This Row],[Naive Trend ]]</f>
        <v>0</v>
      </c>
      <c r="E1121" s="7">
        <f t="shared" si="85"/>
        <v>0</v>
      </c>
      <c r="F1121" s="7">
        <f>ABS(Table21[[#This Row],[Erorr 1]])</f>
        <v>0</v>
      </c>
      <c r="G1121" s="8">
        <f>Table21[[#This Row],[Abs Erorr 1]]/Table21[[#This Row],[Adj Close]]</f>
        <v>0</v>
      </c>
      <c r="H1121" s="6">
        <f t="shared" si="88"/>
        <v>3.8068333333333335</v>
      </c>
      <c r="I1121" s="9">
        <f>(Table21[[#This Row],[Adj Close]]-Table21[[#This Row],[3-MA]])</f>
        <v>5.3566666666666318E-2</v>
      </c>
      <c r="J1121" s="5">
        <f t="shared" si="87"/>
        <v>2.8693877777777404E-3</v>
      </c>
      <c r="K1121" s="5">
        <f>ABS(Table21[[#This Row],[Erorr 2]])</f>
        <v>5.3566666666666318E-2</v>
      </c>
      <c r="L1121" s="8">
        <f>Table21[[#This Row],[Abs Erorr 2]]/Table21[[#This Row],[Adj Close]]</f>
        <v>1.387593686319198E-2</v>
      </c>
      <c r="M1121" s="6">
        <f t="shared" si="89"/>
        <v>3.8036833333333333</v>
      </c>
      <c r="N1121" s="11">
        <f>Table21[[#This Row],[Adj Close]]-Table21[[#This Row],[6-MA]]</f>
        <v>5.6716666666666526E-2</v>
      </c>
      <c r="O1121" s="12">
        <f>(Table21[[#This Row],[Adj Close]]-M1121)^2</f>
        <v>3.216780277777762E-3</v>
      </c>
      <c r="P1121" s="12">
        <f>ABS(Table21[[#This Row],[Erorr 3]])</f>
        <v>5.6716666666666526E-2</v>
      </c>
      <c r="Q1121" s="182">
        <f>Table21[[#This Row],[Abs Erorr 3]]/Table21[[#This Row],[Adj Close]]</f>
        <v>1.4691914482091631E-2</v>
      </c>
    </row>
    <row r="1122" spans="1:17" x14ac:dyDescent="0.3">
      <c r="A1122" s="72">
        <v>45091</v>
      </c>
      <c r="B1122" s="95">
        <v>3.9266999999999999</v>
      </c>
      <c r="C1122" s="6">
        <f t="shared" si="86"/>
        <v>3.8603999999999998</v>
      </c>
      <c r="D1122" s="19">
        <f>Table21[[#This Row],[Adj Close]]-Table21[[#This Row],[Naive Trend ]]</f>
        <v>6.6300000000000026E-2</v>
      </c>
      <c r="E1122" s="7">
        <f t="shared" si="85"/>
        <v>4.3956900000000033E-3</v>
      </c>
      <c r="F1122" s="7">
        <f>ABS(Table21[[#This Row],[Erorr 1]])</f>
        <v>6.6300000000000026E-2</v>
      </c>
      <c r="G1122" s="8">
        <f>Table21[[#This Row],[Abs Erorr 1]]/Table21[[#This Row],[Adj Close]]</f>
        <v>1.688440675376271E-2</v>
      </c>
      <c r="H1122" s="6">
        <f t="shared" si="88"/>
        <v>3.8351999999999999</v>
      </c>
      <c r="I1122" s="9">
        <f>(Table21[[#This Row],[Adj Close]]-Table21[[#This Row],[3-MA]])</f>
        <v>9.1499999999999915E-2</v>
      </c>
      <c r="J1122" s="5">
        <f t="shared" si="87"/>
        <v>8.3722499999999839E-3</v>
      </c>
      <c r="K1122" s="5">
        <f>ABS(Table21[[#This Row],[Erorr 2]])</f>
        <v>9.1499999999999915E-2</v>
      </c>
      <c r="L1122" s="8">
        <f>Table21[[#This Row],[Abs Erorr 2]]/Table21[[#This Row],[Adj Close]]</f>
        <v>2.3302009320803709E-2</v>
      </c>
      <c r="M1122" s="6">
        <f t="shared" si="89"/>
        <v>3.8099833333333333</v>
      </c>
      <c r="N1122" s="11">
        <f>Table21[[#This Row],[Adj Close]]-Table21[[#This Row],[6-MA]]</f>
        <v>0.11671666666666658</v>
      </c>
      <c r="O1122" s="12">
        <f>(Table21[[#This Row],[Adj Close]]-M1122)^2</f>
        <v>1.3622780277777757E-2</v>
      </c>
      <c r="P1122" s="12">
        <f>ABS(Table21[[#This Row],[Erorr 3]])</f>
        <v>0.11671666666666658</v>
      </c>
      <c r="Q1122" s="182">
        <f>Table21[[#This Row],[Abs Erorr 3]]/Table21[[#This Row],[Adj Close]]</f>
        <v>2.9723856333986956E-2</v>
      </c>
    </row>
    <row r="1123" spans="1:17" x14ac:dyDescent="0.3">
      <c r="A1123" s="72">
        <v>45092</v>
      </c>
      <c r="B1123" s="95">
        <v>4.0118</v>
      </c>
      <c r="C1123" s="6">
        <f t="shared" si="86"/>
        <v>3.9266999999999999</v>
      </c>
      <c r="D1123" s="19">
        <f>Table21[[#This Row],[Adj Close]]-Table21[[#This Row],[Naive Trend ]]</f>
        <v>8.5100000000000176E-2</v>
      </c>
      <c r="E1123" s="7">
        <f t="shared" si="85"/>
        <v>7.2420100000000296E-3</v>
      </c>
      <c r="F1123" s="7">
        <f>ABS(Table21[[#This Row],[Erorr 1]])</f>
        <v>8.5100000000000176E-2</v>
      </c>
      <c r="G1123" s="8">
        <f>Table21[[#This Row],[Abs Erorr 1]]/Table21[[#This Row],[Adj Close]]</f>
        <v>2.1212423351114257E-2</v>
      </c>
      <c r="H1123" s="6">
        <f t="shared" si="88"/>
        <v>3.8824999999999998</v>
      </c>
      <c r="I1123" s="9">
        <f>(Table21[[#This Row],[Adj Close]]-Table21[[#This Row],[3-MA]])</f>
        <v>0.12930000000000019</v>
      </c>
      <c r="J1123" s="5">
        <f t="shared" si="87"/>
        <v>1.6718490000000051E-2</v>
      </c>
      <c r="K1123" s="5">
        <f>ABS(Table21[[#This Row],[Erorr 2]])</f>
        <v>0.12930000000000019</v>
      </c>
      <c r="L1123" s="8">
        <f>Table21[[#This Row],[Abs Erorr 2]]/Table21[[#This Row],[Adj Close]]</f>
        <v>3.222992173089391E-2</v>
      </c>
      <c r="M1123" s="6">
        <f t="shared" si="89"/>
        <v>3.8352166666666672</v>
      </c>
      <c r="N1123" s="11">
        <f>Table21[[#This Row],[Adj Close]]-Table21[[#This Row],[6-MA]]</f>
        <v>0.17658333333333287</v>
      </c>
      <c r="O1123" s="12">
        <f>(Table21[[#This Row],[Adj Close]]-M1123)^2</f>
        <v>3.1181673611110947E-2</v>
      </c>
      <c r="P1123" s="12">
        <f>ABS(Table21[[#This Row],[Erorr 3]])</f>
        <v>0.17658333333333287</v>
      </c>
      <c r="Q1123" s="182">
        <f>Table21[[#This Row],[Abs Erorr 3]]/Table21[[#This Row],[Adj Close]]</f>
        <v>4.4015986174119566E-2</v>
      </c>
    </row>
    <row r="1124" spans="1:17" x14ac:dyDescent="0.3">
      <c r="A1124" s="72">
        <v>45093</v>
      </c>
      <c r="B1124" s="95">
        <v>4.0496999999999996</v>
      </c>
      <c r="C1124" s="6">
        <f t="shared" si="86"/>
        <v>4.0118</v>
      </c>
      <c r="D1124" s="19">
        <f>Table21[[#This Row],[Adj Close]]-Table21[[#This Row],[Naive Trend ]]</f>
        <v>3.7899999999999601E-2</v>
      </c>
      <c r="E1124" s="7">
        <f t="shared" si="85"/>
        <v>1.4364099999999698E-3</v>
      </c>
      <c r="F1124" s="7">
        <f>ABS(Table21[[#This Row],[Erorr 1]])</f>
        <v>3.7899999999999601E-2</v>
      </c>
      <c r="G1124" s="8">
        <f>Table21[[#This Row],[Abs Erorr 1]]/Table21[[#This Row],[Adj Close]]</f>
        <v>9.358717929723091E-3</v>
      </c>
      <c r="H1124" s="6">
        <f t="shared" si="88"/>
        <v>3.9329666666666667</v>
      </c>
      <c r="I1124" s="9">
        <f>(Table21[[#This Row],[Adj Close]]-Table21[[#This Row],[3-MA]])</f>
        <v>0.11673333333333291</v>
      </c>
      <c r="J1124" s="5">
        <f t="shared" si="87"/>
        <v>1.3626671111111013E-2</v>
      </c>
      <c r="K1124" s="5">
        <f>ABS(Table21[[#This Row],[Erorr 2]])</f>
        <v>0.11673333333333291</v>
      </c>
      <c r="L1124" s="8">
        <f>Table21[[#This Row],[Abs Erorr 2]]/Table21[[#This Row],[Adj Close]]</f>
        <v>2.8825180466042651E-2</v>
      </c>
      <c r="M1124" s="6">
        <f t="shared" si="89"/>
        <v>3.8698999999999999</v>
      </c>
      <c r="N1124" s="11">
        <f>Table21[[#This Row],[Adj Close]]-Table21[[#This Row],[6-MA]]</f>
        <v>0.17979999999999974</v>
      </c>
      <c r="O1124" s="12">
        <f>(Table21[[#This Row],[Adj Close]]-M1124)^2</f>
        <v>3.2328039999999905E-2</v>
      </c>
      <c r="P1124" s="12">
        <f>ABS(Table21[[#This Row],[Erorr 3]])</f>
        <v>0.17979999999999974</v>
      </c>
      <c r="Q1124" s="182">
        <f>Table21[[#This Row],[Abs Erorr 3]]/Table21[[#This Row],[Adj Close]]</f>
        <v>4.439835049509834E-2</v>
      </c>
    </row>
    <row r="1125" spans="1:17" x14ac:dyDescent="0.3">
      <c r="A1125" s="72">
        <v>45097</v>
      </c>
      <c r="B1125" s="95">
        <v>3.9740000000000002</v>
      </c>
      <c r="C1125" s="6">
        <f t="shared" si="86"/>
        <v>4.0496999999999996</v>
      </c>
      <c r="D1125" s="19">
        <f>Table21[[#This Row],[Adj Close]]-Table21[[#This Row],[Naive Trend ]]</f>
        <v>-7.5699999999999434E-2</v>
      </c>
      <c r="E1125" s="7">
        <f t="shared" si="85"/>
        <v>5.7304899999999145E-3</v>
      </c>
      <c r="F1125" s="7">
        <f>ABS(Table21[[#This Row],[Erorr 1]])</f>
        <v>7.5699999999999434E-2</v>
      </c>
      <c r="G1125" s="8">
        <f>Table21[[#This Row],[Abs Erorr 1]]/Table21[[#This Row],[Adj Close]]</f>
        <v>1.9048817312531312E-2</v>
      </c>
      <c r="H1125" s="6">
        <f t="shared" si="88"/>
        <v>3.9960666666666662</v>
      </c>
      <c r="I1125" s="9">
        <f>(Table21[[#This Row],[Adj Close]]-Table21[[#This Row],[3-MA]])</f>
        <v>-2.2066666666666013E-2</v>
      </c>
      <c r="J1125" s="5">
        <f t="shared" si="87"/>
        <v>4.8693777777774889E-4</v>
      </c>
      <c r="K1125" s="5">
        <f>ABS(Table21[[#This Row],[Erorr 2]])</f>
        <v>2.2066666666666013E-2</v>
      </c>
      <c r="L1125" s="8">
        <f>Table21[[#This Row],[Abs Erorr 2]]/Table21[[#This Row],[Adj Close]]</f>
        <v>5.552759604093108E-3</v>
      </c>
      <c r="M1125" s="6">
        <f t="shared" si="89"/>
        <v>3.9156333333333335</v>
      </c>
      <c r="N1125" s="11">
        <f>Table21[[#This Row],[Adj Close]]-Table21[[#This Row],[6-MA]]</f>
        <v>5.8366666666666678E-2</v>
      </c>
      <c r="O1125" s="12">
        <f>(Table21[[#This Row],[Adj Close]]-M1125)^2</f>
        <v>3.4066677777777792E-3</v>
      </c>
      <c r="P1125" s="12">
        <f>ABS(Table21[[#This Row],[Erorr 3]])</f>
        <v>5.8366666666666678E-2</v>
      </c>
      <c r="Q1125" s="182">
        <f>Table21[[#This Row],[Abs Erorr 3]]/Table21[[#This Row],[Adj Close]]</f>
        <v>1.4687133031370578E-2</v>
      </c>
    </row>
    <row r="1126" spans="1:17" x14ac:dyDescent="0.3">
      <c r="A1126" s="72">
        <v>45098</v>
      </c>
      <c r="B1126" s="95">
        <v>3.8982999999999999</v>
      </c>
      <c r="C1126" s="6">
        <f t="shared" si="86"/>
        <v>3.9740000000000002</v>
      </c>
      <c r="D1126" s="19">
        <f>Table21[[#This Row],[Adj Close]]-Table21[[#This Row],[Naive Trend ]]</f>
        <v>-7.5700000000000323E-2</v>
      </c>
      <c r="E1126" s="7">
        <f t="shared" si="85"/>
        <v>5.730490000000049E-3</v>
      </c>
      <c r="F1126" s="7">
        <f>ABS(Table21[[#This Row],[Erorr 1]])</f>
        <v>7.5700000000000323E-2</v>
      </c>
      <c r="G1126" s="8">
        <f>Table21[[#This Row],[Abs Erorr 1]]/Table21[[#This Row],[Adj Close]]</f>
        <v>1.9418720980940492E-2</v>
      </c>
      <c r="H1126" s="6">
        <f t="shared" si="88"/>
        <v>4.0118333333333327</v>
      </c>
      <c r="I1126" s="9">
        <f>(Table21[[#This Row],[Adj Close]]-Table21[[#This Row],[3-MA]])</f>
        <v>-0.11353333333333282</v>
      </c>
      <c r="J1126" s="5">
        <f t="shared" si="87"/>
        <v>1.2889817777777661E-2</v>
      </c>
      <c r="K1126" s="5">
        <f>ABS(Table21[[#This Row],[Erorr 2]])</f>
        <v>0.11353333333333282</v>
      </c>
      <c r="L1126" s="8">
        <f>Table21[[#This Row],[Abs Erorr 2]]/Table21[[#This Row],[Adj Close]]</f>
        <v>2.9123806103515077E-2</v>
      </c>
      <c r="M1126" s="6">
        <f t="shared" si="89"/>
        <v>3.947166666666666</v>
      </c>
      <c r="N1126" s="11">
        <f>Table21[[#This Row],[Adj Close]]-Table21[[#This Row],[6-MA]]</f>
        <v>-4.886666666666617E-2</v>
      </c>
      <c r="O1126" s="12">
        <f>(Table21[[#This Row],[Adj Close]]-M1126)^2</f>
        <v>2.3879511111110628E-3</v>
      </c>
      <c r="P1126" s="12">
        <f>ABS(Table21[[#This Row],[Erorr 3]])</f>
        <v>4.886666666666617E-2</v>
      </c>
      <c r="Q1126" s="182">
        <f>Table21[[#This Row],[Abs Erorr 3]]/Table21[[#This Row],[Adj Close]]</f>
        <v>1.2535378669334369E-2</v>
      </c>
    </row>
    <row r="1127" spans="1:17" x14ac:dyDescent="0.3">
      <c r="A1127" s="72">
        <v>45099</v>
      </c>
      <c r="B1127" s="95">
        <v>3.851</v>
      </c>
      <c r="C1127" s="6">
        <f t="shared" si="86"/>
        <v>3.8982999999999999</v>
      </c>
      <c r="D1127" s="19">
        <f>Table21[[#This Row],[Adj Close]]-Table21[[#This Row],[Naive Trend ]]</f>
        <v>-4.7299999999999898E-2</v>
      </c>
      <c r="E1127" s="7">
        <f t="shared" si="85"/>
        <v>2.2372899999999903E-3</v>
      </c>
      <c r="F1127" s="7">
        <f>ABS(Table21[[#This Row],[Erorr 1]])</f>
        <v>4.7299999999999898E-2</v>
      </c>
      <c r="G1127" s="8">
        <f>Table21[[#This Row],[Abs Erorr 1]]/Table21[[#This Row],[Adj Close]]</f>
        <v>1.2282524019735107E-2</v>
      </c>
      <c r="H1127" s="6">
        <f t="shared" si="88"/>
        <v>3.9740000000000002</v>
      </c>
      <c r="I1127" s="9">
        <f>(Table21[[#This Row],[Adj Close]]-Table21[[#This Row],[3-MA]])</f>
        <v>-0.12300000000000022</v>
      </c>
      <c r="J1127" s="5">
        <f t="shared" si="87"/>
        <v>1.5129000000000054E-2</v>
      </c>
      <c r="K1127" s="5">
        <f>ABS(Table21[[#This Row],[Erorr 2]])</f>
        <v>0.12300000000000022</v>
      </c>
      <c r="L1127" s="8">
        <f>Table21[[#This Row],[Abs Erorr 2]]/Table21[[#This Row],[Adj Close]]</f>
        <v>3.1939755907556537E-2</v>
      </c>
      <c r="M1127" s="6">
        <f t="shared" si="89"/>
        <v>3.9534833333333332</v>
      </c>
      <c r="N1127" s="11">
        <f>Table21[[#This Row],[Adj Close]]-Table21[[#This Row],[6-MA]]</f>
        <v>-0.10248333333333326</v>
      </c>
      <c r="O1127" s="12">
        <f>(Table21[[#This Row],[Adj Close]]-M1127)^2</f>
        <v>1.0502833611111095E-2</v>
      </c>
      <c r="P1127" s="12">
        <f>ABS(Table21[[#This Row],[Erorr 3]])</f>
        <v>0.10248333333333326</v>
      </c>
      <c r="Q1127" s="182">
        <f>Table21[[#This Row],[Abs Erorr 3]]/Table21[[#This Row],[Adj Close]]</f>
        <v>2.661213537609277E-2</v>
      </c>
    </row>
    <row r="1128" spans="1:17" x14ac:dyDescent="0.3">
      <c r="A1128" s="72">
        <v>45100</v>
      </c>
      <c r="B1128" s="95">
        <v>3.7658</v>
      </c>
      <c r="C1128" s="6">
        <f t="shared" si="86"/>
        <v>3.851</v>
      </c>
      <c r="D1128" s="19">
        <f>Table21[[#This Row],[Adj Close]]-Table21[[#This Row],[Naive Trend ]]</f>
        <v>-8.5199999999999942E-2</v>
      </c>
      <c r="E1128" s="7">
        <f t="shared" si="85"/>
        <v>7.25903999999999E-3</v>
      </c>
      <c r="F1128" s="7">
        <f>ABS(Table21[[#This Row],[Erorr 1]])</f>
        <v>8.5199999999999942E-2</v>
      </c>
      <c r="G1128" s="8">
        <f>Table21[[#This Row],[Abs Erorr 1]]/Table21[[#This Row],[Adj Close]]</f>
        <v>2.262467470391416E-2</v>
      </c>
      <c r="H1128" s="6">
        <f t="shared" si="88"/>
        <v>3.9077666666666668</v>
      </c>
      <c r="I1128" s="9">
        <f>(Table21[[#This Row],[Adj Close]]-Table21[[#This Row],[3-MA]])</f>
        <v>-0.1419666666666668</v>
      </c>
      <c r="J1128" s="5">
        <f t="shared" si="87"/>
        <v>2.0154534444444483E-2</v>
      </c>
      <c r="K1128" s="5">
        <f>ABS(Table21[[#This Row],[Erorr 2]])</f>
        <v>0.1419666666666668</v>
      </c>
      <c r="L1128" s="8">
        <f>Table21[[#This Row],[Abs Erorr 2]]/Table21[[#This Row],[Adj Close]]</f>
        <v>3.7698939579018216E-2</v>
      </c>
      <c r="M1128" s="6">
        <f t="shared" si="89"/>
        <v>3.9519166666666661</v>
      </c>
      <c r="N1128" s="11">
        <f>Table21[[#This Row],[Adj Close]]-Table21[[#This Row],[6-MA]]</f>
        <v>-0.18611666666666604</v>
      </c>
      <c r="O1128" s="12">
        <f>(Table21[[#This Row],[Adj Close]]-M1128)^2</f>
        <v>3.4639413611110878E-2</v>
      </c>
      <c r="P1128" s="12">
        <f>ABS(Table21[[#This Row],[Erorr 3]])</f>
        <v>0.18611666666666604</v>
      </c>
      <c r="Q1128" s="182">
        <f>Table21[[#This Row],[Abs Erorr 3]]/Table21[[#This Row],[Adj Close]]</f>
        <v>4.9422876059978235E-2</v>
      </c>
    </row>
    <row r="1129" spans="1:17" x14ac:dyDescent="0.3">
      <c r="A1129" s="72">
        <v>45103</v>
      </c>
      <c r="B1129" s="95">
        <v>3.8037000000000001</v>
      </c>
      <c r="C1129" s="6">
        <f t="shared" si="86"/>
        <v>3.7658</v>
      </c>
      <c r="D1129" s="19">
        <f>Table21[[#This Row],[Adj Close]]-Table21[[#This Row],[Naive Trend ]]</f>
        <v>3.7900000000000045E-2</v>
      </c>
      <c r="E1129" s="7">
        <f t="shared" si="85"/>
        <v>1.4364100000000034E-3</v>
      </c>
      <c r="F1129" s="7">
        <f>ABS(Table21[[#This Row],[Erorr 1]])</f>
        <v>3.7900000000000045E-2</v>
      </c>
      <c r="G1129" s="8">
        <f>Table21[[#This Row],[Abs Erorr 1]]/Table21[[#This Row],[Adj Close]]</f>
        <v>9.963982438152337E-3</v>
      </c>
      <c r="H1129" s="6">
        <f t="shared" si="88"/>
        <v>3.8383666666666669</v>
      </c>
      <c r="I1129" s="9">
        <f>(Table21[[#This Row],[Adj Close]]-Table21[[#This Row],[3-MA]])</f>
        <v>-3.4666666666666845E-2</v>
      </c>
      <c r="J1129" s="5">
        <f t="shared" si="87"/>
        <v>1.2017777777777901E-3</v>
      </c>
      <c r="K1129" s="5">
        <f>ABS(Table21[[#This Row],[Erorr 2]])</f>
        <v>3.4666666666666845E-2</v>
      </c>
      <c r="L1129" s="8">
        <f>Table21[[#This Row],[Abs Erorr 2]]/Table21[[#This Row],[Adj Close]]</f>
        <v>9.113932924959078E-3</v>
      </c>
      <c r="M1129" s="6">
        <f t="shared" si="89"/>
        <v>3.9250999999999991</v>
      </c>
      <c r="N1129" s="11">
        <f>Table21[[#This Row],[Adj Close]]-Table21[[#This Row],[6-MA]]</f>
        <v>-0.12139999999999906</v>
      </c>
      <c r="O1129" s="12">
        <f>(Table21[[#This Row],[Adj Close]]-M1129)^2</f>
        <v>1.4737959999999772E-2</v>
      </c>
      <c r="P1129" s="12">
        <f>ABS(Table21[[#This Row],[Erorr 3]])</f>
        <v>0.12139999999999906</v>
      </c>
      <c r="Q1129" s="182">
        <f>Table21[[#This Row],[Abs Erorr 3]]/Table21[[#This Row],[Adj Close]]</f>
        <v>3.1916292031442819E-2</v>
      </c>
    </row>
    <row r="1130" spans="1:17" x14ac:dyDescent="0.3">
      <c r="A1130" s="72">
        <v>45104</v>
      </c>
      <c r="B1130" s="95">
        <v>3.8982999999999999</v>
      </c>
      <c r="C1130" s="6">
        <f t="shared" si="86"/>
        <v>3.8037000000000001</v>
      </c>
      <c r="D1130" s="19">
        <f>Table21[[#This Row],[Adj Close]]-Table21[[#This Row],[Naive Trend ]]</f>
        <v>9.4599999999999795E-2</v>
      </c>
      <c r="E1130" s="7">
        <f t="shared" si="85"/>
        <v>8.9491599999999612E-3</v>
      </c>
      <c r="F1130" s="7">
        <f>ABS(Table21[[#This Row],[Erorr 1]])</f>
        <v>9.4599999999999795E-2</v>
      </c>
      <c r="G1130" s="8">
        <f>Table21[[#This Row],[Abs Erorr 1]]/Table21[[#This Row],[Adj Close]]</f>
        <v>2.426698817433235E-2</v>
      </c>
      <c r="H1130" s="6">
        <f t="shared" si="88"/>
        <v>3.8068333333333335</v>
      </c>
      <c r="I1130" s="9">
        <f>(Table21[[#This Row],[Adj Close]]-Table21[[#This Row],[3-MA]])</f>
        <v>9.1466666666666363E-2</v>
      </c>
      <c r="J1130" s="5">
        <f t="shared" si="87"/>
        <v>8.3661511111110549E-3</v>
      </c>
      <c r="K1130" s="5">
        <f>ABS(Table21[[#This Row],[Erorr 2]])</f>
        <v>9.1466666666666363E-2</v>
      </c>
      <c r="L1130" s="8">
        <f>Table21[[#This Row],[Abs Erorr 2]]/Table21[[#This Row],[Adj Close]]</f>
        <v>2.3463219009995734E-2</v>
      </c>
      <c r="M1130" s="6">
        <f t="shared" si="89"/>
        <v>3.8904166666666664</v>
      </c>
      <c r="N1130" s="11">
        <f>Table21[[#This Row],[Adj Close]]-Table21[[#This Row],[6-MA]]</f>
        <v>7.8833333333334643E-3</v>
      </c>
      <c r="O1130" s="12">
        <f>(Table21[[#This Row],[Adj Close]]-M1130)^2</f>
        <v>6.2146944444446515E-5</v>
      </c>
      <c r="P1130" s="12">
        <f>ABS(Table21[[#This Row],[Erorr 3]])</f>
        <v>7.8833333333334643E-3</v>
      </c>
      <c r="Q1130" s="182">
        <f>Table21[[#This Row],[Abs Erorr 3]]/Table21[[#This Row],[Adj Close]]</f>
        <v>2.0222490145277339E-3</v>
      </c>
    </row>
    <row r="1131" spans="1:17" x14ac:dyDescent="0.3">
      <c r="A1131" s="72">
        <v>45105</v>
      </c>
      <c r="B1131" s="95">
        <v>3.9171999999999998</v>
      </c>
      <c r="C1131" s="6">
        <f t="shared" si="86"/>
        <v>3.8982999999999999</v>
      </c>
      <c r="D1131" s="19">
        <f>Table21[[#This Row],[Adj Close]]-Table21[[#This Row],[Naive Trend ]]</f>
        <v>1.8899999999999917E-2</v>
      </c>
      <c r="E1131" s="7">
        <f t="shared" si="85"/>
        <v>3.5720999999999686E-4</v>
      </c>
      <c r="F1131" s="7">
        <f>ABS(Table21[[#This Row],[Erorr 1]])</f>
        <v>1.8899999999999917E-2</v>
      </c>
      <c r="G1131" s="8">
        <f>Table21[[#This Row],[Abs Erorr 1]]/Table21[[#This Row],[Adj Close]]</f>
        <v>4.8248749106504438E-3</v>
      </c>
      <c r="H1131" s="6">
        <f t="shared" si="88"/>
        <v>3.8226</v>
      </c>
      <c r="I1131" s="9">
        <f>(Table21[[#This Row],[Adj Close]]-Table21[[#This Row],[3-MA]])</f>
        <v>9.4599999999999795E-2</v>
      </c>
      <c r="J1131" s="5">
        <f t="shared" si="87"/>
        <v>8.9491599999999612E-3</v>
      </c>
      <c r="K1131" s="5">
        <f>ABS(Table21[[#This Row],[Erorr 2]])</f>
        <v>9.4599999999999795E-2</v>
      </c>
      <c r="L1131" s="8">
        <f>Table21[[#This Row],[Abs Erorr 2]]/Table21[[#This Row],[Adj Close]]</f>
        <v>2.4149902991932964E-2</v>
      </c>
      <c r="M1131" s="6">
        <f t="shared" si="89"/>
        <v>3.865183333333333</v>
      </c>
      <c r="N1131" s="11">
        <f>Table21[[#This Row],[Adj Close]]-Table21[[#This Row],[6-MA]]</f>
        <v>5.2016666666666822E-2</v>
      </c>
      <c r="O1131" s="12">
        <f>(Table21[[#This Row],[Adj Close]]-M1131)^2</f>
        <v>2.7057336111111271E-3</v>
      </c>
      <c r="P1131" s="12">
        <f>ABS(Table21[[#This Row],[Erorr 3]])</f>
        <v>5.2016666666666822E-2</v>
      </c>
      <c r="Q1131" s="182">
        <f>Table21[[#This Row],[Abs Erorr 3]]/Table21[[#This Row],[Adj Close]]</f>
        <v>1.3279042853739105E-2</v>
      </c>
    </row>
    <row r="1132" spans="1:17" x14ac:dyDescent="0.3">
      <c r="A1132" s="72">
        <v>45106</v>
      </c>
      <c r="B1132" s="95">
        <v>3.9266999999999999</v>
      </c>
      <c r="C1132" s="6">
        <f t="shared" si="86"/>
        <v>3.9171999999999998</v>
      </c>
      <c r="D1132" s="19">
        <f>Table21[[#This Row],[Adj Close]]-Table21[[#This Row],[Naive Trend ]]</f>
        <v>9.5000000000000639E-3</v>
      </c>
      <c r="E1132" s="7">
        <f t="shared" si="85"/>
        <v>9.0250000000001218E-5</v>
      </c>
      <c r="F1132" s="7">
        <f>ABS(Table21[[#This Row],[Erorr 1]])</f>
        <v>9.5000000000000639E-3</v>
      </c>
      <c r="G1132" s="8">
        <f>Table21[[#This Row],[Abs Erorr 1]]/Table21[[#This Row],[Adj Close]]</f>
        <v>2.4193343010670701E-3</v>
      </c>
      <c r="H1132" s="6">
        <f t="shared" si="88"/>
        <v>3.8730666666666664</v>
      </c>
      <c r="I1132" s="9">
        <f>(Table21[[#This Row],[Adj Close]]-Table21[[#This Row],[3-MA]])</f>
        <v>5.3633333333333422E-2</v>
      </c>
      <c r="J1132" s="5">
        <f t="shared" si="87"/>
        <v>2.8765344444444539E-3</v>
      </c>
      <c r="K1132" s="5">
        <f>ABS(Table21[[#This Row],[Erorr 2]])</f>
        <v>5.3633333333333422E-2</v>
      </c>
      <c r="L1132" s="8">
        <f>Table21[[#This Row],[Abs Erorr 2]]/Table21[[#This Row],[Adj Close]]</f>
        <v>1.365862768567332E-2</v>
      </c>
      <c r="M1132" s="6">
        <f t="shared" si="89"/>
        <v>3.8557166666666665</v>
      </c>
      <c r="N1132" s="11">
        <f>Table21[[#This Row],[Adj Close]]-Table21[[#This Row],[6-MA]]</f>
        <v>7.0983333333333398E-2</v>
      </c>
      <c r="O1132" s="12">
        <f>(Table21[[#This Row],[Adj Close]]-M1132)^2</f>
        <v>5.0386336111111207E-3</v>
      </c>
      <c r="P1132" s="12">
        <f>ABS(Table21[[#This Row],[Erorr 3]])</f>
        <v>7.0983333333333398E-2</v>
      </c>
      <c r="Q1132" s="182">
        <f>Table21[[#This Row],[Abs Erorr 3]]/Table21[[#This Row],[Adj Close]]</f>
        <v>1.8077096119727354E-2</v>
      </c>
    </row>
    <row r="1133" spans="1:17" x14ac:dyDescent="0.3">
      <c r="A1133" s="72">
        <v>45107</v>
      </c>
      <c r="B1133" s="95">
        <v>3.9361000000000002</v>
      </c>
      <c r="C1133" s="6">
        <f t="shared" si="86"/>
        <v>3.9266999999999999</v>
      </c>
      <c r="D1133" s="19">
        <f>Table21[[#This Row],[Adj Close]]-Table21[[#This Row],[Naive Trend ]]</f>
        <v>9.400000000000297E-3</v>
      </c>
      <c r="E1133" s="7">
        <f t="shared" si="85"/>
        <v>8.8360000000005585E-5</v>
      </c>
      <c r="F1133" s="7">
        <f>ABS(Table21[[#This Row],[Erorr 1]])</f>
        <v>9.400000000000297E-3</v>
      </c>
      <c r="G1133" s="8">
        <f>Table21[[#This Row],[Abs Erorr 1]]/Table21[[#This Row],[Adj Close]]</f>
        <v>2.3881507075532373E-3</v>
      </c>
      <c r="H1133" s="6">
        <f t="shared" si="88"/>
        <v>3.9140666666666668</v>
      </c>
      <c r="I1133" s="9">
        <f>(Table21[[#This Row],[Adj Close]]-Table21[[#This Row],[3-MA]])</f>
        <v>2.2033333333333349E-2</v>
      </c>
      <c r="J1133" s="5">
        <f t="shared" si="87"/>
        <v>4.8546777777777849E-4</v>
      </c>
      <c r="K1133" s="5">
        <f>ABS(Table21[[#This Row],[Erorr 2]])</f>
        <v>2.2033333333333349E-2</v>
      </c>
      <c r="L1133" s="8">
        <f>Table21[[#This Row],[Abs Erorr 2]]/Table21[[#This Row],[Adj Close]]</f>
        <v>5.5977575095483723E-3</v>
      </c>
      <c r="M1133" s="6">
        <f t="shared" si="89"/>
        <v>3.8604500000000002</v>
      </c>
      <c r="N1133" s="11">
        <f>Table21[[#This Row],[Adj Close]]-Table21[[#This Row],[6-MA]]</f>
        <v>7.5649999999999995E-2</v>
      </c>
      <c r="O1133" s="12">
        <f>(Table21[[#This Row],[Adj Close]]-M1133)^2</f>
        <v>5.7229224999999989E-3</v>
      </c>
      <c r="P1133" s="12">
        <f>ABS(Table21[[#This Row],[Erorr 3]])</f>
        <v>7.5649999999999995E-2</v>
      </c>
      <c r="Q1133" s="182">
        <f>Table21[[#This Row],[Abs Erorr 3]]/Table21[[#This Row],[Adj Close]]</f>
        <v>1.9219532024084753E-2</v>
      </c>
    </row>
    <row r="1134" spans="1:17" x14ac:dyDescent="0.3">
      <c r="A1134" s="72">
        <v>45110</v>
      </c>
      <c r="B1134" s="95">
        <v>4.0118</v>
      </c>
      <c r="C1134" s="6">
        <f t="shared" si="86"/>
        <v>3.9361000000000002</v>
      </c>
      <c r="D1134" s="19">
        <f>Table21[[#This Row],[Adj Close]]-Table21[[#This Row],[Naive Trend ]]</f>
        <v>7.5699999999999878E-2</v>
      </c>
      <c r="E1134" s="7">
        <f t="shared" si="85"/>
        <v>5.7304899999999813E-3</v>
      </c>
      <c r="F1134" s="7">
        <f>ABS(Table21[[#This Row],[Erorr 1]])</f>
        <v>7.5699999999999878E-2</v>
      </c>
      <c r="G1134" s="8">
        <f>Table21[[#This Row],[Abs Erorr 1]]/Table21[[#This Row],[Adj Close]]</f>
        <v>1.8869335460391812E-2</v>
      </c>
      <c r="H1134" s="6">
        <f t="shared" si="88"/>
        <v>3.9266666666666663</v>
      </c>
      <c r="I1134" s="9">
        <f>(Table21[[#This Row],[Adj Close]]-Table21[[#This Row],[3-MA]])</f>
        <v>8.5133333333333727E-2</v>
      </c>
      <c r="J1134" s="5">
        <f t="shared" si="87"/>
        <v>7.2476844444445115E-3</v>
      </c>
      <c r="K1134" s="5">
        <f>ABS(Table21[[#This Row],[Erorr 2]])</f>
        <v>8.5133333333333727E-2</v>
      </c>
      <c r="L1134" s="8">
        <f>Table21[[#This Row],[Abs Erorr 2]]/Table21[[#This Row],[Adj Close]]</f>
        <v>2.1220732173421838E-2</v>
      </c>
      <c r="M1134" s="6">
        <f t="shared" si="89"/>
        <v>3.8746333333333332</v>
      </c>
      <c r="N1134" s="11">
        <f>Table21[[#This Row],[Adj Close]]-Table21[[#This Row],[6-MA]]</f>
        <v>0.13716666666666688</v>
      </c>
      <c r="O1134" s="12">
        <f>(Table21[[#This Row],[Adj Close]]-M1134)^2</f>
        <v>1.8814694444444502E-2</v>
      </c>
      <c r="P1134" s="12">
        <f>ABS(Table21[[#This Row],[Erorr 3]])</f>
        <v>0.13716666666666688</v>
      </c>
      <c r="Q1134" s="182">
        <f>Table21[[#This Row],[Abs Erorr 3]]/Table21[[#This Row],[Adj Close]]</f>
        <v>3.4190803795470084E-2</v>
      </c>
    </row>
    <row r="1135" spans="1:17" x14ac:dyDescent="0.3">
      <c r="A1135" s="72">
        <v>45112</v>
      </c>
      <c r="B1135" s="95">
        <v>3.9550999999999998</v>
      </c>
      <c r="C1135" s="6">
        <f t="shared" si="86"/>
        <v>4.0118</v>
      </c>
      <c r="D1135" s="19">
        <f>Table21[[#This Row],[Adj Close]]-Table21[[#This Row],[Naive Trend ]]</f>
        <v>-5.6700000000000195E-2</v>
      </c>
      <c r="E1135" s="7">
        <f t="shared" si="85"/>
        <v>3.2148900000000219E-3</v>
      </c>
      <c r="F1135" s="7">
        <f>ABS(Table21[[#This Row],[Erorr 1]])</f>
        <v>5.6700000000000195E-2</v>
      </c>
      <c r="G1135" s="8">
        <f>Table21[[#This Row],[Abs Erorr 1]]/Table21[[#This Row],[Adj Close]]</f>
        <v>1.4335920709969457E-2</v>
      </c>
      <c r="H1135" s="6">
        <f t="shared" si="88"/>
        <v>3.9582000000000002</v>
      </c>
      <c r="I1135" s="9">
        <f>(Table21[[#This Row],[Adj Close]]-Table21[[#This Row],[3-MA]])</f>
        <v>-3.1000000000003247E-3</v>
      </c>
      <c r="J1135" s="5">
        <f t="shared" si="87"/>
        <v>9.6100000000020137E-6</v>
      </c>
      <c r="K1135" s="5">
        <f>ABS(Table21[[#This Row],[Erorr 2]])</f>
        <v>3.1000000000003247E-3</v>
      </c>
      <c r="L1135" s="8">
        <f>Table21[[#This Row],[Abs Erorr 2]]/Table21[[#This Row],[Adj Close]]</f>
        <v>7.8379813405484691E-4</v>
      </c>
      <c r="M1135" s="6">
        <f t="shared" si="89"/>
        <v>3.9156333333333335</v>
      </c>
      <c r="N1135" s="11">
        <f>Table21[[#This Row],[Adj Close]]-Table21[[#This Row],[6-MA]]</f>
        <v>3.9466666666666317E-2</v>
      </c>
      <c r="O1135" s="12">
        <f>(Table21[[#This Row],[Adj Close]]-M1135)^2</f>
        <v>1.5576177777777503E-3</v>
      </c>
      <c r="P1135" s="12">
        <f>ABS(Table21[[#This Row],[Erorr 3]])</f>
        <v>3.9466666666666317E-2</v>
      </c>
      <c r="Q1135" s="182">
        <f>Table21[[#This Row],[Abs Erorr 3]]/Table21[[#This Row],[Adj Close]]</f>
        <v>9.978677319578853E-3</v>
      </c>
    </row>
    <row r="1136" spans="1:17" x14ac:dyDescent="0.3">
      <c r="A1136" s="72">
        <v>45113</v>
      </c>
      <c r="B1136" s="95">
        <v>3.9171999999999998</v>
      </c>
      <c r="C1136" s="6">
        <f t="shared" si="86"/>
        <v>3.9550999999999998</v>
      </c>
      <c r="D1136" s="19">
        <f>Table21[[#This Row],[Adj Close]]-Table21[[#This Row],[Naive Trend ]]</f>
        <v>-3.7900000000000045E-2</v>
      </c>
      <c r="E1136" s="7">
        <f t="shared" si="85"/>
        <v>1.4364100000000034E-3</v>
      </c>
      <c r="F1136" s="7">
        <f>ABS(Table21[[#This Row],[Erorr 1]])</f>
        <v>3.7900000000000045E-2</v>
      </c>
      <c r="G1136" s="8">
        <f>Table21[[#This Row],[Abs Erorr 1]]/Table21[[#This Row],[Adj Close]]</f>
        <v>9.6752782599816307E-3</v>
      </c>
      <c r="H1136" s="6">
        <f t="shared" si="88"/>
        <v>3.9676666666666667</v>
      </c>
      <c r="I1136" s="9">
        <f>(Table21[[#This Row],[Adj Close]]-Table21[[#This Row],[3-MA]])</f>
        <v>-5.0466666666666882E-2</v>
      </c>
      <c r="J1136" s="5">
        <f t="shared" si="87"/>
        <v>2.5468844444444662E-3</v>
      </c>
      <c r="K1136" s="5">
        <f>ABS(Table21[[#This Row],[Erorr 2]])</f>
        <v>5.0466666666666882E-2</v>
      </c>
      <c r="L1136" s="8">
        <f>Table21[[#This Row],[Abs Erorr 2]]/Table21[[#This Row],[Adj Close]]</f>
        <v>1.2883352054188422E-2</v>
      </c>
      <c r="M1136" s="6">
        <f t="shared" si="89"/>
        <v>3.940866666666667</v>
      </c>
      <c r="N1136" s="11">
        <f>Table21[[#This Row],[Adj Close]]-Table21[[#This Row],[6-MA]]</f>
        <v>-2.3666666666667169E-2</v>
      </c>
      <c r="O1136" s="12">
        <f>(Table21[[#This Row],[Adj Close]]-M1136)^2</f>
        <v>5.6011111111113491E-4</v>
      </c>
      <c r="P1136" s="12">
        <f>ABS(Table21[[#This Row],[Erorr 3]])</f>
        <v>2.3666666666667169E-2</v>
      </c>
      <c r="Q1136" s="182">
        <f>Table21[[#This Row],[Abs Erorr 3]]/Table21[[#This Row],[Adj Close]]</f>
        <v>6.0417304877634966E-3</v>
      </c>
    </row>
    <row r="1137" spans="1:17" x14ac:dyDescent="0.3">
      <c r="A1137" s="72">
        <v>45114</v>
      </c>
      <c r="B1137" s="95">
        <v>3.9266999999999999</v>
      </c>
      <c r="C1137" s="6">
        <f t="shared" si="86"/>
        <v>3.9171999999999998</v>
      </c>
      <c r="D1137" s="19">
        <f>Table21[[#This Row],[Adj Close]]-Table21[[#This Row],[Naive Trend ]]</f>
        <v>9.5000000000000639E-3</v>
      </c>
      <c r="E1137" s="7">
        <f t="shared" si="85"/>
        <v>9.0250000000001218E-5</v>
      </c>
      <c r="F1137" s="7">
        <f>ABS(Table21[[#This Row],[Erorr 1]])</f>
        <v>9.5000000000000639E-3</v>
      </c>
      <c r="G1137" s="8">
        <f>Table21[[#This Row],[Abs Erorr 1]]/Table21[[#This Row],[Adj Close]]</f>
        <v>2.4193343010670701E-3</v>
      </c>
      <c r="H1137" s="6">
        <f t="shared" si="88"/>
        <v>3.9613666666666667</v>
      </c>
      <c r="I1137" s="9">
        <f>(Table21[[#This Row],[Adj Close]]-Table21[[#This Row],[3-MA]])</f>
        <v>-3.4666666666666845E-2</v>
      </c>
      <c r="J1137" s="5">
        <f t="shared" si="87"/>
        <v>1.2017777777777901E-3</v>
      </c>
      <c r="K1137" s="5">
        <f>ABS(Table21[[#This Row],[Erorr 2]])</f>
        <v>3.4666666666666845E-2</v>
      </c>
      <c r="L1137" s="8">
        <f>Table21[[#This Row],[Abs Erorr 2]]/Table21[[#This Row],[Adj Close]]</f>
        <v>8.8284479758236802E-3</v>
      </c>
      <c r="M1137" s="6">
        <f t="shared" si="89"/>
        <v>3.9440166666666663</v>
      </c>
      <c r="N1137" s="11">
        <f>Table21[[#This Row],[Adj Close]]-Table21[[#This Row],[6-MA]]</f>
        <v>-1.7316666666666425E-2</v>
      </c>
      <c r="O1137" s="12">
        <f>(Table21[[#This Row],[Adj Close]]-M1137)^2</f>
        <v>2.9986694444443605E-4</v>
      </c>
      <c r="P1137" s="12">
        <f>ABS(Table21[[#This Row],[Erorr 3]])</f>
        <v>1.7316666666666425E-2</v>
      </c>
      <c r="Q1137" s="182">
        <f>Table21[[#This Row],[Abs Erorr 3]]/Table21[[#This Row],[Adj Close]]</f>
        <v>4.4099795417695334E-3</v>
      </c>
    </row>
    <row r="1138" spans="1:17" x14ac:dyDescent="0.3">
      <c r="A1138" s="72">
        <v>45117</v>
      </c>
      <c r="B1138" s="95">
        <v>3.9456000000000002</v>
      </c>
      <c r="C1138" s="6">
        <f t="shared" si="86"/>
        <v>3.9266999999999999</v>
      </c>
      <c r="D1138" s="19">
        <f>Table21[[#This Row],[Adj Close]]-Table21[[#This Row],[Naive Trend ]]</f>
        <v>1.8900000000000361E-2</v>
      </c>
      <c r="E1138" s="7">
        <f t="shared" si="85"/>
        <v>3.5721000000001366E-4</v>
      </c>
      <c r="F1138" s="7">
        <f>ABS(Table21[[#This Row],[Erorr 1]])</f>
        <v>1.8900000000000361E-2</v>
      </c>
      <c r="G1138" s="8">
        <f>Table21[[#This Row],[Abs Erorr 1]]/Table21[[#This Row],[Adj Close]]</f>
        <v>4.7901459854015511E-3</v>
      </c>
      <c r="H1138" s="6">
        <f t="shared" si="88"/>
        <v>3.9329999999999998</v>
      </c>
      <c r="I1138" s="9">
        <f>(Table21[[#This Row],[Adj Close]]-Table21[[#This Row],[3-MA]])</f>
        <v>1.2600000000000389E-2</v>
      </c>
      <c r="J1138" s="5">
        <f t="shared" si="87"/>
        <v>1.5876000000000979E-4</v>
      </c>
      <c r="K1138" s="5">
        <f>ABS(Table21[[#This Row],[Erorr 2]])</f>
        <v>1.2600000000000389E-2</v>
      </c>
      <c r="L1138" s="8">
        <f>Table21[[#This Row],[Abs Erorr 2]]/Table21[[#This Row],[Adj Close]]</f>
        <v>3.193430656934405E-3</v>
      </c>
      <c r="M1138" s="6">
        <f t="shared" si="89"/>
        <v>3.9456000000000002</v>
      </c>
      <c r="N1138" s="11">
        <f>Table21[[#This Row],[Adj Close]]-Table21[[#This Row],[6-MA]]</f>
        <v>0</v>
      </c>
      <c r="O1138" s="12">
        <f>(Table21[[#This Row],[Adj Close]]-M1138)^2</f>
        <v>0</v>
      </c>
      <c r="P1138" s="12">
        <f>ABS(Table21[[#This Row],[Erorr 3]])</f>
        <v>0</v>
      </c>
      <c r="Q1138" s="182">
        <f>Table21[[#This Row],[Abs Erorr 3]]/Table21[[#This Row],[Adj Close]]</f>
        <v>0</v>
      </c>
    </row>
    <row r="1139" spans="1:17" x14ac:dyDescent="0.3">
      <c r="A1139" s="72">
        <v>45118</v>
      </c>
      <c r="B1139" s="95">
        <v>3.9740000000000002</v>
      </c>
      <c r="C1139" s="6">
        <f t="shared" si="86"/>
        <v>3.9456000000000002</v>
      </c>
      <c r="D1139" s="19">
        <f>Table21[[#This Row],[Adj Close]]-Table21[[#This Row],[Naive Trend ]]</f>
        <v>2.8399999999999981E-2</v>
      </c>
      <c r="E1139" s="7">
        <f t="shared" si="85"/>
        <v>8.0655999999999892E-4</v>
      </c>
      <c r="F1139" s="7">
        <f>ABS(Table21[[#This Row],[Erorr 1]])</f>
        <v>2.8399999999999981E-2</v>
      </c>
      <c r="G1139" s="8">
        <f>Table21[[#This Row],[Abs Erorr 1]]/Table21[[#This Row],[Adj Close]]</f>
        <v>7.1464519375943579E-3</v>
      </c>
      <c r="H1139" s="6">
        <f t="shared" si="88"/>
        <v>3.9298333333333333</v>
      </c>
      <c r="I1139" s="9">
        <f>(Table21[[#This Row],[Adj Close]]-Table21[[#This Row],[3-MA]])</f>
        <v>4.4166666666666909E-2</v>
      </c>
      <c r="J1139" s="5">
        <f t="shared" si="87"/>
        <v>1.9506944444444658E-3</v>
      </c>
      <c r="K1139" s="5">
        <f>ABS(Table21[[#This Row],[Erorr 2]])</f>
        <v>4.4166666666666909E-2</v>
      </c>
      <c r="L1139" s="8">
        <f>Table21[[#This Row],[Abs Erorr 2]]/Table21[[#This Row],[Adj Close]]</f>
        <v>1.1113907062573454E-2</v>
      </c>
      <c r="M1139" s="6">
        <f t="shared" si="89"/>
        <v>3.94875</v>
      </c>
      <c r="N1139" s="11">
        <f>Table21[[#This Row],[Adj Close]]-Table21[[#This Row],[6-MA]]</f>
        <v>2.5250000000000217E-2</v>
      </c>
      <c r="O1139" s="12">
        <f>(Table21[[#This Row],[Adj Close]]-M1139)^2</f>
        <v>6.3756250000001095E-4</v>
      </c>
      <c r="P1139" s="12">
        <f>ABS(Table21[[#This Row],[Erorr 3]])</f>
        <v>2.5250000000000217E-2</v>
      </c>
      <c r="Q1139" s="182">
        <f>Table21[[#This Row],[Abs Erorr 3]]/Table21[[#This Row],[Adj Close]]</f>
        <v>6.3537996980372966E-3</v>
      </c>
    </row>
    <row r="1140" spans="1:17" x14ac:dyDescent="0.3">
      <c r="A1140" s="72">
        <v>45119</v>
      </c>
      <c r="B1140" s="95">
        <v>4.0496999999999996</v>
      </c>
      <c r="C1140" s="6">
        <f t="shared" si="86"/>
        <v>3.9740000000000002</v>
      </c>
      <c r="D1140" s="19">
        <f>Table21[[#This Row],[Adj Close]]-Table21[[#This Row],[Naive Trend ]]</f>
        <v>7.5699999999999434E-2</v>
      </c>
      <c r="E1140" s="7">
        <f t="shared" si="85"/>
        <v>5.7304899999999145E-3</v>
      </c>
      <c r="F1140" s="7">
        <f>ABS(Table21[[#This Row],[Erorr 1]])</f>
        <v>7.5699999999999434E-2</v>
      </c>
      <c r="G1140" s="8">
        <f>Table21[[#This Row],[Abs Erorr 1]]/Table21[[#This Row],[Adj Close]]</f>
        <v>1.8692742672296574E-2</v>
      </c>
      <c r="H1140" s="6">
        <f t="shared" si="88"/>
        <v>3.9487666666666663</v>
      </c>
      <c r="I1140" s="9">
        <f>(Table21[[#This Row],[Adj Close]]-Table21[[#This Row],[3-MA]])</f>
        <v>0.10093333333333332</v>
      </c>
      <c r="J1140" s="5">
        <f t="shared" si="87"/>
        <v>1.0187537777777774E-2</v>
      </c>
      <c r="K1140" s="5">
        <f>ABS(Table21[[#This Row],[Erorr 2]])</f>
        <v>0.10093333333333332</v>
      </c>
      <c r="L1140" s="8">
        <f>Table21[[#This Row],[Abs Erorr 2]]/Table21[[#This Row],[Adj Close]]</f>
        <v>2.4923656896395616E-2</v>
      </c>
      <c r="M1140" s="6">
        <f t="shared" si="89"/>
        <v>3.9550666666666667</v>
      </c>
      <c r="N1140" s="11">
        <f>Table21[[#This Row],[Adj Close]]-Table21[[#This Row],[6-MA]]</f>
        <v>9.4633333333332903E-2</v>
      </c>
      <c r="O1140" s="12">
        <f>(Table21[[#This Row],[Adj Close]]-M1140)^2</f>
        <v>8.9554677777776964E-3</v>
      </c>
      <c r="P1140" s="12">
        <f>ABS(Table21[[#This Row],[Erorr 3]])</f>
        <v>9.4633333333332903E-2</v>
      </c>
      <c r="Q1140" s="182">
        <f>Table21[[#This Row],[Abs Erorr 3]]/Table21[[#This Row],[Adj Close]]</f>
        <v>2.3367986105966593E-2</v>
      </c>
    </row>
    <row r="1141" spans="1:17" x14ac:dyDescent="0.3">
      <c r="A1141" s="72">
        <v>45120</v>
      </c>
      <c r="B1141" s="95">
        <v>4.1158999999999999</v>
      </c>
      <c r="C1141" s="6">
        <f t="shared" si="86"/>
        <v>4.0496999999999996</v>
      </c>
      <c r="D1141" s="19">
        <f>Table21[[#This Row],[Adj Close]]-Table21[[#This Row],[Naive Trend ]]</f>
        <v>6.6200000000000259E-2</v>
      </c>
      <c r="E1141" s="7">
        <f t="shared" si="85"/>
        <v>4.3824400000000343E-3</v>
      </c>
      <c r="F1141" s="7">
        <f>ABS(Table21[[#This Row],[Erorr 1]])</f>
        <v>6.6200000000000259E-2</v>
      </c>
      <c r="G1141" s="8">
        <f>Table21[[#This Row],[Abs Erorr 1]]/Table21[[#This Row],[Adj Close]]</f>
        <v>1.6083967054593227E-2</v>
      </c>
      <c r="H1141" s="6">
        <f t="shared" si="88"/>
        <v>3.9897666666666667</v>
      </c>
      <c r="I1141" s="9">
        <f>(Table21[[#This Row],[Adj Close]]-Table21[[#This Row],[3-MA]])</f>
        <v>0.12613333333333321</v>
      </c>
      <c r="J1141" s="5">
        <f t="shared" si="87"/>
        <v>1.5909617777777746E-2</v>
      </c>
      <c r="K1141" s="5">
        <f>ABS(Table21[[#This Row],[Erorr 2]])</f>
        <v>0.12613333333333321</v>
      </c>
      <c r="L1141" s="8">
        <f>Table21[[#This Row],[Abs Erorr 2]]/Table21[[#This Row],[Adj Close]]</f>
        <v>3.0645383350745452E-2</v>
      </c>
      <c r="M1141" s="6">
        <f t="shared" si="89"/>
        <v>3.9613833333333339</v>
      </c>
      <c r="N1141" s="11">
        <f>Table21[[#This Row],[Adj Close]]-Table21[[#This Row],[6-MA]]</f>
        <v>0.15451666666666597</v>
      </c>
      <c r="O1141" s="12">
        <f>(Table21[[#This Row],[Adj Close]]-M1141)^2</f>
        <v>2.3875400277777563E-2</v>
      </c>
      <c r="P1141" s="12">
        <f>ABS(Table21[[#This Row],[Erorr 3]])</f>
        <v>0.15451666666666597</v>
      </c>
      <c r="Q1141" s="182">
        <f>Table21[[#This Row],[Abs Erorr 3]]/Table21[[#This Row],[Adj Close]]</f>
        <v>3.7541404472087751E-2</v>
      </c>
    </row>
    <row r="1142" spans="1:17" x14ac:dyDescent="0.3">
      <c r="A1142" s="72">
        <v>45121</v>
      </c>
      <c r="B1142" s="95">
        <v>3.7658</v>
      </c>
      <c r="C1142" s="6">
        <f t="shared" si="86"/>
        <v>4.1158999999999999</v>
      </c>
      <c r="D1142" s="19">
        <f>Table21[[#This Row],[Adj Close]]-Table21[[#This Row],[Naive Trend ]]</f>
        <v>-0.35009999999999986</v>
      </c>
      <c r="E1142" s="7">
        <f t="shared" si="85"/>
        <v>0.1225700099999999</v>
      </c>
      <c r="F1142" s="7">
        <f>ABS(Table21[[#This Row],[Erorr 1]])</f>
        <v>0.35009999999999986</v>
      </c>
      <c r="G1142" s="8">
        <f>Table21[[#This Row],[Abs Erorr 1]]/Table21[[#This Row],[Adj Close]]</f>
        <v>9.2968293589675455E-2</v>
      </c>
      <c r="H1142" s="6">
        <f t="shared" si="88"/>
        <v>4.0465333333333335</v>
      </c>
      <c r="I1142" s="9">
        <f>(Table21[[#This Row],[Adj Close]]-Table21[[#This Row],[3-MA]])</f>
        <v>-0.2807333333333335</v>
      </c>
      <c r="J1142" s="5">
        <f t="shared" si="87"/>
        <v>7.8811204444444533E-2</v>
      </c>
      <c r="K1142" s="5">
        <f>ABS(Table21[[#This Row],[Erorr 2]])</f>
        <v>0.2807333333333335</v>
      </c>
      <c r="L1142" s="8">
        <f>Table21[[#This Row],[Abs Erorr 2]]/Table21[[#This Row],[Adj Close]]</f>
        <v>7.454812611751381E-2</v>
      </c>
      <c r="M1142" s="6">
        <f t="shared" si="89"/>
        <v>3.9881833333333336</v>
      </c>
      <c r="N1142" s="11">
        <f>Table21[[#This Row],[Adj Close]]-Table21[[#This Row],[6-MA]]</f>
        <v>-0.2223833333333336</v>
      </c>
      <c r="O1142" s="12">
        <f>(Table21[[#This Row],[Adj Close]]-M1142)^2</f>
        <v>4.945434694444456E-2</v>
      </c>
      <c r="P1142" s="12">
        <f>ABS(Table21[[#This Row],[Erorr 3]])</f>
        <v>0.2223833333333336</v>
      </c>
      <c r="Q1142" s="182">
        <f>Table21[[#This Row],[Abs Erorr 3]]/Table21[[#This Row],[Adj Close]]</f>
        <v>5.9053410519234587E-2</v>
      </c>
    </row>
    <row r="1143" spans="1:17" x14ac:dyDescent="0.3">
      <c r="A1143" s="72">
        <v>45124</v>
      </c>
      <c r="B1143" s="95">
        <v>3.6427999999999998</v>
      </c>
      <c r="C1143" s="6">
        <f t="shared" si="86"/>
        <v>3.7658</v>
      </c>
      <c r="D1143" s="19">
        <f>Table21[[#This Row],[Adj Close]]-Table21[[#This Row],[Naive Trend ]]</f>
        <v>-0.12300000000000022</v>
      </c>
      <c r="E1143" s="7">
        <f t="shared" si="85"/>
        <v>1.5129000000000054E-2</v>
      </c>
      <c r="F1143" s="7">
        <f>ABS(Table21[[#This Row],[Erorr 1]])</f>
        <v>0.12300000000000022</v>
      </c>
      <c r="G1143" s="8">
        <f>Table21[[#This Row],[Abs Erorr 1]]/Table21[[#This Row],[Adj Close]]</f>
        <v>3.3765235533106466E-2</v>
      </c>
      <c r="H1143" s="6">
        <f t="shared" si="88"/>
        <v>3.9771333333333332</v>
      </c>
      <c r="I1143" s="9">
        <f>(Table21[[#This Row],[Adj Close]]-Table21[[#This Row],[3-MA]])</f>
        <v>-0.33433333333333337</v>
      </c>
      <c r="J1143" s="5">
        <f t="shared" si="87"/>
        <v>0.1117787777777778</v>
      </c>
      <c r="K1143" s="5">
        <f>ABS(Table21[[#This Row],[Erorr 2]])</f>
        <v>0.33433333333333337</v>
      </c>
      <c r="L1143" s="8">
        <f>Table21[[#This Row],[Abs Erorr 2]]/Table21[[#This Row],[Adj Close]]</f>
        <v>9.1779217451777043E-2</v>
      </c>
      <c r="M1143" s="6">
        <f t="shared" si="89"/>
        <v>3.9629499999999993</v>
      </c>
      <c r="N1143" s="11">
        <f>Table21[[#This Row],[Adj Close]]-Table21[[#This Row],[6-MA]]</f>
        <v>-0.32014999999999949</v>
      </c>
      <c r="O1143" s="12">
        <f>(Table21[[#This Row],[Adj Close]]-M1143)^2</f>
        <v>0.10249602249999967</v>
      </c>
      <c r="P1143" s="12">
        <f>ABS(Table21[[#This Row],[Erorr 3]])</f>
        <v>0.32014999999999949</v>
      </c>
      <c r="Q1143" s="182">
        <f>Table21[[#This Row],[Abs Erorr 3]]/Table21[[#This Row],[Adj Close]]</f>
        <v>8.7885692324585346E-2</v>
      </c>
    </row>
    <row r="1144" spans="1:17" x14ac:dyDescent="0.3">
      <c r="A1144" s="72">
        <v>45125</v>
      </c>
      <c r="B1144" s="95">
        <v>3.6711999999999998</v>
      </c>
      <c r="C1144" s="6">
        <f t="shared" si="86"/>
        <v>3.6427999999999998</v>
      </c>
      <c r="D1144" s="19">
        <f>Table21[[#This Row],[Adj Close]]-Table21[[#This Row],[Naive Trend ]]</f>
        <v>2.8399999999999981E-2</v>
      </c>
      <c r="E1144" s="7">
        <f t="shared" si="85"/>
        <v>8.0655999999999892E-4</v>
      </c>
      <c r="F1144" s="7">
        <f>ABS(Table21[[#This Row],[Erorr 1]])</f>
        <v>2.8399999999999981E-2</v>
      </c>
      <c r="G1144" s="8">
        <f>Table21[[#This Row],[Abs Erorr 1]]/Table21[[#This Row],[Adj Close]]</f>
        <v>7.7358901721507906E-3</v>
      </c>
      <c r="H1144" s="6">
        <f t="shared" si="88"/>
        <v>3.8414999999999999</v>
      </c>
      <c r="I1144" s="9">
        <f>(Table21[[#This Row],[Adj Close]]-Table21[[#This Row],[3-MA]])</f>
        <v>-0.17030000000000012</v>
      </c>
      <c r="J1144" s="5">
        <f t="shared" si="87"/>
        <v>2.9002090000000039E-2</v>
      </c>
      <c r="K1144" s="5">
        <f>ABS(Table21[[#This Row],[Erorr 2]])</f>
        <v>0.17030000000000012</v>
      </c>
      <c r="L1144" s="8">
        <f>Table21[[#This Row],[Abs Erorr 2]]/Table21[[#This Row],[Adj Close]]</f>
        <v>4.6388101983002868E-2</v>
      </c>
      <c r="M1144" s="6">
        <f t="shared" si="89"/>
        <v>3.9156333333333335</v>
      </c>
      <c r="N1144" s="11">
        <f>Table21[[#This Row],[Adj Close]]-Table21[[#This Row],[6-MA]]</f>
        <v>-0.24443333333333372</v>
      </c>
      <c r="O1144" s="12">
        <f>(Table21[[#This Row],[Adj Close]]-M1144)^2</f>
        <v>5.9747654444444638E-2</v>
      </c>
      <c r="P1144" s="12">
        <f>ABS(Table21[[#This Row],[Erorr 3]])</f>
        <v>0.24443333333333372</v>
      </c>
      <c r="Q1144" s="182">
        <f>Table21[[#This Row],[Abs Erorr 3]]/Table21[[#This Row],[Adj Close]]</f>
        <v>6.6581317643640697E-2</v>
      </c>
    </row>
    <row r="1145" spans="1:17" x14ac:dyDescent="0.3">
      <c r="A1145" s="72">
        <v>45126</v>
      </c>
      <c r="B1145" s="95">
        <v>3.7280000000000002</v>
      </c>
      <c r="C1145" s="6">
        <f t="shared" si="86"/>
        <v>3.6711999999999998</v>
      </c>
      <c r="D1145" s="19">
        <f>Table21[[#This Row],[Adj Close]]-Table21[[#This Row],[Naive Trend ]]</f>
        <v>5.6800000000000406E-2</v>
      </c>
      <c r="E1145" s="7">
        <f t="shared" si="85"/>
        <v>3.226240000000046E-3</v>
      </c>
      <c r="F1145" s="7">
        <f>ABS(Table21[[#This Row],[Erorr 1]])</f>
        <v>5.6800000000000406E-2</v>
      </c>
      <c r="G1145" s="8">
        <f>Table21[[#This Row],[Abs Erorr 1]]/Table21[[#This Row],[Adj Close]]</f>
        <v>1.523605150214603E-2</v>
      </c>
      <c r="H1145" s="6">
        <f t="shared" si="88"/>
        <v>3.6932666666666663</v>
      </c>
      <c r="I1145" s="9">
        <f>(Table21[[#This Row],[Adj Close]]-Table21[[#This Row],[3-MA]])</f>
        <v>3.4733333333333949E-2</v>
      </c>
      <c r="J1145" s="5">
        <f t="shared" si="87"/>
        <v>1.2064044444444872E-3</v>
      </c>
      <c r="K1145" s="5">
        <f>ABS(Table21[[#This Row],[Erorr 2]])</f>
        <v>3.4733333333333949E-2</v>
      </c>
      <c r="L1145" s="8">
        <f>Table21[[#This Row],[Abs Erorr 2]]/Table21[[#This Row],[Adj Close]]</f>
        <v>9.3168812589415097E-3</v>
      </c>
      <c r="M1145" s="6">
        <f t="shared" si="89"/>
        <v>3.8698999999999999</v>
      </c>
      <c r="N1145" s="11">
        <f>Table21[[#This Row],[Adj Close]]-Table21[[#This Row],[6-MA]]</f>
        <v>-0.14189999999999969</v>
      </c>
      <c r="O1145" s="12">
        <f>(Table21[[#This Row],[Adj Close]]-M1145)^2</f>
        <v>2.0135609999999911E-2</v>
      </c>
      <c r="P1145" s="12">
        <f>ABS(Table21[[#This Row],[Erorr 3]])</f>
        <v>0.14189999999999969</v>
      </c>
      <c r="Q1145" s="182">
        <f>Table21[[#This Row],[Abs Erorr 3]]/Table21[[#This Row],[Adj Close]]</f>
        <v>3.8063304721029957E-2</v>
      </c>
    </row>
    <row r="1146" spans="1:17" x14ac:dyDescent="0.3">
      <c r="A1146" s="72">
        <v>45127</v>
      </c>
      <c r="B1146" s="95">
        <v>3.7185000000000001</v>
      </c>
      <c r="C1146" s="6">
        <f t="shared" si="86"/>
        <v>3.7280000000000002</v>
      </c>
      <c r="D1146" s="19">
        <f>Table21[[#This Row],[Adj Close]]-Table21[[#This Row],[Naive Trend ]]</f>
        <v>-9.5000000000000639E-3</v>
      </c>
      <c r="E1146" s="7">
        <f t="shared" si="85"/>
        <v>9.0250000000001218E-5</v>
      </c>
      <c r="F1146" s="7">
        <f>ABS(Table21[[#This Row],[Erorr 1]])</f>
        <v>9.5000000000000639E-3</v>
      </c>
      <c r="G1146" s="8">
        <f>Table21[[#This Row],[Abs Erorr 1]]/Table21[[#This Row],[Adj Close]]</f>
        <v>2.554793599569736E-3</v>
      </c>
      <c r="H1146" s="6">
        <f t="shared" si="88"/>
        <v>3.6806666666666668</v>
      </c>
      <c r="I1146" s="9">
        <f>(Table21[[#This Row],[Adj Close]]-Table21[[#This Row],[3-MA]])</f>
        <v>3.7833333333333385E-2</v>
      </c>
      <c r="J1146" s="5">
        <f t="shared" si="87"/>
        <v>1.431361111111115E-3</v>
      </c>
      <c r="K1146" s="5">
        <f>ABS(Table21[[#This Row],[Erorr 2]])</f>
        <v>3.7833333333333385E-2</v>
      </c>
      <c r="L1146" s="8">
        <f>Table21[[#This Row],[Abs Erorr 2]]/Table21[[#This Row],[Adj Close]]</f>
        <v>1.0174353457935562E-2</v>
      </c>
      <c r="M1146" s="6">
        <f t="shared" si="89"/>
        <v>3.8289000000000004</v>
      </c>
      <c r="N1146" s="11">
        <f>Table21[[#This Row],[Adj Close]]-Table21[[#This Row],[6-MA]]</f>
        <v>-0.11040000000000028</v>
      </c>
      <c r="O1146" s="12">
        <f>(Table21[[#This Row],[Adj Close]]-M1146)^2</f>
        <v>1.2188160000000061E-2</v>
      </c>
      <c r="P1146" s="12">
        <f>ABS(Table21[[#This Row],[Erorr 3]])</f>
        <v>0.11040000000000028</v>
      </c>
      <c r="Q1146" s="182">
        <f>Table21[[#This Row],[Abs Erorr 3]]/Table21[[#This Row],[Adj Close]]</f>
        <v>2.9689390883420808E-2</v>
      </c>
    </row>
    <row r="1147" spans="1:17" x14ac:dyDescent="0.3">
      <c r="A1147" s="72">
        <v>45128</v>
      </c>
      <c r="B1147" s="95">
        <v>3.7280000000000002</v>
      </c>
      <c r="C1147" s="6">
        <f t="shared" si="86"/>
        <v>3.7185000000000001</v>
      </c>
      <c r="D1147" s="19">
        <f>Table21[[#This Row],[Adj Close]]-Table21[[#This Row],[Naive Trend ]]</f>
        <v>9.5000000000000639E-3</v>
      </c>
      <c r="E1147" s="7">
        <f t="shared" si="85"/>
        <v>9.0250000000001218E-5</v>
      </c>
      <c r="F1147" s="7">
        <f>ABS(Table21[[#This Row],[Erorr 1]])</f>
        <v>9.5000000000000639E-3</v>
      </c>
      <c r="G1147" s="8">
        <f>Table21[[#This Row],[Abs Erorr 1]]/Table21[[#This Row],[Adj Close]]</f>
        <v>2.5482832618025923E-3</v>
      </c>
      <c r="H1147" s="6">
        <f t="shared" si="88"/>
        <v>3.7059000000000002</v>
      </c>
      <c r="I1147" s="9">
        <f>(Table21[[#This Row],[Adj Close]]-Table21[[#This Row],[3-MA]])</f>
        <v>2.2100000000000009E-2</v>
      </c>
      <c r="J1147" s="5">
        <f t="shared" si="87"/>
        <v>4.8841000000000043E-4</v>
      </c>
      <c r="K1147" s="5">
        <f>ABS(Table21[[#This Row],[Erorr 2]])</f>
        <v>2.2100000000000009E-2</v>
      </c>
      <c r="L1147" s="8">
        <f>Table21[[#This Row],[Abs Erorr 2]]/Table21[[#This Row],[Adj Close]]</f>
        <v>5.928111587982835E-3</v>
      </c>
      <c r="M1147" s="6">
        <f t="shared" si="89"/>
        <v>3.7736999999999998</v>
      </c>
      <c r="N1147" s="11">
        <f>Table21[[#This Row],[Adj Close]]-Table21[[#This Row],[6-MA]]</f>
        <v>-4.569999999999963E-2</v>
      </c>
      <c r="O1147" s="12">
        <f>(Table21[[#This Row],[Adj Close]]-M1147)^2</f>
        <v>2.0884899999999663E-3</v>
      </c>
      <c r="P1147" s="12">
        <f>ABS(Table21[[#This Row],[Erorr 3]])</f>
        <v>4.569999999999963E-2</v>
      </c>
      <c r="Q1147" s="182">
        <f>Table21[[#This Row],[Abs Erorr 3]]/Table21[[#This Row],[Adj Close]]</f>
        <v>1.2258583690987025E-2</v>
      </c>
    </row>
    <row r="1148" spans="1:17" x14ac:dyDescent="0.3">
      <c r="A1148" s="72">
        <v>45131</v>
      </c>
      <c r="B1148" s="95">
        <v>3.7795000000000001</v>
      </c>
      <c r="C1148" s="6">
        <f t="shared" si="86"/>
        <v>3.7280000000000002</v>
      </c>
      <c r="D1148" s="19">
        <f>Table21[[#This Row],[Adj Close]]-Table21[[#This Row],[Naive Trend ]]</f>
        <v>5.1499999999999879E-2</v>
      </c>
      <c r="E1148" s="7">
        <f t="shared" si="85"/>
        <v>2.6522499999999875E-3</v>
      </c>
      <c r="F1148" s="7">
        <f>ABS(Table21[[#This Row],[Erorr 1]])</f>
        <v>5.1499999999999879E-2</v>
      </c>
      <c r="G1148" s="8">
        <f>Table21[[#This Row],[Abs Erorr 1]]/Table21[[#This Row],[Adj Close]]</f>
        <v>1.3626141023944934E-2</v>
      </c>
      <c r="H1148" s="6">
        <f t="shared" si="88"/>
        <v>3.7248333333333332</v>
      </c>
      <c r="I1148" s="9">
        <f>(Table21[[#This Row],[Adj Close]]-Table21[[#This Row],[3-MA]])</f>
        <v>5.4666666666666863E-2</v>
      </c>
      <c r="J1148" s="5">
        <f t="shared" si="87"/>
        <v>2.9884444444444659E-3</v>
      </c>
      <c r="K1148" s="5">
        <f>ABS(Table21[[#This Row],[Erorr 2]])</f>
        <v>5.4666666666666863E-2</v>
      </c>
      <c r="L1148" s="8">
        <f>Table21[[#This Row],[Abs Erorr 2]]/Table21[[#This Row],[Adj Close]]</f>
        <v>1.446399435551445E-2</v>
      </c>
      <c r="M1148" s="6">
        <f t="shared" si="89"/>
        <v>3.70905</v>
      </c>
      <c r="N1148" s="11">
        <f>Table21[[#This Row],[Adj Close]]-Table21[[#This Row],[6-MA]]</f>
        <v>7.0450000000000124E-2</v>
      </c>
      <c r="O1148" s="12">
        <f>(Table21[[#This Row],[Adj Close]]-M1148)^2</f>
        <v>4.9632025000000178E-3</v>
      </c>
      <c r="P1148" s="12">
        <f>ABS(Table21[[#This Row],[Erorr 3]])</f>
        <v>7.0450000000000124E-2</v>
      </c>
      <c r="Q1148" s="182">
        <f>Table21[[#This Row],[Abs Erorr 3]]/Table21[[#This Row],[Adj Close]]</f>
        <v>1.8640031750231545E-2</v>
      </c>
    </row>
    <row r="1149" spans="1:17" x14ac:dyDescent="0.3">
      <c r="A1149" s="72">
        <v>45132</v>
      </c>
      <c r="B1149" s="95">
        <v>3.7890999999999999</v>
      </c>
      <c r="C1149" s="6">
        <f t="shared" si="86"/>
        <v>3.7795000000000001</v>
      </c>
      <c r="D1149" s="19">
        <f>Table21[[#This Row],[Adj Close]]-Table21[[#This Row],[Naive Trend ]]</f>
        <v>9.5999999999998309E-3</v>
      </c>
      <c r="E1149" s="7">
        <f t="shared" si="85"/>
        <v>9.2159999999996759E-5</v>
      </c>
      <c r="F1149" s="7">
        <f>ABS(Table21[[#This Row],[Erorr 1]])</f>
        <v>9.5999999999998309E-3</v>
      </c>
      <c r="G1149" s="8">
        <f>Table21[[#This Row],[Abs Erorr 1]]/Table21[[#This Row],[Adj Close]]</f>
        <v>2.5335831727850496E-3</v>
      </c>
      <c r="H1149" s="6">
        <f t="shared" si="88"/>
        <v>3.7420000000000004</v>
      </c>
      <c r="I1149" s="9">
        <f>(Table21[[#This Row],[Adj Close]]-Table21[[#This Row],[3-MA]])</f>
        <v>4.7099999999999476E-2</v>
      </c>
      <c r="J1149" s="5">
        <f t="shared" si="87"/>
        <v>2.2184099999999506E-3</v>
      </c>
      <c r="K1149" s="5">
        <f>ABS(Table21[[#This Row],[Erorr 2]])</f>
        <v>4.7099999999999476E-2</v>
      </c>
      <c r="L1149" s="8">
        <f>Table21[[#This Row],[Abs Erorr 2]]/Table21[[#This Row],[Adj Close]]</f>
        <v>1.243039244147673E-2</v>
      </c>
      <c r="M1149" s="6">
        <f t="shared" si="89"/>
        <v>3.7113333333333336</v>
      </c>
      <c r="N1149" s="11">
        <f>Table21[[#This Row],[Adj Close]]-Table21[[#This Row],[6-MA]]</f>
        <v>7.7766666666666318E-2</v>
      </c>
      <c r="O1149" s="12">
        <f>(Table21[[#This Row],[Adj Close]]-M1149)^2</f>
        <v>6.0476544444443905E-3</v>
      </c>
      <c r="P1149" s="12">
        <f>ABS(Table21[[#This Row],[Erorr 3]])</f>
        <v>7.7766666666666318E-2</v>
      </c>
      <c r="Q1149" s="182">
        <f>Table21[[#This Row],[Abs Erorr 3]]/Table21[[#This Row],[Adj Close]]</f>
        <v>2.0523783132318049E-2</v>
      </c>
    </row>
    <row r="1150" spans="1:17" x14ac:dyDescent="0.3">
      <c r="A1150" s="72">
        <v>45133</v>
      </c>
      <c r="B1150" s="95">
        <v>3.7795000000000001</v>
      </c>
      <c r="C1150" s="6">
        <f t="shared" si="86"/>
        <v>3.7890999999999999</v>
      </c>
      <c r="D1150" s="19">
        <f>Table21[[#This Row],[Adj Close]]-Table21[[#This Row],[Naive Trend ]]</f>
        <v>-9.5999999999998309E-3</v>
      </c>
      <c r="E1150" s="7">
        <f t="shared" si="85"/>
        <v>9.2159999999996759E-5</v>
      </c>
      <c r="F1150" s="7">
        <f>ABS(Table21[[#This Row],[Erorr 1]])</f>
        <v>9.5999999999998309E-3</v>
      </c>
      <c r="G1150" s="8">
        <f>Table21[[#This Row],[Abs Erorr 1]]/Table21[[#This Row],[Adj Close]]</f>
        <v>2.5400185209683373E-3</v>
      </c>
      <c r="H1150" s="6">
        <f t="shared" si="88"/>
        <v>3.7655333333333334</v>
      </c>
      <c r="I1150" s="9">
        <f>(Table21[[#This Row],[Adj Close]]-Table21[[#This Row],[3-MA]])</f>
        <v>1.3966666666666683E-2</v>
      </c>
      <c r="J1150" s="5">
        <f t="shared" si="87"/>
        <v>1.9506777777777824E-4</v>
      </c>
      <c r="K1150" s="5">
        <f>ABS(Table21[[#This Row],[Erorr 2]])</f>
        <v>1.3966666666666683E-2</v>
      </c>
      <c r="L1150" s="8">
        <f>Table21[[#This Row],[Abs Erorr 2]]/Table21[[#This Row],[Adj Close]]</f>
        <v>3.6953741676588655E-3</v>
      </c>
      <c r="M1150" s="6">
        <f t="shared" si="89"/>
        <v>3.7357166666666668</v>
      </c>
      <c r="N1150" s="11">
        <f>Table21[[#This Row],[Adj Close]]-Table21[[#This Row],[6-MA]]</f>
        <v>4.3783333333333285E-2</v>
      </c>
      <c r="O1150" s="12">
        <f>(Table21[[#This Row],[Adj Close]]-M1150)^2</f>
        <v>1.9169802777777736E-3</v>
      </c>
      <c r="P1150" s="12">
        <f>ABS(Table21[[#This Row],[Erorr 3]])</f>
        <v>4.3783333333333285E-2</v>
      </c>
      <c r="Q1150" s="182">
        <f>Table21[[#This Row],[Abs Erorr 3]]/Table21[[#This Row],[Adj Close]]</f>
        <v>1.1584424747541549E-2</v>
      </c>
    </row>
    <row r="1151" spans="1:17" x14ac:dyDescent="0.3">
      <c r="A1151" s="72">
        <v>45134</v>
      </c>
      <c r="B1151" s="95">
        <v>3.7223000000000002</v>
      </c>
      <c r="C1151" s="6">
        <f t="shared" si="86"/>
        <v>3.7795000000000001</v>
      </c>
      <c r="D1151" s="19">
        <f>Table21[[#This Row],[Adj Close]]-Table21[[#This Row],[Naive Trend ]]</f>
        <v>-5.7199999999999918E-2</v>
      </c>
      <c r="E1151" s="7">
        <f t="shared" si="85"/>
        <v>3.2718399999999907E-3</v>
      </c>
      <c r="F1151" s="7">
        <f>ABS(Table21[[#This Row],[Erorr 1]])</f>
        <v>5.7199999999999918E-2</v>
      </c>
      <c r="G1151" s="8">
        <f>Table21[[#This Row],[Abs Erorr 1]]/Table21[[#This Row],[Adj Close]]</f>
        <v>1.5366843080890823E-2</v>
      </c>
      <c r="H1151" s="6">
        <f t="shared" si="88"/>
        <v>3.7827000000000002</v>
      </c>
      <c r="I1151" s="9">
        <f>(Table21[[#This Row],[Adj Close]]-Table21[[#This Row],[3-MA]])</f>
        <v>-6.0400000000000009E-2</v>
      </c>
      <c r="J1151" s="5">
        <f t="shared" si="87"/>
        <v>3.648160000000001E-3</v>
      </c>
      <c r="K1151" s="5">
        <f>ABS(Table21[[#This Row],[Erorr 2]])</f>
        <v>6.0400000000000009E-2</v>
      </c>
      <c r="L1151" s="8">
        <f>Table21[[#This Row],[Abs Erorr 2]]/Table21[[#This Row],[Adj Close]]</f>
        <v>1.6226526609891736E-2</v>
      </c>
      <c r="M1151" s="6">
        <f t="shared" si="89"/>
        <v>3.7537666666666669</v>
      </c>
      <c r="N1151" s="11">
        <f>Table21[[#This Row],[Adj Close]]-Table21[[#This Row],[6-MA]]</f>
        <v>-3.1466666666666754E-2</v>
      </c>
      <c r="O1151" s="12">
        <f>(Table21[[#This Row],[Adj Close]]-M1151)^2</f>
        <v>9.901511111111165E-4</v>
      </c>
      <c r="P1151" s="12">
        <f>ABS(Table21[[#This Row],[Erorr 3]])</f>
        <v>3.1466666666666754E-2</v>
      </c>
      <c r="Q1151" s="182">
        <f>Table21[[#This Row],[Abs Erorr 3]]/Table21[[#This Row],[Adj Close]]</f>
        <v>8.4535547018420743E-3</v>
      </c>
    </row>
    <row r="1152" spans="1:17" x14ac:dyDescent="0.3">
      <c r="A1152" s="72">
        <v>45135</v>
      </c>
      <c r="B1152" s="95">
        <v>3.7509000000000001</v>
      </c>
      <c r="C1152" s="6">
        <f t="shared" si="86"/>
        <v>3.7223000000000002</v>
      </c>
      <c r="D1152" s="19">
        <f>Table21[[#This Row],[Adj Close]]-Table21[[#This Row],[Naive Trend ]]</f>
        <v>2.8599999999999959E-2</v>
      </c>
      <c r="E1152" s="7">
        <f t="shared" si="85"/>
        <v>8.1795999999999768E-4</v>
      </c>
      <c r="F1152" s="7">
        <f>ABS(Table21[[#This Row],[Erorr 1]])</f>
        <v>2.8599999999999959E-2</v>
      </c>
      <c r="G1152" s="8">
        <f>Table21[[#This Row],[Abs Erorr 1]]/Table21[[#This Row],[Adj Close]]</f>
        <v>7.6248367058572497E-3</v>
      </c>
      <c r="H1152" s="6">
        <f t="shared" si="88"/>
        <v>3.7636333333333334</v>
      </c>
      <c r="I1152" s="9">
        <f>(Table21[[#This Row],[Adj Close]]-Table21[[#This Row],[3-MA]])</f>
        <v>-1.2733333333333263E-2</v>
      </c>
      <c r="J1152" s="5">
        <f t="shared" si="87"/>
        <v>1.6213777777777599E-4</v>
      </c>
      <c r="K1152" s="5">
        <f>ABS(Table21[[#This Row],[Erorr 2]])</f>
        <v>1.2733333333333263E-2</v>
      </c>
      <c r="L1152" s="8">
        <f>Table21[[#This Row],[Abs Erorr 2]]/Table21[[#This Row],[Adj Close]]</f>
        <v>3.3947408177592746E-3</v>
      </c>
      <c r="M1152" s="6">
        <f t="shared" si="89"/>
        <v>3.7528166666666665</v>
      </c>
      <c r="N1152" s="11">
        <f>Table21[[#This Row],[Adj Close]]-Table21[[#This Row],[6-MA]]</f>
        <v>-1.9166666666663446E-3</v>
      </c>
      <c r="O1152" s="12">
        <f>(Table21[[#This Row],[Adj Close]]-M1152)^2</f>
        <v>3.6736111111098763E-6</v>
      </c>
      <c r="P1152" s="12">
        <f>ABS(Table21[[#This Row],[Erorr 3]])</f>
        <v>1.9166666666663446E-3</v>
      </c>
      <c r="Q1152" s="182">
        <f>Table21[[#This Row],[Abs Erorr 3]]/Table21[[#This Row],[Adj Close]]</f>
        <v>5.109884738772947E-4</v>
      </c>
    </row>
    <row r="1153" spans="1:17" x14ac:dyDescent="0.3">
      <c r="A1153" s="72">
        <v>45138</v>
      </c>
      <c r="B1153" s="95">
        <v>3.7604000000000002</v>
      </c>
      <c r="C1153" s="6">
        <f t="shared" si="86"/>
        <v>3.7509000000000001</v>
      </c>
      <c r="D1153" s="19">
        <f>Table21[[#This Row],[Adj Close]]-Table21[[#This Row],[Naive Trend ]]</f>
        <v>9.5000000000000639E-3</v>
      </c>
      <c r="E1153" s="7">
        <f t="shared" si="85"/>
        <v>9.0250000000001218E-5</v>
      </c>
      <c r="F1153" s="7">
        <f>ABS(Table21[[#This Row],[Erorr 1]])</f>
        <v>9.5000000000000639E-3</v>
      </c>
      <c r="G1153" s="8">
        <f>Table21[[#This Row],[Abs Erorr 1]]/Table21[[#This Row],[Adj Close]]</f>
        <v>2.5263269864908159E-3</v>
      </c>
      <c r="H1153" s="6">
        <f t="shared" si="88"/>
        <v>3.7509000000000001</v>
      </c>
      <c r="I1153" s="9">
        <f>(Table21[[#This Row],[Adj Close]]-Table21[[#This Row],[3-MA]])</f>
        <v>9.5000000000000639E-3</v>
      </c>
      <c r="J1153" s="5">
        <f t="shared" si="87"/>
        <v>9.0250000000001218E-5</v>
      </c>
      <c r="K1153" s="5">
        <f>ABS(Table21[[#This Row],[Erorr 2]])</f>
        <v>9.5000000000000639E-3</v>
      </c>
      <c r="L1153" s="8">
        <f>Table21[[#This Row],[Abs Erorr 2]]/Table21[[#This Row],[Adj Close]]</f>
        <v>2.5263269864908159E-3</v>
      </c>
      <c r="M1153" s="6">
        <f t="shared" si="89"/>
        <v>3.7582166666666672</v>
      </c>
      <c r="N1153" s="11">
        <f>Table21[[#This Row],[Adj Close]]-Table21[[#This Row],[6-MA]]</f>
        <v>2.1833333333329819E-3</v>
      </c>
      <c r="O1153" s="12">
        <f>(Table21[[#This Row],[Adj Close]]-M1153)^2</f>
        <v>4.76694444444291E-6</v>
      </c>
      <c r="P1153" s="12">
        <f>ABS(Table21[[#This Row],[Erorr 3]])</f>
        <v>2.1833333333329819E-3</v>
      </c>
      <c r="Q1153" s="182">
        <f>Table21[[#This Row],[Abs Erorr 3]]/Table21[[#This Row],[Adj Close]]</f>
        <v>5.806119916320024E-4</v>
      </c>
    </row>
    <row r="1154" spans="1:17" x14ac:dyDescent="0.3">
      <c r="A1154" s="72">
        <v>45139</v>
      </c>
      <c r="B1154" s="95">
        <v>3.77</v>
      </c>
      <c r="C1154" s="6">
        <f t="shared" si="86"/>
        <v>3.7604000000000002</v>
      </c>
      <c r="D1154" s="19">
        <f>Table21[[#This Row],[Adj Close]]-Table21[[#This Row],[Naive Trend ]]</f>
        <v>9.5999999999998309E-3</v>
      </c>
      <c r="E1154" s="7">
        <f t="shared" si="85"/>
        <v>9.2159999999996759E-5</v>
      </c>
      <c r="F1154" s="7">
        <f>ABS(Table21[[#This Row],[Erorr 1]])</f>
        <v>9.5999999999998309E-3</v>
      </c>
      <c r="G1154" s="8">
        <f>Table21[[#This Row],[Abs Erorr 1]]/Table21[[#This Row],[Adj Close]]</f>
        <v>2.5464190981431913E-3</v>
      </c>
      <c r="H1154" s="6">
        <f t="shared" si="88"/>
        <v>3.7445333333333335</v>
      </c>
      <c r="I1154" s="9">
        <f>(Table21[[#This Row],[Adj Close]]-Table21[[#This Row],[3-MA]])</f>
        <v>2.5466666666666526E-2</v>
      </c>
      <c r="J1154" s="5">
        <f t="shared" si="87"/>
        <v>6.4855111111110397E-4</v>
      </c>
      <c r="K1154" s="5">
        <f>ABS(Table21[[#This Row],[Erorr 2]])</f>
        <v>2.5466666666666526E-2</v>
      </c>
      <c r="L1154" s="8">
        <f>Table21[[#This Row],[Abs Erorr 2]]/Table21[[#This Row],[Adj Close]]</f>
        <v>6.7550839964632698E-3</v>
      </c>
      <c r="M1154" s="6">
        <f t="shared" si="89"/>
        <v>3.7636166666666671</v>
      </c>
      <c r="N1154" s="11">
        <f>Table21[[#This Row],[Adj Close]]-Table21[[#This Row],[6-MA]]</f>
        <v>6.3833333333329634E-3</v>
      </c>
      <c r="O1154" s="12">
        <f>(Table21[[#This Row],[Adj Close]]-M1154)^2</f>
        <v>4.074694444443972E-5</v>
      </c>
      <c r="P1154" s="12">
        <f>ABS(Table21[[#This Row],[Erorr 3]])</f>
        <v>6.3833333333329634E-3</v>
      </c>
      <c r="Q1154" s="182">
        <f>Table21[[#This Row],[Abs Erorr 3]]/Table21[[#This Row],[Adj Close]]</f>
        <v>1.6931918656055607E-3</v>
      </c>
    </row>
    <row r="1155" spans="1:17" x14ac:dyDescent="0.3">
      <c r="A1155" s="72">
        <v>45140</v>
      </c>
      <c r="B1155" s="95">
        <v>3.7604000000000002</v>
      </c>
      <c r="C1155" s="6">
        <f t="shared" si="86"/>
        <v>3.77</v>
      </c>
      <c r="D1155" s="19">
        <f>Table21[[#This Row],[Adj Close]]-Table21[[#This Row],[Naive Trend ]]</f>
        <v>-9.5999999999998309E-3</v>
      </c>
      <c r="E1155" s="7">
        <f t="shared" ref="E1155:E1218" si="90">(B1155-C1155)^2</f>
        <v>9.2159999999996759E-5</v>
      </c>
      <c r="F1155" s="7">
        <f>ABS(Table21[[#This Row],[Erorr 1]])</f>
        <v>9.5999999999998309E-3</v>
      </c>
      <c r="G1155" s="8">
        <f>Table21[[#This Row],[Abs Erorr 1]]/Table21[[#This Row],[Adj Close]]</f>
        <v>2.5529199021380252E-3</v>
      </c>
      <c r="H1155" s="6">
        <f t="shared" si="88"/>
        <v>3.7604333333333333</v>
      </c>
      <c r="I1155" s="9">
        <f>(Table21[[#This Row],[Adj Close]]-Table21[[#This Row],[3-MA]])</f>
        <v>-3.3333333333107618E-5</v>
      </c>
      <c r="J1155" s="5">
        <f t="shared" si="87"/>
        <v>1.1111111110960634E-9</v>
      </c>
      <c r="K1155" s="5">
        <f>ABS(Table21[[#This Row],[Erorr 2]])</f>
        <v>3.3333333333107618E-5</v>
      </c>
      <c r="L1155" s="8">
        <f>Table21[[#This Row],[Abs Erorr 2]]/Table21[[#This Row],[Adj Close]]</f>
        <v>8.8643052156971648E-6</v>
      </c>
      <c r="M1155" s="6">
        <f t="shared" si="89"/>
        <v>3.7620333333333331</v>
      </c>
      <c r="N1155" s="11">
        <f>Table21[[#This Row],[Adj Close]]-Table21[[#This Row],[6-MA]]</f>
        <v>-1.6333333333329314E-3</v>
      </c>
      <c r="O1155" s="12">
        <f>(Table21[[#This Row],[Adj Close]]-M1155)^2</f>
        <v>2.6677777777764648E-6</v>
      </c>
      <c r="P1155" s="12">
        <f>ABS(Table21[[#This Row],[Erorr 3]])</f>
        <v>1.6333333333329314E-3</v>
      </c>
      <c r="Q1155" s="182">
        <f>Table21[[#This Row],[Abs Erorr 3]]/Table21[[#This Row],[Adj Close]]</f>
        <v>4.3435095557199535E-4</v>
      </c>
    </row>
    <row r="1156" spans="1:17" x14ac:dyDescent="0.3">
      <c r="A1156" s="72">
        <v>45141</v>
      </c>
      <c r="B1156" s="95">
        <v>3.7126999999999999</v>
      </c>
      <c r="C1156" s="6">
        <f t="shared" ref="C1156:C1219" si="91">B1155</f>
        <v>3.7604000000000002</v>
      </c>
      <c r="D1156" s="19">
        <f>Table21[[#This Row],[Adj Close]]-Table21[[#This Row],[Naive Trend ]]</f>
        <v>-4.7700000000000298E-2</v>
      </c>
      <c r="E1156" s="7">
        <f t="shared" si="90"/>
        <v>2.2752900000000283E-3</v>
      </c>
      <c r="F1156" s="7">
        <f>ABS(Table21[[#This Row],[Erorr 1]])</f>
        <v>4.7700000000000298E-2</v>
      </c>
      <c r="G1156" s="8">
        <f>Table21[[#This Row],[Abs Erorr 1]]/Table21[[#This Row],[Adj Close]]</f>
        <v>1.2847792711503839E-2</v>
      </c>
      <c r="H1156" s="6">
        <f t="shared" si="88"/>
        <v>3.7636000000000003</v>
      </c>
      <c r="I1156" s="9">
        <f>(Table21[[#This Row],[Adj Close]]-Table21[[#This Row],[3-MA]])</f>
        <v>-5.0900000000000389E-2</v>
      </c>
      <c r="J1156" s="5">
        <f t="shared" si="87"/>
        <v>2.5908100000000397E-3</v>
      </c>
      <c r="K1156" s="5">
        <f>ABS(Table21[[#This Row],[Erorr 2]])</f>
        <v>5.0900000000000389E-2</v>
      </c>
      <c r="L1156" s="8">
        <f>Table21[[#This Row],[Abs Erorr 2]]/Table21[[#This Row],[Adj Close]]</f>
        <v>1.3709699140787134E-2</v>
      </c>
      <c r="M1156" s="6">
        <f t="shared" si="89"/>
        <v>3.7572500000000004</v>
      </c>
      <c r="N1156" s="11">
        <f>Table21[[#This Row],[Adj Close]]-Table21[[#This Row],[6-MA]]</f>
        <v>-4.4550000000000534E-2</v>
      </c>
      <c r="O1156" s="12">
        <f>(Table21[[#This Row],[Adj Close]]-M1156)^2</f>
        <v>1.9847025000000475E-3</v>
      </c>
      <c r="P1156" s="12">
        <f>ABS(Table21[[#This Row],[Erorr 3]])</f>
        <v>4.4550000000000534E-2</v>
      </c>
      <c r="Q1156" s="182">
        <f>Table21[[#This Row],[Abs Erorr 3]]/Table21[[#This Row],[Adj Close]]</f>
        <v>1.1999353570178182E-2</v>
      </c>
    </row>
    <row r="1157" spans="1:17" x14ac:dyDescent="0.3">
      <c r="A1157" s="72">
        <v>45142</v>
      </c>
      <c r="B1157" s="95">
        <v>3.7317999999999998</v>
      </c>
      <c r="C1157" s="6">
        <f t="shared" si="91"/>
        <v>3.7126999999999999</v>
      </c>
      <c r="D1157" s="19">
        <f>Table21[[#This Row],[Adj Close]]-Table21[[#This Row],[Naive Trend ]]</f>
        <v>1.9099999999999895E-2</v>
      </c>
      <c r="E1157" s="7">
        <f t="shared" si="90"/>
        <v>3.6480999999999596E-4</v>
      </c>
      <c r="F1157" s="7">
        <f>ABS(Table21[[#This Row],[Erorr 1]])</f>
        <v>1.9099999999999895E-2</v>
      </c>
      <c r="G1157" s="8">
        <f>Table21[[#This Row],[Abs Erorr 1]]/Table21[[#This Row],[Adj Close]]</f>
        <v>5.1181735355592195E-3</v>
      </c>
      <c r="H1157" s="6">
        <f t="shared" si="88"/>
        <v>3.7477</v>
      </c>
      <c r="I1157" s="9">
        <f>(Table21[[#This Row],[Adj Close]]-Table21[[#This Row],[3-MA]])</f>
        <v>-1.5900000000000247E-2</v>
      </c>
      <c r="J1157" s="5">
        <f t="shared" ref="J1157:J1220" si="92">(B1157-H1157)^2</f>
        <v>2.5281000000000787E-4</v>
      </c>
      <c r="K1157" s="5">
        <f>ABS(Table21[[#This Row],[Erorr 2]])</f>
        <v>1.5900000000000247E-2</v>
      </c>
      <c r="L1157" s="8">
        <f>Table21[[#This Row],[Abs Erorr 2]]/Table21[[#This Row],[Adj Close]]</f>
        <v>4.260678492952529E-3</v>
      </c>
      <c r="M1157" s="6">
        <f t="shared" si="89"/>
        <v>3.746116666666667</v>
      </c>
      <c r="N1157" s="11">
        <f>Table21[[#This Row],[Adj Close]]-Table21[[#This Row],[6-MA]]</f>
        <v>-1.4316666666667199E-2</v>
      </c>
      <c r="O1157" s="12">
        <f>(Table21[[#This Row],[Adj Close]]-M1157)^2</f>
        <v>2.0496694444445971E-4</v>
      </c>
      <c r="P1157" s="12">
        <f>ABS(Table21[[#This Row],[Erorr 3]])</f>
        <v>1.4316666666667199E-2</v>
      </c>
      <c r="Q1157" s="182">
        <f>Table21[[#This Row],[Abs Erorr 3]]/Table21[[#This Row],[Adj Close]]</f>
        <v>3.8363970916627903E-3</v>
      </c>
    </row>
    <row r="1158" spans="1:17" x14ac:dyDescent="0.3">
      <c r="A1158" s="72">
        <v>45145</v>
      </c>
      <c r="B1158" s="95">
        <v>3.7223000000000002</v>
      </c>
      <c r="C1158" s="6">
        <f t="shared" si="91"/>
        <v>3.7317999999999998</v>
      </c>
      <c r="D1158" s="19">
        <f>Table21[[#This Row],[Adj Close]]-Table21[[#This Row],[Naive Trend ]]</f>
        <v>-9.4999999999996199E-3</v>
      </c>
      <c r="E1158" s="7">
        <f t="shared" si="90"/>
        <v>9.0249999999992775E-5</v>
      </c>
      <c r="F1158" s="7">
        <f>ABS(Table21[[#This Row],[Erorr 1]])</f>
        <v>9.4999999999996199E-3</v>
      </c>
      <c r="G1158" s="8">
        <f>Table21[[#This Row],[Abs Erorr 1]]/Table21[[#This Row],[Adj Close]]</f>
        <v>2.5521854767212799E-3</v>
      </c>
      <c r="H1158" s="6">
        <f t="shared" ref="H1158:H1221" si="93">AVERAGE(B1155:B1157)</f>
        <v>3.7349666666666668</v>
      </c>
      <c r="I1158" s="9">
        <f>(Table21[[#This Row],[Adj Close]]-Table21[[#This Row],[3-MA]])</f>
        <v>-1.2666666666666604E-2</v>
      </c>
      <c r="J1158" s="5">
        <f t="shared" si="92"/>
        <v>1.6044444444444285E-4</v>
      </c>
      <c r="K1158" s="5">
        <f>ABS(Table21[[#This Row],[Erorr 2]])</f>
        <v>1.2666666666666604E-2</v>
      </c>
      <c r="L1158" s="8">
        <f>Table21[[#This Row],[Abs Erorr 2]]/Table21[[#This Row],[Adj Close]]</f>
        <v>3.4029139689618257E-3</v>
      </c>
      <c r="M1158" s="6">
        <f t="shared" si="89"/>
        <v>3.7477</v>
      </c>
      <c r="N1158" s="11">
        <f>Table21[[#This Row],[Adj Close]]-Table21[[#This Row],[6-MA]]</f>
        <v>-2.5399999999999867E-2</v>
      </c>
      <c r="O1158" s="12">
        <f>(Table21[[#This Row],[Adj Close]]-M1158)^2</f>
        <v>6.4515999999999326E-4</v>
      </c>
      <c r="P1158" s="12">
        <f>ABS(Table21[[#This Row],[Erorr 3]])</f>
        <v>2.5399999999999867E-2</v>
      </c>
      <c r="Q1158" s="182">
        <f>Table21[[#This Row],[Abs Erorr 3]]/Table21[[#This Row],[Adj Close]]</f>
        <v>6.8237380114445009E-3</v>
      </c>
    </row>
    <row r="1159" spans="1:17" x14ac:dyDescent="0.3">
      <c r="A1159" s="72">
        <v>45146</v>
      </c>
      <c r="B1159" s="95">
        <v>3.7223000000000002</v>
      </c>
      <c r="C1159" s="6">
        <f t="shared" si="91"/>
        <v>3.7223000000000002</v>
      </c>
      <c r="D1159" s="19">
        <f>Table21[[#This Row],[Adj Close]]-Table21[[#This Row],[Naive Trend ]]</f>
        <v>0</v>
      </c>
      <c r="E1159" s="7">
        <f t="shared" si="90"/>
        <v>0</v>
      </c>
      <c r="F1159" s="7">
        <f>ABS(Table21[[#This Row],[Erorr 1]])</f>
        <v>0</v>
      </c>
      <c r="G1159" s="8">
        <f>Table21[[#This Row],[Abs Erorr 1]]/Table21[[#This Row],[Adj Close]]</f>
        <v>0</v>
      </c>
      <c r="H1159" s="6">
        <f t="shared" si="93"/>
        <v>3.7222666666666666</v>
      </c>
      <c r="I1159" s="9">
        <f>(Table21[[#This Row],[Adj Close]]-Table21[[#This Row],[3-MA]])</f>
        <v>3.3333333333551707E-5</v>
      </c>
      <c r="J1159" s="5">
        <f t="shared" si="92"/>
        <v>1.1111111111256694E-9</v>
      </c>
      <c r="K1159" s="5">
        <f>ABS(Table21[[#This Row],[Erorr 2]])</f>
        <v>3.3333333333551707E-5</v>
      </c>
      <c r="L1159" s="8">
        <f>Table21[[#This Row],[Abs Erorr 2]]/Table21[[#This Row],[Adj Close]]</f>
        <v>8.9550367604845674E-6</v>
      </c>
      <c r="M1159" s="6">
        <f t="shared" si="89"/>
        <v>3.7429333333333337</v>
      </c>
      <c r="N1159" s="11">
        <f>Table21[[#This Row],[Adj Close]]-Table21[[#This Row],[6-MA]]</f>
        <v>-2.0633333333333503E-2</v>
      </c>
      <c r="O1159" s="12">
        <f>(Table21[[#This Row],[Adj Close]]-M1159)^2</f>
        <v>4.2573444444445144E-4</v>
      </c>
      <c r="P1159" s="12">
        <f>ABS(Table21[[#This Row],[Erorr 3]])</f>
        <v>2.0633333333333503E-2</v>
      </c>
      <c r="Q1159" s="182">
        <f>Table21[[#This Row],[Abs Erorr 3]]/Table21[[#This Row],[Adj Close]]</f>
        <v>5.5431677547036788E-3</v>
      </c>
    </row>
    <row r="1160" spans="1:17" x14ac:dyDescent="0.3">
      <c r="A1160" s="72">
        <v>45147</v>
      </c>
      <c r="B1160" s="95">
        <v>3.7223000000000002</v>
      </c>
      <c r="C1160" s="6">
        <f t="shared" si="91"/>
        <v>3.7223000000000002</v>
      </c>
      <c r="D1160" s="19">
        <f>Table21[[#This Row],[Adj Close]]-Table21[[#This Row],[Naive Trend ]]</f>
        <v>0</v>
      </c>
      <c r="E1160" s="7">
        <f t="shared" si="90"/>
        <v>0</v>
      </c>
      <c r="F1160" s="7">
        <f>ABS(Table21[[#This Row],[Erorr 1]])</f>
        <v>0</v>
      </c>
      <c r="G1160" s="8">
        <f>Table21[[#This Row],[Abs Erorr 1]]/Table21[[#This Row],[Adj Close]]</f>
        <v>0</v>
      </c>
      <c r="H1160" s="6">
        <f t="shared" si="93"/>
        <v>3.7254666666666671</v>
      </c>
      <c r="I1160" s="9">
        <f>(Table21[[#This Row],[Adj Close]]-Table21[[#This Row],[3-MA]])</f>
        <v>-3.166666666666984E-3</v>
      </c>
      <c r="J1160" s="5">
        <f t="shared" si="92"/>
        <v>1.0027777777779787E-5</v>
      </c>
      <c r="K1160" s="5">
        <f>ABS(Table21[[#This Row],[Erorr 2]])</f>
        <v>3.166666666666984E-3</v>
      </c>
      <c r="L1160" s="8">
        <f>Table21[[#This Row],[Abs Erorr 2]]/Table21[[#This Row],[Adj Close]]</f>
        <v>8.5072849224054588E-4</v>
      </c>
      <c r="M1160" s="6">
        <f t="shared" si="89"/>
        <v>3.7365833333333334</v>
      </c>
      <c r="N1160" s="11">
        <f>Table21[[#This Row],[Adj Close]]-Table21[[#This Row],[6-MA]]</f>
        <v>-1.4283333333333204E-2</v>
      </c>
      <c r="O1160" s="12">
        <f>(Table21[[#This Row],[Adj Close]]-M1160)^2</f>
        <v>2.040136111111074E-4</v>
      </c>
      <c r="P1160" s="12">
        <f>ABS(Table21[[#This Row],[Erorr 3]])</f>
        <v>1.4283333333333204E-2</v>
      </c>
      <c r="Q1160" s="182">
        <f>Table21[[#This Row],[Abs Erorr 3]]/Table21[[#This Row],[Adj Close]]</f>
        <v>3.8372332518424638E-3</v>
      </c>
    </row>
    <row r="1161" spans="1:17" x14ac:dyDescent="0.3">
      <c r="A1161" s="72">
        <v>45148</v>
      </c>
      <c r="B1161" s="95">
        <v>3.77</v>
      </c>
      <c r="C1161" s="6">
        <f t="shared" si="91"/>
        <v>3.7223000000000002</v>
      </c>
      <c r="D1161" s="19">
        <f>Table21[[#This Row],[Adj Close]]-Table21[[#This Row],[Naive Trend ]]</f>
        <v>4.7699999999999854E-2</v>
      </c>
      <c r="E1161" s="7">
        <f t="shared" si="90"/>
        <v>2.2752899999999862E-3</v>
      </c>
      <c r="F1161" s="7">
        <f>ABS(Table21[[#This Row],[Erorr 1]])</f>
        <v>4.7699999999999854E-2</v>
      </c>
      <c r="G1161" s="8">
        <f>Table21[[#This Row],[Abs Erorr 1]]/Table21[[#This Row],[Adj Close]]</f>
        <v>1.2652519893899166E-2</v>
      </c>
      <c r="H1161" s="6">
        <f t="shared" si="93"/>
        <v>3.7223000000000002</v>
      </c>
      <c r="I1161" s="9">
        <f>(Table21[[#This Row],[Adj Close]]-Table21[[#This Row],[3-MA]])</f>
        <v>4.7699999999999854E-2</v>
      </c>
      <c r="J1161" s="5">
        <f t="shared" si="92"/>
        <v>2.2752899999999862E-3</v>
      </c>
      <c r="K1161" s="5">
        <f>ABS(Table21[[#This Row],[Erorr 2]])</f>
        <v>4.7699999999999854E-2</v>
      </c>
      <c r="L1161" s="8">
        <f>Table21[[#This Row],[Abs Erorr 2]]/Table21[[#This Row],[Adj Close]]</f>
        <v>1.2652519893899166E-2</v>
      </c>
      <c r="M1161" s="6">
        <f t="shared" ref="M1161:M1224" si="94">AVERAGE(B1155:B1160)</f>
        <v>3.7286333333333332</v>
      </c>
      <c r="N1161" s="11">
        <f>Table21[[#This Row],[Adj Close]]-Table21[[#This Row],[6-MA]]</f>
        <v>4.1366666666666774E-2</v>
      </c>
      <c r="O1161" s="12">
        <f>(Table21[[#This Row],[Adj Close]]-M1161)^2</f>
        <v>1.71120111111112E-3</v>
      </c>
      <c r="P1161" s="12">
        <f>ABS(Table21[[#This Row],[Erorr 3]])</f>
        <v>4.1366666666666774E-2</v>
      </c>
      <c r="Q1161" s="182">
        <f>Table21[[#This Row],[Abs Erorr 3]]/Table21[[#This Row],[Adj Close]]</f>
        <v>1.097259062776307E-2</v>
      </c>
    </row>
    <row r="1162" spans="1:17" x14ac:dyDescent="0.3">
      <c r="A1162" s="72">
        <v>45149</v>
      </c>
      <c r="B1162" s="95">
        <v>3.7126999999999999</v>
      </c>
      <c r="C1162" s="6">
        <f t="shared" si="91"/>
        <v>3.77</v>
      </c>
      <c r="D1162" s="19">
        <f>Table21[[#This Row],[Adj Close]]-Table21[[#This Row],[Naive Trend ]]</f>
        <v>-5.7300000000000129E-2</v>
      </c>
      <c r="E1162" s="7">
        <f t="shared" si="90"/>
        <v>3.2832900000000147E-3</v>
      </c>
      <c r="F1162" s="7">
        <f>ABS(Table21[[#This Row],[Erorr 1]])</f>
        <v>5.7300000000000129E-2</v>
      </c>
      <c r="G1162" s="8">
        <f>Table21[[#This Row],[Abs Erorr 1]]/Table21[[#This Row],[Adj Close]]</f>
        <v>1.5433511999353606E-2</v>
      </c>
      <c r="H1162" s="6">
        <f t="shared" si="93"/>
        <v>3.7382000000000004</v>
      </c>
      <c r="I1162" s="9">
        <f>(Table21[[#This Row],[Adj Close]]-Table21[[#This Row],[3-MA]])</f>
        <v>-2.5500000000000522E-2</v>
      </c>
      <c r="J1162" s="5">
        <f t="shared" si="92"/>
        <v>6.5025000000002667E-4</v>
      </c>
      <c r="K1162" s="5">
        <f>ABS(Table21[[#This Row],[Erorr 2]])</f>
        <v>2.5500000000000522E-2</v>
      </c>
      <c r="L1162" s="8">
        <f>Table21[[#This Row],[Abs Erorr 2]]/Table21[[#This Row],[Adj Close]]</f>
        <v>6.8683168583512063E-3</v>
      </c>
      <c r="M1162" s="6">
        <f t="shared" si="94"/>
        <v>3.7302333333333331</v>
      </c>
      <c r="N1162" s="11">
        <f>Table21[[#This Row],[Adj Close]]-Table21[[#This Row],[6-MA]]</f>
        <v>-1.7533333333333179E-2</v>
      </c>
      <c r="O1162" s="12">
        <f>(Table21[[#This Row],[Adj Close]]-M1162)^2</f>
        <v>3.0741777777777235E-4</v>
      </c>
      <c r="P1162" s="12">
        <f>ABS(Table21[[#This Row],[Erorr 3]])</f>
        <v>1.7533333333333179E-2</v>
      </c>
      <c r="Q1162" s="182">
        <f>Table21[[#This Row],[Abs Erorr 3]]/Table21[[#This Row],[Adj Close]]</f>
        <v>4.7225289771145474E-3</v>
      </c>
    </row>
    <row r="1163" spans="1:17" x14ac:dyDescent="0.3">
      <c r="A1163" s="72">
        <v>45152</v>
      </c>
      <c r="B1163" s="95">
        <v>3.6936</v>
      </c>
      <c r="C1163" s="6">
        <f t="shared" si="91"/>
        <v>3.7126999999999999</v>
      </c>
      <c r="D1163" s="19">
        <f>Table21[[#This Row],[Adj Close]]-Table21[[#This Row],[Naive Trend ]]</f>
        <v>-1.9099999999999895E-2</v>
      </c>
      <c r="E1163" s="7">
        <f t="shared" si="90"/>
        <v>3.6480999999999596E-4</v>
      </c>
      <c r="F1163" s="7">
        <f>ABS(Table21[[#This Row],[Erorr 1]])</f>
        <v>1.9099999999999895E-2</v>
      </c>
      <c r="G1163" s="8">
        <f>Table21[[#This Row],[Abs Erorr 1]]/Table21[[#This Row],[Adj Close]]</f>
        <v>5.1711067792938855E-3</v>
      </c>
      <c r="H1163" s="6">
        <f t="shared" si="93"/>
        <v>3.7349999999999999</v>
      </c>
      <c r="I1163" s="9">
        <f>(Table21[[#This Row],[Adj Close]]-Table21[[#This Row],[3-MA]])</f>
        <v>-4.1399999999999881E-2</v>
      </c>
      <c r="J1163" s="5">
        <f t="shared" si="92"/>
        <v>1.7139599999999901E-3</v>
      </c>
      <c r="K1163" s="5">
        <f>ABS(Table21[[#This Row],[Erorr 2]])</f>
        <v>4.1399999999999881E-2</v>
      </c>
      <c r="L1163" s="8">
        <f>Table21[[#This Row],[Abs Erorr 2]]/Table21[[#This Row],[Adj Close]]</f>
        <v>1.120857699805065E-2</v>
      </c>
      <c r="M1163" s="6">
        <f t="shared" si="94"/>
        <v>3.7302333333333331</v>
      </c>
      <c r="N1163" s="11">
        <f>Table21[[#This Row],[Adj Close]]-Table21[[#This Row],[6-MA]]</f>
        <v>-3.6633333333333074E-2</v>
      </c>
      <c r="O1163" s="12">
        <f>(Table21[[#This Row],[Adj Close]]-M1163)^2</f>
        <v>1.3420011111110921E-3</v>
      </c>
      <c r="P1163" s="12">
        <f>ABS(Table21[[#This Row],[Erorr 3]])</f>
        <v>3.6633333333333074E-2</v>
      </c>
      <c r="Q1163" s="182">
        <f>Table21[[#This Row],[Abs Erorr 3]]/Table21[[#This Row],[Adj Close]]</f>
        <v>9.9180564580174015E-3</v>
      </c>
    </row>
    <row r="1164" spans="1:17" x14ac:dyDescent="0.3">
      <c r="A1164" s="72">
        <v>45153</v>
      </c>
      <c r="B1164" s="95">
        <v>3.6267999999999998</v>
      </c>
      <c r="C1164" s="6">
        <f t="shared" si="91"/>
        <v>3.6936</v>
      </c>
      <c r="D1164" s="19">
        <f>Table21[[#This Row],[Adj Close]]-Table21[[#This Row],[Naive Trend ]]</f>
        <v>-6.6800000000000193E-2</v>
      </c>
      <c r="E1164" s="7">
        <f t="shared" si="90"/>
        <v>4.4622400000000262E-3</v>
      </c>
      <c r="F1164" s="7">
        <f>ABS(Table21[[#This Row],[Erorr 1]])</f>
        <v>6.6800000000000193E-2</v>
      </c>
      <c r="G1164" s="8">
        <f>Table21[[#This Row],[Abs Erorr 1]]/Table21[[#This Row],[Adj Close]]</f>
        <v>1.841844049851114E-2</v>
      </c>
      <c r="H1164" s="6">
        <f t="shared" si="93"/>
        <v>3.7254333333333332</v>
      </c>
      <c r="I1164" s="9">
        <f>(Table21[[#This Row],[Adj Close]]-Table21[[#This Row],[3-MA]])</f>
        <v>-9.8633333333333351E-2</v>
      </c>
      <c r="J1164" s="5">
        <f t="shared" si="92"/>
        <v>9.728534444444447E-3</v>
      </c>
      <c r="K1164" s="5">
        <f>ABS(Table21[[#This Row],[Erorr 2]])</f>
        <v>9.8633333333333351E-2</v>
      </c>
      <c r="L1164" s="8">
        <f>Table21[[#This Row],[Abs Erorr 2]]/Table21[[#This Row],[Adj Close]]</f>
        <v>2.7195691334877401E-2</v>
      </c>
      <c r="M1164" s="6">
        <f t="shared" si="94"/>
        <v>3.7238666666666664</v>
      </c>
      <c r="N1164" s="11">
        <f>Table21[[#This Row],[Adj Close]]-Table21[[#This Row],[6-MA]]</f>
        <v>-9.7066666666666634E-2</v>
      </c>
      <c r="O1164" s="12">
        <f>(Table21[[#This Row],[Adj Close]]-M1164)^2</f>
        <v>9.421937777777771E-3</v>
      </c>
      <c r="P1164" s="12">
        <f>ABS(Table21[[#This Row],[Erorr 3]])</f>
        <v>9.7066666666666634E-2</v>
      </c>
      <c r="Q1164" s="182">
        <f>Table21[[#This Row],[Abs Erorr 3]]/Table21[[#This Row],[Adj Close]]</f>
        <v>2.6763721921988153E-2</v>
      </c>
    </row>
    <row r="1165" spans="1:17" x14ac:dyDescent="0.3">
      <c r="A1165" s="72">
        <v>45154</v>
      </c>
      <c r="B1165" s="95">
        <v>3.5886</v>
      </c>
      <c r="C1165" s="6">
        <f t="shared" si="91"/>
        <v>3.6267999999999998</v>
      </c>
      <c r="D1165" s="19">
        <f>Table21[[#This Row],[Adj Close]]-Table21[[#This Row],[Naive Trend ]]</f>
        <v>-3.819999999999979E-2</v>
      </c>
      <c r="E1165" s="7">
        <f t="shared" si="90"/>
        <v>1.4592399999999838E-3</v>
      </c>
      <c r="F1165" s="7">
        <f>ABS(Table21[[#This Row],[Erorr 1]])</f>
        <v>3.819999999999979E-2</v>
      </c>
      <c r="G1165" s="8">
        <f>Table21[[#This Row],[Abs Erorr 1]]/Table21[[#This Row],[Adj Close]]</f>
        <v>1.0644819706849409E-2</v>
      </c>
      <c r="H1165" s="6">
        <f t="shared" si="93"/>
        <v>3.6776999999999997</v>
      </c>
      <c r="I1165" s="9">
        <f>(Table21[[#This Row],[Adj Close]]-Table21[[#This Row],[3-MA]])</f>
        <v>-8.9099999999999735E-2</v>
      </c>
      <c r="J1165" s="5">
        <f t="shared" si="92"/>
        <v>7.9388099999999524E-3</v>
      </c>
      <c r="K1165" s="5">
        <f>ABS(Table21[[#This Row],[Erorr 2]])</f>
        <v>8.9099999999999735E-2</v>
      </c>
      <c r="L1165" s="8">
        <f>Table21[[#This Row],[Abs Erorr 2]]/Table21[[#This Row],[Adj Close]]</f>
        <v>2.4828623975923683E-2</v>
      </c>
      <c r="M1165" s="6">
        <f t="shared" si="94"/>
        <v>3.7079499999999999</v>
      </c>
      <c r="N1165" s="11">
        <f>Table21[[#This Row],[Adj Close]]-Table21[[#This Row],[6-MA]]</f>
        <v>-0.11934999999999985</v>
      </c>
      <c r="O1165" s="12">
        <f>(Table21[[#This Row],[Adj Close]]-M1165)^2</f>
        <v>1.4244422499999963E-2</v>
      </c>
      <c r="P1165" s="12">
        <f>ABS(Table21[[#This Row],[Erorr 3]])</f>
        <v>0.11934999999999985</v>
      </c>
      <c r="Q1165" s="182">
        <f>Table21[[#This Row],[Abs Erorr 3]]/Table21[[#This Row],[Adj Close]]</f>
        <v>3.3258095078860794E-2</v>
      </c>
    </row>
    <row r="1166" spans="1:17" x14ac:dyDescent="0.3">
      <c r="A1166" s="72">
        <v>45155</v>
      </c>
      <c r="B1166" s="95">
        <v>3.5981999999999998</v>
      </c>
      <c r="C1166" s="6">
        <f t="shared" si="91"/>
        <v>3.5886</v>
      </c>
      <c r="D1166" s="19">
        <f>Table21[[#This Row],[Adj Close]]-Table21[[#This Row],[Naive Trend ]]</f>
        <v>9.5999999999998309E-3</v>
      </c>
      <c r="E1166" s="7">
        <f t="shared" si="90"/>
        <v>9.2159999999996759E-5</v>
      </c>
      <c r="F1166" s="7">
        <f>ABS(Table21[[#This Row],[Erorr 1]])</f>
        <v>9.5999999999998309E-3</v>
      </c>
      <c r="G1166" s="8">
        <f>Table21[[#This Row],[Abs Erorr 1]]/Table21[[#This Row],[Adj Close]]</f>
        <v>2.6680006670001199E-3</v>
      </c>
      <c r="H1166" s="6">
        <f t="shared" si="93"/>
        <v>3.636333333333333</v>
      </c>
      <c r="I1166" s="9">
        <f>(Table21[[#This Row],[Adj Close]]-Table21[[#This Row],[3-MA]])</f>
        <v>-3.813333333333313E-2</v>
      </c>
      <c r="J1166" s="5">
        <f t="shared" si="92"/>
        <v>1.4541511111110957E-3</v>
      </c>
      <c r="K1166" s="5">
        <f>ABS(Table21[[#This Row],[Erorr 2]])</f>
        <v>3.813333333333313E-2</v>
      </c>
      <c r="L1166" s="8">
        <f>Table21[[#This Row],[Abs Erorr 2]]/Table21[[#This Row],[Adj Close]]</f>
        <v>1.0597891538361718E-2</v>
      </c>
      <c r="M1166" s="6">
        <f t="shared" si="94"/>
        <v>3.6856666666666666</v>
      </c>
      <c r="N1166" s="11">
        <f>Table21[[#This Row],[Adj Close]]-Table21[[#This Row],[6-MA]]</f>
        <v>-8.7466666666666804E-2</v>
      </c>
      <c r="O1166" s="12">
        <f>(Table21[[#This Row],[Adj Close]]-M1166)^2</f>
        <v>7.6504177777778019E-3</v>
      </c>
      <c r="P1166" s="12">
        <f>ABS(Table21[[#This Row],[Erorr 3]])</f>
        <v>8.7466666666666804E-2</v>
      </c>
      <c r="Q1166" s="182">
        <f>Table21[[#This Row],[Abs Erorr 3]]/Table21[[#This Row],[Adj Close]]</f>
        <v>2.4308450521557112E-2</v>
      </c>
    </row>
    <row r="1167" spans="1:17" x14ac:dyDescent="0.3">
      <c r="A1167" s="72">
        <v>45156</v>
      </c>
      <c r="B1167" s="95">
        <v>3.6364000000000001</v>
      </c>
      <c r="C1167" s="6">
        <f t="shared" si="91"/>
        <v>3.5981999999999998</v>
      </c>
      <c r="D1167" s="19">
        <f>Table21[[#This Row],[Adj Close]]-Table21[[#This Row],[Naive Trend ]]</f>
        <v>3.8200000000000234E-2</v>
      </c>
      <c r="E1167" s="7">
        <f t="shared" si="90"/>
        <v>1.4592400000000179E-3</v>
      </c>
      <c r="F1167" s="7">
        <f>ABS(Table21[[#This Row],[Erorr 1]])</f>
        <v>3.8200000000000234E-2</v>
      </c>
      <c r="G1167" s="8">
        <f>Table21[[#This Row],[Abs Erorr 1]]/Table21[[#This Row],[Adj Close]]</f>
        <v>1.0504894951050553E-2</v>
      </c>
      <c r="H1167" s="6">
        <f t="shared" si="93"/>
        <v>3.6045333333333329</v>
      </c>
      <c r="I1167" s="9">
        <f>(Table21[[#This Row],[Adj Close]]-Table21[[#This Row],[3-MA]])</f>
        <v>3.1866666666667154E-2</v>
      </c>
      <c r="J1167" s="5">
        <f t="shared" si="92"/>
        <v>1.0154844444444755E-3</v>
      </c>
      <c r="K1167" s="5">
        <f>ABS(Table21[[#This Row],[Erorr 2]])</f>
        <v>3.1866666666667154E-2</v>
      </c>
      <c r="L1167" s="8">
        <f>Table21[[#This Row],[Abs Erorr 2]]/Table21[[#This Row],[Adj Close]]</f>
        <v>8.7632457008764587E-3</v>
      </c>
      <c r="M1167" s="6">
        <f t="shared" si="94"/>
        <v>3.6649833333333333</v>
      </c>
      <c r="N1167" s="11">
        <f>Table21[[#This Row],[Adj Close]]-Table21[[#This Row],[6-MA]]</f>
        <v>-2.8583333333333183E-2</v>
      </c>
      <c r="O1167" s="12">
        <f>(Table21[[#This Row],[Adj Close]]-M1167)^2</f>
        <v>8.1700694444443586E-4</v>
      </c>
      <c r="P1167" s="12">
        <f>ABS(Table21[[#This Row],[Erorr 3]])</f>
        <v>2.8583333333333183E-2</v>
      </c>
      <c r="Q1167" s="182">
        <f>Table21[[#This Row],[Abs Erorr 3]]/Table21[[#This Row],[Adj Close]]</f>
        <v>7.8603380632859925E-3</v>
      </c>
    </row>
    <row r="1168" spans="1:17" x14ac:dyDescent="0.3">
      <c r="A1168" s="72">
        <v>45159</v>
      </c>
      <c r="B1168" s="95">
        <v>3.6364000000000001</v>
      </c>
      <c r="C1168" s="6">
        <f t="shared" si="91"/>
        <v>3.6364000000000001</v>
      </c>
      <c r="D1168" s="19">
        <f>Table21[[#This Row],[Adj Close]]-Table21[[#This Row],[Naive Trend ]]</f>
        <v>0</v>
      </c>
      <c r="E1168" s="7">
        <f t="shared" si="90"/>
        <v>0</v>
      </c>
      <c r="F1168" s="7">
        <f>ABS(Table21[[#This Row],[Erorr 1]])</f>
        <v>0</v>
      </c>
      <c r="G1168" s="8">
        <f>Table21[[#This Row],[Abs Erorr 1]]/Table21[[#This Row],[Adj Close]]</f>
        <v>0</v>
      </c>
      <c r="H1168" s="6">
        <f t="shared" si="93"/>
        <v>3.6077333333333335</v>
      </c>
      <c r="I1168" s="9">
        <f>(Table21[[#This Row],[Adj Close]]-Table21[[#This Row],[3-MA]])</f>
        <v>2.8666666666666618E-2</v>
      </c>
      <c r="J1168" s="5">
        <f t="shared" si="92"/>
        <v>8.2177777777777501E-4</v>
      </c>
      <c r="K1168" s="5">
        <f>ABS(Table21[[#This Row],[Erorr 2]])</f>
        <v>2.8666666666666618E-2</v>
      </c>
      <c r="L1168" s="8">
        <f>Table21[[#This Row],[Abs Erorr 2]]/Table21[[#This Row],[Adj Close]]</f>
        <v>7.8832545007883111E-3</v>
      </c>
      <c r="M1168" s="6">
        <f t="shared" si="94"/>
        <v>3.6427166666666664</v>
      </c>
      <c r="N1168" s="11">
        <f>Table21[[#This Row],[Adj Close]]-Table21[[#This Row],[6-MA]]</f>
        <v>-6.3166666666663041E-3</v>
      </c>
      <c r="O1168" s="12">
        <f>(Table21[[#This Row],[Adj Close]]-M1168)^2</f>
        <v>3.9900277777773196E-5</v>
      </c>
      <c r="P1168" s="12">
        <f>ABS(Table21[[#This Row],[Erorr 3]])</f>
        <v>6.3166666666663041E-3</v>
      </c>
      <c r="Q1168" s="182">
        <f>Table21[[#This Row],[Abs Erorr 3]]/Table21[[#This Row],[Adj Close]]</f>
        <v>1.7370659626736069E-3</v>
      </c>
    </row>
    <row r="1169" spans="1:17" x14ac:dyDescent="0.3">
      <c r="A1169" s="72">
        <v>45160</v>
      </c>
      <c r="B1169" s="95">
        <v>3.6267999999999998</v>
      </c>
      <c r="C1169" s="6">
        <f t="shared" si="91"/>
        <v>3.6364000000000001</v>
      </c>
      <c r="D1169" s="19">
        <f>Table21[[#This Row],[Adj Close]]-Table21[[#This Row],[Naive Trend ]]</f>
        <v>-9.600000000000275E-3</v>
      </c>
      <c r="E1169" s="7">
        <f t="shared" si="90"/>
        <v>9.2160000000005284E-5</v>
      </c>
      <c r="F1169" s="7">
        <f>ABS(Table21[[#This Row],[Erorr 1]])</f>
        <v>9.600000000000275E-3</v>
      </c>
      <c r="G1169" s="8">
        <f>Table21[[#This Row],[Abs Erorr 1]]/Table21[[#This Row],[Adj Close]]</f>
        <v>2.6469615087681359E-3</v>
      </c>
      <c r="H1169" s="6">
        <f t="shared" si="93"/>
        <v>3.6236666666666668</v>
      </c>
      <c r="I1169" s="9">
        <f>(Table21[[#This Row],[Adj Close]]-Table21[[#This Row],[3-MA]])</f>
        <v>3.1333333333329882E-3</v>
      </c>
      <c r="J1169" s="5">
        <f t="shared" si="92"/>
        <v>9.8177777777756149E-6</v>
      </c>
      <c r="K1169" s="5">
        <f>ABS(Table21[[#This Row],[Erorr 2]])</f>
        <v>3.1333333333329882E-3</v>
      </c>
      <c r="L1169" s="8">
        <f>Table21[[#This Row],[Abs Erorr 2]]/Table21[[#This Row],[Adj Close]]</f>
        <v>8.6393882577836894E-4</v>
      </c>
      <c r="M1169" s="6">
        <f t="shared" si="94"/>
        <v>3.6300000000000003</v>
      </c>
      <c r="N1169" s="11">
        <f>Table21[[#This Row],[Adj Close]]-Table21[[#This Row],[6-MA]]</f>
        <v>-3.2000000000005357E-3</v>
      </c>
      <c r="O1169" s="12">
        <f>(Table21[[#This Row],[Adj Close]]-M1169)^2</f>
        <v>1.0240000000003429E-5</v>
      </c>
      <c r="P1169" s="12">
        <f>ABS(Table21[[#This Row],[Erorr 3]])</f>
        <v>3.2000000000005357E-3</v>
      </c>
      <c r="Q1169" s="182">
        <f>Table21[[#This Row],[Abs Erorr 3]]/Table21[[#This Row],[Adj Close]]</f>
        <v>8.8232050292283448E-4</v>
      </c>
    </row>
    <row r="1170" spans="1:17" x14ac:dyDescent="0.3">
      <c r="A1170" s="72">
        <v>45161</v>
      </c>
      <c r="B1170" s="95">
        <v>3.6554000000000002</v>
      </c>
      <c r="C1170" s="6">
        <f t="shared" si="91"/>
        <v>3.6267999999999998</v>
      </c>
      <c r="D1170" s="19">
        <f>Table21[[#This Row],[Adj Close]]-Table21[[#This Row],[Naive Trend ]]</f>
        <v>2.8600000000000403E-2</v>
      </c>
      <c r="E1170" s="7">
        <f t="shared" si="90"/>
        <v>8.1796000000002305E-4</v>
      </c>
      <c r="F1170" s="7">
        <f>ABS(Table21[[#This Row],[Erorr 1]])</f>
        <v>2.8600000000000403E-2</v>
      </c>
      <c r="G1170" s="8">
        <f>Table21[[#This Row],[Abs Erorr 1]]/Table21[[#This Row],[Adj Close]]</f>
        <v>7.8240411446080863E-3</v>
      </c>
      <c r="H1170" s="6">
        <f t="shared" si="93"/>
        <v>3.6332</v>
      </c>
      <c r="I1170" s="9">
        <f>(Table21[[#This Row],[Adj Close]]-Table21[[#This Row],[3-MA]])</f>
        <v>2.220000000000022E-2</v>
      </c>
      <c r="J1170" s="5">
        <f t="shared" si="92"/>
        <v>4.9284000000000979E-4</v>
      </c>
      <c r="K1170" s="5">
        <f>ABS(Table21[[#This Row],[Erorr 2]])</f>
        <v>2.220000000000022E-2</v>
      </c>
      <c r="L1170" s="8">
        <f>Table21[[#This Row],[Abs Erorr 2]]/Table21[[#This Row],[Adj Close]]</f>
        <v>6.0732067625978601E-3</v>
      </c>
      <c r="M1170" s="6">
        <f t="shared" si="94"/>
        <v>3.618866666666666</v>
      </c>
      <c r="N1170" s="11">
        <f>Table21[[#This Row],[Adj Close]]-Table21[[#This Row],[6-MA]]</f>
        <v>3.6533333333334195E-2</v>
      </c>
      <c r="O1170" s="12">
        <f>(Table21[[#This Row],[Adj Close]]-M1170)^2</f>
        <v>1.3346844444445073E-3</v>
      </c>
      <c r="P1170" s="12">
        <f>ABS(Table21[[#This Row],[Erorr 3]])</f>
        <v>3.6533333333334195E-2</v>
      </c>
      <c r="Q1170" s="182">
        <f>Table21[[#This Row],[Abs Erorr 3]]/Table21[[#This Row],[Adj Close]]</f>
        <v>9.9943462639749941E-3</v>
      </c>
    </row>
    <row r="1171" spans="1:17" x14ac:dyDescent="0.3">
      <c r="A1171" s="72">
        <v>45162</v>
      </c>
      <c r="B1171" s="95">
        <v>3.5981999999999998</v>
      </c>
      <c r="C1171" s="6">
        <f t="shared" si="91"/>
        <v>3.6554000000000002</v>
      </c>
      <c r="D1171" s="19">
        <f>Table21[[#This Row],[Adj Close]]-Table21[[#This Row],[Naive Trend ]]</f>
        <v>-5.7200000000000362E-2</v>
      </c>
      <c r="E1171" s="7">
        <f t="shared" si="90"/>
        <v>3.2718400000000415E-3</v>
      </c>
      <c r="F1171" s="7">
        <f>ABS(Table21[[#This Row],[Erorr 1]])</f>
        <v>5.7200000000000362E-2</v>
      </c>
      <c r="G1171" s="8">
        <f>Table21[[#This Row],[Abs Erorr 1]]/Table21[[#This Row],[Adj Close]]</f>
        <v>1.5896837307542763E-2</v>
      </c>
      <c r="H1171" s="6">
        <f t="shared" si="93"/>
        <v>3.6395333333333331</v>
      </c>
      <c r="I1171" s="9">
        <f>(Table21[[#This Row],[Adj Close]]-Table21[[#This Row],[3-MA]])</f>
        <v>-4.1333333333333222E-2</v>
      </c>
      <c r="J1171" s="5">
        <f t="shared" si="92"/>
        <v>1.7084444444444352E-3</v>
      </c>
      <c r="K1171" s="5">
        <f>ABS(Table21[[#This Row],[Erorr 2]])</f>
        <v>4.1333333333333222E-2</v>
      </c>
      <c r="L1171" s="8">
        <f>Table21[[#This Row],[Abs Erorr 2]]/Table21[[#This Row],[Adj Close]]</f>
        <v>1.1487225094028466E-2</v>
      </c>
      <c r="M1171" s="6">
        <f t="shared" si="94"/>
        <v>3.6236333333333337</v>
      </c>
      <c r="N1171" s="11">
        <f>Table21[[#This Row],[Adj Close]]-Table21[[#This Row],[6-MA]]</f>
        <v>-2.5433333333333863E-2</v>
      </c>
      <c r="O1171" s="12">
        <f>(Table21[[#This Row],[Adj Close]]-M1171)^2</f>
        <v>6.4685444444447134E-4</v>
      </c>
      <c r="P1171" s="12">
        <f>ABS(Table21[[#This Row],[Erorr 3]])</f>
        <v>2.5433333333333863E-2</v>
      </c>
      <c r="Q1171" s="182">
        <f>Table21[[#This Row],[Abs Erorr 3]]/Table21[[#This Row],[Adj Close]]</f>
        <v>7.0683489893096172E-3</v>
      </c>
    </row>
    <row r="1172" spans="1:17" x14ac:dyDescent="0.3">
      <c r="A1172" s="72">
        <v>45163</v>
      </c>
      <c r="B1172" s="95">
        <v>3.6267999999999998</v>
      </c>
      <c r="C1172" s="6">
        <f t="shared" si="91"/>
        <v>3.5981999999999998</v>
      </c>
      <c r="D1172" s="19">
        <f>Table21[[#This Row],[Adj Close]]-Table21[[#This Row],[Naive Trend ]]</f>
        <v>2.8599999999999959E-2</v>
      </c>
      <c r="E1172" s="7">
        <f t="shared" si="90"/>
        <v>8.1795999999999768E-4</v>
      </c>
      <c r="F1172" s="7">
        <f>ABS(Table21[[#This Row],[Erorr 1]])</f>
        <v>2.8599999999999959E-2</v>
      </c>
      <c r="G1172" s="8">
        <f>Table21[[#This Row],[Abs Erorr 1]]/Table21[[#This Row],[Adj Close]]</f>
        <v>7.8857394948715007E-3</v>
      </c>
      <c r="H1172" s="6">
        <f t="shared" si="93"/>
        <v>3.6267999999999998</v>
      </c>
      <c r="I1172" s="9">
        <f>(Table21[[#This Row],[Adj Close]]-Table21[[#This Row],[3-MA]])</f>
        <v>0</v>
      </c>
      <c r="J1172" s="5">
        <f t="shared" si="92"/>
        <v>0</v>
      </c>
      <c r="K1172" s="5">
        <f>ABS(Table21[[#This Row],[Erorr 2]])</f>
        <v>0</v>
      </c>
      <c r="L1172" s="8">
        <f>Table21[[#This Row],[Abs Erorr 2]]/Table21[[#This Row],[Adj Close]]</f>
        <v>0</v>
      </c>
      <c r="M1172" s="6">
        <f t="shared" si="94"/>
        <v>3.6252333333333326</v>
      </c>
      <c r="N1172" s="11">
        <f>Table21[[#This Row],[Adj Close]]-Table21[[#This Row],[6-MA]]</f>
        <v>1.5666666666671603E-3</v>
      </c>
      <c r="O1172" s="12">
        <f>(Table21[[#This Row],[Adj Close]]-M1172)^2</f>
        <v>2.4544444444459908E-6</v>
      </c>
      <c r="P1172" s="12">
        <f>ABS(Table21[[#This Row],[Erorr 3]])</f>
        <v>1.5666666666671603E-3</v>
      </c>
      <c r="Q1172" s="182">
        <f>Table21[[#This Row],[Abs Erorr 3]]/Table21[[#This Row],[Adj Close]]</f>
        <v>4.3196941288936813E-4</v>
      </c>
    </row>
    <row r="1173" spans="1:17" x14ac:dyDescent="0.3">
      <c r="A1173" s="72">
        <v>45166</v>
      </c>
      <c r="B1173" s="95">
        <v>3.6745000000000001</v>
      </c>
      <c r="C1173" s="6">
        <f t="shared" si="91"/>
        <v>3.6267999999999998</v>
      </c>
      <c r="D1173" s="19">
        <f>Table21[[#This Row],[Adj Close]]-Table21[[#This Row],[Naive Trend ]]</f>
        <v>4.7700000000000298E-2</v>
      </c>
      <c r="E1173" s="7">
        <f t="shared" si="90"/>
        <v>2.2752900000000283E-3</v>
      </c>
      <c r="F1173" s="7">
        <f>ABS(Table21[[#This Row],[Erorr 1]])</f>
        <v>4.7700000000000298E-2</v>
      </c>
      <c r="G1173" s="8">
        <f>Table21[[#This Row],[Abs Erorr 1]]/Table21[[#This Row],[Adj Close]]</f>
        <v>1.298135800789231E-2</v>
      </c>
      <c r="H1173" s="6">
        <f t="shared" si="93"/>
        <v>3.6267999999999998</v>
      </c>
      <c r="I1173" s="9">
        <f>(Table21[[#This Row],[Adj Close]]-Table21[[#This Row],[3-MA]])</f>
        <v>4.7700000000000298E-2</v>
      </c>
      <c r="J1173" s="5">
        <f t="shared" si="92"/>
        <v>2.2752900000000283E-3</v>
      </c>
      <c r="K1173" s="5">
        <f>ABS(Table21[[#This Row],[Erorr 2]])</f>
        <v>4.7700000000000298E-2</v>
      </c>
      <c r="L1173" s="8">
        <f>Table21[[#This Row],[Abs Erorr 2]]/Table21[[#This Row],[Adj Close]]</f>
        <v>1.298135800789231E-2</v>
      </c>
      <c r="M1173" s="6">
        <f t="shared" si="94"/>
        <v>3.6299999999999994</v>
      </c>
      <c r="N1173" s="11">
        <f>Table21[[#This Row],[Adj Close]]-Table21[[#This Row],[6-MA]]</f>
        <v>4.450000000000065E-2</v>
      </c>
      <c r="O1173" s="12">
        <f>(Table21[[#This Row],[Adj Close]]-M1173)^2</f>
        <v>1.9802500000000579E-3</v>
      </c>
      <c r="P1173" s="12">
        <f>ABS(Table21[[#This Row],[Erorr 3]])</f>
        <v>4.450000000000065E-2</v>
      </c>
      <c r="Q1173" s="182">
        <f>Table21[[#This Row],[Abs Erorr 3]]/Table21[[#This Row],[Adj Close]]</f>
        <v>1.2110491223295864E-2</v>
      </c>
    </row>
    <row r="1174" spans="1:17" x14ac:dyDescent="0.3">
      <c r="A1174" s="72">
        <v>45167</v>
      </c>
      <c r="B1174" s="95">
        <v>3.77</v>
      </c>
      <c r="C1174" s="6">
        <f t="shared" si="91"/>
        <v>3.6745000000000001</v>
      </c>
      <c r="D1174" s="19">
        <f>Table21[[#This Row],[Adj Close]]-Table21[[#This Row],[Naive Trend ]]</f>
        <v>9.5499999999999918E-2</v>
      </c>
      <c r="E1174" s="7">
        <f t="shared" si="90"/>
        <v>9.1202499999999843E-3</v>
      </c>
      <c r="F1174" s="7">
        <f>ABS(Table21[[#This Row],[Erorr 1]])</f>
        <v>9.5499999999999918E-2</v>
      </c>
      <c r="G1174" s="8">
        <f>Table21[[#This Row],[Abs Erorr 1]]/Table21[[#This Row],[Adj Close]]</f>
        <v>2.533156498673738E-2</v>
      </c>
      <c r="H1174" s="6">
        <f t="shared" si="93"/>
        <v>3.6331666666666664</v>
      </c>
      <c r="I1174" s="9">
        <f>(Table21[[#This Row],[Adj Close]]-Table21[[#This Row],[3-MA]])</f>
        <v>0.13683333333333358</v>
      </c>
      <c r="J1174" s="5">
        <f t="shared" si="92"/>
        <v>1.872336111111118E-2</v>
      </c>
      <c r="K1174" s="5">
        <f>ABS(Table21[[#This Row],[Erorr 2]])</f>
        <v>0.13683333333333358</v>
      </c>
      <c r="L1174" s="8">
        <f>Table21[[#This Row],[Abs Erorr 2]]/Table21[[#This Row],[Adj Close]]</f>
        <v>3.6295313881520845E-2</v>
      </c>
      <c r="M1174" s="6">
        <f t="shared" si="94"/>
        <v>3.6363500000000002</v>
      </c>
      <c r="N1174" s="11">
        <f>Table21[[#This Row],[Adj Close]]-Table21[[#This Row],[6-MA]]</f>
        <v>0.13364999999999982</v>
      </c>
      <c r="O1174" s="12">
        <f>(Table21[[#This Row],[Adj Close]]-M1174)^2</f>
        <v>1.7862322499999955E-2</v>
      </c>
      <c r="P1174" s="12">
        <f>ABS(Table21[[#This Row],[Erorr 3]])</f>
        <v>0.13364999999999982</v>
      </c>
      <c r="Q1174" s="182">
        <f>Table21[[#This Row],[Abs Erorr 3]]/Table21[[#This Row],[Adj Close]]</f>
        <v>3.5450928381962815E-2</v>
      </c>
    </row>
    <row r="1175" spans="1:17" x14ac:dyDescent="0.3">
      <c r="A1175" s="72">
        <v>45168</v>
      </c>
      <c r="B1175" s="95">
        <v>3.7986</v>
      </c>
      <c r="C1175" s="6">
        <f t="shared" si="91"/>
        <v>3.77</v>
      </c>
      <c r="D1175" s="19">
        <f>Table21[[#This Row],[Adj Close]]-Table21[[#This Row],[Naive Trend ]]</f>
        <v>2.8599999999999959E-2</v>
      </c>
      <c r="E1175" s="7">
        <f t="shared" si="90"/>
        <v>8.1795999999999768E-4</v>
      </c>
      <c r="F1175" s="7">
        <f>ABS(Table21[[#This Row],[Erorr 1]])</f>
        <v>2.8599999999999959E-2</v>
      </c>
      <c r="G1175" s="8">
        <f>Table21[[#This Row],[Abs Erorr 1]]/Table21[[#This Row],[Adj Close]]</f>
        <v>7.5290896646132682E-3</v>
      </c>
      <c r="H1175" s="6">
        <f t="shared" si="93"/>
        <v>3.690433333333333</v>
      </c>
      <c r="I1175" s="9">
        <f>(Table21[[#This Row],[Adj Close]]-Table21[[#This Row],[3-MA]])</f>
        <v>0.10816666666666697</v>
      </c>
      <c r="J1175" s="5">
        <f t="shared" si="92"/>
        <v>1.1700027777777842E-2</v>
      </c>
      <c r="K1175" s="5">
        <f>ABS(Table21[[#This Row],[Erorr 2]])</f>
        <v>0.10816666666666697</v>
      </c>
      <c r="L1175" s="8">
        <f>Table21[[#This Row],[Abs Erorr 2]]/Table21[[#This Row],[Adj Close]]</f>
        <v>2.8475403218729788E-2</v>
      </c>
      <c r="M1175" s="6">
        <f t="shared" si="94"/>
        <v>3.6586166666666666</v>
      </c>
      <c r="N1175" s="11">
        <f>Table21[[#This Row],[Adj Close]]-Table21[[#This Row],[6-MA]]</f>
        <v>0.13998333333333335</v>
      </c>
      <c r="O1175" s="12">
        <f>(Table21[[#This Row],[Adj Close]]-M1175)^2</f>
        <v>1.9595333611111116E-2</v>
      </c>
      <c r="P1175" s="12">
        <f>ABS(Table21[[#This Row],[Erorr 3]])</f>
        <v>0.13998333333333335</v>
      </c>
      <c r="Q1175" s="182">
        <f>Table21[[#This Row],[Abs Erorr 3]]/Table21[[#This Row],[Adj Close]]</f>
        <v>3.6851296091542501E-2</v>
      </c>
    </row>
    <row r="1176" spans="1:17" x14ac:dyDescent="0.3">
      <c r="A1176" s="72">
        <v>45169</v>
      </c>
      <c r="B1176" s="95">
        <v>3.8081999999999998</v>
      </c>
      <c r="C1176" s="6">
        <f t="shared" si="91"/>
        <v>3.7986</v>
      </c>
      <c r="D1176" s="19">
        <f>Table21[[#This Row],[Adj Close]]-Table21[[#This Row],[Naive Trend ]]</f>
        <v>9.5999999999998309E-3</v>
      </c>
      <c r="E1176" s="7">
        <f t="shared" si="90"/>
        <v>9.2159999999996759E-5</v>
      </c>
      <c r="F1176" s="7">
        <f>ABS(Table21[[#This Row],[Erorr 1]])</f>
        <v>9.5999999999998309E-3</v>
      </c>
      <c r="G1176" s="8">
        <f>Table21[[#This Row],[Abs Erorr 1]]/Table21[[#This Row],[Adj Close]]</f>
        <v>2.5208760044114886E-3</v>
      </c>
      <c r="H1176" s="6">
        <f t="shared" si="93"/>
        <v>3.7477</v>
      </c>
      <c r="I1176" s="9">
        <f>(Table21[[#This Row],[Adj Close]]-Table21[[#This Row],[3-MA]])</f>
        <v>6.0499999999999776E-2</v>
      </c>
      <c r="J1176" s="5">
        <f t="shared" si="92"/>
        <v>3.660249999999973E-3</v>
      </c>
      <c r="K1176" s="5">
        <f>ABS(Table21[[#This Row],[Erorr 2]])</f>
        <v>6.0499999999999776E-2</v>
      </c>
      <c r="L1176" s="8">
        <f>Table21[[#This Row],[Abs Erorr 2]]/Table21[[#This Row],[Adj Close]]</f>
        <v>1.588677065280179E-2</v>
      </c>
      <c r="M1176" s="6">
        <f t="shared" si="94"/>
        <v>3.6872500000000001</v>
      </c>
      <c r="N1176" s="11">
        <f>Table21[[#This Row],[Adj Close]]-Table21[[#This Row],[6-MA]]</f>
        <v>0.12094999999999967</v>
      </c>
      <c r="O1176" s="12">
        <f>(Table21[[#This Row],[Adj Close]]-M1176)^2</f>
        <v>1.4628902499999919E-2</v>
      </c>
      <c r="P1176" s="12">
        <f>ABS(Table21[[#This Row],[Erorr 3]])</f>
        <v>0.12094999999999967</v>
      </c>
      <c r="Q1176" s="182">
        <f>Table21[[#This Row],[Abs Erorr 3]]/Table21[[#This Row],[Adj Close]]</f>
        <v>3.1760411743080634E-2</v>
      </c>
    </row>
    <row r="1177" spans="1:17" x14ac:dyDescent="0.3">
      <c r="A1177" s="72">
        <v>45170</v>
      </c>
      <c r="B1177" s="95">
        <v>3.8081999999999998</v>
      </c>
      <c r="C1177" s="6">
        <f t="shared" si="91"/>
        <v>3.8081999999999998</v>
      </c>
      <c r="D1177" s="19">
        <f>Table21[[#This Row],[Adj Close]]-Table21[[#This Row],[Naive Trend ]]</f>
        <v>0</v>
      </c>
      <c r="E1177" s="7">
        <f t="shared" si="90"/>
        <v>0</v>
      </c>
      <c r="F1177" s="7">
        <f>ABS(Table21[[#This Row],[Erorr 1]])</f>
        <v>0</v>
      </c>
      <c r="G1177" s="8">
        <f>Table21[[#This Row],[Abs Erorr 1]]/Table21[[#This Row],[Adj Close]]</f>
        <v>0</v>
      </c>
      <c r="H1177" s="6">
        <f t="shared" si="93"/>
        <v>3.7922666666666665</v>
      </c>
      <c r="I1177" s="9">
        <f>(Table21[[#This Row],[Adj Close]]-Table21[[#This Row],[3-MA]])</f>
        <v>1.5933333333333355E-2</v>
      </c>
      <c r="J1177" s="5">
        <f t="shared" si="92"/>
        <v>2.5387111111111182E-4</v>
      </c>
      <c r="K1177" s="5">
        <f>ABS(Table21[[#This Row],[Erorr 2]])</f>
        <v>1.5933333333333355E-2</v>
      </c>
      <c r="L1177" s="8">
        <f>Table21[[#This Row],[Abs Erorr 2]]/Table21[[#This Row],[Adj Close]]</f>
        <v>4.183953923988592E-3</v>
      </c>
      <c r="M1177" s="6">
        <f t="shared" si="94"/>
        <v>3.7127166666666667</v>
      </c>
      <c r="N1177" s="11">
        <f>Table21[[#This Row],[Adj Close]]-Table21[[#This Row],[6-MA]]</f>
        <v>9.5483333333333142E-2</v>
      </c>
      <c r="O1177" s="12">
        <f>(Table21[[#This Row],[Adj Close]]-M1177)^2</f>
        <v>9.1170669444444082E-3</v>
      </c>
      <c r="P1177" s="12">
        <f>ABS(Table21[[#This Row],[Erorr 3]])</f>
        <v>9.5483333333333142E-2</v>
      </c>
      <c r="Q1177" s="182">
        <f>Table21[[#This Row],[Abs Erorr 3]]/Table21[[#This Row],[Adj Close]]</f>
        <v>2.5073087898044522E-2</v>
      </c>
    </row>
    <row r="1178" spans="1:17" x14ac:dyDescent="0.3">
      <c r="A1178" s="72">
        <v>45174</v>
      </c>
      <c r="B1178" s="95">
        <v>3.8176999999999999</v>
      </c>
      <c r="C1178" s="6">
        <f t="shared" si="91"/>
        <v>3.8081999999999998</v>
      </c>
      <c r="D1178" s="19">
        <f>Table21[[#This Row],[Adj Close]]-Table21[[#This Row],[Naive Trend ]]</f>
        <v>9.5000000000000639E-3</v>
      </c>
      <c r="E1178" s="7">
        <f t="shared" si="90"/>
        <v>9.0250000000001218E-5</v>
      </c>
      <c r="F1178" s="7">
        <f>ABS(Table21[[#This Row],[Erorr 1]])</f>
        <v>9.5000000000000639E-3</v>
      </c>
      <c r="G1178" s="8">
        <f>Table21[[#This Row],[Abs Erorr 1]]/Table21[[#This Row],[Adj Close]]</f>
        <v>2.4884092516436768E-3</v>
      </c>
      <c r="H1178" s="6">
        <f t="shared" si="93"/>
        <v>3.8049999999999997</v>
      </c>
      <c r="I1178" s="9">
        <f>(Table21[[#This Row],[Adj Close]]-Table21[[#This Row],[3-MA]])</f>
        <v>1.2700000000000156E-2</v>
      </c>
      <c r="J1178" s="5">
        <f t="shared" si="92"/>
        <v>1.6129000000000395E-4</v>
      </c>
      <c r="K1178" s="5">
        <f>ABS(Table21[[#This Row],[Erorr 2]])</f>
        <v>1.2700000000000156E-2</v>
      </c>
      <c r="L1178" s="8">
        <f>Table21[[#This Row],[Abs Erorr 2]]/Table21[[#This Row],[Adj Close]]</f>
        <v>3.3266102627236703E-3</v>
      </c>
      <c r="M1178" s="6">
        <f t="shared" si="94"/>
        <v>3.7477166666666668</v>
      </c>
      <c r="N1178" s="11">
        <f>Table21[[#This Row],[Adj Close]]-Table21[[#This Row],[6-MA]]</f>
        <v>6.9983333333333064E-2</v>
      </c>
      <c r="O1178" s="12">
        <f>(Table21[[#This Row],[Adj Close]]-M1178)^2</f>
        <v>4.8976669444444065E-3</v>
      </c>
      <c r="P1178" s="12">
        <f>ABS(Table21[[#This Row],[Erorr 3]])</f>
        <v>6.9983333333333064E-2</v>
      </c>
      <c r="Q1178" s="182">
        <f>Table21[[#This Row],[Abs Erorr 3]]/Table21[[#This Row],[Adj Close]]</f>
        <v>1.8331281487108223E-2</v>
      </c>
    </row>
    <row r="1179" spans="1:17" x14ac:dyDescent="0.3">
      <c r="A1179" s="72">
        <v>45175</v>
      </c>
      <c r="B1179" s="95">
        <v>3.8654000000000002</v>
      </c>
      <c r="C1179" s="6">
        <f t="shared" si="91"/>
        <v>3.8176999999999999</v>
      </c>
      <c r="D1179" s="19">
        <f>Table21[[#This Row],[Adj Close]]-Table21[[#This Row],[Naive Trend ]]</f>
        <v>4.7700000000000298E-2</v>
      </c>
      <c r="E1179" s="7">
        <f t="shared" si="90"/>
        <v>2.2752900000000283E-3</v>
      </c>
      <c r="F1179" s="7">
        <f>ABS(Table21[[#This Row],[Erorr 1]])</f>
        <v>4.7700000000000298E-2</v>
      </c>
      <c r="G1179" s="8">
        <f>Table21[[#This Row],[Abs Erorr 1]]/Table21[[#This Row],[Adj Close]]</f>
        <v>1.2340249392042297E-2</v>
      </c>
      <c r="H1179" s="6">
        <f t="shared" si="93"/>
        <v>3.8113666666666663</v>
      </c>
      <c r="I1179" s="9">
        <f>(Table21[[#This Row],[Adj Close]]-Table21[[#This Row],[3-MA]])</f>
        <v>5.4033333333333822E-2</v>
      </c>
      <c r="J1179" s="5">
        <f t="shared" si="92"/>
        <v>2.9196011111111641E-3</v>
      </c>
      <c r="K1179" s="5">
        <f>ABS(Table21[[#This Row],[Erorr 2]])</f>
        <v>5.4033333333333822E-2</v>
      </c>
      <c r="L1179" s="8">
        <f>Table21[[#This Row],[Abs Erorr 2]]/Table21[[#This Row],[Adj Close]]</f>
        <v>1.3978717165968288E-2</v>
      </c>
      <c r="M1179" s="6">
        <f t="shared" si="94"/>
        <v>3.7795333333333332</v>
      </c>
      <c r="N1179" s="11">
        <f>Table21[[#This Row],[Adj Close]]-Table21[[#This Row],[6-MA]]</f>
        <v>8.586666666666698E-2</v>
      </c>
      <c r="O1179" s="12">
        <f>(Table21[[#This Row],[Adj Close]]-M1179)^2</f>
        <v>7.3730844444444979E-3</v>
      </c>
      <c r="P1179" s="12">
        <f>ABS(Table21[[#This Row],[Erorr 3]])</f>
        <v>8.586666666666698E-2</v>
      </c>
      <c r="Q1179" s="182">
        <f>Table21[[#This Row],[Abs Erorr 3]]/Table21[[#This Row],[Adj Close]]</f>
        <v>2.2214173608596E-2</v>
      </c>
    </row>
    <row r="1180" spans="1:17" x14ac:dyDescent="0.3">
      <c r="A1180" s="72">
        <v>45176</v>
      </c>
      <c r="B1180" s="95">
        <v>3.8845000000000001</v>
      </c>
      <c r="C1180" s="6">
        <f t="shared" si="91"/>
        <v>3.8654000000000002</v>
      </c>
      <c r="D1180" s="19">
        <f>Table21[[#This Row],[Adj Close]]-Table21[[#This Row],[Naive Trend ]]</f>
        <v>1.9099999999999895E-2</v>
      </c>
      <c r="E1180" s="7">
        <f t="shared" si="90"/>
        <v>3.6480999999999596E-4</v>
      </c>
      <c r="F1180" s="7">
        <f>ABS(Table21[[#This Row],[Erorr 1]])</f>
        <v>1.9099999999999895E-2</v>
      </c>
      <c r="G1180" s="8">
        <f>Table21[[#This Row],[Abs Erorr 1]]/Table21[[#This Row],[Adj Close]]</f>
        <v>4.9169777320118152E-3</v>
      </c>
      <c r="H1180" s="6">
        <f t="shared" si="93"/>
        <v>3.8304333333333331</v>
      </c>
      <c r="I1180" s="9">
        <f>(Table21[[#This Row],[Adj Close]]-Table21[[#This Row],[3-MA]])</f>
        <v>5.4066666666666929E-2</v>
      </c>
      <c r="J1180" s="5">
        <f t="shared" si="92"/>
        <v>2.923204444444473E-3</v>
      </c>
      <c r="K1180" s="5">
        <f>ABS(Table21[[#This Row],[Erorr 2]])</f>
        <v>5.4066666666666929E-2</v>
      </c>
      <c r="L1180" s="8">
        <f>Table21[[#This Row],[Abs Erorr 2]]/Table21[[#This Row],[Adj Close]]</f>
        <v>1.3918565237911424E-2</v>
      </c>
      <c r="M1180" s="6">
        <f t="shared" si="94"/>
        <v>3.8113499999999996</v>
      </c>
      <c r="N1180" s="11">
        <f>Table21[[#This Row],[Adj Close]]-Table21[[#This Row],[6-MA]]</f>
        <v>7.3150000000000492E-2</v>
      </c>
      <c r="O1180" s="12">
        <f>(Table21[[#This Row],[Adj Close]]-M1180)^2</f>
        <v>5.3509225000000719E-3</v>
      </c>
      <c r="P1180" s="12">
        <f>ABS(Table21[[#This Row],[Erorr 3]])</f>
        <v>7.3150000000000492E-2</v>
      </c>
      <c r="Q1180" s="182">
        <f>Table21[[#This Row],[Abs Erorr 3]]/Table21[[#This Row],[Adj Close]]</f>
        <v>1.8831252413438148E-2</v>
      </c>
    </row>
    <row r="1181" spans="1:17" x14ac:dyDescent="0.3">
      <c r="A1181" s="72">
        <v>45177</v>
      </c>
      <c r="B1181" s="95">
        <v>3.8559000000000001</v>
      </c>
      <c r="C1181" s="6">
        <f t="shared" si="91"/>
        <v>3.8845000000000001</v>
      </c>
      <c r="D1181" s="19">
        <f>Table21[[#This Row],[Adj Close]]-Table21[[#This Row],[Naive Trend ]]</f>
        <v>-2.8599999999999959E-2</v>
      </c>
      <c r="E1181" s="7">
        <f t="shared" si="90"/>
        <v>8.1795999999999768E-4</v>
      </c>
      <c r="F1181" s="7">
        <f>ABS(Table21[[#This Row],[Erorr 1]])</f>
        <v>2.8599999999999959E-2</v>
      </c>
      <c r="G1181" s="8">
        <f>Table21[[#This Row],[Abs Erorr 1]]/Table21[[#This Row],[Adj Close]]</f>
        <v>7.417204803029113E-3</v>
      </c>
      <c r="H1181" s="6">
        <f t="shared" si="93"/>
        <v>3.8558666666666661</v>
      </c>
      <c r="I1181" s="9">
        <f>(Table21[[#This Row],[Adj Close]]-Table21[[#This Row],[3-MA]])</f>
        <v>3.3333333333995796E-5</v>
      </c>
      <c r="J1181" s="5">
        <f t="shared" si="92"/>
        <v>1.1111111111552753E-9</v>
      </c>
      <c r="K1181" s="5">
        <f>ABS(Table21[[#This Row],[Erorr 2]])</f>
        <v>3.3333333333995796E-5</v>
      </c>
      <c r="L1181" s="8">
        <f>Table21[[#This Row],[Abs Erorr 2]]/Table21[[#This Row],[Adj Close]]</f>
        <v>8.6447608428630917E-6</v>
      </c>
      <c r="M1181" s="6">
        <f t="shared" si="94"/>
        <v>3.8304333333333331</v>
      </c>
      <c r="N1181" s="11">
        <f>Table21[[#This Row],[Adj Close]]-Table21[[#This Row],[6-MA]]</f>
        <v>2.5466666666666971E-2</v>
      </c>
      <c r="O1181" s="12">
        <f>(Table21[[#This Row],[Adj Close]]-M1181)^2</f>
        <v>6.4855111111112662E-4</v>
      </c>
      <c r="P1181" s="12">
        <f>ABS(Table21[[#This Row],[Erorr 3]])</f>
        <v>2.5466666666666971E-2</v>
      </c>
      <c r="Q1181" s="182">
        <f>Table21[[#This Row],[Abs Erorr 3]]/Table21[[#This Row],[Adj Close]]</f>
        <v>6.6045972838162216E-3</v>
      </c>
    </row>
    <row r="1182" spans="1:17" x14ac:dyDescent="0.3">
      <c r="A1182" s="72">
        <v>45180</v>
      </c>
      <c r="B1182" s="95">
        <v>3.8845000000000001</v>
      </c>
      <c r="C1182" s="6">
        <f t="shared" si="91"/>
        <v>3.8559000000000001</v>
      </c>
      <c r="D1182" s="19">
        <f>Table21[[#This Row],[Adj Close]]-Table21[[#This Row],[Naive Trend ]]</f>
        <v>2.8599999999999959E-2</v>
      </c>
      <c r="E1182" s="7">
        <f t="shared" si="90"/>
        <v>8.1795999999999768E-4</v>
      </c>
      <c r="F1182" s="7">
        <f>ABS(Table21[[#This Row],[Erorr 1]])</f>
        <v>2.8599999999999959E-2</v>
      </c>
      <c r="G1182" s="8">
        <f>Table21[[#This Row],[Abs Erorr 1]]/Table21[[#This Row],[Adj Close]]</f>
        <v>7.3625949285622237E-3</v>
      </c>
      <c r="H1182" s="6">
        <f t="shared" si="93"/>
        <v>3.8686000000000003</v>
      </c>
      <c r="I1182" s="9">
        <f>(Table21[[#This Row],[Adj Close]]-Table21[[#This Row],[3-MA]])</f>
        <v>1.5899999999999803E-2</v>
      </c>
      <c r="J1182" s="5">
        <f t="shared" si="92"/>
        <v>2.5280999999999373E-4</v>
      </c>
      <c r="K1182" s="5">
        <f>ABS(Table21[[#This Row],[Erorr 2]])</f>
        <v>1.5899999999999803E-2</v>
      </c>
      <c r="L1182" s="8">
        <f>Table21[[#This Row],[Abs Erorr 2]]/Table21[[#This Row],[Adj Close]]</f>
        <v>4.0931908868579751E-3</v>
      </c>
      <c r="M1182" s="6">
        <f t="shared" si="94"/>
        <v>3.8399833333333326</v>
      </c>
      <c r="N1182" s="11">
        <f>Table21[[#This Row],[Adj Close]]-Table21[[#This Row],[6-MA]]</f>
        <v>4.4516666666667426E-2</v>
      </c>
      <c r="O1182" s="12">
        <f>(Table21[[#This Row],[Adj Close]]-M1182)^2</f>
        <v>1.9817336111111789E-3</v>
      </c>
      <c r="P1182" s="12">
        <f>ABS(Table21[[#This Row],[Erorr 3]])</f>
        <v>4.4516666666667426E-2</v>
      </c>
      <c r="Q1182" s="182">
        <f>Table21[[#This Row],[Abs Erorr 3]]/Table21[[#This Row],[Adj Close]]</f>
        <v>1.1460076371905631E-2</v>
      </c>
    </row>
    <row r="1183" spans="1:17" x14ac:dyDescent="0.3">
      <c r="A1183" s="72">
        <v>45181</v>
      </c>
      <c r="B1183" s="95">
        <v>3.8654000000000002</v>
      </c>
      <c r="C1183" s="6">
        <f t="shared" si="91"/>
        <v>3.8845000000000001</v>
      </c>
      <c r="D1183" s="19">
        <f>Table21[[#This Row],[Adj Close]]-Table21[[#This Row],[Naive Trend ]]</f>
        <v>-1.9099999999999895E-2</v>
      </c>
      <c r="E1183" s="7">
        <f t="shared" si="90"/>
        <v>3.6480999999999596E-4</v>
      </c>
      <c r="F1183" s="7">
        <f>ABS(Table21[[#This Row],[Erorr 1]])</f>
        <v>1.9099999999999895E-2</v>
      </c>
      <c r="G1183" s="8">
        <f>Table21[[#This Row],[Abs Erorr 1]]/Table21[[#This Row],[Adj Close]]</f>
        <v>4.9412738655766272E-3</v>
      </c>
      <c r="H1183" s="6">
        <f t="shared" si="93"/>
        <v>3.8749666666666669</v>
      </c>
      <c r="I1183" s="9">
        <f>(Table21[[#This Row],[Adj Close]]-Table21[[#This Row],[3-MA]])</f>
        <v>-9.5666666666667233E-3</v>
      </c>
      <c r="J1183" s="5">
        <f t="shared" si="92"/>
        <v>9.1521111111112193E-5</v>
      </c>
      <c r="K1183" s="5">
        <f>ABS(Table21[[#This Row],[Erorr 2]])</f>
        <v>9.5666666666667233E-3</v>
      </c>
      <c r="L1183" s="8">
        <f>Table21[[#This Row],[Abs Erorr 2]]/Table21[[#This Row],[Adj Close]]</f>
        <v>2.474948690088147E-3</v>
      </c>
      <c r="M1183" s="6">
        <f t="shared" si="94"/>
        <v>3.8526999999999991</v>
      </c>
      <c r="N1183" s="11">
        <f>Table21[[#This Row],[Adj Close]]-Table21[[#This Row],[6-MA]]</f>
        <v>1.2700000000001044E-2</v>
      </c>
      <c r="O1183" s="12">
        <f>(Table21[[#This Row],[Adj Close]]-M1183)^2</f>
        <v>1.612900000000265E-4</v>
      </c>
      <c r="P1183" s="12">
        <f>ABS(Table21[[#This Row],[Erorr 3]])</f>
        <v>1.2700000000001044E-2</v>
      </c>
      <c r="Q1183" s="182">
        <f>Table21[[#This Row],[Abs Erorr 3]]/Table21[[#This Row],[Adj Close]]</f>
        <v>3.2855590624517625E-3</v>
      </c>
    </row>
    <row r="1184" spans="1:17" x14ac:dyDescent="0.3">
      <c r="A1184" s="72">
        <v>45182</v>
      </c>
      <c r="B1184" s="95">
        <v>3.8271999999999999</v>
      </c>
      <c r="C1184" s="6">
        <f t="shared" si="91"/>
        <v>3.8654000000000002</v>
      </c>
      <c r="D1184" s="19">
        <f>Table21[[#This Row],[Adj Close]]-Table21[[#This Row],[Naive Trend ]]</f>
        <v>-3.8200000000000234E-2</v>
      </c>
      <c r="E1184" s="7">
        <f t="shared" si="90"/>
        <v>1.4592400000000179E-3</v>
      </c>
      <c r="F1184" s="7">
        <f>ABS(Table21[[#This Row],[Erorr 1]])</f>
        <v>3.8200000000000234E-2</v>
      </c>
      <c r="G1184" s="8">
        <f>Table21[[#This Row],[Abs Erorr 1]]/Table21[[#This Row],[Adj Close]]</f>
        <v>9.9811872909699607E-3</v>
      </c>
      <c r="H1184" s="6">
        <f t="shared" si="93"/>
        <v>3.8686000000000003</v>
      </c>
      <c r="I1184" s="9">
        <f>(Table21[[#This Row],[Adj Close]]-Table21[[#This Row],[3-MA]])</f>
        <v>-4.1400000000000325E-2</v>
      </c>
      <c r="J1184" s="5">
        <f t="shared" si="92"/>
        <v>1.7139600000000269E-3</v>
      </c>
      <c r="K1184" s="5">
        <f>ABS(Table21[[#This Row],[Erorr 2]])</f>
        <v>4.1400000000000325E-2</v>
      </c>
      <c r="L1184" s="8">
        <f>Table21[[#This Row],[Abs Erorr 2]]/Table21[[#This Row],[Adj Close]]</f>
        <v>1.0817307692307777E-2</v>
      </c>
      <c r="M1184" s="6">
        <f t="shared" si="94"/>
        <v>3.8622333333333336</v>
      </c>
      <c r="N1184" s="11">
        <f>Table21[[#This Row],[Adj Close]]-Table21[[#This Row],[6-MA]]</f>
        <v>-3.5033333333333694E-2</v>
      </c>
      <c r="O1184" s="12">
        <f>(Table21[[#This Row],[Adj Close]]-M1184)^2</f>
        <v>1.2273344444444698E-3</v>
      </c>
      <c r="P1184" s="12">
        <f>ABS(Table21[[#This Row],[Erorr 3]])</f>
        <v>3.5033333333333694E-2</v>
      </c>
      <c r="Q1184" s="182">
        <f>Table21[[#This Row],[Abs Erorr 3]]/Table21[[#This Row],[Adj Close]]</f>
        <v>9.1537764771461375E-3</v>
      </c>
    </row>
    <row r="1185" spans="1:17" x14ac:dyDescent="0.3">
      <c r="A1185" s="72">
        <v>45183</v>
      </c>
      <c r="B1185" s="95">
        <v>3.8368000000000002</v>
      </c>
      <c r="C1185" s="6">
        <f t="shared" si="91"/>
        <v>3.8271999999999999</v>
      </c>
      <c r="D1185" s="19">
        <f>Table21[[#This Row],[Adj Close]]-Table21[[#This Row],[Naive Trend ]]</f>
        <v>9.600000000000275E-3</v>
      </c>
      <c r="E1185" s="7">
        <f t="shared" si="90"/>
        <v>9.2160000000005284E-5</v>
      </c>
      <c r="F1185" s="7">
        <f>ABS(Table21[[#This Row],[Erorr 1]])</f>
        <v>9.600000000000275E-3</v>
      </c>
      <c r="G1185" s="8">
        <f>Table21[[#This Row],[Abs Erorr 1]]/Table21[[#This Row],[Adj Close]]</f>
        <v>2.5020850708924818E-3</v>
      </c>
      <c r="H1185" s="6">
        <f t="shared" si="93"/>
        <v>3.8590333333333331</v>
      </c>
      <c r="I1185" s="9">
        <f>(Table21[[#This Row],[Adj Close]]-Table21[[#This Row],[3-MA]])</f>
        <v>-2.2233333333332883E-2</v>
      </c>
      <c r="J1185" s="5">
        <f t="shared" si="92"/>
        <v>4.9432111111109107E-4</v>
      </c>
      <c r="K1185" s="5">
        <f>ABS(Table21[[#This Row],[Erorr 2]])</f>
        <v>2.2233333333332883E-2</v>
      </c>
      <c r="L1185" s="8">
        <f>Table21[[#This Row],[Abs Erorr 2]]/Table21[[#This Row],[Adj Close]]</f>
        <v>5.7947595218236243E-3</v>
      </c>
      <c r="M1185" s="6">
        <f t="shared" si="94"/>
        <v>3.8638166666666671</v>
      </c>
      <c r="N1185" s="11">
        <f>Table21[[#This Row],[Adj Close]]-Table21[[#This Row],[6-MA]]</f>
        <v>-2.7016666666666911E-2</v>
      </c>
      <c r="O1185" s="12">
        <f>(Table21[[#This Row],[Adj Close]]-M1185)^2</f>
        <v>7.2990027777779102E-4</v>
      </c>
      <c r="P1185" s="12">
        <f>ABS(Table21[[#This Row],[Erorr 3]])</f>
        <v>2.7016666666666911E-2</v>
      </c>
      <c r="Q1185" s="182">
        <f>Table21[[#This Row],[Abs Erorr 3]]/Table21[[#This Row],[Adj Close]]</f>
        <v>7.0414581595774888E-3</v>
      </c>
    </row>
    <row r="1186" spans="1:17" x14ac:dyDescent="0.3">
      <c r="A1186" s="72">
        <v>45184</v>
      </c>
      <c r="B1186" s="95">
        <v>3.7509000000000001</v>
      </c>
      <c r="C1186" s="6">
        <f t="shared" si="91"/>
        <v>3.8368000000000002</v>
      </c>
      <c r="D1186" s="19">
        <f>Table21[[#This Row],[Adj Close]]-Table21[[#This Row],[Naive Trend ]]</f>
        <v>-8.5900000000000087E-2</v>
      </c>
      <c r="E1186" s="7">
        <f t="shared" si="90"/>
        <v>7.3788100000000151E-3</v>
      </c>
      <c r="F1186" s="7">
        <f>ABS(Table21[[#This Row],[Erorr 1]])</f>
        <v>8.5900000000000087E-2</v>
      </c>
      <c r="G1186" s="8">
        <f>Table21[[#This Row],[Abs Erorr 1]]/Table21[[#This Row],[Adj Close]]</f>
        <v>2.2901170385774102E-2</v>
      </c>
      <c r="H1186" s="6">
        <f t="shared" si="93"/>
        <v>3.8431333333333337</v>
      </c>
      <c r="I1186" s="9">
        <f>(Table21[[#This Row],[Adj Close]]-Table21[[#This Row],[3-MA]])</f>
        <v>-9.2233333333333611E-2</v>
      </c>
      <c r="J1186" s="5">
        <f t="shared" si="92"/>
        <v>8.5069877777778288E-3</v>
      </c>
      <c r="K1186" s="5">
        <f>ABS(Table21[[#This Row],[Erorr 2]])</f>
        <v>9.2233333333333611E-2</v>
      </c>
      <c r="L1186" s="8">
        <f>Table21[[#This Row],[Abs Erorr 2]]/Table21[[#This Row],[Adj Close]]</f>
        <v>2.4589654038586369E-2</v>
      </c>
      <c r="M1186" s="6">
        <f t="shared" si="94"/>
        <v>3.8590500000000003</v>
      </c>
      <c r="N1186" s="11">
        <f>Table21[[#This Row],[Adj Close]]-Table21[[#This Row],[6-MA]]</f>
        <v>-0.10815000000000019</v>
      </c>
      <c r="O1186" s="12">
        <f>(Table21[[#This Row],[Adj Close]]-M1186)^2</f>
        <v>1.1696422500000041E-2</v>
      </c>
      <c r="P1186" s="12">
        <f>ABS(Table21[[#This Row],[Erorr 3]])</f>
        <v>0.10815000000000019</v>
      </c>
      <c r="Q1186" s="182">
        <f>Table21[[#This Row],[Abs Erorr 3]]/Table21[[#This Row],[Adj Close]]</f>
        <v>2.8833080060785461E-2</v>
      </c>
    </row>
    <row r="1187" spans="1:17" x14ac:dyDescent="0.3">
      <c r="A1187" s="72">
        <v>45187</v>
      </c>
      <c r="B1187" s="95">
        <v>3.77</v>
      </c>
      <c r="C1187" s="6">
        <f t="shared" si="91"/>
        <v>3.7509000000000001</v>
      </c>
      <c r="D1187" s="19">
        <f>Table21[[#This Row],[Adj Close]]-Table21[[#This Row],[Naive Trend ]]</f>
        <v>1.9099999999999895E-2</v>
      </c>
      <c r="E1187" s="7">
        <f t="shared" si="90"/>
        <v>3.6480999999999596E-4</v>
      </c>
      <c r="F1187" s="7">
        <f>ABS(Table21[[#This Row],[Erorr 1]])</f>
        <v>1.9099999999999895E-2</v>
      </c>
      <c r="G1187" s="8">
        <f>Table21[[#This Row],[Abs Erorr 1]]/Table21[[#This Row],[Adj Close]]</f>
        <v>5.0663129973474519E-3</v>
      </c>
      <c r="H1187" s="6">
        <f t="shared" si="93"/>
        <v>3.8049666666666666</v>
      </c>
      <c r="I1187" s="9">
        <f>(Table21[[#This Row],[Adj Close]]-Table21[[#This Row],[3-MA]])</f>
        <v>-3.496666666666659E-2</v>
      </c>
      <c r="J1187" s="5">
        <f t="shared" si="92"/>
        <v>1.2226677777777725E-3</v>
      </c>
      <c r="K1187" s="5">
        <f>ABS(Table21[[#This Row],[Erorr 2]])</f>
        <v>3.496666666666659E-2</v>
      </c>
      <c r="L1187" s="8">
        <f>Table21[[#This Row],[Abs Erorr 2]]/Table21[[#This Row],[Adj Close]]</f>
        <v>9.2749778956675299E-3</v>
      </c>
      <c r="M1187" s="6">
        <f t="shared" si="94"/>
        <v>3.8367833333333334</v>
      </c>
      <c r="N1187" s="11">
        <f>Table21[[#This Row],[Adj Close]]-Table21[[#This Row],[6-MA]]</f>
        <v>-6.6783333333333417E-2</v>
      </c>
      <c r="O1187" s="12">
        <f>(Table21[[#This Row],[Adj Close]]-M1187)^2</f>
        <v>4.4600136111111223E-3</v>
      </c>
      <c r="P1187" s="12">
        <f>ABS(Table21[[#This Row],[Erorr 3]])</f>
        <v>6.6783333333333417E-2</v>
      </c>
      <c r="Q1187" s="182">
        <f>Table21[[#This Row],[Abs Erorr 3]]/Table21[[#This Row],[Adj Close]]</f>
        <v>1.7714412024756876E-2</v>
      </c>
    </row>
    <row r="1188" spans="1:17" x14ac:dyDescent="0.3">
      <c r="A1188" s="72">
        <v>45188</v>
      </c>
      <c r="B1188" s="95">
        <v>3.8176999999999999</v>
      </c>
      <c r="C1188" s="6">
        <f t="shared" si="91"/>
        <v>3.77</v>
      </c>
      <c r="D1188" s="19">
        <f>Table21[[#This Row],[Adj Close]]-Table21[[#This Row],[Naive Trend ]]</f>
        <v>4.7699999999999854E-2</v>
      </c>
      <c r="E1188" s="7">
        <f t="shared" si="90"/>
        <v>2.2752899999999862E-3</v>
      </c>
      <c r="F1188" s="7">
        <f>ABS(Table21[[#This Row],[Erorr 1]])</f>
        <v>4.7699999999999854E-2</v>
      </c>
      <c r="G1188" s="8">
        <f>Table21[[#This Row],[Abs Erorr 1]]/Table21[[#This Row],[Adj Close]]</f>
        <v>1.249443382141076E-2</v>
      </c>
      <c r="H1188" s="6">
        <f t="shared" si="93"/>
        <v>3.7858999999999998</v>
      </c>
      <c r="I1188" s="9">
        <f>(Table21[[#This Row],[Adj Close]]-Table21[[#This Row],[3-MA]])</f>
        <v>3.180000000000005E-2</v>
      </c>
      <c r="J1188" s="5">
        <f t="shared" si="92"/>
        <v>1.0112400000000033E-3</v>
      </c>
      <c r="K1188" s="5">
        <f>ABS(Table21[[#This Row],[Erorr 2]])</f>
        <v>3.180000000000005E-2</v>
      </c>
      <c r="L1188" s="8">
        <f>Table21[[#This Row],[Abs Erorr 2]]/Table21[[#This Row],[Adj Close]]</f>
        <v>8.3296225476072114E-3</v>
      </c>
      <c r="M1188" s="6">
        <f t="shared" si="94"/>
        <v>3.8224666666666667</v>
      </c>
      <c r="N1188" s="11">
        <f>Table21[[#This Row],[Adj Close]]-Table21[[#This Row],[6-MA]]</f>
        <v>-4.7666666666668078E-3</v>
      </c>
      <c r="O1188" s="12">
        <f>(Table21[[#This Row],[Adj Close]]-M1188)^2</f>
        <v>2.2721111111112456E-5</v>
      </c>
      <c r="P1188" s="12">
        <f>ABS(Table21[[#This Row],[Erorr 3]])</f>
        <v>4.7666666666668078E-3</v>
      </c>
      <c r="Q1188" s="182">
        <f>Table21[[#This Row],[Abs Erorr 3]]/Table21[[#This Row],[Adj Close]]</f>
        <v>1.2485702560879083E-3</v>
      </c>
    </row>
    <row r="1189" spans="1:17" x14ac:dyDescent="0.3">
      <c r="A1189" s="72">
        <v>45189</v>
      </c>
      <c r="B1189" s="95">
        <v>3.7795000000000001</v>
      </c>
      <c r="C1189" s="6">
        <f t="shared" si="91"/>
        <v>3.8176999999999999</v>
      </c>
      <c r="D1189" s="19">
        <f>Table21[[#This Row],[Adj Close]]-Table21[[#This Row],[Naive Trend ]]</f>
        <v>-3.819999999999979E-2</v>
      </c>
      <c r="E1189" s="7">
        <f t="shared" si="90"/>
        <v>1.4592399999999838E-3</v>
      </c>
      <c r="F1189" s="7">
        <f>ABS(Table21[[#This Row],[Erorr 1]])</f>
        <v>3.819999999999979E-2</v>
      </c>
      <c r="G1189" s="8">
        <f>Table21[[#This Row],[Abs Erorr 1]]/Table21[[#This Row],[Adj Close]]</f>
        <v>1.0107157031353297E-2</v>
      </c>
      <c r="H1189" s="6">
        <f t="shared" si="93"/>
        <v>3.7795333333333332</v>
      </c>
      <c r="I1189" s="9">
        <f>(Table21[[#This Row],[Adj Close]]-Table21[[#This Row],[3-MA]])</f>
        <v>-3.3333333333107618E-5</v>
      </c>
      <c r="J1189" s="5">
        <f t="shared" si="92"/>
        <v>1.1111111110960634E-9</v>
      </c>
      <c r="K1189" s="5">
        <f>ABS(Table21[[#This Row],[Erorr 2]])</f>
        <v>3.3333333333107618E-5</v>
      </c>
      <c r="L1189" s="8">
        <f>Table21[[#This Row],[Abs Erorr 2]]/Table21[[#This Row],[Adj Close]]</f>
        <v>8.8195087533027168E-6</v>
      </c>
      <c r="M1189" s="6">
        <f t="shared" si="94"/>
        <v>3.8113333333333332</v>
      </c>
      <c r="N1189" s="11">
        <f>Table21[[#This Row],[Adj Close]]-Table21[[#This Row],[6-MA]]</f>
        <v>-3.1833333333333158E-2</v>
      </c>
      <c r="O1189" s="12">
        <f>(Table21[[#This Row],[Adj Close]]-M1189)^2</f>
        <v>1.0133611111110999E-3</v>
      </c>
      <c r="P1189" s="12">
        <f>ABS(Table21[[#This Row],[Erorr 3]])</f>
        <v>3.1833333333333158E-2</v>
      </c>
      <c r="Q1189" s="182">
        <f>Table21[[#This Row],[Abs Erorr 3]]/Table21[[#This Row],[Adj Close]]</f>
        <v>8.4226308594610808E-3</v>
      </c>
    </row>
    <row r="1190" spans="1:17" x14ac:dyDescent="0.3">
      <c r="A1190" s="72">
        <v>45190</v>
      </c>
      <c r="B1190" s="95">
        <v>3.6936</v>
      </c>
      <c r="C1190" s="6">
        <f t="shared" si="91"/>
        <v>3.7795000000000001</v>
      </c>
      <c r="D1190" s="19">
        <f>Table21[[#This Row],[Adj Close]]-Table21[[#This Row],[Naive Trend ]]</f>
        <v>-8.5900000000000087E-2</v>
      </c>
      <c r="E1190" s="7">
        <f t="shared" si="90"/>
        <v>7.3788100000000151E-3</v>
      </c>
      <c r="F1190" s="7">
        <f>ABS(Table21[[#This Row],[Erorr 1]])</f>
        <v>8.5900000000000087E-2</v>
      </c>
      <c r="G1190" s="8">
        <f>Table21[[#This Row],[Abs Erorr 1]]/Table21[[#This Row],[Adj Close]]</f>
        <v>2.3256443578081029E-2</v>
      </c>
      <c r="H1190" s="6">
        <f t="shared" si="93"/>
        <v>3.7890666666666668</v>
      </c>
      <c r="I1190" s="9">
        <f>(Table21[[#This Row],[Adj Close]]-Table21[[#This Row],[3-MA]])</f>
        <v>-9.5466666666666811E-2</v>
      </c>
      <c r="J1190" s="5">
        <f t="shared" si="92"/>
        <v>9.1138844444444717E-3</v>
      </c>
      <c r="K1190" s="5">
        <f>ABS(Table21[[#This Row],[Erorr 2]])</f>
        <v>9.5466666666666811E-2</v>
      </c>
      <c r="L1190" s="8">
        <f>Table21[[#This Row],[Abs Erorr 2]]/Table21[[#This Row],[Adj Close]]</f>
        <v>2.5846509277308537E-2</v>
      </c>
      <c r="M1190" s="6">
        <f t="shared" si="94"/>
        <v>3.797016666666666</v>
      </c>
      <c r="N1190" s="11">
        <f>Table21[[#This Row],[Adj Close]]-Table21[[#This Row],[6-MA]]</f>
        <v>-0.10341666666666605</v>
      </c>
      <c r="O1190" s="12">
        <f>(Table21[[#This Row],[Adj Close]]-M1190)^2</f>
        <v>1.0695006944444316E-2</v>
      </c>
      <c r="P1190" s="12">
        <f>ABS(Table21[[#This Row],[Erorr 3]])</f>
        <v>0.10341666666666605</v>
      </c>
      <c r="Q1190" s="182">
        <f>Table21[[#This Row],[Abs Erorr 3]]/Table21[[#This Row],[Adj Close]]</f>
        <v>2.7998880947223859E-2</v>
      </c>
    </row>
    <row r="1191" spans="1:17" x14ac:dyDescent="0.3">
      <c r="A1191" s="72">
        <v>45191</v>
      </c>
      <c r="B1191" s="95">
        <v>3.7126999999999999</v>
      </c>
      <c r="C1191" s="6">
        <f t="shared" si="91"/>
        <v>3.6936</v>
      </c>
      <c r="D1191" s="19">
        <f>Table21[[#This Row],[Adj Close]]-Table21[[#This Row],[Naive Trend ]]</f>
        <v>1.9099999999999895E-2</v>
      </c>
      <c r="E1191" s="7">
        <f t="shared" si="90"/>
        <v>3.6480999999999596E-4</v>
      </c>
      <c r="F1191" s="7">
        <f>ABS(Table21[[#This Row],[Erorr 1]])</f>
        <v>1.9099999999999895E-2</v>
      </c>
      <c r="G1191" s="8">
        <f>Table21[[#This Row],[Abs Erorr 1]]/Table21[[#This Row],[Adj Close]]</f>
        <v>5.1445039997844956E-3</v>
      </c>
      <c r="H1191" s="6">
        <f t="shared" si="93"/>
        <v>3.7636000000000003</v>
      </c>
      <c r="I1191" s="9">
        <f>(Table21[[#This Row],[Adj Close]]-Table21[[#This Row],[3-MA]])</f>
        <v>-5.0900000000000389E-2</v>
      </c>
      <c r="J1191" s="5">
        <f t="shared" si="92"/>
        <v>2.5908100000000397E-3</v>
      </c>
      <c r="K1191" s="5">
        <f>ABS(Table21[[#This Row],[Erorr 2]])</f>
        <v>5.0900000000000389E-2</v>
      </c>
      <c r="L1191" s="8">
        <f>Table21[[#This Row],[Abs Erorr 2]]/Table21[[#This Row],[Adj Close]]</f>
        <v>1.3709699140787134E-2</v>
      </c>
      <c r="M1191" s="6">
        <f t="shared" si="94"/>
        <v>3.7747499999999996</v>
      </c>
      <c r="N1191" s="11">
        <f>Table21[[#This Row],[Adj Close]]-Table21[[#This Row],[6-MA]]</f>
        <v>-6.2049999999999716E-2</v>
      </c>
      <c r="O1191" s="12">
        <f>(Table21[[#This Row],[Adj Close]]-M1191)^2</f>
        <v>3.8502024999999647E-3</v>
      </c>
      <c r="P1191" s="12">
        <f>ABS(Table21[[#This Row],[Erorr 3]])</f>
        <v>6.2049999999999716E-2</v>
      </c>
      <c r="Q1191" s="182">
        <f>Table21[[#This Row],[Abs Erorr 3]]/Table21[[#This Row],[Adj Close]]</f>
        <v>1.671290435532085E-2</v>
      </c>
    </row>
    <row r="1192" spans="1:17" x14ac:dyDescent="0.3">
      <c r="A1192" s="72">
        <v>45194</v>
      </c>
      <c r="B1192" s="95">
        <v>3.6554000000000002</v>
      </c>
      <c r="C1192" s="6">
        <f t="shared" si="91"/>
        <v>3.7126999999999999</v>
      </c>
      <c r="D1192" s="19">
        <f>Table21[[#This Row],[Adj Close]]-Table21[[#This Row],[Naive Trend ]]</f>
        <v>-5.7299999999999685E-2</v>
      </c>
      <c r="E1192" s="7">
        <f t="shared" si="90"/>
        <v>3.2832899999999639E-3</v>
      </c>
      <c r="F1192" s="7">
        <f>ABS(Table21[[#This Row],[Erorr 1]])</f>
        <v>5.7299999999999685E-2</v>
      </c>
      <c r="G1192" s="8">
        <f>Table21[[#This Row],[Abs Erorr 1]]/Table21[[#This Row],[Adj Close]]</f>
        <v>1.5675439076434778E-2</v>
      </c>
      <c r="H1192" s="6">
        <f t="shared" si="93"/>
        <v>3.7286000000000001</v>
      </c>
      <c r="I1192" s="9">
        <f>(Table21[[#This Row],[Adj Close]]-Table21[[#This Row],[3-MA]])</f>
        <v>-7.3199999999999932E-2</v>
      </c>
      <c r="J1192" s="5">
        <f t="shared" si="92"/>
        <v>5.3582399999999898E-3</v>
      </c>
      <c r="K1192" s="5">
        <f>ABS(Table21[[#This Row],[Erorr 2]])</f>
        <v>7.3199999999999932E-2</v>
      </c>
      <c r="L1192" s="8">
        <f>Table21[[#This Row],[Abs Erorr 2]]/Table21[[#This Row],[Adj Close]]</f>
        <v>2.0025168244241377E-2</v>
      </c>
      <c r="M1192" s="6">
        <f t="shared" si="94"/>
        <v>3.7540666666666667</v>
      </c>
      <c r="N1192" s="11">
        <f>Table21[[#This Row],[Adj Close]]-Table21[[#This Row],[6-MA]]</f>
        <v>-9.8666666666666458E-2</v>
      </c>
      <c r="O1192" s="12">
        <f>(Table21[[#This Row],[Adj Close]]-M1192)^2</f>
        <v>9.7351111111110694E-3</v>
      </c>
      <c r="P1192" s="12">
        <f>ABS(Table21[[#This Row],[Erorr 3]])</f>
        <v>9.8666666666666458E-2</v>
      </c>
      <c r="Q1192" s="182">
        <f>Table21[[#This Row],[Abs Erorr 3]]/Table21[[#This Row],[Adj Close]]</f>
        <v>2.6992030055990168E-2</v>
      </c>
    </row>
    <row r="1193" spans="1:17" x14ac:dyDescent="0.3">
      <c r="A1193" s="72">
        <v>45195</v>
      </c>
      <c r="B1193" s="95">
        <v>3.56</v>
      </c>
      <c r="C1193" s="6">
        <f t="shared" si="91"/>
        <v>3.6554000000000002</v>
      </c>
      <c r="D1193" s="19">
        <f>Table21[[#This Row],[Adj Close]]-Table21[[#This Row],[Naive Trend ]]</f>
        <v>-9.5400000000000151E-2</v>
      </c>
      <c r="E1193" s="7">
        <f t="shared" si="90"/>
        <v>9.1011600000000283E-3</v>
      </c>
      <c r="F1193" s="7">
        <f>ABS(Table21[[#This Row],[Erorr 1]])</f>
        <v>9.5400000000000151E-2</v>
      </c>
      <c r="G1193" s="8">
        <f>Table21[[#This Row],[Abs Erorr 1]]/Table21[[#This Row],[Adj Close]]</f>
        <v>2.6797752808988808E-2</v>
      </c>
      <c r="H1193" s="6">
        <f t="shared" si="93"/>
        <v>3.6872333333333334</v>
      </c>
      <c r="I1193" s="9">
        <f>(Table21[[#This Row],[Adj Close]]-Table21[[#This Row],[3-MA]])</f>
        <v>-0.12723333333333331</v>
      </c>
      <c r="J1193" s="5">
        <f t="shared" si="92"/>
        <v>1.6188321111111105E-2</v>
      </c>
      <c r="K1193" s="5">
        <f>ABS(Table21[[#This Row],[Erorr 2]])</f>
        <v>0.12723333333333331</v>
      </c>
      <c r="L1193" s="8">
        <f>Table21[[#This Row],[Abs Erorr 2]]/Table21[[#This Row],[Adj Close]]</f>
        <v>3.5739700374531828E-2</v>
      </c>
      <c r="M1193" s="6">
        <f t="shared" si="94"/>
        <v>3.7381499999999996</v>
      </c>
      <c r="N1193" s="11">
        <f>Table21[[#This Row],[Adj Close]]-Table21[[#This Row],[6-MA]]</f>
        <v>-0.17814999999999959</v>
      </c>
      <c r="O1193" s="12">
        <f>(Table21[[#This Row],[Adj Close]]-M1193)^2</f>
        <v>3.1737422499999855E-2</v>
      </c>
      <c r="P1193" s="12">
        <f>ABS(Table21[[#This Row],[Erorr 3]])</f>
        <v>0.17814999999999959</v>
      </c>
      <c r="Q1193" s="182">
        <f>Table21[[#This Row],[Abs Erorr 3]]/Table21[[#This Row],[Adj Close]]</f>
        <v>5.0042134831460555E-2</v>
      </c>
    </row>
    <row r="1194" spans="1:17" x14ac:dyDescent="0.3">
      <c r="A1194" s="72">
        <v>45196</v>
      </c>
      <c r="B1194" s="95">
        <v>3.5314000000000001</v>
      </c>
      <c r="C1194" s="6">
        <f t="shared" si="91"/>
        <v>3.56</v>
      </c>
      <c r="D1194" s="19">
        <f>Table21[[#This Row],[Adj Close]]-Table21[[#This Row],[Naive Trend ]]</f>
        <v>-2.8599999999999959E-2</v>
      </c>
      <c r="E1194" s="7">
        <f t="shared" si="90"/>
        <v>8.1795999999999768E-4</v>
      </c>
      <c r="F1194" s="7">
        <f>ABS(Table21[[#This Row],[Erorr 1]])</f>
        <v>2.8599999999999959E-2</v>
      </c>
      <c r="G1194" s="8">
        <f>Table21[[#This Row],[Abs Erorr 1]]/Table21[[#This Row],[Adj Close]]</f>
        <v>8.0987710256555361E-3</v>
      </c>
      <c r="H1194" s="6">
        <f t="shared" si="93"/>
        <v>3.6427</v>
      </c>
      <c r="I1194" s="9">
        <f>(Table21[[#This Row],[Adj Close]]-Table21[[#This Row],[3-MA]])</f>
        <v>-0.11129999999999995</v>
      </c>
      <c r="J1194" s="5">
        <f t="shared" si="92"/>
        <v>1.2387689999999989E-2</v>
      </c>
      <c r="K1194" s="5">
        <f>ABS(Table21[[#This Row],[Erorr 2]])</f>
        <v>0.11129999999999995</v>
      </c>
      <c r="L1194" s="8">
        <f>Table21[[#This Row],[Abs Erorr 2]]/Table21[[#This Row],[Adj Close]]</f>
        <v>3.1517245285156016E-2</v>
      </c>
      <c r="M1194" s="6">
        <f t="shared" si="94"/>
        <v>3.7031500000000004</v>
      </c>
      <c r="N1194" s="11">
        <f>Table21[[#This Row],[Adj Close]]-Table21[[#This Row],[6-MA]]</f>
        <v>-0.17175000000000029</v>
      </c>
      <c r="O1194" s="12">
        <f>(Table21[[#This Row],[Adj Close]]-M1194)^2</f>
        <v>2.9498062500000099E-2</v>
      </c>
      <c r="P1194" s="12">
        <f>ABS(Table21[[#This Row],[Erorr 3]])</f>
        <v>0.17175000000000029</v>
      </c>
      <c r="Q1194" s="182">
        <f>Table21[[#This Row],[Abs Erorr 3]]/Table21[[#This Row],[Adj Close]]</f>
        <v>4.8635102225746248E-2</v>
      </c>
    </row>
    <row r="1195" spans="1:17" x14ac:dyDescent="0.3">
      <c r="A1195" s="72">
        <v>45197</v>
      </c>
      <c r="B1195" s="95">
        <v>3.5505</v>
      </c>
      <c r="C1195" s="6">
        <f t="shared" si="91"/>
        <v>3.5314000000000001</v>
      </c>
      <c r="D1195" s="19">
        <f>Table21[[#This Row],[Adj Close]]-Table21[[#This Row],[Naive Trend ]]</f>
        <v>1.9099999999999895E-2</v>
      </c>
      <c r="E1195" s="7">
        <f t="shared" si="90"/>
        <v>3.6480999999999596E-4</v>
      </c>
      <c r="F1195" s="7">
        <f>ABS(Table21[[#This Row],[Erorr 1]])</f>
        <v>1.9099999999999895E-2</v>
      </c>
      <c r="G1195" s="8">
        <f>Table21[[#This Row],[Abs Erorr 1]]/Table21[[#This Row],[Adj Close]]</f>
        <v>5.379524010702688E-3</v>
      </c>
      <c r="H1195" s="6">
        <f t="shared" si="93"/>
        <v>3.5822666666666669</v>
      </c>
      <c r="I1195" s="9">
        <f>(Table21[[#This Row],[Adj Close]]-Table21[[#This Row],[3-MA]])</f>
        <v>-3.1766666666666943E-2</v>
      </c>
      <c r="J1195" s="5">
        <f t="shared" si="92"/>
        <v>1.0091211111111287E-3</v>
      </c>
      <c r="K1195" s="5">
        <f>ABS(Table21[[#This Row],[Erorr 2]])</f>
        <v>3.1766666666666943E-2</v>
      </c>
      <c r="L1195" s="8">
        <f>Table21[[#This Row],[Abs Erorr 2]]/Table21[[#This Row],[Adj Close]]</f>
        <v>8.9470966530536388E-3</v>
      </c>
      <c r="M1195" s="6">
        <f t="shared" si="94"/>
        <v>3.6554333333333333</v>
      </c>
      <c r="N1195" s="11">
        <f>Table21[[#This Row],[Adj Close]]-Table21[[#This Row],[6-MA]]</f>
        <v>-0.10493333333333332</v>
      </c>
      <c r="O1195" s="12">
        <f>(Table21[[#This Row],[Adj Close]]-M1195)^2</f>
        <v>1.1011004444444443E-2</v>
      </c>
      <c r="P1195" s="12">
        <f>ABS(Table21[[#This Row],[Erorr 3]])</f>
        <v>0.10493333333333332</v>
      </c>
      <c r="Q1195" s="182">
        <f>Table21[[#This Row],[Abs Erorr 3]]/Table21[[#This Row],[Adj Close]]</f>
        <v>2.9554522837159081E-2</v>
      </c>
    </row>
    <row r="1196" spans="1:17" x14ac:dyDescent="0.3">
      <c r="A1196" s="72">
        <v>45198</v>
      </c>
      <c r="B1196" s="95">
        <v>3.5695000000000001</v>
      </c>
      <c r="C1196" s="6">
        <f t="shared" si="91"/>
        <v>3.5505</v>
      </c>
      <c r="D1196" s="19">
        <f>Table21[[#This Row],[Adj Close]]-Table21[[#This Row],[Naive Trend ]]</f>
        <v>1.9000000000000128E-2</v>
      </c>
      <c r="E1196" s="7">
        <f t="shared" si="90"/>
        <v>3.6100000000000487E-4</v>
      </c>
      <c r="F1196" s="7">
        <f>ABS(Table21[[#This Row],[Erorr 1]])</f>
        <v>1.9000000000000128E-2</v>
      </c>
      <c r="G1196" s="8">
        <f>Table21[[#This Row],[Abs Erorr 1]]/Table21[[#This Row],[Adj Close]]</f>
        <v>5.322874352150197E-3</v>
      </c>
      <c r="H1196" s="6">
        <f t="shared" si="93"/>
        <v>3.5472999999999999</v>
      </c>
      <c r="I1196" s="9">
        <f>(Table21[[#This Row],[Adj Close]]-Table21[[#This Row],[3-MA]])</f>
        <v>2.220000000000022E-2</v>
      </c>
      <c r="J1196" s="5">
        <f t="shared" si="92"/>
        <v>4.9284000000000979E-4</v>
      </c>
      <c r="K1196" s="5">
        <f>ABS(Table21[[#This Row],[Erorr 2]])</f>
        <v>2.220000000000022E-2</v>
      </c>
      <c r="L1196" s="8">
        <f>Table21[[#This Row],[Abs Erorr 2]]/Table21[[#This Row],[Adj Close]]</f>
        <v>6.2193584535649863E-3</v>
      </c>
      <c r="M1196" s="6">
        <f t="shared" si="94"/>
        <v>3.6172666666666671</v>
      </c>
      <c r="N1196" s="11">
        <f>Table21[[#This Row],[Adj Close]]-Table21[[#This Row],[6-MA]]</f>
        <v>-4.7766666666666957E-2</v>
      </c>
      <c r="O1196" s="12">
        <f>(Table21[[#This Row],[Adj Close]]-M1196)^2</f>
        <v>2.2816544444444723E-3</v>
      </c>
      <c r="P1196" s="12">
        <f>ABS(Table21[[#This Row],[Erorr 3]])</f>
        <v>4.7766666666666957E-2</v>
      </c>
      <c r="Q1196" s="182">
        <f>Table21[[#This Row],[Abs Erorr 3]]/Table21[[#This Row],[Adj Close]]</f>
        <v>1.3381892888826715E-2</v>
      </c>
    </row>
    <row r="1197" spans="1:17" x14ac:dyDescent="0.3">
      <c r="A1197" s="72">
        <v>45201</v>
      </c>
      <c r="B1197" s="95">
        <v>3.5505</v>
      </c>
      <c r="C1197" s="6">
        <f t="shared" si="91"/>
        <v>3.5695000000000001</v>
      </c>
      <c r="D1197" s="19">
        <f>Table21[[#This Row],[Adj Close]]-Table21[[#This Row],[Naive Trend ]]</f>
        <v>-1.9000000000000128E-2</v>
      </c>
      <c r="E1197" s="7">
        <f t="shared" si="90"/>
        <v>3.6100000000000487E-4</v>
      </c>
      <c r="F1197" s="7">
        <f>ABS(Table21[[#This Row],[Erorr 1]])</f>
        <v>1.9000000000000128E-2</v>
      </c>
      <c r="G1197" s="8">
        <f>Table21[[#This Row],[Abs Erorr 1]]/Table21[[#This Row],[Adj Close]]</f>
        <v>5.3513589635263E-3</v>
      </c>
      <c r="H1197" s="6">
        <f t="shared" si="93"/>
        <v>3.5504666666666669</v>
      </c>
      <c r="I1197" s="9">
        <f>(Table21[[#This Row],[Adj Close]]-Table21[[#This Row],[3-MA]])</f>
        <v>3.3333333333107618E-5</v>
      </c>
      <c r="J1197" s="5">
        <f t="shared" si="92"/>
        <v>1.1111111110960634E-9</v>
      </c>
      <c r="K1197" s="5">
        <f>ABS(Table21[[#This Row],[Erorr 2]])</f>
        <v>3.3333333333107618E-5</v>
      </c>
      <c r="L1197" s="8">
        <f>Table21[[#This Row],[Abs Erorr 2]]/Table21[[#This Row],[Adj Close]]</f>
        <v>9.3883490587544339E-6</v>
      </c>
      <c r="M1197" s="6">
        <f t="shared" si="94"/>
        <v>3.5965833333333337</v>
      </c>
      <c r="N1197" s="11">
        <f>Table21[[#This Row],[Adj Close]]-Table21[[#This Row],[6-MA]]</f>
        <v>-4.6083333333333698E-2</v>
      </c>
      <c r="O1197" s="12">
        <f>(Table21[[#This Row],[Adj Close]]-M1197)^2</f>
        <v>2.1236736111111447E-3</v>
      </c>
      <c r="P1197" s="12">
        <f>ABS(Table21[[#This Row],[Erorr 3]])</f>
        <v>4.6083333333333698E-2</v>
      </c>
      <c r="Q1197" s="182">
        <f>Table21[[#This Row],[Abs Erorr 3]]/Table21[[#This Row],[Adj Close]]</f>
        <v>1.2979392573815998E-2</v>
      </c>
    </row>
    <row r="1198" spans="1:17" x14ac:dyDescent="0.3">
      <c r="A1198" s="72">
        <v>45202</v>
      </c>
      <c r="B1198" s="95">
        <v>3.5026999999999999</v>
      </c>
      <c r="C1198" s="6">
        <f t="shared" si="91"/>
        <v>3.5505</v>
      </c>
      <c r="D1198" s="19">
        <f>Table21[[#This Row],[Adj Close]]-Table21[[#This Row],[Naive Trend ]]</f>
        <v>-4.7800000000000065E-2</v>
      </c>
      <c r="E1198" s="7">
        <f t="shared" si="90"/>
        <v>2.2848400000000063E-3</v>
      </c>
      <c r="F1198" s="7">
        <f>ABS(Table21[[#This Row],[Erorr 1]])</f>
        <v>4.7800000000000065E-2</v>
      </c>
      <c r="G1198" s="8">
        <f>Table21[[#This Row],[Abs Erorr 1]]/Table21[[#This Row],[Adj Close]]</f>
        <v>1.3646615468067509E-2</v>
      </c>
      <c r="H1198" s="6">
        <f t="shared" si="93"/>
        <v>3.5568333333333335</v>
      </c>
      <c r="I1198" s="9">
        <f>(Table21[[#This Row],[Adj Close]]-Table21[[#This Row],[3-MA]])</f>
        <v>-5.4133333333333589E-2</v>
      </c>
      <c r="J1198" s="5">
        <f t="shared" si="92"/>
        <v>2.9304177777778055E-3</v>
      </c>
      <c r="K1198" s="5">
        <f>ABS(Table21[[#This Row],[Erorr 2]])</f>
        <v>5.4133333333333589E-2</v>
      </c>
      <c r="L1198" s="8">
        <f>Table21[[#This Row],[Abs Erorr 2]]/Table21[[#This Row],[Adj Close]]</f>
        <v>1.5454744435245265E-2</v>
      </c>
      <c r="M1198" s="6">
        <f t="shared" si="94"/>
        <v>3.56955</v>
      </c>
      <c r="N1198" s="11">
        <f>Table21[[#This Row],[Adj Close]]-Table21[[#This Row],[6-MA]]</f>
        <v>-6.6850000000000076E-2</v>
      </c>
      <c r="O1198" s="12">
        <f>(Table21[[#This Row],[Adj Close]]-M1198)^2</f>
        <v>4.4689225000000103E-3</v>
      </c>
      <c r="P1198" s="12">
        <f>ABS(Table21[[#This Row],[Erorr 3]])</f>
        <v>6.6850000000000076E-2</v>
      </c>
      <c r="Q1198" s="182">
        <f>Table21[[#This Row],[Abs Erorr 3]]/Table21[[#This Row],[Adj Close]]</f>
        <v>1.9085277071973071E-2</v>
      </c>
    </row>
    <row r="1199" spans="1:17" x14ac:dyDescent="0.3">
      <c r="A1199" s="72">
        <v>45203</v>
      </c>
      <c r="B1199" s="95">
        <v>3.4550000000000001</v>
      </c>
      <c r="C1199" s="6">
        <f t="shared" si="91"/>
        <v>3.5026999999999999</v>
      </c>
      <c r="D1199" s="19">
        <f>Table21[[#This Row],[Adj Close]]-Table21[[#This Row],[Naive Trend ]]</f>
        <v>-4.7699999999999854E-2</v>
      </c>
      <c r="E1199" s="7">
        <f t="shared" si="90"/>
        <v>2.2752899999999862E-3</v>
      </c>
      <c r="F1199" s="7">
        <f>ABS(Table21[[#This Row],[Erorr 1]])</f>
        <v>4.7699999999999854E-2</v>
      </c>
      <c r="G1199" s="8">
        <f>Table21[[#This Row],[Abs Erorr 1]]/Table21[[#This Row],[Adj Close]]</f>
        <v>1.3806078147612113E-2</v>
      </c>
      <c r="H1199" s="6">
        <f t="shared" si="93"/>
        <v>3.5409000000000002</v>
      </c>
      <c r="I1199" s="9">
        <f>(Table21[[#This Row],[Adj Close]]-Table21[[#This Row],[3-MA]])</f>
        <v>-8.5900000000000087E-2</v>
      </c>
      <c r="J1199" s="5">
        <f t="shared" si="92"/>
        <v>7.3788100000000151E-3</v>
      </c>
      <c r="K1199" s="5">
        <f>ABS(Table21[[#This Row],[Erorr 2]])</f>
        <v>8.5900000000000087E-2</v>
      </c>
      <c r="L1199" s="8">
        <f>Table21[[#This Row],[Abs Erorr 2]]/Table21[[#This Row],[Adj Close]]</f>
        <v>2.4862518089725061E-2</v>
      </c>
      <c r="M1199" s="6">
        <f t="shared" si="94"/>
        <v>3.5441000000000003</v>
      </c>
      <c r="N1199" s="11">
        <f>Table21[[#This Row],[Adj Close]]-Table21[[#This Row],[6-MA]]</f>
        <v>-8.9100000000000179E-2</v>
      </c>
      <c r="O1199" s="12">
        <f>(Table21[[#This Row],[Adj Close]]-M1199)^2</f>
        <v>7.9388100000000322E-3</v>
      </c>
      <c r="P1199" s="12">
        <f>ABS(Table21[[#This Row],[Erorr 3]])</f>
        <v>8.9100000000000179E-2</v>
      </c>
      <c r="Q1199" s="182">
        <f>Table21[[#This Row],[Abs Erorr 3]]/Table21[[#This Row],[Adj Close]]</f>
        <v>2.5788712011577477E-2</v>
      </c>
    </row>
    <row r="1200" spans="1:17" x14ac:dyDescent="0.3">
      <c r="A1200" s="72">
        <v>45204</v>
      </c>
      <c r="B1200" s="95">
        <v>3.3786999999999998</v>
      </c>
      <c r="C1200" s="6">
        <f t="shared" si="91"/>
        <v>3.4550000000000001</v>
      </c>
      <c r="D1200" s="19">
        <f>Table21[[#This Row],[Adj Close]]-Table21[[#This Row],[Naive Trend ]]</f>
        <v>-7.6300000000000257E-2</v>
      </c>
      <c r="E1200" s="7">
        <f t="shared" si="90"/>
        <v>5.8216900000000391E-3</v>
      </c>
      <c r="F1200" s="7">
        <f>ABS(Table21[[#This Row],[Erorr 1]])</f>
        <v>7.6300000000000257E-2</v>
      </c>
      <c r="G1200" s="8">
        <f>Table21[[#This Row],[Abs Erorr 1]]/Table21[[#This Row],[Adj Close]]</f>
        <v>2.258265013170754E-2</v>
      </c>
      <c r="H1200" s="6">
        <f t="shared" si="93"/>
        <v>3.5027333333333335</v>
      </c>
      <c r="I1200" s="9">
        <f>(Table21[[#This Row],[Adj Close]]-Table21[[#This Row],[3-MA]])</f>
        <v>-0.12403333333333366</v>
      </c>
      <c r="J1200" s="5">
        <f t="shared" si="92"/>
        <v>1.538426777777786E-2</v>
      </c>
      <c r="K1200" s="5">
        <f>ABS(Table21[[#This Row],[Erorr 2]])</f>
        <v>0.12403333333333366</v>
      </c>
      <c r="L1200" s="8">
        <f>Table21[[#This Row],[Abs Erorr 2]]/Table21[[#This Row],[Adj Close]]</f>
        <v>3.6710371839267668E-2</v>
      </c>
      <c r="M1200" s="6">
        <f t="shared" si="94"/>
        <v>3.5265999999999997</v>
      </c>
      <c r="N1200" s="11">
        <f>Table21[[#This Row],[Adj Close]]-Table21[[#This Row],[6-MA]]</f>
        <v>-0.14789999999999992</v>
      </c>
      <c r="O1200" s="12">
        <f>(Table21[[#This Row],[Adj Close]]-M1200)^2</f>
        <v>2.1874409999999976E-2</v>
      </c>
      <c r="P1200" s="12">
        <f>ABS(Table21[[#This Row],[Erorr 3]])</f>
        <v>0.14789999999999992</v>
      </c>
      <c r="Q1200" s="182">
        <f>Table21[[#This Row],[Abs Erorr 3]]/Table21[[#This Row],[Adj Close]]</f>
        <v>4.3774232693047602E-2</v>
      </c>
    </row>
    <row r="1201" spans="1:17" x14ac:dyDescent="0.3">
      <c r="A1201" s="72">
        <v>45205</v>
      </c>
      <c r="B1201" s="95">
        <v>3.3978000000000002</v>
      </c>
      <c r="C1201" s="6">
        <f t="shared" si="91"/>
        <v>3.3786999999999998</v>
      </c>
      <c r="D1201" s="19">
        <f>Table21[[#This Row],[Adj Close]]-Table21[[#This Row],[Naive Trend ]]</f>
        <v>1.9100000000000339E-2</v>
      </c>
      <c r="E1201" s="7">
        <f t="shared" si="90"/>
        <v>3.6481000000001293E-4</v>
      </c>
      <c r="F1201" s="7">
        <f>ABS(Table21[[#This Row],[Erorr 1]])</f>
        <v>1.9100000000000339E-2</v>
      </c>
      <c r="G1201" s="8">
        <f>Table21[[#This Row],[Abs Erorr 1]]/Table21[[#This Row],[Adj Close]]</f>
        <v>5.6212843604686383E-3</v>
      </c>
      <c r="H1201" s="6">
        <f t="shared" si="93"/>
        <v>3.4454666666666665</v>
      </c>
      <c r="I1201" s="9">
        <f>(Table21[[#This Row],[Adj Close]]-Table21[[#This Row],[3-MA]])</f>
        <v>-4.7666666666666302E-2</v>
      </c>
      <c r="J1201" s="5">
        <f t="shared" si="92"/>
        <v>2.2721111111110763E-3</v>
      </c>
      <c r="K1201" s="5">
        <f>ABS(Table21[[#This Row],[Erorr 2]])</f>
        <v>4.7666666666666302E-2</v>
      </c>
      <c r="L1201" s="8">
        <f>Table21[[#This Row],[Abs Erorr 2]]/Table21[[#This Row],[Adj Close]]</f>
        <v>1.4028685227696245E-2</v>
      </c>
      <c r="M1201" s="6">
        <f t="shared" si="94"/>
        <v>3.5011499999999995</v>
      </c>
      <c r="N1201" s="11">
        <f>Table21[[#This Row],[Adj Close]]-Table21[[#This Row],[6-MA]]</f>
        <v>-0.10334999999999939</v>
      </c>
      <c r="O1201" s="12">
        <f>(Table21[[#This Row],[Adj Close]]-M1201)^2</f>
        <v>1.0681222499999874E-2</v>
      </c>
      <c r="P1201" s="12">
        <f>ABS(Table21[[#This Row],[Erorr 3]])</f>
        <v>0.10334999999999939</v>
      </c>
      <c r="Q1201" s="182">
        <f>Table21[[#This Row],[Abs Erorr 3]]/Table21[[#This Row],[Adj Close]]</f>
        <v>3.0416740243686909E-2</v>
      </c>
    </row>
    <row r="1202" spans="1:17" x14ac:dyDescent="0.3">
      <c r="A1202" s="72">
        <v>45208</v>
      </c>
      <c r="B1202" s="95">
        <v>3.3978000000000002</v>
      </c>
      <c r="C1202" s="6">
        <f t="shared" si="91"/>
        <v>3.3978000000000002</v>
      </c>
      <c r="D1202" s="19">
        <f>Table21[[#This Row],[Adj Close]]-Table21[[#This Row],[Naive Trend ]]</f>
        <v>0</v>
      </c>
      <c r="E1202" s="7">
        <f t="shared" si="90"/>
        <v>0</v>
      </c>
      <c r="F1202" s="7">
        <f>ABS(Table21[[#This Row],[Erorr 1]])</f>
        <v>0</v>
      </c>
      <c r="G1202" s="8">
        <f>Table21[[#This Row],[Abs Erorr 1]]/Table21[[#This Row],[Adj Close]]</f>
        <v>0</v>
      </c>
      <c r="H1202" s="6">
        <f t="shared" si="93"/>
        <v>3.4105000000000003</v>
      </c>
      <c r="I1202" s="9">
        <f>(Table21[[#This Row],[Adj Close]]-Table21[[#This Row],[3-MA]])</f>
        <v>-1.2700000000000156E-2</v>
      </c>
      <c r="J1202" s="5">
        <f t="shared" si="92"/>
        <v>1.6129000000000395E-4</v>
      </c>
      <c r="K1202" s="5">
        <f>ABS(Table21[[#This Row],[Erorr 2]])</f>
        <v>1.2700000000000156E-2</v>
      </c>
      <c r="L1202" s="8">
        <f>Table21[[#This Row],[Abs Erorr 2]]/Table21[[#This Row],[Adj Close]]</f>
        <v>3.7377126375890738E-3</v>
      </c>
      <c r="M1202" s="6">
        <f t="shared" si="94"/>
        <v>3.4756999999999998</v>
      </c>
      <c r="N1202" s="11">
        <f>Table21[[#This Row],[Adj Close]]-Table21[[#This Row],[6-MA]]</f>
        <v>-7.7899999999999636E-2</v>
      </c>
      <c r="O1202" s="12">
        <f>(Table21[[#This Row],[Adj Close]]-M1202)^2</f>
        <v>6.0684099999999434E-3</v>
      </c>
      <c r="P1202" s="12">
        <f>ABS(Table21[[#This Row],[Erorr 3]])</f>
        <v>7.7899999999999636E-2</v>
      </c>
      <c r="Q1202" s="182">
        <f>Table21[[#This Row],[Abs Erorr 3]]/Table21[[#This Row],[Adj Close]]</f>
        <v>2.292659956442393E-2</v>
      </c>
    </row>
    <row r="1203" spans="1:17" x14ac:dyDescent="0.3">
      <c r="A1203" s="72">
        <v>45209</v>
      </c>
      <c r="B1203" s="95">
        <v>3.4359000000000002</v>
      </c>
      <c r="C1203" s="6">
        <f t="shared" si="91"/>
        <v>3.3978000000000002</v>
      </c>
      <c r="D1203" s="19">
        <f>Table21[[#This Row],[Adj Close]]-Table21[[#This Row],[Naive Trend ]]</f>
        <v>3.8100000000000023E-2</v>
      </c>
      <c r="E1203" s="7">
        <f t="shared" si="90"/>
        <v>1.4516100000000018E-3</v>
      </c>
      <c r="F1203" s="7">
        <f>ABS(Table21[[#This Row],[Erorr 1]])</f>
        <v>3.8100000000000023E-2</v>
      </c>
      <c r="G1203" s="8">
        <f>Table21[[#This Row],[Abs Erorr 1]]/Table21[[#This Row],[Adj Close]]</f>
        <v>1.1088797694927099E-2</v>
      </c>
      <c r="H1203" s="6">
        <f t="shared" si="93"/>
        <v>3.3914333333333335</v>
      </c>
      <c r="I1203" s="9">
        <f>(Table21[[#This Row],[Adj Close]]-Table21[[#This Row],[3-MA]])</f>
        <v>4.4466666666666654E-2</v>
      </c>
      <c r="J1203" s="5">
        <f t="shared" si="92"/>
        <v>1.9772844444444432E-3</v>
      </c>
      <c r="K1203" s="5">
        <f>ABS(Table21[[#This Row],[Erorr 2]])</f>
        <v>4.4466666666666654E-2</v>
      </c>
      <c r="L1203" s="8">
        <f>Table21[[#This Row],[Abs Erorr 2]]/Table21[[#This Row],[Adj Close]]</f>
        <v>1.2941781386730303E-2</v>
      </c>
      <c r="M1203" s="6">
        <f t="shared" si="94"/>
        <v>3.4470833333333335</v>
      </c>
      <c r="N1203" s="11">
        <f>Table21[[#This Row],[Adj Close]]-Table21[[#This Row],[6-MA]]</f>
        <v>-1.1183333333333323E-2</v>
      </c>
      <c r="O1203" s="12">
        <f>(Table21[[#This Row],[Adj Close]]-M1203)^2</f>
        <v>1.2506694444444421E-4</v>
      </c>
      <c r="P1203" s="12">
        <f>ABS(Table21[[#This Row],[Erorr 3]])</f>
        <v>1.1183333333333323E-2</v>
      </c>
      <c r="Q1203" s="182">
        <f>Table21[[#This Row],[Abs Erorr 3]]/Table21[[#This Row],[Adj Close]]</f>
        <v>3.2548483172773718E-3</v>
      </c>
    </row>
    <row r="1204" spans="1:17" x14ac:dyDescent="0.3">
      <c r="A1204" s="72">
        <v>45210</v>
      </c>
      <c r="B1204" s="95">
        <v>3.4073000000000002</v>
      </c>
      <c r="C1204" s="6">
        <f t="shared" si="91"/>
        <v>3.4359000000000002</v>
      </c>
      <c r="D1204" s="19">
        <f>Table21[[#This Row],[Adj Close]]-Table21[[#This Row],[Naive Trend ]]</f>
        <v>-2.8599999999999959E-2</v>
      </c>
      <c r="E1204" s="7">
        <f t="shared" si="90"/>
        <v>8.1795999999999768E-4</v>
      </c>
      <c r="F1204" s="7">
        <f>ABS(Table21[[#This Row],[Erorr 1]])</f>
        <v>2.8599999999999959E-2</v>
      </c>
      <c r="G1204" s="8">
        <f>Table21[[#This Row],[Abs Erorr 1]]/Table21[[#This Row],[Adj Close]]</f>
        <v>8.3937428462418796E-3</v>
      </c>
      <c r="H1204" s="6">
        <f t="shared" si="93"/>
        <v>3.4105000000000003</v>
      </c>
      <c r="I1204" s="9">
        <f>(Table21[[#This Row],[Adj Close]]-Table21[[#This Row],[3-MA]])</f>
        <v>-3.2000000000000917E-3</v>
      </c>
      <c r="J1204" s="5">
        <f t="shared" si="92"/>
        <v>1.0240000000000586E-5</v>
      </c>
      <c r="K1204" s="5">
        <f>ABS(Table21[[#This Row],[Erorr 2]])</f>
        <v>3.2000000000000917E-3</v>
      </c>
      <c r="L1204" s="8">
        <f>Table21[[#This Row],[Abs Erorr 2]]/Table21[[#This Row],[Adj Close]]</f>
        <v>9.3916003874037839E-4</v>
      </c>
      <c r="M1204" s="6">
        <f t="shared" si="94"/>
        <v>3.4279833333333332</v>
      </c>
      <c r="N1204" s="11">
        <f>Table21[[#This Row],[Adj Close]]-Table21[[#This Row],[6-MA]]</f>
        <v>-2.0683333333332943E-2</v>
      </c>
      <c r="O1204" s="12">
        <f>(Table21[[#This Row],[Adj Close]]-M1204)^2</f>
        <v>4.2780027777776161E-4</v>
      </c>
      <c r="P1204" s="12">
        <f>ABS(Table21[[#This Row],[Erorr 3]])</f>
        <v>2.0683333333332943E-2</v>
      </c>
      <c r="Q1204" s="182">
        <f>Table21[[#This Row],[Abs Erorr 3]]/Table21[[#This Row],[Adj Close]]</f>
        <v>6.0703000420664283E-3</v>
      </c>
    </row>
    <row r="1205" spans="1:17" x14ac:dyDescent="0.3">
      <c r="A1205" s="72">
        <v>45211</v>
      </c>
      <c r="B1205" s="95">
        <v>3.4073000000000002</v>
      </c>
      <c r="C1205" s="6">
        <f t="shared" si="91"/>
        <v>3.4073000000000002</v>
      </c>
      <c r="D1205" s="19">
        <f>Table21[[#This Row],[Adj Close]]-Table21[[#This Row],[Naive Trend ]]</f>
        <v>0</v>
      </c>
      <c r="E1205" s="7">
        <f t="shared" si="90"/>
        <v>0</v>
      </c>
      <c r="F1205" s="7">
        <f>ABS(Table21[[#This Row],[Erorr 1]])</f>
        <v>0</v>
      </c>
      <c r="G1205" s="8">
        <f>Table21[[#This Row],[Abs Erorr 1]]/Table21[[#This Row],[Adj Close]]</f>
        <v>0</v>
      </c>
      <c r="H1205" s="6">
        <f t="shared" si="93"/>
        <v>3.4136666666666664</v>
      </c>
      <c r="I1205" s="9">
        <f>(Table21[[#This Row],[Adj Close]]-Table21[[#This Row],[3-MA]])</f>
        <v>-6.3666666666661875E-3</v>
      </c>
      <c r="J1205" s="5">
        <f t="shared" si="92"/>
        <v>4.0534444444438346E-5</v>
      </c>
      <c r="K1205" s="5">
        <f>ABS(Table21[[#This Row],[Erorr 2]])</f>
        <v>6.3666666666661875E-3</v>
      </c>
      <c r="L1205" s="8">
        <f>Table21[[#This Row],[Abs Erorr 2]]/Table21[[#This Row],[Adj Close]]</f>
        <v>1.8685371604103506E-3</v>
      </c>
      <c r="M1205" s="6">
        <f t="shared" si="94"/>
        <v>3.4120833333333334</v>
      </c>
      <c r="N1205" s="11">
        <f>Table21[[#This Row],[Adj Close]]-Table21[[#This Row],[6-MA]]</f>
        <v>-4.7833333333331396E-3</v>
      </c>
      <c r="O1205" s="12">
        <f>(Table21[[#This Row],[Adj Close]]-M1205)^2</f>
        <v>2.2880277777775924E-5</v>
      </c>
      <c r="P1205" s="12">
        <f>ABS(Table21[[#This Row],[Erorr 3]])</f>
        <v>4.7833333333331396E-3</v>
      </c>
      <c r="Q1205" s="182">
        <f>Table21[[#This Row],[Abs Erorr 3]]/Table21[[#This Row],[Adj Close]]</f>
        <v>1.4038485995753645E-3</v>
      </c>
    </row>
    <row r="1206" spans="1:17" x14ac:dyDescent="0.3">
      <c r="A1206" s="72">
        <v>45212</v>
      </c>
      <c r="B1206" s="95">
        <v>3.35</v>
      </c>
      <c r="C1206" s="6">
        <f t="shared" si="91"/>
        <v>3.4073000000000002</v>
      </c>
      <c r="D1206" s="19">
        <f>Table21[[#This Row],[Adj Close]]-Table21[[#This Row],[Naive Trend ]]</f>
        <v>-5.7300000000000129E-2</v>
      </c>
      <c r="E1206" s="7">
        <f t="shared" si="90"/>
        <v>3.2832900000000147E-3</v>
      </c>
      <c r="F1206" s="7">
        <f>ABS(Table21[[#This Row],[Erorr 1]])</f>
        <v>5.7300000000000129E-2</v>
      </c>
      <c r="G1206" s="8">
        <f>Table21[[#This Row],[Abs Erorr 1]]/Table21[[#This Row],[Adj Close]]</f>
        <v>1.7104477611940335E-2</v>
      </c>
      <c r="H1206" s="6">
        <f t="shared" si="93"/>
        <v>3.4168333333333334</v>
      </c>
      <c r="I1206" s="9">
        <f>(Table21[[#This Row],[Adj Close]]-Table21[[#This Row],[3-MA]])</f>
        <v>-6.68333333333333E-2</v>
      </c>
      <c r="J1206" s="5">
        <f t="shared" si="92"/>
        <v>4.4666944444444398E-3</v>
      </c>
      <c r="K1206" s="5">
        <f>ABS(Table21[[#This Row],[Erorr 2]])</f>
        <v>6.68333333333333E-2</v>
      </c>
      <c r="L1206" s="8">
        <f>Table21[[#This Row],[Abs Erorr 2]]/Table21[[#This Row],[Adj Close]]</f>
        <v>1.9950248756218893E-2</v>
      </c>
      <c r="M1206" s="6">
        <f t="shared" si="94"/>
        <v>3.4041333333333337</v>
      </c>
      <c r="N1206" s="11">
        <f>Table21[[#This Row],[Adj Close]]-Table21[[#This Row],[6-MA]]</f>
        <v>-5.4133333333333589E-2</v>
      </c>
      <c r="O1206" s="12">
        <f>(Table21[[#This Row],[Adj Close]]-M1206)^2</f>
        <v>2.9304177777778055E-3</v>
      </c>
      <c r="P1206" s="12">
        <f>ABS(Table21[[#This Row],[Erorr 3]])</f>
        <v>5.4133333333333589E-2</v>
      </c>
      <c r="Q1206" s="182">
        <f>Table21[[#This Row],[Abs Erorr 3]]/Table21[[#This Row],[Adj Close]]</f>
        <v>1.6159203980099578E-2</v>
      </c>
    </row>
    <row r="1207" spans="1:17" x14ac:dyDescent="0.3">
      <c r="A1207" s="72">
        <v>45215</v>
      </c>
      <c r="B1207" s="95">
        <v>3.4359000000000002</v>
      </c>
      <c r="C1207" s="6">
        <f t="shared" si="91"/>
        <v>3.35</v>
      </c>
      <c r="D1207" s="19">
        <f>Table21[[#This Row],[Adj Close]]-Table21[[#This Row],[Naive Trend ]]</f>
        <v>8.5900000000000087E-2</v>
      </c>
      <c r="E1207" s="7">
        <f t="shared" si="90"/>
        <v>7.3788100000000151E-3</v>
      </c>
      <c r="F1207" s="7">
        <f>ABS(Table21[[#This Row],[Erorr 1]])</f>
        <v>8.5900000000000087E-2</v>
      </c>
      <c r="G1207" s="8">
        <f>Table21[[#This Row],[Abs Erorr 1]]/Table21[[#This Row],[Adj Close]]</f>
        <v>2.5000727611397329E-2</v>
      </c>
      <c r="H1207" s="6">
        <f t="shared" si="93"/>
        <v>3.3881999999999999</v>
      </c>
      <c r="I1207" s="9">
        <f>(Table21[[#This Row],[Adj Close]]-Table21[[#This Row],[3-MA]])</f>
        <v>4.7700000000000298E-2</v>
      </c>
      <c r="J1207" s="5">
        <f t="shared" si="92"/>
        <v>2.2752900000000283E-3</v>
      </c>
      <c r="K1207" s="5">
        <f>ABS(Table21[[#This Row],[Erorr 2]])</f>
        <v>4.7700000000000298E-2</v>
      </c>
      <c r="L1207" s="8">
        <f>Table21[[#This Row],[Abs Erorr 2]]/Table21[[#This Row],[Adj Close]]</f>
        <v>1.38828254605781E-2</v>
      </c>
      <c r="M1207" s="6">
        <f t="shared" si="94"/>
        <v>3.3993500000000001</v>
      </c>
      <c r="N1207" s="11">
        <f>Table21[[#This Row],[Adj Close]]-Table21[[#This Row],[6-MA]]</f>
        <v>3.6550000000000082E-2</v>
      </c>
      <c r="O1207" s="12">
        <f>(Table21[[#This Row],[Adj Close]]-M1207)^2</f>
        <v>1.3359025000000059E-3</v>
      </c>
      <c r="P1207" s="12">
        <f>ABS(Table21[[#This Row],[Erorr 3]])</f>
        <v>3.6550000000000082E-2</v>
      </c>
      <c r="Q1207" s="182">
        <f>Table21[[#This Row],[Abs Erorr 3]]/Table21[[#This Row],[Adj Close]]</f>
        <v>1.0637678628598062E-2</v>
      </c>
    </row>
    <row r="1208" spans="1:17" x14ac:dyDescent="0.3">
      <c r="A1208" s="72">
        <v>45216</v>
      </c>
      <c r="B1208" s="95">
        <v>3.3309000000000002</v>
      </c>
      <c r="C1208" s="6">
        <f t="shared" si="91"/>
        <v>3.4359000000000002</v>
      </c>
      <c r="D1208" s="19">
        <f>Table21[[#This Row],[Adj Close]]-Table21[[#This Row],[Naive Trend ]]</f>
        <v>-0.10499999999999998</v>
      </c>
      <c r="E1208" s="7">
        <f t="shared" si="90"/>
        <v>1.1024999999999997E-2</v>
      </c>
      <c r="F1208" s="7">
        <f>ABS(Table21[[#This Row],[Erorr 1]])</f>
        <v>0.10499999999999998</v>
      </c>
      <c r="G1208" s="8">
        <f>Table21[[#This Row],[Abs Erorr 1]]/Table21[[#This Row],[Adj Close]]</f>
        <v>3.1523011798612978E-2</v>
      </c>
      <c r="H1208" s="6">
        <f t="shared" si="93"/>
        <v>3.3977333333333335</v>
      </c>
      <c r="I1208" s="9">
        <f>(Table21[[#This Row],[Adj Close]]-Table21[[#This Row],[3-MA]])</f>
        <v>-6.68333333333333E-2</v>
      </c>
      <c r="J1208" s="5">
        <f t="shared" si="92"/>
        <v>4.4666944444444398E-3</v>
      </c>
      <c r="K1208" s="5">
        <f>ABS(Table21[[#This Row],[Erorr 2]])</f>
        <v>6.68333333333333E-2</v>
      </c>
      <c r="L1208" s="8">
        <f>Table21[[#This Row],[Abs Erorr 2]]/Table21[[#This Row],[Adj Close]]</f>
        <v>2.0064647192450477E-2</v>
      </c>
      <c r="M1208" s="6">
        <f t="shared" si="94"/>
        <v>3.4056999999999999</v>
      </c>
      <c r="N1208" s="11">
        <f>Table21[[#This Row],[Adj Close]]-Table21[[#This Row],[6-MA]]</f>
        <v>-7.4799999999999756E-2</v>
      </c>
      <c r="O1208" s="12">
        <f>(Table21[[#This Row],[Adj Close]]-M1208)^2</f>
        <v>5.5950399999999635E-3</v>
      </c>
      <c r="P1208" s="12">
        <f>ABS(Table21[[#This Row],[Erorr 3]])</f>
        <v>7.4799999999999756E-2</v>
      </c>
      <c r="Q1208" s="182">
        <f>Table21[[#This Row],[Abs Erorr 3]]/Table21[[#This Row],[Adj Close]]</f>
        <v>2.2456393167011843E-2</v>
      </c>
    </row>
    <row r="1209" spans="1:17" x14ac:dyDescent="0.3">
      <c r="A1209" s="72">
        <v>45217</v>
      </c>
      <c r="B1209" s="95">
        <v>3.2355</v>
      </c>
      <c r="C1209" s="6">
        <f t="shared" si="91"/>
        <v>3.3309000000000002</v>
      </c>
      <c r="D1209" s="19">
        <f>Table21[[#This Row],[Adj Close]]-Table21[[#This Row],[Naive Trend ]]</f>
        <v>-9.5400000000000151E-2</v>
      </c>
      <c r="E1209" s="7">
        <f t="shared" si="90"/>
        <v>9.1011600000000283E-3</v>
      </c>
      <c r="F1209" s="7">
        <f>ABS(Table21[[#This Row],[Erorr 1]])</f>
        <v>9.5400000000000151E-2</v>
      </c>
      <c r="G1209" s="8">
        <f>Table21[[#This Row],[Abs Erorr 1]]/Table21[[#This Row],[Adj Close]]</f>
        <v>2.9485396383866526E-2</v>
      </c>
      <c r="H1209" s="6">
        <f t="shared" si="93"/>
        <v>3.3722666666666665</v>
      </c>
      <c r="I1209" s="9">
        <f>(Table21[[#This Row],[Adj Close]]-Table21[[#This Row],[3-MA]])</f>
        <v>-0.13676666666666648</v>
      </c>
      <c r="J1209" s="5">
        <f t="shared" si="92"/>
        <v>1.8705121111111059E-2</v>
      </c>
      <c r="K1209" s="5">
        <f>ABS(Table21[[#This Row],[Erorr 2]])</f>
        <v>0.13676666666666648</v>
      </c>
      <c r="L1209" s="8">
        <f>Table21[[#This Row],[Abs Erorr 2]]/Table21[[#This Row],[Adj Close]]</f>
        <v>4.2270643383299791E-2</v>
      </c>
      <c r="M1209" s="6">
        <f t="shared" si="94"/>
        <v>3.3945500000000002</v>
      </c>
      <c r="N1209" s="11">
        <f>Table21[[#This Row],[Adj Close]]-Table21[[#This Row],[6-MA]]</f>
        <v>-0.15905000000000014</v>
      </c>
      <c r="O1209" s="12">
        <f>(Table21[[#This Row],[Adj Close]]-M1209)^2</f>
        <v>2.5296902500000044E-2</v>
      </c>
      <c r="P1209" s="12">
        <f>ABS(Table21[[#This Row],[Erorr 3]])</f>
        <v>0.15905000000000014</v>
      </c>
      <c r="Q1209" s="182">
        <f>Table21[[#This Row],[Abs Erorr 3]]/Table21[[#This Row],[Adj Close]]</f>
        <v>4.9157780868490229E-2</v>
      </c>
    </row>
    <row r="1210" spans="1:17" x14ac:dyDescent="0.3">
      <c r="A1210" s="72">
        <v>45218</v>
      </c>
      <c r="B1210" s="95">
        <v>3.0636999999999999</v>
      </c>
      <c r="C1210" s="6">
        <f t="shared" si="91"/>
        <v>3.2355</v>
      </c>
      <c r="D1210" s="19">
        <f>Table21[[#This Row],[Adj Close]]-Table21[[#This Row],[Naive Trend ]]</f>
        <v>-0.17180000000000017</v>
      </c>
      <c r="E1210" s="7">
        <f t="shared" si="90"/>
        <v>2.9515240000000061E-2</v>
      </c>
      <c r="F1210" s="7">
        <f>ABS(Table21[[#This Row],[Erorr 1]])</f>
        <v>0.17180000000000017</v>
      </c>
      <c r="G1210" s="8">
        <f>Table21[[#This Row],[Abs Erorr 1]]/Table21[[#This Row],[Adj Close]]</f>
        <v>5.6075986552208176E-2</v>
      </c>
      <c r="H1210" s="6">
        <f t="shared" si="93"/>
        <v>3.3340999999999998</v>
      </c>
      <c r="I1210" s="9">
        <f>(Table21[[#This Row],[Adj Close]]-Table21[[#This Row],[3-MA]])</f>
        <v>-0.27039999999999997</v>
      </c>
      <c r="J1210" s="5">
        <f t="shared" si="92"/>
        <v>7.3116159999999986E-2</v>
      </c>
      <c r="K1210" s="5">
        <f>ABS(Table21[[#This Row],[Erorr 2]])</f>
        <v>0.27039999999999997</v>
      </c>
      <c r="L1210" s="8">
        <f>Table21[[#This Row],[Abs Erorr 2]]/Table21[[#This Row],[Adj Close]]</f>
        <v>8.8259294317328721E-2</v>
      </c>
      <c r="M1210" s="6">
        <f t="shared" si="94"/>
        <v>3.3611499999999999</v>
      </c>
      <c r="N1210" s="11">
        <f>Table21[[#This Row],[Adj Close]]-Table21[[#This Row],[6-MA]]</f>
        <v>-0.29744999999999999</v>
      </c>
      <c r="O1210" s="12">
        <f>(Table21[[#This Row],[Adj Close]]-M1210)^2</f>
        <v>8.8476502499999998E-2</v>
      </c>
      <c r="P1210" s="12">
        <f>ABS(Table21[[#This Row],[Erorr 3]])</f>
        <v>0.29744999999999999</v>
      </c>
      <c r="Q1210" s="182">
        <f>Table21[[#This Row],[Abs Erorr 3]]/Table21[[#This Row],[Adj Close]]</f>
        <v>9.7088487776218299E-2</v>
      </c>
    </row>
    <row r="1211" spans="1:17" x14ac:dyDescent="0.3">
      <c r="A1211" s="72">
        <v>45219</v>
      </c>
      <c r="B1211" s="95">
        <v>3.0350999999999999</v>
      </c>
      <c r="C1211" s="6">
        <f t="shared" si="91"/>
        <v>3.0636999999999999</v>
      </c>
      <c r="D1211" s="19">
        <f>Table21[[#This Row],[Adj Close]]-Table21[[#This Row],[Naive Trend ]]</f>
        <v>-2.8599999999999959E-2</v>
      </c>
      <c r="E1211" s="7">
        <f t="shared" si="90"/>
        <v>8.1795999999999768E-4</v>
      </c>
      <c r="F1211" s="7">
        <f>ABS(Table21[[#This Row],[Erorr 1]])</f>
        <v>2.8599999999999959E-2</v>
      </c>
      <c r="G1211" s="8">
        <f>Table21[[#This Row],[Abs Erorr 1]]/Table21[[#This Row],[Adj Close]]</f>
        <v>9.4230832592006718E-3</v>
      </c>
      <c r="H1211" s="6">
        <f t="shared" si="93"/>
        <v>3.2100333333333331</v>
      </c>
      <c r="I1211" s="9">
        <f>(Table21[[#This Row],[Adj Close]]-Table21[[#This Row],[3-MA]])</f>
        <v>-0.17493333333333316</v>
      </c>
      <c r="J1211" s="5">
        <f t="shared" si="92"/>
        <v>3.0601671111111051E-2</v>
      </c>
      <c r="K1211" s="5">
        <f>ABS(Table21[[#This Row],[Erorr 2]])</f>
        <v>0.17493333333333316</v>
      </c>
      <c r="L1211" s="8">
        <f>Table21[[#This Row],[Abs Erorr 2]]/Table21[[#This Row],[Adj Close]]</f>
        <v>5.763676100732535E-2</v>
      </c>
      <c r="M1211" s="6">
        <f t="shared" si="94"/>
        <v>3.3038833333333333</v>
      </c>
      <c r="N1211" s="11">
        <f>Table21[[#This Row],[Adj Close]]-Table21[[#This Row],[6-MA]]</f>
        <v>-0.26878333333333337</v>
      </c>
      <c r="O1211" s="12">
        <f>(Table21[[#This Row],[Adj Close]]-M1211)^2</f>
        <v>7.2244480277777801E-2</v>
      </c>
      <c r="P1211" s="12">
        <f>ABS(Table21[[#This Row],[Erorr 3]])</f>
        <v>0.26878333333333337</v>
      </c>
      <c r="Q1211" s="182">
        <f>Table21[[#This Row],[Abs Erorr 3]]/Table21[[#This Row],[Adj Close]]</f>
        <v>8.8558312191800395E-2</v>
      </c>
    </row>
    <row r="1212" spans="1:17" x14ac:dyDescent="0.3">
      <c r="A1212" s="72">
        <v>45222</v>
      </c>
      <c r="B1212" s="95">
        <v>3.0466000000000002</v>
      </c>
      <c r="C1212" s="6">
        <f t="shared" si="91"/>
        <v>3.0350999999999999</v>
      </c>
      <c r="D1212" s="19">
        <f>Table21[[#This Row],[Adj Close]]-Table21[[#This Row],[Naive Trend ]]</f>
        <v>1.1500000000000288E-2</v>
      </c>
      <c r="E1212" s="7">
        <f t="shared" si="90"/>
        <v>1.3225000000000663E-4</v>
      </c>
      <c r="F1212" s="7">
        <f>ABS(Table21[[#This Row],[Erorr 1]])</f>
        <v>1.1500000000000288E-2</v>
      </c>
      <c r="G1212" s="8">
        <f>Table21[[#This Row],[Abs Erorr 1]]/Table21[[#This Row],[Adj Close]]</f>
        <v>3.7746996652006457E-3</v>
      </c>
      <c r="H1212" s="6">
        <f t="shared" si="93"/>
        <v>3.1114333333333328</v>
      </c>
      <c r="I1212" s="9">
        <f>(Table21[[#This Row],[Adj Close]]-Table21[[#This Row],[3-MA]])</f>
        <v>-6.4833333333332632E-2</v>
      </c>
      <c r="J1212" s="5">
        <f t="shared" si="92"/>
        <v>4.2033611111110206E-3</v>
      </c>
      <c r="K1212" s="5">
        <f>ABS(Table21[[#This Row],[Erorr 2]])</f>
        <v>6.4833333333332632E-2</v>
      </c>
      <c r="L1212" s="8">
        <f>Table21[[#This Row],[Abs Erorr 2]]/Table21[[#This Row],[Adj Close]]</f>
        <v>2.1280553184970994E-2</v>
      </c>
      <c r="M1212" s="6">
        <f t="shared" si="94"/>
        <v>3.2418499999999999</v>
      </c>
      <c r="N1212" s="11">
        <f>Table21[[#This Row],[Adj Close]]-Table21[[#This Row],[6-MA]]</f>
        <v>-0.1952499999999997</v>
      </c>
      <c r="O1212" s="12">
        <f>(Table21[[#This Row],[Adj Close]]-M1212)^2</f>
        <v>3.8122562499999881E-2</v>
      </c>
      <c r="P1212" s="12">
        <f>ABS(Table21[[#This Row],[Erorr 3]])</f>
        <v>0.1952499999999997</v>
      </c>
      <c r="Q1212" s="182">
        <f>Table21[[#This Row],[Abs Erorr 3]]/Table21[[#This Row],[Adj Close]]</f>
        <v>6.4087835620035352E-2</v>
      </c>
    </row>
    <row r="1213" spans="1:17" x14ac:dyDescent="0.3">
      <c r="A1213" s="72">
        <v>45223</v>
      </c>
      <c r="B1213" s="95">
        <v>3.1044999999999998</v>
      </c>
      <c r="C1213" s="6">
        <f t="shared" si="91"/>
        <v>3.0466000000000002</v>
      </c>
      <c r="D1213" s="19">
        <f>Table21[[#This Row],[Adj Close]]-Table21[[#This Row],[Naive Trend ]]</f>
        <v>5.7899999999999618E-2</v>
      </c>
      <c r="E1213" s="7">
        <f t="shared" si="90"/>
        <v>3.3524099999999559E-3</v>
      </c>
      <c r="F1213" s="7">
        <f>ABS(Table21[[#This Row],[Erorr 1]])</f>
        <v>5.7899999999999618E-2</v>
      </c>
      <c r="G1213" s="8">
        <f>Table21[[#This Row],[Abs Erorr 1]]/Table21[[#This Row],[Adj Close]]</f>
        <v>1.8650346271541191E-2</v>
      </c>
      <c r="H1213" s="6">
        <f t="shared" si="93"/>
        <v>3.0484666666666667</v>
      </c>
      <c r="I1213" s="9">
        <f>(Table21[[#This Row],[Adj Close]]-Table21[[#This Row],[3-MA]])</f>
        <v>5.6033333333333157E-2</v>
      </c>
      <c r="J1213" s="5">
        <f t="shared" si="92"/>
        <v>3.1397344444444248E-3</v>
      </c>
      <c r="K1213" s="5">
        <f>ABS(Table21[[#This Row],[Erorr 2]])</f>
        <v>5.6033333333333157E-2</v>
      </c>
      <c r="L1213" s="8">
        <f>Table21[[#This Row],[Abs Erorr 2]]/Table21[[#This Row],[Adj Close]]</f>
        <v>1.8049068556396573E-2</v>
      </c>
      <c r="M1213" s="6">
        <f t="shared" si="94"/>
        <v>3.1912833333333332</v>
      </c>
      <c r="N1213" s="11">
        <f>Table21[[#This Row],[Adj Close]]-Table21[[#This Row],[6-MA]]</f>
        <v>-8.6783333333333434E-2</v>
      </c>
      <c r="O1213" s="12">
        <f>(Table21[[#This Row],[Adj Close]]-M1213)^2</f>
        <v>7.5313469444444623E-3</v>
      </c>
      <c r="P1213" s="12">
        <f>ABS(Table21[[#This Row],[Erorr 3]])</f>
        <v>8.6783333333333434E-2</v>
      </c>
      <c r="Q1213" s="182">
        <f>Table21[[#This Row],[Abs Erorr 3]]/Table21[[#This Row],[Adj Close]]</f>
        <v>2.795404520319969E-2</v>
      </c>
    </row>
    <row r="1214" spans="1:17" x14ac:dyDescent="0.3">
      <c r="A1214" s="72">
        <v>45224</v>
      </c>
      <c r="B1214" s="95">
        <v>3.0948000000000002</v>
      </c>
      <c r="C1214" s="6">
        <f t="shared" si="91"/>
        <v>3.1044999999999998</v>
      </c>
      <c r="D1214" s="19">
        <f>Table21[[#This Row],[Adj Close]]-Table21[[#This Row],[Naive Trend ]]</f>
        <v>-9.6999999999995978E-3</v>
      </c>
      <c r="E1214" s="7">
        <f t="shared" si="90"/>
        <v>9.4089999999992196E-5</v>
      </c>
      <c r="F1214" s="7">
        <f>ABS(Table21[[#This Row],[Erorr 1]])</f>
        <v>9.6999999999995978E-3</v>
      </c>
      <c r="G1214" s="8">
        <f>Table21[[#This Row],[Abs Erorr 1]]/Table21[[#This Row],[Adj Close]]</f>
        <v>3.1342897763989908E-3</v>
      </c>
      <c r="H1214" s="6">
        <f t="shared" si="93"/>
        <v>3.0620666666666665</v>
      </c>
      <c r="I1214" s="9">
        <f>(Table21[[#This Row],[Adj Close]]-Table21[[#This Row],[3-MA]])</f>
        <v>3.2733333333333725E-2</v>
      </c>
      <c r="J1214" s="5">
        <f t="shared" si="92"/>
        <v>1.0714711111111368E-3</v>
      </c>
      <c r="K1214" s="5">
        <f>ABS(Table21[[#This Row],[Erorr 2]])</f>
        <v>3.2733333333333725E-2</v>
      </c>
      <c r="L1214" s="8">
        <f>Table21[[#This Row],[Abs Erorr 2]]/Table21[[#This Row],[Adj Close]]</f>
        <v>1.057688165094149E-2</v>
      </c>
      <c r="M1214" s="6">
        <f t="shared" si="94"/>
        <v>3.1360499999999996</v>
      </c>
      <c r="N1214" s="11">
        <f>Table21[[#This Row],[Adj Close]]-Table21[[#This Row],[6-MA]]</f>
        <v>-4.1249999999999343E-2</v>
      </c>
      <c r="O1214" s="12">
        <f>(Table21[[#This Row],[Adj Close]]-M1214)^2</f>
        <v>1.7015624999999457E-3</v>
      </c>
      <c r="P1214" s="12">
        <f>ABS(Table21[[#This Row],[Erorr 3]])</f>
        <v>4.1249999999999343E-2</v>
      </c>
      <c r="Q1214" s="182">
        <f>Table21[[#This Row],[Abs Erorr 3]]/Table21[[#This Row],[Adj Close]]</f>
        <v>1.3328809616130069E-2</v>
      </c>
    </row>
    <row r="1215" spans="1:17" x14ac:dyDescent="0.3">
      <c r="A1215" s="72">
        <v>45225</v>
      </c>
      <c r="B1215" s="95">
        <v>3.1238000000000001</v>
      </c>
      <c r="C1215" s="6">
        <f t="shared" si="91"/>
        <v>3.0948000000000002</v>
      </c>
      <c r="D1215" s="19">
        <f>Table21[[#This Row],[Adj Close]]-Table21[[#This Row],[Naive Trend ]]</f>
        <v>2.8999999999999915E-2</v>
      </c>
      <c r="E1215" s="7">
        <f t="shared" si="90"/>
        <v>8.4099999999999507E-4</v>
      </c>
      <c r="F1215" s="7">
        <f>ABS(Table21[[#This Row],[Erorr 1]])</f>
        <v>2.8999999999999915E-2</v>
      </c>
      <c r="G1215" s="8">
        <f>Table21[[#This Row],[Abs Erorr 1]]/Table21[[#This Row],[Adj Close]]</f>
        <v>9.2835648889173158E-3</v>
      </c>
      <c r="H1215" s="6">
        <f t="shared" si="93"/>
        <v>3.0819666666666663</v>
      </c>
      <c r="I1215" s="9">
        <f>(Table21[[#This Row],[Adj Close]]-Table21[[#This Row],[3-MA]])</f>
        <v>4.1833333333333833E-2</v>
      </c>
      <c r="J1215" s="5">
        <f t="shared" si="92"/>
        <v>1.7500277777778195E-3</v>
      </c>
      <c r="K1215" s="5">
        <f>ABS(Table21[[#This Row],[Erorr 2]])</f>
        <v>4.1833333333333833E-2</v>
      </c>
      <c r="L1215" s="8">
        <f>Table21[[#This Row],[Abs Erorr 2]]/Table21[[#This Row],[Adj Close]]</f>
        <v>1.3391809121369431E-2</v>
      </c>
      <c r="M1215" s="6">
        <f t="shared" si="94"/>
        <v>3.0966999999999998</v>
      </c>
      <c r="N1215" s="11">
        <f>Table21[[#This Row],[Adj Close]]-Table21[[#This Row],[6-MA]]</f>
        <v>2.7100000000000346E-2</v>
      </c>
      <c r="O1215" s="12">
        <f>(Table21[[#This Row],[Adj Close]]-M1215)^2</f>
        <v>7.3441000000001877E-4</v>
      </c>
      <c r="P1215" s="12">
        <f>ABS(Table21[[#This Row],[Erorr 3]])</f>
        <v>2.7100000000000346E-2</v>
      </c>
      <c r="Q1215" s="182">
        <f>Table21[[#This Row],[Abs Erorr 3]]/Table21[[#This Row],[Adj Close]]</f>
        <v>8.6753313272297673E-3</v>
      </c>
    </row>
    <row r="1216" spans="1:17" x14ac:dyDescent="0.3">
      <c r="A1216" s="72">
        <v>45226</v>
      </c>
      <c r="B1216" s="95">
        <v>3.1334</v>
      </c>
      <c r="C1216" s="6">
        <f t="shared" si="91"/>
        <v>3.1238000000000001</v>
      </c>
      <c r="D1216" s="19">
        <f>Table21[[#This Row],[Adj Close]]-Table21[[#This Row],[Naive Trend ]]</f>
        <v>9.5999999999998309E-3</v>
      </c>
      <c r="E1216" s="7">
        <f t="shared" si="90"/>
        <v>9.2159999999996759E-5</v>
      </c>
      <c r="F1216" s="7">
        <f>ABS(Table21[[#This Row],[Erorr 1]])</f>
        <v>9.5999999999998309E-3</v>
      </c>
      <c r="G1216" s="8">
        <f>Table21[[#This Row],[Abs Erorr 1]]/Table21[[#This Row],[Adj Close]]</f>
        <v>3.0637646007531214E-3</v>
      </c>
      <c r="H1216" s="6">
        <f t="shared" si="93"/>
        <v>3.1076999999999999</v>
      </c>
      <c r="I1216" s="9">
        <f>(Table21[[#This Row],[Adj Close]]-Table21[[#This Row],[3-MA]])</f>
        <v>2.5700000000000056E-2</v>
      </c>
      <c r="J1216" s="5">
        <f t="shared" si="92"/>
        <v>6.6049000000000283E-4</v>
      </c>
      <c r="K1216" s="5">
        <f>ABS(Table21[[#This Row],[Erorr 2]])</f>
        <v>2.5700000000000056E-2</v>
      </c>
      <c r="L1216" s="8">
        <f>Table21[[#This Row],[Abs Erorr 2]]/Table21[[#This Row],[Adj Close]]</f>
        <v>8.201953149932998E-3</v>
      </c>
      <c r="M1216" s="6">
        <f t="shared" si="94"/>
        <v>3.0780833333333333</v>
      </c>
      <c r="N1216" s="11">
        <f>Table21[[#This Row],[Adj Close]]-Table21[[#This Row],[6-MA]]</f>
        <v>5.5316666666666681E-2</v>
      </c>
      <c r="O1216" s="12">
        <f>(Table21[[#This Row],[Adj Close]]-M1216)^2</f>
        <v>3.0599336111111126E-3</v>
      </c>
      <c r="P1216" s="12">
        <f>ABS(Table21[[#This Row],[Erorr 3]])</f>
        <v>5.5316666666666681E-2</v>
      </c>
      <c r="Q1216" s="182">
        <f>Table21[[#This Row],[Abs Erorr 3]]/Table21[[#This Row],[Adj Close]]</f>
        <v>1.7653879704687139E-2</v>
      </c>
    </row>
    <row r="1217" spans="1:17" x14ac:dyDescent="0.3">
      <c r="A1217" s="72">
        <v>45229</v>
      </c>
      <c r="B1217" s="95">
        <v>3.1720000000000002</v>
      </c>
      <c r="C1217" s="6">
        <f t="shared" si="91"/>
        <v>3.1334</v>
      </c>
      <c r="D1217" s="19">
        <f>Table21[[#This Row],[Adj Close]]-Table21[[#This Row],[Naive Trend ]]</f>
        <v>3.860000000000019E-2</v>
      </c>
      <c r="E1217" s="7">
        <f t="shared" si="90"/>
        <v>1.4899600000000146E-3</v>
      </c>
      <c r="F1217" s="7">
        <f>ABS(Table21[[#This Row],[Erorr 1]])</f>
        <v>3.860000000000019E-2</v>
      </c>
      <c r="G1217" s="8">
        <f>Table21[[#This Row],[Abs Erorr 1]]/Table21[[#This Row],[Adj Close]]</f>
        <v>1.2168978562421245E-2</v>
      </c>
      <c r="H1217" s="6">
        <f t="shared" si="93"/>
        <v>3.1173333333333333</v>
      </c>
      <c r="I1217" s="9">
        <f>(Table21[[#This Row],[Adj Close]]-Table21[[#This Row],[3-MA]])</f>
        <v>5.4666666666666863E-2</v>
      </c>
      <c r="J1217" s="5">
        <f t="shared" si="92"/>
        <v>2.9884444444444659E-3</v>
      </c>
      <c r="K1217" s="5">
        <f>ABS(Table21[[#This Row],[Erorr 2]])</f>
        <v>5.4666666666666863E-2</v>
      </c>
      <c r="L1217" s="8">
        <f>Table21[[#This Row],[Abs Erorr 2]]/Table21[[#This Row],[Adj Close]]</f>
        <v>1.723413198823041E-2</v>
      </c>
      <c r="M1217" s="6">
        <f t="shared" si="94"/>
        <v>3.0896999999999992</v>
      </c>
      <c r="N1217" s="11">
        <f>Table21[[#This Row],[Adj Close]]-Table21[[#This Row],[6-MA]]</f>
        <v>8.2300000000000928E-2</v>
      </c>
      <c r="O1217" s="12">
        <f>(Table21[[#This Row],[Adj Close]]-M1217)^2</f>
        <v>6.773290000000153E-3</v>
      </c>
      <c r="P1217" s="12">
        <f>ABS(Table21[[#This Row],[Erorr 3]])</f>
        <v>8.2300000000000928E-2</v>
      </c>
      <c r="Q1217" s="182">
        <f>Table21[[#This Row],[Abs Erorr 3]]/Table21[[#This Row],[Adj Close]]</f>
        <v>2.5945775535939762E-2</v>
      </c>
    </row>
    <row r="1218" spans="1:17" x14ac:dyDescent="0.3">
      <c r="A1218" s="72">
        <v>45230</v>
      </c>
      <c r="B1218" s="95">
        <v>3.1913</v>
      </c>
      <c r="C1218" s="6">
        <f t="shared" si="91"/>
        <v>3.1720000000000002</v>
      </c>
      <c r="D1218" s="19">
        <f>Table21[[#This Row],[Adj Close]]-Table21[[#This Row],[Naive Trend ]]</f>
        <v>1.9299999999999873E-2</v>
      </c>
      <c r="E1218" s="7">
        <f t="shared" si="90"/>
        <v>3.7248999999999507E-4</v>
      </c>
      <c r="F1218" s="7">
        <f>ABS(Table21[[#This Row],[Erorr 1]])</f>
        <v>1.9299999999999873E-2</v>
      </c>
      <c r="G1218" s="8">
        <f>Table21[[#This Row],[Abs Erorr 1]]/Table21[[#This Row],[Adj Close]]</f>
        <v>6.0476921630683023E-3</v>
      </c>
      <c r="H1218" s="6">
        <f t="shared" si="93"/>
        <v>3.1430666666666665</v>
      </c>
      <c r="I1218" s="9">
        <f>(Table21[[#This Row],[Adj Close]]-Table21[[#This Row],[3-MA]])</f>
        <v>4.8233333333333572E-2</v>
      </c>
      <c r="J1218" s="5">
        <f t="shared" si="92"/>
        <v>2.3264544444444677E-3</v>
      </c>
      <c r="K1218" s="5">
        <f>ABS(Table21[[#This Row],[Erorr 2]])</f>
        <v>4.8233333333333572E-2</v>
      </c>
      <c r="L1218" s="8">
        <f>Table21[[#This Row],[Abs Erorr 2]]/Table21[[#This Row],[Adj Close]]</f>
        <v>1.511400787557847E-2</v>
      </c>
      <c r="M1218" s="6">
        <f t="shared" si="94"/>
        <v>3.1125166666666662</v>
      </c>
      <c r="N1218" s="11">
        <f>Table21[[#This Row],[Adj Close]]-Table21[[#This Row],[6-MA]]</f>
        <v>7.8783333333333871E-2</v>
      </c>
      <c r="O1218" s="12">
        <f>(Table21[[#This Row],[Adj Close]]-M1218)^2</f>
        <v>6.2068136111111958E-3</v>
      </c>
      <c r="P1218" s="12">
        <f>ABS(Table21[[#This Row],[Erorr 3]])</f>
        <v>7.8783333333333871E-2</v>
      </c>
      <c r="Q1218" s="182">
        <f>Table21[[#This Row],[Abs Erorr 3]]/Table21[[#This Row],[Adj Close]]</f>
        <v>2.4686909201057209E-2</v>
      </c>
    </row>
    <row r="1219" spans="1:17" x14ac:dyDescent="0.3">
      <c r="A1219" s="72">
        <v>45231</v>
      </c>
      <c r="B1219" s="95">
        <v>3.1238000000000001</v>
      </c>
      <c r="C1219" s="6">
        <f t="shared" si="91"/>
        <v>3.1913</v>
      </c>
      <c r="D1219" s="19">
        <f>Table21[[#This Row],[Adj Close]]-Table21[[#This Row],[Naive Trend ]]</f>
        <v>-6.7499999999999893E-2</v>
      </c>
      <c r="E1219" s="7">
        <f t="shared" ref="E1219:E1282" si="95">(B1219-C1219)^2</f>
        <v>4.5562499999999857E-3</v>
      </c>
      <c r="F1219" s="7">
        <f>ABS(Table21[[#This Row],[Erorr 1]])</f>
        <v>6.7499999999999893E-2</v>
      </c>
      <c r="G1219" s="8">
        <f>Table21[[#This Row],[Abs Erorr 1]]/Table21[[#This Row],[Adj Close]]</f>
        <v>2.1608297586273095E-2</v>
      </c>
      <c r="H1219" s="6">
        <f t="shared" si="93"/>
        <v>3.1655666666666669</v>
      </c>
      <c r="I1219" s="9">
        <f>(Table21[[#This Row],[Adj Close]]-Table21[[#This Row],[3-MA]])</f>
        <v>-4.176666666666673E-2</v>
      </c>
      <c r="J1219" s="5">
        <f t="shared" si="92"/>
        <v>1.7444544444444497E-3</v>
      </c>
      <c r="K1219" s="5">
        <f>ABS(Table21[[#This Row],[Erorr 2]])</f>
        <v>4.176666666666673E-2</v>
      </c>
      <c r="L1219" s="8">
        <f>Table21[[#This Row],[Abs Erorr 2]]/Table21[[#This Row],[Adj Close]]</f>
        <v>1.3370467592889023E-2</v>
      </c>
      <c r="M1219" s="6">
        <f t="shared" si="94"/>
        <v>3.1366333333333336</v>
      </c>
      <c r="N1219" s="11">
        <f>Table21[[#This Row],[Adj Close]]-Table21[[#This Row],[6-MA]]</f>
        <v>-1.2833333333333474E-2</v>
      </c>
      <c r="O1219" s="12">
        <f>(Table21[[#This Row],[Adj Close]]-M1219)^2</f>
        <v>1.6469444444444807E-4</v>
      </c>
      <c r="P1219" s="12">
        <f>ABS(Table21[[#This Row],[Erorr 3]])</f>
        <v>1.2833333333333474E-2</v>
      </c>
      <c r="Q1219" s="182">
        <f>Table21[[#This Row],[Abs Erorr 3]]/Table21[[#This Row],[Adj Close]]</f>
        <v>4.1082442324519731E-3</v>
      </c>
    </row>
    <row r="1220" spans="1:17" x14ac:dyDescent="0.3">
      <c r="A1220" s="72">
        <v>45232</v>
      </c>
      <c r="B1220" s="95">
        <v>3.2298</v>
      </c>
      <c r="C1220" s="6">
        <f t="shared" ref="C1220:C1283" si="96">B1219</f>
        <v>3.1238000000000001</v>
      </c>
      <c r="D1220" s="19">
        <f>Table21[[#This Row],[Adj Close]]-Table21[[#This Row],[Naive Trend ]]</f>
        <v>0.10599999999999987</v>
      </c>
      <c r="E1220" s="7">
        <f t="shared" si="95"/>
        <v>1.1235999999999973E-2</v>
      </c>
      <c r="F1220" s="7">
        <f>ABS(Table21[[#This Row],[Erorr 1]])</f>
        <v>0.10599999999999987</v>
      </c>
      <c r="G1220" s="8">
        <f>Table21[[#This Row],[Abs Erorr 1]]/Table21[[#This Row],[Adj Close]]</f>
        <v>3.2819369620409891E-2</v>
      </c>
      <c r="H1220" s="6">
        <f t="shared" si="93"/>
        <v>3.1623666666666672</v>
      </c>
      <c r="I1220" s="9">
        <f>(Table21[[#This Row],[Adj Close]]-Table21[[#This Row],[3-MA]])</f>
        <v>6.743333333333279E-2</v>
      </c>
      <c r="J1220" s="5">
        <f t="shared" si="92"/>
        <v>4.5472544444443708E-3</v>
      </c>
      <c r="K1220" s="5">
        <f>ABS(Table21[[#This Row],[Erorr 2]])</f>
        <v>6.743333333333279E-2</v>
      </c>
      <c r="L1220" s="8">
        <f>Table21[[#This Row],[Abs Erorr 2]]/Table21[[#This Row],[Adj Close]]</f>
        <v>2.087848576795244E-2</v>
      </c>
      <c r="M1220" s="6">
        <f t="shared" si="94"/>
        <v>3.1398500000000005</v>
      </c>
      <c r="N1220" s="11">
        <f>Table21[[#This Row],[Adj Close]]-Table21[[#This Row],[6-MA]]</f>
        <v>8.994999999999953E-2</v>
      </c>
      <c r="O1220" s="12">
        <f>(Table21[[#This Row],[Adj Close]]-M1220)^2</f>
        <v>8.0910024999999147E-3</v>
      </c>
      <c r="P1220" s="12">
        <f>ABS(Table21[[#This Row],[Erorr 3]])</f>
        <v>8.994999999999953E-2</v>
      </c>
      <c r="Q1220" s="182">
        <f>Table21[[#This Row],[Abs Erorr 3]]/Table21[[#This Row],[Adj Close]]</f>
        <v>2.7850021673168471E-2</v>
      </c>
    </row>
    <row r="1221" spans="1:17" x14ac:dyDescent="0.3">
      <c r="A1221" s="72">
        <v>45233</v>
      </c>
      <c r="B1221" s="95">
        <v>3.3359000000000001</v>
      </c>
      <c r="C1221" s="6">
        <f t="shared" si="96"/>
        <v>3.2298</v>
      </c>
      <c r="D1221" s="19">
        <f>Table21[[#This Row],[Adj Close]]-Table21[[#This Row],[Naive Trend ]]</f>
        <v>0.10610000000000008</v>
      </c>
      <c r="E1221" s="7">
        <f t="shared" si="95"/>
        <v>1.1257210000000017E-2</v>
      </c>
      <c r="F1221" s="7">
        <f>ABS(Table21[[#This Row],[Erorr 1]])</f>
        <v>0.10610000000000008</v>
      </c>
      <c r="G1221" s="8">
        <f>Table21[[#This Row],[Abs Erorr 1]]/Table21[[#This Row],[Adj Close]]</f>
        <v>3.1805509757486757E-2</v>
      </c>
      <c r="H1221" s="6">
        <f t="shared" si="93"/>
        <v>3.1816333333333335</v>
      </c>
      <c r="I1221" s="9">
        <f>(Table21[[#This Row],[Adj Close]]-Table21[[#This Row],[3-MA]])</f>
        <v>0.15426666666666655</v>
      </c>
      <c r="J1221" s="5">
        <f t="shared" ref="J1221:J1284" si="97">(B1221-H1221)^2</f>
        <v>2.3798204444444408E-2</v>
      </c>
      <c r="K1221" s="5">
        <f>ABS(Table21[[#This Row],[Erorr 2]])</f>
        <v>0.15426666666666655</v>
      </c>
      <c r="L1221" s="8">
        <f>Table21[[#This Row],[Abs Erorr 2]]/Table21[[#This Row],[Adj Close]]</f>
        <v>4.6244391818299875E-2</v>
      </c>
      <c r="M1221" s="6">
        <f t="shared" si="94"/>
        <v>3.16235</v>
      </c>
      <c r="N1221" s="11">
        <f>Table21[[#This Row],[Adj Close]]-Table21[[#This Row],[6-MA]]</f>
        <v>0.17355000000000009</v>
      </c>
      <c r="O1221" s="12">
        <f>(Table21[[#This Row],[Adj Close]]-M1221)^2</f>
        <v>3.0119602500000033E-2</v>
      </c>
      <c r="P1221" s="12">
        <f>ABS(Table21[[#This Row],[Erorr 3]])</f>
        <v>0.17355000000000009</v>
      </c>
      <c r="Q1221" s="182">
        <f>Table21[[#This Row],[Abs Erorr 3]]/Table21[[#This Row],[Adj Close]]</f>
        <v>5.2024940795587421E-2</v>
      </c>
    </row>
    <row r="1222" spans="1:17" x14ac:dyDescent="0.3">
      <c r="A1222" s="72">
        <v>45236</v>
      </c>
      <c r="B1222" s="95">
        <v>3.3069999999999999</v>
      </c>
      <c r="C1222" s="6">
        <f t="shared" si="96"/>
        <v>3.3359000000000001</v>
      </c>
      <c r="D1222" s="19">
        <f>Table21[[#This Row],[Adj Close]]-Table21[[#This Row],[Naive Trend ]]</f>
        <v>-2.8900000000000148E-2</v>
      </c>
      <c r="E1222" s="7">
        <f t="shared" si="95"/>
        <v>8.3521000000000853E-4</v>
      </c>
      <c r="F1222" s="7">
        <f>ABS(Table21[[#This Row],[Erorr 1]])</f>
        <v>2.8900000000000148E-2</v>
      </c>
      <c r="G1222" s="8">
        <f>Table21[[#This Row],[Abs Erorr 1]]/Table21[[#This Row],[Adj Close]]</f>
        <v>8.7390384033868007E-3</v>
      </c>
      <c r="H1222" s="6">
        <f t="shared" ref="H1222:H1285" si="98">AVERAGE(B1219:B1221)</f>
        <v>3.2298333333333336</v>
      </c>
      <c r="I1222" s="9">
        <f>(Table21[[#This Row],[Adj Close]]-Table21[[#This Row],[3-MA]])</f>
        <v>7.7166666666666384E-2</v>
      </c>
      <c r="J1222" s="5">
        <f t="shared" si="97"/>
        <v>5.9546944444444005E-3</v>
      </c>
      <c r="K1222" s="5">
        <f>ABS(Table21[[#This Row],[Erorr 2]])</f>
        <v>7.7166666666666384E-2</v>
      </c>
      <c r="L1222" s="8">
        <f>Table21[[#This Row],[Abs Erorr 2]]/Table21[[#This Row],[Adj Close]]</f>
        <v>2.3334341296240214E-2</v>
      </c>
      <c r="M1222" s="6">
        <f t="shared" si="94"/>
        <v>3.1976999999999998</v>
      </c>
      <c r="N1222" s="11">
        <f>Table21[[#This Row],[Adj Close]]-Table21[[#This Row],[6-MA]]</f>
        <v>0.10930000000000017</v>
      </c>
      <c r="O1222" s="12">
        <f>(Table21[[#This Row],[Adj Close]]-M1222)^2</f>
        <v>1.1946490000000039E-2</v>
      </c>
      <c r="P1222" s="12">
        <f>ABS(Table21[[#This Row],[Erorr 3]])</f>
        <v>0.10930000000000017</v>
      </c>
      <c r="Q1222" s="182">
        <f>Table21[[#This Row],[Abs Erorr 3]]/Table21[[#This Row],[Adj Close]]</f>
        <v>3.3051103719383183E-2</v>
      </c>
    </row>
    <row r="1223" spans="1:17" x14ac:dyDescent="0.3">
      <c r="A1223" s="72">
        <v>45237</v>
      </c>
      <c r="B1223" s="95">
        <v>3.3069999999999999</v>
      </c>
      <c r="C1223" s="6">
        <f t="shared" si="96"/>
        <v>3.3069999999999999</v>
      </c>
      <c r="D1223" s="19">
        <f>Table21[[#This Row],[Adj Close]]-Table21[[#This Row],[Naive Trend ]]</f>
        <v>0</v>
      </c>
      <c r="E1223" s="7">
        <f t="shared" si="95"/>
        <v>0</v>
      </c>
      <c r="F1223" s="7">
        <f>ABS(Table21[[#This Row],[Erorr 1]])</f>
        <v>0</v>
      </c>
      <c r="G1223" s="8">
        <f>Table21[[#This Row],[Abs Erorr 1]]/Table21[[#This Row],[Adj Close]]</f>
        <v>0</v>
      </c>
      <c r="H1223" s="6">
        <f t="shared" si="98"/>
        <v>3.2909000000000002</v>
      </c>
      <c r="I1223" s="9">
        <f>(Table21[[#This Row],[Adj Close]]-Table21[[#This Row],[3-MA]])</f>
        <v>1.6099999999999781E-2</v>
      </c>
      <c r="J1223" s="5">
        <f t="shared" si="97"/>
        <v>2.5920999999999296E-4</v>
      </c>
      <c r="K1223" s="5">
        <f>ABS(Table21[[#This Row],[Erorr 2]])</f>
        <v>1.6099999999999781E-2</v>
      </c>
      <c r="L1223" s="8">
        <f>Table21[[#This Row],[Abs Erorr 2]]/Table21[[#This Row],[Adj Close]]</f>
        <v>4.8684608406409985E-3</v>
      </c>
      <c r="M1223" s="6">
        <f t="shared" si="94"/>
        <v>3.2266333333333335</v>
      </c>
      <c r="N1223" s="11">
        <f>Table21[[#This Row],[Adj Close]]-Table21[[#This Row],[6-MA]]</f>
        <v>8.0366666666666475E-2</v>
      </c>
      <c r="O1223" s="12">
        <f>(Table21[[#This Row],[Adj Close]]-M1223)^2</f>
        <v>6.4588011111110805E-3</v>
      </c>
      <c r="P1223" s="12">
        <f>ABS(Table21[[#This Row],[Erorr 3]])</f>
        <v>8.0366666666666475E-2</v>
      </c>
      <c r="Q1223" s="182">
        <f>Table21[[#This Row],[Abs Erorr 3]]/Table21[[#This Row],[Adj Close]]</f>
        <v>2.4301985686926663E-2</v>
      </c>
    </row>
    <row r="1224" spans="1:17" x14ac:dyDescent="0.3">
      <c r="A1224" s="72">
        <v>45238</v>
      </c>
      <c r="B1224" s="95">
        <v>3.3552</v>
      </c>
      <c r="C1224" s="6">
        <f t="shared" si="96"/>
        <v>3.3069999999999999</v>
      </c>
      <c r="D1224" s="19">
        <f>Table21[[#This Row],[Adj Close]]-Table21[[#This Row],[Naive Trend ]]</f>
        <v>4.8200000000000021E-2</v>
      </c>
      <c r="E1224" s="7">
        <f t="shared" si="95"/>
        <v>2.323240000000002E-3</v>
      </c>
      <c r="F1224" s="7">
        <f>ABS(Table21[[#This Row],[Erorr 1]])</f>
        <v>4.8200000000000021E-2</v>
      </c>
      <c r="G1224" s="8">
        <f>Table21[[#This Row],[Abs Erorr 1]]/Table21[[#This Row],[Adj Close]]</f>
        <v>1.436576061039581E-2</v>
      </c>
      <c r="H1224" s="6">
        <f t="shared" si="98"/>
        <v>3.3166333333333333</v>
      </c>
      <c r="I1224" s="9">
        <f>(Table21[[#This Row],[Adj Close]]-Table21[[#This Row],[3-MA]])</f>
        <v>3.8566666666666638E-2</v>
      </c>
      <c r="J1224" s="5">
        <f t="shared" si="97"/>
        <v>1.4873877777777755E-3</v>
      </c>
      <c r="K1224" s="5">
        <f>ABS(Table21[[#This Row],[Erorr 2]])</f>
        <v>3.8566666666666638E-2</v>
      </c>
      <c r="L1224" s="8">
        <f>Table21[[#This Row],[Abs Erorr 2]]/Table21[[#This Row],[Adj Close]]</f>
        <v>1.1494595453822913E-2</v>
      </c>
      <c r="M1224" s="6">
        <f t="shared" si="94"/>
        <v>3.249133333333333</v>
      </c>
      <c r="N1224" s="11">
        <f>Table21[[#This Row],[Adj Close]]-Table21[[#This Row],[6-MA]]</f>
        <v>0.10606666666666698</v>
      </c>
      <c r="O1224" s="12">
        <f>(Table21[[#This Row],[Adj Close]]-M1224)^2</f>
        <v>1.1250137777777842E-2</v>
      </c>
      <c r="P1224" s="12">
        <f>ABS(Table21[[#This Row],[Erorr 3]])</f>
        <v>0.10606666666666698</v>
      </c>
      <c r="Q1224" s="182">
        <f>Table21[[#This Row],[Abs Erorr 3]]/Table21[[#This Row],[Adj Close]]</f>
        <v>3.1612621204895976E-2</v>
      </c>
    </row>
    <row r="1225" spans="1:17" x14ac:dyDescent="0.3">
      <c r="A1225" s="72">
        <v>45239</v>
      </c>
      <c r="B1225" s="95">
        <v>3.3262</v>
      </c>
      <c r="C1225" s="6">
        <f t="shared" si="96"/>
        <v>3.3552</v>
      </c>
      <c r="D1225" s="19">
        <f>Table21[[#This Row],[Adj Close]]-Table21[[#This Row],[Naive Trend ]]</f>
        <v>-2.8999999999999915E-2</v>
      </c>
      <c r="E1225" s="7">
        <f t="shared" si="95"/>
        <v>8.4099999999999507E-4</v>
      </c>
      <c r="F1225" s="7">
        <f>ABS(Table21[[#This Row],[Erorr 1]])</f>
        <v>2.8999999999999915E-2</v>
      </c>
      <c r="G1225" s="8">
        <f>Table21[[#This Row],[Abs Erorr 1]]/Table21[[#This Row],[Adj Close]]</f>
        <v>8.7186579279658217E-3</v>
      </c>
      <c r="H1225" s="6">
        <f t="shared" si="98"/>
        <v>3.3230666666666671</v>
      </c>
      <c r="I1225" s="9">
        <f>(Table21[[#This Row],[Adj Close]]-Table21[[#This Row],[3-MA]])</f>
        <v>3.1333333333329882E-3</v>
      </c>
      <c r="J1225" s="5">
        <f t="shared" si="97"/>
        <v>9.8177777777756149E-6</v>
      </c>
      <c r="K1225" s="5">
        <f>ABS(Table21[[#This Row],[Erorr 2]])</f>
        <v>3.1333333333329882E-3</v>
      </c>
      <c r="L1225" s="8">
        <f>Table21[[#This Row],[Abs Erorr 2]]/Table21[[#This Row],[Adj Close]]</f>
        <v>9.4201591405597624E-4</v>
      </c>
      <c r="M1225" s="6">
        <f t="shared" ref="M1225:M1288" si="99">AVERAGE(B1219:B1224)</f>
        <v>3.2764500000000001</v>
      </c>
      <c r="N1225" s="11">
        <f>Table21[[#This Row],[Adj Close]]-Table21[[#This Row],[6-MA]]</f>
        <v>4.9749999999999961E-2</v>
      </c>
      <c r="O1225" s="12">
        <f>(Table21[[#This Row],[Adj Close]]-M1225)^2</f>
        <v>2.4750624999999959E-3</v>
      </c>
      <c r="P1225" s="12">
        <f>ABS(Table21[[#This Row],[Erorr 3]])</f>
        <v>4.9749999999999961E-2</v>
      </c>
      <c r="Q1225" s="182">
        <f>Table21[[#This Row],[Abs Erorr 3]]/Table21[[#This Row],[Adj Close]]</f>
        <v>1.4957007997113811E-2</v>
      </c>
    </row>
    <row r="1226" spans="1:17" x14ac:dyDescent="0.3">
      <c r="A1226" s="72">
        <v>45240</v>
      </c>
      <c r="B1226" s="95">
        <v>3.3647999999999998</v>
      </c>
      <c r="C1226" s="6">
        <f t="shared" si="96"/>
        <v>3.3262</v>
      </c>
      <c r="D1226" s="19">
        <f>Table21[[#This Row],[Adj Close]]-Table21[[#This Row],[Naive Trend ]]</f>
        <v>3.8599999999999746E-2</v>
      </c>
      <c r="E1226" s="7">
        <f t="shared" si="95"/>
        <v>1.4899599999999803E-3</v>
      </c>
      <c r="F1226" s="7">
        <f>ABS(Table21[[#This Row],[Erorr 1]])</f>
        <v>3.8599999999999746E-2</v>
      </c>
      <c r="G1226" s="8">
        <f>Table21[[#This Row],[Abs Erorr 1]]/Table21[[#This Row],[Adj Close]]</f>
        <v>1.1471707085116425E-2</v>
      </c>
      <c r="H1226" s="6">
        <f t="shared" si="98"/>
        <v>3.3294666666666668</v>
      </c>
      <c r="I1226" s="9">
        <f>(Table21[[#This Row],[Adj Close]]-Table21[[#This Row],[3-MA]])</f>
        <v>3.5333333333332995E-2</v>
      </c>
      <c r="J1226" s="5">
        <f t="shared" si="97"/>
        <v>1.2484444444444205E-3</v>
      </c>
      <c r="K1226" s="5">
        <f>ABS(Table21[[#This Row],[Erorr 2]])</f>
        <v>3.5333333333332995E-2</v>
      </c>
      <c r="L1226" s="8">
        <f>Table21[[#This Row],[Abs Erorr 2]]/Table21[[#This Row],[Adj Close]]</f>
        <v>1.0500871770486506E-2</v>
      </c>
      <c r="M1226" s="6">
        <f t="shared" si="99"/>
        <v>3.3101833333333333</v>
      </c>
      <c r="N1226" s="11">
        <f>Table21[[#This Row],[Adj Close]]-Table21[[#This Row],[6-MA]]</f>
        <v>5.4616666666666536E-2</v>
      </c>
      <c r="O1226" s="12">
        <f>(Table21[[#This Row],[Adj Close]]-M1226)^2</f>
        <v>2.9829802777777636E-3</v>
      </c>
      <c r="P1226" s="12">
        <f>ABS(Table21[[#This Row],[Erorr 3]])</f>
        <v>5.4616666666666536E-2</v>
      </c>
      <c r="Q1226" s="182">
        <f>Table21[[#This Row],[Abs Erorr 3]]/Table21[[#This Row],[Adj Close]]</f>
        <v>1.6231772071643644E-2</v>
      </c>
    </row>
    <row r="1227" spans="1:17" x14ac:dyDescent="0.3">
      <c r="A1227" s="72">
        <v>45243</v>
      </c>
      <c r="B1227" s="95">
        <v>3.3552</v>
      </c>
      <c r="C1227" s="6">
        <f t="shared" si="96"/>
        <v>3.3647999999999998</v>
      </c>
      <c r="D1227" s="19">
        <f>Table21[[#This Row],[Adj Close]]-Table21[[#This Row],[Naive Trend ]]</f>
        <v>-9.5999999999998309E-3</v>
      </c>
      <c r="E1227" s="7">
        <f t="shared" si="95"/>
        <v>9.2159999999996759E-5</v>
      </c>
      <c r="F1227" s="7">
        <f>ABS(Table21[[#This Row],[Erorr 1]])</f>
        <v>9.5999999999998309E-3</v>
      </c>
      <c r="G1227" s="8">
        <f>Table21[[#This Row],[Abs Erorr 1]]/Table21[[#This Row],[Adj Close]]</f>
        <v>2.8612303290414375E-3</v>
      </c>
      <c r="H1227" s="6">
        <f t="shared" si="98"/>
        <v>3.3487333333333331</v>
      </c>
      <c r="I1227" s="9">
        <f>(Table21[[#This Row],[Adj Close]]-Table21[[#This Row],[3-MA]])</f>
        <v>6.4666666666668426E-3</v>
      </c>
      <c r="J1227" s="5">
        <f t="shared" si="97"/>
        <v>4.1817777777780057E-5</v>
      </c>
      <c r="K1227" s="5">
        <f>ABS(Table21[[#This Row],[Erorr 2]])</f>
        <v>6.4666666666668426E-3</v>
      </c>
      <c r="L1227" s="8">
        <f>Table21[[#This Row],[Abs Erorr 2]]/Table21[[#This Row],[Adj Close]]</f>
        <v>1.9273565410904991E-3</v>
      </c>
      <c r="M1227" s="6">
        <f t="shared" si="99"/>
        <v>3.3326833333333332</v>
      </c>
      <c r="N1227" s="11">
        <f>Table21[[#This Row],[Adj Close]]-Table21[[#This Row],[6-MA]]</f>
        <v>2.251666666666674E-2</v>
      </c>
      <c r="O1227" s="12">
        <f>(Table21[[#This Row],[Adj Close]]-M1227)^2</f>
        <v>5.070002777777811E-4</v>
      </c>
      <c r="P1227" s="12">
        <f>ABS(Table21[[#This Row],[Erorr 3]])</f>
        <v>2.251666666666674E-2</v>
      </c>
      <c r="Q1227" s="182">
        <f>Table21[[#This Row],[Abs Erorr 3]]/Table21[[#This Row],[Adj Close]]</f>
        <v>6.7109759974567059E-3</v>
      </c>
    </row>
    <row r="1228" spans="1:17" x14ac:dyDescent="0.3">
      <c r="A1228" s="72">
        <v>45244</v>
      </c>
      <c r="B1228" s="95">
        <v>3.4419</v>
      </c>
      <c r="C1228" s="6">
        <f t="shared" si="96"/>
        <v>3.3552</v>
      </c>
      <c r="D1228" s="19">
        <f>Table21[[#This Row],[Adj Close]]-Table21[[#This Row],[Naive Trend ]]</f>
        <v>8.6699999999999999E-2</v>
      </c>
      <c r="E1228" s="7">
        <f t="shared" si="95"/>
        <v>7.51689E-3</v>
      </c>
      <c r="F1228" s="7">
        <f>ABS(Table21[[#This Row],[Erorr 1]])</f>
        <v>8.6699999999999999E-2</v>
      </c>
      <c r="G1228" s="8">
        <f>Table21[[#This Row],[Abs Erorr 1]]/Table21[[#This Row],[Adj Close]]</f>
        <v>2.5189575525145995E-2</v>
      </c>
      <c r="H1228" s="6">
        <f t="shared" si="98"/>
        <v>3.3487333333333331</v>
      </c>
      <c r="I1228" s="9">
        <f>(Table21[[#This Row],[Adj Close]]-Table21[[#This Row],[3-MA]])</f>
        <v>9.3166666666666842E-2</v>
      </c>
      <c r="J1228" s="5">
        <f t="shared" si="97"/>
        <v>8.6800277777778108E-3</v>
      </c>
      <c r="K1228" s="5">
        <f>ABS(Table21[[#This Row],[Erorr 2]])</f>
        <v>9.3166666666666842E-2</v>
      </c>
      <c r="L1228" s="8">
        <f>Table21[[#This Row],[Abs Erorr 2]]/Table21[[#This Row],[Adj Close]]</f>
        <v>2.706838277308081E-2</v>
      </c>
      <c r="M1228" s="6">
        <f t="shared" si="99"/>
        <v>3.3359000000000001</v>
      </c>
      <c r="N1228" s="11">
        <f>Table21[[#This Row],[Adj Close]]-Table21[[#This Row],[6-MA]]</f>
        <v>0.10599999999999987</v>
      </c>
      <c r="O1228" s="12">
        <f>(Table21[[#This Row],[Adj Close]]-M1228)^2</f>
        <v>1.1235999999999973E-2</v>
      </c>
      <c r="P1228" s="12">
        <f>ABS(Table21[[#This Row],[Erorr 3]])</f>
        <v>0.10599999999999987</v>
      </c>
      <c r="Q1228" s="182">
        <f>Table21[[#This Row],[Abs Erorr 3]]/Table21[[#This Row],[Adj Close]]</f>
        <v>3.0796943548621364E-2</v>
      </c>
    </row>
    <row r="1229" spans="1:17" x14ac:dyDescent="0.3">
      <c r="A1229" s="72">
        <v>45245</v>
      </c>
      <c r="B1229" s="95">
        <v>3.4611999999999998</v>
      </c>
      <c r="C1229" s="6">
        <f t="shared" si="96"/>
        <v>3.4419</v>
      </c>
      <c r="D1229" s="19">
        <f>Table21[[#This Row],[Adj Close]]-Table21[[#This Row],[Naive Trend ]]</f>
        <v>1.9299999999999873E-2</v>
      </c>
      <c r="E1229" s="7">
        <f t="shared" si="95"/>
        <v>3.7248999999999507E-4</v>
      </c>
      <c r="F1229" s="7">
        <f>ABS(Table21[[#This Row],[Erorr 1]])</f>
        <v>1.9299999999999873E-2</v>
      </c>
      <c r="G1229" s="8">
        <f>Table21[[#This Row],[Abs Erorr 1]]/Table21[[#This Row],[Adj Close]]</f>
        <v>5.5761007742978945E-3</v>
      </c>
      <c r="H1229" s="6">
        <f t="shared" si="98"/>
        <v>3.3872999999999998</v>
      </c>
      <c r="I1229" s="9">
        <f>(Table21[[#This Row],[Adj Close]]-Table21[[#This Row],[3-MA]])</f>
        <v>7.3900000000000077E-2</v>
      </c>
      <c r="J1229" s="5">
        <f t="shared" si="97"/>
        <v>5.4612100000000115E-3</v>
      </c>
      <c r="K1229" s="5">
        <f>ABS(Table21[[#This Row],[Erorr 2]])</f>
        <v>7.3900000000000077E-2</v>
      </c>
      <c r="L1229" s="8">
        <f>Table21[[#This Row],[Abs Erorr 2]]/Table21[[#This Row],[Adj Close]]</f>
        <v>2.135097653992837E-2</v>
      </c>
      <c r="M1229" s="6">
        <f t="shared" si="99"/>
        <v>3.3583833333333337</v>
      </c>
      <c r="N1229" s="11">
        <f>Table21[[#This Row],[Adj Close]]-Table21[[#This Row],[6-MA]]</f>
        <v>0.10281666666666611</v>
      </c>
      <c r="O1229" s="12">
        <f>(Table21[[#This Row],[Adj Close]]-M1229)^2</f>
        <v>1.0571266944444331E-2</v>
      </c>
      <c r="P1229" s="12">
        <f>ABS(Table21[[#This Row],[Erorr 3]])</f>
        <v>0.10281666666666611</v>
      </c>
      <c r="Q1229" s="182">
        <f>Table21[[#This Row],[Abs Erorr 3]]/Table21[[#This Row],[Adj Close]]</f>
        <v>2.97054971300896E-2</v>
      </c>
    </row>
    <row r="1230" spans="1:17" x14ac:dyDescent="0.3">
      <c r="A1230" s="72">
        <v>45246</v>
      </c>
      <c r="B1230" s="95">
        <v>3.4129999999999998</v>
      </c>
      <c r="C1230" s="6">
        <f t="shared" si="96"/>
        <v>3.4611999999999998</v>
      </c>
      <c r="D1230" s="19">
        <f>Table21[[#This Row],[Adj Close]]-Table21[[#This Row],[Naive Trend ]]</f>
        <v>-4.8200000000000021E-2</v>
      </c>
      <c r="E1230" s="7">
        <f t="shared" si="95"/>
        <v>2.323240000000002E-3</v>
      </c>
      <c r="F1230" s="7">
        <f>ABS(Table21[[#This Row],[Erorr 1]])</f>
        <v>4.8200000000000021E-2</v>
      </c>
      <c r="G1230" s="8">
        <f>Table21[[#This Row],[Abs Erorr 1]]/Table21[[#This Row],[Adj Close]]</f>
        <v>1.4122472897743927E-2</v>
      </c>
      <c r="H1230" s="6">
        <f t="shared" si="98"/>
        <v>3.4194333333333335</v>
      </c>
      <c r="I1230" s="9">
        <f>(Table21[[#This Row],[Adj Close]]-Table21[[#This Row],[3-MA]])</f>
        <v>-6.433333333333735E-3</v>
      </c>
      <c r="J1230" s="5">
        <f t="shared" si="97"/>
        <v>4.138777777778295E-5</v>
      </c>
      <c r="K1230" s="5">
        <f>ABS(Table21[[#This Row],[Erorr 2]])</f>
        <v>6.433333333333735E-3</v>
      </c>
      <c r="L1230" s="8">
        <f>Table21[[#This Row],[Abs Erorr 2]]/Table21[[#This Row],[Adj Close]]</f>
        <v>1.8849497021194653E-3</v>
      </c>
      <c r="M1230" s="6">
        <f t="shared" si="99"/>
        <v>3.3840833333333329</v>
      </c>
      <c r="N1230" s="11">
        <f>Table21[[#This Row],[Adj Close]]-Table21[[#This Row],[6-MA]]</f>
        <v>2.8916666666666924E-2</v>
      </c>
      <c r="O1230" s="12">
        <f>(Table21[[#This Row],[Adj Close]]-M1230)^2</f>
        <v>8.3617361111112596E-4</v>
      </c>
      <c r="P1230" s="12">
        <f>ABS(Table21[[#This Row],[Erorr 3]])</f>
        <v>2.8916666666666924E-2</v>
      </c>
      <c r="Q1230" s="182">
        <f>Table21[[#This Row],[Abs Erorr 3]]/Table21[[#This Row],[Adj Close]]</f>
        <v>8.4725070807696815E-3</v>
      </c>
    </row>
    <row r="1231" spans="1:17" x14ac:dyDescent="0.3">
      <c r="A1231" s="72">
        <v>45247</v>
      </c>
      <c r="B1231" s="95">
        <v>3.4323000000000001</v>
      </c>
      <c r="C1231" s="6">
        <f t="shared" si="96"/>
        <v>3.4129999999999998</v>
      </c>
      <c r="D1231" s="19">
        <f>Table21[[#This Row],[Adj Close]]-Table21[[#This Row],[Naive Trend ]]</f>
        <v>1.9300000000000317E-2</v>
      </c>
      <c r="E1231" s="7">
        <f t="shared" si="95"/>
        <v>3.7249000000001226E-4</v>
      </c>
      <c r="F1231" s="7">
        <f>ABS(Table21[[#This Row],[Erorr 1]])</f>
        <v>1.9300000000000317E-2</v>
      </c>
      <c r="G1231" s="8">
        <f>Table21[[#This Row],[Abs Erorr 1]]/Table21[[#This Row],[Adj Close]]</f>
        <v>5.6230515980538751E-3</v>
      </c>
      <c r="H1231" s="6">
        <f t="shared" si="98"/>
        <v>3.4387000000000003</v>
      </c>
      <c r="I1231" s="9">
        <f>(Table21[[#This Row],[Adj Close]]-Table21[[#This Row],[3-MA]])</f>
        <v>-6.4000000000001833E-3</v>
      </c>
      <c r="J1231" s="5">
        <f t="shared" si="97"/>
        <v>4.0960000000002345E-5</v>
      </c>
      <c r="K1231" s="5">
        <f>ABS(Table21[[#This Row],[Erorr 2]])</f>
        <v>6.4000000000001833E-3</v>
      </c>
      <c r="L1231" s="8">
        <f>Table21[[#This Row],[Abs Erorr 2]]/Table21[[#This Row],[Adj Close]]</f>
        <v>1.8646388718935359E-3</v>
      </c>
      <c r="M1231" s="6">
        <f t="shared" si="99"/>
        <v>3.3937166666666667</v>
      </c>
      <c r="N1231" s="11">
        <f>Table21[[#This Row],[Adj Close]]-Table21[[#This Row],[6-MA]]</f>
        <v>3.8583333333333414E-2</v>
      </c>
      <c r="O1231" s="12">
        <f>(Table21[[#This Row],[Adj Close]]-M1231)^2</f>
        <v>1.4886736111111173E-3</v>
      </c>
      <c r="P1231" s="12">
        <f>ABS(Table21[[#This Row],[Erorr 3]])</f>
        <v>3.8583333333333414E-2</v>
      </c>
      <c r="Q1231" s="182">
        <f>Table21[[#This Row],[Abs Erorr 3]]/Table21[[#This Row],[Adj Close]]</f>
        <v>1.1241247365712033E-2</v>
      </c>
    </row>
    <row r="1232" spans="1:17" x14ac:dyDescent="0.3">
      <c r="A1232" s="72">
        <v>45250</v>
      </c>
      <c r="B1232" s="95">
        <v>3.4611999999999998</v>
      </c>
      <c r="C1232" s="6">
        <f t="shared" si="96"/>
        <v>3.4323000000000001</v>
      </c>
      <c r="D1232" s="19">
        <f>Table21[[#This Row],[Adj Close]]-Table21[[#This Row],[Naive Trend ]]</f>
        <v>2.8899999999999704E-2</v>
      </c>
      <c r="E1232" s="7">
        <f t="shared" si="95"/>
        <v>8.3520999999998284E-4</v>
      </c>
      <c r="F1232" s="7">
        <f>ABS(Table21[[#This Row],[Erorr 1]])</f>
        <v>2.8899999999999704E-2</v>
      </c>
      <c r="G1232" s="8">
        <f>Table21[[#This Row],[Abs Erorr 1]]/Table21[[#This Row],[Adj Close]]</f>
        <v>8.3497053045185794E-3</v>
      </c>
      <c r="H1232" s="6">
        <f t="shared" si="98"/>
        <v>3.4354999999999998</v>
      </c>
      <c r="I1232" s="9">
        <f>(Table21[[#This Row],[Adj Close]]-Table21[[#This Row],[3-MA]])</f>
        <v>2.5700000000000056E-2</v>
      </c>
      <c r="J1232" s="5">
        <f t="shared" si="97"/>
        <v>6.6049000000000283E-4</v>
      </c>
      <c r="K1232" s="5">
        <f>ABS(Table21[[#This Row],[Erorr 2]])</f>
        <v>2.5700000000000056E-2</v>
      </c>
      <c r="L1232" s="8">
        <f>Table21[[#This Row],[Abs Erorr 2]]/Table21[[#This Row],[Adj Close]]</f>
        <v>7.4251704611117695E-3</v>
      </c>
      <c r="M1232" s="6">
        <f t="shared" si="99"/>
        <v>3.4114</v>
      </c>
      <c r="N1232" s="11">
        <f>Table21[[#This Row],[Adj Close]]-Table21[[#This Row],[6-MA]]</f>
        <v>4.9799999999999844E-2</v>
      </c>
      <c r="O1232" s="12">
        <f>(Table21[[#This Row],[Adj Close]]-M1232)^2</f>
        <v>2.4800399999999846E-3</v>
      </c>
      <c r="P1232" s="12">
        <f>ABS(Table21[[#This Row],[Erorr 3]])</f>
        <v>4.9799999999999844E-2</v>
      </c>
      <c r="Q1232" s="182">
        <f>Table21[[#This Row],[Abs Erorr 3]]/Table21[[#This Row],[Adj Close]]</f>
        <v>1.4388073500520007E-2</v>
      </c>
    </row>
    <row r="1233" spans="1:17" x14ac:dyDescent="0.3">
      <c r="A1233" s="72">
        <v>45251</v>
      </c>
      <c r="B1233" s="95">
        <v>3.4034</v>
      </c>
      <c r="C1233" s="6">
        <f t="shared" si="96"/>
        <v>3.4611999999999998</v>
      </c>
      <c r="D1233" s="19">
        <f>Table21[[#This Row],[Adj Close]]-Table21[[#This Row],[Naive Trend ]]</f>
        <v>-5.7799999999999851E-2</v>
      </c>
      <c r="E1233" s="7">
        <f t="shared" si="95"/>
        <v>3.340839999999983E-3</v>
      </c>
      <c r="F1233" s="7">
        <f>ABS(Table21[[#This Row],[Erorr 1]])</f>
        <v>5.7799999999999851E-2</v>
      </c>
      <c r="G1233" s="8">
        <f>Table21[[#This Row],[Abs Erorr 1]]/Table21[[#This Row],[Adj Close]]</f>
        <v>1.6983016983016939E-2</v>
      </c>
      <c r="H1233" s="6">
        <f t="shared" si="98"/>
        <v>3.4354999999999998</v>
      </c>
      <c r="I1233" s="9">
        <f>(Table21[[#This Row],[Adj Close]]-Table21[[#This Row],[3-MA]])</f>
        <v>-3.2099999999999795E-2</v>
      </c>
      <c r="J1233" s="5">
        <f t="shared" si="97"/>
        <v>1.0304099999999868E-3</v>
      </c>
      <c r="K1233" s="5">
        <f>ABS(Table21[[#This Row],[Erorr 2]])</f>
        <v>3.2099999999999795E-2</v>
      </c>
      <c r="L1233" s="8">
        <f>Table21[[#This Row],[Abs Erorr 2]]/Table21[[#This Row],[Adj Close]]</f>
        <v>9.4317447258623135E-3</v>
      </c>
      <c r="M1233" s="6">
        <f t="shared" si="99"/>
        <v>3.4274666666666662</v>
      </c>
      <c r="N1233" s="11">
        <f>Table21[[#This Row],[Adj Close]]-Table21[[#This Row],[6-MA]]</f>
        <v>-2.4066666666666237E-2</v>
      </c>
      <c r="O1233" s="12">
        <f>(Table21[[#This Row],[Adj Close]]-M1233)^2</f>
        <v>5.7920444444442369E-4</v>
      </c>
      <c r="P1233" s="12">
        <f>ABS(Table21[[#This Row],[Erorr 3]])</f>
        <v>2.4066666666666237E-2</v>
      </c>
      <c r="Q1233" s="182">
        <f>Table21[[#This Row],[Abs Erorr 3]]/Table21[[#This Row],[Adj Close]]</f>
        <v>7.071360012536357E-3</v>
      </c>
    </row>
    <row r="1234" spans="1:17" x14ac:dyDescent="0.3">
      <c r="A1234" s="72">
        <v>45252</v>
      </c>
      <c r="B1234" s="95">
        <v>3.4034</v>
      </c>
      <c r="C1234" s="6">
        <f t="shared" si="96"/>
        <v>3.4034</v>
      </c>
      <c r="D1234" s="19">
        <f>Table21[[#This Row],[Adj Close]]-Table21[[#This Row],[Naive Trend ]]</f>
        <v>0</v>
      </c>
      <c r="E1234" s="7">
        <f t="shared" si="95"/>
        <v>0</v>
      </c>
      <c r="F1234" s="7">
        <f>ABS(Table21[[#This Row],[Erorr 1]])</f>
        <v>0</v>
      </c>
      <c r="G1234" s="8">
        <f>Table21[[#This Row],[Abs Erorr 1]]/Table21[[#This Row],[Adj Close]]</f>
        <v>0</v>
      </c>
      <c r="H1234" s="6">
        <f t="shared" si="98"/>
        <v>3.4322999999999997</v>
      </c>
      <c r="I1234" s="9">
        <f>(Table21[[#This Row],[Adj Close]]-Table21[[#This Row],[3-MA]])</f>
        <v>-2.8899999999999704E-2</v>
      </c>
      <c r="J1234" s="5">
        <f t="shared" si="97"/>
        <v>8.3520999999998284E-4</v>
      </c>
      <c r="K1234" s="5">
        <f>ABS(Table21[[#This Row],[Erorr 2]])</f>
        <v>2.8899999999999704E-2</v>
      </c>
      <c r="L1234" s="8">
        <f>Table21[[#This Row],[Abs Erorr 2]]/Table21[[#This Row],[Adj Close]]</f>
        <v>8.4915084915084052E-3</v>
      </c>
      <c r="M1234" s="6">
        <f t="shared" si="99"/>
        <v>3.4355000000000007</v>
      </c>
      <c r="N1234" s="11">
        <f>Table21[[#This Row],[Adj Close]]-Table21[[#This Row],[6-MA]]</f>
        <v>-3.2100000000000684E-2</v>
      </c>
      <c r="O1234" s="12">
        <f>(Table21[[#This Row],[Adj Close]]-M1234)^2</f>
        <v>1.0304100000000439E-3</v>
      </c>
      <c r="P1234" s="12">
        <f>ABS(Table21[[#This Row],[Erorr 3]])</f>
        <v>3.2100000000000684E-2</v>
      </c>
      <c r="Q1234" s="182">
        <f>Table21[[#This Row],[Abs Erorr 3]]/Table21[[#This Row],[Adj Close]]</f>
        <v>9.4317447258625738E-3</v>
      </c>
    </row>
    <row r="1235" spans="1:17" x14ac:dyDescent="0.3">
      <c r="A1235" s="72">
        <v>45254</v>
      </c>
      <c r="B1235" s="95">
        <v>3.4226000000000001</v>
      </c>
      <c r="C1235" s="6">
        <f t="shared" si="96"/>
        <v>3.4034</v>
      </c>
      <c r="D1235" s="19">
        <f>Table21[[#This Row],[Adj Close]]-Table21[[#This Row],[Naive Trend ]]</f>
        <v>1.9200000000000106E-2</v>
      </c>
      <c r="E1235" s="7">
        <f t="shared" si="95"/>
        <v>3.6864000000000406E-4</v>
      </c>
      <c r="F1235" s="7">
        <f>ABS(Table21[[#This Row],[Erorr 1]])</f>
        <v>1.9200000000000106E-2</v>
      </c>
      <c r="G1235" s="8">
        <f>Table21[[#This Row],[Abs Erorr 1]]/Table21[[#This Row],[Adj Close]]</f>
        <v>5.6097703500263265E-3</v>
      </c>
      <c r="H1235" s="6">
        <f t="shared" si="98"/>
        <v>3.4226666666666663</v>
      </c>
      <c r="I1235" s="9">
        <f>(Table21[[#This Row],[Adj Close]]-Table21[[#This Row],[3-MA]])</f>
        <v>-6.6666666666215235E-5</v>
      </c>
      <c r="J1235" s="5">
        <f t="shared" si="97"/>
        <v>4.4444444443842536E-9</v>
      </c>
      <c r="K1235" s="5">
        <f>ABS(Table21[[#This Row],[Erorr 2]])</f>
        <v>6.6666666666215235E-5</v>
      </c>
      <c r="L1235" s="8">
        <f>Table21[[#This Row],[Abs Erorr 2]]/Table21[[#This Row],[Adj Close]]</f>
        <v>1.9478369270792742E-5</v>
      </c>
      <c r="M1235" s="6">
        <f t="shared" si="99"/>
        <v>3.4290833333333333</v>
      </c>
      <c r="N1235" s="11">
        <f>Table21[[#This Row],[Adj Close]]-Table21[[#This Row],[6-MA]]</f>
        <v>-6.4833333333331744E-3</v>
      </c>
      <c r="O1235" s="12">
        <f>(Table21[[#This Row],[Adj Close]]-M1235)^2</f>
        <v>4.2033611111109052E-5</v>
      </c>
      <c r="P1235" s="12">
        <f>ABS(Table21[[#This Row],[Erorr 3]])</f>
        <v>6.4833333333331744E-3</v>
      </c>
      <c r="Q1235" s="182">
        <f>Table21[[#This Row],[Abs Erorr 3]]/Table21[[#This Row],[Adj Close]]</f>
        <v>1.8942714115973746E-3</v>
      </c>
    </row>
    <row r="1236" spans="1:17" x14ac:dyDescent="0.3">
      <c r="A1236" s="72">
        <v>45257</v>
      </c>
      <c r="B1236" s="95">
        <v>3.4129999999999998</v>
      </c>
      <c r="C1236" s="6">
        <f t="shared" si="96"/>
        <v>3.4226000000000001</v>
      </c>
      <c r="D1236" s="19">
        <f>Table21[[#This Row],[Adj Close]]-Table21[[#This Row],[Naive Trend ]]</f>
        <v>-9.600000000000275E-3</v>
      </c>
      <c r="E1236" s="7">
        <f t="shared" si="95"/>
        <v>9.2160000000005284E-5</v>
      </c>
      <c r="F1236" s="7">
        <f>ABS(Table21[[#This Row],[Erorr 1]])</f>
        <v>9.600000000000275E-3</v>
      </c>
      <c r="G1236" s="8">
        <f>Table21[[#This Row],[Abs Erorr 1]]/Table21[[#This Row],[Adj Close]]</f>
        <v>2.8127746850279156E-3</v>
      </c>
      <c r="H1236" s="6">
        <f t="shared" si="98"/>
        <v>3.4098000000000002</v>
      </c>
      <c r="I1236" s="9">
        <f>(Table21[[#This Row],[Adj Close]]-Table21[[#This Row],[3-MA]])</f>
        <v>3.1999999999996476E-3</v>
      </c>
      <c r="J1236" s="5">
        <f t="shared" si="97"/>
        <v>1.0239999999997744E-5</v>
      </c>
      <c r="K1236" s="5">
        <f>ABS(Table21[[#This Row],[Erorr 2]])</f>
        <v>3.1999999999996476E-3</v>
      </c>
      <c r="L1236" s="8">
        <f>Table21[[#This Row],[Abs Erorr 2]]/Table21[[#This Row],[Adj Close]]</f>
        <v>9.3759156167584168E-4</v>
      </c>
      <c r="M1236" s="6">
        <f t="shared" si="99"/>
        <v>3.4226499999999995</v>
      </c>
      <c r="N1236" s="11">
        <f>Table21[[#This Row],[Adj Close]]-Table21[[#This Row],[6-MA]]</f>
        <v>-9.6499999999997144E-3</v>
      </c>
      <c r="O1236" s="12">
        <f>(Table21[[#This Row],[Adj Close]]-M1236)^2</f>
        <v>9.3122499999994486E-5</v>
      </c>
      <c r="P1236" s="12">
        <f>ABS(Table21[[#This Row],[Erorr 3]])</f>
        <v>9.6499999999997144E-3</v>
      </c>
      <c r="Q1236" s="182">
        <f>Table21[[#This Row],[Abs Erorr 3]]/Table21[[#This Row],[Adj Close]]</f>
        <v>2.8274245531789378E-3</v>
      </c>
    </row>
    <row r="1237" spans="1:17" x14ac:dyDescent="0.3">
      <c r="A1237" s="72">
        <v>45258</v>
      </c>
      <c r="B1237" s="95">
        <v>3.3936999999999999</v>
      </c>
      <c r="C1237" s="6">
        <f t="shared" si="96"/>
        <v>3.4129999999999998</v>
      </c>
      <c r="D1237" s="19">
        <f>Table21[[#This Row],[Adj Close]]-Table21[[#This Row],[Naive Trend ]]</f>
        <v>-1.9299999999999873E-2</v>
      </c>
      <c r="E1237" s="7">
        <f t="shared" si="95"/>
        <v>3.7248999999999507E-4</v>
      </c>
      <c r="F1237" s="7">
        <f>ABS(Table21[[#This Row],[Erorr 1]])</f>
        <v>1.9299999999999873E-2</v>
      </c>
      <c r="G1237" s="8">
        <f>Table21[[#This Row],[Abs Erorr 1]]/Table21[[#This Row],[Adj Close]]</f>
        <v>5.6870082800482879E-3</v>
      </c>
      <c r="H1237" s="6">
        <f t="shared" si="98"/>
        <v>3.4130000000000003</v>
      </c>
      <c r="I1237" s="9">
        <f>(Table21[[#This Row],[Adj Close]]-Table21[[#This Row],[3-MA]])</f>
        <v>-1.9300000000000317E-2</v>
      </c>
      <c r="J1237" s="5">
        <f t="shared" si="97"/>
        <v>3.7249000000001226E-4</v>
      </c>
      <c r="K1237" s="5">
        <f>ABS(Table21[[#This Row],[Erorr 2]])</f>
        <v>1.9300000000000317E-2</v>
      </c>
      <c r="L1237" s="8">
        <f>Table21[[#This Row],[Abs Erorr 2]]/Table21[[#This Row],[Adj Close]]</f>
        <v>5.687008280048418E-3</v>
      </c>
      <c r="M1237" s="6">
        <f t="shared" si="99"/>
        <v>3.4226499999999995</v>
      </c>
      <c r="N1237" s="11">
        <f>Table21[[#This Row],[Adj Close]]-Table21[[#This Row],[6-MA]]</f>
        <v>-2.8949999999999587E-2</v>
      </c>
      <c r="O1237" s="12">
        <f>(Table21[[#This Row],[Adj Close]]-M1237)^2</f>
        <v>8.3810249999997607E-4</v>
      </c>
      <c r="P1237" s="12">
        <f>ABS(Table21[[#This Row],[Erorr 3]])</f>
        <v>2.8949999999999587E-2</v>
      </c>
      <c r="Q1237" s="182">
        <f>Table21[[#This Row],[Abs Erorr 3]]/Table21[[#This Row],[Adj Close]]</f>
        <v>8.5305124200723663E-3</v>
      </c>
    </row>
    <row r="1238" spans="1:17" x14ac:dyDescent="0.3">
      <c r="A1238" s="72">
        <v>45259</v>
      </c>
      <c r="B1238" s="95">
        <v>3.4323000000000001</v>
      </c>
      <c r="C1238" s="6">
        <f t="shared" si="96"/>
        <v>3.3936999999999999</v>
      </c>
      <c r="D1238" s="19">
        <f>Table21[[#This Row],[Adj Close]]-Table21[[#This Row],[Naive Trend ]]</f>
        <v>3.860000000000019E-2</v>
      </c>
      <c r="E1238" s="7">
        <f t="shared" si="95"/>
        <v>1.4899600000000146E-3</v>
      </c>
      <c r="F1238" s="7">
        <f>ABS(Table21[[#This Row],[Erorr 1]])</f>
        <v>3.860000000000019E-2</v>
      </c>
      <c r="G1238" s="8">
        <f>Table21[[#This Row],[Abs Erorr 1]]/Table21[[#This Row],[Adj Close]]</f>
        <v>1.1246103196107622E-2</v>
      </c>
      <c r="H1238" s="6">
        <f t="shared" si="98"/>
        <v>3.4097666666666662</v>
      </c>
      <c r="I1238" s="9">
        <f>(Table21[[#This Row],[Adj Close]]-Table21[[#This Row],[3-MA]])</f>
        <v>2.253333333333396E-2</v>
      </c>
      <c r="J1238" s="5">
        <f t="shared" si="97"/>
        <v>5.0775111111113936E-4</v>
      </c>
      <c r="K1238" s="5">
        <f>ABS(Table21[[#This Row],[Erorr 2]])</f>
        <v>2.253333333333396E-2</v>
      </c>
      <c r="L1238" s="8">
        <f>Table21[[#This Row],[Abs Erorr 2]]/Table21[[#This Row],[Adj Close]]</f>
        <v>6.5650826947918186E-3</v>
      </c>
      <c r="M1238" s="6">
        <f t="shared" si="99"/>
        <v>3.4162166666666667</v>
      </c>
      <c r="N1238" s="11">
        <f>Table21[[#This Row],[Adj Close]]-Table21[[#This Row],[6-MA]]</f>
        <v>1.6083333333333449E-2</v>
      </c>
      <c r="O1238" s="12">
        <f>(Table21[[#This Row],[Adj Close]]-M1238)^2</f>
        <v>2.5867361111111485E-4</v>
      </c>
      <c r="P1238" s="12">
        <f>ABS(Table21[[#This Row],[Erorr 3]])</f>
        <v>1.6083333333333449E-2</v>
      </c>
      <c r="Q1238" s="182">
        <f>Table21[[#This Row],[Abs Erorr 3]]/Table21[[#This Row],[Adj Close]]</f>
        <v>4.6858763317115196E-3</v>
      </c>
    </row>
    <row r="1239" spans="1:17" x14ac:dyDescent="0.3">
      <c r="A1239" s="72">
        <v>45260</v>
      </c>
      <c r="B1239" s="95">
        <v>3.3552</v>
      </c>
      <c r="C1239" s="6">
        <f t="shared" si="96"/>
        <v>3.4323000000000001</v>
      </c>
      <c r="D1239" s="19">
        <f>Table21[[#This Row],[Adj Close]]-Table21[[#This Row],[Naive Trend ]]</f>
        <v>-7.7100000000000168E-2</v>
      </c>
      <c r="E1239" s="7">
        <f t="shared" si="95"/>
        <v>5.9444100000000258E-3</v>
      </c>
      <c r="F1239" s="7">
        <f>ABS(Table21[[#This Row],[Erorr 1]])</f>
        <v>7.7100000000000168E-2</v>
      </c>
      <c r="G1239" s="8">
        <f>Table21[[#This Row],[Abs Erorr 1]]/Table21[[#This Row],[Adj Close]]</f>
        <v>2.2979256080114498E-2</v>
      </c>
      <c r="H1239" s="6">
        <f t="shared" si="98"/>
        <v>3.4129999999999998</v>
      </c>
      <c r="I1239" s="9">
        <f>(Table21[[#This Row],[Adj Close]]-Table21[[#This Row],[3-MA]])</f>
        <v>-5.7799999999999851E-2</v>
      </c>
      <c r="J1239" s="5">
        <f t="shared" si="97"/>
        <v>3.340839999999983E-3</v>
      </c>
      <c r="K1239" s="5">
        <f>ABS(Table21[[#This Row],[Erorr 2]])</f>
        <v>5.7799999999999851E-2</v>
      </c>
      <c r="L1239" s="8">
        <f>Table21[[#This Row],[Abs Erorr 2]]/Table21[[#This Row],[Adj Close]]</f>
        <v>1.7226990939437248E-2</v>
      </c>
      <c r="M1239" s="6">
        <f t="shared" si="99"/>
        <v>3.4114000000000004</v>
      </c>
      <c r="N1239" s="11">
        <f>Table21[[#This Row],[Adj Close]]-Table21[[#This Row],[6-MA]]</f>
        <v>-5.6200000000000472E-2</v>
      </c>
      <c r="O1239" s="12">
        <f>(Table21[[#This Row],[Adj Close]]-M1239)^2</f>
        <v>3.1584400000000531E-3</v>
      </c>
      <c r="P1239" s="12">
        <f>ABS(Table21[[#This Row],[Erorr 3]])</f>
        <v>5.6200000000000472E-2</v>
      </c>
      <c r="Q1239" s="182">
        <f>Table21[[#This Row],[Abs Erorr 3]]/Table21[[#This Row],[Adj Close]]</f>
        <v>1.6750119217930518E-2</v>
      </c>
    </row>
    <row r="1240" spans="1:17" x14ac:dyDescent="0.3">
      <c r="A1240" s="72">
        <v>45261</v>
      </c>
      <c r="B1240" s="95">
        <v>3.3647999999999998</v>
      </c>
      <c r="C1240" s="6">
        <f t="shared" si="96"/>
        <v>3.3552</v>
      </c>
      <c r="D1240" s="19">
        <f>Table21[[#This Row],[Adj Close]]-Table21[[#This Row],[Naive Trend ]]</f>
        <v>9.5999999999998309E-3</v>
      </c>
      <c r="E1240" s="7">
        <f t="shared" si="95"/>
        <v>9.2159999999996759E-5</v>
      </c>
      <c r="F1240" s="7">
        <f>ABS(Table21[[#This Row],[Erorr 1]])</f>
        <v>9.5999999999998309E-3</v>
      </c>
      <c r="G1240" s="8">
        <f>Table21[[#This Row],[Abs Erorr 1]]/Table21[[#This Row],[Adj Close]]</f>
        <v>2.8530670470755561E-3</v>
      </c>
      <c r="H1240" s="6">
        <f t="shared" si="98"/>
        <v>3.3937333333333335</v>
      </c>
      <c r="I1240" s="9">
        <f>(Table21[[#This Row],[Adj Close]]-Table21[[#This Row],[3-MA]])</f>
        <v>-2.8933333333333699E-2</v>
      </c>
      <c r="J1240" s="5">
        <f t="shared" si="97"/>
        <v>8.3713777777779893E-4</v>
      </c>
      <c r="K1240" s="5">
        <f>ABS(Table21[[#This Row],[Erorr 2]])</f>
        <v>2.8933333333333699E-2</v>
      </c>
      <c r="L1240" s="8">
        <f>Table21[[#This Row],[Abs Erorr 2]]/Table21[[#This Row],[Adj Close]]</f>
        <v>8.598827072436312E-3</v>
      </c>
      <c r="M1240" s="6">
        <f t="shared" si="99"/>
        <v>3.4033666666666669</v>
      </c>
      <c r="N1240" s="11">
        <f>Table21[[#This Row],[Adj Close]]-Table21[[#This Row],[6-MA]]</f>
        <v>-3.8566666666667082E-2</v>
      </c>
      <c r="O1240" s="12">
        <f>(Table21[[#This Row],[Adj Close]]-M1240)^2</f>
        <v>1.4873877777778098E-3</v>
      </c>
      <c r="P1240" s="12">
        <f>ABS(Table21[[#This Row],[Erorr 3]])</f>
        <v>3.8566666666667082E-2</v>
      </c>
      <c r="Q1240" s="182">
        <f>Table21[[#This Row],[Abs Erorr 3]]/Table21[[#This Row],[Adj Close]]</f>
        <v>1.1461800602314278E-2</v>
      </c>
    </row>
    <row r="1241" spans="1:17" x14ac:dyDescent="0.3">
      <c r="A1241" s="72">
        <v>45264</v>
      </c>
      <c r="B1241" s="95">
        <v>3.0466000000000002</v>
      </c>
      <c r="C1241" s="6">
        <f t="shared" si="96"/>
        <v>3.3647999999999998</v>
      </c>
      <c r="D1241" s="19">
        <f>Table21[[#This Row],[Adj Close]]-Table21[[#This Row],[Naive Trend ]]</f>
        <v>-0.31819999999999959</v>
      </c>
      <c r="E1241" s="7">
        <f t="shared" si="95"/>
        <v>0.10125123999999974</v>
      </c>
      <c r="F1241" s="7">
        <f>ABS(Table21[[#This Row],[Erorr 1]])</f>
        <v>0.31819999999999959</v>
      </c>
      <c r="G1241" s="8">
        <f>Table21[[#This Row],[Abs Erorr 1]]/Table21[[#This Row],[Adj Close]]</f>
        <v>0.10444429856233164</v>
      </c>
      <c r="H1241" s="6">
        <f t="shared" si="98"/>
        <v>3.3841000000000001</v>
      </c>
      <c r="I1241" s="9">
        <f>(Table21[[#This Row],[Adj Close]]-Table21[[#This Row],[3-MA]])</f>
        <v>-0.33749999999999991</v>
      </c>
      <c r="J1241" s="5">
        <f t="shared" si="97"/>
        <v>0.11390624999999995</v>
      </c>
      <c r="K1241" s="5">
        <f>ABS(Table21[[#This Row],[Erorr 2]])</f>
        <v>0.33749999999999991</v>
      </c>
      <c r="L1241" s="8">
        <f>Table21[[#This Row],[Abs Erorr 2]]/Table21[[#This Row],[Adj Close]]</f>
        <v>0.11077922930479876</v>
      </c>
      <c r="M1241" s="6">
        <f t="shared" si="99"/>
        <v>3.3969333333333327</v>
      </c>
      <c r="N1241" s="11">
        <f>Table21[[#This Row],[Adj Close]]-Table21[[#This Row],[6-MA]]</f>
        <v>-0.3503333333333325</v>
      </c>
      <c r="O1241" s="12">
        <f>(Table21[[#This Row],[Adj Close]]-M1241)^2</f>
        <v>0.12273344444444385</v>
      </c>
      <c r="P1241" s="12">
        <f>ABS(Table21[[#This Row],[Erorr 3]])</f>
        <v>0.3503333333333325</v>
      </c>
      <c r="Q1241" s="182">
        <f>Table21[[#This Row],[Abs Erorr 3]]/Table21[[#This Row],[Adj Close]]</f>
        <v>0.11499157530799332</v>
      </c>
    </row>
    <row r="1242" spans="1:17" x14ac:dyDescent="0.3">
      <c r="A1242" s="72">
        <v>45265</v>
      </c>
      <c r="B1242" s="95">
        <v>2.8923999999999999</v>
      </c>
      <c r="C1242" s="6">
        <f t="shared" si="96"/>
        <v>3.0466000000000002</v>
      </c>
      <c r="D1242" s="19">
        <f>Table21[[#This Row],[Adj Close]]-Table21[[#This Row],[Naive Trend ]]</f>
        <v>-0.15420000000000034</v>
      </c>
      <c r="E1242" s="7">
        <f t="shared" si="95"/>
        <v>2.3777640000000103E-2</v>
      </c>
      <c r="F1242" s="7">
        <f>ABS(Table21[[#This Row],[Erorr 1]])</f>
        <v>0.15420000000000034</v>
      </c>
      <c r="G1242" s="8">
        <f>Table21[[#This Row],[Abs Erorr 1]]/Table21[[#This Row],[Adj Close]]</f>
        <v>5.3312128336329812E-2</v>
      </c>
      <c r="H1242" s="6">
        <f t="shared" si="98"/>
        <v>3.2555333333333336</v>
      </c>
      <c r="I1242" s="9">
        <f>(Table21[[#This Row],[Adj Close]]-Table21[[#This Row],[3-MA]])</f>
        <v>-0.36313333333333375</v>
      </c>
      <c r="J1242" s="5">
        <f t="shared" si="97"/>
        <v>0.13186581777777809</v>
      </c>
      <c r="K1242" s="5">
        <f>ABS(Table21[[#This Row],[Erorr 2]])</f>
        <v>0.36313333333333375</v>
      </c>
      <c r="L1242" s="8">
        <f>Table21[[#This Row],[Abs Erorr 2]]/Table21[[#This Row],[Adj Close]]</f>
        <v>0.12554741160743113</v>
      </c>
      <c r="M1242" s="6">
        <f t="shared" si="99"/>
        <v>3.3342666666666667</v>
      </c>
      <c r="N1242" s="11">
        <f>Table21[[#This Row],[Adj Close]]-Table21[[#This Row],[6-MA]]</f>
        <v>-0.44186666666666685</v>
      </c>
      <c r="O1242" s="12">
        <f>(Table21[[#This Row],[Adj Close]]-M1242)^2</f>
        <v>0.19524615111111127</v>
      </c>
      <c r="P1242" s="12">
        <f>ABS(Table21[[#This Row],[Erorr 3]])</f>
        <v>0.44186666666666685</v>
      </c>
      <c r="Q1242" s="182">
        <f>Table21[[#This Row],[Abs Erorr 3]]/Table21[[#This Row],[Adj Close]]</f>
        <v>0.15276817406536677</v>
      </c>
    </row>
    <row r="1243" spans="1:17" x14ac:dyDescent="0.3">
      <c r="A1243" s="72">
        <v>45266</v>
      </c>
      <c r="B1243" s="95">
        <v>2.9020000000000001</v>
      </c>
      <c r="C1243" s="6">
        <f t="shared" si="96"/>
        <v>2.8923999999999999</v>
      </c>
      <c r="D1243" s="19">
        <f>Table21[[#This Row],[Adj Close]]-Table21[[#This Row],[Naive Trend ]]</f>
        <v>9.600000000000275E-3</v>
      </c>
      <c r="E1243" s="7">
        <f t="shared" si="95"/>
        <v>9.2160000000005284E-5</v>
      </c>
      <c r="F1243" s="7">
        <f>ABS(Table21[[#This Row],[Erorr 1]])</f>
        <v>9.600000000000275E-3</v>
      </c>
      <c r="G1243" s="8">
        <f>Table21[[#This Row],[Abs Erorr 1]]/Table21[[#This Row],[Adj Close]]</f>
        <v>3.3080634045486819E-3</v>
      </c>
      <c r="H1243" s="6">
        <f t="shared" si="98"/>
        <v>3.1012666666666671</v>
      </c>
      <c r="I1243" s="9">
        <f>(Table21[[#This Row],[Adj Close]]-Table21[[#This Row],[3-MA]])</f>
        <v>-0.19926666666666693</v>
      </c>
      <c r="J1243" s="5">
        <f t="shared" si="97"/>
        <v>3.9707204444444547E-2</v>
      </c>
      <c r="K1243" s="5">
        <f>ABS(Table21[[#This Row],[Erorr 2]])</f>
        <v>0.19926666666666693</v>
      </c>
      <c r="L1243" s="8">
        <f>Table21[[#This Row],[Abs Erorr 2]]/Table21[[#This Row],[Adj Close]]</f>
        <v>6.866528830691486E-2</v>
      </c>
      <c r="M1243" s="6">
        <f t="shared" si="99"/>
        <v>3.2475000000000001</v>
      </c>
      <c r="N1243" s="11">
        <f>Table21[[#This Row],[Adj Close]]-Table21[[#This Row],[6-MA]]</f>
        <v>-0.34549999999999992</v>
      </c>
      <c r="O1243" s="12">
        <f>(Table21[[#This Row],[Adj Close]]-M1243)^2</f>
        <v>0.11937024999999994</v>
      </c>
      <c r="P1243" s="12">
        <f>ABS(Table21[[#This Row],[Erorr 3]])</f>
        <v>0.34549999999999992</v>
      </c>
      <c r="Q1243" s="182">
        <f>Table21[[#This Row],[Abs Erorr 3]]/Table21[[#This Row],[Adj Close]]</f>
        <v>0.11905582356995173</v>
      </c>
    </row>
    <row r="1244" spans="1:17" x14ac:dyDescent="0.3">
      <c r="A1244" s="72">
        <v>45267</v>
      </c>
      <c r="B1244" s="95">
        <v>2.9887999999999999</v>
      </c>
      <c r="C1244" s="6">
        <f t="shared" si="96"/>
        <v>2.9020000000000001</v>
      </c>
      <c r="D1244" s="19">
        <f>Table21[[#This Row],[Adj Close]]-Table21[[#This Row],[Naive Trend ]]</f>
        <v>8.6799999999999766E-2</v>
      </c>
      <c r="E1244" s="7">
        <f t="shared" si="95"/>
        <v>7.5342399999999594E-3</v>
      </c>
      <c r="F1244" s="7">
        <f>ABS(Table21[[#This Row],[Erorr 1]])</f>
        <v>8.6799999999999766E-2</v>
      </c>
      <c r="G1244" s="8">
        <f>Table21[[#This Row],[Abs Erorr 1]]/Table21[[#This Row],[Adj Close]]</f>
        <v>2.9041755888650888E-2</v>
      </c>
      <c r="H1244" s="6">
        <f t="shared" si="98"/>
        <v>2.9470000000000005</v>
      </c>
      <c r="I1244" s="9">
        <f>(Table21[[#This Row],[Adj Close]]-Table21[[#This Row],[3-MA]])</f>
        <v>4.1799999999999393E-2</v>
      </c>
      <c r="J1244" s="5">
        <f t="shared" si="97"/>
        <v>1.7472399999999492E-3</v>
      </c>
      <c r="K1244" s="5">
        <f>ABS(Table21[[#This Row],[Erorr 2]])</f>
        <v>4.1799999999999393E-2</v>
      </c>
      <c r="L1244" s="8">
        <f>Table21[[#This Row],[Abs Erorr 2]]/Table21[[#This Row],[Adj Close]]</f>
        <v>1.3985546038543694E-2</v>
      </c>
      <c r="M1244" s="6">
        <f t="shared" si="99"/>
        <v>3.1655500000000001</v>
      </c>
      <c r="N1244" s="11">
        <f>Table21[[#This Row],[Adj Close]]-Table21[[#This Row],[6-MA]]</f>
        <v>-0.17675000000000018</v>
      </c>
      <c r="O1244" s="12">
        <f>(Table21[[#This Row],[Adj Close]]-M1244)^2</f>
        <v>3.1240562500000065E-2</v>
      </c>
      <c r="P1244" s="12">
        <f>ABS(Table21[[#This Row],[Erorr 3]])</f>
        <v>0.17675000000000018</v>
      </c>
      <c r="Q1244" s="182">
        <f>Table21[[#This Row],[Abs Erorr 3]]/Table21[[#This Row],[Adj Close]]</f>
        <v>5.9137446466809483E-2</v>
      </c>
    </row>
    <row r="1245" spans="1:17" x14ac:dyDescent="0.3">
      <c r="A1245" s="72">
        <v>45268</v>
      </c>
      <c r="B1245" s="95">
        <v>3.0659000000000001</v>
      </c>
      <c r="C1245" s="6">
        <f t="shared" si="96"/>
        <v>2.9887999999999999</v>
      </c>
      <c r="D1245" s="19">
        <f>Table21[[#This Row],[Adj Close]]-Table21[[#This Row],[Naive Trend ]]</f>
        <v>7.7100000000000168E-2</v>
      </c>
      <c r="E1245" s="7">
        <f t="shared" si="95"/>
        <v>5.9444100000000258E-3</v>
      </c>
      <c r="F1245" s="7">
        <f>ABS(Table21[[#This Row],[Erorr 1]])</f>
        <v>7.7100000000000168E-2</v>
      </c>
      <c r="G1245" s="8">
        <f>Table21[[#This Row],[Abs Erorr 1]]/Table21[[#This Row],[Adj Close]]</f>
        <v>2.5147591245637552E-2</v>
      </c>
      <c r="H1245" s="6">
        <f t="shared" si="98"/>
        <v>2.9277333333333329</v>
      </c>
      <c r="I1245" s="9">
        <f>(Table21[[#This Row],[Adj Close]]-Table21[[#This Row],[3-MA]])</f>
        <v>0.13816666666666721</v>
      </c>
      <c r="J1245" s="5">
        <f t="shared" si="97"/>
        <v>1.9090027777777928E-2</v>
      </c>
      <c r="K1245" s="5">
        <f>ABS(Table21[[#This Row],[Erorr 2]])</f>
        <v>0.13816666666666721</v>
      </c>
      <c r="L1245" s="8">
        <f>Table21[[#This Row],[Abs Erorr 2]]/Table21[[#This Row],[Adj Close]]</f>
        <v>4.5065614229644543E-2</v>
      </c>
      <c r="M1245" s="6">
        <f t="shared" si="99"/>
        <v>3.0916333333333337</v>
      </c>
      <c r="N1245" s="11">
        <f>Table21[[#This Row],[Adj Close]]-Table21[[#This Row],[6-MA]]</f>
        <v>-2.5733333333333608E-2</v>
      </c>
      <c r="O1245" s="12">
        <f>(Table21[[#This Row],[Adj Close]]-M1245)^2</f>
        <v>6.6220444444445856E-4</v>
      </c>
      <c r="P1245" s="12">
        <f>ABS(Table21[[#This Row],[Erorr 3]])</f>
        <v>2.5733333333333608E-2</v>
      </c>
      <c r="Q1245" s="182">
        <f>Table21[[#This Row],[Abs Erorr 3]]/Table21[[#This Row],[Adj Close]]</f>
        <v>8.3934026985008018E-3</v>
      </c>
    </row>
    <row r="1246" spans="1:17" x14ac:dyDescent="0.3">
      <c r="A1246" s="72">
        <v>45271</v>
      </c>
      <c r="B1246" s="95">
        <v>3.0081000000000002</v>
      </c>
      <c r="C1246" s="6">
        <f t="shared" si="96"/>
        <v>3.0659000000000001</v>
      </c>
      <c r="D1246" s="19">
        <f>Table21[[#This Row],[Adj Close]]-Table21[[#This Row],[Naive Trend ]]</f>
        <v>-5.7799999999999851E-2</v>
      </c>
      <c r="E1246" s="7">
        <f t="shared" si="95"/>
        <v>3.340839999999983E-3</v>
      </c>
      <c r="F1246" s="7">
        <f>ABS(Table21[[#This Row],[Erorr 1]])</f>
        <v>5.7799999999999851E-2</v>
      </c>
      <c r="G1246" s="8">
        <f>Table21[[#This Row],[Abs Erorr 1]]/Table21[[#This Row],[Adj Close]]</f>
        <v>1.9214786742461968E-2</v>
      </c>
      <c r="H1246" s="6">
        <f t="shared" si="98"/>
        <v>2.9855666666666671</v>
      </c>
      <c r="I1246" s="9">
        <f>(Table21[[#This Row],[Adj Close]]-Table21[[#This Row],[3-MA]])</f>
        <v>2.2533333333333072E-2</v>
      </c>
      <c r="J1246" s="5">
        <f t="shared" si="97"/>
        <v>5.0775111111109935E-4</v>
      </c>
      <c r="K1246" s="5">
        <f>ABS(Table21[[#This Row],[Erorr 2]])</f>
        <v>2.2533333333333072E-2</v>
      </c>
      <c r="L1246" s="8">
        <f>Table21[[#This Row],[Abs Erorr 2]]/Table21[[#This Row],[Adj Close]]</f>
        <v>7.49088571966792E-3</v>
      </c>
      <c r="M1246" s="6">
        <f t="shared" si="99"/>
        <v>3.0434166666666669</v>
      </c>
      <c r="N1246" s="11">
        <f>Table21[[#This Row],[Adj Close]]-Table21[[#This Row],[6-MA]]</f>
        <v>-3.5316666666666663E-2</v>
      </c>
      <c r="O1246" s="12">
        <f>(Table21[[#This Row],[Adj Close]]-M1246)^2</f>
        <v>1.2472669444444442E-3</v>
      </c>
      <c r="P1246" s="12">
        <f>ABS(Table21[[#This Row],[Erorr 3]])</f>
        <v>3.5316666666666663E-2</v>
      </c>
      <c r="Q1246" s="182">
        <f>Table21[[#This Row],[Abs Erorr 3]]/Table21[[#This Row],[Adj Close]]</f>
        <v>1.174052281063351E-2</v>
      </c>
    </row>
    <row r="1247" spans="1:17" x14ac:dyDescent="0.3">
      <c r="A1247" s="72">
        <v>45272</v>
      </c>
      <c r="B1247" s="95">
        <v>3.1044999999999998</v>
      </c>
      <c r="C1247" s="6">
        <f t="shared" si="96"/>
        <v>3.0081000000000002</v>
      </c>
      <c r="D1247" s="19">
        <f>Table21[[#This Row],[Adj Close]]-Table21[[#This Row],[Naive Trend ]]</f>
        <v>9.6399999999999597E-2</v>
      </c>
      <c r="E1247" s="7">
        <f t="shared" si="95"/>
        <v>9.2929599999999231E-3</v>
      </c>
      <c r="F1247" s="7">
        <f>ABS(Table21[[#This Row],[Erorr 1]])</f>
        <v>9.6399999999999597E-2</v>
      </c>
      <c r="G1247" s="8">
        <f>Table21[[#This Row],[Abs Erorr 1]]/Table21[[#This Row],[Adj Close]]</f>
        <v>3.1051699146400259E-2</v>
      </c>
      <c r="H1247" s="6">
        <f t="shared" si="98"/>
        <v>3.0209333333333337</v>
      </c>
      <c r="I1247" s="9">
        <f>(Table21[[#This Row],[Adj Close]]-Table21[[#This Row],[3-MA]])</f>
        <v>8.3566666666666123E-2</v>
      </c>
      <c r="J1247" s="5">
        <f t="shared" si="97"/>
        <v>6.9833877777776866E-3</v>
      </c>
      <c r="K1247" s="5">
        <f>ABS(Table21[[#This Row],[Erorr 2]])</f>
        <v>8.3566666666666123E-2</v>
      </c>
      <c r="L1247" s="8">
        <f>Table21[[#This Row],[Abs Erorr 2]]/Table21[[#This Row],[Adj Close]]</f>
        <v>2.6917914854780522E-2</v>
      </c>
      <c r="M1247" s="6">
        <f t="shared" si="99"/>
        <v>2.9839666666666669</v>
      </c>
      <c r="N1247" s="11">
        <f>Table21[[#This Row],[Adj Close]]-Table21[[#This Row],[6-MA]]</f>
        <v>0.12053333333333294</v>
      </c>
      <c r="O1247" s="12">
        <f>(Table21[[#This Row],[Adj Close]]-M1247)^2</f>
        <v>1.4528284444444348E-2</v>
      </c>
      <c r="P1247" s="12">
        <f>ABS(Table21[[#This Row],[Erorr 3]])</f>
        <v>0.12053333333333294</v>
      </c>
      <c r="Q1247" s="182">
        <f>Table21[[#This Row],[Abs Erorr 3]]/Table21[[#This Row],[Adj Close]]</f>
        <v>3.8825361035056516E-2</v>
      </c>
    </row>
    <row r="1248" spans="1:17" x14ac:dyDescent="0.3">
      <c r="A1248" s="72">
        <v>45273</v>
      </c>
      <c r="B1248" s="95">
        <v>3.1334</v>
      </c>
      <c r="C1248" s="6">
        <f t="shared" si="96"/>
        <v>3.1044999999999998</v>
      </c>
      <c r="D1248" s="19">
        <f>Table21[[#This Row],[Adj Close]]-Table21[[#This Row],[Naive Trend ]]</f>
        <v>2.8900000000000148E-2</v>
      </c>
      <c r="E1248" s="7">
        <f t="shared" si="95"/>
        <v>8.3521000000000853E-4</v>
      </c>
      <c r="F1248" s="7">
        <f>ABS(Table21[[#This Row],[Erorr 1]])</f>
        <v>2.8900000000000148E-2</v>
      </c>
      <c r="G1248" s="8">
        <f>Table21[[#This Row],[Abs Erorr 1]]/Table21[[#This Row],[Adj Close]]</f>
        <v>9.2232080168507518E-3</v>
      </c>
      <c r="H1248" s="6">
        <f t="shared" si="98"/>
        <v>3.0594999999999999</v>
      </c>
      <c r="I1248" s="9">
        <f>(Table21[[#This Row],[Adj Close]]-Table21[[#This Row],[3-MA]])</f>
        <v>7.3900000000000077E-2</v>
      </c>
      <c r="J1248" s="5">
        <f t="shared" si="97"/>
        <v>5.4612100000000115E-3</v>
      </c>
      <c r="K1248" s="5">
        <f>ABS(Table21[[#This Row],[Erorr 2]])</f>
        <v>7.3900000000000077E-2</v>
      </c>
      <c r="L1248" s="8">
        <f>Table21[[#This Row],[Abs Erorr 2]]/Table21[[#This Row],[Adj Close]]</f>
        <v>2.3584604582881238E-2</v>
      </c>
      <c r="M1248" s="6">
        <f t="shared" si="99"/>
        <v>2.9936166666666666</v>
      </c>
      <c r="N1248" s="11">
        <f>Table21[[#This Row],[Adj Close]]-Table21[[#This Row],[6-MA]]</f>
        <v>0.13978333333333337</v>
      </c>
      <c r="O1248" s="12">
        <f>(Table21[[#This Row],[Adj Close]]-M1248)^2</f>
        <v>1.9539380277777789E-2</v>
      </c>
      <c r="P1248" s="12">
        <f>ABS(Table21[[#This Row],[Erorr 3]])</f>
        <v>0.13978333333333337</v>
      </c>
      <c r="Q1248" s="182">
        <f>Table21[[#This Row],[Abs Erorr 3]]/Table21[[#This Row],[Adj Close]]</f>
        <v>4.4610752962702935E-2</v>
      </c>
    </row>
    <row r="1249" spans="1:17" x14ac:dyDescent="0.3">
      <c r="A1249" s="72">
        <v>45274</v>
      </c>
      <c r="B1249" s="95">
        <v>3.2490999999999999</v>
      </c>
      <c r="C1249" s="6">
        <f t="shared" si="96"/>
        <v>3.1334</v>
      </c>
      <c r="D1249" s="19">
        <f>Table21[[#This Row],[Adj Close]]-Table21[[#This Row],[Naive Trend ]]</f>
        <v>0.11569999999999991</v>
      </c>
      <c r="E1249" s="7">
        <f t="shared" si="95"/>
        <v>1.338648999999998E-2</v>
      </c>
      <c r="F1249" s="7">
        <f>ABS(Table21[[#This Row],[Erorr 1]])</f>
        <v>0.11569999999999991</v>
      </c>
      <c r="G1249" s="8">
        <f>Table21[[#This Row],[Abs Erorr 1]]/Table21[[#This Row],[Adj Close]]</f>
        <v>3.5609861192330158E-2</v>
      </c>
      <c r="H1249" s="6">
        <f t="shared" si="98"/>
        <v>3.0820000000000003</v>
      </c>
      <c r="I1249" s="9">
        <f>(Table21[[#This Row],[Adj Close]]-Table21[[#This Row],[3-MA]])</f>
        <v>0.16709999999999958</v>
      </c>
      <c r="J1249" s="5">
        <f t="shared" si="97"/>
        <v>2.7922409999999859E-2</v>
      </c>
      <c r="K1249" s="5">
        <f>ABS(Table21[[#This Row],[Erorr 2]])</f>
        <v>0.16709999999999958</v>
      </c>
      <c r="L1249" s="8">
        <f>Table21[[#This Row],[Abs Erorr 2]]/Table21[[#This Row],[Adj Close]]</f>
        <v>5.1429626665845801E-2</v>
      </c>
      <c r="M1249" s="6">
        <f t="shared" si="99"/>
        <v>3.0337833333333335</v>
      </c>
      <c r="N1249" s="11">
        <f>Table21[[#This Row],[Adj Close]]-Table21[[#This Row],[6-MA]]</f>
        <v>0.21531666666666638</v>
      </c>
      <c r="O1249" s="12">
        <f>(Table21[[#This Row],[Adj Close]]-M1249)^2</f>
        <v>4.636126694444432E-2</v>
      </c>
      <c r="P1249" s="12">
        <f>ABS(Table21[[#This Row],[Erorr 3]])</f>
        <v>0.21531666666666638</v>
      </c>
      <c r="Q1249" s="182">
        <f>Table21[[#This Row],[Abs Erorr 3]]/Table21[[#This Row],[Adj Close]]</f>
        <v>6.6269633642136713E-2</v>
      </c>
    </row>
    <row r="1250" spans="1:17" x14ac:dyDescent="0.3">
      <c r="A1250" s="72">
        <v>45275</v>
      </c>
      <c r="B1250" s="95">
        <v>3.1431</v>
      </c>
      <c r="C1250" s="6">
        <f t="shared" si="96"/>
        <v>3.2490999999999999</v>
      </c>
      <c r="D1250" s="19">
        <f>Table21[[#This Row],[Adj Close]]-Table21[[#This Row],[Naive Trend ]]</f>
        <v>-0.10599999999999987</v>
      </c>
      <c r="E1250" s="7">
        <f t="shared" si="95"/>
        <v>1.1235999999999973E-2</v>
      </c>
      <c r="F1250" s="7">
        <f>ABS(Table21[[#This Row],[Erorr 1]])</f>
        <v>0.10599999999999987</v>
      </c>
      <c r="G1250" s="8">
        <f>Table21[[#This Row],[Abs Erorr 1]]/Table21[[#This Row],[Adj Close]]</f>
        <v>3.3724666730298072E-2</v>
      </c>
      <c r="H1250" s="6">
        <f t="shared" si="98"/>
        <v>3.1623333333333332</v>
      </c>
      <c r="I1250" s="9">
        <f>(Table21[[#This Row],[Adj Close]]-Table21[[#This Row],[3-MA]])</f>
        <v>-1.9233333333333213E-2</v>
      </c>
      <c r="J1250" s="5">
        <f t="shared" si="97"/>
        <v>3.6992111111110648E-4</v>
      </c>
      <c r="K1250" s="5">
        <f>ABS(Table21[[#This Row],[Erorr 2]])</f>
        <v>1.9233333333333213E-2</v>
      </c>
      <c r="L1250" s="8">
        <f>Table21[[#This Row],[Abs Erorr 2]]/Table21[[#This Row],[Adj Close]]</f>
        <v>6.1192241205603425E-3</v>
      </c>
      <c r="M1250" s="6">
        <f t="shared" si="99"/>
        <v>3.0916333333333337</v>
      </c>
      <c r="N1250" s="11">
        <f>Table21[[#This Row],[Adj Close]]-Table21[[#This Row],[6-MA]]</f>
        <v>5.1466666666666328E-2</v>
      </c>
      <c r="O1250" s="12">
        <f>(Table21[[#This Row],[Adj Close]]-M1250)^2</f>
        <v>2.6488177777777427E-3</v>
      </c>
      <c r="P1250" s="12">
        <f>ABS(Table21[[#This Row],[Erorr 3]])</f>
        <v>5.1466666666666328E-2</v>
      </c>
      <c r="Q1250" s="182">
        <f>Table21[[#This Row],[Abs Erorr 3]]/Table21[[#This Row],[Adj Close]]</f>
        <v>1.6374492274081744E-2</v>
      </c>
    </row>
    <row r="1251" spans="1:17" x14ac:dyDescent="0.3">
      <c r="A1251" s="72">
        <v>45278</v>
      </c>
      <c r="B1251" s="95">
        <v>3.1141000000000001</v>
      </c>
      <c r="C1251" s="6">
        <f t="shared" si="96"/>
        <v>3.1431</v>
      </c>
      <c r="D1251" s="19">
        <f>Table21[[#This Row],[Adj Close]]-Table21[[#This Row],[Naive Trend ]]</f>
        <v>-2.8999999999999915E-2</v>
      </c>
      <c r="E1251" s="7">
        <f t="shared" si="95"/>
        <v>8.4099999999999507E-4</v>
      </c>
      <c r="F1251" s="7">
        <f>ABS(Table21[[#This Row],[Erorr 1]])</f>
        <v>2.8999999999999915E-2</v>
      </c>
      <c r="G1251" s="8">
        <f>Table21[[#This Row],[Abs Erorr 1]]/Table21[[#This Row],[Adj Close]]</f>
        <v>9.3124819369962159E-3</v>
      </c>
      <c r="H1251" s="6">
        <f t="shared" si="98"/>
        <v>3.1752000000000002</v>
      </c>
      <c r="I1251" s="9">
        <f>(Table21[[#This Row],[Adj Close]]-Table21[[#This Row],[3-MA]])</f>
        <v>-6.1100000000000154E-2</v>
      </c>
      <c r="J1251" s="5">
        <f t="shared" si="97"/>
        <v>3.7332100000000189E-3</v>
      </c>
      <c r="K1251" s="5">
        <f>ABS(Table21[[#This Row],[Erorr 2]])</f>
        <v>6.1100000000000154E-2</v>
      </c>
      <c r="L1251" s="8">
        <f>Table21[[#This Row],[Abs Erorr 2]]/Table21[[#This Row],[Adj Close]]</f>
        <v>1.9620436081050754E-2</v>
      </c>
      <c r="M1251" s="6">
        <f t="shared" si="99"/>
        <v>3.1173500000000001</v>
      </c>
      <c r="N1251" s="11">
        <f>Table21[[#This Row],[Adj Close]]-Table21[[#This Row],[6-MA]]</f>
        <v>-3.2499999999999751E-3</v>
      </c>
      <c r="O1251" s="12">
        <f>(Table21[[#This Row],[Adj Close]]-M1251)^2</f>
        <v>1.0562499999999838E-5</v>
      </c>
      <c r="P1251" s="12">
        <f>ABS(Table21[[#This Row],[Erorr 3]])</f>
        <v>3.2499999999999751E-3</v>
      </c>
      <c r="Q1251" s="182">
        <f>Table21[[#This Row],[Abs Erorr 3]]/Table21[[#This Row],[Adj Close]]</f>
        <v>1.0436402170771572E-3</v>
      </c>
    </row>
    <row r="1252" spans="1:17" x14ac:dyDescent="0.3">
      <c r="A1252" s="72">
        <v>45279</v>
      </c>
      <c r="B1252" s="95">
        <v>3.1913</v>
      </c>
      <c r="C1252" s="6">
        <f t="shared" si="96"/>
        <v>3.1141000000000001</v>
      </c>
      <c r="D1252" s="19">
        <f>Table21[[#This Row],[Adj Close]]-Table21[[#This Row],[Naive Trend ]]</f>
        <v>7.7199999999999935E-2</v>
      </c>
      <c r="E1252" s="7">
        <f t="shared" si="95"/>
        <v>5.9598399999999897E-3</v>
      </c>
      <c r="F1252" s="7">
        <f>ABS(Table21[[#This Row],[Erorr 1]])</f>
        <v>7.7199999999999935E-2</v>
      </c>
      <c r="G1252" s="8">
        <f>Table21[[#This Row],[Abs Erorr 1]]/Table21[[#This Row],[Adj Close]]</f>
        <v>2.4190768652273348E-2</v>
      </c>
      <c r="H1252" s="6">
        <f t="shared" si="98"/>
        <v>3.1687666666666665</v>
      </c>
      <c r="I1252" s="9">
        <f>(Table21[[#This Row],[Adj Close]]-Table21[[#This Row],[3-MA]])</f>
        <v>2.2533333333333516E-2</v>
      </c>
      <c r="J1252" s="5">
        <f t="shared" si="97"/>
        <v>5.077511111111193E-4</v>
      </c>
      <c r="K1252" s="5">
        <f>ABS(Table21[[#This Row],[Erorr 2]])</f>
        <v>2.2533333333333516E-2</v>
      </c>
      <c r="L1252" s="8">
        <f>Table21[[#This Row],[Abs Erorr 2]]/Table21[[#This Row],[Adj Close]]</f>
        <v>7.0608633890055826E-3</v>
      </c>
      <c r="M1252" s="6">
        <f t="shared" si="99"/>
        <v>3.1253833333333336</v>
      </c>
      <c r="N1252" s="11">
        <f>Table21[[#This Row],[Adj Close]]-Table21[[#This Row],[6-MA]]</f>
        <v>6.5916666666666401E-2</v>
      </c>
      <c r="O1252" s="12">
        <f>(Table21[[#This Row],[Adj Close]]-M1252)^2</f>
        <v>4.3450069444444092E-3</v>
      </c>
      <c r="P1252" s="12">
        <f>ABS(Table21[[#This Row],[Erorr 3]])</f>
        <v>6.5916666666666401E-2</v>
      </c>
      <c r="Q1252" s="182">
        <f>Table21[[#This Row],[Abs Erorr 3]]/Table21[[#This Row],[Adj Close]]</f>
        <v>2.0655114425678061E-2</v>
      </c>
    </row>
    <row r="1253" spans="1:17" x14ac:dyDescent="0.3">
      <c r="A1253" s="72">
        <v>45280</v>
      </c>
      <c r="B1253" s="95">
        <v>3.1334</v>
      </c>
      <c r="C1253" s="6">
        <f t="shared" si="96"/>
        <v>3.1913</v>
      </c>
      <c r="D1253" s="19">
        <f>Table21[[#This Row],[Adj Close]]-Table21[[#This Row],[Naive Trend ]]</f>
        <v>-5.7900000000000063E-2</v>
      </c>
      <c r="E1253" s="7">
        <f t="shared" si="95"/>
        <v>3.3524100000000071E-3</v>
      </c>
      <c r="F1253" s="7">
        <f>ABS(Table21[[#This Row],[Erorr 1]])</f>
        <v>5.7900000000000063E-2</v>
      </c>
      <c r="G1253" s="8">
        <f>Table21[[#This Row],[Abs Erorr 1]]/Table21[[#This Row],[Adj Close]]</f>
        <v>1.847833024829261E-2</v>
      </c>
      <c r="H1253" s="6">
        <f t="shared" si="98"/>
        <v>3.1494999999999997</v>
      </c>
      <c r="I1253" s="9">
        <f>(Table21[[#This Row],[Adj Close]]-Table21[[#This Row],[3-MA]])</f>
        <v>-1.6099999999999781E-2</v>
      </c>
      <c r="J1253" s="5">
        <f t="shared" si="97"/>
        <v>2.5920999999999296E-4</v>
      </c>
      <c r="K1253" s="5">
        <f>ABS(Table21[[#This Row],[Erorr 2]])</f>
        <v>1.6099999999999781E-2</v>
      </c>
      <c r="L1253" s="8">
        <f>Table21[[#This Row],[Abs Erorr 2]]/Table21[[#This Row],[Adj Close]]</f>
        <v>5.1381885491797348E-3</v>
      </c>
      <c r="M1253" s="6">
        <f t="shared" si="99"/>
        <v>3.1559166666666667</v>
      </c>
      <c r="N1253" s="11">
        <f>Table21[[#This Row],[Adj Close]]-Table21[[#This Row],[6-MA]]</f>
        <v>-2.251666666666674E-2</v>
      </c>
      <c r="O1253" s="12">
        <f>(Table21[[#This Row],[Adj Close]]-M1253)^2</f>
        <v>5.070002777777811E-4</v>
      </c>
      <c r="P1253" s="12">
        <f>ABS(Table21[[#This Row],[Erorr 3]])</f>
        <v>2.251666666666674E-2</v>
      </c>
      <c r="Q1253" s="182">
        <f>Table21[[#This Row],[Abs Erorr 3]]/Table21[[#This Row],[Adj Close]]</f>
        <v>7.1860173187804754E-3</v>
      </c>
    </row>
    <row r="1254" spans="1:17" x14ac:dyDescent="0.3">
      <c r="A1254" s="72">
        <v>45281</v>
      </c>
      <c r="B1254" s="95">
        <v>3.1623000000000001</v>
      </c>
      <c r="C1254" s="6">
        <f t="shared" si="96"/>
        <v>3.1334</v>
      </c>
      <c r="D1254" s="19">
        <f>Table21[[#This Row],[Adj Close]]-Table21[[#This Row],[Naive Trend ]]</f>
        <v>2.8900000000000148E-2</v>
      </c>
      <c r="E1254" s="7">
        <f t="shared" si="95"/>
        <v>8.3521000000000853E-4</v>
      </c>
      <c r="F1254" s="7">
        <f>ABS(Table21[[#This Row],[Erorr 1]])</f>
        <v>2.8900000000000148E-2</v>
      </c>
      <c r="G1254" s="8">
        <f>Table21[[#This Row],[Abs Erorr 1]]/Table21[[#This Row],[Adj Close]]</f>
        <v>9.1389178762293737E-3</v>
      </c>
      <c r="H1254" s="6">
        <f t="shared" si="98"/>
        <v>3.146266666666667</v>
      </c>
      <c r="I1254" s="9">
        <f>(Table21[[#This Row],[Adj Close]]-Table21[[#This Row],[3-MA]])</f>
        <v>1.6033333333333122E-2</v>
      </c>
      <c r="J1254" s="5">
        <f t="shared" si="97"/>
        <v>2.5706777777777099E-4</v>
      </c>
      <c r="K1254" s="5">
        <f>ABS(Table21[[#This Row],[Erorr 2]])</f>
        <v>1.6033333333333122E-2</v>
      </c>
      <c r="L1254" s="8">
        <f>Table21[[#This Row],[Abs Erorr 2]]/Table21[[#This Row],[Adj Close]]</f>
        <v>5.0701493638595713E-3</v>
      </c>
      <c r="M1254" s="6">
        <f t="shared" si="99"/>
        <v>3.1607333333333334</v>
      </c>
      <c r="N1254" s="11">
        <f>Table21[[#This Row],[Adj Close]]-Table21[[#This Row],[6-MA]]</f>
        <v>1.5666666666667162E-3</v>
      </c>
      <c r="O1254" s="12">
        <f>(Table21[[#This Row],[Adj Close]]-M1254)^2</f>
        <v>2.4544444444445996E-6</v>
      </c>
      <c r="P1254" s="12">
        <f>ABS(Table21[[#This Row],[Erorr 3]])</f>
        <v>1.5666666666667162E-3</v>
      </c>
      <c r="Q1254" s="182">
        <f>Table21[[#This Row],[Abs Erorr 3]]/Table21[[#This Row],[Adj Close]]</f>
        <v>4.9542000021083265E-4</v>
      </c>
    </row>
    <row r="1255" spans="1:17" x14ac:dyDescent="0.3">
      <c r="A1255" s="72">
        <v>45282</v>
      </c>
      <c r="B1255" s="95">
        <v>3.2395</v>
      </c>
      <c r="C1255" s="6">
        <f t="shared" si="96"/>
        <v>3.1623000000000001</v>
      </c>
      <c r="D1255" s="19">
        <f>Table21[[#This Row],[Adj Close]]-Table21[[#This Row],[Naive Trend ]]</f>
        <v>7.7199999999999935E-2</v>
      </c>
      <c r="E1255" s="7">
        <f t="shared" si="95"/>
        <v>5.9598399999999897E-3</v>
      </c>
      <c r="F1255" s="7">
        <f>ABS(Table21[[#This Row],[Erorr 1]])</f>
        <v>7.7199999999999935E-2</v>
      </c>
      <c r="G1255" s="8">
        <f>Table21[[#This Row],[Abs Erorr 1]]/Table21[[#This Row],[Adj Close]]</f>
        <v>2.3830838092298173E-2</v>
      </c>
      <c r="H1255" s="6">
        <f t="shared" si="98"/>
        <v>3.1623333333333332</v>
      </c>
      <c r="I1255" s="9">
        <f>(Table21[[#This Row],[Adj Close]]-Table21[[#This Row],[3-MA]])</f>
        <v>7.7166666666666828E-2</v>
      </c>
      <c r="J1255" s="5">
        <f t="shared" si="97"/>
        <v>5.954694444444469E-3</v>
      </c>
      <c r="K1255" s="5">
        <f>ABS(Table21[[#This Row],[Erorr 2]])</f>
        <v>7.7166666666666828E-2</v>
      </c>
      <c r="L1255" s="8">
        <f>Table21[[#This Row],[Abs Erorr 2]]/Table21[[#This Row],[Adj Close]]</f>
        <v>2.3820548438545093E-2</v>
      </c>
      <c r="M1255" s="6">
        <f t="shared" si="99"/>
        <v>3.1655499999999996</v>
      </c>
      <c r="N1255" s="11">
        <f>Table21[[#This Row],[Adj Close]]-Table21[[#This Row],[6-MA]]</f>
        <v>7.3950000000000404E-2</v>
      </c>
      <c r="O1255" s="12">
        <f>(Table21[[#This Row],[Adj Close]]-M1255)^2</f>
        <v>5.4686025000000599E-3</v>
      </c>
      <c r="P1255" s="12">
        <f>ABS(Table21[[#This Row],[Erorr 3]])</f>
        <v>7.3950000000000404E-2</v>
      </c>
      <c r="Q1255" s="182">
        <f>Table21[[#This Row],[Abs Erorr 3]]/Table21[[#This Row],[Adj Close]]</f>
        <v>2.2827596851366077E-2</v>
      </c>
    </row>
    <row r="1256" spans="1:17" x14ac:dyDescent="0.3">
      <c r="A1256" s="72">
        <v>45286</v>
      </c>
      <c r="B1256" s="95">
        <v>3.2298</v>
      </c>
      <c r="C1256" s="6">
        <f t="shared" si="96"/>
        <v>3.2395</v>
      </c>
      <c r="D1256" s="19">
        <f>Table21[[#This Row],[Adj Close]]-Table21[[#This Row],[Naive Trend ]]</f>
        <v>-9.7000000000000419E-3</v>
      </c>
      <c r="E1256" s="7">
        <f t="shared" si="95"/>
        <v>9.4090000000000815E-5</v>
      </c>
      <c r="F1256" s="7">
        <f>ABS(Table21[[#This Row],[Erorr 1]])</f>
        <v>9.7000000000000419E-3</v>
      </c>
      <c r="G1256" s="8">
        <f>Table21[[#This Row],[Abs Erorr 1]]/Table21[[#This Row],[Adj Close]]</f>
        <v>3.003281936962054E-3</v>
      </c>
      <c r="H1256" s="6">
        <f t="shared" si="98"/>
        <v>3.1783999999999999</v>
      </c>
      <c r="I1256" s="9">
        <f>(Table21[[#This Row],[Adj Close]]-Table21[[#This Row],[3-MA]])</f>
        <v>5.1400000000000112E-2</v>
      </c>
      <c r="J1256" s="5">
        <f t="shared" si="97"/>
        <v>2.6419600000000113E-3</v>
      </c>
      <c r="K1256" s="5">
        <f>ABS(Table21[[#This Row],[Erorr 2]])</f>
        <v>5.1400000000000112E-2</v>
      </c>
      <c r="L1256" s="8">
        <f>Table21[[#This Row],[Abs Erorr 2]]/Table21[[#This Row],[Adj Close]]</f>
        <v>1.591429809895353E-2</v>
      </c>
      <c r="M1256" s="6">
        <f t="shared" si="99"/>
        <v>3.1639499999999998</v>
      </c>
      <c r="N1256" s="11">
        <f>Table21[[#This Row],[Adj Close]]-Table21[[#This Row],[6-MA]]</f>
        <v>6.5850000000000186E-2</v>
      </c>
      <c r="O1256" s="12">
        <f>(Table21[[#This Row],[Adj Close]]-M1256)^2</f>
        <v>4.3362225000000247E-3</v>
      </c>
      <c r="P1256" s="12">
        <f>ABS(Table21[[#This Row],[Erorr 3]])</f>
        <v>6.5850000000000186E-2</v>
      </c>
      <c r="Q1256" s="182">
        <f>Table21[[#This Row],[Abs Erorr 3]]/Table21[[#This Row],[Adj Close]]</f>
        <v>2.0388259334943398E-2</v>
      </c>
    </row>
    <row r="1257" spans="1:17" x14ac:dyDescent="0.3">
      <c r="A1257" s="72">
        <v>45287</v>
      </c>
      <c r="B1257" s="95">
        <v>3.2587000000000002</v>
      </c>
      <c r="C1257" s="6">
        <f t="shared" si="96"/>
        <v>3.2298</v>
      </c>
      <c r="D1257" s="19">
        <f>Table21[[#This Row],[Adj Close]]-Table21[[#This Row],[Naive Trend ]]</f>
        <v>2.8900000000000148E-2</v>
      </c>
      <c r="E1257" s="7">
        <f t="shared" si="95"/>
        <v>8.3521000000000853E-4</v>
      </c>
      <c r="F1257" s="7">
        <f>ABS(Table21[[#This Row],[Erorr 1]])</f>
        <v>2.8900000000000148E-2</v>
      </c>
      <c r="G1257" s="8">
        <f>Table21[[#This Row],[Abs Erorr 1]]/Table21[[#This Row],[Adj Close]]</f>
        <v>8.8685672200571226E-3</v>
      </c>
      <c r="H1257" s="6">
        <f t="shared" si="98"/>
        <v>3.2105333333333328</v>
      </c>
      <c r="I1257" s="9">
        <f>(Table21[[#This Row],[Adj Close]]-Table21[[#This Row],[3-MA]])</f>
        <v>4.8166666666667357E-2</v>
      </c>
      <c r="J1257" s="5">
        <f t="shared" si="97"/>
        <v>2.3200277777778444E-3</v>
      </c>
      <c r="K1257" s="5">
        <f>ABS(Table21[[#This Row],[Erorr 2]])</f>
        <v>4.8166666666667357E-2</v>
      </c>
      <c r="L1257" s="8">
        <f>Table21[[#This Row],[Abs Erorr 2]]/Table21[[#This Row],[Adj Close]]</f>
        <v>1.4780945366762008E-2</v>
      </c>
      <c r="M1257" s="6">
        <f t="shared" si="99"/>
        <v>3.1783999999999999</v>
      </c>
      <c r="N1257" s="11">
        <f>Table21[[#This Row],[Adj Close]]-Table21[[#This Row],[6-MA]]</f>
        <v>8.030000000000026E-2</v>
      </c>
      <c r="O1257" s="12">
        <f>(Table21[[#This Row],[Adj Close]]-M1257)^2</f>
        <v>6.4480900000000417E-3</v>
      </c>
      <c r="P1257" s="12">
        <f>ABS(Table21[[#This Row],[Erorr 3]])</f>
        <v>8.030000000000026E-2</v>
      </c>
      <c r="Q1257" s="182">
        <f>Table21[[#This Row],[Abs Erorr 3]]/Table21[[#This Row],[Adj Close]]</f>
        <v>2.4641728296560056E-2</v>
      </c>
    </row>
    <row r="1258" spans="1:17" x14ac:dyDescent="0.3">
      <c r="A1258" s="72">
        <v>45288</v>
      </c>
      <c r="B1258" s="95">
        <v>3.2490999999999999</v>
      </c>
      <c r="C1258" s="6">
        <f t="shared" si="96"/>
        <v>3.2587000000000002</v>
      </c>
      <c r="D1258" s="19">
        <f>Table21[[#This Row],[Adj Close]]-Table21[[#This Row],[Naive Trend ]]</f>
        <v>-9.600000000000275E-3</v>
      </c>
      <c r="E1258" s="7">
        <f t="shared" si="95"/>
        <v>9.2160000000005284E-5</v>
      </c>
      <c r="F1258" s="7">
        <f>ABS(Table21[[#This Row],[Erorr 1]])</f>
        <v>9.600000000000275E-3</v>
      </c>
      <c r="G1258" s="8">
        <f>Table21[[#This Row],[Abs Erorr 1]]/Table21[[#This Row],[Adj Close]]</f>
        <v>2.9546643685944649E-3</v>
      </c>
      <c r="H1258" s="6">
        <f t="shared" si="98"/>
        <v>3.242666666666667</v>
      </c>
      <c r="I1258" s="9">
        <f>(Table21[[#This Row],[Adj Close]]-Table21[[#This Row],[3-MA]])</f>
        <v>6.4333333333328468E-3</v>
      </c>
      <c r="J1258" s="5">
        <f t="shared" si="97"/>
        <v>4.1387777777771518E-5</v>
      </c>
      <c r="K1258" s="5">
        <f>ABS(Table21[[#This Row],[Erorr 2]])</f>
        <v>6.4333333333328468E-3</v>
      </c>
      <c r="L1258" s="8">
        <f>Table21[[#This Row],[Abs Erorr 2]]/Table21[[#This Row],[Adj Close]]</f>
        <v>1.9800354970092786E-3</v>
      </c>
      <c r="M1258" s="6">
        <f t="shared" si="99"/>
        <v>3.2025000000000001</v>
      </c>
      <c r="N1258" s="11">
        <f>Table21[[#This Row],[Adj Close]]-Table21[[#This Row],[6-MA]]</f>
        <v>4.6599999999999753E-2</v>
      </c>
      <c r="O1258" s="12">
        <f>(Table21[[#This Row],[Adj Close]]-M1258)^2</f>
        <v>2.1715599999999769E-3</v>
      </c>
      <c r="P1258" s="12">
        <f>ABS(Table21[[#This Row],[Erorr 3]])</f>
        <v>4.6599999999999753E-2</v>
      </c>
      <c r="Q1258" s="182">
        <f>Table21[[#This Row],[Abs Erorr 3]]/Table21[[#This Row],[Adj Close]]</f>
        <v>1.4342433289218477E-2</v>
      </c>
    </row>
    <row r="1259" spans="1:17" x14ac:dyDescent="0.3">
      <c r="A1259" s="72">
        <v>45289</v>
      </c>
      <c r="B1259" s="95">
        <v>3.2972999999999999</v>
      </c>
      <c r="C1259" s="6">
        <f t="shared" si="96"/>
        <v>3.2490999999999999</v>
      </c>
      <c r="D1259" s="19">
        <f>Table21[[#This Row],[Adj Close]]-Table21[[#This Row],[Naive Trend ]]</f>
        <v>4.8200000000000021E-2</v>
      </c>
      <c r="E1259" s="7">
        <f t="shared" si="95"/>
        <v>2.323240000000002E-3</v>
      </c>
      <c r="F1259" s="7">
        <f>ABS(Table21[[#This Row],[Erorr 1]])</f>
        <v>4.8200000000000021E-2</v>
      </c>
      <c r="G1259" s="8">
        <f>Table21[[#This Row],[Abs Erorr 1]]/Table21[[#This Row],[Adj Close]]</f>
        <v>1.4618020804900987E-2</v>
      </c>
      <c r="H1259" s="6">
        <f t="shared" si="98"/>
        <v>3.2458666666666667</v>
      </c>
      <c r="I1259" s="9">
        <f>(Table21[[#This Row],[Adj Close]]-Table21[[#This Row],[3-MA]])</f>
        <v>5.143333333333322E-2</v>
      </c>
      <c r="J1259" s="5">
        <f t="shared" si="97"/>
        <v>2.6453877777777661E-3</v>
      </c>
      <c r="K1259" s="5">
        <f>ABS(Table21[[#This Row],[Erorr 2]])</f>
        <v>5.143333333333322E-2</v>
      </c>
      <c r="L1259" s="8">
        <f>Table21[[#This Row],[Abs Erorr 2]]/Table21[[#This Row],[Adj Close]]</f>
        <v>1.5598621094026393E-2</v>
      </c>
      <c r="M1259" s="6">
        <f t="shared" si="99"/>
        <v>3.2121333333333335</v>
      </c>
      <c r="N1259" s="11">
        <f>Table21[[#This Row],[Adj Close]]-Table21[[#This Row],[6-MA]]</f>
        <v>8.5166666666666391E-2</v>
      </c>
      <c r="O1259" s="12">
        <f>(Table21[[#This Row],[Adj Close]]-M1259)^2</f>
        <v>7.2533611111110638E-3</v>
      </c>
      <c r="P1259" s="12">
        <f>ABS(Table21[[#This Row],[Erorr 3]])</f>
        <v>8.5166666666666391E-2</v>
      </c>
      <c r="Q1259" s="182">
        <f>Table21[[#This Row],[Abs Erorr 3]]/Table21[[#This Row],[Adj Close]]</f>
        <v>2.5829213801190791E-2</v>
      </c>
    </row>
    <row r="1260" spans="1:17" x14ac:dyDescent="0.3">
      <c r="A1260" s="72">
        <v>45293</v>
      </c>
      <c r="B1260" s="95">
        <v>3.2877000000000001</v>
      </c>
      <c r="C1260" s="6">
        <f t="shared" si="96"/>
        <v>3.2972999999999999</v>
      </c>
      <c r="D1260" s="19">
        <f>Table21[[#This Row],[Adj Close]]-Table21[[#This Row],[Naive Trend ]]</f>
        <v>-9.5999999999998309E-3</v>
      </c>
      <c r="E1260" s="7">
        <f t="shared" si="95"/>
        <v>9.2159999999996759E-5</v>
      </c>
      <c r="F1260" s="7">
        <f>ABS(Table21[[#This Row],[Erorr 1]])</f>
        <v>9.5999999999998309E-3</v>
      </c>
      <c r="G1260" s="8">
        <f>Table21[[#This Row],[Abs Erorr 1]]/Table21[[#This Row],[Adj Close]]</f>
        <v>2.9199744502235092E-3</v>
      </c>
      <c r="H1260" s="6">
        <f t="shared" si="98"/>
        <v>3.2683666666666666</v>
      </c>
      <c r="I1260" s="9">
        <f>(Table21[[#This Row],[Adj Close]]-Table21[[#This Row],[3-MA]])</f>
        <v>1.9333333333333425E-2</v>
      </c>
      <c r="J1260" s="5">
        <f t="shared" si="97"/>
        <v>3.737777777777813E-4</v>
      </c>
      <c r="K1260" s="5">
        <f>ABS(Table21[[#This Row],[Erorr 2]])</f>
        <v>1.9333333333333425E-2</v>
      </c>
      <c r="L1260" s="8">
        <f>Table21[[#This Row],[Abs Erorr 2]]/Table21[[#This Row],[Adj Close]]</f>
        <v>5.8805041011446985E-3</v>
      </c>
      <c r="M1260" s="6">
        <f t="shared" si="99"/>
        <v>3.2394499999999997</v>
      </c>
      <c r="N1260" s="11">
        <f>Table21[[#This Row],[Adj Close]]-Table21[[#This Row],[6-MA]]</f>
        <v>4.8250000000000348E-2</v>
      </c>
      <c r="O1260" s="12">
        <f>(Table21[[#This Row],[Adj Close]]-M1260)^2</f>
        <v>2.3280625000000337E-3</v>
      </c>
      <c r="P1260" s="12">
        <f>ABS(Table21[[#This Row],[Erorr 3]])</f>
        <v>4.8250000000000348E-2</v>
      </c>
      <c r="Q1260" s="182">
        <f>Table21[[#This Row],[Abs Erorr 3]]/Table21[[#This Row],[Adj Close]]</f>
        <v>1.4675913252425813E-2</v>
      </c>
    </row>
    <row r="1261" spans="1:17" x14ac:dyDescent="0.3">
      <c r="A1261" s="72">
        <v>45294</v>
      </c>
      <c r="B1261" s="95">
        <v>3.2684000000000002</v>
      </c>
      <c r="C1261" s="6">
        <f t="shared" si="96"/>
        <v>3.2877000000000001</v>
      </c>
      <c r="D1261" s="19">
        <f>Table21[[#This Row],[Adj Close]]-Table21[[#This Row],[Naive Trend ]]</f>
        <v>-1.9299999999999873E-2</v>
      </c>
      <c r="E1261" s="7">
        <f t="shared" si="95"/>
        <v>3.7248999999999507E-4</v>
      </c>
      <c r="F1261" s="7">
        <f>ABS(Table21[[#This Row],[Erorr 1]])</f>
        <v>1.9299999999999873E-2</v>
      </c>
      <c r="G1261" s="8">
        <f>Table21[[#This Row],[Abs Erorr 1]]/Table21[[#This Row],[Adj Close]]</f>
        <v>5.9050299840900352E-3</v>
      </c>
      <c r="H1261" s="6">
        <f t="shared" si="98"/>
        <v>3.2780333333333331</v>
      </c>
      <c r="I1261" s="9">
        <f>(Table21[[#This Row],[Adj Close]]-Table21[[#This Row],[3-MA]])</f>
        <v>-9.6333333333329385E-3</v>
      </c>
      <c r="J1261" s="5">
        <f t="shared" si="97"/>
        <v>9.2801111111103508E-5</v>
      </c>
      <c r="K1261" s="5">
        <f>ABS(Table21[[#This Row],[Erorr 2]])</f>
        <v>9.6333333333329385E-3</v>
      </c>
      <c r="L1261" s="8">
        <f>Table21[[#This Row],[Abs Erorr 2]]/Table21[[#This Row],[Adj Close]]</f>
        <v>2.9474156569982064E-3</v>
      </c>
      <c r="M1261" s="6">
        <f t="shared" si="99"/>
        <v>3.2603500000000003</v>
      </c>
      <c r="N1261" s="11">
        <f>Table21[[#This Row],[Adj Close]]-Table21[[#This Row],[6-MA]]</f>
        <v>8.0499999999998906E-3</v>
      </c>
      <c r="O1261" s="12">
        <f>(Table21[[#This Row],[Adj Close]]-M1261)^2</f>
        <v>6.480249999999824E-5</v>
      </c>
      <c r="P1261" s="12">
        <f>ABS(Table21[[#This Row],[Erorr 3]])</f>
        <v>8.0499999999998906E-3</v>
      </c>
      <c r="Q1261" s="182">
        <f>Table21[[#This Row],[Abs Erorr 3]]/Table21[[#This Row],[Adj Close]]</f>
        <v>2.4629788275608525E-3</v>
      </c>
    </row>
    <row r="1262" spans="1:17" x14ac:dyDescent="0.3">
      <c r="A1262" s="72">
        <v>45295</v>
      </c>
      <c r="B1262" s="95">
        <v>3.3262</v>
      </c>
      <c r="C1262" s="6">
        <f t="shared" si="96"/>
        <v>3.2684000000000002</v>
      </c>
      <c r="D1262" s="19">
        <f>Table21[[#This Row],[Adj Close]]-Table21[[#This Row],[Naive Trend ]]</f>
        <v>5.7799999999999851E-2</v>
      </c>
      <c r="E1262" s="7">
        <f t="shared" si="95"/>
        <v>3.340839999999983E-3</v>
      </c>
      <c r="F1262" s="7">
        <f>ABS(Table21[[#This Row],[Erorr 1]])</f>
        <v>5.7799999999999851E-2</v>
      </c>
      <c r="G1262" s="8">
        <f>Table21[[#This Row],[Abs Erorr 1]]/Table21[[#This Row],[Adj Close]]</f>
        <v>1.7377187180566366E-2</v>
      </c>
      <c r="H1262" s="6">
        <f t="shared" si="98"/>
        <v>3.2844666666666669</v>
      </c>
      <c r="I1262" s="9">
        <f>(Table21[[#This Row],[Adj Close]]-Table21[[#This Row],[3-MA]])</f>
        <v>4.1733333333333178E-2</v>
      </c>
      <c r="J1262" s="5">
        <f t="shared" si="97"/>
        <v>1.7416711111110982E-3</v>
      </c>
      <c r="K1262" s="5">
        <f>ABS(Table21[[#This Row],[Erorr 2]])</f>
        <v>4.1733333333333178E-2</v>
      </c>
      <c r="L1262" s="8">
        <f>Table21[[#This Row],[Abs Erorr 2]]/Table21[[#This Row],[Adj Close]]</f>
        <v>1.2546850259555401E-2</v>
      </c>
      <c r="M1262" s="6">
        <f t="shared" si="99"/>
        <v>3.265166666666667</v>
      </c>
      <c r="N1262" s="11">
        <f>Table21[[#This Row],[Adj Close]]-Table21[[#This Row],[6-MA]]</f>
        <v>6.1033333333333051E-2</v>
      </c>
      <c r="O1262" s="12">
        <f>(Table21[[#This Row],[Adj Close]]-M1262)^2</f>
        <v>3.7250677777777431E-3</v>
      </c>
      <c r="P1262" s="12">
        <f>ABS(Table21[[#This Row],[Erorr 3]])</f>
        <v>6.1033333333333051E-2</v>
      </c>
      <c r="Q1262" s="182">
        <f>Table21[[#This Row],[Abs Erorr 3]]/Table21[[#This Row],[Adj Close]]</f>
        <v>1.8349267432305048E-2</v>
      </c>
    </row>
    <row r="1263" spans="1:17" x14ac:dyDescent="0.3">
      <c r="A1263" s="72">
        <v>45296</v>
      </c>
      <c r="B1263" s="95">
        <v>3.3166000000000002</v>
      </c>
      <c r="C1263" s="6">
        <f t="shared" si="96"/>
        <v>3.3262</v>
      </c>
      <c r="D1263" s="19">
        <f>Table21[[#This Row],[Adj Close]]-Table21[[#This Row],[Naive Trend ]]</f>
        <v>-9.5999999999998309E-3</v>
      </c>
      <c r="E1263" s="7">
        <f t="shared" si="95"/>
        <v>9.2159999999996759E-5</v>
      </c>
      <c r="F1263" s="7">
        <f>ABS(Table21[[#This Row],[Erorr 1]])</f>
        <v>9.5999999999998309E-3</v>
      </c>
      <c r="G1263" s="8">
        <f>Table21[[#This Row],[Abs Erorr 1]]/Table21[[#This Row],[Adj Close]]</f>
        <v>2.8945305433274531E-3</v>
      </c>
      <c r="H1263" s="6">
        <f t="shared" si="98"/>
        <v>3.2941000000000003</v>
      </c>
      <c r="I1263" s="9">
        <f>(Table21[[#This Row],[Adj Close]]-Table21[[#This Row],[3-MA]])</f>
        <v>2.2499999999999964E-2</v>
      </c>
      <c r="J1263" s="5">
        <f t="shared" si="97"/>
        <v>5.0624999999999845E-4</v>
      </c>
      <c r="K1263" s="5">
        <f>ABS(Table21[[#This Row],[Erorr 2]])</f>
        <v>2.2499999999999964E-2</v>
      </c>
      <c r="L1263" s="8">
        <f>Table21[[#This Row],[Abs Erorr 2]]/Table21[[#This Row],[Adj Close]]</f>
        <v>6.7840559609238264E-3</v>
      </c>
      <c r="M1263" s="6">
        <f t="shared" si="99"/>
        <v>3.2812333333333332</v>
      </c>
      <c r="N1263" s="11">
        <f>Table21[[#This Row],[Adj Close]]-Table21[[#This Row],[6-MA]]</f>
        <v>3.536666666666699E-2</v>
      </c>
      <c r="O1263" s="12">
        <f>(Table21[[#This Row],[Adj Close]]-M1263)^2</f>
        <v>1.2508011111111339E-3</v>
      </c>
      <c r="P1263" s="12">
        <f>ABS(Table21[[#This Row],[Erorr 3]])</f>
        <v>3.536666666666699E-2</v>
      </c>
      <c r="Q1263" s="182">
        <f>Table21[[#This Row],[Abs Erorr 3]]/Table21[[#This Row],[Adj Close]]</f>
        <v>1.0663530925244826E-2</v>
      </c>
    </row>
    <row r="1264" spans="1:17" x14ac:dyDescent="0.3">
      <c r="A1264" s="72">
        <v>45299</v>
      </c>
      <c r="B1264" s="95">
        <v>3.4129999999999998</v>
      </c>
      <c r="C1264" s="6">
        <f t="shared" si="96"/>
        <v>3.3166000000000002</v>
      </c>
      <c r="D1264" s="19">
        <f>Table21[[#This Row],[Adj Close]]-Table21[[#This Row],[Naive Trend ]]</f>
        <v>9.6399999999999597E-2</v>
      </c>
      <c r="E1264" s="7">
        <f t="shared" si="95"/>
        <v>9.2929599999999231E-3</v>
      </c>
      <c r="F1264" s="7">
        <f>ABS(Table21[[#This Row],[Erorr 1]])</f>
        <v>9.6399999999999597E-2</v>
      </c>
      <c r="G1264" s="8">
        <f>Table21[[#This Row],[Abs Erorr 1]]/Table21[[#This Row],[Adj Close]]</f>
        <v>2.8244945795487725E-2</v>
      </c>
      <c r="H1264" s="6">
        <f t="shared" si="98"/>
        <v>3.3037333333333336</v>
      </c>
      <c r="I1264" s="9">
        <f>(Table21[[#This Row],[Adj Close]]-Table21[[#This Row],[3-MA]])</f>
        <v>0.10926666666666618</v>
      </c>
      <c r="J1264" s="5">
        <f t="shared" si="97"/>
        <v>1.1939204444444337E-2</v>
      </c>
      <c r="K1264" s="5">
        <f>ABS(Table21[[#This Row],[Erorr 2]])</f>
        <v>0.10926666666666618</v>
      </c>
      <c r="L1264" s="8">
        <f>Table21[[#This Row],[Abs Erorr 2]]/Table21[[#This Row],[Adj Close]]</f>
        <v>3.2014845199726395E-2</v>
      </c>
      <c r="M1264" s="6">
        <f t="shared" si="99"/>
        <v>3.2908833333333334</v>
      </c>
      <c r="N1264" s="11">
        <f>Table21[[#This Row],[Adj Close]]-Table21[[#This Row],[6-MA]]</f>
        <v>0.12211666666666643</v>
      </c>
      <c r="O1264" s="12">
        <f>(Table21[[#This Row],[Adj Close]]-M1264)^2</f>
        <v>1.491248027777772E-2</v>
      </c>
      <c r="P1264" s="12">
        <f>ABS(Table21[[#This Row],[Erorr 3]])</f>
        <v>0.12211666666666643</v>
      </c>
      <c r="Q1264" s="182">
        <f>Table21[[#This Row],[Abs Erorr 3]]/Table21[[#This Row],[Adj Close]]</f>
        <v>3.5779861314581433E-2</v>
      </c>
    </row>
    <row r="1265" spans="1:17" x14ac:dyDescent="0.3">
      <c r="A1265" s="72">
        <v>45300</v>
      </c>
      <c r="B1265" s="95">
        <v>3.3552</v>
      </c>
      <c r="C1265" s="6">
        <f t="shared" si="96"/>
        <v>3.4129999999999998</v>
      </c>
      <c r="D1265" s="19">
        <f>Table21[[#This Row],[Adj Close]]-Table21[[#This Row],[Naive Trend ]]</f>
        <v>-5.7799999999999851E-2</v>
      </c>
      <c r="E1265" s="7">
        <f t="shared" si="95"/>
        <v>3.340839999999983E-3</v>
      </c>
      <c r="F1265" s="7">
        <f>ABS(Table21[[#This Row],[Erorr 1]])</f>
        <v>5.7799999999999851E-2</v>
      </c>
      <c r="G1265" s="8">
        <f>Table21[[#This Row],[Abs Erorr 1]]/Table21[[#This Row],[Adj Close]]</f>
        <v>1.7226990939437248E-2</v>
      </c>
      <c r="H1265" s="6">
        <f t="shared" si="98"/>
        <v>3.3519333333333332</v>
      </c>
      <c r="I1265" s="9">
        <f>(Table21[[#This Row],[Adj Close]]-Table21[[#This Row],[3-MA]])</f>
        <v>3.266666666666751E-3</v>
      </c>
      <c r="J1265" s="5">
        <f t="shared" si="97"/>
        <v>1.0671111111111661E-5</v>
      </c>
      <c r="K1265" s="5">
        <f>ABS(Table21[[#This Row],[Erorr 2]])</f>
        <v>3.266666666666751E-3</v>
      </c>
      <c r="L1265" s="8">
        <f>Table21[[#This Row],[Abs Erorr 2]]/Table21[[#This Row],[Adj Close]]</f>
        <v>9.7361309807664253E-4</v>
      </c>
      <c r="M1265" s="6">
        <f t="shared" si="99"/>
        <v>3.3182000000000005</v>
      </c>
      <c r="N1265" s="11">
        <f>Table21[[#This Row],[Adj Close]]-Table21[[#This Row],[6-MA]]</f>
        <v>3.6999999999999478E-2</v>
      </c>
      <c r="O1265" s="12">
        <f>(Table21[[#This Row],[Adj Close]]-M1265)^2</f>
        <v>1.3689999999999614E-3</v>
      </c>
      <c r="P1265" s="12">
        <f>ABS(Table21[[#This Row],[Erorr 3]])</f>
        <v>3.6999999999999478E-2</v>
      </c>
      <c r="Q1265" s="182">
        <f>Table21[[#This Row],[Abs Erorr 3]]/Table21[[#This Row],[Adj Close]]</f>
        <v>1.1027658559847246E-2</v>
      </c>
    </row>
    <row r="1266" spans="1:17" x14ac:dyDescent="0.3">
      <c r="A1266" s="72">
        <v>45301</v>
      </c>
      <c r="B1266" s="95">
        <v>3.3647999999999998</v>
      </c>
      <c r="C1266" s="6">
        <f t="shared" si="96"/>
        <v>3.3552</v>
      </c>
      <c r="D1266" s="19">
        <f>Table21[[#This Row],[Adj Close]]-Table21[[#This Row],[Naive Trend ]]</f>
        <v>9.5999999999998309E-3</v>
      </c>
      <c r="E1266" s="7">
        <f t="shared" si="95"/>
        <v>9.2159999999996759E-5</v>
      </c>
      <c r="F1266" s="7">
        <f>ABS(Table21[[#This Row],[Erorr 1]])</f>
        <v>9.5999999999998309E-3</v>
      </c>
      <c r="G1266" s="8">
        <f>Table21[[#This Row],[Abs Erorr 1]]/Table21[[#This Row],[Adj Close]]</f>
        <v>2.8530670470755561E-3</v>
      </c>
      <c r="H1266" s="6">
        <f t="shared" si="98"/>
        <v>3.3615999999999997</v>
      </c>
      <c r="I1266" s="9">
        <f>(Table21[[#This Row],[Adj Close]]-Table21[[#This Row],[3-MA]])</f>
        <v>3.2000000000000917E-3</v>
      </c>
      <c r="J1266" s="5">
        <f t="shared" si="97"/>
        <v>1.0240000000000586E-5</v>
      </c>
      <c r="K1266" s="5">
        <f>ABS(Table21[[#This Row],[Erorr 2]])</f>
        <v>3.2000000000000917E-3</v>
      </c>
      <c r="L1266" s="8">
        <f>Table21[[#This Row],[Abs Erorr 2]]/Table21[[#This Row],[Adj Close]]</f>
        <v>9.5102234902522944E-4</v>
      </c>
      <c r="M1266" s="6">
        <f t="shared" si="99"/>
        <v>3.3278500000000002</v>
      </c>
      <c r="N1266" s="11">
        <f>Table21[[#This Row],[Adj Close]]-Table21[[#This Row],[6-MA]]</f>
        <v>3.6949999999999594E-2</v>
      </c>
      <c r="O1266" s="12">
        <f>(Table21[[#This Row],[Adj Close]]-M1266)^2</f>
        <v>1.3653024999999701E-3</v>
      </c>
      <c r="P1266" s="12">
        <f>ABS(Table21[[#This Row],[Erorr 3]])</f>
        <v>3.6949999999999594E-2</v>
      </c>
      <c r="Q1266" s="182">
        <f>Table21[[#This Row],[Abs Erorr 3]]/Table21[[#This Row],[Adj Close]]</f>
        <v>1.0981336186400261E-2</v>
      </c>
    </row>
    <row r="1267" spans="1:17" x14ac:dyDescent="0.3">
      <c r="A1267" s="72">
        <v>45302</v>
      </c>
      <c r="B1267" s="95">
        <v>3.3744000000000001</v>
      </c>
      <c r="C1267" s="6">
        <f t="shared" si="96"/>
        <v>3.3647999999999998</v>
      </c>
      <c r="D1267" s="19">
        <f>Table21[[#This Row],[Adj Close]]-Table21[[#This Row],[Naive Trend ]]</f>
        <v>9.600000000000275E-3</v>
      </c>
      <c r="E1267" s="7">
        <f t="shared" si="95"/>
        <v>9.2160000000005284E-5</v>
      </c>
      <c r="F1267" s="7">
        <f>ABS(Table21[[#This Row],[Erorr 1]])</f>
        <v>9.600000000000275E-3</v>
      </c>
      <c r="G1267" s="8">
        <f>Table21[[#This Row],[Abs Erorr 1]]/Table21[[#This Row],[Adj Close]]</f>
        <v>2.8449502133713472E-3</v>
      </c>
      <c r="H1267" s="6">
        <f t="shared" si="98"/>
        <v>3.3776666666666664</v>
      </c>
      <c r="I1267" s="9">
        <f>(Table21[[#This Row],[Adj Close]]-Table21[[#This Row],[3-MA]])</f>
        <v>-3.2666666666663069E-3</v>
      </c>
      <c r="J1267" s="5">
        <f t="shared" si="97"/>
        <v>1.0671111111108761E-5</v>
      </c>
      <c r="K1267" s="5">
        <f>ABS(Table21[[#This Row],[Erorr 2]])</f>
        <v>3.2666666666663069E-3</v>
      </c>
      <c r="L1267" s="8">
        <f>Table21[[#This Row],[Abs Erorr 2]]/Table21[[#This Row],[Adj Close]]</f>
        <v>9.6807333649428248E-4</v>
      </c>
      <c r="M1267" s="6">
        <f t="shared" si="99"/>
        <v>3.3407</v>
      </c>
      <c r="N1267" s="11">
        <f>Table21[[#This Row],[Adj Close]]-Table21[[#This Row],[6-MA]]</f>
        <v>3.3700000000000063E-2</v>
      </c>
      <c r="O1267" s="12">
        <f>(Table21[[#This Row],[Adj Close]]-M1267)^2</f>
        <v>1.1356900000000043E-3</v>
      </c>
      <c r="P1267" s="12">
        <f>ABS(Table21[[#This Row],[Erorr 3]])</f>
        <v>3.3700000000000063E-2</v>
      </c>
      <c r="Q1267" s="182">
        <f>Table21[[#This Row],[Abs Erorr 3]]/Table21[[#This Row],[Adj Close]]</f>
        <v>9.9869606448553996E-3</v>
      </c>
    </row>
    <row r="1268" spans="1:17" x14ac:dyDescent="0.3">
      <c r="A1268" s="72">
        <v>45303</v>
      </c>
      <c r="B1268" s="95">
        <v>3.3936999999999999</v>
      </c>
      <c r="C1268" s="6">
        <f t="shared" si="96"/>
        <v>3.3744000000000001</v>
      </c>
      <c r="D1268" s="19">
        <f>Table21[[#This Row],[Adj Close]]-Table21[[#This Row],[Naive Trend ]]</f>
        <v>1.9299999999999873E-2</v>
      </c>
      <c r="E1268" s="7">
        <f t="shared" si="95"/>
        <v>3.7248999999999507E-4</v>
      </c>
      <c r="F1268" s="7">
        <f>ABS(Table21[[#This Row],[Erorr 1]])</f>
        <v>1.9299999999999873E-2</v>
      </c>
      <c r="G1268" s="8">
        <f>Table21[[#This Row],[Abs Erorr 1]]/Table21[[#This Row],[Adj Close]]</f>
        <v>5.6870082800482879E-3</v>
      </c>
      <c r="H1268" s="6">
        <f t="shared" si="98"/>
        <v>3.3648000000000002</v>
      </c>
      <c r="I1268" s="9">
        <f>(Table21[[#This Row],[Adj Close]]-Table21[[#This Row],[3-MA]])</f>
        <v>2.8899999999999704E-2</v>
      </c>
      <c r="J1268" s="5">
        <f t="shared" si="97"/>
        <v>8.3520999999998284E-4</v>
      </c>
      <c r="K1268" s="5">
        <f>ABS(Table21[[#This Row],[Erorr 2]])</f>
        <v>2.8899999999999704E-2</v>
      </c>
      <c r="L1268" s="8">
        <f>Table21[[#This Row],[Abs Erorr 2]]/Table21[[#This Row],[Adj Close]]</f>
        <v>8.5157792379997356E-3</v>
      </c>
      <c r="M1268" s="6">
        <f t="shared" si="99"/>
        <v>3.3583666666666669</v>
      </c>
      <c r="N1268" s="11">
        <f>Table21[[#This Row],[Adj Close]]-Table21[[#This Row],[6-MA]]</f>
        <v>3.5333333333332995E-2</v>
      </c>
      <c r="O1268" s="12">
        <f>(Table21[[#This Row],[Adj Close]]-M1268)^2</f>
        <v>1.2484444444444205E-3</v>
      </c>
      <c r="P1268" s="12">
        <f>ABS(Table21[[#This Row],[Erorr 3]])</f>
        <v>3.5333333333332995E-2</v>
      </c>
      <c r="Q1268" s="182">
        <f>Table21[[#This Row],[Abs Erorr 3]]/Table21[[#This Row],[Adj Close]]</f>
        <v>1.0411448664682499E-2</v>
      </c>
    </row>
    <row r="1269" spans="1:17" x14ac:dyDescent="0.3">
      <c r="A1269" s="72">
        <v>45307</v>
      </c>
      <c r="B1269" s="95">
        <v>3.3841000000000001</v>
      </c>
      <c r="C1269" s="6">
        <f t="shared" si="96"/>
        <v>3.3936999999999999</v>
      </c>
      <c r="D1269" s="19">
        <f>Table21[[#This Row],[Adj Close]]-Table21[[#This Row],[Naive Trend ]]</f>
        <v>-9.5999999999998309E-3</v>
      </c>
      <c r="E1269" s="7">
        <f t="shared" si="95"/>
        <v>9.2159999999996759E-5</v>
      </c>
      <c r="F1269" s="7">
        <f>ABS(Table21[[#This Row],[Erorr 1]])</f>
        <v>9.5999999999998309E-3</v>
      </c>
      <c r="G1269" s="8">
        <f>Table21[[#This Row],[Abs Erorr 1]]/Table21[[#This Row],[Adj Close]]</f>
        <v>2.8367956029667655E-3</v>
      </c>
      <c r="H1269" s="6">
        <f t="shared" si="98"/>
        <v>3.3776333333333333</v>
      </c>
      <c r="I1269" s="9">
        <f>(Table21[[#This Row],[Adj Close]]-Table21[[#This Row],[3-MA]])</f>
        <v>6.4666666666668426E-3</v>
      </c>
      <c r="J1269" s="5">
        <f t="shared" si="97"/>
        <v>4.1817777777780057E-5</v>
      </c>
      <c r="K1269" s="5">
        <f>ABS(Table21[[#This Row],[Erorr 2]])</f>
        <v>6.4666666666668426E-3</v>
      </c>
      <c r="L1269" s="8">
        <f>Table21[[#This Row],[Abs Erorr 2]]/Table21[[#This Row],[Adj Close]]</f>
        <v>1.9108970381096428E-3</v>
      </c>
      <c r="M1269" s="6">
        <f t="shared" si="99"/>
        <v>3.3696166666666669</v>
      </c>
      <c r="N1269" s="11">
        <f>Table21[[#This Row],[Adj Close]]-Table21[[#This Row],[6-MA]]</f>
        <v>1.4483333333333182E-2</v>
      </c>
      <c r="O1269" s="12">
        <f>(Table21[[#This Row],[Adj Close]]-M1269)^2</f>
        <v>2.0976694444444004E-4</v>
      </c>
      <c r="P1269" s="12">
        <f>ABS(Table21[[#This Row],[Erorr 3]])</f>
        <v>1.4483333333333182E-2</v>
      </c>
      <c r="Q1269" s="182">
        <f>Table21[[#This Row],[Abs Erorr 3]]/Table21[[#This Row],[Adj Close]]</f>
        <v>4.2798183662814872E-3</v>
      </c>
    </row>
    <row r="1270" spans="1:17" x14ac:dyDescent="0.3">
      <c r="A1270" s="72">
        <v>45308</v>
      </c>
      <c r="B1270" s="95">
        <v>3.3262</v>
      </c>
      <c r="C1270" s="6">
        <f t="shared" si="96"/>
        <v>3.3841000000000001</v>
      </c>
      <c r="D1270" s="19">
        <f>Table21[[#This Row],[Adj Close]]-Table21[[#This Row],[Naive Trend ]]</f>
        <v>-5.7900000000000063E-2</v>
      </c>
      <c r="E1270" s="7">
        <f t="shared" si="95"/>
        <v>3.3524100000000071E-3</v>
      </c>
      <c r="F1270" s="7">
        <f>ABS(Table21[[#This Row],[Erorr 1]])</f>
        <v>5.7900000000000063E-2</v>
      </c>
      <c r="G1270" s="8">
        <f>Table21[[#This Row],[Abs Erorr 1]]/Table21[[#This Row],[Adj Close]]</f>
        <v>1.7407251518249071E-2</v>
      </c>
      <c r="H1270" s="6">
        <f t="shared" si="98"/>
        <v>3.384066666666667</v>
      </c>
      <c r="I1270" s="9">
        <f>(Table21[[#This Row],[Adj Close]]-Table21[[#This Row],[3-MA]])</f>
        <v>-5.7866666666666955E-2</v>
      </c>
      <c r="J1270" s="5">
        <f t="shared" si="97"/>
        <v>3.3485511111111445E-3</v>
      </c>
      <c r="K1270" s="5">
        <f>ABS(Table21[[#This Row],[Erorr 2]])</f>
        <v>5.7866666666666955E-2</v>
      </c>
      <c r="L1270" s="8">
        <f>Table21[[#This Row],[Abs Erorr 2]]/Table21[[#This Row],[Adj Close]]</f>
        <v>1.7397230072354927E-2</v>
      </c>
      <c r="M1270" s="6">
        <f t="shared" si="99"/>
        <v>3.3808666666666665</v>
      </c>
      <c r="N1270" s="11">
        <f>Table21[[#This Row],[Adj Close]]-Table21[[#This Row],[6-MA]]</f>
        <v>-5.4666666666666419E-2</v>
      </c>
      <c r="O1270" s="12">
        <f>(Table21[[#This Row],[Adj Close]]-M1270)^2</f>
        <v>2.9884444444444173E-3</v>
      </c>
      <c r="P1270" s="12">
        <f>ABS(Table21[[#This Row],[Erorr 3]])</f>
        <v>5.4666666666666419E-2</v>
      </c>
      <c r="Q1270" s="182">
        <f>Table21[[#This Row],[Abs Erorr 3]]/Table21[[#This Row],[Adj Close]]</f>
        <v>1.6435171266510257E-2</v>
      </c>
    </row>
    <row r="1271" spans="1:17" x14ac:dyDescent="0.3">
      <c r="A1271" s="72">
        <v>45309</v>
      </c>
      <c r="B1271" s="95">
        <v>3.3454999999999999</v>
      </c>
      <c r="C1271" s="6">
        <f t="shared" si="96"/>
        <v>3.3262</v>
      </c>
      <c r="D1271" s="19">
        <f>Table21[[#This Row],[Adj Close]]-Table21[[#This Row],[Naive Trend ]]</f>
        <v>1.9299999999999873E-2</v>
      </c>
      <c r="E1271" s="7">
        <f t="shared" si="95"/>
        <v>3.7248999999999507E-4</v>
      </c>
      <c r="F1271" s="7">
        <f>ABS(Table21[[#This Row],[Erorr 1]])</f>
        <v>1.9299999999999873E-2</v>
      </c>
      <c r="G1271" s="8">
        <f>Table21[[#This Row],[Abs Erorr 1]]/Table21[[#This Row],[Adj Close]]</f>
        <v>5.7689433567478321E-3</v>
      </c>
      <c r="H1271" s="6">
        <f t="shared" si="98"/>
        <v>3.3679999999999999</v>
      </c>
      <c r="I1271" s="9">
        <f>(Table21[[#This Row],[Adj Close]]-Table21[[#This Row],[3-MA]])</f>
        <v>-2.2499999999999964E-2</v>
      </c>
      <c r="J1271" s="5">
        <f t="shared" si="97"/>
        <v>5.0624999999999845E-4</v>
      </c>
      <c r="K1271" s="5">
        <f>ABS(Table21[[#This Row],[Erorr 2]])</f>
        <v>2.2499999999999964E-2</v>
      </c>
      <c r="L1271" s="8">
        <f>Table21[[#This Row],[Abs Erorr 2]]/Table21[[#This Row],[Adj Close]]</f>
        <v>6.7254520998355893E-3</v>
      </c>
      <c r="M1271" s="6">
        <f t="shared" si="99"/>
        <v>3.3664000000000001</v>
      </c>
      <c r="N1271" s="11">
        <f>Table21[[#This Row],[Adj Close]]-Table21[[#This Row],[6-MA]]</f>
        <v>-2.0900000000000141E-2</v>
      </c>
      <c r="O1271" s="12">
        <f>(Table21[[#This Row],[Adj Close]]-M1271)^2</f>
        <v>4.368100000000059E-4</v>
      </c>
      <c r="P1271" s="12">
        <f>ABS(Table21[[#This Row],[Erorr 3]])</f>
        <v>2.0900000000000141E-2</v>
      </c>
      <c r="Q1271" s="182">
        <f>Table21[[#This Row],[Abs Erorr 3]]/Table21[[#This Row],[Adj Close]]</f>
        <v>6.2471977282917771E-3</v>
      </c>
    </row>
    <row r="1272" spans="1:17" x14ac:dyDescent="0.3">
      <c r="A1272" s="72">
        <v>45310</v>
      </c>
      <c r="B1272" s="95">
        <v>3.3069999999999999</v>
      </c>
      <c r="C1272" s="6">
        <f t="shared" si="96"/>
        <v>3.3454999999999999</v>
      </c>
      <c r="D1272" s="19">
        <f>Table21[[#This Row],[Adj Close]]-Table21[[#This Row],[Naive Trend ]]</f>
        <v>-3.8499999999999979E-2</v>
      </c>
      <c r="E1272" s="7">
        <f t="shared" si="95"/>
        <v>1.4822499999999983E-3</v>
      </c>
      <c r="F1272" s="7">
        <f>ABS(Table21[[#This Row],[Erorr 1]])</f>
        <v>3.8499999999999979E-2</v>
      </c>
      <c r="G1272" s="8">
        <f>Table21[[#This Row],[Abs Erorr 1]]/Table21[[#This Row],[Adj Close]]</f>
        <v>1.1641971575446018E-2</v>
      </c>
      <c r="H1272" s="6">
        <f t="shared" si="98"/>
        <v>3.3519333333333332</v>
      </c>
      <c r="I1272" s="9">
        <f>(Table21[[#This Row],[Adj Close]]-Table21[[#This Row],[3-MA]])</f>
        <v>-4.493333333333327E-2</v>
      </c>
      <c r="J1272" s="5">
        <f t="shared" si="97"/>
        <v>2.0190044444444387E-3</v>
      </c>
      <c r="K1272" s="5">
        <f>ABS(Table21[[#This Row],[Erorr 2]])</f>
        <v>4.493333333333327E-2</v>
      </c>
      <c r="L1272" s="8">
        <f>Table21[[#This Row],[Abs Erorr 2]]/Table21[[#This Row],[Adj Close]]</f>
        <v>1.35873399858885E-2</v>
      </c>
      <c r="M1272" s="6">
        <f t="shared" si="99"/>
        <v>3.3647833333333335</v>
      </c>
      <c r="N1272" s="11">
        <f>Table21[[#This Row],[Adj Close]]-Table21[[#This Row],[6-MA]]</f>
        <v>-5.778333333333352E-2</v>
      </c>
      <c r="O1272" s="12">
        <f>(Table21[[#This Row],[Adj Close]]-M1272)^2</f>
        <v>3.3389136111111328E-3</v>
      </c>
      <c r="P1272" s="12">
        <f>ABS(Table21[[#This Row],[Erorr 3]])</f>
        <v>5.778333333333352E-2</v>
      </c>
      <c r="Q1272" s="182">
        <f>Table21[[#This Row],[Abs Erorr 3]]/Table21[[#This Row],[Adj Close]]</f>
        <v>1.7473036992238743E-2</v>
      </c>
    </row>
    <row r="1273" spans="1:17" x14ac:dyDescent="0.3">
      <c r="A1273" s="72">
        <v>45313</v>
      </c>
      <c r="B1273" s="95">
        <v>3.2298</v>
      </c>
      <c r="C1273" s="6">
        <f t="shared" si="96"/>
        <v>3.3069999999999999</v>
      </c>
      <c r="D1273" s="19">
        <f>Table21[[#This Row],[Adj Close]]-Table21[[#This Row],[Naive Trend ]]</f>
        <v>-7.7199999999999935E-2</v>
      </c>
      <c r="E1273" s="7">
        <f t="shared" si="95"/>
        <v>5.9598399999999897E-3</v>
      </c>
      <c r="F1273" s="7">
        <f>ABS(Table21[[#This Row],[Erorr 1]])</f>
        <v>7.7199999999999935E-2</v>
      </c>
      <c r="G1273" s="8">
        <f>Table21[[#This Row],[Abs Erorr 1]]/Table21[[#This Row],[Adj Close]]</f>
        <v>2.3902408817883442E-2</v>
      </c>
      <c r="H1273" s="6">
        <f t="shared" si="98"/>
        <v>3.3262333333333332</v>
      </c>
      <c r="I1273" s="9">
        <f>(Table21[[#This Row],[Adj Close]]-Table21[[#This Row],[3-MA]])</f>
        <v>-9.6433333333333149E-2</v>
      </c>
      <c r="J1273" s="5">
        <f t="shared" si="97"/>
        <v>9.2993877777777425E-3</v>
      </c>
      <c r="K1273" s="5">
        <f>ABS(Table21[[#This Row],[Erorr 2]])</f>
        <v>9.6433333333333149E-2</v>
      </c>
      <c r="L1273" s="8">
        <f>Table21[[#This Row],[Abs Erorr 2]]/Table21[[#This Row],[Adj Close]]</f>
        <v>2.9857369909385457E-2</v>
      </c>
      <c r="M1273" s="6">
        <f t="shared" si="99"/>
        <v>3.3551500000000001</v>
      </c>
      <c r="N1273" s="11">
        <f>Table21[[#This Row],[Adj Close]]-Table21[[#This Row],[6-MA]]</f>
        <v>-0.12535000000000007</v>
      </c>
      <c r="O1273" s="12">
        <f>(Table21[[#This Row],[Adj Close]]-M1273)^2</f>
        <v>1.571262250000002E-2</v>
      </c>
      <c r="P1273" s="12">
        <f>ABS(Table21[[#This Row],[Erorr 3]])</f>
        <v>0.12535000000000007</v>
      </c>
      <c r="Q1273" s="182">
        <f>Table21[[#This Row],[Abs Erorr 3]]/Table21[[#This Row],[Adj Close]]</f>
        <v>3.8810452659607426E-2</v>
      </c>
    </row>
    <row r="1274" spans="1:17" x14ac:dyDescent="0.3">
      <c r="A1274" s="72">
        <v>45314</v>
      </c>
      <c r="B1274" s="95">
        <v>3.2395</v>
      </c>
      <c r="C1274" s="6">
        <f t="shared" si="96"/>
        <v>3.2298</v>
      </c>
      <c r="D1274" s="19">
        <f>Table21[[#This Row],[Adj Close]]-Table21[[#This Row],[Naive Trend ]]</f>
        <v>9.7000000000000419E-3</v>
      </c>
      <c r="E1274" s="7">
        <f t="shared" si="95"/>
        <v>9.4090000000000815E-5</v>
      </c>
      <c r="F1274" s="7">
        <f>ABS(Table21[[#This Row],[Erorr 1]])</f>
        <v>9.7000000000000419E-3</v>
      </c>
      <c r="G1274" s="8">
        <f>Table21[[#This Row],[Abs Erorr 1]]/Table21[[#This Row],[Adj Close]]</f>
        <v>2.9942892421670141E-3</v>
      </c>
      <c r="H1274" s="6">
        <f t="shared" si="98"/>
        <v>3.2941000000000003</v>
      </c>
      <c r="I1274" s="9">
        <f>(Table21[[#This Row],[Adj Close]]-Table21[[#This Row],[3-MA]])</f>
        <v>-5.4600000000000204E-2</v>
      </c>
      <c r="J1274" s="5">
        <f t="shared" si="97"/>
        <v>2.9811600000000222E-3</v>
      </c>
      <c r="K1274" s="5">
        <f>ABS(Table21[[#This Row],[Erorr 2]])</f>
        <v>5.4600000000000204E-2</v>
      </c>
      <c r="L1274" s="8">
        <f>Table21[[#This Row],[Abs Erorr 2]]/Table21[[#This Row],[Adj Close]]</f>
        <v>1.6854452847661738E-2</v>
      </c>
      <c r="M1274" s="6">
        <f t="shared" si="99"/>
        <v>3.3310499999999998</v>
      </c>
      <c r="N1274" s="11">
        <f>Table21[[#This Row],[Adj Close]]-Table21[[#This Row],[6-MA]]</f>
        <v>-9.1549999999999798E-2</v>
      </c>
      <c r="O1274" s="12">
        <f>(Table21[[#This Row],[Adj Close]]-M1274)^2</f>
        <v>8.3814024999999629E-3</v>
      </c>
      <c r="P1274" s="12">
        <f>ABS(Table21[[#This Row],[Erorr 3]])</f>
        <v>9.1549999999999798E-2</v>
      </c>
      <c r="Q1274" s="182">
        <f>Table21[[#This Row],[Abs Erorr 3]]/Table21[[#This Row],[Adj Close]]</f>
        <v>2.8260534033029725E-2</v>
      </c>
    </row>
    <row r="1275" spans="1:17" x14ac:dyDescent="0.3">
      <c r="A1275" s="72">
        <v>45315</v>
      </c>
      <c r="B1275" s="95">
        <v>3.2877000000000001</v>
      </c>
      <c r="C1275" s="6">
        <f t="shared" si="96"/>
        <v>3.2395</v>
      </c>
      <c r="D1275" s="19">
        <f>Table21[[#This Row],[Adj Close]]-Table21[[#This Row],[Naive Trend ]]</f>
        <v>4.8200000000000021E-2</v>
      </c>
      <c r="E1275" s="7">
        <f t="shared" si="95"/>
        <v>2.323240000000002E-3</v>
      </c>
      <c r="F1275" s="7">
        <f>ABS(Table21[[#This Row],[Erorr 1]])</f>
        <v>4.8200000000000021E-2</v>
      </c>
      <c r="G1275" s="8">
        <f>Table21[[#This Row],[Abs Erorr 1]]/Table21[[#This Row],[Adj Close]]</f>
        <v>1.4660705052164134E-2</v>
      </c>
      <c r="H1275" s="6">
        <f t="shared" si="98"/>
        <v>3.2587666666666664</v>
      </c>
      <c r="I1275" s="9">
        <f>(Table21[[#This Row],[Adj Close]]-Table21[[#This Row],[3-MA]])</f>
        <v>2.8933333333333699E-2</v>
      </c>
      <c r="J1275" s="5">
        <f t="shared" si="97"/>
        <v>8.3713777777779893E-4</v>
      </c>
      <c r="K1275" s="5">
        <f>ABS(Table21[[#This Row],[Erorr 2]])</f>
        <v>2.8933333333333699E-2</v>
      </c>
      <c r="L1275" s="8">
        <f>Table21[[#This Row],[Abs Erorr 2]]/Table21[[#This Row],[Adj Close]]</f>
        <v>8.8004785513683421E-3</v>
      </c>
      <c r="M1275" s="6">
        <f t="shared" si="99"/>
        <v>3.3053500000000002</v>
      </c>
      <c r="N1275" s="11">
        <f>Table21[[#This Row],[Adj Close]]-Table21[[#This Row],[6-MA]]</f>
        <v>-1.7650000000000166E-2</v>
      </c>
      <c r="O1275" s="12">
        <f>(Table21[[#This Row],[Adj Close]]-M1275)^2</f>
        <v>3.1152250000000587E-4</v>
      </c>
      <c r="P1275" s="12">
        <f>ABS(Table21[[#This Row],[Erorr 3]])</f>
        <v>1.7650000000000166E-2</v>
      </c>
      <c r="Q1275" s="182">
        <f>Table21[[#This Row],[Abs Erorr 3]]/Table21[[#This Row],[Adj Close]]</f>
        <v>5.3684946923381587E-3</v>
      </c>
    </row>
    <row r="1276" spans="1:17" x14ac:dyDescent="0.3">
      <c r="A1276" s="72">
        <v>45316</v>
      </c>
      <c r="B1276" s="95">
        <v>3.6637</v>
      </c>
      <c r="C1276" s="6">
        <f t="shared" si="96"/>
        <v>3.2877000000000001</v>
      </c>
      <c r="D1276" s="19">
        <f>Table21[[#This Row],[Adj Close]]-Table21[[#This Row],[Naive Trend ]]</f>
        <v>0.37599999999999989</v>
      </c>
      <c r="E1276" s="7">
        <f t="shared" si="95"/>
        <v>0.14137599999999992</v>
      </c>
      <c r="F1276" s="7">
        <f>ABS(Table21[[#This Row],[Erorr 1]])</f>
        <v>0.37599999999999989</v>
      </c>
      <c r="G1276" s="8">
        <f>Table21[[#This Row],[Abs Erorr 1]]/Table21[[#This Row],[Adj Close]]</f>
        <v>0.10262849032398938</v>
      </c>
      <c r="H1276" s="6">
        <f t="shared" si="98"/>
        <v>3.252333333333334</v>
      </c>
      <c r="I1276" s="9">
        <f>(Table21[[#This Row],[Adj Close]]-Table21[[#This Row],[3-MA]])</f>
        <v>0.41136666666666599</v>
      </c>
      <c r="J1276" s="5">
        <f t="shared" si="97"/>
        <v>0.16922253444444388</v>
      </c>
      <c r="K1276" s="5">
        <f>ABS(Table21[[#This Row],[Erorr 2]])</f>
        <v>0.41136666666666599</v>
      </c>
      <c r="L1276" s="8">
        <f>Table21[[#This Row],[Abs Erorr 2]]/Table21[[#This Row],[Adj Close]]</f>
        <v>0.11228175523832901</v>
      </c>
      <c r="M1276" s="6">
        <f t="shared" si="99"/>
        <v>3.2892833333333336</v>
      </c>
      <c r="N1276" s="11">
        <f>Table21[[#This Row],[Adj Close]]-Table21[[#This Row],[6-MA]]</f>
        <v>0.3744166666666664</v>
      </c>
      <c r="O1276" s="12">
        <f>(Table21[[#This Row],[Adj Close]]-M1276)^2</f>
        <v>0.14018784027777759</v>
      </c>
      <c r="P1276" s="12">
        <f>ABS(Table21[[#This Row],[Erorr 3]])</f>
        <v>0.3744166666666664</v>
      </c>
      <c r="Q1276" s="182">
        <f>Table21[[#This Row],[Abs Erorr 3]]/Table21[[#This Row],[Adj Close]]</f>
        <v>0.10219632247909666</v>
      </c>
    </row>
    <row r="1277" spans="1:17" x14ac:dyDescent="0.3">
      <c r="A1277" s="72">
        <v>45317</v>
      </c>
      <c r="B1277" s="95">
        <v>3.6829999999999998</v>
      </c>
      <c r="C1277" s="6">
        <f t="shared" si="96"/>
        <v>3.6637</v>
      </c>
      <c r="D1277" s="19">
        <f>Table21[[#This Row],[Adj Close]]-Table21[[#This Row],[Naive Trend ]]</f>
        <v>1.9299999999999873E-2</v>
      </c>
      <c r="E1277" s="7">
        <f t="shared" si="95"/>
        <v>3.7248999999999507E-4</v>
      </c>
      <c r="F1277" s="7">
        <f>ABS(Table21[[#This Row],[Erorr 1]])</f>
        <v>1.9299999999999873E-2</v>
      </c>
      <c r="G1277" s="8">
        <f>Table21[[#This Row],[Abs Erorr 1]]/Table21[[#This Row],[Adj Close]]</f>
        <v>5.2402932392071342E-3</v>
      </c>
      <c r="H1277" s="6">
        <f t="shared" si="98"/>
        <v>3.3969666666666671</v>
      </c>
      <c r="I1277" s="9">
        <f>(Table21[[#This Row],[Adj Close]]-Table21[[#This Row],[3-MA]])</f>
        <v>0.2860333333333327</v>
      </c>
      <c r="J1277" s="5">
        <f t="shared" si="97"/>
        <v>8.1815067777777417E-2</v>
      </c>
      <c r="K1277" s="5">
        <f>ABS(Table21[[#This Row],[Erorr 2]])</f>
        <v>0.2860333333333327</v>
      </c>
      <c r="L1277" s="8">
        <f>Table21[[#This Row],[Abs Erorr 2]]/Table21[[#This Row],[Adj Close]]</f>
        <v>7.7663136935469099E-2</v>
      </c>
      <c r="M1277" s="6">
        <f t="shared" si="99"/>
        <v>3.3455333333333335</v>
      </c>
      <c r="N1277" s="11">
        <f>Table21[[#This Row],[Adj Close]]-Table21[[#This Row],[6-MA]]</f>
        <v>0.33746666666666636</v>
      </c>
      <c r="O1277" s="12">
        <f>(Table21[[#This Row],[Adj Close]]-M1277)^2</f>
        <v>0.1138837511111109</v>
      </c>
      <c r="P1277" s="12">
        <f>ABS(Table21[[#This Row],[Erorr 3]])</f>
        <v>0.33746666666666636</v>
      </c>
      <c r="Q1277" s="182">
        <f>Table21[[#This Row],[Abs Erorr 3]]/Table21[[#This Row],[Adj Close]]</f>
        <v>9.1628201647207808E-2</v>
      </c>
    </row>
    <row r="1278" spans="1:17" x14ac:dyDescent="0.3">
      <c r="A1278" s="72">
        <v>45320</v>
      </c>
      <c r="B1278" s="95">
        <v>3.7442000000000002</v>
      </c>
      <c r="C1278" s="6">
        <f t="shared" si="96"/>
        <v>3.6829999999999998</v>
      </c>
      <c r="D1278" s="19">
        <f>Table21[[#This Row],[Adj Close]]-Table21[[#This Row],[Naive Trend ]]</f>
        <v>6.1200000000000365E-2</v>
      </c>
      <c r="E1278" s="7">
        <f t="shared" si="95"/>
        <v>3.7454400000000447E-3</v>
      </c>
      <c r="F1278" s="7">
        <f>ABS(Table21[[#This Row],[Erorr 1]])</f>
        <v>6.1200000000000365E-2</v>
      </c>
      <c r="G1278" s="8">
        <f>Table21[[#This Row],[Abs Erorr 1]]/Table21[[#This Row],[Adj Close]]</f>
        <v>1.6345280700817359E-2</v>
      </c>
      <c r="H1278" s="6">
        <f t="shared" si="98"/>
        <v>3.5448</v>
      </c>
      <c r="I1278" s="9">
        <f>(Table21[[#This Row],[Adj Close]]-Table21[[#This Row],[3-MA]])</f>
        <v>0.19940000000000024</v>
      </c>
      <c r="J1278" s="5">
        <f t="shared" si="97"/>
        <v>3.9760360000000099E-2</v>
      </c>
      <c r="K1278" s="5">
        <f>ABS(Table21[[#This Row],[Erorr 2]])</f>
        <v>0.19940000000000024</v>
      </c>
      <c r="L1278" s="8">
        <f>Table21[[#This Row],[Abs Erorr 2]]/Table21[[#This Row],[Adj Close]]</f>
        <v>5.325570215266285E-2</v>
      </c>
      <c r="M1278" s="6">
        <f t="shared" si="99"/>
        <v>3.4017833333333329</v>
      </c>
      <c r="N1278" s="11">
        <f>Table21[[#This Row],[Adj Close]]-Table21[[#This Row],[6-MA]]</f>
        <v>0.34241666666666726</v>
      </c>
      <c r="O1278" s="12">
        <f>(Table21[[#This Row],[Adj Close]]-M1278)^2</f>
        <v>0.11724917361111152</v>
      </c>
      <c r="P1278" s="12">
        <f>ABS(Table21[[#This Row],[Erorr 3]])</f>
        <v>0.34241666666666726</v>
      </c>
      <c r="Q1278" s="182">
        <f>Table21[[#This Row],[Abs Erorr 3]]/Table21[[#This Row],[Adj Close]]</f>
        <v>9.1452557733739448E-2</v>
      </c>
    </row>
    <row r="1279" spans="1:17" x14ac:dyDescent="0.3">
      <c r="A1279" s="72">
        <v>45321</v>
      </c>
      <c r="B1279" s="95">
        <v>3.5789</v>
      </c>
      <c r="C1279" s="6">
        <f t="shared" si="96"/>
        <v>3.7442000000000002</v>
      </c>
      <c r="D1279" s="19">
        <f>Table21[[#This Row],[Adj Close]]-Table21[[#This Row],[Naive Trend ]]</f>
        <v>-0.16530000000000022</v>
      </c>
      <c r="E1279" s="7">
        <f t="shared" si="95"/>
        <v>2.7324090000000075E-2</v>
      </c>
      <c r="F1279" s="7">
        <f>ABS(Table21[[#This Row],[Erorr 1]])</f>
        <v>0.16530000000000022</v>
      </c>
      <c r="G1279" s="8">
        <f>Table21[[#This Row],[Abs Erorr 1]]/Table21[[#This Row],[Adj Close]]</f>
        <v>4.6187376009388423E-2</v>
      </c>
      <c r="H1279" s="6">
        <f t="shared" si="98"/>
        <v>3.696966666666667</v>
      </c>
      <c r="I1279" s="9">
        <f>(Table21[[#This Row],[Adj Close]]-Table21[[#This Row],[3-MA]])</f>
        <v>-0.11806666666666699</v>
      </c>
      <c r="J1279" s="5">
        <f t="shared" si="97"/>
        <v>1.3939737777777853E-2</v>
      </c>
      <c r="K1279" s="5">
        <f>ABS(Table21[[#This Row],[Erorr 2]])</f>
        <v>0.11806666666666699</v>
      </c>
      <c r="L1279" s="8">
        <f>Table21[[#This Row],[Abs Erorr 2]]/Table21[[#This Row],[Adj Close]]</f>
        <v>3.2989652314025814E-2</v>
      </c>
      <c r="M1279" s="6">
        <f t="shared" si="99"/>
        <v>3.4746500000000005</v>
      </c>
      <c r="N1279" s="11">
        <f>Table21[[#This Row],[Adj Close]]-Table21[[#This Row],[6-MA]]</f>
        <v>0.10424999999999951</v>
      </c>
      <c r="O1279" s="12">
        <f>(Table21[[#This Row],[Adj Close]]-M1279)^2</f>
        <v>1.0868062499999899E-2</v>
      </c>
      <c r="P1279" s="12">
        <f>ABS(Table21[[#This Row],[Erorr 3]])</f>
        <v>0.10424999999999951</v>
      </c>
      <c r="Q1279" s="182">
        <f>Table21[[#This Row],[Abs Erorr 3]]/Table21[[#This Row],[Adj Close]]</f>
        <v>2.9129062002291071E-2</v>
      </c>
    </row>
    <row r="1280" spans="1:17" x14ac:dyDescent="0.3">
      <c r="A1280" s="72">
        <v>45322</v>
      </c>
      <c r="B1280" s="95">
        <v>3.5011000000000001</v>
      </c>
      <c r="C1280" s="6">
        <f t="shared" si="96"/>
        <v>3.5789</v>
      </c>
      <c r="D1280" s="19">
        <f>Table21[[#This Row],[Adj Close]]-Table21[[#This Row],[Naive Trend ]]</f>
        <v>-7.7799999999999869E-2</v>
      </c>
      <c r="E1280" s="7">
        <f t="shared" si="95"/>
        <v>6.0528399999999795E-3</v>
      </c>
      <c r="F1280" s="7">
        <f>ABS(Table21[[#This Row],[Erorr 1]])</f>
        <v>7.7799999999999869E-2</v>
      </c>
      <c r="G1280" s="8">
        <f>Table21[[#This Row],[Abs Erorr 1]]/Table21[[#This Row],[Adj Close]]</f>
        <v>2.2221587501071054E-2</v>
      </c>
      <c r="H1280" s="6">
        <f t="shared" si="98"/>
        <v>3.6686999999999999</v>
      </c>
      <c r="I1280" s="9">
        <f>(Table21[[#This Row],[Adj Close]]-Table21[[#This Row],[3-MA]])</f>
        <v>-0.16759999999999975</v>
      </c>
      <c r="J1280" s="5">
        <f t="shared" si="97"/>
        <v>2.8089759999999915E-2</v>
      </c>
      <c r="K1280" s="5">
        <f>ABS(Table21[[#This Row],[Erorr 2]])</f>
        <v>0.16759999999999975</v>
      </c>
      <c r="L1280" s="8">
        <f>Table21[[#This Row],[Abs Erorr 2]]/Table21[[#This Row],[Adj Close]]</f>
        <v>4.7870669218245621E-2</v>
      </c>
      <c r="M1280" s="6">
        <f t="shared" si="99"/>
        <v>3.5328333333333339</v>
      </c>
      <c r="N1280" s="11">
        <f>Table21[[#This Row],[Adj Close]]-Table21[[#This Row],[6-MA]]</f>
        <v>-3.1733333333333835E-2</v>
      </c>
      <c r="O1280" s="12">
        <f>(Table21[[#This Row],[Adj Close]]-M1280)^2</f>
        <v>1.0070044444444764E-3</v>
      </c>
      <c r="P1280" s="12">
        <f>ABS(Table21[[#This Row],[Erorr 3]])</f>
        <v>3.1733333333333835E-2</v>
      </c>
      <c r="Q1280" s="182">
        <f>Table21[[#This Row],[Abs Erorr 3]]/Table21[[#This Row],[Adj Close]]</f>
        <v>9.0638180381405371E-3</v>
      </c>
    </row>
    <row r="1281" spans="1:17" x14ac:dyDescent="0.3">
      <c r="A1281" s="72">
        <v>45323</v>
      </c>
      <c r="B1281" s="95">
        <v>3.4914000000000001</v>
      </c>
      <c r="C1281" s="6">
        <f t="shared" si="96"/>
        <v>3.5011000000000001</v>
      </c>
      <c r="D1281" s="19">
        <f>Table21[[#This Row],[Adj Close]]-Table21[[#This Row],[Naive Trend ]]</f>
        <v>-9.7000000000000419E-3</v>
      </c>
      <c r="E1281" s="7">
        <f t="shared" si="95"/>
        <v>9.4090000000000815E-5</v>
      </c>
      <c r="F1281" s="7">
        <f>ABS(Table21[[#This Row],[Erorr 1]])</f>
        <v>9.7000000000000419E-3</v>
      </c>
      <c r="G1281" s="8">
        <f>Table21[[#This Row],[Abs Erorr 1]]/Table21[[#This Row],[Adj Close]]</f>
        <v>2.7782551412041134E-3</v>
      </c>
      <c r="H1281" s="6">
        <f t="shared" si="98"/>
        <v>3.6080666666666672</v>
      </c>
      <c r="I1281" s="9">
        <f>(Table21[[#This Row],[Adj Close]]-Table21[[#This Row],[3-MA]])</f>
        <v>-0.11666666666666714</v>
      </c>
      <c r="J1281" s="5">
        <f t="shared" si="97"/>
        <v>1.3611111111111221E-2</v>
      </c>
      <c r="K1281" s="5">
        <f>ABS(Table21[[#This Row],[Erorr 2]])</f>
        <v>0.11666666666666714</v>
      </c>
      <c r="L1281" s="8">
        <f>Table21[[#This Row],[Abs Erorr 2]]/Table21[[#This Row],[Adj Close]]</f>
        <v>3.3415439842661147E-2</v>
      </c>
      <c r="M1281" s="6">
        <f t="shared" si="99"/>
        <v>3.5764333333333336</v>
      </c>
      <c r="N1281" s="11">
        <f>Table21[[#This Row],[Adj Close]]-Table21[[#This Row],[6-MA]]</f>
        <v>-8.5033333333333516E-2</v>
      </c>
      <c r="O1281" s="12">
        <f>(Table21[[#This Row],[Adj Close]]-M1281)^2</f>
        <v>7.2306677777778088E-3</v>
      </c>
      <c r="P1281" s="12">
        <f>ABS(Table21[[#This Row],[Erorr 3]])</f>
        <v>8.5033333333333516E-2</v>
      </c>
      <c r="Q1281" s="182">
        <f>Table21[[#This Row],[Abs Erorr 3]]/Table21[[#This Row],[Adj Close]]</f>
        <v>2.4355082011036696E-2</v>
      </c>
    </row>
    <row r="1282" spans="1:17" x14ac:dyDescent="0.3">
      <c r="A1282" s="72">
        <v>45324</v>
      </c>
      <c r="B1282" s="95">
        <v>3.4525000000000001</v>
      </c>
      <c r="C1282" s="6">
        <f t="shared" si="96"/>
        <v>3.4914000000000001</v>
      </c>
      <c r="D1282" s="19">
        <f>Table21[[#This Row],[Adj Close]]-Table21[[#This Row],[Naive Trend ]]</f>
        <v>-3.8899999999999935E-2</v>
      </c>
      <c r="E1282" s="7">
        <f t="shared" si="95"/>
        <v>1.5132099999999949E-3</v>
      </c>
      <c r="F1282" s="7">
        <f>ABS(Table21[[#This Row],[Erorr 1]])</f>
        <v>3.8899999999999935E-2</v>
      </c>
      <c r="G1282" s="8">
        <f>Table21[[#This Row],[Abs Erorr 1]]/Table21[[#This Row],[Adj Close]]</f>
        <v>1.1267197682838504E-2</v>
      </c>
      <c r="H1282" s="6">
        <f t="shared" si="98"/>
        <v>3.5238</v>
      </c>
      <c r="I1282" s="9">
        <f>(Table21[[#This Row],[Adj Close]]-Table21[[#This Row],[3-MA]])</f>
        <v>-7.1299999999999919E-2</v>
      </c>
      <c r="J1282" s="5">
        <f t="shared" si="97"/>
        <v>5.0836899999999888E-3</v>
      </c>
      <c r="K1282" s="5">
        <f>ABS(Table21[[#This Row],[Erorr 2]])</f>
        <v>7.1299999999999919E-2</v>
      </c>
      <c r="L1282" s="8">
        <f>Table21[[#This Row],[Abs Erorr 2]]/Table21[[#This Row],[Adj Close]]</f>
        <v>2.0651701665459786E-2</v>
      </c>
      <c r="M1282" s="6">
        <f t="shared" si="99"/>
        <v>3.6103833333333335</v>
      </c>
      <c r="N1282" s="11">
        <f>Table21[[#This Row],[Adj Close]]-Table21[[#This Row],[6-MA]]</f>
        <v>-0.15788333333333338</v>
      </c>
      <c r="O1282" s="12">
        <f>(Table21[[#This Row],[Adj Close]]-M1282)^2</f>
        <v>2.4927146944444457E-2</v>
      </c>
      <c r="P1282" s="12">
        <f>ABS(Table21[[#This Row],[Erorr 3]])</f>
        <v>0.15788333333333338</v>
      </c>
      <c r="Q1282" s="182">
        <f>Table21[[#This Row],[Abs Erorr 3]]/Table21[[#This Row],[Adj Close]]</f>
        <v>4.5730147236302206E-2</v>
      </c>
    </row>
    <row r="1283" spans="1:17" x14ac:dyDescent="0.3">
      <c r="A1283" s="72">
        <v>45327</v>
      </c>
      <c r="B1283" s="95">
        <v>3.4622000000000002</v>
      </c>
      <c r="C1283" s="6">
        <f t="shared" si="96"/>
        <v>3.4525000000000001</v>
      </c>
      <c r="D1283" s="19">
        <f>Table21[[#This Row],[Adj Close]]-Table21[[#This Row],[Naive Trend ]]</f>
        <v>9.7000000000000419E-3</v>
      </c>
      <c r="E1283" s="7">
        <f t="shared" ref="E1283:E1346" si="100">(B1283-C1283)^2</f>
        <v>9.4090000000000815E-5</v>
      </c>
      <c r="F1283" s="7">
        <f>ABS(Table21[[#This Row],[Erorr 1]])</f>
        <v>9.7000000000000419E-3</v>
      </c>
      <c r="G1283" s="8">
        <f>Table21[[#This Row],[Abs Erorr 1]]/Table21[[#This Row],[Adj Close]]</f>
        <v>2.8016867887470515E-3</v>
      </c>
      <c r="H1283" s="6">
        <f t="shared" si="98"/>
        <v>3.4816666666666669</v>
      </c>
      <c r="I1283" s="9">
        <f>(Table21[[#This Row],[Adj Close]]-Table21[[#This Row],[3-MA]])</f>
        <v>-1.9466666666666743E-2</v>
      </c>
      <c r="J1283" s="5">
        <f t="shared" si="97"/>
        <v>3.7895111111111411E-4</v>
      </c>
      <c r="K1283" s="5">
        <f>ABS(Table21[[#This Row],[Erorr 2]])</f>
        <v>1.9466666666666743E-2</v>
      </c>
      <c r="L1283" s="8">
        <f>Table21[[#This Row],[Abs Erorr 2]]/Table21[[#This Row],[Adj Close]]</f>
        <v>5.6226291567982043E-3</v>
      </c>
      <c r="M1283" s="6">
        <f t="shared" si="99"/>
        <v>3.5751833333333334</v>
      </c>
      <c r="N1283" s="11">
        <f>Table21[[#This Row],[Adj Close]]-Table21[[#This Row],[6-MA]]</f>
        <v>-0.11298333333333321</v>
      </c>
      <c r="O1283" s="12">
        <f>(Table21[[#This Row],[Adj Close]]-M1283)^2</f>
        <v>1.2765233611111084E-2</v>
      </c>
      <c r="P1283" s="12">
        <f>ABS(Table21[[#This Row],[Erorr 3]])</f>
        <v>0.11298333333333321</v>
      </c>
      <c r="Q1283" s="182">
        <f>Table21[[#This Row],[Abs Erorr 3]]/Table21[[#This Row],[Adj Close]]</f>
        <v>3.2633393025629141E-2</v>
      </c>
    </row>
    <row r="1284" spans="1:17" x14ac:dyDescent="0.3">
      <c r="A1284" s="72">
        <v>45328</v>
      </c>
      <c r="B1284" s="95">
        <v>3.4622000000000002</v>
      </c>
      <c r="C1284" s="6">
        <f t="shared" ref="C1284:C1347" si="101">B1283</f>
        <v>3.4622000000000002</v>
      </c>
      <c r="D1284" s="19">
        <f>Table21[[#This Row],[Adj Close]]-Table21[[#This Row],[Naive Trend ]]</f>
        <v>0</v>
      </c>
      <c r="E1284" s="7">
        <f t="shared" si="100"/>
        <v>0</v>
      </c>
      <c r="F1284" s="7">
        <f>ABS(Table21[[#This Row],[Erorr 1]])</f>
        <v>0</v>
      </c>
      <c r="G1284" s="8">
        <f>Table21[[#This Row],[Abs Erorr 1]]/Table21[[#This Row],[Adj Close]]</f>
        <v>0</v>
      </c>
      <c r="H1284" s="6">
        <f t="shared" si="98"/>
        <v>3.4687000000000001</v>
      </c>
      <c r="I1284" s="9">
        <f>(Table21[[#This Row],[Adj Close]]-Table21[[#This Row],[3-MA]])</f>
        <v>-6.4999999999999503E-3</v>
      </c>
      <c r="J1284" s="5">
        <f t="shared" si="97"/>
        <v>4.2249999999999353E-5</v>
      </c>
      <c r="K1284" s="5">
        <f>ABS(Table21[[#This Row],[Erorr 2]])</f>
        <v>6.4999999999999503E-3</v>
      </c>
      <c r="L1284" s="8">
        <f>Table21[[#This Row],[Abs Erorr 2]]/Table21[[#This Row],[Adj Close]]</f>
        <v>1.8774189821500636E-3</v>
      </c>
      <c r="M1284" s="6">
        <f t="shared" si="99"/>
        <v>3.5383833333333334</v>
      </c>
      <c r="N1284" s="11">
        <f>Table21[[#This Row],[Adj Close]]-Table21[[#This Row],[6-MA]]</f>
        <v>-7.618333333333327E-2</v>
      </c>
      <c r="O1284" s="12">
        <f>(Table21[[#This Row],[Adj Close]]-M1284)^2</f>
        <v>5.8039002777777677E-3</v>
      </c>
      <c r="P1284" s="12">
        <f>ABS(Table21[[#This Row],[Erorr 3]])</f>
        <v>7.618333333333327E-2</v>
      </c>
      <c r="Q1284" s="182">
        <f>Table21[[#This Row],[Abs Erorr 3]]/Table21[[#This Row],[Adj Close]]</f>
        <v>2.2004313249764099E-2</v>
      </c>
    </row>
    <row r="1285" spans="1:17" x14ac:dyDescent="0.3">
      <c r="A1285" s="72">
        <v>45329</v>
      </c>
      <c r="B1285" s="95">
        <v>3.4525000000000001</v>
      </c>
      <c r="C1285" s="6">
        <f t="shared" si="101"/>
        <v>3.4622000000000002</v>
      </c>
      <c r="D1285" s="19">
        <f>Table21[[#This Row],[Adj Close]]-Table21[[#This Row],[Naive Trend ]]</f>
        <v>-9.7000000000000419E-3</v>
      </c>
      <c r="E1285" s="7">
        <f t="shared" si="100"/>
        <v>9.4090000000000815E-5</v>
      </c>
      <c r="F1285" s="7">
        <f>ABS(Table21[[#This Row],[Erorr 1]])</f>
        <v>9.7000000000000419E-3</v>
      </c>
      <c r="G1285" s="8">
        <f>Table21[[#This Row],[Abs Erorr 1]]/Table21[[#This Row],[Adj Close]]</f>
        <v>2.8095582910934226E-3</v>
      </c>
      <c r="H1285" s="6">
        <f t="shared" si="98"/>
        <v>3.4589666666666665</v>
      </c>
      <c r="I1285" s="9">
        <f>(Table21[[#This Row],[Adj Close]]-Table21[[#This Row],[3-MA]])</f>
        <v>-6.4666666666663986E-3</v>
      </c>
      <c r="J1285" s="5">
        <f t="shared" ref="J1285:J1348" si="102">(B1285-H1285)^2</f>
        <v>4.1817777777774311E-5</v>
      </c>
      <c r="K1285" s="5">
        <f>ABS(Table21[[#This Row],[Erorr 2]])</f>
        <v>6.4666666666663986E-3</v>
      </c>
      <c r="L1285" s="8">
        <f>Table21[[#This Row],[Abs Erorr 2]]/Table21[[#This Row],[Adj Close]]</f>
        <v>1.8730388607288626E-3</v>
      </c>
      <c r="M1285" s="6">
        <f t="shared" si="99"/>
        <v>3.4913833333333333</v>
      </c>
      <c r="N1285" s="11">
        <f>Table21[[#This Row],[Adj Close]]-Table21[[#This Row],[6-MA]]</f>
        <v>-3.8883333333333159E-2</v>
      </c>
      <c r="O1285" s="12">
        <f>(Table21[[#This Row],[Adj Close]]-M1285)^2</f>
        <v>1.5119136111110976E-3</v>
      </c>
      <c r="P1285" s="12">
        <f>ABS(Table21[[#This Row],[Erorr 3]])</f>
        <v>3.8883333333333159E-2</v>
      </c>
      <c r="Q1285" s="182">
        <f>Table21[[#This Row],[Abs Erorr 3]]/Table21[[#This Row],[Adj Close]]</f>
        <v>1.1262370263094325E-2</v>
      </c>
    </row>
    <row r="1286" spans="1:17" x14ac:dyDescent="0.3">
      <c r="A1286" s="72">
        <v>45330</v>
      </c>
      <c r="B1286" s="95">
        <v>3.5789</v>
      </c>
      <c r="C1286" s="6">
        <f t="shared" si="101"/>
        <v>3.4525000000000001</v>
      </c>
      <c r="D1286" s="19">
        <f>Table21[[#This Row],[Adj Close]]-Table21[[#This Row],[Naive Trend ]]</f>
        <v>0.12639999999999985</v>
      </c>
      <c r="E1286" s="7">
        <f t="shared" si="100"/>
        <v>1.597695999999996E-2</v>
      </c>
      <c r="F1286" s="7">
        <f>ABS(Table21[[#This Row],[Erorr 1]])</f>
        <v>0.12639999999999985</v>
      </c>
      <c r="G1286" s="8">
        <f>Table21[[#This Row],[Abs Erorr 1]]/Table21[[#This Row],[Adj Close]]</f>
        <v>3.5318114504456634E-2</v>
      </c>
      <c r="H1286" s="6">
        <f t="shared" ref="H1286:H1349" si="103">AVERAGE(B1283:B1285)</f>
        <v>3.458966666666667</v>
      </c>
      <c r="I1286" s="9">
        <f>(Table21[[#This Row],[Adj Close]]-Table21[[#This Row],[3-MA]])</f>
        <v>0.119933333333333</v>
      </c>
      <c r="J1286" s="5">
        <f t="shared" si="102"/>
        <v>1.4384004444444366E-2</v>
      </c>
      <c r="K1286" s="5">
        <f>ABS(Table21[[#This Row],[Erorr 2]])</f>
        <v>0.119933333333333</v>
      </c>
      <c r="L1286" s="8">
        <f>Table21[[#This Row],[Abs Erorr 2]]/Table21[[#This Row],[Adj Close]]</f>
        <v>3.3511227844682169E-2</v>
      </c>
      <c r="M1286" s="6">
        <f t="shared" si="99"/>
        <v>3.4703166666666667</v>
      </c>
      <c r="N1286" s="11">
        <f>Table21[[#This Row],[Adj Close]]-Table21[[#This Row],[6-MA]]</f>
        <v>0.10858333333333325</v>
      </c>
      <c r="O1286" s="12">
        <f>(Table21[[#This Row],[Adj Close]]-M1286)^2</f>
        <v>1.1790340277777761E-2</v>
      </c>
      <c r="P1286" s="12">
        <f>ABS(Table21[[#This Row],[Erorr 3]])</f>
        <v>0.10858333333333325</v>
      </c>
      <c r="Q1286" s="182">
        <f>Table21[[#This Row],[Abs Erorr 3]]/Table21[[#This Row],[Adj Close]]</f>
        <v>3.033986234131528E-2</v>
      </c>
    </row>
    <row r="1287" spans="1:17" x14ac:dyDescent="0.3">
      <c r="A1287" s="72">
        <v>45331</v>
      </c>
      <c r="B1287" s="95">
        <v>3.4914000000000001</v>
      </c>
      <c r="C1287" s="6">
        <f t="shared" si="101"/>
        <v>3.5789</v>
      </c>
      <c r="D1287" s="19">
        <f>Table21[[#This Row],[Adj Close]]-Table21[[#This Row],[Naive Trend ]]</f>
        <v>-8.7499999999999911E-2</v>
      </c>
      <c r="E1287" s="7">
        <f t="shared" si="100"/>
        <v>7.6562499999999842E-3</v>
      </c>
      <c r="F1287" s="7">
        <f>ABS(Table21[[#This Row],[Erorr 1]])</f>
        <v>8.7499999999999911E-2</v>
      </c>
      <c r="G1287" s="8">
        <f>Table21[[#This Row],[Abs Erorr 1]]/Table21[[#This Row],[Adj Close]]</f>
        <v>2.5061579881995734E-2</v>
      </c>
      <c r="H1287" s="6">
        <f t="shared" si="103"/>
        <v>3.4978666666666669</v>
      </c>
      <c r="I1287" s="9">
        <f>(Table21[[#This Row],[Adj Close]]-Table21[[#This Row],[3-MA]])</f>
        <v>-6.4666666666668426E-3</v>
      </c>
      <c r="J1287" s="5">
        <f t="shared" si="102"/>
        <v>4.1817777777780057E-5</v>
      </c>
      <c r="K1287" s="5">
        <f>ABS(Table21[[#This Row],[Erorr 2]])</f>
        <v>6.4666666666668426E-3</v>
      </c>
      <c r="L1287" s="8">
        <f>Table21[[#This Row],[Abs Erorr 2]]/Table21[[#This Row],[Adj Close]]</f>
        <v>1.8521700941361179E-3</v>
      </c>
      <c r="M1287" s="6">
        <f t="shared" si="99"/>
        <v>3.483283333333334</v>
      </c>
      <c r="N1287" s="11">
        <f>Table21[[#This Row],[Adj Close]]-Table21[[#This Row],[6-MA]]</f>
        <v>8.1166666666661058E-3</v>
      </c>
      <c r="O1287" s="12">
        <f>(Table21[[#This Row],[Adj Close]]-M1287)^2</f>
        <v>6.5880277777768668E-5</v>
      </c>
      <c r="P1287" s="12">
        <f>ABS(Table21[[#This Row],[Erorr 3]])</f>
        <v>8.1166666666661058E-3</v>
      </c>
      <c r="Q1287" s="182">
        <f>Table21[[#This Row],[Abs Erorr 3]]/Table21[[#This Row],[Adj Close]]</f>
        <v>2.3247598861963984E-3</v>
      </c>
    </row>
    <row r="1288" spans="1:17" x14ac:dyDescent="0.3">
      <c r="A1288" s="72">
        <v>45334</v>
      </c>
      <c r="B1288" s="95">
        <v>3.5205000000000002</v>
      </c>
      <c r="C1288" s="6">
        <f t="shared" si="101"/>
        <v>3.4914000000000001</v>
      </c>
      <c r="D1288" s="19">
        <f>Table21[[#This Row],[Adj Close]]-Table21[[#This Row],[Naive Trend ]]</f>
        <v>2.9100000000000126E-2</v>
      </c>
      <c r="E1288" s="7">
        <f t="shared" si="100"/>
        <v>8.468100000000073E-4</v>
      </c>
      <c r="F1288" s="7">
        <f>ABS(Table21[[#This Row],[Erorr 1]])</f>
        <v>2.9100000000000126E-2</v>
      </c>
      <c r="G1288" s="8">
        <f>Table21[[#This Row],[Abs Erorr 1]]/Table21[[#This Row],[Adj Close]]</f>
        <v>8.2658713250959026E-3</v>
      </c>
      <c r="H1288" s="6">
        <f t="shared" si="103"/>
        <v>3.5076000000000001</v>
      </c>
      <c r="I1288" s="9">
        <f>(Table21[[#This Row],[Adj Close]]-Table21[[#This Row],[3-MA]])</f>
        <v>1.2900000000000134E-2</v>
      </c>
      <c r="J1288" s="5">
        <f t="shared" si="102"/>
        <v>1.6641000000000344E-4</v>
      </c>
      <c r="K1288" s="5">
        <f>ABS(Table21[[#This Row],[Erorr 2]])</f>
        <v>1.2900000000000134E-2</v>
      </c>
      <c r="L1288" s="8">
        <f>Table21[[#This Row],[Abs Erorr 2]]/Table21[[#This Row],[Adj Close]]</f>
        <v>3.6642522368982057E-3</v>
      </c>
      <c r="M1288" s="6">
        <f t="shared" si="99"/>
        <v>3.4832833333333331</v>
      </c>
      <c r="N1288" s="11">
        <f>Table21[[#This Row],[Adj Close]]-Table21[[#This Row],[6-MA]]</f>
        <v>3.721666666666712E-2</v>
      </c>
      <c r="O1288" s="12">
        <f>(Table21[[#This Row],[Adj Close]]-M1288)^2</f>
        <v>1.3850802777778115E-3</v>
      </c>
      <c r="P1288" s="12">
        <f>ABS(Table21[[#This Row],[Erorr 3]])</f>
        <v>3.721666666666712E-2</v>
      </c>
      <c r="Q1288" s="182">
        <f>Table21[[#This Row],[Abs Erorr 3]]/Table21[[#This Row],[Adj Close]]</f>
        <v>1.0571415045211509E-2</v>
      </c>
    </row>
    <row r="1289" spans="1:17" x14ac:dyDescent="0.3">
      <c r="A1289" s="72">
        <v>45335</v>
      </c>
      <c r="B1289" s="95">
        <v>3.3940999999999999</v>
      </c>
      <c r="C1289" s="6">
        <f t="shared" si="101"/>
        <v>3.5205000000000002</v>
      </c>
      <c r="D1289" s="19">
        <f>Table21[[#This Row],[Adj Close]]-Table21[[#This Row],[Naive Trend ]]</f>
        <v>-0.12640000000000029</v>
      </c>
      <c r="E1289" s="7">
        <f t="shared" si="100"/>
        <v>1.5976960000000075E-2</v>
      </c>
      <c r="F1289" s="7">
        <f>ABS(Table21[[#This Row],[Erorr 1]])</f>
        <v>0.12640000000000029</v>
      </c>
      <c r="G1289" s="8">
        <f>Table21[[#This Row],[Abs Erorr 1]]/Table21[[#This Row],[Adj Close]]</f>
        <v>3.7241094841047789E-2</v>
      </c>
      <c r="H1289" s="6">
        <f t="shared" si="103"/>
        <v>3.5302666666666664</v>
      </c>
      <c r="I1289" s="9">
        <f>(Table21[[#This Row],[Adj Close]]-Table21[[#This Row],[3-MA]])</f>
        <v>-0.13616666666666655</v>
      </c>
      <c r="J1289" s="5">
        <f t="shared" si="102"/>
        <v>1.8541361111111078E-2</v>
      </c>
      <c r="K1289" s="5">
        <f>ABS(Table21[[#This Row],[Erorr 2]])</f>
        <v>0.13616666666666655</v>
      </c>
      <c r="L1289" s="8">
        <f>Table21[[#This Row],[Abs Erorr 2]]/Table21[[#This Row],[Adj Close]]</f>
        <v>4.0118637243059002E-2</v>
      </c>
      <c r="M1289" s="6">
        <f t="shared" ref="M1289:M1352" si="104">AVERAGE(B1283:B1288)</f>
        <v>3.4946166666666669</v>
      </c>
      <c r="N1289" s="11">
        <f>Table21[[#This Row],[Adj Close]]-Table21[[#This Row],[6-MA]]</f>
        <v>-0.10051666666666703</v>
      </c>
      <c r="O1289" s="12">
        <f>(Table21[[#This Row],[Adj Close]]-M1289)^2</f>
        <v>1.0103600277777852E-2</v>
      </c>
      <c r="P1289" s="12">
        <f>ABS(Table21[[#This Row],[Erorr 3]])</f>
        <v>0.10051666666666703</v>
      </c>
      <c r="Q1289" s="182">
        <f>Table21[[#This Row],[Abs Erorr 3]]/Table21[[#This Row],[Adj Close]]</f>
        <v>2.9615116427526306E-2</v>
      </c>
    </row>
    <row r="1290" spans="1:17" x14ac:dyDescent="0.3">
      <c r="A1290" s="72">
        <v>45336</v>
      </c>
      <c r="B1290" s="95">
        <v>3.4232999999999998</v>
      </c>
      <c r="C1290" s="6">
        <f t="shared" si="101"/>
        <v>3.3940999999999999</v>
      </c>
      <c r="D1290" s="19">
        <f>Table21[[#This Row],[Adj Close]]-Table21[[#This Row],[Naive Trend ]]</f>
        <v>2.9199999999999893E-2</v>
      </c>
      <c r="E1290" s="7">
        <f t="shared" si="100"/>
        <v>8.5263999999999371E-4</v>
      </c>
      <c r="F1290" s="7">
        <f>ABS(Table21[[#This Row],[Erorr 1]])</f>
        <v>2.9199999999999893E-2</v>
      </c>
      <c r="G1290" s="8">
        <f>Table21[[#This Row],[Abs Erorr 1]]/Table21[[#This Row],[Adj Close]]</f>
        <v>8.5297812052697389E-3</v>
      </c>
      <c r="H1290" s="6">
        <f t="shared" si="103"/>
        <v>3.468666666666667</v>
      </c>
      <c r="I1290" s="9">
        <f>(Table21[[#This Row],[Adj Close]]-Table21[[#This Row],[3-MA]])</f>
        <v>-4.5366666666667221E-2</v>
      </c>
      <c r="J1290" s="5">
        <f t="shared" si="102"/>
        <v>2.0581344444444948E-3</v>
      </c>
      <c r="K1290" s="5">
        <f>ABS(Table21[[#This Row],[Erorr 2]])</f>
        <v>4.5366666666667221E-2</v>
      </c>
      <c r="L1290" s="8">
        <f>Table21[[#This Row],[Abs Erorr 2]]/Table21[[#This Row],[Adj Close]]</f>
        <v>1.3252319886269747E-2</v>
      </c>
      <c r="M1290" s="6">
        <f t="shared" si="104"/>
        <v>3.4832666666666667</v>
      </c>
      <c r="N1290" s="11">
        <f>Table21[[#This Row],[Adj Close]]-Table21[[#This Row],[6-MA]]</f>
        <v>-5.9966666666666946E-2</v>
      </c>
      <c r="O1290" s="12">
        <f>(Table21[[#This Row],[Adj Close]]-M1290)^2</f>
        <v>3.5960011111111447E-3</v>
      </c>
      <c r="P1290" s="12">
        <f>ABS(Table21[[#This Row],[Erorr 3]])</f>
        <v>5.9966666666666946E-2</v>
      </c>
      <c r="Q1290" s="182">
        <f>Table21[[#This Row],[Abs Erorr 3]]/Table21[[#This Row],[Adj Close]]</f>
        <v>1.7517210488904551E-2</v>
      </c>
    </row>
    <row r="1291" spans="1:17" x14ac:dyDescent="0.3">
      <c r="A1291" s="72">
        <v>45337</v>
      </c>
      <c r="B1291" s="95">
        <v>3.4136000000000002</v>
      </c>
      <c r="C1291" s="6">
        <f t="shared" si="101"/>
        <v>3.4232999999999998</v>
      </c>
      <c r="D1291" s="19">
        <f>Table21[[#This Row],[Adj Close]]-Table21[[#This Row],[Naive Trend ]]</f>
        <v>-9.6999999999995978E-3</v>
      </c>
      <c r="E1291" s="7">
        <f t="shared" si="100"/>
        <v>9.4089999999992196E-5</v>
      </c>
      <c r="F1291" s="7">
        <f>ABS(Table21[[#This Row],[Erorr 1]])</f>
        <v>9.6999999999995978E-3</v>
      </c>
      <c r="G1291" s="8">
        <f>Table21[[#This Row],[Abs Erorr 1]]/Table21[[#This Row],[Adj Close]]</f>
        <v>2.8415748769626192E-3</v>
      </c>
      <c r="H1291" s="6">
        <f t="shared" si="103"/>
        <v>3.4459666666666666</v>
      </c>
      <c r="I1291" s="9">
        <f>(Table21[[#This Row],[Adj Close]]-Table21[[#This Row],[3-MA]])</f>
        <v>-3.2366666666666433E-2</v>
      </c>
      <c r="J1291" s="5">
        <f t="shared" si="102"/>
        <v>1.047601111111096E-3</v>
      </c>
      <c r="K1291" s="5">
        <f>ABS(Table21[[#This Row],[Erorr 2]])</f>
        <v>3.2366666666666433E-2</v>
      </c>
      <c r="L1291" s="8">
        <f>Table21[[#This Row],[Abs Erorr 2]]/Table21[[#This Row],[Adj Close]]</f>
        <v>9.4816811186625351E-3</v>
      </c>
      <c r="M1291" s="6">
        <f t="shared" si="104"/>
        <v>3.4767833333333336</v>
      </c>
      <c r="N1291" s="11">
        <f>Table21[[#This Row],[Adj Close]]-Table21[[#This Row],[6-MA]]</f>
        <v>-6.3183333333333369E-2</v>
      </c>
      <c r="O1291" s="12">
        <f>(Table21[[#This Row],[Adj Close]]-M1291)^2</f>
        <v>3.9921336111111158E-3</v>
      </c>
      <c r="P1291" s="12">
        <f>ABS(Table21[[#This Row],[Erorr 3]])</f>
        <v>6.3183333333333369E-2</v>
      </c>
      <c r="Q1291" s="182">
        <f>Table21[[#This Row],[Abs Erorr 3]]/Table21[[#This Row],[Adj Close]]</f>
        <v>1.8509296148738388E-2</v>
      </c>
    </row>
    <row r="1292" spans="1:17" x14ac:dyDescent="0.3">
      <c r="A1292" s="72">
        <v>45338</v>
      </c>
      <c r="B1292" s="95">
        <v>3.4525000000000001</v>
      </c>
      <c r="C1292" s="6">
        <f t="shared" si="101"/>
        <v>3.4136000000000002</v>
      </c>
      <c r="D1292" s="19">
        <f>Table21[[#This Row],[Adj Close]]-Table21[[#This Row],[Naive Trend ]]</f>
        <v>3.8899999999999935E-2</v>
      </c>
      <c r="E1292" s="7">
        <f t="shared" si="100"/>
        <v>1.5132099999999949E-3</v>
      </c>
      <c r="F1292" s="7">
        <f>ABS(Table21[[#This Row],[Erorr 1]])</f>
        <v>3.8899999999999935E-2</v>
      </c>
      <c r="G1292" s="8">
        <f>Table21[[#This Row],[Abs Erorr 1]]/Table21[[#This Row],[Adj Close]]</f>
        <v>1.1267197682838504E-2</v>
      </c>
      <c r="H1292" s="6">
        <f t="shared" si="103"/>
        <v>3.4103333333333334</v>
      </c>
      <c r="I1292" s="9">
        <f>(Table21[[#This Row],[Adj Close]]-Table21[[#This Row],[3-MA]])</f>
        <v>4.2166666666666686E-2</v>
      </c>
      <c r="J1292" s="5">
        <f t="shared" si="102"/>
        <v>1.7780277777777794E-3</v>
      </c>
      <c r="K1292" s="5">
        <f>ABS(Table21[[#This Row],[Erorr 2]])</f>
        <v>4.2166666666666686E-2</v>
      </c>
      <c r="L1292" s="8">
        <f>Table21[[#This Row],[Abs Erorr 2]]/Table21[[#This Row],[Adj Close]]</f>
        <v>1.2213371952691291E-2</v>
      </c>
      <c r="M1292" s="6">
        <f t="shared" si="104"/>
        <v>3.4702999999999999</v>
      </c>
      <c r="N1292" s="11">
        <f>Table21[[#This Row],[Adj Close]]-Table21[[#This Row],[6-MA]]</f>
        <v>-1.7799999999999816E-2</v>
      </c>
      <c r="O1292" s="12">
        <f>(Table21[[#This Row],[Adj Close]]-M1292)^2</f>
        <v>3.1683999999999342E-4</v>
      </c>
      <c r="P1292" s="12">
        <f>ABS(Table21[[#This Row],[Erorr 3]])</f>
        <v>1.7799999999999816E-2</v>
      </c>
      <c r="Q1292" s="182">
        <f>Table21[[#This Row],[Abs Erorr 3]]/Table21[[#This Row],[Adj Close]]</f>
        <v>5.1556842867486793E-3</v>
      </c>
    </row>
    <row r="1293" spans="1:17" x14ac:dyDescent="0.3">
      <c r="A1293" s="72">
        <v>45342</v>
      </c>
      <c r="B1293" s="95">
        <v>3.3940999999999999</v>
      </c>
      <c r="C1293" s="6">
        <f t="shared" si="101"/>
        <v>3.4525000000000001</v>
      </c>
      <c r="D1293" s="19">
        <f>Table21[[#This Row],[Adj Close]]-Table21[[#This Row],[Naive Trend ]]</f>
        <v>-5.840000000000023E-2</v>
      </c>
      <c r="E1293" s="7">
        <f t="shared" si="100"/>
        <v>3.4105600000000269E-3</v>
      </c>
      <c r="F1293" s="7">
        <f>ABS(Table21[[#This Row],[Erorr 1]])</f>
        <v>5.840000000000023E-2</v>
      </c>
      <c r="G1293" s="8">
        <f>Table21[[#This Row],[Abs Erorr 1]]/Table21[[#This Row],[Adj Close]]</f>
        <v>1.7206328629091727E-2</v>
      </c>
      <c r="H1293" s="6">
        <f t="shared" si="103"/>
        <v>3.4298000000000002</v>
      </c>
      <c r="I1293" s="9">
        <f>(Table21[[#This Row],[Adj Close]]-Table21[[#This Row],[3-MA]])</f>
        <v>-3.5700000000000287E-2</v>
      </c>
      <c r="J1293" s="5">
        <f t="shared" si="102"/>
        <v>1.2744900000000205E-3</v>
      </c>
      <c r="K1293" s="5">
        <f>ABS(Table21[[#This Row],[Erorr 2]])</f>
        <v>3.5700000000000287E-2</v>
      </c>
      <c r="L1293" s="8">
        <f>Table21[[#This Row],[Abs Erorr 2]]/Table21[[#This Row],[Adj Close]]</f>
        <v>1.0518252261277007E-2</v>
      </c>
      <c r="M1293" s="6">
        <f t="shared" si="104"/>
        <v>3.4492333333333334</v>
      </c>
      <c r="N1293" s="11">
        <f>Table21[[#This Row],[Adj Close]]-Table21[[#This Row],[6-MA]]</f>
        <v>-5.5133333333333479E-2</v>
      </c>
      <c r="O1293" s="12">
        <f>(Table21[[#This Row],[Adj Close]]-M1293)^2</f>
        <v>3.0396844444444604E-3</v>
      </c>
      <c r="P1293" s="12">
        <f>ABS(Table21[[#This Row],[Erorr 3]])</f>
        <v>5.5133333333333479E-2</v>
      </c>
      <c r="Q1293" s="182">
        <f>Table21[[#This Row],[Abs Erorr 3]]/Table21[[#This Row],[Adj Close]]</f>
        <v>1.624387417381146E-2</v>
      </c>
    </row>
    <row r="1294" spans="1:17" x14ac:dyDescent="0.3">
      <c r="A1294" s="72">
        <v>45343</v>
      </c>
      <c r="B1294" s="95">
        <v>3.4329999999999998</v>
      </c>
      <c r="C1294" s="6">
        <f t="shared" si="101"/>
        <v>3.3940999999999999</v>
      </c>
      <c r="D1294" s="19">
        <f>Table21[[#This Row],[Adj Close]]-Table21[[#This Row],[Naive Trend ]]</f>
        <v>3.8899999999999935E-2</v>
      </c>
      <c r="E1294" s="7">
        <f t="shared" si="100"/>
        <v>1.5132099999999949E-3</v>
      </c>
      <c r="F1294" s="7">
        <f>ABS(Table21[[#This Row],[Erorr 1]])</f>
        <v>3.8899999999999935E-2</v>
      </c>
      <c r="G1294" s="8">
        <f>Table21[[#This Row],[Abs Erorr 1]]/Table21[[#This Row],[Adj Close]]</f>
        <v>1.1331197203611983E-2</v>
      </c>
      <c r="H1294" s="6">
        <f t="shared" si="103"/>
        <v>3.420066666666667</v>
      </c>
      <c r="I1294" s="9">
        <f>(Table21[[#This Row],[Adj Close]]-Table21[[#This Row],[3-MA]])</f>
        <v>1.2933333333332797E-2</v>
      </c>
      <c r="J1294" s="5">
        <f t="shared" si="102"/>
        <v>1.6727111111109724E-4</v>
      </c>
      <c r="K1294" s="5">
        <f>ABS(Table21[[#This Row],[Erorr 2]])</f>
        <v>1.2933333333332797E-2</v>
      </c>
      <c r="L1294" s="8">
        <f>Table21[[#This Row],[Abs Erorr 2]]/Table21[[#This Row],[Adj Close]]</f>
        <v>3.7673560539856678E-3</v>
      </c>
      <c r="M1294" s="6">
        <f t="shared" si="104"/>
        <v>3.433016666666667</v>
      </c>
      <c r="N1294" s="11">
        <f>Table21[[#This Row],[Adj Close]]-Table21[[#This Row],[6-MA]]</f>
        <v>-1.6666666667219943E-5</v>
      </c>
      <c r="O1294" s="12">
        <f>(Table21[[#This Row],[Adj Close]]-M1294)^2</f>
        <v>2.7777777779622033E-10</v>
      </c>
      <c r="P1294" s="12">
        <f>ABS(Table21[[#This Row],[Erorr 3]])</f>
        <v>1.6666666667219943E-5</v>
      </c>
      <c r="Q1294" s="182">
        <f>Table21[[#This Row],[Abs Erorr 3]]/Table21[[#This Row],[Adj Close]]</f>
        <v>4.8548402759160917E-6</v>
      </c>
    </row>
    <row r="1295" spans="1:17" x14ac:dyDescent="0.3">
      <c r="A1295" s="72">
        <v>45344</v>
      </c>
      <c r="B1295" s="95">
        <v>3.4815999999999998</v>
      </c>
      <c r="C1295" s="6">
        <f t="shared" si="101"/>
        <v>3.4329999999999998</v>
      </c>
      <c r="D1295" s="19">
        <f>Table21[[#This Row],[Adj Close]]-Table21[[#This Row],[Naive Trend ]]</f>
        <v>4.8599999999999977E-2</v>
      </c>
      <c r="E1295" s="7">
        <f t="shared" si="100"/>
        <v>2.3619599999999976E-3</v>
      </c>
      <c r="F1295" s="7">
        <f>ABS(Table21[[#This Row],[Erorr 1]])</f>
        <v>4.8599999999999977E-2</v>
      </c>
      <c r="G1295" s="8">
        <f>Table21[[#This Row],[Abs Erorr 1]]/Table21[[#This Row],[Adj Close]]</f>
        <v>1.3959099264705876E-2</v>
      </c>
      <c r="H1295" s="6">
        <f t="shared" si="103"/>
        <v>3.4265333333333334</v>
      </c>
      <c r="I1295" s="9">
        <f>(Table21[[#This Row],[Adj Close]]-Table21[[#This Row],[3-MA]])</f>
        <v>5.5066666666666375E-2</v>
      </c>
      <c r="J1295" s="5">
        <f t="shared" si="102"/>
        <v>3.0323377777777458E-3</v>
      </c>
      <c r="K1295" s="5">
        <f>ABS(Table21[[#This Row],[Erorr 2]])</f>
        <v>5.5066666666666375E-2</v>
      </c>
      <c r="L1295" s="8">
        <f>Table21[[#This Row],[Abs Erorr 2]]/Table21[[#This Row],[Adj Close]]</f>
        <v>1.5816482843137171E-2</v>
      </c>
      <c r="M1295" s="6">
        <f t="shared" si="104"/>
        <v>3.4184333333333332</v>
      </c>
      <c r="N1295" s="11">
        <f>Table21[[#This Row],[Adj Close]]-Table21[[#This Row],[6-MA]]</f>
        <v>6.3166666666666593E-2</v>
      </c>
      <c r="O1295" s="12">
        <f>(Table21[[#This Row],[Adj Close]]-M1295)^2</f>
        <v>3.9900277777777686E-3</v>
      </c>
      <c r="P1295" s="12">
        <f>ABS(Table21[[#This Row],[Erorr 3]])</f>
        <v>6.3166666666666593E-2</v>
      </c>
      <c r="Q1295" s="182">
        <f>Table21[[#This Row],[Abs Erorr 3]]/Table21[[#This Row],[Adj Close]]</f>
        <v>1.8142999387254881E-2</v>
      </c>
    </row>
    <row r="1296" spans="1:17" x14ac:dyDescent="0.3">
      <c r="A1296" s="72">
        <v>45345</v>
      </c>
      <c r="B1296" s="95">
        <v>3.4426999999999999</v>
      </c>
      <c r="C1296" s="6">
        <f t="shared" si="101"/>
        <v>3.4815999999999998</v>
      </c>
      <c r="D1296" s="19">
        <f>Table21[[#This Row],[Adj Close]]-Table21[[#This Row],[Naive Trend ]]</f>
        <v>-3.8899999999999935E-2</v>
      </c>
      <c r="E1296" s="7">
        <f t="shared" si="100"/>
        <v>1.5132099999999949E-3</v>
      </c>
      <c r="F1296" s="7">
        <f>ABS(Table21[[#This Row],[Erorr 1]])</f>
        <v>3.8899999999999935E-2</v>
      </c>
      <c r="G1296" s="8">
        <f>Table21[[#This Row],[Abs Erorr 1]]/Table21[[#This Row],[Adj Close]]</f>
        <v>1.1299270921079367E-2</v>
      </c>
      <c r="H1296" s="6">
        <f t="shared" si="103"/>
        <v>3.4362333333333335</v>
      </c>
      <c r="I1296" s="9">
        <f>(Table21[[#This Row],[Adj Close]]-Table21[[#This Row],[3-MA]])</f>
        <v>6.4666666666663986E-3</v>
      </c>
      <c r="J1296" s="5">
        <f t="shared" si="102"/>
        <v>4.1817777777774311E-5</v>
      </c>
      <c r="K1296" s="5">
        <f>ABS(Table21[[#This Row],[Erorr 2]])</f>
        <v>6.4666666666663986E-3</v>
      </c>
      <c r="L1296" s="8">
        <f>Table21[[#This Row],[Abs Erorr 2]]/Table21[[#This Row],[Adj Close]]</f>
        <v>1.8783706586883548E-3</v>
      </c>
      <c r="M1296" s="6">
        <f t="shared" si="104"/>
        <v>3.433016666666667</v>
      </c>
      <c r="N1296" s="11">
        <f>Table21[[#This Row],[Adj Close]]-Table21[[#This Row],[6-MA]]</f>
        <v>9.683333333332822E-3</v>
      </c>
      <c r="O1296" s="12">
        <f>(Table21[[#This Row],[Adj Close]]-M1296)^2</f>
        <v>9.3766944444434547E-5</v>
      </c>
      <c r="P1296" s="12">
        <f>ABS(Table21[[#This Row],[Erorr 3]])</f>
        <v>9.683333333332822E-3</v>
      </c>
      <c r="Q1296" s="182">
        <f>Table21[[#This Row],[Abs Erorr 3]]/Table21[[#This Row],[Adj Close]]</f>
        <v>2.8127148265410353E-3</v>
      </c>
    </row>
    <row r="1297" spans="1:17" x14ac:dyDescent="0.3">
      <c r="A1297" s="72">
        <v>45348</v>
      </c>
      <c r="B1297" s="95">
        <v>3.4329999999999998</v>
      </c>
      <c r="C1297" s="6">
        <f t="shared" si="101"/>
        <v>3.4426999999999999</v>
      </c>
      <c r="D1297" s="19">
        <f>Table21[[#This Row],[Adj Close]]-Table21[[#This Row],[Naive Trend ]]</f>
        <v>-9.7000000000000419E-3</v>
      </c>
      <c r="E1297" s="7">
        <f t="shared" si="100"/>
        <v>9.4090000000000815E-5</v>
      </c>
      <c r="F1297" s="7">
        <f>ABS(Table21[[#This Row],[Erorr 1]])</f>
        <v>9.7000000000000419E-3</v>
      </c>
      <c r="G1297" s="8">
        <f>Table21[[#This Row],[Abs Erorr 1]]/Table21[[#This Row],[Adj Close]]</f>
        <v>2.8255170404893801E-3</v>
      </c>
      <c r="H1297" s="6">
        <f t="shared" si="103"/>
        <v>3.4524333333333335</v>
      </c>
      <c r="I1297" s="9">
        <f>(Table21[[#This Row],[Adj Close]]-Table21[[#This Row],[3-MA]])</f>
        <v>-1.9433333333333636E-2</v>
      </c>
      <c r="J1297" s="5">
        <f t="shared" si="102"/>
        <v>3.7765444444445617E-4</v>
      </c>
      <c r="K1297" s="5">
        <f>ABS(Table21[[#This Row],[Erorr 2]])</f>
        <v>1.9433333333333636E-2</v>
      </c>
      <c r="L1297" s="8">
        <f>Table21[[#This Row],[Abs Erorr 2]]/Table21[[#This Row],[Adj Close]]</f>
        <v>5.6607437615303338E-3</v>
      </c>
      <c r="M1297" s="6">
        <f t="shared" si="104"/>
        <v>3.4362499999999998</v>
      </c>
      <c r="N1297" s="11">
        <f>Table21[[#This Row],[Adj Close]]-Table21[[#This Row],[6-MA]]</f>
        <v>-3.2499999999999751E-3</v>
      </c>
      <c r="O1297" s="12">
        <f>(Table21[[#This Row],[Adj Close]]-M1297)^2</f>
        <v>1.0562499999999838E-5</v>
      </c>
      <c r="P1297" s="12">
        <f>ABS(Table21[[#This Row],[Erorr 3]])</f>
        <v>3.2499999999999751E-3</v>
      </c>
      <c r="Q1297" s="182">
        <f>Table21[[#This Row],[Abs Erorr 3]]/Table21[[#This Row],[Adj Close]]</f>
        <v>9.4669385377220373E-4</v>
      </c>
    </row>
    <row r="1298" spans="1:17" x14ac:dyDescent="0.3">
      <c r="A1298" s="72">
        <v>45349</v>
      </c>
      <c r="B1298" s="95">
        <v>3.4719000000000002</v>
      </c>
      <c r="C1298" s="6">
        <f t="shared" si="101"/>
        <v>3.4329999999999998</v>
      </c>
      <c r="D1298" s="19">
        <f>Table21[[#This Row],[Adj Close]]-Table21[[#This Row],[Naive Trend ]]</f>
        <v>3.8900000000000379E-2</v>
      </c>
      <c r="E1298" s="7">
        <f t="shared" si="100"/>
        <v>1.5132100000000296E-3</v>
      </c>
      <c r="F1298" s="7">
        <f>ABS(Table21[[#This Row],[Erorr 1]])</f>
        <v>3.8900000000000379E-2</v>
      </c>
      <c r="G1298" s="8">
        <f>Table21[[#This Row],[Abs Erorr 1]]/Table21[[#This Row],[Adj Close]]</f>
        <v>1.1204239753449228E-2</v>
      </c>
      <c r="H1298" s="6">
        <f t="shared" si="103"/>
        <v>3.452433333333333</v>
      </c>
      <c r="I1298" s="9">
        <f>(Table21[[#This Row],[Adj Close]]-Table21[[#This Row],[3-MA]])</f>
        <v>1.9466666666667187E-2</v>
      </c>
      <c r="J1298" s="5">
        <f t="shared" si="102"/>
        <v>3.789511111111314E-4</v>
      </c>
      <c r="K1298" s="5">
        <f>ABS(Table21[[#This Row],[Erorr 2]])</f>
        <v>1.9466666666667187E-2</v>
      </c>
      <c r="L1298" s="8">
        <f>Table21[[#This Row],[Abs Erorr 2]]/Table21[[#This Row],[Adj Close]]</f>
        <v>5.6069203222060505E-3</v>
      </c>
      <c r="M1298" s="6">
        <f t="shared" si="104"/>
        <v>3.4394833333333334</v>
      </c>
      <c r="N1298" s="11">
        <f>Table21[[#This Row],[Adj Close]]-Table21[[#This Row],[6-MA]]</f>
        <v>3.241666666666676E-2</v>
      </c>
      <c r="O1298" s="12">
        <f>(Table21[[#This Row],[Adj Close]]-M1298)^2</f>
        <v>1.0508402777777838E-3</v>
      </c>
      <c r="P1298" s="12">
        <f>ABS(Table21[[#This Row],[Erorr 3]])</f>
        <v>3.241666666666676E-2</v>
      </c>
      <c r="Q1298" s="182">
        <f>Table21[[#This Row],[Abs Erorr 3]]/Table21[[#This Row],[Adj Close]]</f>
        <v>9.3368664612076269E-3</v>
      </c>
    </row>
    <row r="1299" spans="1:17" x14ac:dyDescent="0.3">
      <c r="A1299" s="72">
        <v>45350</v>
      </c>
      <c r="B1299" s="95">
        <v>3.4622000000000002</v>
      </c>
      <c r="C1299" s="6">
        <f t="shared" si="101"/>
        <v>3.4719000000000002</v>
      </c>
      <c r="D1299" s="19">
        <f>Table21[[#This Row],[Adj Close]]-Table21[[#This Row],[Naive Trend ]]</f>
        <v>-9.7000000000000419E-3</v>
      </c>
      <c r="E1299" s="7">
        <f t="shared" si="100"/>
        <v>9.4090000000000815E-5</v>
      </c>
      <c r="F1299" s="7">
        <f>ABS(Table21[[#This Row],[Erorr 1]])</f>
        <v>9.7000000000000419E-3</v>
      </c>
      <c r="G1299" s="8">
        <f>Table21[[#This Row],[Abs Erorr 1]]/Table21[[#This Row],[Adj Close]]</f>
        <v>2.8016867887470515E-3</v>
      </c>
      <c r="H1299" s="6">
        <f t="shared" si="103"/>
        <v>3.4491999999999998</v>
      </c>
      <c r="I1299" s="9">
        <f>(Table21[[#This Row],[Adj Close]]-Table21[[#This Row],[3-MA]])</f>
        <v>1.3000000000000345E-2</v>
      </c>
      <c r="J1299" s="5">
        <f t="shared" si="102"/>
        <v>1.6900000000000896E-4</v>
      </c>
      <c r="K1299" s="5">
        <f>ABS(Table21[[#This Row],[Erorr 2]])</f>
        <v>1.3000000000000345E-2</v>
      </c>
      <c r="L1299" s="8">
        <f>Table21[[#This Row],[Abs Erorr 2]]/Table21[[#This Row],[Adj Close]]</f>
        <v>3.7548379643002551E-3</v>
      </c>
      <c r="M1299" s="6">
        <f t="shared" si="104"/>
        <v>3.4427166666666671</v>
      </c>
      <c r="N1299" s="11">
        <f>Table21[[#This Row],[Adj Close]]-Table21[[#This Row],[6-MA]]</f>
        <v>1.9483333333333075E-2</v>
      </c>
      <c r="O1299" s="12">
        <f>(Table21[[#This Row],[Adj Close]]-M1299)^2</f>
        <v>3.796002777777677E-4</v>
      </c>
      <c r="P1299" s="12">
        <f>ABS(Table21[[#This Row],[Erorr 3]])</f>
        <v>1.9483333333333075E-2</v>
      </c>
      <c r="Q1299" s="182">
        <f>Table21[[#This Row],[Abs Erorr 3]]/Table21[[#This Row],[Adj Close]]</f>
        <v>5.6274430516241331E-3</v>
      </c>
    </row>
    <row r="1300" spans="1:17" x14ac:dyDescent="0.3">
      <c r="A1300" s="72">
        <v>45351</v>
      </c>
      <c r="B1300" s="95">
        <v>3.4329999999999998</v>
      </c>
      <c r="C1300" s="6">
        <f t="shared" si="101"/>
        <v>3.4622000000000002</v>
      </c>
      <c r="D1300" s="19">
        <f>Table21[[#This Row],[Adj Close]]-Table21[[#This Row],[Naive Trend ]]</f>
        <v>-2.9200000000000337E-2</v>
      </c>
      <c r="E1300" s="7">
        <f t="shared" si="100"/>
        <v>8.5264000000001962E-4</v>
      </c>
      <c r="F1300" s="7">
        <f>ABS(Table21[[#This Row],[Erorr 1]])</f>
        <v>2.9200000000000337E-2</v>
      </c>
      <c r="G1300" s="8">
        <f>Table21[[#This Row],[Abs Erorr 1]]/Table21[[#This Row],[Adj Close]]</f>
        <v>8.5056801631227322E-3</v>
      </c>
      <c r="H1300" s="6">
        <f t="shared" si="103"/>
        <v>3.4557000000000002</v>
      </c>
      <c r="I1300" s="9">
        <f>(Table21[[#This Row],[Adj Close]]-Table21[[#This Row],[3-MA]])</f>
        <v>-2.2700000000000387E-2</v>
      </c>
      <c r="J1300" s="5">
        <f t="shared" si="102"/>
        <v>5.1529000000001752E-4</v>
      </c>
      <c r="K1300" s="5">
        <f>ABS(Table21[[#This Row],[Erorr 2]])</f>
        <v>2.2700000000000387E-2</v>
      </c>
      <c r="L1300" s="8">
        <f>Table21[[#This Row],[Abs Erorr 2]]/Table21[[#This Row],[Adj Close]]</f>
        <v>6.6122924555783247E-3</v>
      </c>
      <c r="M1300" s="6">
        <f t="shared" si="104"/>
        <v>3.4540666666666664</v>
      </c>
      <c r="N1300" s="11">
        <f>Table21[[#This Row],[Adj Close]]-Table21[[#This Row],[6-MA]]</f>
        <v>-2.1066666666666567E-2</v>
      </c>
      <c r="O1300" s="12">
        <f>(Table21[[#This Row],[Adj Close]]-M1300)^2</f>
        <v>4.4380444444444024E-4</v>
      </c>
      <c r="P1300" s="12">
        <f>ABS(Table21[[#This Row],[Erorr 3]])</f>
        <v>2.1066666666666567E-2</v>
      </c>
      <c r="Q1300" s="182">
        <f>Table21[[#This Row],[Abs Erorr 3]]/Table21[[#This Row],[Adj Close]]</f>
        <v>6.1365181085542E-3</v>
      </c>
    </row>
    <row r="1301" spans="1:17" x14ac:dyDescent="0.3">
      <c r="A1301" s="72">
        <v>45352</v>
      </c>
      <c r="B1301" s="95">
        <v>3.4622000000000002</v>
      </c>
      <c r="C1301" s="6">
        <f t="shared" si="101"/>
        <v>3.4329999999999998</v>
      </c>
      <c r="D1301" s="19">
        <f>Table21[[#This Row],[Adj Close]]-Table21[[#This Row],[Naive Trend ]]</f>
        <v>2.9200000000000337E-2</v>
      </c>
      <c r="E1301" s="7">
        <f t="shared" si="100"/>
        <v>8.5264000000001962E-4</v>
      </c>
      <c r="F1301" s="7">
        <f>ABS(Table21[[#This Row],[Erorr 1]])</f>
        <v>2.9200000000000337E-2</v>
      </c>
      <c r="G1301" s="8">
        <f>Table21[[#This Row],[Abs Erorr 1]]/Table21[[#This Row],[Adj Close]]</f>
        <v>8.433943735197371E-3</v>
      </c>
      <c r="H1301" s="6">
        <f t="shared" si="103"/>
        <v>3.4557000000000002</v>
      </c>
      <c r="I1301" s="9">
        <f>(Table21[[#This Row],[Adj Close]]-Table21[[#This Row],[3-MA]])</f>
        <v>6.4999999999999503E-3</v>
      </c>
      <c r="J1301" s="5">
        <f t="shared" si="102"/>
        <v>4.2249999999999353E-5</v>
      </c>
      <c r="K1301" s="5">
        <f>ABS(Table21[[#This Row],[Erorr 2]])</f>
        <v>6.4999999999999503E-3</v>
      </c>
      <c r="L1301" s="8">
        <f>Table21[[#This Row],[Abs Erorr 2]]/Table21[[#This Row],[Adj Close]]</f>
        <v>1.8774189821500636E-3</v>
      </c>
      <c r="M1301" s="6">
        <f t="shared" si="104"/>
        <v>3.4540666666666664</v>
      </c>
      <c r="N1301" s="11">
        <f>Table21[[#This Row],[Adj Close]]-Table21[[#This Row],[6-MA]]</f>
        <v>8.1333333333337698E-3</v>
      </c>
      <c r="O1301" s="12">
        <f>(Table21[[#This Row],[Adj Close]]-M1301)^2</f>
        <v>6.6151111111118215E-5</v>
      </c>
      <c r="P1301" s="12">
        <f>ABS(Table21[[#This Row],[Erorr 3]])</f>
        <v>8.1333333333337698E-3</v>
      </c>
      <c r="Q1301" s="182">
        <f>Table21[[#This Row],[Abs Erorr 3]]/Table21[[#This Row],[Adj Close]]</f>
        <v>2.3491806751007364E-3</v>
      </c>
    </row>
    <row r="1302" spans="1:17" x14ac:dyDescent="0.3">
      <c r="A1302" s="72">
        <v>45355</v>
      </c>
      <c r="B1302" s="95">
        <v>3.5108000000000001</v>
      </c>
      <c r="C1302" s="6">
        <f t="shared" si="101"/>
        <v>3.4622000000000002</v>
      </c>
      <c r="D1302" s="19">
        <f>Table21[[#This Row],[Adj Close]]-Table21[[#This Row],[Naive Trend ]]</f>
        <v>4.8599999999999977E-2</v>
      </c>
      <c r="E1302" s="7">
        <f t="shared" si="100"/>
        <v>2.3619599999999976E-3</v>
      </c>
      <c r="F1302" s="7">
        <f>ABS(Table21[[#This Row],[Erorr 1]])</f>
        <v>4.8599999999999977E-2</v>
      </c>
      <c r="G1302" s="8">
        <f>Table21[[#This Row],[Abs Erorr 1]]/Table21[[#This Row],[Adj Close]]</f>
        <v>1.3842998746724386E-2</v>
      </c>
      <c r="H1302" s="6">
        <f t="shared" si="103"/>
        <v>3.4524666666666666</v>
      </c>
      <c r="I1302" s="9">
        <f>(Table21[[#This Row],[Adj Close]]-Table21[[#This Row],[3-MA]])</f>
        <v>5.833333333333357E-2</v>
      </c>
      <c r="J1302" s="5">
        <f t="shared" si="102"/>
        <v>3.4027777777778053E-3</v>
      </c>
      <c r="K1302" s="5">
        <f>ABS(Table21[[#This Row],[Erorr 2]])</f>
        <v>5.833333333333357E-2</v>
      </c>
      <c r="L1302" s="8">
        <f>Table21[[#This Row],[Abs Erorr 2]]/Table21[[#This Row],[Adj Close]]</f>
        <v>1.6615396300938126E-2</v>
      </c>
      <c r="M1302" s="6">
        <f t="shared" si="104"/>
        <v>3.4508333333333332</v>
      </c>
      <c r="N1302" s="11">
        <f>Table21[[#This Row],[Adj Close]]-Table21[[#This Row],[6-MA]]</f>
        <v>5.9966666666666946E-2</v>
      </c>
      <c r="O1302" s="12">
        <f>(Table21[[#This Row],[Adj Close]]-M1302)^2</f>
        <v>3.5960011111111447E-3</v>
      </c>
      <c r="P1302" s="12">
        <f>ABS(Table21[[#This Row],[Erorr 3]])</f>
        <v>5.9966666666666946E-2</v>
      </c>
      <c r="Q1302" s="182">
        <f>Table21[[#This Row],[Abs Erorr 3]]/Table21[[#This Row],[Adj Close]]</f>
        <v>1.7080627397364403E-2</v>
      </c>
    </row>
    <row r="1303" spans="1:17" x14ac:dyDescent="0.3">
      <c r="A1303" s="72">
        <v>45356</v>
      </c>
      <c r="B1303" s="95">
        <v>3.4232999999999998</v>
      </c>
      <c r="C1303" s="6">
        <f t="shared" si="101"/>
        <v>3.5108000000000001</v>
      </c>
      <c r="D1303" s="19">
        <f>Table21[[#This Row],[Adj Close]]-Table21[[#This Row],[Naive Trend ]]</f>
        <v>-8.7500000000000355E-2</v>
      </c>
      <c r="E1303" s="7">
        <f t="shared" si="100"/>
        <v>7.6562500000000623E-3</v>
      </c>
      <c r="F1303" s="7">
        <f>ABS(Table21[[#This Row],[Erorr 1]])</f>
        <v>8.7500000000000355E-2</v>
      </c>
      <c r="G1303" s="8">
        <f>Table21[[#This Row],[Abs Erorr 1]]/Table21[[#This Row],[Adj Close]]</f>
        <v>2.5560132036339309E-2</v>
      </c>
      <c r="H1303" s="6">
        <f t="shared" si="103"/>
        <v>3.468666666666667</v>
      </c>
      <c r="I1303" s="9">
        <f>(Table21[[#This Row],[Adj Close]]-Table21[[#This Row],[3-MA]])</f>
        <v>-4.5366666666667221E-2</v>
      </c>
      <c r="J1303" s="5">
        <f t="shared" si="102"/>
        <v>2.0581344444444948E-3</v>
      </c>
      <c r="K1303" s="5">
        <f>ABS(Table21[[#This Row],[Erorr 2]])</f>
        <v>4.5366666666667221E-2</v>
      </c>
      <c r="L1303" s="8">
        <f>Table21[[#This Row],[Abs Erorr 2]]/Table21[[#This Row],[Adj Close]]</f>
        <v>1.3252319886269747E-2</v>
      </c>
      <c r="M1303" s="6">
        <f t="shared" si="104"/>
        <v>3.4621833333333334</v>
      </c>
      <c r="N1303" s="11">
        <f>Table21[[#This Row],[Adj Close]]-Table21[[#This Row],[6-MA]]</f>
        <v>-3.8883333333333603E-2</v>
      </c>
      <c r="O1303" s="12">
        <f>(Table21[[#This Row],[Adj Close]]-M1303)^2</f>
        <v>1.5119136111111321E-3</v>
      </c>
      <c r="P1303" s="12">
        <f>ABS(Table21[[#This Row],[Erorr 3]])</f>
        <v>3.8883333333333603E-2</v>
      </c>
      <c r="Q1303" s="182">
        <f>Table21[[#This Row],[Abs Erorr 3]]/Table21[[#This Row],[Adj Close]]</f>
        <v>1.1358435817291387E-2</v>
      </c>
    </row>
    <row r="1304" spans="1:17" x14ac:dyDescent="0.3">
      <c r="A1304" s="72">
        <v>45357</v>
      </c>
      <c r="B1304" s="95">
        <v>3.5691999999999999</v>
      </c>
      <c r="C1304" s="6">
        <f t="shared" si="101"/>
        <v>3.4232999999999998</v>
      </c>
      <c r="D1304" s="19">
        <f>Table21[[#This Row],[Adj Close]]-Table21[[#This Row],[Naive Trend ]]</f>
        <v>0.14590000000000014</v>
      </c>
      <c r="E1304" s="7">
        <f t="shared" si="100"/>
        <v>2.1286810000000041E-2</v>
      </c>
      <c r="F1304" s="7">
        <f>ABS(Table21[[#This Row],[Erorr 1]])</f>
        <v>0.14590000000000014</v>
      </c>
      <c r="G1304" s="8">
        <f>Table21[[#This Row],[Abs Erorr 1]]/Table21[[#This Row],[Adj Close]]</f>
        <v>4.0877507564720424E-2</v>
      </c>
      <c r="H1304" s="6">
        <f t="shared" si="103"/>
        <v>3.4654333333333334</v>
      </c>
      <c r="I1304" s="9">
        <f>(Table21[[#This Row],[Adj Close]]-Table21[[#This Row],[3-MA]])</f>
        <v>0.10376666666666656</v>
      </c>
      <c r="J1304" s="5">
        <f t="shared" si="102"/>
        <v>1.0767521111111089E-2</v>
      </c>
      <c r="K1304" s="5">
        <f>ABS(Table21[[#This Row],[Erorr 2]])</f>
        <v>0.10376666666666656</v>
      </c>
      <c r="L1304" s="8">
        <f>Table21[[#This Row],[Abs Erorr 2]]/Table21[[#This Row],[Adj Close]]</f>
        <v>2.9072808098920364E-2</v>
      </c>
      <c r="M1304" s="6">
        <f t="shared" si="104"/>
        <v>3.4605666666666668</v>
      </c>
      <c r="N1304" s="11">
        <f>Table21[[#This Row],[Adj Close]]-Table21[[#This Row],[6-MA]]</f>
        <v>0.10863333333333314</v>
      </c>
      <c r="O1304" s="12">
        <f>(Table21[[#This Row],[Adj Close]]-M1304)^2</f>
        <v>1.1801201111111069E-2</v>
      </c>
      <c r="P1304" s="12">
        <f>ABS(Table21[[#This Row],[Erorr 3]])</f>
        <v>0.10863333333333314</v>
      </c>
      <c r="Q1304" s="182">
        <f>Table21[[#This Row],[Abs Erorr 3]]/Table21[[#This Row],[Adj Close]]</f>
        <v>3.0436325600507998E-2</v>
      </c>
    </row>
    <row r="1305" spans="1:17" x14ac:dyDescent="0.3">
      <c r="A1305" s="72">
        <v>45358</v>
      </c>
      <c r="B1305" s="95">
        <v>3.5983999999999998</v>
      </c>
      <c r="C1305" s="6">
        <f t="shared" si="101"/>
        <v>3.5691999999999999</v>
      </c>
      <c r="D1305" s="19">
        <f>Table21[[#This Row],[Adj Close]]-Table21[[#This Row],[Naive Trend ]]</f>
        <v>2.9199999999999893E-2</v>
      </c>
      <c r="E1305" s="7">
        <f t="shared" si="100"/>
        <v>8.5263999999999371E-4</v>
      </c>
      <c r="F1305" s="7">
        <f>ABS(Table21[[#This Row],[Erorr 1]])</f>
        <v>2.9199999999999893E-2</v>
      </c>
      <c r="G1305" s="8">
        <f>Table21[[#This Row],[Abs Erorr 1]]/Table21[[#This Row],[Adj Close]]</f>
        <v>8.1147176522898771E-3</v>
      </c>
      <c r="H1305" s="6">
        <f t="shared" si="103"/>
        <v>3.5010999999999997</v>
      </c>
      <c r="I1305" s="9">
        <f>(Table21[[#This Row],[Adj Close]]-Table21[[#This Row],[3-MA]])</f>
        <v>9.7300000000000164E-2</v>
      </c>
      <c r="J1305" s="5">
        <f t="shared" si="102"/>
        <v>9.4672900000000327E-3</v>
      </c>
      <c r="K1305" s="5">
        <f>ABS(Table21[[#This Row],[Erorr 2]])</f>
        <v>9.7300000000000164E-2</v>
      </c>
      <c r="L1305" s="8">
        <f>Table21[[#This Row],[Abs Erorr 2]]/Table21[[#This Row],[Adj Close]]</f>
        <v>2.7039795464651004E-2</v>
      </c>
      <c r="M1305" s="6">
        <f t="shared" si="104"/>
        <v>3.4767833333333331</v>
      </c>
      <c r="N1305" s="11">
        <f>Table21[[#This Row],[Adj Close]]-Table21[[#This Row],[6-MA]]</f>
        <v>0.12161666666666671</v>
      </c>
      <c r="O1305" s="12">
        <f>(Table21[[#This Row],[Adj Close]]-M1305)^2</f>
        <v>1.4790613611111121E-2</v>
      </c>
      <c r="P1305" s="12">
        <f>ABS(Table21[[#This Row],[Erorr 3]])</f>
        <v>0.12161666666666671</v>
      </c>
      <c r="Q1305" s="182">
        <f>Table21[[#This Row],[Abs Erorr 3]]/Table21[[#This Row],[Adj Close]]</f>
        <v>3.3797428486734858E-2</v>
      </c>
    </row>
    <row r="1306" spans="1:17" x14ac:dyDescent="0.3">
      <c r="A1306" s="72">
        <v>45359</v>
      </c>
      <c r="B1306" s="95">
        <v>3.5205000000000002</v>
      </c>
      <c r="C1306" s="6">
        <f t="shared" si="101"/>
        <v>3.5983999999999998</v>
      </c>
      <c r="D1306" s="19">
        <f>Table21[[#This Row],[Adj Close]]-Table21[[#This Row],[Naive Trend ]]</f>
        <v>-7.7899999999999636E-2</v>
      </c>
      <c r="E1306" s="7">
        <f t="shared" si="100"/>
        <v>6.0684099999999434E-3</v>
      </c>
      <c r="F1306" s="7">
        <f>ABS(Table21[[#This Row],[Erorr 1]])</f>
        <v>7.7899999999999636E-2</v>
      </c>
      <c r="G1306" s="8">
        <f>Table21[[#This Row],[Abs Erorr 1]]/Table21[[#This Row],[Adj Close]]</f>
        <v>2.212753870188883E-2</v>
      </c>
      <c r="H1306" s="6">
        <f t="shared" si="103"/>
        <v>3.5303</v>
      </c>
      <c r="I1306" s="9">
        <f>(Table21[[#This Row],[Adj Close]]-Table21[[#This Row],[3-MA]])</f>
        <v>-9.7999999999998089E-3</v>
      </c>
      <c r="J1306" s="5">
        <f t="shared" si="102"/>
        <v>9.6039999999996255E-5</v>
      </c>
      <c r="K1306" s="5">
        <f>ABS(Table21[[#This Row],[Erorr 2]])</f>
        <v>9.7999999999998089E-3</v>
      </c>
      <c r="L1306" s="8">
        <f>Table21[[#This Row],[Abs Erorr 2]]/Table21[[#This Row],[Adj Close]]</f>
        <v>2.7836954977985538E-3</v>
      </c>
      <c r="M1306" s="6">
        <f t="shared" si="104"/>
        <v>3.4994833333333326</v>
      </c>
      <c r="N1306" s="11">
        <f>Table21[[#This Row],[Adj Close]]-Table21[[#This Row],[6-MA]]</f>
        <v>2.1016666666667572E-2</v>
      </c>
      <c r="O1306" s="12">
        <f>(Table21[[#This Row],[Adj Close]]-M1306)^2</f>
        <v>4.4170027777781583E-4</v>
      </c>
      <c r="P1306" s="12">
        <f>ABS(Table21[[#This Row],[Erorr 3]])</f>
        <v>2.1016666666667572E-2</v>
      </c>
      <c r="Q1306" s="182">
        <f>Table21[[#This Row],[Abs Erorr 3]]/Table21[[#This Row],[Adj Close]]</f>
        <v>5.9697959570139385E-3</v>
      </c>
    </row>
    <row r="1307" spans="1:17" x14ac:dyDescent="0.3">
      <c r="A1307" s="72">
        <v>45362</v>
      </c>
      <c r="B1307" s="95">
        <v>3.5303</v>
      </c>
      <c r="C1307" s="6">
        <f t="shared" si="101"/>
        <v>3.5205000000000002</v>
      </c>
      <c r="D1307" s="19">
        <f>Table21[[#This Row],[Adj Close]]-Table21[[#This Row],[Naive Trend ]]</f>
        <v>9.7999999999998089E-3</v>
      </c>
      <c r="E1307" s="7">
        <f t="shared" si="100"/>
        <v>9.6039999999996255E-5</v>
      </c>
      <c r="F1307" s="7">
        <f>ABS(Table21[[#This Row],[Erorr 1]])</f>
        <v>9.7999999999998089E-3</v>
      </c>
      <c r="G1307" s="8">
        <f>Table21[[#This Row],[Abs Erorr 1]]/Table21[[#This Row],[Adj Close]]</f>
        <v>2.7759680480411888E-3</v>
      </c>
      <c r="H1307" s="6">
        <f t="shared" si="103"/>
        <v>3.5627</v>
      </c>
      <c r="I1307" s="9">
        <f>(Table21[[#This Row],[Adj Close]]-Table21[[#This Row],[3-MA]])</f>
        <v>-3.2399999999999984E-2</v>
      </c>
      <c r="J1307" s="5">
        <f t="shared" si="102"/>
        <v>1.049759999999999E-3</v>
      </c>
      <c r="K1307" s="5">
        <f>ABS(Table21[[#This Row],[Erorr 2]])</f>
        <v>3.2399999999999984E-2</v>
      </c>
      <c r="L1307" s="8">
        <f>Table21[[#This Row],[Abs Erorr 2]]/Table21[[#This Row],[Adj Close]]</f>
        <v>9.177690281279207E-3</v>
      </c>
      <c r="M1307" s="6">
        <f t="shared" si="104"/>
        <v>3.5140666666666669</v>
      </c>
      <c r="N1307" s="11">
        <f>Table21[[#This Row],[Adj Close]]-Table21[[#This Row],[6-MA]]</f>
        <v>1.62333333333331E-2</v>
      </c>
      <c r="O1307" s="12">
        <f>(Table21[[#This Row],[Adj Close]]-M1307)^2</f>
        <v>2.6352111111110351E-4</v>
      </c>
      <c r="P1307" s="12">
        <f>ABS(Table21[[#This Row],[Erorr 3]])</f>
        <v>1.62333333333331E-2</v>
      </c>
      <c r="Q1307" s="182">
        <f>Table21[[#This Row],[Abs Erorr 3]]/Table21[[#This Row],[Adj Close]]</f>
        <v>4.5982872088301558E-3</v>
      </c>
    </row>
    <row r="1308" spans="1:17" x14ac:dyDescent="0.3">
      <c r="A1308" s="72">
        <v>45363</v>
      </c>
      <c r="B1308" s="95">
        <v>3.5594999999999999</v>
      </c>
      <c r="C1308" s="6">
        <f t="shared" si="101"/>
        <v>3.5303</v>
      </c>
      <c r="D1308" s="19">
        <f>Table21[[#This Row],[Adj Close]]-Table21[[#This Row],[Naive Trend ]]</f>
        <v>2.9199999999999893E-2</v>
      </c>
      <c r="E1308" s="7">
        <f t="shared" si="100"/>
        <v>8.5263999999999371E-4</v>
      </c>
      <c r="F1308" s="7">
        <f>ABS(Table21[[#This Row],[Erorr 1]])</f>
        <v>2.9199999999999893E-2</v>
      </c>
      <c r="G1308" s="8">
        <f>Table21[[#This Row],[Abs Erorr 1]]/Table21[[#This Row],[Adj Close]]</f>
        <v>8.2033993538418015E-3</v>
      </c>
      <c r="H1308" s="6">
        <f t="shared" si="103"/>
        <v>3.5497333333333336</v>
      </c>
      <c r="I1308" s="9">
        <f>(Table21[[#This Row],[Adj Close]]-Table21[[#This Row],[3-MA]])</f>
        <v>9.7666666666662572E-3</v>
      </c>
      <c r="J1308" s="5">
        <f t="shared" si="102"/>
        <v>9.5387777777769774E-5</v>
      </c>
      <c r="K1308" s="5">
        <f>ABS(Table21[[#This Row],[Erorr 2]])</f>
        <v>9.7666666666662572E-3</v>
      </c>
      <c r="L1308" s="8">
        <f>Table21[[#This Row],[Abs Erorr 2]]/Table21[[#This Row],[Adj Close]]</f>
        <v>2.7438310624150184E-3</v>
      </c>
      <c r="M1308" s="6">
        <f t="shared" si="104"/>
        <v>3.5254166666666666</v>
      </c>
      <c r="N1308" s="11">
        <f>Table21[[#This Row],[Adj Close]]-Table21[[#This Row],[6-MA]]</f>
        <v>3.4083333333333243E-2</v>
      </c>
      <c r="O1308" s="12">
        <f>(Table21[[#This Row],[Adj Close]]-M1308)^2</f>
        <v>1.1616736111111051E-3</v>
      </c>
      <c r="P1308" s="12">
        <f>ABS(Table21[[#This Row],[Erorr 3]])</f>
        <v>3.4083333333333243E-2</v>
      </c>
      <c r="Q1308" s="182">
        <f>Table21[[#This Row],[Abs Erorr 3]]/Table21[[#This Row],[Adj Close]]</f>
        <v>9.5753148850493738E-3</v>
      </c>
    </row>
    <row r="1309" spans="1:17" x14ac:dyDescent="0.3">
      <c r="A1309" s="72">
        <v>45364</v>
      </c>
      <c r="B1309" s="95">
        <v>3.5691999999999999</v>
      </c>
      <c r="C1309" s="6">
        <f t="shared" si="101"/>
        <v>3.5594999999999999</v>
      </c>
      <c r="D1309" s="19">
        <f>Table21[[#This Row],[Adj Close]]-Table21[[#This Row],[Naive Trend ]]</f>
        <v>9.7000000000000419E-3</v>
      </c>
      <c r="E1309" s="7">
        <f t="shared" si="100"/>
        <v>9.4090000000000815E-5</v>
      </c>
      <c r="F1309" s="7">
        <f>ABS(Table21[[#This Row],[Erorr 1]])</f>
        <v>9.7000000000000419E-3</v>
      </c>
      <c r="G1309" s="8">
        <f>Table21[[#This Row],[Abs Erorr 1]]/Table21[[#This Row],[Adj Close]]</f>
        <v>2.7176958422055479E-3</v>
      </c>
      <c r="H1309" s="6">
        <f t="shared" si="103"/>
        <v>3.5367666666666668</v>
      </c>
      <c r="I1309" s="9">
        <f>(Table21[[#This Row],[Adj Close]]-Table21[[#This Row],[3-MA]])</f>
        <v>3.2433333333333092E-2</v>
      </c>
      <c r="J1309" s="5">
        <f t="shared" si="102"/>
        <v>1.0519211111110955E-3</v>
      </c>
      <c r="K1309" s="5">
        <f>ABS(Table21[[#This Row],[Erorr 2]])</f>
        <v>3.2433333333333092E-2</v>
      </c>
      <c r="L1309" s="8">
        <f>Table21[[#This Row],[Abs Erorr 2]]/Table21[[#This Row],[Adj Close]]</f>
        <v>9.0870036235943894E-3</v>
      </c>
      <c r="M1309" s="6">
        <f t="shared" si="104"/>
        <v>3.5335333333333332</v>
      </c>
      <c r="N1309" s="11">
        <f>Table21[[#This Row],[Adj Close]]-Table21[[#This Row],[6-MA]]</f>
        <v>3.5666666666666735E-2</v>
      </c>
      <c r="O1309" s="12">
        <f>(Table21[[#This Row],[Adj Close]]-M1309)^2</f>
        <v>1.272111111111116E-3</v>
      </c>
      <c r="P1309" s="12">
        <f>ABS(Table21[[#This Row],[Erorr 3]])</f>
        <v>3.5666666666666735E-2</v>
      </c>
      <c r="Q1309" s="182">
        <f>Table21[[#This Row],[Abs Erorr 3]]/Table21[[#This Row],[Adj Close]]</f>
        <v>9.9929022376629879E-3</v>
      </c>
    </row>
    <row r="1310" spans="1:17" x14ac:dyDescent="0.3">
      <c r="A1310" s="72">
        <v>45365</v>
      </c>
      <c r="B1310" s="95">
        <v>3.5594999999999999</v>
      </c>
      <c r="C1310" s="6">
        <f t="shared" si="101"/>
        <v>3.5691999999999999</v>
      </c>
      <c r="D1310" s="19">
        <f>Table21[[#This Row],[Adj Close]]-Table21[[#This Row],[Naive Trend ]]</f>
        <v>-9.7000000000000419E-3</v>
      </c>
      <c r="E1310" s="7">
        <f t="shared" si="100"/>
        <v>9.4090000000000815E-5</v>
      </c>
      <c r="F1310" s="7">
        <f>ABS(Table21[[#This Row],[Erorr 1]])</f>
        <v>9.7000000000000419E-3</v>
      </c>
      <c r="G1310" s="8">
        <f>Table21[[#This Row],[Abs Erorr 1]]/Table21[[#This Row],[Adj Close]]</f>
        <v>2.7251018401461E-3</v>
      </c>
      <c r="H1310" s="6">
        <f t="shared" si="103"/>
        <v>3.5530000000000004</v>
      </c>
      <c r="I1310" s="9">
        <f>(Table21[[#This Row],[Adj Close]]-Table21[[#This Row],[3-MA]])</f>
        <v>6.4999999999995062E-3</v>
      </c>
      <c r="J1310" s="5">
        <f t="shared" si="102"/>
        <v>4.224999999999358E-5</v>
      </c>
      <c r="K1310" s="5">
        <f>ABS(Table21[[#This Row],[Erorr 2]])</f>
        <v>6.4999999999995062E-3</v>
      </c>
      <c r="L1310" s="8">
        <f>Table21[[#This Row],[Abs Erorr 2]]/Table21[[#This Row],[Adj Close]]</f>
        <v>1.826099171231776E-3</v>
      </c>
      <c r="M1310" s="6">
        <f t="shared" si="104"/>
        <v>3.5578500000000002</v>
      </c>
      <c r="N1310" s="11">
        <f>Table21[[#This Row],[Adj Close]]-Table21[[#This Row],[6-MA]]</f>
        <v>1.6499999999997073E-3</v>
      </c>
      <c r="O1310" s="12">
        <f>(Table21[[#This Row],[Adj Close]]-M1310)^2</f>
        <v>2.7224999999990342E-6</v>
      </c>
      <c r="P1310" s="12">
        <f>ABS(Table21[[#This Row],[Erorr 3]])</f>
        <v>1.6499999999997073E-3</v>
      </c>
      <c r="Q1310" s="182">
        <f>Table21[[#This Row],[Abs Erorr 3]]/Table21[[#This Row],[Adj Close]]</f>
        <v>4.6354825115878842E-4</v>
      </c>
    </row>
    <row r="1311" spans="1:17" x14ac:dyDescent="0.3">
      <c r="A1311" s="72">
        <v>45366</v>
      </c>
      <c r="B1311" s="95">
        <v>3.5886</v>
      </c>
      <c r="C1311" s="6">
        <f t="shared" si="101"/>
        <v>3.5594999999999999</v>
      </c>
      <c r="D1311" s="19">
        <f>Table21[[#This Row],[Adj Close]]-Table21[[#This Row],[Naive Trend ]]</f>
        <v>2.9100000000000126E-2</v>
      </c>
      <c r="E1311" s="7">
        <f t="shared" si="100"/>
        <v>8.468100000000073E-4</v>
      </c>
      <c r="F1311" s="7">
        <f>ABS(Table21[[#This Row],[Erorr 1]])</f>
        <v>2.9100000000000126E-2</v>
      </c>
      <c r="G1311" s="8">
        <f>Table21[[#This Row],[Abs Erorr 1]]/Table21[[#This Row],[Adj Close]]</f>
        <v>8.1090118709246303E-3</v>
      </c>
      <c r="H1311" s="6">
        <f t="shared" si="103"/>
        <v>3.5627333333333335</v>
      </c>
      <c r="I1311" s="9">
        <f>(Table21[[#This Row],[Adj Close]]-Table21[[#This Row],[3-MA]])</f>
        <v>2.5866666666666482E-2</v>
      </c>
      <c r="J1311" s="5">
        <f t="shared" si="102"/>
        <v>6.6908444444443494E-4</v>
      </c>
      <c r="K1311" s="5">
        <f>ABS(Table21[[#This Row],[Erorr 2]])</f>
        <v>2.5866666666666482E-2</v>
      </c>
      <c r="L1311" s="8">
        <f>Table21[[#This Row],[Abs Erorr 2]]/Table21[[#This Row],[Adj Close]]</f>
        <v>7.2080105519329212E-3</v>
      </c>
      <c r="M1311" s="6">
        <f t="shared" si="104"/>
        <v>3.5562333333333331</v>
      </c>
      <c r="N1311" s="11">
        <f>Table21[[#This Row],[Adj Close]]-Table21[[#This Row],[6-MA]]</f>
        <v>3.2366666666666877E-2</v>
      </c>
      <c r="O1311" s="12">
        <f>(Table21[[#This Row],[Adj Close]]-M1311)^2</f>
        <v>1.0476011111111246E-3</v>
      </c>
      <c r="P1311" s="12">
        <f>ABS(Table21[[#This Row],[Erorr 3]])</f>
        <v>3.2366666666666877E-2</v>
      </c>
      <c r="Q1311" s="182">
        <f>Table21[[#This Row],[Abs Erorr 3]]/Table21[[#This Row],[Adj Close]]</f>
        <v>9.0193018633079412E-3</v>
      </c>
    </row>
    <row r="1312" spans="1:17" x14ac:dyDescent="0.3">
      <c r="A1312" s="72">
        <v>45369</v>
      </c>
      <c r="B1312" s="95">
        <v>3.3843999999999999</v>
      </c>
      <c r="C1312" s="6">
        <f t="shared" si="101"/>
        <v>3.5886</v>
      </c>
      <c r="D1312" s="19">
        <f>Table21[[#This Row],[Adj Close]]-Table21[[#This Row],[Naive Trend ]]</f>
        <v>-0.20420000000000016</v>
      </c>
      <c r="E1312" s="7">
        <f t="shared" si="100"/>
        <v>4.1697640000000064E-2</v>
      </c>
      <c r="F1312" s="7">
        <f>ABS(Table21[[#This Row],[Erorr 1]])</f>
        <v>0.20420000000000016</v>
      </c>
      <c r="G1312" s="8">
        <f>Table21[[#This Row],[Abs Erorr 1]]/Table21[[#This Row],[Adj Close]]</f>
        <v>6.0335657723673372E-2</v>
      </c>
      <c r="H1312" s="6">
        <f t="shared" si="103"/>
        <v>3.5724333333333331</v>
      </c>
      <c r="I1312" s="9">
        <f>(Table21[[#This Row],[Adj Close]]-Table21[[#This Row],[3-MA]])</f>
        <v>-0.18803333333333327</v>
      </c>
      <c r="J1312" s="5">
        <f t="shared" si="102"/>
        <v>3.5356534444444421E-2</v>
      </c>
      <c r="K1312" s="5">
        <f>ABS(Table21[[#This Row],[Erorr 2]])</f>
        <v>0.18803333333333327</v>
      </c>
      <c r="L1312" s="8">
        <f>Table21[[#This Row],[Abs Erorr 2]]/Table21[[#This Row],[Adj Close]]</f>
        <v>5.5558838592758918E-2</v>
      </c>
      <c r="M1312" s="6">
        <f t="shared" si="104"/>
        <v>3.5546000000000002</v>
      </c>
      <c r="N1312" s="11">
        <f>Table21[[#This Row],[Adj Close]]-Table21[[#This Row],[6-MA]]</f>
        <v>-0.17020000000000035</v>
      </c>
      <c r="O1312" s="12">
        <f>(Table21[[#This Row],[Adj Close]]-M1312)^2</f>
        <v>2.8968040000000118E-2</v>
      </c>
      <c r="P1312" s="12">
        <f>ABS(Table21[[#This Row],[Erorr 3]])</f>
        <v>0.17020000000000035</v>
      </c>
      <c r="Q1312" s="182">
        <f>Table21[[#This Row],[Abs Erorr 3]]/Table21[[#This Row],[Adj Close]]</f>
        <v>5.0289563881338012E-2</v>
      </c>
    </row>
    <row r="1313" spans="1:17" x14ac:dyDescent="0.3">
      <c r="A1313" s="72">
        <v>45370</v>
      </c>
      <c r="B1313" s="95">
        <v>3.4232999999999998</v>
      </c>
      <c r="C1313" s="6">
        <f t="shared" si="101"/>
        <v>3.3843999999999999</v>
      </c>
      <c r="D1313" s="19">
        <f>Table21[[#This Row],[Adj Close]]-Table21[[#This Row],[Naive Trend ]]</f>
        <v>3.8899999999999935E-2</v>
      </c>
      <c r="E1313" s="7">
        <f t="shared" si="100"/>
        <v>1.5132099999999949E-3</v>
      </c>
      <c r="F1313" s="7">
        <f>ABS(Table21[[#This Row],[Erorr 1]])</f>
        <v>3.8899999999999935E-2</v>
      </c>
      <c r="G1313" s="8">
        <f>Table21[[#This Row],[Abs Erorr 1]]/Table21[[#This Row],[Adj Close]]</f>
        <v>1.1363304413869639E-2</v>
      </c>
      <c r="H1313" s="6">
        <f t="shared" si="103"/>
        <v>3.5108333333333328</v>
      </c>
      <c r="I1313" s="9">
        <f>(Table21[[#This Row],[Adj Close]]-Table21[[#This Row],[3-MA]])</f>
        <v>-8.7533333333333019E-2</v>
      </c>
      <c r="J1313" s="5">
        <f t="shared" si="102"/>
        <v>7.6620844444443897E-3</v>
      </c>
      <c r="K1313" s="5">
        <f>ABS(Table21[[#This Row],[Erorr 2]])</f>
        <v>8.7533333333333019E-2</v>
      </c>
      <c r="L1313" s="8">
        <f>Table21[[#This Row],[Abs Erorr 2]]/Table21[[#This Row],[Adj Close]]</f>
        <v>2.5569869229495817E-2</v>
      </c>
      <c r="M1313" s="6">
        <f t="shared" si="104"/>
        <v>3.531916666666667</v>
      </c>
      <c r="N1313" s="11">
        <f>Table21[[#This Row],[Adj Close]]-Table21[[#This Row],[6-MA]]</f>
        <v>-0.10861666666666725</v>
      </c>
      <c r="O1313" s="12">
        <f>(Table21[[#This Row],[Adj Close]]-M1313)^2</f>
        <v>1.1797580277777905E-2</v>
      </c>
      <c r="P1313" s="12">
        <f>ABS(Table21[[#This Row],[Erorr 3]])</f>
        <v>0.10861666666666725</v>
      </c>
      <c r="Q1313" s="182">
        <f>Table21[[#This Row],[Abs Erorr 3]]/Table21[[#This Row],[Adj Close]]</f>
        <v>3.1728643901109237E-2</v>
      </c>
    </row>
    <row r="1314" spans="1:17" x14ac:dyDescent="0.3">
      <c r="A1314" s="72">
        <v>45371</v>
      </c>
      <c r="B1314" s="95">
        <v>3.4914000000000001</v>
      </c>
      <c r="C1314" s="6">
        <f t="shared" si="101"/>
        <v>3.4232999999999998</v>
      </c>
      <c r="D1314" s="19">
        <f>Table21[[#This Row],[Adj Close]]-Table21[[#This Row],[Naive Trend ]]</f>
        <v>6.8100000000000271E-2</v>
      </c>
      <c r="E1314" s="7">
        <f t="shared" si="100"/>
        <v>4.6376100000000368E-3</v>
      </c>
      <c r="F1314" s="7">
        <f>ABS(Table21[[#This Row],[Erorr 1]])</f>
        <v>6.8100000000000271E-2</v>
      </c>
      <c r="G1314" s="8">
        <f>Table21[[#This Row],[Abs Erorr 1]]/Table21[[#This Row],[Adj Close]]</f>
        <v>1.9505069599587636E-2</v>
      </c>
      <c r="H1314" s="6">
        <f t="shared" si="103"/>
        <v>3.4654333333333334</v>
      </c>
      <c r="I1314" s="9">
        <f>(Table21[[#This Row],[Adj Close]]-Table21[[#This Row],[3-MA]])</f>
        <v>2.5966666666666693E-2</v>
      </c>
      <c r="J1314" s="5">
        <f t="shared" si="102"/>
        <v>6.7426777777777913E-4</v>
      </c>
      <c r="K1314" s="5">
        <f>ABS(Table21[[#This Row],[Erorr 2]])</f>
        <v>2.5966666666666693E-2</v>
      </c>
      <c r="L1314" s="8">
        <f>Table21[[#This Row],[Abs Erorr 2]]/Table21[[#This Row],[Adj Close]]</f>
        <v>7.4373221821237021E-3</v>
      </c>
      <c r="M1314" s="6">
        <f t="shared" si="104"/>
        <v>3.5140833333333337</v>
      </c>
      <c r="N1314" s="11">
        <f>Table21[[#This Row],[Adj Close]]-Table21[[#This Row],[6-MA]]</f>
        <v>-2.2683333333333611E-2</v>
      </c>
      <c r="O1314" s="12">
        <f>(Table21[[#This Row],[Adj Close]]-M1314)^2</f>
        <v>5.1453361111112369E-4</v>
      </c>
      <c r="P1314" s="12">
        <f>ABS(Table21[[#This Row],[Erorr 3]])</f>
        <v>2.2683333333333611E-2</v>
      </c>
      <c r="Q1314" s="182">
        <f>Table21[[#This Row],[Abs Erorr 3]]/Table21[[#This Row],[Adj Close]]</f>
        <v>6.4969162322660277E-3</v>
      </c>
    </row>
    <row r="1315" spans="1:17" x14ac:dyDescent="0.3">
      <c r="A1315" s="72">
        <v>45372</v>
      </c>
      <c r="B1315" s="95">
        <v>3.4815999999999998</v>
      </c>
      <c r="C1315" s="6">
        <f t="shared" si="101"/>
        <v>3.4914000000000001</v>
      </c>
      <c r="D1315" s="19">
        <f>Table21[[#This Row],[Adj Close]]-Table21[[#This Row],[Naive Trend ]]</f>
        <v>-9.800000000000253E-3</v>
      </c>
      <c r="E1315" s="7">
        <f t="shared" si="100"/>
        <v>9.6040000000004955E-5</v>
      </c>
      <c r="F1315" s="7">
        <f>ABS(Table21[[#This Row],[Erorr 1]])</f>
        <v>9.800000000000253E-3</v>
      </c>
      <c r="G1315" s="8">
        <f>Table21[[#This Row],[Abs Erorr 1]]/Table21[[#This Row],[Adj Close]]</f>
        <v>2.8147977941177199E-3</v>
      </c>
      <c r="H1315" s="6">
        <f t="shared" si="103"/>
        <v>3.4330333333333329</v>
      </c>
      <c r="I1315" s="9">
        <f>(Table21[[#This Row],[Adj Close]]-Table21[[#This Row],[3-MA]])</f>
        <v>4.8566666666666869E-2</v>
      </c>
      <c r="J1315" s="5">
        <f t="shared" si="102"/>
        <v>2.358721111111131E-3</v>
      </c>
      <c r="K1315" s="5">
        <f>ABS(Table21[[#This Row],[Erorr 2]])</f>
        <v>4.8566666666666869E-2</v>
      </c>
      <c r="L1315" s="8">
        <f>Table21[[#This Row],[Abs Erorr 2]]/Table21[[#This Row],[Adj Close]]</f>
        <v>1.3949525122549079E-2</v>
      </c>
      <c r="M1315" s="6">
        <f t="shared" si="104"/>
        <v>3.502733333333333</v>
      </c>
      <c r="N1315" s="11">
        <f>Table21[[#This Row],[Adj Close]]-Table21[[#This Row],[6-MA]]</f>
        <v>-2.1133333333333226E-2</v>
      </c>
      <c r="O1315" s="12">
        <f>(Table21[[#This Row],[Adj Close]]-M1315)^2</f>
        <v>4.4661777777777324E-4</v>
      </c>
      <c r="P1315" s="12">
        <f>ABS(Table21[[#This Row],[Erorr 3]])</f>
        <v>2.1133333333333226E-2</v>
      </c>
      <c r="Q1315" s="182">
        <f>Table21[[#This Row],[Abs Erorr 3]]/Table21[[#This Row],[Adj Close]]</f>
        <v>6.0700061274509502E-3</v>
      </c>
    </row>
    <row r="1316" spans="1:17" x14ac:dyDescent="0.3">
      <c r="A1316" s="72">
        <v>45373</v>
      </c>
      <c r="B1316" s="95">
        <v>3.4815999999999998</v>
      </c>
      <c r="C1316" s="6">
        <f t="shared" si="101"/>
        <v>3.4815999999999998</v>
      </c>
      <c r="D1316" s="19">
        <f>Table21[[#This Row],[Adj Close]]-Table21[[#This Row],[Naive Trend ]]</f>
        <v>0</v>
      </c>
      <c r="E1316" s="7">
        <f t="shared" si="100"/>
        <v>0</v>
      </c>
      <c r="F1316" s="7">
        <f>ABS(Table21[[#This Row],[Erorr 1]])</f>
        <v>0</v>
      </c>
      <c r="G1316" s="8">
        <f>Table21[[#This Row],[Abs Erorr 1]]/Table21[[#This Row],[Adj Close]]</f>
        <v>0</v>
      </c>
      <c r="H1316" s="6">
        <f t="shared" si="103"/>
        <v>3.4654333333333334</v>
      </c>
      <c r="I1316" s="9">
        <f>(Table21[[#This Row],[Adj Close]]-Table21[[#This Row],[3-MA]])</f>
        <v>1.616666666666644E-2</v>
      </c>
      <c r="J1316" s="5">
        <f t="shared" si="102"/>
        <v>2.6136111111110382E-4</v>
      </c>
      <c r="K1316" s="5">
        <f>ABS(Table21[[#This Row],[Erorr 2]])</f>
        <v>1.616666666666644E-2</v>
      </c>
      <c r="L1316" s="8">
        <f>Table21[[#This Row],[Abs Erorr 2]]/Table21[[#This Row],[Adj Close]]</f>
        <v>4.6434589460783663E-3</v>
      </c>
      <c r="M1316" s="6">
        <f t="shared" si="104"/>
        <v>3.4881333333333333</v>
      </c>
      <c r="N1316" s="11">
        <f>Table21[[#This Row],[Adj Close]]-Table21[[#This Row],[6-MA]]</f>
        <v>-6.533333333333502E-3</v>
      </c>
      <c r="O1316" s="12">
        <f>(Table21[[#This Row],[Adj Close]]-M1316)^2</f>
        <v>4.2684444444446645E-5</v>
      </c>
      <c r="P1316" s="12">
        <f>ABS(Table21[[#This Row],[Erorr 3]])</f>
        <v>6.533333333333502E-3</v>
      </c>
      <c r="Q1316" s="182">
        <f>Table21[[#This Row],[Abs Erorr 3]]/Table21[[#This Row],[Adj Close]]</f>
        <v>1.8765318627451467E-3</v>
      </c>
    </row>
    <row r="1317" spans="1:17" x14ac:dyDescent="0.3">
      <c r="A1317" s="72">
        <v>45376</v>
      </c>
      <c r="B1317" s="95">
        <v>3.4232999999999998</v>
      </c>
      <c r="C1317" s="6">
        <f t="shared" si="101"/>
        <v>3.4815999999999998</v>
      </c>
      <c r="D1317" s="19">
        <f>Table21[[#This Row],[Adj Close]]-Table21[[#This Row],[Naive Trend ]]</f>
        <v>-5.8300000000000018E-2</v>
      </c>
      <c r="E1317" s="7">
        <f t="shared" si="100"/>
        <v>3.3988900000000021E-3</v>
      </c>
      <c r="F1317" s="7">
        <f>ABS(Table21[[#This Row],[Erorr 1]])</f>
        <v>5.8300000000000018E-2</v>
      </c>
      <c r="G1317" s="8">
        <f>Table21[[#This Row],[Abs Erorr 1]]/Table21[[#This Row],[Adj Close]]</f>
        <v>1.7030350831069442E-2</v>
      </c>
      <c r="H1317" s="6">
        <f t="shared" si="103"/>
        <v>3.4848666666666666</v>
      </c>
      <c r="I1317" s="9">
        <f>(Table21[[#This Row],[Adj Close]]-Table21[[#This Row],[3-MA]])</f>
        <v>-6.1566666666666769E-2</v>
      </c>
      <c r="J1317" s="5">
        <f t="shared" si="102"/>
        <v>3.7904544444444569E-3</v>
      </c>
      <c r="K1317" s="5">
        <f>ABS(Table21[[#This Row],[Erorr 2]])</f>
        <v>6.1566666666666769E-2</v>
      </c>
      <c r="L1317" s="8">
        <f>Table21[[#This Row],[Abs Erorr 2]]/Table21[[#This Row],[Adj Close]]</f>
        <v>1.7984595760426131E-2</v>
      </c>
      <c r="M1317" s="6">
        <f t="shared" si="104"/>
        <v>3.4751499999999997</v>
      </c>
      <c r="N1317" s="11">
        <f>Table21[[#This Row],[Adj Close]]-Table21[[#This Row],[6-MA]]</f>
        <v>-5.1849999999999952E-2</v>
      </c>
      <c r="O1317" s="12">
        <f>(Table21[[#This Row],[Adj Close]]-M1317)^2</f>
        <v>2.6884224999999952E-3</v>
      </c>
      <c r="P1317" s="12">
        <f>ABS(Table21[[#This Row],[Erorr 3]])</f>
        <v>5.1849999999999952E-2</v>
      </c>
      <c r="Q1317" s="182">
        <f>Table21[[#This Row],[Abs Erorr 3]]/Table21[[#This Row],[Adj Close]]</f>
        <v>1.5146203955247847E-2</v>
      </c>
    </row>
    <row r="1318" spans="1:17" x14ac:dyDescent="0.3">
      <c r="A1318" s="72">
        <v>45377</v>
      </c>
      <c r="B1318" s="95">
        <v>3.4426999999999999</v>
      </c>
      <c r="C1318" s="6">
        <f t="shared" si="101"/>
        <v>3.4232999999999998</v>
      </c>
      <c r="D1318" s="19">
        <f>Table21[[#This Row],[Adj Close]]-Table21[[#This Row],[Naive Trend ]]</f>
        <v>1.9400000000000084E-2</v>
      </c>
      <c r="E1318" s="7">
        <f t="shared" si="100"/>
        <v>3.7636000000000326E-4</v>
      </c>
      <c r="F1318" s="7">
        <f>ABS(Table21[[#This Row],[Erorr 1]])</f>
        <v>1.9400000000000084E-2</v>
      </c>
      <c r="G1318" s="8">
        <f>Table21[[#This Row],[Abs Erorr 1]]/Table21[[#This Row],[Adj Close]]</f>
        <v>5.6351119760653223E-3</v>
      </c>
      <c r="H1318" s="6">
        <f t="shared" si="103"/>
        <v>3.4621666666666666</v>
      </c>
      <c r="I1318" s="9">
        <f>(Table21[[#This Row],[Adj Close]]-Table21[[#This Row],[3-MA]])</f>
        <v>-1.9466666666666743E-2</v>
      </c>
      <c r="J1318" s="5">
        <f t="shared" si="102"/>
        <v>3.7895111111111411E-4</v>
      </c>
      <c r="K1318" s="5">
        <f>ABS(Table21[[#This Row],[Erorr 2]])</f>
        <v>1.9466666666666743E-2</v>
      </c>
      <c r="L1318" s="8">
        <f>Table21[[#This Row],[Abs Erorr 2]]/Table21[[#This Row],[Adj Close]]</f>
        <v>5.6544766220311803E-3</v>
      </c>
      <c r="M1318" s="6">
        <f t="shared" si="104"/>
        <v>3.4476</v>
      </c>
      <c r="N1318" s="11">
        <f>Table21[[#This Row],[Adj Close]]-Table21[[#This Row],[6-MA]]</f>
        <v>-4.9000000000001265E-3</v>
      </c>
      <c r="O1318" s="12">
        <f>(Table21[[#This Row],[Adj Close]]-M1318)^2</f>
        <v>2.4010000000001239E-5</v>
      </c>
      <c r="P1318" s="12">
        <f>ABS(Table21[[#This Row],[Erorr 3]])</f>
        <v>4.9000000000001265E-3</v>
      </c>
      <c r="Q1318" s="182">
        <f>Table21[[#This Row],[Abs Erorr 3]]/Table21[[#This Row],[Adj Close]]</f>
        <v>1.4233014784907562E-3</v>
      </c>
    </row>
    <row r="1319" spans="1:17" x14ac:dyDescent="0.3">
      <c r="A1319" s="72">
        <v>45378</v>
      </c>
      <c r="B1319" s="95">
        <v>3.5011000000000001</v>
      </c>
      <c r="C1319" s="6">
        <f t="shared" si="101"/>
        <v>3.4426999999999999</v>
      </c>
      <c r="D1319" s="19">
        <f>Table21[[#This Row],[Adj Close]]-Table21[[#This Row],[Naive Trend ]]</f>
        <v>5.840000000000023E-2</v>
      </c>
      <c r="E1319" s="7">
        <f t="shared" si="100"/>
        <v>3.4105600000000269E-3</v>
      </c>
      <c r="F1319" s="7">
        <f>ABS(Table21[[#This Row],[Erorr 1]])</f>
        <v>5.840000000000023E-2</v>
      </c>
      <c r="G1319" s="8">
        <f>Table21[[#This Row],[Abs Erorr 1]]/Table21[[#This Row],[Adj Close]]</f>
        <v>1.6680471851703814E-2</v>
      </c>
      <c r="H1319" s="6">
        <f t="shared" si="103"/>
        <v>3.4491999999999998</v>
      </c>
      <c r="I1319" s="9">
        <f>(Table21[[#This Row],[Adj Close]]-Table21[[#This Row],[3-MA]])</f>
        <v>5.1900000000000279E-2</v>
      </c>
      <c r="J1319" s="5">
        <f t="shared" si="102"/>
        <v>2.693610000000029E-3</v>
      </c>
      <c r="K1319" s="5">
        <f>ABS(Table21[[#This Row],[Erorr 2]])</f>
        <v>5.1900000000000279E-2</v>
      </c>
      <c r="L1319" s="8">
        <f>Table21[[#This Row],[Abs Erorr 2]]/Table21[[#This Row],[Adj Close]]</f>
        <v>1.4823912484647761E-2</v>
      </c>
      <c r="M1319" s="6">
        <f t="shared" si="104"/>
        <v>3.4573166666666668</v>
      </c>
      <c r="N1319" s="11">
        <f>Table21[[#This Row],[Adj Close]]-Table21[[#This Row],[6-MA]]</f>
        <v>4.3783333333333285E-2</v>
      </c>
      <c r="O1319" s="12">
        <f>(Table21[[#This Row],[Adj Close]]-M1319)^2</f>
        <v>1.9169802777777736E-3</v>
      </c>
      <c r="P1319" s="12">
        <f>ABS(Table21[[#This Row],[Erorr 3]])</f>
        <v>4.3783333333333285E-2</v>
      </c>
      <c r="Q1319" s="182">
        <f>Table21[[#This Row],[Abs Erorr 3]]/Table21[[#This Row],[Adj Close]]</f>
        <v>1.2505593480144321E-2</v>
      </c>
    </row>
    <row r="1320" spans="1:17" x14ac:dyDescent="0.3">
      <c r="A1320" s="72">
        <v>45379</v>
      </c>
      <c r="B1320" s="95">
        <v>3.4426999999999999</v>
      </c>
      <c r="C1320" s="6">
        <f t="shared" si="101"/>
        <v>3.5011000000000001</v>
      </c>
      <c r="D1320" s="19">
        <f>Table21[[#This Row],[Adj Close]]-Table21[[#This Row],[Naive Trend ]]</f>
        <v>-5.840000000000023E-2</v>
      </c>
      <c r="E1320" s="7">
        <f t="shared" si="100"/>
        <v>3.4105600000000269E-3</v>
      </c>
      <c r="F1320" s="7">
        <f>ABS(Table21[[#This Row],[Erorr 1]])</f>
        <v>5.840000000000023E-2</v>
      </c>
      <c r="G1320" s="8">
        <f>Table21[[#This Row],[Abs Erorr 1]]/Table21[[#This Row],[Adj Close]]</f>
        <v>1.6963429866093539E-2</v>
      </c>
      <c r="H1320" s="6">
        <f t="shared" si="103"/>
        <v>3.4557000000000002</v>
      </c>
      <c r="I1320" s="9">
        <f>(Table21[[#This Row],[Adj Close]]-Table21[[#This Row],[3-MA]])</f>
        <v>-1.3000000000000345E-2</v>
      </c>
      <c r="J1320" s="5">
        <f t="shared" si="102"/>
        <v>1.6900000000000896E-4</v>
      </c>
      <c r="K1320" s="5">
        <f>ABS(Table21[[#This Row],[Erorr 2]])</f>
        <v>1.3000000000000345E-2</v>
      </c>
      <c r="L1320" s="8">
        <f>Table21[[#This Row],[Abs Erorr 2]]/Table21[[#This Row],[Adj Close]]</f>
        <v>3.7761059633428253E-3</v>
      </c>
      <c r="M1320" s="6">
        <f t="shared" si="104"/>
        <v>3.4702833333333332</v>
      </c>
      <c r="N1320" s="11">
        <f>Table21[[#This Row],[Adj Close]]-Table21[[#This Row],[6-MA]]</f>
        <v>-2.7583333333333293E-2</v>
      </c>
      <c r="O1320" s="12">
        <f>(Table21[[#This Row],[Adj Close]]-M1320)^2</f>
        <v>7.6084027777777554E-4</v>
      </c>
      <c r="P1320" s="12">
        <f>ABS(Table21[[#This Row],[Erorr 3]])</f>
        <v>2.7583333333333293E-2</v>
      </c>
      <c r="Q1320" s="182">
        <f>Table21[[#This Row],[Abs Erorr 3]]/Table21[[#This Row],[Adj Close]]</f>
        <v>8.0121222683746177E-3</v>
      </c>
    </row>
    <row r="1321" spans="1:17" x14ac:dyDescent="0.3">
      <c r="A1321" s="72">
        <v>45383</v>
      </c>
      <c r="B1321" s="95">
        <v>3.4037999999999999</v>
      </c>
      <c r="C1321" s="6">
        <f t="shared" si="101"/>
        <v>3.4426999999999999</v>
      </c>
      <c r="D1321" s="19">
        <f>Table21[[#This Row],[Adj Close]]-Table21[[#This Row],[Naive Trend ]]</f>
        <v>-3.8899999999999935E-2</v>
      </c>
      <c r="E1321" s="7">
        <f t="shared" si="100"/>
        <v>1.5132099999999949E-3</v>
      </c>
      <c r="F1321" s="7">
        <f>ABS(Table21[[#This Row],[Erorr 1]])</f>
        <v>3.8899999999999935E-2</v>
      </c>
      <c r="G1321" s="8">
        <f>Table21[[#This Row],[Abs Erorr 1]]/Table21[[#This Row],[Adj Close]]</f>
        <v>1.1428403548974656E-2</v>
      </c>
      <c r="H1321" s="6">
        <f t="shared" si="103"/>
        <v>3.4621666666666666</v>
      </c>
      <c r="I1321" s="9">
        <f>(Table21[[#This Row],[Adj Close]]-Table21[[#This Row],[3-MA]])</f>
        <v>-5.8366666666666678E-2</v>
      </c>
      <c r="J1321" s="5">
        <f t="shared" si="102"/>
        <v>3.4066677777777792E-3</v>
      </c>
      <c r="K1321" s="5">
        <f>ABS(Table21[[#This Row],[Erorr 2]])</f>
        <v>5.8366666666666678E-2</v>
      </c>
      <c r="L1321" s="8">
        <f>Table21[[#This Row],[Abs Erorr 2]]/Table21[[#This Row],[Adj Close]]</f>
        <v>1.714750181170065E-2</v>
      </c>
      <c r="M1321" s="6">
        <f t="shared" si="104"/>
        <v>3.4621666666666666</v>
      </c>
      <c r="N1321" s="11">
        <f>Table21[[#This Row],[Adj Close]]-Table21[[#This Row],[6-MA]]</f>
        <v>-5.8366666666666678E-2</v>
      </c>
      <c r="O1321" s="12">
        <f>(Table21[[#This Row],[Adj Close]]-M1321)^2</f>
        <v>3.4066677777777792E-3</v>
      </c>
      <c r="P1321" s="12">
        <f>ABS(Table21[[#This Row],[Erorr 3]])</f>
        <v>5.8366666666666678E-2</v>
      </c>
      <c r="Q1321" s="182">
        <f>Table21[[#This Row],[Abs Erorr 3]]/Table21[[#This Row],[Adj Close]]</f>
        <v>1.714750181170065E-2</v>
      </c>
    </row>
    <row r="1322" spans="1:17" x14ac:dyDescent="0.3">
      <c r="A1322" s="72">
        <v>45384</v>
      </c>
      <c r="B1322" s="95">
        <v>3.4037999999999999</v>
      </c>
      <c r="C1322" s="6">
        <f t="shared" si="101"/>
        <v>3.4037999999999999</v>
      </c>
      <c r="D1322" s="19">
        <f>Table21[[#This Row],[Adj Close]]-Table21[[#This Row],[Naive Trend ]]</f>
        <v>0</v>
      </c>
      <c r="E1322" s="7">
        <f t="shared" si="100"/>
        <v>0</v>
      </c>
      <c r="F1322" s="7">
        <f>ABS(Table21[[#This Row],[Erorr 1]])</f>
        <v>0</v>
      </c>
      <c r="G1322" s="8">
        <f>Table21[[#This Row],[Abs Erorr 1]]/Table21[[#This Row],[Adj Close]]</f>
        <v>0</v>
      </c>
      <c r="H1322" s="6">
        <f t="shared" si="103"/>
        <v>3.4491999999999998</v>
      </c>
      <c r="I1322" s="9">
        <f>(Table21[[#This Row],[Adj Close]]-Table21[[#This Row],[3-MA]])</f>
        <v>-4.5399999999999885E-2</v>
      </c>
      <c r="J1322" s="5">
        <f t="shared" si="102"/>
        <v>2.0611599999999894E-3</v>
      </c>
      <c r="K1322" s="5">
        <f>ABS(Table21[[#This Row],[Erorr 2]])</f>
        <v>4.5399999999999885E-2</v>
      </c>
      <c r="L1322" s="8">
        <f>Table21[[#This Row],[Abs Erorr 2]]/Table21[[#This Row],[Adj Close]]</f>
        <v>1.3338033962042389E-2</v>
      </c>
      <c r="M1322" s="6">
        <f t="shared" si="104"/>
        <v>3.4491999999999998</v>
      </c>
      <c r="N1322" s="11">
        <f>Table21[[#This Row],[Adj Close]]-Table21[[#This Row],[6-MA]]</f>
        <v>-4.5399999999999885E-2</v>
      </c>
      <c r="O1322" s="12">
        <f>(Table21[[#This Row],[Adj Close]]-M1322)^2</f>
        <v>2.0611599999999894E-3</v>
      </c>
      <c r="P1322" s="12">
        <f>ABS(Table21[[#This Row],[Erorr 3]])</f>
        <v>4.5399999999999885E-2</v>
      </c>
      <c r="Q1322" s="182">
        <f>Table21[[#This Row],[Abs Erorr 3]]/Table21[[#This Row],[Adj Close]]</f>
        <v>1.3338033962042389E-2</v>
      </c>
    </row>
    <row r="1323" spans="1:17" x14ac:dyDescent="0.3">
      <c r="A1323" s="72">
        <v>45385</v>
      </c>
      <c r="B1323" s="95">
        <v>3.4815999999999998</v>
      </c>
      <c r="C1323" s="6">
        <f t="shared" si="101"/>
        <v>3.4037999999999999</v>
      </c>
      <c r="D1323" s="19">
        <f>Table21[[#This Row],[Adj Close]]-Table21[[#This Row],[Naive Trend ]]</f>
        <v>7.7799999999999869E-2</v>
      </c>
      <c r="E1323" s="7">
        <f t="shared" si="100"/>
        <v>6.0528399999999795E-3</v>
      </c>
      <c r="F1323" s="7">
        <f>ABS(Table21[[#This Row],[Erorr 1]])</f>
        <v>7.7799999999999869E-2</v>
      </c>
      <c r="G1323" s="8">
        <f>Table21[[#This Row],[Abs Erorr 1]]/Table21[[#This Row],[Adj Close]]</f>
        <v>2.2346047794117609E-2</v>
      </c>
      <c r="H1323" s="6">
        <f t="shared" si="103"/>
        <v>3.4167666666666663</v>
      </c>
      <c r="I1323" s="9">
        <f>(Table21[[#This Row],[Adj Close]]-Table21[[#This Row],[3-MA]])</f>
        <v>6.483333333333352E-2</v>
      </c>
      <c r="J1323" s="5">
        <f t="shared" si="102"/>
        <v>4.2033611111111351E-3</v>
      </c>
      <c r="K1323" s="5">
        <f>ABS(Table21[[#This Row],[Erorr 2]])</f>
        <v>6.483333333333352E-2</v>
      </c>
      <c r="L1323" s="8">
        <f>Table21[[#This Row],[Abs Erorr 2]]/Table21[[#This Row],[Adj Close]]</f>
        <v>1.8621706495098093E-2</v>
      </c>
      <c r="M1323" s="6">
        <f t="shared" si="104"/>
        <v>3.4362333333333335</v>
      </c>
      <c r="N1323" s="11">
        <f>Table21[[#This Row],[Adj Close]]-Table21[[#This Row],[6-MA]]</f>
        <v>4.5366666666666333E-2</v>
      </c>
      <c r="O1323" s="12">
        <f>(Table21[[#This Row],[Adj Close]]-M1323)^2</f>
        <v>2.0581344444444141E-3</v>
      </c>
      <c r="P1323" s="12">
        <f>ABS(Table21[[#This Row],[Erorr 3]])</f>
        <v>4.5366666666666333E-2</v>
      </c>
      <c r="Q1323" s="182">
        <f>Table21[[#This Row],[Abs Erorr 3]]/Table21[[#This Row],[Adj Close]]</f>
        <v>1.3030407475490101E-2</v>
      </c>
    </row>
    <row r="1324" spans="1:17" x14ac:dyDescent="0.3">
      <c r="A1324" s="72">
        <v>45386</v>
      </c>
      <c r="B1324" s="95">
        <v>3.4329999999999998</v>
      </c>
      <c r="C1324" s="6">
        <f t="shared" si="101"/>
        <v>3.4815999999999998</v>
      </c>
      <c r="D1324" s="19">
        <f>Table21[[#This Row],[Adj Close]]-Table21[[#This Row],[Naive Trend ]]</f>
        <v>-4.8599999999999977E-2</v>
      </c>
      <c r="E1324" s="7">
        <f t="shared" si="100"/>
        <v>2.3619599999999976E-3</v>
      </c>
      <c r="F1324" s="7">
        <f>ABS(Table21[[#This Row],[Erorr 1]])</f>
        <v>4.8599999999999977E-2</v>
      </c>
      <c r="G1324" s="8">
        <f>Table21[[#This Row],[Abs Erorr 1]]/Table21[[#This Row],[Adj Close]]</f>
        <v>1.4156714244101363E-2</v>
      </c>
      <c r="H1324" s="6">
        <f t="shared" si="103"/>
        <v>3.4297333333333331</v>
      </c>
      <c r="I1324" s="9">
        <f>(Table21[[#This Row],[Adj Close]]-Table21[[#This Row],[3-MA]])</f>
        <v>3.266666666666751E-3</v>
      </c>
      <c r="J1324" s="5">
        <f t="shared" si="102"/>
        <v>1.0671111111111661E-5</v>
      </c>
      <c r="K1324" s="5">
        <f>ABS(Table21[[#This Row],[Erorr 2]])</f>
        <v>3.266666666666751E-3</v>
      </c>
      <c r="L1324" s="8">
        <f>Table21[[#This Row],[Abs Erorr 2]]/Table21[[#This Row],[Adj Close]]</f>
        <v>9.5154869404799039E-4</v>
      </c>
      <c r="M1324" s="6">
        <f t="shared" si="104"/>
        <v>3.4459499999999998</v>
      </c>
      <c r="N1324" s="11">
        <f>Table21[[#This Row],[Adj Close]]-Table21[[#This Row],[6-MA]]</f>
        <v>-1.2950000000000017E-2</v>
      </c>
      <c r="O1324" s="12">
        <f>(Table21[[#This Row],[Adj Close]]-M1324)^2</f>
        <v>1.6770250000000043E-4</v>
      </c>
      <c r="P1324" s="12">
        <f>ABS(Table21[[#This Row],[Erorr 3]])</f>
        <v>1.2950000000000017E-2</v>
      </c>
      <c r="Q1324" s="182">
        <f>Table21[[#This Row],[Abs Erorr 3]]/Table21[[#This Row],[Adj Close]]</f>
        <v>3.7722108942615839E-3</v>
      </c>
    </row>
    <row r="1325" spans="1:17" x14ac:dyDescent="0.3">
      <c r="A1325" s="72">
        <v>45387</v>
      </c>
      <c r="B1325" s="95">
        <v>3.3940999999999999</v>
      </c>
      <c r="C1325" s="6">
        <f t="shared" si="101"/>
        <v>3.4329999999999998</v>
      </c>
      <c r="D1325" s="19">
        <f>Table21[[#This Row],[Adj Close]]-Table21[[#This Row],[Naive Trend ]]</f>
        <v>-3.8899999999999935E-2</v>
      </c>
      <c r="E1325" s="7">
        <f t="shared" si="100"/>
        <v>1.5132099999999949E-3</v>
      </c>
      <c r="F1325" s="7">
        <f>ABS(Table21[[#This Row],[Erorr 1]])</f>
        <v>3.8899999999999935E-2</v>
      </c>
      <c r="G1325" s="8">
        <f>Table21[[#This Row],[Abs Erorr 1]]/Table21[[#This Row],[Adj Close]]</f>
        <v>1.1461064788898363E-2</v>
      </c>
      <c r="H1325" s="6">
        <f t="shared" si="103"/>
        <v>3.4394666666666667</v>
      </c>
      <c r="I1325" s="9">
        <f>(Table21[[#This Row],[Adj Close]]-Table21[[#This Row],[3-MA]])</f>
        <v>-4.5366666666666777E-2</v>
      </c>
      <c r="J1325" s="5">
        <f t="shared" si="102"/>
        <v>2.0581344444444544E-3</v>
      </c>
      <c r="K1325" s="5">
        <f>ABS(Table21[[#This Row],[Erorr 2]])</f>
        <v>4.5366666666666777E-2</v>
      </c>
      <c r="L1325" s="8">
        <f>Table21[[#This Row],[Abs Erorr 2]]/Table21[[#This Row],[Adj Close]]</f>
        <v>1.3366331771800117E-2</v>
      </c>
      <c r="M1325" s="6">
        <f t="shared" si="104"/>
        <v>3.4443333333333332</v>
      </c>
      <c r="N1325" s="11">
        <f>Table21[[#This Row],[Adj Close]]-Table21[[#This Row],[6-MA]]</f>
        <v>-5.0233333333333352E-2</v>
      </c>
      <c r="O1325" s="12">
        <f>(Table21[[#This Row],[Adj Close]]-M1325)^2</f>
        <v>2.5233877777777794E-3</v>
      </c>
      <c r="P1325" s="12">
        <f>ABS(Table21[[#This Row],[Erorr 3]])</f>
        <v>5.0233333333333352E-2</v>
      </c>
      <c r="Q1325" s="182">
        <f>Table21[[#This Row],[Abs Erorr 3]]/Table21[[#This Row],[Adj Close]]</f>
        <v>1.4800192490891062E-2</v>
      </c>
    </row>
    <row r="1326" spans="1:17" x14ac:dyDescent="0.3">
      <c r="A1326" s="72">
        <v>45390</v>
      </c>
      <c r="B1326" s="95">
        <v>3.3843999999999999</v>
      </c>
      <c r="C1326" s="6">
        <f t="shared" si="101"/>
        <v>3.3940999999999999</v>
      </c>
      <c r="D1326" s="19">
        <f>Table21[[#This Row],[Adj Close]]-Table21[[#This Row],[Naive Trend ]]</f>
        <v>-9.7000000000000419E-3</v>
      </c>
      <c r="E1326" s="7">
        <f t="shared" si="100"/>
        <v>9.4090000000000815E-5</v>
      </c>
      <c r="F1326" s="7">
        <f>ABS(Table21[[#This Row],[Erorr 1]])</f>
        <v>9.7000000000000419E-3</v>
      </c>
      <c r="G1326" s="8">
        <f>Table21[[#This Row],[Abs Erorr 1]]/Table21[[#This Row],[Adj Close]]</f>
        <v>2.8660914785486476E-3</v>
      </c>
      <c r="H1326" s="6">
        <f t="shared" si="103"/>
        <v>3.4362333333333335</v>
      </c>
      <c r="I1326" s="9">
        <f>(Table21[[#This Row],[Adj Close]]-Table21[[#This Row],[3-MA]])</f>
        <v>-5.183333333333362E-2</v>
      </c>
      <c r="J1326" s="5">
        <f t="shared" si="102"/>
        <v>2.6866944444444742E-3</v>
      </c>
      <c r="K1326" s="5">
        <f>ABS(Table21[[#This Row],[Erorr 2]])</f>
        <v>5.183333333333362E-2</v>
      </c>
      <c r="L1326" s="8">
        <f>Table21[[#This Row],[Abs Erorr 2]]/Table21[[#This Row],[Adj Close]]</f>
        <v>1.5315368553756536E-2</v>
      </c>
      <c r="M1326" s="6">
        <f t="shared" si="104"/>
        <v>3.4264999999999994</v>
      </c>
      <c r="N1326" s="11">
        <f>Table21[[#This Row],[Adj Close]]-Table21[[#This Row],[6-MA]]</f>
        <v>-4.2099999999999582E-2</v>
      </c>
      <c r="O1326" s="12">
        <f>(Table21[[#This Row],[Adj Close]]-M1326)^2</f>
        <v>1.7724099999999647E-3</v>
      </c>
      <c r="P1326" s="12">
        <f>ABS(Table21[[#This Row],[Erorr 3]])</f>
        <v>4.2099999999999582E-2</v>
      </c>
      <c r="Q1326" s="182">
        <f>Table21[[#This Row],[Abs Erorr 3]]/Table21[[#This Row],[Adj Close]]</f>
        <v>1.2439427963597561E-2</v>
      </c>
    </row>
    <row r="1327" spans="1:17" x14ac:dyDescent="0.3">
      <c r="A1327" s="72">
        <v>45391</v>
      </c>
      <c r="B1327" s="95">
        <v>3.4037999999999999</v>
      </c>
      <c r="C1327" s="6">
        <f t="shared" si="101"/>
        <v>3.3843999999999999</v>
      </c>
      <c r="D1327" s="19">
        <f>Table21[[#This Row],[Adj Close]]-Table21[[#This Row],[Naive Trend ]]</f>
        <v>1.9400000000000084E-2</v>
      </c>
      <c r="E1327" s="7">
        <f t="shared" si="100"/>
        <v>3.7636000000000326E-4</v>
      </c>
      <c r="F1327" s="7">
        <f>ABS(Table21[[#This Row],[Erorr 1]])</f>
        <v>1.9400000000000084E-2</v>
      </c>
      <c r="G1327" s="8">
        <f>Table21[[#This Row],[Abs Erorr 1]]/Table21[[#This Row],[Adj Close]]</f>
        <v>5.6995123097714571E-3</v>
      </c>
      <c r="H1327" s="6">
        <f t="shared" si="103"/>
        <v>3.403833333333333</v>
      </c>
      <c r="I1327" s="9">
        <f>(Table21[[#This Row],[Adj Close]]-Table21[[#This Row],[3-MA]])</f>
        <v>-3.3333333333107618E-5</v>
      </c>
      <c r="J1327" s="5">
        <f t="shared" si="102"/>
        <v>1.1111111110960634E-9</v>
      </c>
      <c r="K1327" s="5">
        <f>ABS(Table21[[#This Row],[Erorr 2]])</f>
        <v>3.3333333333107618E-5</v>
      </c>
      <c r="L1327" s="8">
        <f>Table21[[#This Row],[Abs Erorr 2]]/Table21[[#This Row],[Adj Close]]</f>
        <v>9.7929764772041885E-6</v>
      </c>
      <c r="M1327" s="6">
        <f t="shared" si="104"/>
        <v>3.4167833333333331</v>
      </c>
      <c r="N1327" s="11">
        <f>Table21[[#This Row],[Adj Close]]-Table21[[#This Row],[6-MA]]</f>
        <v>-1.2983333333333125E-2</v>
      </c>
      <c r="O1327" s="12">
        <f>(Table21[[#This Row],[Adj Close]]-M1327)^2</f>
        <v>1.6856694444443904E-4</v>
      </c>
      <c r="P1327" s="12">
        <f>ABS(Table21[[#This Row],[Erorr 3]])</f>
        <v>1.2983333333333125E-2</v>
      </c>
      <c r="Q1327" s="182">
        <f>Table21[[#This Row],[Abs Erorr 3]]/Table21[[#This Row],[Adj Close]]</f>
        <v>3.8143643378967993E-3</v>
      </c>
    </row>
    <row r="1328" spans="1:17" x14ac:dyDescent="0.3">
      <c r="A1328" s="72">
        <v>45392</v>
      </c>
      <c r="B1328" s="95">
        <v>3.3260000000000001</v>
      </c>
      <c r="C1328" s="6">
        <f t="shared" si="101"/>
        <v>3.4037999999999999</v>
      </c>
      <c r="D1328" s="19">
        <f>Table21[[#This Row],[Adj Close]]-Table21[[#This Row],[Naive Trend ]]</f>
        <v>-7.7799999999999869E-2</v>
      </c>
      <c r="E1328" s="7">
        <f t="shared" si="100"/>
        <v>6.0528399999999795E-3</v>
      </c>
      <c r="F1328" s="7">
        <f>ABS(Table21[[#This Row],[Erorr 1]])</f>
        <v>7.7799999999999869E-2</v>
      </c>
      <c r="G1328" s="8">
        <f>Table21[[#This Row],[Abs Erorr 1]]/Table21[[#This Row],[Adj Close]]</f>
        <v>2.3391461214672241E-2</v>
      </c>
      <c r="H1328" s="6">
        <f t="shared" si="103"/>
        <v>3.3940999999999999</v>
      </c>
      <c r="I1328" s="9">
        <f>(Table21[[#This Row],[Adj Close]]-Table21[[#This Row],[3-MA]])</f>
        <v>-6.8099999999999827E-2</v>
      </c>
      <c r="J1328" s="5">
        <f t="shared" si="102"/>
        <v>4.6376099999999761E-3</v>
      </c>
      <c r="K1328" s="5">
        <f>ABS(Table21[[#This Row],[Erorr 2]])</f>
        <v>6.8099999999999827E-2</v>
      </c>
      <c r="L1328" s="8">
        <f>Table21[[#This Row],[Abs Erorr 2]]/Table21[[#This Row],[Adj Close]]</f>
        <v>2.0475045099218228E-2</v>
      </c>
      <c r="M1328" s="6">
        <f t="shared" si="104"/>
        <v>3.4167833333333335</v>
      </c>
      <c r="N1328" s="11">
        <f>Table21[[#This Row],[Adj Close]]-Table21[[#This Row],[6-MA]]</f>
        <v>-9.0783333333333438E-2</v>
      </c>
      <c r="O1328" s="12">
        <f>(Table21[[#This Row],[Adj Close]]-M1328)^2</f>
        <v>8.2416136111111305E-3</v>
      </c>
      <c r="P1328" s="12">
        <f>ABS(Table21[[#This Row],[Erorr 3]])</f>
        <v>9.0783333333333438E-2</v>
      </c>
      <c r="Q1328" s="182">
        <f>Table21[[#This Row],[Abs Erorr 3]]/Table21[[#This Row],[Adj Close]]</f>
        <v>2.7295049108037713E-2</v>
      </c>
    </row>
    <row r="1329" spans="1:17" x14ac:dyDescent="0.3">
      <c r="A1329" s="72">
        <v>45393</v>
      </c>
      <c r="B1329" s="95">
        <v>3.3260000000000001</v>
      </c>
      <c r="C1329" s="6">
        <f t="shared" si="101"/>
        <v>3.3260000000000001</v>
      </c>
      <c r="D1329" s="19">
        <f>Table21[[#This Row],[Adj Close]]-Table21[[#This Row],[Naive Trend ]]</f>
        <v>0</v>
      </c>
      <c r="E1329" s="7">
        <f t="shared" si="100"/>
        <v>0</v>
      </c>
      <c r="F1329" s="7">
        <f>ABS(Table21[[#This Row],[Erorr 1]])</f>
        <v>0</v>
      </c>
      <c r="G1329" s="8">
        <f>Table21[[#This Row],[Abs Erorr 1]]/Table21[[#This Row],[Adj Close]]</f>
        <v>0</v>
      </c>
      <c r="H1329" s="6">
        <f t="shared" si="103"/>
        <v>3.3714</v>
      </c>
      <c r="I1329" s="9">
        <f>(Table21[[#This Row],[Adj Close]]-Table21[[#This Row],[3-MA]])</f>
        <v>-4.5399999999999885E-2</v>
      </c>
      <c r="J1329" s="5">
        <f t="shared" si="102"/>
        <v>2.0611599999999894E-3</v>
      </c>
      <c r="K1329" s="5">
        <f>ABS(Table21[[#This Row],[Erorr 2]])</f>
        <v>4.5399999999999885E-2</v>
      </c>
      <c r="L1329" s="8">
        <f>Table21[[#This Row],[Abs Erorr 2]]/Table21[[#This Row],[Adj Close]]</f>
        <v>1.3650030066145485E-2</v>
      </c>
      <c r="M1329" s="6">
        <f t="shared" si="104"/>
        <v>3.4038166666666663</v>
      </c>
      <c r="N1329" s="11">
        <f>Table21[[#This Row],[Adj Close]]-Table21[[#This Row],[6-MA]]</f>
        <v>-7.7816666666666201E-2</v>
      </c>
      <c r="O1329" s="12">
        <f>(Table21[[#This Row],[Adj Close]]-M1329)^2</f>
        <v>6.0554336111110383E-3</v>
      </c>
      <c r="P1329" s="12">
        <f>ABS(Table21[[#This Row],[Erorr 3]])</f>
        <v>7.7816666666666201E-2</v>
      </c>
      <c r="Q1329" s="182">
        <f>Table21[[#This Row],[Abs Erorr 3]]/Table21[[#This Row],[Adj Close]]</f>
        <v>2.3396472238925495E-2</v>
      </c>
    </row>
    <row r="1330" spans="1:17" x14ac:dyDescent="0.3">
      <c r="A1330" s="72">
        <v>45394</v>
      </c>
      <c r="B1330" s="95">
        <v>3.2385000000000002</v>
      </c>
      <c r="C1330" s="6">
        <f t="shared" si="101"/>
        <v>3.3260000000000001</v>
      </c>
      <c r="D1330" s="19">
        <f>Table21[[#This Row],[Adj Close]]-Table21[[#This Row],[Naive Trend ]]</f>
        <v>-8.7499999999999911E-2</v>
      </c>
      <c r="E1330" s="7">
        <f t="shared" si="100"/>
        <v>7.6562499999999842E-3</v>
      </c>
      <c r="F1330" s="7">
        <f>ABS(Table21[[#This Row],[Erorr 1]])</f>
        <v>8.7499999999999911E-2</v>
      </c>
      <c r="G1330" s="8">
        <f>Table21[[#This Row],[Abs Erorr 1]]/Table21[[#This Row],[Adj Close]]</f>
        <v>2.7018681488343341E-2</v>
      </c>
      <c r="H1330" s="6">
        <f t="shared" si="103"/>
        <v>3.3519333333333332</v>
      </c>
      <c r="I1330" s="9">
        <f>(Table21[[#This Row],[Adj Close]]-Table21[[#This Row],[3-MA]])</f>
        <v>-0.11343333333333305</v>
      </c>
      <c r="J1330" s="5">
        <f t="shared" si="102"/>
        <v>1.2867121111111048E-2</v>
      </c>
      <c r="K1330" s="5">
        <f>ABS(Table21[[#This Row],[Erorr 2]])</f>
        <v>0.11343333333333305</v>
      </c>
      <c r="L1330" s="8">
        <f>Table21[[#This Row],[Abs Erorr 2]]/Table21[[#This Row],[Adj Close]]</f>
        <v>3.5026504039936096E-2</v>
      </c>
      <c r="M1330" s="6">
        <f t="shared" si="104"/>
        <v>3.3778833333333331</v>
      </c>
      <c r="N1330" s="11">
        <f>Table21[[#This Row],[Adj Close]]-Table21[[#This Row],[6-MA]]</f>
        <v>-0.13938333333333297</v>
      </c>
      <c r="O1330" s="12">
        <f>(Table21[[#This Row],[Adj Close]]-M1330)^2</f>
        <v>1.9427713611111008E-2</v>
      </c>
      <c r="P1330" s="12">
        <f>ABS(Table21[[#This Row],[Erorr 3]])</f>
        <v>0.13938333333333297</v>
      </c>
      <c r="Q1330" s="182">
        <f>Table21[[#This Row],[Abs Erorr 3]]/Table21[[#This Row],[Adj Close]]</f>
        <v>4.3039473007050473E-2</v>
      </c>
    </row>
    <row r="1331" spans="1:17" x14ac:dyDescent="0.3">
      <c r="A1331" s="72">
        <v>45397</v>
      </c>
      <c r="B1331" s="95">
        <v>3.2092999999999998</v>
      </c>
      <c r="C1331" s="6">
        <f t="shared" si="101"/>
        <v>3.2385000000000002</v>
      </c>
      <c r="D1331" s="19">
        <f>Table21[[#This Row],[Adj Close]]-Table21[[#This Row],[Naive Trend ]]</f>
        <v>-2.9200000000000337E-2</v>
      </c>
      <c r="E1331" s="7">
        <f t="shared" si="100"/>
        <v>8.5264000000001962E-4</v>
      </c>
      <c r="F1331" s="7">
        <f>ABS(Table21[[#This Row],[Erorr 1]])</f>
        <v>2.9200000000000337E-2</v>
      </c>
      <c r="G1331" s="8">
        <f>Table21[[#This Row],[Abs Erorr 1]]/Table21[[#This Row],[Adj Close]]</f>
        <v>9.0985573177952625E-3</v>
      </c>
      <c r="H1331" s="6">
        <f t="shared" si="103"/>
        <v>3.2968333333333333</v>
      </c>
      <c r="I1331" s="9">
        <f>(Table21[[#This Row],[Adj Close]]-Table21[[#This Row],[3-MA]])</f>
        <v>-8.7533333333333463E-2</v>
      </c>
      <c r="J1331" s="5">
        <f t="shared" si="102"/>
        <v>7.6620844444444669E-3</v>
      </c>
      <c r="K1331" s="5">
        <f>ABS(Table21[[#This Row],[Erorr 2]])</f>
        <v>8.7533333333333463E-2</v>
      </c>
      <c r="L1331" s="8">
        <f>Table21[[#This Row],[Abs Erorr 2]]/Table21[[#This Row],[Adj Close]]</f>
        <v>2.727489899147274E-2</v>
      </c>
      <c r="M1331" s="6">
        <f t="shared" si="104"/>
        <v>3.3454666666666668</v>
      </c>
      <c r="N1331" s="11">
        <f>Table21[[#This Row],[Adj Close]]-Table21[[#This Row],[6-MA]]</f>
        <v>-0.13616666666666699</v>
      </c>
      <c r="O1331" s="12">
        <f>(Table21[[#This Row],[Adj Close]]-M1331)^2</f>
        <v>1.8541361111111199E-2</v>
      </c>
      <c r="P1331" s="12">
        <f>ABS(Table21[[#This Row],[Erorr 3]])</f>
        <v>0.13616666666666699</v>
      </c>
      <c r="Q1331" s="182">
        <f>Table21[[#This Row],[Abs Erorr 3]]/Table21[[#This Row],[Adj Close]]</f>
        <v>4.2428774706841678E-2</v>
      </c>
    </row>
    <row r="1332" spans="1:17" x14ac:dyDescent="0.3">
      <c r="A1332" s="72">
        <v>45398</v>
      </c>
      <c r="B1332" s="95">
        <v>3.2385000000000002</v>
      </c>
      <c r="C1332" s="6">
        <f t="shared" si="101"/>
        <v>3.2092999999999998</v>
      </c>
      <c r="D1332" s="19">
        <f>Table21[[#This Row],[Adj Close]]-Table21[[#This Row],[Naive Trend ]]</f>
        <v>2.9200000000000337E-2</v>
      </c>
      <c r="E1332" s="7">
        <f t="shared" si="100"/>
        <v>8.5264000000001962E-4</v>
      </c>
      <c r="F1332" s="7">
        <f>ABS(Table21[[#This Row],[Erorr 1]])</f>
        <v>2.9200000000000337E-2</v>
      </c>
      <c r="G1332" s="8">
        <f>Table21[[#This Row],[Abs Erorr 1]]/Table21[[#This Row],[Adj Close]]</f>
        <v>9.0165199938244053E-3</v>
      </c>
      <c r="H1332" s="6">
        <f t="shared" si="103"/>
        <v>3.2579333333333338</v>
      </c>
      <c r="I1332" s="9">
        <f>(Table21[[#This Row],[Adj Close]]-Table21[[#This Row],[3-MA]])</f>
        <v>-1.9433333333333636E-2</v>
      </c>
      <c r="J1332" s="5">
        <f t="shared" si="102"/>
        <v>3.7765444444445617E-4</v>
      </c>
      <c r="K1332" s="5">
        <f>ABS(Table21[[#This Row],[Erorr 2]])</f>
        <v>1.9433333333333636E-2</v>
      </c>
      <c r="L1332" s="8">
        <f>Table21[[#This Row],[Abs Erorr 2]]/Table21[[#This Row],[Adj Close]]</f>
        <v>6.0007204981731158E-3</v>
      </c>
      <c r="M1332" s="6">
        <f t="shared" si="104"/>
        <v>3.3146666666666662</v>
      </c>
      <c r="N1332" s="11">
        <f>Table21[[#This Row],[Adj Close]]-Table21[[#This Row],[6-MA]]</f>
        <v>-7.616666666666605E-2</v>
      </c>
      <c r="O1332" s="12">
        <f>(Table21[[#This Row],[Adj Close]]-M1332)^2</f>
        <v>5.8013611111110168E-3</v>
      </c>
      <c r="P1332" s="12">
        <f>ABS(Table21[[#This Row],[Erorr 3]])</f>
        <v>7.616666666666605E-2</v>
      </c>
      <c r="Q1332" s="182">
        <f>Table21[[#This Row],[Abs Erorr 3]]/Table21[[#This Row],[Adj Close]]</f>
        <v>2.3519118933662514E-2</v>
      </c>
    </row>
    <row r="1333" spans="1:17" x14ac:dyDescent="0.3">
      <c r="A1333" s="72">
        <v>45399</v>
      </c>
      <c r="B1333" s="95">
        <v>3.2385000000000002</v>
      </c>
      <c r="C1333" s="6">
        <f t="shared" si="101"/>
        <v>3.2385000000000002</v>
      </c>
      <c r="D1333" s="19">
        <f>Table21[[#This Row],[Adj Close]]-Table21[[#This Row],[Naive Trend ]]</f>
        <v>0</v>
      </c>
      <c r="E1333" s="7">
        <f t="shared" si="100"/>
        <v>0</v>
      </c>
      <c r="F1333" s="7">
        <f>ABS(Table21[[#This Row],[Erorr 1]])</f>
        <v>0</v>
      </c>
      <c r="G1333" s="8">
        <f>Table21[[#This Row],[Abs Erorr 1]]/Table21[[#This Row],[Adj Close]]</f>
        <v>0</v>
      </c>
      <c r="H1333" s="6">
        <f t="shared" si="103"/>
        <v>3.2287666666666666</v>
      </c>
      <c r="I1333" s="9">
        <f>(Table21[[#This Row],[Adj Close]]-Table21[[#This Row],[3-MA]])</f>
        <v>9.7333333333335936E-3</v>
      </c>
      <c r="J1333" s="5">
        <f t="shared" si="102"/>
        <v>9.473777777778285E-5</v>
      </c>
      <c r="K1333" s="5">
        <f>ABS(Table21[[#This Row],[Erorr 2]])</f>
        <v>9.7333333333335936E-3</v>
      </c>
      <c r="L1333" s="8">
        <f>Table21[[#This Row],[Abs Erorr 2]]/Table21[[#This Row],[Adj Close]]</f>
        <v>3.0055066646081808E-3</v>
      </c>
      <c r="M1333" s="6">
        <f t="shared" si="104"/>
        <v>3.2903500000000001</v>
      </c>
      <c r="N1333" s="11">
        <f>Table21[[#This Row],[Adj Close]]-Table21[[#This Row],[6-MA]]</f>
        <v>-5.1849999999999952E-2</v>
      </c>
      <c r="O1333" s="12">
        <f>(Table21[[#This Row],[Adj Close]]-M1333)^2</f>
        <v>2.6884224999999952E-3</v>
      </c>
      <c r="P1333" s="12">
        <f>ABS(Table21[[#This Row],[Erorr 3]])</f>
        <v>5.1849999999999952E-2</v>
      </c>
      <c r="Q1333" s="182">
        <f>Table21[[#This Row],[Abs Erorr 3]]/Table21[[#This Row],[Adj Close]]</f>
        <v>1.6010498687664028E-2</v>
      </c>
    </row>
    <row r="1334" spans="1:17" x14ac:dyDescent="0.3">
      <c r="A1334" s="72">
        <v>45400</v>
      </c>
      <c r="B1334" s="95">
        <v>3.3552</v>
      </c>
      <c r="C1334" s="6">
        <f t="shared" si="101"/>
        <v>3.2385000000000002</v>
      </c>
      <c r="D1334" s="19">
        <f>Table21[[#This Row],[Adj Close]]-Table21[[#This Row],[Naive Trend ]]</f>
        <v>0.1166999999999998</v>
      </c>
      <c r="E1334" s="7">
        <f t="shared" si="100"/>
        <v>1.3618889999999955E-2</v>
      </c>
      <c r="F1334" s="7">
        <f>ABS(Table21[[#This Row],[Erorr 1]])</f>
        <v>0.1166999999999998</v>
      </c>
      <c r="G1334" s="8">
        <f>Table21[[#This Row],[Abs Erorr 1]]/Table21[[#This Row],[Adj Close]]</f>
        <v>3.4781831187410531E-2</v>
      </c>
      <c r="H1334" s="6">
        <f t="shared" si="103"/>
        <v>3.2287666666666666</v>
      </c>
      <c r="I1334" s="9">
        <f>(Table21[[#This Row],[Adj Close]]-Table21[[#This Row],[3-MA]])</f>
        <v>0.1264333333333334</v>
      </c>
      <c r="J1334" s="5">
        <f t="shared" si="102"/>
        <v>1.5985387777777794E-2</v>
      </c>
      <c r="K1334" s="5">
        <f>ABS(Table21[[#This Row],[Erorr 2]])</f>
        <v>0.1264333333333334</v>
      </c>
      <c r="L1334" s="8">
        <f>Table21[[#This Row],[Abs Erorr 2]]/Table21[[#This Row],[Adj Close]]</f>
        <v>3.768280082657767E-2</v>
      </c>
      <c r="M1334" s="6">
        <f t="shared" si="104"/>
        <v>3.2627999999999999</v>
      </c>
      <c r="N1334" s="11">
        <f>Table21[[#This Row],[Adj Close]]-Table21[[#This Row],[6-MA]]</f>
        <v>9.2400000000000038E-2</v>
      </c>
      <c r="O1334" s="12">
        <f>(Table21[[#This Row],[Adj Close]]-M1334)^2</f>
        <v>8.5377600000000071E-3</v>
      </c>
      <c r="P1334" s="12">
        <f>ABS(Table21[[#This Row],[Erorr 3]])</f>
        <v>9.2400000000000038E-2</v>
      </c>
      <c r="Q1334" s="182">
        <f>Table21[[#This Row],[Abs Erorr 3]]/Table21[[#This Row],[Adj Close]]</f>
        <v>2.7539341917024333E-2</v>
      </c>
    </row>
    <row r="1335" spans="1:17" x14ac:dyDescent="0.3">
      <c r="A1335" s="72">
        <v>45401</v>
      </c>
      <c r="B1335" s="95">
        <v>3.4232999999999998</v>
      </c>
      <c r="C1335" s="6">
        <f t="shared" si="101"/>
        <v>3.3552</v>
      </c>
      <c r="D1335" s="19">
        <f>Table21[[#This Row],[Adj Close]]-Table21[[#This Row],[Naive Trend ]]</f>
        <v>6.8099999999999827E-2</v>
      </c>
      <c r="E1335" s="7">
        <f t="shared" si="100"/>
        <v>4.6376099999999761E-3</v>
      </c>
      <c r="F1335" s="7">
        <f>ABS(Table21[[#This Row],[Erorr 1]])</f>
        <v>6.8099999999999827E-2</v>
      </c>
      <c r="G1335" s="8">
        <f>Table21[[#This Row],[Abs Erorr 1]]/Table21[[#This Row],[Adj Close]]</f>
        <v>1.9893085619139377E-2</v>
      </c>
      <c r="H1335" s="6">
        <f t="shared" si="103"/>
        <v>3.2774000000000001</v>
      </c>
      <c r="I1335" s="9">
        <f>(Table21[[#This Row],[Adj Close]]-Table21[[#This Row],[3-MA]])</f>
        <v>0.1458999999999997</v>
      </c>
      <c r="J1335" s="5">
        <f t="shared" si="102"/>
        <v>2.1286809999999913E-2</v>
      </c>
      <c r="K1335" s="5">
        <f>ABS(Table21[[#This Row],[Erorr 2]])</f>
        <v>0.1458999999999997</v>
      </c>
      <c r="L1335" s="8">
        <f>Table21[[#This Row],[Abs Erorr 2]]/Table21[[#This Row],[Adj Close]]</f>
        <v>4.2619694446878659E-2</v>
      </c>
      <c r="M1335" s="6">
        <f t="shared" si="104"/>
        <v>3.2676666666666669</v>
      </c>
      <c r="N1335" s="11">
        <f>Table21[[#This Row],[Adj Close]]-Table21[[#This Row],[6-MA]]</f>
        <v>0.15563333333333285</v>
      </c>
      <c r="O1335" s="12">
        <f>(Table21[[#This Row],[Adj Close]]-M1335)^2</f>
        <v>2.4221734444444292E-2</v>
      </c>
      <c r="P1335" s="12">
        <f>ABS(Table21[[#This Row],[Erorr 3]])</f>
        <v>0.15563333333333285</v>
      </c>
      <c r="Q1335" s="182">
        <f>Table21[[#This Row],[Abs Erorr 3]]/Table21[[#This Row],[Adj Close]]</f>
        <v>4.546295484863519E-2</v>
      </c>
    </row>
    <row r="1336" spans="1:17" x14ac:dyDescent="0.3">
      <c r="A1336" s="72">
        <v>45404</v>
      </c>
      <c r="B1336" s="95">
        <v>3.633</v>
      </c>
      <c r="C1336" s="6">
        <f t="shared" si="101"/>
        <v>3.4232999999999998</v>
      </c>
      <c r="D1336" s="19">
        <f>Table21[[#This Row],[Adj Close]]-Table21[[#This Row],[Naive Trend ]]</f>
        <v>0.20970000000000022</v>
      </c>
      <c r="E1336" s="7">
        <f t="shared" si="100"/>
        <v>4.3974090000000091E-2</v>
      </c>
      <c r="F1336" s="7">
        <f>ABS(Table21[[#This Row],[Erorr 1]])</f>
        <v>0.20970000000000022</v>
      </c>
      <c r="G1336" s="8">
        <f>Table21[[#This Row],[Abs Erorr 1]]/Table21[[#This Row],[Adj Close]]</f>
        <v>5.7720891824938128E-2</v>
      </c>
      <c r="H1336" s="6">
        <f t="shared" si="103"/>
        <v>3.339</v>
      </c>
      <c r="I1336" s="9">
        <f>(Table21[[#This Row],[Adj Close]]-Table21[[#This Row],[3-MA]])</f>
        <v>0.29400000000000004</v>
      </c>
      <c r="J1336" s="5">
        <f t="shared" si="102"/>
        <v>8.6436000000000027E-2</v>
      </c>
      <c r="K1336" s="5">
        <f>ABS(Table21[[#This Row],[Erorr 2]])</f>
        <v>0.29400000000000004</v>
      </c>
      <c r="L1336" s="8">
        <f>Table21[[#This Row],[Abs Erorr 2]]/Table21[[#This Row],[Adj Close]]</f>
        <v>8.0924855491329495E-2</v>
      </c>
      <c r="M1336" s="6">
        <f t="shared" si="104"/>
        <v>3.2838833333333337</v>
      </c>
      <c r="N1336" s="11">
        <f>Table21[[#This Row],[Adj Close]]-Table21[[#This Row],[6-MA]]</f>
        <v>0.3491166666666663</v>
      </c>
      <c r="O1336" s="12">
        <f>(Table21[[#This Row],[Adj Close]]-M1336)^2</f>
        <v>0.12188244694444418</v>
      </c>
      <c r="P1336" s="12">
        <f>ABS(Table21[[#This Row],[Erorr 3]])</f>
        <v>0.3491166666666663</v>
      </c>
      <c r="Q1336" s="182">
        <f>Table21[[#This Row],[Abs Erorr 3]]/Table21[[#This Row],[Adj Close]]</f>
        <v>9.6095972107532693E-2</v>
      </c>
    </row>
    <row r="1337" spans="1:17" x14ac:dyDescent="0.3">
      <c r="A1337" s="72">
        <v>45405</v>
      </c>
      <c r="B1337" s="95">
        <v>3.6232000000000002</v>
      </c>
      <c r="C1337" s="6">
        <f t="shared" si="101"/>
        <v>3.633</v>
      </c>
      <c r="D1337" s="19">
        <f>Table21[[#This Row],[Adj Close]]-Table21[[#This Row],[Naive Trend ]]</f>
        <v>-9.7999999999998089E-3</v>
      </c>
      <c r="E1337" s="7">
        <f t="shared" si="100"/>
        <v>9.6039999999996255E-5</v>
      </c>
      <c r="F1337" s="7">
        <f>ABS(Table21[[#This Row],[Erorr 1]])</f>
        <v>9.7999999999998089E-3</v>
      </c>
      <c r="G1337" s="8">
        <f>Table21[[#This Row],[Abs Erorr 1]]/Table21[[#This Row],[Adj Close]]</f>
        <v>2.704791344667644E-3</v>
      </c>
      <c r="H1337" s="6">
        <f t="shared" si="103"/>
        <v>3.4704999999999999</v>
      </c>
      <c r="I1337" s="9">
        <f>(Table21[[#This Row],[Adj Close]]-Table21[[#This Row],[3-MA]])</f>
        <v>0.15270000000000028</v>
      </c>
      <c r="J1337" s="5">
        <f t="shared" si="102"/>
        <v>2.3317290000000084E-2</v>
      </c>
      <c r="K1337" s="5">
        <f>ABS(Table21[[#This Row],[Erorr 2]])</f>
        <v>0.15270000000000028</v>
      </c>
      <c r="L1337" s="8">
        <f>Table21[[#This Row],[Abs Erorr 2]]/Table21[[#This Row],[Adj Close]]</f>
        <v>4.2145065135791637E-2</v>
      </c>
      <c r="M1337" s="6">
        <f t="shared" si="104"/>
        <v>3.3496333333333332</v>
      </c>
      <c r="N1337" s="11">
        <f>Table21[[#This Row],[Adj Close]]-Table21[[#This Row],[6-MA]]</f>
        <v>0.27356666666666696</v>
      </c>
      <c r="O1337" s="12">
        <f>(Table21[[#This Row],[Adj Close]]-M1337)^2</f>
        <v>7.483872111111127E-2</v>
      </c>
      <c r="P1337" s="12">
        <f>ABS(Table21[[#This Row],[Erorr 3]])</f>
        <v>0.27356666666666696</v>
      </c>
      <c r="Q1337" s="182">
        <f>Table21[[#This Row],[Abs Erorr 3]]/Table21[[#This Row],[Adj Close]]</f>
        <v>7.5504158386693235E-2</v>
      </c>
    </row>
    <row r="1338" spans="1:17" x14ac:dyDescent="0.3">
      <c r="A1338" s="72">
        <v>45406</v>
      </c>
      <c r="B1338" s="95">
        <v>3.5935999999999999</v>
      </c>
      <c r="C1338" s="6">
        <f t="shared" si="101"/>
        <v>3.6232000000000002</v>
      </c>
      <c r="D1338" s="19">
        <f>Table21[[#This Row],[Adj Close]]-Table21[[#This Row],[Naive Trend ]]</f>
        <v>-2.9600000000000293E-2</v>
      </c>
      <c r="E1338" s="7">
        <f t="shared" si="100"/>
        <v>8.7616000000001731E-4</v>
      </c>
      <c r="F1338" s="7">
        <f>ABS(Table21[[#This Row],[Erorr 1]])</f>
        <v>2.9600000000000293E-2</v>
      </c>
      <c r="G1338" s="8">
        <f>Table21[[#This Row],[Abs Erorr 1]]/Table21[[#This Row],[Adj Close]]</f>
        <v>8.2368655387356111E-3</v>
      </c>
      <c r="H1338" s="6">
        <f t="shared" si="103"/>
        <v>3.5598333333333336</v>
      </c>
      <c r="I1338" s="9">
        <f>(Table21[[#This Row],[Adj Close]]-Table21[[#This Row],[3-MA]])</f>
        <v>3.3766666666666278E-2</v>
      </c>
      <c r="J1338" s="5">
        <f t="shared" si="102"/>
        <v>1.1401877777777515E-3</v>
      </c>
      <c r="K1338" s="5">
        <f>ABS(Table21[[#This Row],[Erorr 2]])</f>
        <v>3.3766666666666278E-2</v>
      </c>
      <c r="L1338" s="8">
        <f>Table21[[#This Row],[Abs Erorr 2]]/Table21[[#This Row],[Adj Close]]</f>
        <v>9.396334223805175E-3</v>
      </c>
      <c r="M1338" s="6">
        <f t="shared" si="104"/>
        <v>3.4186166666666669</v>
      </c>
      <c r="N1338" s="11">
        <f>Table21[[#This Row],[Adj Close]]-Table21[[#This Row],[6-MA]]</f>
        <v>0.17498333333333305</v>
      </c>
      <c r="O1338" s="12">
        <f>(Table21[[#This Row],[Adj Close]]-M1338)^2</f>
        <v>3.0619166944444345E-2</v>
      </c>
      <c r="P1338" s="12">
        <f>ABS(Table21[[#This Row],[Erorr 3]])</f>
        <v>0.17498333333333305</v>
      </c>
      <c r="Q1338" s="182">
        <f>Table21[[#This Row],[Abs Erorr 3]]/Table21[[#This Row],[Adj Close]]</f>
        <v>4.8693046898189297E-2</v>
      </c>
    </row>
    <row r="1339" spans="1:17" x14ac:dyDescent="0.3">
      <c r="A1339" s="72">
        <v>45407</v>
      </c>
      <c r="B1339" s="95">
        <v>3.5838000000000001</v>
      </c>
      <c r="C1339" s="6">
        <f t="shared" si="101"/>
        <v>3.5935999999999999</v>
      </c>
      <c r="D1339" s="19">
        <f>Table21[[#This Row],[Adj Close]]-Table21[[#This Row],[Naive Trend ]]</f>
        <v>-9.7999999999998089E-3</v>
      </c>
      <c r="E1339" s="7">
        <f t="shared" si="100"/>
        <v>9.6039999999996255E-5</v>
      </c>
      <c r="F1339" s="7">
        <f>ABS(Table21[[#This Row],[Erorr 1]])</f>
        <v>9.7999999999998089E-3</v>
      </c>
      <c r="G1339" s="8">
        <f>Table21[[#This Row],[Abs Erorr 1]]/Table21[[#This Row],[Adj Close]]</f>
        <v>2.7345275964059958E-3</v>
      </c>
      <c r="H1339" s="6">
        <f t="shared" si="103"/>
        <v>3.6166</v>
      </c>
      <c r="I1339" s="9">
        <f>(Table21[[#This Row],[Adj Close]]-Table21[[#This Row],[3-MA]])</f>
        <v>-3.279999999999994E-2</v>
      </c>
      <c r="J1339" s="5">
        <f t="shared" si="102"/>
        <v>1.0758399999999961E-3</v>
      </c>
      <c r="K1339" s="5">
        <f>ABS(Table21[[#This Row],[Erorr 2]])</f>
        <v>3.279999999999994E-2</v>
      </c>
      <c r="L1339" s="8">
        <f>Table21[[#This Row],[Abs Erorr 2]]/Table21[[#This Row],[Adj Close]]</f>
        <v>9.1522964451141078E-3</v>
      </c>
      <c r="M1339" s="6">
        <f t="shared" si="104"/>
        <v>3.4777999999999998</v>
      </c>
      <c r="N1339" s="11">
        <f>Table21[[#This Row],[Adj Close]]-Table21[[#This Row],[6-MA]]</f>
        <v>0.10600000000000032</v>
      </c>
      <c r="O1339" s="12">
        <f>(Table21[[#This Row],[Adj Close]]-M1339)^2</f>
        <v>1.1236000000000067E-2</v>
      </c>
      <c r="P1339" s="12">
        <f>ABS(Table21[[#This Row],[Erorr 3]])</f>
        <v>0.10600000000000032</v>
      </c>
      <c r="Q1339" s="182">
        <f>Table21[[#This Row],[Abs Erorr 3]]/Table21[[#This Row],[Adj Close]]</f>
        <v>2.9577543389698174E-2</v>
      </c>
    </row>
    <row r="1340" spans="1:17" x14ac:dyDescent="0.3">
      <c r="A1340" s="72">
        <v>45408</v>
      </c>
      <c r="B1340" s="95">
        <v>3.5935999999999999</v>
      </c>
      <c r="C1340" s="6">
        <f t="shared" si="101"/>
        <v>3.5838000000000001</v>
      </c>
      <c r="D1340" s="19">
        <f>Table21[[#This Row],[Adj Close]]-Table21[[#This Row],[Naive Trend ]]</f>
        <v>9.7999999999998089E-3</v>
      </c>
      <c r="E1340" s="7">
        <f t="shared" si="100"/>
        <v>9.6039999999996255E-5</v>
      </c>
      <c r="F1340" s="7">
        <f>ABS(Table21[[#This Row],[Erorr 1]])</f>
        <v>9.7999999999998089E-3</v>
      </c>
      <c r="G1340" s="8">
        <f>Table21[[#This Row],[Abs Erorr 1]]/Table21[[#This Row],[Adj Close]]</f>
        <v>2.7270703472840074E-3</v>
      </c>
      <c r="H1340" s="6">
        <f t="shared" si="103"/>
        <v>3.6001999999999996</v>
      </c>
      <c r="I1340" s="9">
        <f>(Table21[[#This Row],[Adj Close]]-Table21[[#This Row],[3-MA]])</f>
        <v>-6.5999999999997172E-3</v>
      </c>
      <c r="J1340" s="5">
        <f t="shared" si="102"/>
        <v>4.3559999999996269E-5</v>
      </c>
      <c r="K1340" s="5">
        <f>ABS(Table21[[#This Row],[Erorr 2]])</f>
        <v>6.5999999999997172E-3</v>
      </c>
      <c r="L1340" s="8">
        <f>Table21[[#This Row],[Abs Erorr 2]]/Table21[[#This Row],[Adj Close]]</f>
        <v>1.8365983971504111E-3</v>
      </c>
      <c r="M1340" s="6">
        <f t="shared" si="104"/>
        <v>3.5353499999999998</v>
      </c>
      <c r="N1340" s="11">
        <f>Table21[[#This Row],[Adj Close]]-Table21[[#This Row],[6-MA]]</f>
        <v>5.8250000000000135E-2</v>
      </c>
      <c r="O1340" s="12">
        <f>(Table21[[#This Row],[Adj Close]]-M1340)^2</f>
        <v>3.3930625000000159E-3</v>
      </c>
      <c r="P1340" s="12">
        <f>ABS(Table21[[#This Row],[Erorr 3]])</f>
        <v>5.8250000000000135E-2</v>
      </c>
      <c r="Q1340" s="182">
        <f>Table21[[#This Row],[Abs Erorr 3]]/Table21[[#This Row],[Adj Close]]</f>
        <v>1.6209372217275194E-2</v>
      </c>
    </row>
    <row r="1341" spans="1:17" x14ac:dyDescent="0.3">
      <c r="A1341" s="72">
        <v>45411</v>
      </c>
      <c r="B1341" s="95">
        <v>3.6232000000000002</v>
      </c>
      <c r="C1341" s="6">
        <f t="shared" si="101"/>
        <v>3.5935999999999999</v>
      </c>
      <c r="D1341" s="19">
        <f>Table21[[#This Row],[Adj Close]]-Table21[[#This Row],[Naive Trend ]]</f>
        <v>2.9600000000000293E-2</v>
      </c>
      <c r="E1341" s="7">
        <f t="shared" si="100"/>
        <v>8.7616000000001731E-4</v>
      </c>
      <c r="F1341" s="7">
        <f>ABS(Table21[[#This Row],[Erorr 1]])</f>
        <v>2.9600000000000293E-2</v>
      </c>
      <c r="G1341" s="8">
        <f>Table21[[#This Row],[Abs Erorr 1]]/Table21[[#This Row],[Adj Close]]</f>
        <v>8.1695738573637367E-3</v>
      </c>
      <c r="H1341" s="6">
        <f t="shared" si="103"/>
        <v>3.5903333333333336</v>
      </c>
      <c r="I1341" s="9">
        <f>(Table21[[#This Row],[Adj Close]]-Table21[[#This Row],[3-MA]])</f>
        <v>3.28666666666666E-2</v>
      </c>
      <c r="J1341" s="5">
        <f t="shared" si="102"/>
        <v>1.0802177777777735E-3</v>
      </c>
      <c r="K1341" s="5">
        <f>ABS(Table21[[#This Row],[Erorr 2]])</f>
        <v>3.28666666666666E-2</v>
      </c>
      <c r="L1341" s="8">
        <f>Table21[[#This Row],[Abs Erorr 2]]/Table21[[#This Row],[Adj Close]]</f>
        <v>9.0711709722528702E-3</v>
      </c>
      <c r="M1341" s="6">
        <f t="shared" si="104"/>
        <v>3.5750833333333336</v>
      </c>
      <c r="N1341" s="11">
        <f>Table21[[#This Row],[Adj Close]]-Table21[[#This Row],[6-MA]]</f>
        <v>4.8116666666666585E-2</v>
      </c>
      <c r="O1341" s="12">
        <f>(Table21[[#This Row],[Adj Close]]-M1341)^2</f>
        <v>2.3152136111111031E-3</v>
      </c>
      <c r="P1341" s="12">
        <f>ABS(Table21[[#This Row],[Erorr 3]])</f>
        <v>4.8116666666666585E-2</v>
      </c>
      <c r="Q1341" s="182">
        <f>Table21[[#This Row],[Abs Erorr 3]]/Table21[[#This Row],[Adj Close]]</f>
        <v>1.3280157503495966E-2</v>
      </c>
    </row>
    <row r="1342" spans="1:17" x14ac:dyDescent="0.3">
      <c r="A1342" s="72">
        <v>45412</v>
      </c>
      <c r="B1342" s="95">
        <v>3.5935999999999999</v>
      </c>
      <c r="C1342" s="6">
        <f t="shared" si="101"/>
        <v>3.6232000000000002</v>
      </c>
      <c r="D1342" s="19">
        <f>Table21[[#This Row],[Adj Close]]-Table21[[#This Row],[Naive Trend ]]</f>
        <v>-2.9600000000000293E-2</v>
      </c>
      <c r="E1342" s="7">
        <f t="shared" si="100"/>
        <v>8.7616000000001731E-4</v>
      </c>
      <c r="F1342" s="7">
        <f>ABS(Table21[[#This Row],[Erorr 1]])</f>
        <v>2.9600000000000293E-2</v>
      </c>
      <c r="G1342" s="8">
        <f>Table21[[#This Row],[Abs Erorr 1]]/Table21[[#This Row],[Adj Close]]</f>
        <v>8.2368655387356111E-3</v>
      </c>
      <c r="H1342" s="6">
        <f t="shared" si="103"/>
        <v>3.6002000000000005</v>
      </c>
      <c r="I1342" s="9">
        <f>(Table21[[#This Row],[Adj Close]]-Table21[[#This Row],[3-MA]])</f>
        <v>-6.6000000000006054E-3</v>
      </c>
      <c r="J1342" s="5">
        <f t="shared" si="102"/>
        <v>4.3560000000007992E-5</v>
      </c>
      <c r="K1342" s="5">
        <f>ABS(Table21[[#This Row],[Erorr 2]])</f>
        <v>6.6000000000006054E-3</v>
      </c>
      <c r="L1342" s="8">
        <f>Table21[[#This Row],[Abs Erorr 2]]/Table21[[#This Row],[Adj Close]]</f>
        <v>1.8365983971506583E-3</v>
      </c>
      <c r="M1342" s="6">
        <f t="shared" si="104"/>
        <v>3.6084000000000001</v>
      </c>
      <c r="N1342" s="11">
        <f>Table21[[#This Row],[Adj Close]]-Table21[[#This Row],[6-MA]]</f>
        <v>-1.4800000000000146E-2</v>
      </c>
      <c r="O1342" s="12">
        <f>(Table21[[#This Row],[Adj Close]]-M1342)^2</f>
        <v>2.1904000000000433E-4</v>
      </c>
      <c r="P1342" s="12">
        <f>ABS(Table21[[#This Row],[Erorr 3]])</f>
        <v>1.4800000000000146E-2</v>
      </c>
      <c r="Q1342" s="182">
        <f>Table21[[#This Row],[Abs Erorr 3]]/Table21[[#This Row],[Adj Close]]</f>
        <v>4.1184327693678056E-3</v>
      </c>
    </row>
    <row r="1343" spans="1:17" x14ac:dyDescent="0.3">
      <c r="A1343" s="72">
        <v>45413</v>
      </c>
      <c r="B1343" s="95">
        <v>3.5935999999999999</v>
      </c>
      <c r="C1343" s="6">
        <f t="shared" si="101"/>
        <v>3.5935999999999999</v>
      </c>
      <c r="D1343" s="19">
        <f>Table21[[#This Row],[Adj Close]]-Table21[[#This Row],[Naive Trend ]]</f>
        <v>0</v>
      </c>
      <c r="E1343" s="7">
        <f t="shared" si="100"/>
        <v>0</v>
      </c>
      <c r="F1343" s="7">
        <f>ABS(Table21[[#This Row],[Erorr 1]])</f>
        <v>0</v>
      </c>
      <c r="G1343" s="8">
        <f>Table21[[#This Row],[Abs Erorr 1]]/Table21[[#This Row],[Adj Close]]</f>
        <v>0</v>
      </c>
      <c r="H1343" s="6">
        <f t="shared" si="103"/>
        <v>3.6034666666666664</v>
      </c>
      <c r="I1343" s="9">
        <f>(Table21[[#This Row],[Adj Close]]-Table21[[#This Row],[3-MA]])</f>
        <v>-9.8666666666664682E-3</v>
      </c>
      <c r="J1343" s="5">
        <f t="shared" si="102"/>
        <v>9.7351111111107196E-5</v>
      </c>
      <c r="K1343" s="5">
        <f>ABS(Table21[[#This Row],[Erorr 2]])</f>
        <v>9.8666666666664682E-3</v>
      </c>
      <c r="L1343" s="8">
        <f>Table21[[#This Row],[Abs Erorr 2]]/Table21[[#This Row],[Adj Close]]</f>
        <v>2.7456218462451215E-3</v>
      </c>
      <c r="M1343" s="6">
        <f t="shared" si="104"/>
        <v>3.601833333333333</v>
      </c>
      <c r="N1343" s="11">
        <f>Table21[[#This Row],[Adj Close]]-Table21[[#This Row],[6-MA]]</f>
        <v>-8.2333333333330927E-3</v>
      </c>
      <c r="O1343" s="12">
        <f>(Table21[[#This Row],[Adj Close]]-M1343)^2</f>
        <v>6.778777777777382E-5</v>
      </c>
      <c r="P1343" s="12">
        <f>ABS(Table21[[#This Row],[Erorr 3]])</f>
        <v>8.2333333333330927E-3</v>
      </c>
      <c r="Q1343" s="182">
        <f>Table21[[#This Row],[Abs Erorr 3]]/Table21[[#This Row],[Adj Close]]</f>
        <v>2.2911101216977663E-3</v>
      </c>
    </row>
    <row r="1344" spans="1:17" x14ac:dyDescent="0.3">
      <c r="A1344" s="72">
        <v>45414</v>
      </c>
      <c r="B1344" s="95">
        <v>3.6133000000000002</v>
      </c>
      <c r="C1344" s="6">
        <f t="shared" si="101"/>
        <v>3.5935999999999999</v>
      </c>
      <c r="D1344" s="19">
        <f>Table21[[#This Row],[Adj Close]]-Table21[[#This Row],[Naive Trend ]]</f>
        <v>1.9700000000000273E-2</v>
      </c>
      <c r="E1344" s="7">
        <f t="shared" si="100"/>
        <v>3.8809000000001074E-4</v>
      </c>
      <c r="F1344" s="7">
        <f>ABS(Table21[[#This Row],[Erorr 1]])</f>
        <v>1.9700000000000273E-2</v>
      </c>
      <c r="G1344" s="8">
        <f>Table21[[#This Row],[Abs Erorr 1]]/Table21[[#This Row],[Adj Close]]</f>
        <v>5.4520798162345421E-3</v>
      </c>
      <c r="H1344" s="6">
        <f t="shared" si="103"/>
        <v>3.6034666666666664</v>
      </c>
      <c r="I1344" s="9">
        <f>(Table21[[#This Row],[Adj Close]]-Table21[[#This Row],[3-MA]])</f>
        <v>9.8333333333338047E-3</v>
      </c>
      <c r="J1344" s="5">
        <f t="shared" si="102"/>
        <v>9.6694444444453713E-5</v>
      </c>
      <c r="K1344" s="5">
        <f>ABS(Table21[[#This Row],[Erorr 2]])</f>
        <v>9.8333333333338047E-3</v>
      </c>
      <c r="L1344" s="8">
        <f>Table21[[#This Row],[Abs Erorr 2]]/Table21[[#This Row],[Adj Close]]</f>
        <v>2.7214273194403464E-3</v>
      </c>
      <c r="M1344" s="6">
        <f t="shared" si="104"/>
        <v>3.5968999999999998</v>
      </c>
      <c r="N1344" s="11">
        <f>Table21[[#This Row],[Adj Close]]-Table21[[#This Row],[6-MA]]</f>
        <v>1.6400000000000414E-2</v>
      </c>
      <c r="O1344" s="12">
        <f>(Table21[[#This Row],[Adj Close]]-M1344)^2</f>
        <v>2.6896000000001361E-4</v>
      </c>
      <c r="P1344" s="12">
        <f>ABS(Table21[[#This Row],[Erorr 3]])</f>
        <v>1.6400000000000414E-2</v>
      </c>
      <c r="Q1344" s="182">
        <f>Table21[[#This Row],[Abs Erorr 3]]/Table21[[#This Row],[Adj Close]]</f>
        <v>4.5387872581851528E-3</v>
      </c>
    </row>
    <row r="1345" spans="1:17" x14ac:dyDescent="0.3">
      <c r="A1345" s="72">
        <v>45415</v>
      </c>
      <c r="B1345" s="95">
        <v>3.633</v>
      </c>
      <c r="C1345" s="6">
        <f t="shared" si="101"/>
        <v>3.6133000000000002</v>
      </c>
      <c r="D1345" s="19">
        <f>Table21[[#This Row],[Adj Close]]-Table21[[#This Row],[Naive Trend ]]</f>
        <v>1.9699999999999829E-2</v>
      </c>
      <c r="E1345" s="7">
        <f t="shared" si="100"/>
        <v>3.8808999999999323E-4</v>
      </c>
      <c r="F1345" s="7">
        <f>ABS(Table21[[#This Row],[Erorr 1]])</f>
        <v>1.9699999999999829E-2</v>
      </c>
      <c r="G1345" s="8">
        <f>Table21[[#This Row],[Abs Erorr 1]]/Table21[[#This Row],[Adj Close]]</f>
        <v>5.4225158271400571E-3</v>
      </c>
      <c r="H1345" s="6">
        <f t="shared" si="103"/>
        <v>3.6001666666666665</v>
      </c>
      <c r="I1345" s="9">
        <f>(Table21[[#This Row],[Adj Close]]-Table21[[#This Row],[3-MA]])</f>
        <v>3.2833333333333492E-2</v>
      </c>
      <c r="J1345" s="5">
        <f t="shared" si="102"/>
        <v>1.0780277777777882E-3</v>
      </c>
      <c r="K1345" s="5">
        <f>ABS(Table21[[#This Row],[Erorr 2]])</f>
        <v>3.2833333333333492E-2</v>
      </c>
      <c r="L1345" s="8">
        <f>Table21[[#This Row],[Abs Erorr 2]]/Table21[[#This Row],[Adj Close]]</f>
        <v>9.037526378566885E-3</v>
      </c>
      <c r="M1345" s="6">
        <f t="shared" si="104"/>
        <v>3.6001833333333333</v>
      </c>
      <c r="N1345" s="11">
        <f>Table21[[#This Row],[Adj Close]]-Table21[[#This Row],[6-MA]]</f>
        <v>3.2816666666666716E-2</v>
      </c>
      <c r="O1345" s="12">
        <f>(Table21[[#This Row],[Adj Close]]-M1345)^2</f>
        <v>1.0769336111111144E-3</v>
      </c>
      <c r="P1345" s="12">
        <f>ABS(Table21[[#This Row],[Erorr 3]])</f>
        <v>3.2816666666666716E-2</v>
      </c>
      <c r="Q1345" s="182">
        <f>Table21[[#This Row],[Abs Erorr 3]]/Table21[[#This Row],[Adj Close]]</f>
        <v>9.0329388017249424E-3</v>
      </c>
    </row>
    <row r="1346" spans="1:17" x14ac:dyDescent="0.3">
      <c r="A1346" s="72">
        <v>45418</v>
      </c>
      <c r="B1346" s="95">
        <v>3.6625000000000001</v>
      </c>
      <c r="C1346" s="6">
        <f t="shared" si="101"/>
        <v>3.633</v>
      </c>
      <c r="D1346" s="19">
        <f>Table21[[#This Row],[Adj Close]]-Table21[[#This Row],[Naive Trend ]]</f>
        <v>2.9500000000000082E-2</v>
      </c>
      <c r="E1346" s="7">
        <f t="shared" si="100"/>
        <v>8.7025000000000481E-4</v>
      </c>
      <c r="F1346" s="7">
        <f>ABS(Table21[[#This Row],[Erorr 1]])</f>
        <v>2.9500000000000082E-2</v>
      </c>
      <c r="G1346" s="8">
        <f>Table21[[#This Row],[Abs Erorr 1]]/Table21[[#This Row],[Adj Close]]</f>
        <v>8.0546075085324454E-3</v>
      </c>
      <c r="H1346" s="6">
        <f t="shared" si="103"/>
        <v>3.6133000000000002</v>
      </c>
      <c r="I1346" s="9">
        <f>(Table21[[#This Row],[Adj Close]]-Table21[[#This Row],[3-MA]])</f>
        <v>4.919999999999991E-2</v>
      </c>
      <c r="J1346" s="5">
        <f t="shared" si="102"/>
        <v>2.4206399999999913E-3</v>
      </c>
      <c r="K1346" s="5">
        <f>ABS(Table21[[#This Row],[Erorr 2]])</f>
        <v>4.919999999999991E-2</v>
      </c>
      <c r="L1346" s="8">
        <f>Table21[[#This Row],[Abs Erorr 2]]/Table21[[#This Row],[Adj Close]]</f>
        <v>1.3433447098976084E-2</v>
      </c>
      <c r="M1346" s="6">
        <f t="shared" si="104"/>
        <v>3.6083833333333328</v>
      </c>
      <c r="N1346" s="11">
        <f>Table21[[#This Row],[Adj Close]]-Table21[[#This Row],[6-MA]]</f>
        <v>5.4116666666667257E-2</v>
      </c>
      <c r="O1346" s="12">
        <f>(Table21[[#This Row],[Adj Close]]-M1346)^2</f>
        <v>2.9286136111111752E-3</v>
      </c>
      <c r="P1346" s="12">
        <f>ABS(Table21[[#This Row],[Erorr 3]])</f>
        <v>5.4116666666667257E-2</v>
      </c>
      <c r="Q1346" s="182">
        <f>Table21[[#This Row],[Abs Erorr 3]]/Table21[[#This Row],[Adj Close]]</f>
        <v>1.4775881683731673E-2</v>
      </c>
    </row>
    <row r="1347" spans="1:17" x14ac:dyDescent="0.3">
      <c r="A1347" s="72">
        <v>45419</v>
      </c>
      <c r="B1347" s="95">
        <v>3.6821999999999999</v>
      </c>
      <c r="C1347" s="6">
        <f t="shared" si="101"/>
        <v>3.6625000000000001</v>
      </c>
      <c r="D1347" s="19">
        <f>Table21[[#This Row],[Adj Close]]-Table21[[#This Row],[Naive Trend ]]</f>
        <v>1.9699999999999829E-2</v>
      </c>
      <c r="E1347" s="7">
        <f t="shared" ref="E1347:E1410" si="105">(B1347-C1347)^2</f>
        <v>3.8808999999999323E-4</v>
      </c>
      <c r="F1347" s="7">
        <f>ABS(Table21[[#This Row],[Erorr 1]])</f>
        <v>1.9699999999999829E-2</v>
      </c>
      <c r="G1347" s="8">
        <f>Table21[[#This Row],[Abs Erorr 1]]/Table21[[#This Row],[Adj Close]]</f>
        <v>5.3500624626581471E-3</v>
      </c>
      <c r="H1347" s="6">
        <f t="shared" si="103"/>
        <v>3.6362666666666663</v>
      </c>
      <c r="I1347" s="9">
        <f>(Table21[[#This Row],[Adj Close]]-Table21[[#This Row],[3-MA]])</f>
        <v>4.5933333333333604E-2</v>
      </c>
      <c r="J1347" s="5">
        <f t="shared" si="102"/>
        <v>2.1098711111111361E-3</v>
      </c>
      <c r="K1347" s="5">
        <f>ABS(Table21[[#This Row],[Erorr 2]])</f>
        <v>4.5933333333333604E-2</v>
      </c>
      <c r="L1347" s="8">
        <f>Table21[[#This Row],[Abs Erorr 2]]/Table21[[#This Row],[Adj Close]]</f>
        <v>1.2474426520377384E-2</v>
      </c>
      <c r="M1347" s="6">
        <f t="shared" si="104"/>
        <v>3.6198666666666668</v>
      </c>
      <c r="N1347" s="11">
        <f>Table21[[#This Row],[Adj Close]]-Table21[[#This Row],[6-MA]]</f>
        <v>6.233333333333313E-2</v>
      </c>
      <c r="O1347" s="12">
        <f>(Table21[[#This Row],[Adj Close]]-M1347)^2</f>
        <v>3.8854444444444193E-3</v>
      </c>
      <c r="P1347" s="12">
        <f>ABS(Table21[[#This Row],[Erorr 3]])</f>
        <v>6.233333333333313E-2</v>
      </c>
      <c r="Q1347" s="182">
        <f>Table21[[#This Row],[Abs Erorr 3]]/Table21[[#This Row],[Adj Close]]</f>
        <v>1.6928285626346514E-2</v>
      </c>
    </row>
    <row r="1348" spans="1:17" x14ac:dyDescent="0.3">
      <c r="A1348" s="72">
        <v>45420</v>
      </c>
      <c r="B1348" s="95">
        <v>3.6724000000000001</v>
      </c>
      <c r="C1348" s="6">
        <f t="shared" ref="C1348:C1411" si="106">B1347</f>
        <v>3.6821999999999999</v>
      </c>
      <c r="D1348" s="19">
        <f>Table21[[#This Row],[Adj Close]]-Table21[[#This Row],[Naive Trend ]]</f>
        <v>-9.7999999999998089E-3</v>
      </c>
      <c r="E1348" s="7">
        <f t="shared" si="105"/>
        <v>9.6039999999996255E-5</v>
      </c>
      <c r="F1348" s="7">
        <f>ABS(Table21[[#This Row],[Erorr 1]])</f>
        <v>9.7999999999998089E-3</v>
      </c>
      <c r="G1348" s="8">
        <f>Table21[[#This Row],[Abs Erorr 1]]/Table21[[#This Row],[Adj Close]]</f>
        <v>2.6685546236792858E-3</v>
      </c>
      <c r="H1348" s="6">
        <f t="shared" si="103"/>
        <v>3.6592333333333333</v>
      </c>
      <c r="I1348" s="9">
        <f>(Table21[[#This Row],[Adj Close]]-Table21[[#This Row],[3-MA]])</f>
        <v>1.3166666666666771E-2</v>
      </c>
      <c r="J1348" s="5">
        <f t="shared" si="102"/>
        <v>1.7336111111111385E-4</v>
      </c>
      <c r="K1348" s="5">
        <f>ABS(Table21[[#This Row],[Erorr 2]])</f>
        <v>1.3166666666666771E-2</v>
      </c>
      <c r="L1348" s="8">
        <f>Table21[[#This Row],[Abs Erorr 2]]/Table21[[#This Row],[Adj Close]]</f>
        <v>3.5853029807936965E-3</v>
      </c>
      <c r="M1348" s="6">
        <f t="shared" si="104"/>
        <v>3.6296999999999997</v>
      </c>
      <c r="N1348" s="11">
        <f>Table21[[#This Row],[Adj Close]]-Table21[[#This Row],[6-MA]]</f>
        <v>4.2700000000000404E-2</v>
      </c>
      <c r="O1348" s="12">
        <f>(Table21[[#This Row],[Adj Close]]-M1348)^2</f>
        <v>1.8232900000000345E-3</v>
      </c>
      <c r="P1348" s="12">
        <f>ABS(Table21[[#This Row],[Erorr 3]])</f>
        <v>4.2700000000000404E-2</v>
      </c>
      <c r="Q1348" s="182">
        <f>Table21[[#This Row],[Abs Erorr 3]]/Table21[[#This Row],[Adj Close]]</f>
        <v>1.1627273717460081E-2</v>
      </c>
    </row>
    <row r="1349" spans="1:17" x14ac:dyDescent="0.3">
      <c r="A1349" s="72">
        <v>45421</v>
      </c>
      <c r="B1349" s="95">
        <v>3.6625000000000001</v>
      </c>
      <c r="C1349" s="6">
        <f t="shared" si="106"/>
        <v>3.6724000000000001</v>
      </c>
      <c r="D1349" s="19">
        <f>Table21[[#This Row],[Adj Close]]-Table21[[#This Row],[Naive Trend ]]</f>
        <v>-9.9000000000000199E-3</v>
      </c>
      <c r="E1349" s="7">
        <f t="shared" si="105"/>
        <v>9.8010000000000398E-5</v>
      </c>
      <c r="F1349" s="7">
        <f>ABS(Table21[[#This Row],[Erorr 1]])</f>
        <v>9.9000000000000199E-3</v>
      </c>
      <c r="G1349" s="8">
        <f>Table21[[#This Row],[Abs Erorr 1]]/Table21[[#This Row],[Adj Close]]</f>
        <v>2.7030716723549543E-3</v>
      </c>
      <c r="H1349" s="6">
        <f t="shared" si="103"/>
        <v>3.6723666666666666</v>
      </c>
      <c r="I1349" s="9">
        <f>(Table21[[#This Row],[Adj Close]]-Table21[[#This Row],[3-MA]])</f>
        <v>-9.8666666666664682E-3</v>
      </c>
      <c r="J1349" s="5">
        <f t="shared" ref="J1349:J1412" si="107">(B1349-H1349)^2</f>
        <v>9.7351111111107196E-5</v>
      </c>
      <c r="K1349" s="5">
        <f>ABS(Table21[[#This Row],[Erorr 2]])</f>
        <v>9.8666666666664682E-3</v>
      </c>
      <c r="L1349" s="8">
        <f>Table21[[#This Row],[Abs Erorr 2]]/Table21[[#This Row],[Adj Close]]</f>
        <v>2.6939704209328241E-3</v>
      </c>
      <c r="M1349" s="6">
        <f t="shared" si="104"/>
        <v>3.6428333333333334</v>
      </c>
      <c r="N1349" s="11">
        <f>Table21[[#This Row],[Adj Close]]-Table21[[#This Row],[6-MA]]</f>
        <v>1.9666666666666721E-2</v>
      </c>
      <c r="O1349" s="12">
        <f>(Table21[[#This Row],[Adj Close]]-M1349)^2</f>
        <v>3.8677777777777994E-4</v>
      </c>
      <c r="P1349" s="12">
        <f>ABS(Table21[[#This Row],[Erorr 3]])</f>
        <v>1.9666666666666721E-2</v>
      </c>
      <c r="Q1349" s="182">
        <f>Table21[[#This Row],[Abs Erorr 3]]/Table21[[#This Row],[Adj Close]]</f>
        <v>5.36973833902163E-3</v>
      </c>
    </row>
    <row r="1350" spans="1:17" x14ac:dyDescent="0.3">
      <c r="A1350" s="72">
        <v>45422</v>
      </c>
      <c r="B1350" s="95">
        <v>3.6625000000000001</v>
      </c>
      <c r="C1350" s="6">
        <f t="shared" si="106"/>
        <v>3.6625000000000001</v>
      </c>
      <c r="D1350" s="19">
        <f>Table21[[#This Row],[Adj Close]]-Table21[[#This Row],[Naive Trend ]]</f>
        <v>0</v>
      </c>
      <c r="E1350" s="7">
        <f t="shared" si="105"/>
        <v>0</v>
      </c>
      <c r="F1350" s="7">
        <f>ABS(Table21[[#This Row],[Erorr 1]])</f>
        <v>0</v>
      </c>
      <c r="G1350" s="8">
        <f>Table21[[#This Row],[Abs Erorr 1]]/Table21[[#This Row],[Adj Close]]</f>
        <v>0</v>
      </c>
      <c r="H1350" s="6">
        <f t="shared" ref="H1350:H1413" si="108">AVERAGE(B1347:B1349)</f>
        <v>3.6723666666666666</v>
      </c>
      <c r="I1350" s="9">
        <f>(Table21[[#This Row],[Adj Close]]-Table21[[#This Row],[3-MA]])</f>
        <v>-9.8666666666664682E-3</v>
      </c>
      <c r="J1350" s="5">
        <f t="shared" si="107"/>
        <v>9.7351111111107196E-5</v>
      </c>
      <c r="K1350" s="5">
        <f>ABS(Table21[[#This Row],[Erorr 2]])</f>
        <v>9.8666666666664682E-3</v>
      </c>
      <c r="L1350" s="8">
        <f>Table21[[#This Row],[Abs Erorr 2]]/Table21[[#This Row],[Adj Close]]</f>
        <v>2.6939704209328241E-3</v>
      </c>
      <c r="M1350" s="6">
        <f t="shared" si="104"/>
        <v>3.6543166666666669</v>
      </c>
      <c r="N1350" s="11">
        <f>Table21[[#This Row],[Adj Close]]-Table21[[#This Row],[6-MA]]</f>
        <v>8.1833333333332092E-3</v>
      </c>
      <c r="O1350" s="12">
        <f>(Table21[[#This Row],[Adj Close]]-M1350)^2</f>
        <v>6.6966944444442407E-5</v>
      </c>
      <c r="P1350" s="12">
        <f>ABS(Table21[[#This Row],[Erorr 3]])</f>
        <v>8.1833333333332092E-3</v>
      </c>
      <c r="Q1350" s="182">
        <f>Table21[[#This Row],[Abs Erorr 3]]/Table21[[#This Row],[Adj Close]]</f>
        <v>2.2343572241182823E-3</v>
      </c>
    </row>
    <row r="1351" spans="1:17" x14ac:dyDescent="0.3">
      <c r="A1351" s="72">
        <v>45425</v>
      </c>
      <c r="B1351" s="95">
        <v>3.7315</v>
      </c>
      <c r="C1351" s="6">
        <f t="shared" si="106"/>
        <v>3.6625000000000001</v>
      </c>
      <c r="D1351" s="19">
        <f>Table21[[#This Row],[Adj Close]]-Table21[[#This Row],[Naive Trend ]]</f>
        <v>6.899999999999995E-2</v>
      </c>
      <c r="E1351" s="7">
        <f t="shared" si="105"/>
        <v>4.7609999999999935E-3</v>
      </c>
      <c r="F1351" s="7">
        <f>ABS(Table21[[#This Row],[Erorr 1]])</f>
        <v>6.899999999999995E-2</v>
      </c>
      <c r="G1351" s="8">
        <f>Table21[[#This Row],[Abs Erorr 1]]/Table21[[#This Row],[Adj Close]]</f>
        <v>1.8491223368618505E-2</v>
      </c>
      <c r="H1351" s="6">
        <f t="shared" si="108"/>
        <v>3.6658000000000004</v>
      </c>
      <c r="I1351" s="9">
        <f>(Table21[[#This Row],[Adj Close]]-Table21[[#This Row],[3-MA]])</f>
        <v>6.5699999999999648E-2</v>
      </c>
      <c r="J1351" s="5">
        <f t="shared" si="107"/>
        <v>4.3164899999999541E-3</v>
      </c>
      <c r="K1351" s="5">
        <f>ABS(Table21[[#This Row],[Erorr 2]])</f>
        <v>6.5699999999999648E-2</v>
      </c>
      <c r="L1351" s="8">
        <f>Table21[[#This Row],[Abs Erorr 2]]/Table21[[#This Row],[Adj Close]]</f>
        <v>1.7606860511858408E-2</v>
      </c>
      <c r="M1351" s="6">
        <f t="shared" si="104"/>
        <v>3.6625166666666669</v>
      </c>
      <c r="N1351" s="11">
        <f>Table21[[#This Row],[Adj Close]]-Table21[[#This Row],[6-MA]]</f>
        <v>6.8983333333333174E-2</v>
      </c>
      <c r="O1351" s="12">
        <f>(Table21[[#This Row],[Adj Close]]-M1351)^2</f>
        <v>4.7587002777777559E-3</v>
      </c>
      <c r="P1351" s="12">
        <f>ABS(Table21[[#This Row],[Erorr 3]])</f>
        <v>6.8983333333333174E-2</v>
      </c>
      <c r="Q1351" s="182">
        <f>Table21[[#This Row],[Abs Erorr 3]]/Table21[[#This Row],[Adj Close]]</f>
        <v>1.8486756889543928E-2</v>
      </c>
    </row>
    <row r="1352" spans="1:17" x14ac:dyDescent="0.3">
      <c r="A1352" s="72">
        <v>45426</v>
      </c>
      <c r="B1352" s="95">
        <v>3.8693</v>
      </c>
      <c r="C1352" s="6">
        <f t="shared" si="106"/>
        <v>3.7315</v>
      </c>
      <c r="D1352" s="19">
        <f>Table21[[#This Row],[Adj Close]]-Table21[[#This Row],[Naive Trend ]]</f>
        <v>0.13779999999999992</v>
      </c>
      <c r="E1352" s="7">
        <f t="shared" si="105"/>
        <v>1.8988839999999979E-2</v>
      </c>
      <c r="F1352" s="7">
        <f>ABS(Table21[[#This Row],[Erorr 1]])</f>
        <v>0.13779999999999992</v>
      </c>
      <c r="G1352" s="8">
        <f>Table21[[#This Row],[Abs Erorr 1]]/Table21[[#This Row],[Adj Close]]</f>
        <v>3.561367689246115E-2</v>
      </c>
      <c r="H1352" s="6">
        <f t="shared" si="108"/>
        <v>3.6854999999999998</v>
      </c>
      <c r="I1352" s="9">
        <f>(Table21[[#This Row],[Adj Close]]-Table21[[#This Row],[3-MA]])</f>
        <v>0.18380000000000019</v>
      </c>
      <c r="J1352" s="5">
        <f t="shared" si="107"/>
        <v>3.3782440000000066E-2</v>
      </c>
      <c r="K1352" s="5">
        <f>ABS(Table21[[#This Row],[Erorr 2]])</f>
        <v>0.18380000000000019</v>
      </c>
      <c r="L1352" s="8">
        <f>Table21[[#This Row],[Abs Erorr 2]]/Table21[[#This Row],[Adj Close]]</f>
        <v>4.7502132168609358E-2</v>
      </c>
      <c r="M1352" s="6">
        <f t="shared" si="104"/>
        <v>3.6789333333333332</v>
      </c>
      <c r="N1352" s="11">
        <f>Table21[[#This Row],[Adj Close]]-Table21[[#This Row],[6-MA]]</f>
        <v>0.1903666666666668</v>
      </c>
      <c r="O1352" s="12">
        <f>(Table21[[#This Row],[Adj Close]]-M1352)^2</f>
        <v>3.6239467777777826E-2</v>
      </c>
      <c r="P1352" s="12">
        <f>ABS(Table21[[#This Row],[Erorr 3]])</f>
        <v>0.1903666666666668</v>
      </c>
      <c r="Q1352" s="182">
        <f>Table21[[#This Row],[Abs Erorr 3]]/Table21[[#This Row],[Adj Close]]</f>
        <v>4.9199252233392811E-2</v>
      </c>
    </row>
    <row r="1353" spans="1:17" x14ac:dyDescent="0.3">
      <c r="A1353" s="72">
        <v>45427</v>
      </c>
      <c r="B1353" s="95">
        <v>3.8102</v>
      </c>
      <c r="C1353" s="6">
        <f t="shared" si="106"/>
        <v>3.8693</v>
      </c>
      <c r="D1353" s="19">
        <f>Table21[[#This Row],[Adj Close]]-Table21[[#This Row],[Naive Trend ]]</f>
        <v>-5.909999999999993E-2</v>
      </c>
      <c r="E1353" s="7">
        <f t="shared" si="105"/>
        <v>3.4928099999999916E-3</v>
      </c>
      <c r="F1353" s="7">
        <f>ABS(Table21[[#This Row],[Erorr 1]])</f>
        <v>5.909999999999993E-2</v>
      </c>
      <c r="G1353" s="8">
        <f>Table21[[#This Row],[Abs Erorr 1]]/Table21[[#This Row],[Adj Close]]</f>
        <v>1.5510996798068324E-2</v>
      </c>
      <c r="H1353" s="6">
        <f t="shared" si="108"/>
        <v>3.7544333333333335</v>
      </c>
      <c r="I1353" s="9">
        <f>(Table21[[#This Row],[Adj Close]]-Table21[[#This Row],[3-MA]])</f>
        <v>5.576666666666652E-2</v>
      </c>
      <c r="J1353" s="5">
        <f t="shared" si="107"/>
        <v>3.1099211111110946E-3</v>
      </c>
      <c r="K1353" s="5">
        <f>ABS(Table21[[#This Row],[Erorr 2]])</f>
        <v>5.576666666666652E-2</v>
      </c>
      <c r="L1353" s="8">
        <f>Table21[[#This Row],[Abs Erorr 2]]/Table21[[#This Row],[Adj Close]]</f>
        <v>1.4636152083005227E-2</v>
      </c>
      <c r="M1353" s="6">
        <f t="shared" ref="M1353:M1416" si="109">AVERAGE(B1347:B1352)</f>
        <v>3.7133999999999996</v>
      </c>
      <c r="N1353" s="11">
        <f>Table21[[#This Row],[Adj Close]]-Table21[[#This Row],[6-MA]]</f>
        <v>9.6800000000000441E-2</v>
      </c>
      <c r="O1353" s="12">
        <f>(Table21[[#This Row],[Adj Close]]-M1353)^2</f>
        <v>9.3702400000000852E-3</v>
      </c>
      <c r="P1353" s="12">
        <f>ABS(Table21[[#This Row],[Erorr 3]])</f>
        <v>9.6800000000000441E-2</v>
      </c>
      <c r="Q1353" s="182">
        <f>Table21[[#This Row],[Abs Erorr 3]]/Table21[[#This Row],[Adj Close]]</f>
        <v>2.540549052543185E-2</v>
      </c>
    </row>
    <row r="1354" spans="1:17" x14ac:dyDescent="0.3">
      <c r="A1354" s="72">
        <v>45428</v>
      </c>
      <c r="B1354" s="95">
        <v>3.8201000000000001</v>
      </c>
      <c r="C1354" s="6">
        <f t="shared" si="106"/>
        <v>3.8102</v>
      </c>
      <c r="D1354" s="19">
        <f>Table21[[#This Row],[Adj Close]]-Table21[[#This Row],[Naive Trend ]]</f>
        <v>9.9000000000000199E-3</v>
      </c>
      <c r="E1354" s="7">
        <f t="shared" si="105"/>
        <v>9.8010000000000398E-5</v>
      </c>
      <c r="F1354" s="7">
        <f>ABS(Table21[[#This Row],[Erorr 1]])</f>
        <v>9.9000000000000199E-3</v>
      </c>
      <c r="G1354" s="8">
        <f>Table21[[#This Row],[Abs Erorr 1]]/Table21[[#This Row],[Adj Close]]</f>
        <v>2.5915551948901914E-3</v>
      </c>
      <c r="H1354" s="6">
        <f t="shared" si="108"/>
        <v>3.8036666666666665</v>
      </c>
      <c r="I1354" s="9">
        <f>(Table21[[#This Row],[Adj Close]]-Table21[[#This Row],[3-MA]])</f>
        <v>1.6433333333333522E-2</v>
      </c>
      <c r="J1354" s="5">
        <f t="shared" si="107"/>
        <v>2.7005444444445063E-4</v>
      </c>
      <c r="K1354" s="5">
        <f>ABS(Table21[[#This Row],[Erorr 2]])</f>
        <v>1.6433333333333522E-2</v>
      </c>
      <c r="L1354" s="8">
        <f>Table21[[#This Row],[Abs Erorr 2]]/Table21[[#This Row],[Adj Close]]</f>
        <v>4.3018071080164191E-3</v>
      </c>
      <c r="M1354" s="6">
        <f t="shared" si="109"/>
        <v>3.7347333333333332</v>
      </c>
      <c r="N1354" s="11">
        <f>Table21[[#This Row],[Adj Close]]-Table21[[#This Row],[6-MA]]</f>
        <v>8.5366666666666813E-2</v>
      </c>
      <c r="O1354" s="12">
        <f>(Table21[[#This Row],[Adj Close]]-M1354)^2</f>
        <v>7.2874677777778028E-3</v>
      </c>
      <c r="P1354" s="12">
        <f>ABS(Table21[[#This Row],[Erorr 3]])</f>
        <v>8.5366666666666813E-2</v>
      </c>
      <c r="Q1354" s="182">
        <f>Table21[[#This Row],[Abs Erorr 3]]/Table21[[#This Row],[Adj Close]]</f>
        <v>2.2346709946511036E-2</v>
      </c>
    </row>
    <row r="1355" spans="1:17" x14ac:dyDescent="0.3">
      <c r="A1355" s="72">
        <v>45429</v>
      </c>
      <c r="B1355" s="95">
        <v>3.8496000000000001</v>
      </c>
      <c r="C1355" s="6">
        <f t="shared" si="106"/>
        <v>3.8201000000000001</v>
      </c>
      <c r="D1355" s="19">
        <f>Table21[[#This Row],[Adj Close]]-Table21[[#This Row],[Naive Trend ]]</f>
        <v>2.9500000000000082E-2</v>
      </c>
      <c r="E1355" s="7">
        <f t="shared" si="105"/>
        <v>8.7025000000000481E-4</v>
      </c>
      <c r="F1355" s="7">
        <f>ABS(Table21[[#This Row],[Erorr 1]])</f>
        <v>2.9500000000000082E-2</v>
      </c>
      <c r="G1355" s="8">
        <f>Table21[[#This Row],[Abs Erorr 1]]/Table21[[#This Row],[Adj Close]]</f>
        <v>7.6631338320864717E-3</v>
      </c>
      <c r="H1355" s="6">
        <f t="shared" si="108"/>
        <v>3.8332000000000002</v>
      </c>
      <c r="I1355" s="9">
        <f>(Table21[[#This Row],[Adj Close]]-Table21[[#This Row],[3-MA]])</f>
        <v>1.639999999999997E-2</v>
      </c>
      <c r="J1355" s="5">
        <f t="shared" si="107"/>
        <v>2.6895999999999902E-4</v>
      </c>
      <c r="K1355" s="5">
        <f>ABS(Table21[[#This Row],[Erorr 2]])</f>
        <v>1.639999999999997E-2</v>
      </c>
      <c r="L1355" s="8">
        <f>Table21[[#This Row],[Abs Erorr 2]]/Table21[[#This Row],[Adj Close]]</f>
        <v>4.2601828761429676E-3</v>
      </c>
      <c r="M1355" s="6">
        <f t="shared" si="109"/>
        <v>3.7593499999999995</v>
      </c>
      <c r="N1355" s="11">
        <f>Table21[[#This Row],[Adj Close]]-Table21[[#This Row],[6-MA]]</f>
        <v>9.0250000000000608E-2</v>
      </c>
      <c r="O1355" s="12">
        <f>(Table21[[#This Row],[Adj Close]]-M1355)^2</f>
        <v>8.1450625000001088E-3</v>
      </c>
      <c r="P1355" s="12">
        <f>ABS(Table21[[#This Row],[Erorr 3]])</f>
        <v>9.0250000000000608E-2</v>
      </c>
      <c r="Q1355" s="182">
        <f>Table21[[#This Row],[Abs Erorr 3]]/Table21[[#This Row],[Adj Close]]</f>
        <v>2.344399418121379E-2</v>
      </c>
    </row>
    <row r="1356" spans="1:17" x14ac:dyDescent="0.3">
      <c r="A1356" s="72">
        <v>45432</v>
      </c>
      <c r="B1356" s="95">
        <v>3.7511999999999999</v>
      </c>
      <c r="C1356" s="6">
        <f t="shared" si="106"/>
        <v>3.8496000000000001</v>
      </c>
      <c r="D1356" s="19">
        <f>Table21[[#This Row],[Adj Close]]-Table21[[#This Row],[Naive Trend ]]</f>
        <v>-9.8400000000000265E-2</v>
      </c>
      <c r="E1356" s="7">
        <f t="shared" si="105"/>
        <v>9.6825600000000518E-3</v>
      </c>
      <c r="F1356" s="7">
        <f>ABS(Table21[[#This Row],[Erorr 1]])</f>
        <v>9.8400000000000265E-2</v>
      </c>
      <c r="G1356" s="8">
        <f>Table21[[#This Row],[Abs Erorr 1]]/Table21[[#This Row],[Adj Close]]</f>
        <v>2.6231605886116515E-2</v>
      </c>
      <c r="H1356" s="6">
        <f t="shared" si="108"/>
        <v>3.8266333333333336</v>
      </c>
      <c r="I1356" s="9">
        <f>(Table21[[#This Row],[Adj Close]]-Table21[[#This Row],[3-MA]])</f>
        <v>-7.5433333333333685E-2</v>
      </c>
      <c r="J1356" s="5">
        <f t="shared" si="107"/>
        <v>5.6901877777778311E-3</v>
      </c>
      <c r="K1356" s="5">
        <f>ABS(Table21[[#This Row],[Erorr 2]])</f>
        <v>7.5433333333333685E-2</v>
      </c>
      <c r="L1356" s="8">
        <f>Table21[[#This Row],[Abs Erorr 2]]/Table21[[#This Row],[Adj Close]]</f>
        <v>2.0109120636951826E-2</v>
      </c>
      <c r="M1356" s="6">
        <f t="shared" si="109"/>
        <v>3.7905333333333329</v>
      </c>
      <c r="N1356" s="11">
        <f>Table21[[#This Row],[Adj Close]]-Table21[[#This Row],[6-MA]]</f>
        <v>-3.9333333333332998E-2</v>
      </c>
      <c r="O1356" s="12">
        <f>(Table21[[#This Row],[Adj Close]]-M1356)^2</f>
        <v>1.5471111111110848E-3</v>
      </c>
      <c r="P1356" s="12">
        <f>ABS(Table21[[#This Row],[Erorr 3]])</f>
        <v>3.9333333333332998E-2</v>
      </c>
      <c r="Q1356" s="182">
        <f>Table21[[#This Row],[Abs Erorr 3]]/Table21[[#This Row],[Adj Close]]</f>
        <v>1.0485533518162988E-2</v>
      </c>
    </row>
    <row r="1357" spans="1:17" x14ac:dyDescent="0.3">
      <c r="A1357" s="72">
        <v>45433</v>
      </c>
      <c r="B1357" s="95">
        <v>3.7806999999999999</v>
      </c>
      <c r="C1357" s="6">
        <f t="shared" si="106"/>
        <v>3.7511999999999999</v>
      </c>
      <c r="D1357" s="19">
        <f>Table21[[#This Row],[Adj Close]]-Table21[[#This Row],[Naive Trend ]]</f>
        <v>2.9500000000000082E-2</v>
      </c>
      <c r="E1357" s="7">
        <f t="shared" si="105"/>
        <v>8.7025000000000481E-4</v>
      </c>
      <c r="F1357" s="7">
        <f>ABS(Table21[[#This Row],[Erorr 1]])</f>
        <v>2.9500000000000082E-2</v>
      </c>
      <c r="G1357" s="8">
        <f>Table21[[#This Row],[Abs Erorr 1]]/Table21[[#This Row],[Adj Close]]</f>
        <v>7.8027878435210632E-3</v>
      </c>
      <c r="H1357" s="6">
        <f t="shared" si="108"/>
        <v>3.8069666666666664</v>
      </c>
      <c r="I1357" s="9">
        <f>(Table21[[#This Row],[Adj Close]]-Table21[[#This Row],[3-MA]])</f>
        <v>-2.6266666666666438E-2</v>
      </c>
      <c r="J1357" s="5">
        <f t="shared" si="107"/>
        <v>6.8993777777776575E-4</v>
      </c>
      <c r="K1357" s="5">
        <f>ABS(Table21[[#This Row],[Erorr 2]])</f>
        <v>2.6266666666666438E-2</v>
      </c>
      <c r="L1357" s="8">
        <f>Table21[[#This Row],[Abs Erorr 2]]/Table21[[#This Row],[Adj Close]]</f>
        <v>6.9475670290333642E-3</v>
      </c>
      <c r="M1357" s="6">
        <f t="shared" si="109"/>
        <v>3.8053166666666667</v>
      </c>
      <c r="N1357" s="11">
        <f>Table21[[#This Row],[Adj Close]]-Table21[[#This Row],[6-MA]]</f>
        <v>-2.4616666666666731E-2</v>
      </c>
      <c r="O1357" s="12">
        <f>(Table21[[#This Row],[Adj Close]]-M1357)^2</f>
        <v>6.0598027777778092E-4</v>
      </c>
      <c r="P1357" s="12">
        <f>ABS(Table21[[#This Row],[Erorr 3]])</f>
        <v>2.4616666666666731E-2</v>
      </c>
      <c r="Q1357" s="182">
        <f>Table21[[#This Row],[Abs Erorr 3]]/Table21[[#This Row],[Adj Close]]</f>
        <v>6.5111399123619256E-3</v>
      </c>
    </row>
    <row r="1358" spans="1:17" x14ac:dyDescent="0.3">
      <c r="A1358" s="72">
        <v>45434</v>
      </c>
      <c r="B1358" s="95">
        <v>3.8889999999999998</v>
      </c>
      <c r="C1358" s="6">
        <f t="shared" si="106"/>
        <v>3.7806999999999999</v>
      </c>
      <c r="D1358" s="19">
        <f>Table21[[#This Row],[Adj Close]]-Table21[[#This Row],[Naive Trend ]]</f>
        <v>0.10829999999999984</v>
      </c>
      <c r="E1358" s="7">
        <f t="shared" si="105"/>
        <v>1.1728889999999966E-2</v>
      </c>
      <c r="F1358" s="7">
        <f>ABS(Table21[[#This Row],[Erorr 1]])</f>
        <v>0.10829999999999984</v>
      </c>
      <c r="G1358" s="8">
        <f>Table21[[#This Row],[Abs Erorr 1]]/Table21[[#This Row],[Adj Close]]</f>
        <v>2.7847775777834878E-2</v>
      </c>
      <c r="H1358" s="6">
        <f t="shared" si="108"/>
        <v>3.7938333333333332</v>
      </c>
      <c r="I1358" s="9">
        <f>(Table21[[#This Row],[Adj Close]]-Table21[[#This Row],[3-MA]])</f>
        <v>9.5166666666666622E-2</v>
      </c>
      <c r="J1358" s="5">
        <f t="shared" si="107"/>
        <v>9.0566944444444367E-3</v>
      </c>
      <c r="K1358" s="5">
        <f>ABS(Table21[[#This Row],[Erorr 2]])</f>
        <v>9.5166666666666622E-2</v>
      </c>
      <c r="L1358" s="8">
        <f>Table21[[#This Row],[Abs Erorr 2]]/Table21[[#This Row],[Adj Close]]</f>
        <v>2.4470729407731196E-2</v>
      </c>
      <c r="M1358" s="6">
        <f t="shared" si="109"/>
        <v>3.8135166666666667</v>
      </c>
      <c r="N1358" s="11">
        <f>Table21[[#This Row],[Adj Close]]-Table21[[#This Row],[6-MA]]</f>
        <v>7.5483333333333125E-2</v>
      </c>
      <c r="O1358" s="12">
        <f>(Table21[[#This Row],[Adj Close]]-M1358)^2</f>
        <v>5.6977336111110792E-3</v>
      </c>
      <c r="P1358" s="12">
        <f>ABS(Table21[[#This Row],[Erorr 3]])</f>
        <v>7.5483333333333125E-2</v>
      </c>
      <c r="Q1358" s="182">
        <f>Table21[[#This Row],[Abs Erorr 3]]/Table21[[#This Row],[Adj Close]]</f>
        <v>1.9409445444415821E-2</v>
      </c>
    </row>
    <row r="1359" spans="1:17" x14ac:dyDescent="0.3">
      <c r="A1359" s="72">
        <v>45435</v>
      </c>
      <c r="B1359" s="95">
        <v>3.7905000000000002</v>
      </c>
      <c r="C1359" s="6">
        <f t="shared" si="106"/>
        <v>3.8889999999999998</v>
      </c>
      <c r="D1359" s="19">
        <f>Table21[[#This Row],[Adj Close]]-Table21[[#This Row],[Naive Trend ]]</f>
        <v>-9.8499999999999588E-2</v>
      </c>
      <c r="E1359" s="7">
        <f t="shared" si="105"/>
        <v>9.7022499999999193E-3</v>
      </c>
      <c r="F1359" s="7">
        <f>ABS(Table21[[#This Row],[Erorr 1]])</f>
        <v>9.8499999999999588E-2</v>
      </c>
      <c r="G1359" s="8">
        <f>Table21[[#This Row],[Abs Erorr 1]]/Table21[[#This Row],[Adj Close]]</f>
        <v>2.5986017675768257E-2</v>
      </c>
      <c r="H1359" s="6">
        <f t="shared" si="108"/>
        <v>3.8069666666666664</v>
      </c>
      <c r="I1359" s="9">
        <f>(Table21[[#This Row],[Adj Close]]-Table21[[#This Row],[3-MA]])</f>
        <v>-1.6466666666666185E-2</v>
      </c>
      <c r="J1359" s="5">
        <f t="shared" si="107"/>
        <v>2.7115111111109528E-4</v>
      </c>
      <c r="K1359" s="5">
        <f>ABS(Table21[[#This Row],[Erorr 2]])</f>
        <v>1.6466666666666185E-2</v>
      </c>
      <c r="L1359" s="8">
        <f>Table21[[#This Row],[Abs Erorr 2]]/Table21[[#This Row],[Adj Close]]</f>
        <v>4.3441938178779014E-3</v>
      </c>
      <c r="M1359" s="6">
        <f t="shared" si="109"/>
        <v>3.8168000000000002</v>
      </c>
      <c r="N1359" s="11">
        <f>Table21[[#This Row],[Adj Close]]-Table21[[#This Row],[6-MA]]</f>
        <v>-2.629999999999999E-2</v>
      </c>
      <c r="O1359" s="12">
        <f>(Table21[[#This Row],[Adj Close]]-M1359)^2</f>
        <v>6.9168999999999947E-4</v>
      </c>
      <c r="P1359" s="12">
        <f>ABS(Table21[[#This Row],[Erorr 3]])</f>
        <v>2.629999999999999E-2</v>
      </c>
      <c r="Q1359" s="182">
        <f>Table21[[#This Row],[Abs Erorr 3]]/Table21[[#This Row],[Adj Close]]</f>
        <v>6.9383986281493174E-3</v>
      </c>
    </row>
    <row r="1360" spans="1:17" x14ac:dyDescent="0.3">
      <c r="A1360" s="72">
        <v>45436</v>
      </c>
      <c r="B1360" s="95">
        <v>3.7905000000000002</v>
      </c>
      <c r="C1360" s="6">
        <f t="shared" si="106"/>
        <v>3.7905000000000002</v>
      </c>
      <c r="D1360" s="19">
        <f>Table21[[#This Row],[Adj Close]]-Table21[[#This Row],[Naive Trend ]]</f>
        <v>0</v>
      </c>
      <c r="E1360" s="7">
        <f t="shared" si="105"/>
        <v>0</v>
      </c>
      <c r="F1360" s="7">
        <f>ABS(Table21[[#This Row],[Erorr 1]])</f>
        <v>0</v>
      </c>
      <c r="G1360" s="8">
        <f>Table21[[#This Row],[Abs Erorr 1]]/Table21[[#This Row],[Adj Close]]</f>
        <v>0</v>
      </c>
      <c r="H1360" s="6">
        <f t="shared" si="108"/>
        <v>3.8200666666666669</v>
      </c>
      <c r="I1360" s="9">
        <f>(Table21[[#This Row],[Adj Close]]-Table21[[#This Row],[3-MA]])</f>
        <v>-2.9566666666666741E-2</v>
      </c>
      <c r="J1360" s="5">
        <f t="shared" si="107"/>
        <v>8.7418777777778219E-4</v>
      </c>
      <c r="K1360" s="5">
        <f>ABS(Table21[[#This Row],[Erorr 2]])</f>
        <v>2.9566666666666741E-2</v>
      </c>
      <c r="L1360" s="8">
        <f>Table21[[#This Row],[Abs Erorr 2]]/Table21[[#This Row],[Adj Close]]</f>
        <v>7.8002022600360743E-3</v>
      </c>
      <c r="M1360" s="6">
        <f t="shared" si="109"/>
        <v>3.8135166666666667</v>
      </c>
      <c r="N1360" s="11">
        <f>Table21[[#This Row],[Adj Close]]-Table21[[#This Row],[6-MA]]</f>
        <v>-2.3016666666666463E-2</v>
      </c>
      <c r="O1360" s="12">
        <f>(Table21[[#This Row],[Adj Close]]-M1360)^2</f>
        <v>5.2976694444443508E-4</v>
      </c>
      <c r="P1360" s="12">
        <f>ABS(Table21[[#This Row],[Erorr 3]])</f>
        <v>2.3016666666666463E-2</v>
      </c>
      <c r="Q1360" s="182">
        <f>Table21[[#This Row],[Abs Erorr 3]]/Table21[[#This Row],[Adj Close]]</f>
        <v>6.0721980389569878E-3</v>
      </c>
    </row>
    <row r="1361" spans="1:17" x14ac:dyDescent="0.3">
      <c r="A1361" s="72">
        <v>45440</v>
      </c>
      <c r="B1361" s="95">
        <v>3.8102</v>
      </c>
      <c r="C1361" s="6">
        <f t="shared" si="106"/>
        <v>3.7905000000000002</v>
      </c>
      <c r="D1361" s="19">
        <f>Table21[[#This Row],[Adj Close]]-Table21[[#This Row],[Naive Trend ]]</f>
        <v>1.9699999999999829E-2</v>
      </c>
      <c r="E1361" s="7">
        <f t="shared" si="105"/>
        <v>3.8808999999999323E-4</v>
      </c>
      <c r="F1361" s="7">
        <f>ABS(Table21[[#This Row],[Erorr 1]])</f>
        <v>1.9699999999999829E-2</v>
      </c>
      <c r="G1361" s="8">
        <f>Table21[[#This Row],[Abs Erorr 1]]/Table21[[#This Row],[Adj Close]]</f>
        <v>5.1703322660227357E-3</v>
      </c>
      <c r="H1361" s="6">
        <f t="shared" si="108"/>
        <v>3.8233333333333337</v>
      </c>
      <c r="I1361" s="9">
        <f>(Table21[[#This Row],[Adj Close]]-Table21[[#This Row],[3-MA]])</f>
        <v>-1.3133333333333663E-2</v>
      </c>
      <c r="J1361" s="5">
        <f t="shared" si="107"/>
        <v>1.7248444444445312E-4</v>
      </c>
      <c r="K1361" s="5">
        <f>ABS(Table21[[#This Row],[Erorr 2]])</f>
        <v>1.3133333333333663E-2</v>
      </c>
      <c r="L1361" s="8">
        <f>Table21[[#This Row],[Abs Erorr 2]]/Table21[[#This Row],[Adj Close]]</f>
        <v>3.4468881773486071E-3</v>
      </c>
      <c r="M1361" s="6">
        <f t="shared" si="109"/>
        <v>3.8085833333333334</v>
      </c>
      <c r="N1361" s="11">
        <f>Table21[[#This Row],[Adj Close]]-Table21[[#This Row],[6-MA]]</f>
        <v>1.6166666666665996E-3</v>
      </c>
      <c r="O1361" s="12">
        <f>(Table21[[#This Row],[Adj Close]]-M1361)^2</f>
        <v>2.6136111111108944E-6</v>
      </c>
      <c r="P1361" s="12">
        <f>ABS(Table21[[#This Row],[Erorr 3]])</f>
        <v>1.6166666666665996E-3</v>
      </c>
      <c r="Q1361" s="182">
        <f>Table21[[#This Row],[Abs Erorr 3]]/Table21[[#This Row],[Adj Close]]</f>
        <v>4.2429968680557443E-4</v>
      </c>
    </row>
    <row r="1362" spans="1:17" x14ac:dyDescent="0.3">
      <c r="A1362" s="72">
        <v>45441</v>
      </c>
      <c r="B1362" s="95">
        <v>3.7019000000000002</v>
      </c>
      <c r="C1362" s="6">
        <f t="shared" si="106"/>
        <v>3.8102</v>
      </c>
      <c r="D1362" s="19">
        <f>Table21[[#This Row],[Adj Close]]-Table21[[#This Row],[Naive Trend ]]</f>
        <v>-0.10829999999999984</v>
      </c>
      <c r="E1362" s="7">
        <f t="shared" si="105"/>
        <v>1.1728889999999966E-2</v>
      </c>
      <c r="F1362" s="7">
        <f>ABS(Table21[[#This Row],[Erorr 1]])</f>
        <v>0.10829999999999984</v>
      </c>
      <c r="G1362" s="8">
        <f>Table21[[#This Row],[Abs Erorr 1]]/Table21[[#This Row],[Adj Close]]</f>
        <v>2.9255247305437704E-2</v>
      </c>
      <c r="H1362" s="6">
        <f t="shared" si="108"/>
        <v>3.7970666666666673</v>
      </c>
      <c r="I1362" s="9">
        <f>(Table21[[#This Row],[Adj Close]]-Table21[[#This Row],[3-MA]])</f>
        <v>-9.5166666666667066E-2</v>
      </c>
      <c r="J1362" s="5">
        <f t="shared" si="107"/>
        <v>9.0566944444445199E-3</v>
      </c>
      <c r="K1362" s="5">
        <f>ABS(Table21[[#This Row],[Erorr 2]])</f>
        <v>9.5166666666667066E-2</v>
      </c>
      <c r="L1362" s="8">
        <f>Table21[[#This Row],[Abs Erorr 2]]/Table21[[#This Row],[Adj Close]]</f>
        <v>2.5707519562026812E-2</v>
      </c>
      <c r="M1362" s="6">
        <f t="shared" si="109"/>
        <v>3.8020166666666668</v>
      </c>
      <c r="N1362" s="11">
        <f>Table21[[#This Row],[Adj Close]]-Table21[[#This Row],[6-MA]]</f>
        <v>-0.10011666666666663</v>
      </c>
      <c r="O1362" s="12">
        <f>(Table21[[#This Row],[Adj Close]]-M1362)^2</f>
        <v>1.0023346944444438E-2</v>
      </c>
      <c r="P1362" s="12">
        <f>ABS(Table21[[#This Row],[Erorr 3]])</f>
        <v>0.10011666666666663</v>
      </c>
      <c r="Q1362" s="182">
        <f>Table21[[#This Row],[Abs Erorr 3]]/Table21[[#This Row],[Adj Close]]</f>
        <v>2.7044670754657506E-2</v>
      </c>
    </row>
    <row r="1363" spans="1:17" x14ac:dyDescent="0.3">
      <c r="A1363" s="72">
        <v>45442</v>
      </c>
      <c r="B1363" s="95">
        <v>3.7905000000000002</v>
      </c>
      <c r="C1363" s="6">
        <f t="shared" si="106"/>
        <v>3.7019000000000002</v>
      </c>
      <c r="D1363" s="19">
        <f>Table21[[#This Row],[Adj Close]]-Table21[[#This Row],[Naive Trend ]]</f>
        <v>8.8600000000000012E-2</v>
      </c>
      <c r="E1363" s="7">
        <f t="shared" si="105"/>
        <v>7.8499600000000013E-3</v>
      </c>
      <c r="F1363" s="7">
        <f>ABS(Table21[[#This Row],[Erorr 1]])</f>
        <v>8.8600000000000012E-2</v>
      </c>
      <c r="G1363" s="8">
        <f>Table21[[#This Row],[Abs Erorr 1]]/Table21[[#This Row],[Adj Close]]</f>
        <v>2.3374225036274898E-2</v>
      </c>
      <c r="H1363" s="6">
        <f t="shared" si="108"/>
        <v>3.7675333333333332</v>
      </c>
      <c r="I1363" s="9">
        <f>(Table21[[#This Row],[Adj Close]]-Table21[[#This Row],[3-MA]])</f>
        <v>2.2966666666667024E-2</v>
      </c>
      <c r="J1363" s="5">
        <f t="shared" si="107"/>
        <v>5.2746777777779421E-4</v>
      </c>
      <c r="K1363" s="5">
        <f>ABS(Table21[[#This Row],[Erorr 2]])</f>
        <v>2.2966666666667024E-2</v>
      </c>
      <c r="L1363" s="8">
        <f>Table21[[#This Row],[Abs Erorr 2]]/Table21[[#This Row],[Adj Close]]</f>
        <v>6.059007167040502E-3</v>
      </c>
      <c r="M1363" s="6">
        <f t="shared" si="109"/>
        <v>3.7937999999999996</v>
      </c>
      <c r="N1363" s="11">
        <f>Table21[[#This Row],[Adj Close]]-Table21[[#This Row],[6-MA]]</f>
        <v>-3.2999999999994145E-3</v>
      </c>
      <c r="O1363" s="12">
        <f>(Table21[[#This Row],[Adj Close]]-M1363)^2</f>
        <v>1.0889999999996137E-5</v>
      </c>
      <c r="P1363" s="12">
        <f>ABS(Table21[[#This Row],[Erorr 3]])</f>
        <v>3.2999999999994145E-3</v>
      </c>
      <c r="Q1363" s="182">
        <f>Table21[[#This Row],[Abs Erorr 3]]/Table21[[#This Row],[Adj Close]]</f>
        <v>8.7059754649766903E-4</v>
      </c>
    </row>
    <row r="1364" spans="1:17" x14ac:dyDescent="0.3">
      <c r="A1364" s="72">
        <v>45443</v>
      </c>
      <c r="B1364" s="95">
        <v>3.8397999999999999</v>
      </c>
      <c r="C1364" s="6">
        <f t="shared" si="106"/>
        <v>3.7905000000000002</v>
      </c>
      <c r="D1364" s="19">
        <f>Table21[[#This Row],[Adj Close]]-Table21[[#This Row],[Naive Trend ]]</f>
        <v>4.9299999999999677E-2</v>
      </c>
      <c r="E1364" s="7">
        <f t="shared" si="105"/>
        <v>2.4304899999999683E-3</v>
      </c>
      <c r="F1364" s="7">
        <f>ABS(Table21[[#This Row],[Erorr 1]])</f>
        <v>4.9299999999999677E-2</v>
      </c>
      <c r="G1364" s="8">
        <f>Table21[[#This Row],[Abs Erorr 1]]/Table21[[#This Row],[Adj Close]]</f>
        <v>1.2839210375540309E-2</v>
      </c>
      <c r="H1364" s="6">
        <f t="shared" si="108"/>
        <v>3.7675333333333332</v>
      </c>
      <c r="I1364" s="9">
        <f>(Table21[[#This Row],[Adj Close]]-Table21[[#This Row],[3-MA]])</f>
        <v>7.2266666666666701E-2</v>
      </c>
      <c r="J1364" s="5">
        <f t="shared" si="107"/>
        <v>5.2224711111111162E-3</v>
      </c>
      <c r="K1364" s="5">
        <f>ABS(Table21[[#This Row],[Erorr 2]])</f>
        <v>7.2266666666666701E-2</v>
      </c>
      <c r="L1364" s="8">
        <f>Table21[[#This Row],[Abs Erorr 2]]/Table21[[#This Row],[Adj Close]]</f>
        <v>1.8820424674896273E-2</v>
      </c>
      <c r="M1364" s="6">
        <f t="shared" si="109"/>
        <v>3.7954333333333339</v>
      </c>
      <c r="N1364" s="11">
        <f>Table21[[#This Row],[Adj Close]]-Table21[[#This Row],[6-MA]]</f>
        <v>4.4366666666665999E-2</v>
      </c>
      <c r="O1364" s="12">
        <f>(Table21[[#This Row],[Adj Close]]-M1364)^2</f>
        <v>1.968401111111052E-3</v>
      </c>
      <c r="P1364" s="12">
        <f>ABS(Table21[[#This Row],[Erorr 3]])</f>
        <v>4.4366666666665999E-2</v>
      </c>
      <c r="Q1364" s="182">
        <f>Table21[[#This Row],[Abs Erorr 3]]/Table21[[#This Row],[Adj Close]]</f>
        <v>1.1554421237217043E-2</v>
      </c>
    </row>
    <row r="1365" spans="1:17" x14ac:dyDescent="0.3">
      <c r="A1365" s="72">
        <v>45446</v>
      </c>
      <c r="B1365" s="95">
        <v>3.8889999999999998</v>
      </c>
      <c r="C1365" s="6">
        <f t="shared" si="106"/>
        <v>3.8397999999999999</v>
      </c>
      <c r="D1365" s="19">
        <f>Table21[[#This Row],[Adj Close]]-Table21[[#This Row],[Naive Trend ]]</f>
        <v>4.919999999999991E-2</v>
      </c>
      <c r="E1365" s="7">
        <f t="shared" si="105"/>
        <v>2.4206399999999913E-3</v>
      </c>
      <c r="F1365" s="7">
        <f>ABS(Table21[[#This Row],[Erorr 1]])</f>
        <v>4.919999999999991E-2</v>
      </c>
      <c r="G1365" s="8">
        <f>Table21[[#This Row],[Abs Erorr 1]]/Table21[[#This Row],[Adj Close]]</f>
        <v>1.2651067112368197E-2</v>
      </c>
      <c r="H1365" s="6">
        <f t="shared" si="108"/>
        <v>3.7774000000000001</v>
      </c>
      <c r="I1365" s="9">
        <f>(Table21[[#This Row],[Adj Close]]-Table21[[#This Row],[3-MA]])</f>
        <v>0.1115999999999997</v>
      </c>
      <c r="J1365" s="5">
        <f t="shared" si="107"/>
        <v>1.2454559999999932E-2</v>
      </c>
      <c r="K1365" s="5">
        <f>ABS(Table21[[#This Row],[Erorr 2]])</f>
        <v>0.1115999999999997</v>
      </c>
      <c r="L1365" s="8">
        <f>Table21[[#This Row],[Abs Erorr 2]]/Table21[[#This Row],[Adj Close]]</f>
        <v>2.8696322962201003E-2</v>
      </c>
      <c r="M1365" s="6">
        <f t="shared" si="109"/>
        <v>3.7872333333333335</v>
      </c>
      <c r="N1365" s="11">
        <f>Table21[[#This Row],[Adj Close]]-Table21[[#This Row],[6-MA]]</f>
        <v>0.10176666666666634</v>
      </c>
      <c r="O1365" s="12">
        <f>(Table21[[#This Row],[Adj Close]]-M1365)^2</f>
        <v>1.0356454444444378E-2</v>
      </c>
      <c r="P1365" s="12">
        <f>ABS(Table21[[#This Row],[Erorr 3]])</f>
        <v>0.10176666666666634</v>
      </c>
      <c r="Q1365" s="182">
        <f>Table21[[#This Row],[Abs Erorr 3]]/Table21[[#This Row],[Adj Close]]</f>
        <v>2.6167823776463445E-2</v>
      </c>
    </row>
    <row r="1366" spans="1:17" x14ac:dyDescent="0.3">
      <c r="A1366" s="72">
        <v>45447</v>
      </c>
      <c r="B1366" s="95">
        <v>3.8791000000000002</v>
      </c>
      <c r="C1366" s="6">
        <f t="shared" si="106"/>
        <v>3.8889999999999998</v>
      </c>
      <c r="D1366" s="19">
        <f>Table21[[#This Row],[Adj Close]]-Table21[[#This Row],[Naive Trend ]]</f>
        <v>-9.8999999999995758E-3</v>
      </c>
      <c r="E1366" s="7">
        <f t="shared" si="105"/>
        <v>9.8009999999991603E-5</v>
      </c>
      <c r="F1366" s="7">
        <f>ABS(Table21[[#This Row],[Erorr 1]])</f>
        <v>9.8999999999995758E-3</v>
      </c>
      <c r="G1366" s="8">
        <f>Table21[[#This Row],[Abs Erorr 1]]/Table21[[#This Row],[Adj Close]]</f>
        <v>2.5521383826144143E-3</v>
      </c>
      <c r="H1366" s="6">
        <f t="shared" si="108"/>
        <v>3.8397666666666663</v>
      </c>
      <c r="I1366" s="9">
        <f>(Table21[[#This Row],[Adj Close]]-Table21[[#This Row],[3-MA]])</f>
        <v>3.9333333333333886E-2</v>
      </c>
      <c r="J1366" s="5">
        <f t="shared" si="107"/>
        <v>1.5471111111111547E-3</v>
      </c>
      <c r="K1366" s="5">
        <f>ABS(Table21[[#This Row],[Erorr 2]])</f>
        <v>3.9333333333333886E-2</v>
      </c>
      <c r="L1366" s="8">
        <f>Table21[[#This Row],[Abs Erorr 2]]/Table21[[#This Row],[Adj Close]]</f>
        <v>1.0139809062239664E-2</v>
      </c>
      <c r="M1366" s="6">
        <f t="shared" si="109"/>
        <v>3.8036499999999998</v>
      </c>
      <c r="N1366" s="11">
        <f>Table21[[#This Row],[Adj Close]]-Table21[[#This Row],[6-MA]]</f>
        <v>7.5450000000000461E-2</v>
      </c>
      <c r="O1366" s="12">
        <f>(Table21[[#This Row],[Adj Close]]-M1366)^2</f>
        <v>5.69270250000007E-3</v>
      </c>
      <c r="P1366" s="12">
        <f>ABS(Table21[[#This Row],[Erorr 3]])</f>
        <v>7.5450000000000461E-2</v>
      </c>
      <c r="Q1366" s="182">
        <f>Table21[[#This Row],[Abs Erorr 3]]/Table21[[#This Row],[Adj Close]]</f>
        <v>1.9450387976592626E-2</v>
      </c>
    </row>
    <row r="1367" spans="1:17" x14ac:dyDescent="0.3">
      <c r="A1367" s="72">
        <v>45448</v>
      </c>
      <c r="B1367" s="95">
        <v>3.9184999999999999</v>
      </c>
      <c r="C1367" s="6">
        <f t="shared" si="106"/>
        <v>3.8791000000000002</v>
      </c>
      <c r="D1367" s="19">
        <f>Table21[[#This Row],[Adj Close]]-Table21[[#This Row],[Naive Trend ]]</f>
        <v>3.9399999999999658E-2</v>
      </c>
      <c r="E1367" s="7">
        <f t="shared" si="105"/>
        <v>1.5523599999999729E-3</v>
      </c>
      <c r="F1367" s="7">
        <f>ABS(Table21[[#This Row],[Erorr 1]])</f>
        <v>3.9399999999999658E-2</v>
      </c>
      <c r="G1367" s="8">
        <f>Table21[[#This Row],[Abs Erorr 1]]/Table21[[#This Row],[Adj Close]]</f>
        <v>1.0054867934158392E-2</v>
      </c>
      <c r="H1367" s="6">
        <f t="shared" si="108"/>
        <v>3.8693000000000004</v>
      </c>
      <c r="I1367" s="9">
        <f>(Table21[[#This Row],[Adj Close]]-Table21[[#This Row],[3-MA]])</f>
        <v>4.9199999999999466E-2</v>
      </c>
      <c r="J1367" s="5">
        <f t="shared" si="107"/>
        <v>2.4206399999999475E-3</v>
      </c>
      <c r="K1367" s="5">
        <f>ABS(Table21[[#This Row],[Erorr 2]])</f>
        <v>4.9199999999999466E-2</v>
      </c>
      <c r="L1367" s="8">
        <f>Table21[[#This Row],[Abs Erorr 2]]/Table21[[#This Row],[Adj Close]]</f>
        <v>1.2555824933009944E-2</v>
      </c>
      <c r="M1367" s="6">
        <f t="shared" si="109"/>
        <v>3.8184166666666672</v>
      </c>
      <c r="N1367" s="11">
        <f>Table21[[#This Row],[Adj Close]]-Table21[[#This Row],[6-MA]]</f>
        <v>0.10008333333333264</v>
      </c>
      <c r="O1367" s="12">
        <f>(Table21[[#This Row],[Adj Close]]-M1367)^2</f>
        <v>1.0016673611110971E-2</v>
      </c>
      <c r="P1367" s="12">
        <f>ABS(Table21[[#This Row],[Erorr 3]])</f>
        <v>0.10008333333333264</v>
      </c>
      <c r="Q1367" s="182">
        <f>Table21[[#This Row],[Abs Erorr 3]]/Table21[[#This Row],[Adj Close]]</f>
        <v>2.5541236017183271E-2</v>
      </c>
    </row>
    <row r="1368" spans="1:17" x14ac:dyDescent="0.3">
      <c r="A1368" s="72">
        <v>45449</v>
      </c>
      <c r="B1368" s="95">
        <v>3.8889999999999998</v>
      </c>
      <c r="C1368" s="6">
        <f t="shared" si="106"/>
        <v>3.9184999999999999</v>
      </c>
      <c r="D1368" s="19">
        <f>Table21[[#This Row],[Adj Close]]-Table21[[#This Row],[Naive Trend ]]</f>
        <v>-2.9500000000000082E-2</v>
      </c>
      <c r="E1368" s="7">
        <f t="shared" si="105"/>
        <v>8.7025000000000481E-4</v>
      </c>
      <c r="F1368" s="7">
        <f>ABS(Table21[[#This Row],[Erorr 1]])</f>
        <v>2.9500000000000082E-2</v>
      </c>
      <c r="G1368" s="8">
        <f>Table21[[#This Row],[Abs Erorr 1]]/Table21[[#This Row],[Adj Close]]</f>
        <v>7.5854975572126728E-3</v>
      </c>
      <c r="H1368" s="6">
        <f t="shared" si="108"/>
        <v>3.8955333333333333</v>
      </c>
      <c r="I1368" s="9">
        <f>(Table21[[#This Row],[Adj Close]]-Table21[[#This Row],[3-MA]])</f>
        <v>-6.533333333333502E-3</v>
      </c>
      <c r="J1368" s="5">
        <f t="shared" si="107"/>
        <v>4.2684444444446645E-5</v>
      </c>
      <c r="K1368" s="5">
        <f>ABS(Table21[[#This Row],[Erorr 2]])</f>
        <v>6.533333333333502E-3</v>
      </c>
      <c r="L1368" s="8">
        <f>Table21[[#This Row],[Abs Erorr 2]]/Table21[[#This Row],[Adj Close]]</f>
        <v>1.6799520013714329E-3</v>
      </c>
      <c r="M1368" s="6">
        <f t="shared" si="109"/>
        <v>3.8364666666666665</v>
      </c>
      <c r="N1368" s="11">
        <f>Table21[[#This Row],[Adj Close]]-Table21[[#This Row],[6-MA]]</f>
        <v>5.2533333333333321E-2</v>
      </c>
      <c r="O1368" s="12">
        <f>(Table21[[#This Row],[Adj Close]]-M1368)^2</f>
        <v>2.7597511111111099E-3</v>
      </c>
      <c r="P1368" s="12">
        <f>ABS(Table21[[#This Row],[Erorr 3]])</f>
        <v>5.2533333333333321E-2</v>
      </c>
      <c r="Q1368" s="182">
        <f>Table21[[#This Row],[Abs Erorr 3]]/Table21[[#This Row],[Adj Close]]</f>
        <v>1.3508185480414842E-2</v>
      </c>
    </row>
    <row r="1369" spans="1:17" x14ac:dyDescent="0.3">
      <c r="A1369" s="72">
        <v>45450</v>
      </c>
      <c r="B1369" s="95">
        <v>3.8496000000000001</v>
      </c>
      <c r="C1369" s="6">
        <f t="shared" si="106"/>
        <v>3.8889999999999998</v>
      </c>
      <c r="D1369" s="19">
        <f>Table21[[#This Row],[Adj Close]]-Table21[[#This Row],[Naive Trend ]]</f>
        <v>-3.9399999999999658E-2</v>
      </c>
      <c r="E1369" s="7">
        <f t="shared" si="105"/>
        <v>1.5523599999999729E-3</v>
      </c>
      <c r="F1369" s="7">
        <f>ABS(Table21[[#This Row],[Erorr 1]])</f>
        <v>3.9399999999999658E-2</v>
      </c>
      <c r="G1369" s="8">
        <f>Table21[[#This Row],[Abs Erorr 1]]/Table21[[#This Row],[Adj Close]]</f>
        <v>1.0234829592684866E-2</v>
      </c>
      <c r="H1369" s="6">
        <f t="shared" si="108"/>
        <v>3.8955333333333333</v>
      </c>
      <c r="I1369" s="9">
        <f>(Table21[[#This Row],[Adj Close]]-Table21[[#This Row],[3-MA]])</f>
        <v>-4.5933333333333159E-2</v>
      </c>
      <c r="J1369" s="5">
        <f t="shared" si="107"/>
        <v>2.1098711111110953E-3</v>
      </c>
      <c r="K1369" s="5">
        <f>ABS(Table21[[#This Row],[Erorr 2]])</f>
        <v>4.5933333333333159E-2</v>
      </c>
      <c r="L1369" s="8">
        <f>Table21[[#This Row],[Abs Erorr 2]]/Table21[[#This Row],[Adj Close]]</f>
        <v>1.1931975616514224E-2</v>
      </c>
      <c r="M1369" s="6">
        <f t="shared" si="109"/>
        <v>3.8676499999999994</v>
      </c>
      <c r="N1369" s="11">
        <f>Table21[[#This Row],[Adj Close]]-Table21[[#This Row],[6-MA]]</f>
        <v>-1.8049999999999233E-2</v>
      </c>
      <c r="O1369" s="12">
        <f>(Table21[[#This Row],[Adj Close]]-M1369)^2</f>
        <v>3.2580249999997234E-4</v>
      </c>
      <c r="P1369" s="12">
        <f>ABS(Table21[[#This Row],[Erorr 3]])</f>
        <v>1.8049999999999233E-2</v>
      </c>
      <c r="Q1369" s="182">
        <f>Table21[[#This Row],[Abs Erorr 3]]/Table21[[#This Row],[Adj Close]]</f>
        <v>4.6887988362425276E-3</v>
      </c>
    </row>
    <row r="1370" spans="1:17" x14ac:dyDescent="0.3">
      <c r="A1370" s="72">
        <v>45453</v>
      </c>
      <c r="B1370" s="95">
        <v>3.7806999999999999</v>
      </c>
      <c r="C1370" s="6">
        <f t="shared" si="106"/>
        <v>3.8496000000000001</v>
      </c>
      <c r="D1370" s="19">
        <f>Table21[[#This Row],[Adj Close]]-Table21[[#This Row],[Naive Trend ]]</f>
        <v>-6.8900000000000183E-2</v>
      </c>
      <c r="E1370" s="7">
        <f t="shared" si="105"/>
        <v>4.7472100000000251E-3</v>
      </c>
      <c r="F1370" s="7">
        <f>ABS(Table21[[#This Row],[Erorr 1]])</f>
        <v>6.8900000000000183E-2</v>
      </c>
      <c r="G1370" s="8">
        <f>Table21[[#This Row],[Abs Erorr 1]]/Table21[[#This Row],[Adj Close]]</f>
        <v>1.8224138387071227E-2</v>
      </c>
      <c r="H1370" s="6">
        <f t="shared" si="108"/>
        <v>3.8856999999999999</v>
      </c>
      <c r="I1370" s="9">
        <f>(Table21[[#This Row],[Adj Close]]-Table21[[#This Row],[3-MA]])</f>
        <v>-0.10499999999999998</v>
      </c>
      <c r="J1370" s="5">
        <f t="shared" si="107"/>
        <v>1.1024999999999997E-2</v>
      </c>
      <c r="K1370" s="5">
        <f>ABS(Table21[[#This Row],[Erorr 2]])</f>
        <v>0.10499999999999998</v>
      </c>
      <c r="L1370" s="8">
        <f>Table21[[#This Row],[Abs Erorr 2]]/Table21[[#This Row],[Adj Close]]</f>
        <v>2.7772634697278278E-2</v>
      </c>
      <c r="M1370" s="6">
        <f t="shared" si="109"/>
        <v>3.8774999999999999</v>
      </c>
      <c r="N1370" s="11">
        <f>Table21[[#This Row],[Adj Close]]-Table21[[#This Row],[6-MA]]</f>
        <v>-9.6799999999999997E-2</v>
      </c>
      <c r="O1370" s="12">
        <f>(Table21[[#This Row],[Adj Close]]-M1370)^2</f>
        <v>9.3702400000000002E-3</v>
      </c>
      <c r="P1370" s="12">
        <f>ABS(Table21[[#This Row],[Erorr 3]])</f>
        <v>9.6799999999999997E-2</v>
      </c>
      <c r="Q1370" s="182">
        <f>Table21[[#This Row],[Abs Erorr 3]]/Table21[[#This Row],[Adj Close]]</f>
        <v>2.5603724178062264E-2</v>
      </c>
    </row>
    <row r="1371" spans="1:17" x14ac:dyDescent="0.3">
      <c r="A1371" s="72">
        <v>45454</v>
      </c>
      <c r="B1371" s="95">
        <v>3.7412999999999998</v>
      </c>
      <c r="C1371" s="6">
        <f t="shared" si="106"/>
        <v>3.7806999999999999</v>
      </c>
      <c r="D1371" s="19">
        <f>Table21[[#This Row],[Adj Close]]-Table21[[#This Row],[Naive Trend ]]</f>
        <v>-3.9400000000000102E-2</v>
      </c>
      <c r="E1371" s="7">
        <f t="shared" si="105"/>
        <v>1.552360000000008E-3</v>
      </c>
      <c r="F1371" s="7">
        <f>ABS(Table21[[#This Row],[Erorr 1]])</f>
        <v>3.9400000000000102E-2</v>
      </c>
      <c r="G1371" s="8">
        <f>Table21[[#This Row],[Abs Erorr 1]]/Table21[[#This Row],[Adj Close]]</f>
        <v>1.0531098815919628E-2</v>
      </c>
      <c r="H1371" s="6">
        <f t="shared" si="108"/>
        <v>3.8397666666666663</v>
      </c>
      <c r="I1371" s="9">
        <f>(Table21[[#This Row],[Adj Close]]-Table21[[#This Row],[3-MA]])</f>
        <v>-9.846666666666648E-2</v>
      </c>
      <c r="J1371" s="5">
        <f t="shared" si="107"/>
        <v>9.6956844444444079E-3</v>
      </c>
      <c r="K1371" s="5">
        <f>ABS(Table21[[#This Row],[Erorr 2]])</f>
        <v>9.846666666666648E-2</v>
      </c>
      <c r="L1371" s="8">
        <f>Table21[[#This Row],[Abs Erorr 2]]/Table21[[#This Row],[Adj Close]]</f>
        <v>2.6318837480733031E-2</v>
      </c>
      <c r="M1371" s="6">
        <f t="shared" si="109"/>
        <v>3.8676499999999998</v>
      </c>
      <c r="N1371" s="11">
        <f>Table21[[#This Row],[Adj Close]]-Table21[[#This Row],[6-MA]]</f>
        <v>-0.12634999999999996</v>
      </c>
      <c r="O1371" s="12">
        <f>(Table21[[#This Row],[Adj Close]]-M1371)^2</f>
        <v>1.5964322499999989E-2</v>
      </c>
      <c r="P1371" s="12">
        <f>ABS(Table21[[#This Row],[Erorr 3]])</f>
        <v>0.12634999999999996</v>
      </c>
      <c r="Q1371" s="182">
        <f>Table21[[#This Row],[Abs Erorr 3]]/Table21[[#This Row],[Adj Close]]</f>
        <v>3.377168363937668E-2</v>
      </c>
    </row>
    <row r="1372" spans="1:17" x14ac:dyDescent="0.3">
      <c r="A1372" s="72">
        <v>45455</v>
      </c>
      <c r="B1372" s="95">
        <v>3.7511999999999999</v>
      </c>
      <c r="C1372" s="6">
        <f t="shared" si="106"/>
        <v>3.7412999999999998</v>
      </c>
      <c r="D1372" s="19">
        <f>Table21[[#This Row],[Adj Close]]-Table21[[#This Row],[Naive Trend ]]</f>
        <v>9.9000000000000199E-3</v>
      </c>
      <c r="E1372" s="7">
        <f t="shared" si="105"/>
        <v>9.8010000000000398E-5</v>
      </c>
      <c r="F1372" s="7">
        <f>ABS(Table21[[#This Row],[Erorr 1]])</f>
        <v>9.9000000000000199E-3</v>
      </c>
      <c r="G1372" s="8">
        <f>Table21[[#This Row],[Abs Erorr 1]]/Table21[[#This Row],[Adj Close]]</f>
        <v>2.6391554702495258E-3</v>
      </c>
      <c r="H1372" s="6">
        <f t="shared" si="108"/>
        <v>3.7905333333333338</v>
      </c>
      <c r="I1372" s="9">
        <f>(Table21[[#This Row],[Adj Close]]-Table21[[#This Row],[3-MA]])</f>
        <v>-3.9333333333333886E-2</v>
      </c>
      <c r="J1372" s="5">
        <f t="shared" si="107"/>
        <v>1.5471111111111547E-3</v>
      </c>
      <c r="K1372" s="5">
        <f>ABS(Table21[[#This Row],[Erorr 2]])</f>
        <v>3.9333333333333886E-2</v>
      </c>
      <c r="L1372" s="8">
        <f>Table21[[#This Row],[Abs Erorr 2]]/Table21[[#This Row],[Adj Close]]</f>
        <v>1.0485533518163224E-2</v>
      </c>
      <c r="M1372" s="6">
        <f t="shared" si="109"/>
        <v>3.8430333333333331</v>
      </c>
      <c r="N1372" s="11">
        <f>Table21[[#This Row],[Adj Close]]-Table21[[#This Row],[6-MA]]</f>
        <v>-9.1833333333333211E-2</v>
      </c>
      <c r="O1372" s="12">
        <f>(Table21[[#This Row],[Adj Close]]-M1372)^2</f>
        <v>8.4333611111110894E-3</v>
      </c>
      <c r="P1372" s="12">
        <f>ABS(Table21[[#This Row],[Erorr 3]])</f>
        <v>9.1833333333333211E-2</v>
      </c>
      <c r="Q1372" s="182">
        <f>Table21[[#This Row],[Abs Erorr 3]]/Table21[[#This Row],[Adj Close]]</f>
        <v>2.448105495130444E-2</v>
      </c>
    </row>
    <row r="1373" spans="1:17" x14ac:dyDescent="0.3">
      <c r="A1373" s="72">
        <v>45456</v>
      </c>
      <c r="B1373" s="95">
        <v>3.6526999999999998</v>
      </c>
      <c r="C1373" s="6">
        <f t="shared" si="106"/>
        <v>3.7511999999999999</v>
      </c>
      <c r="D1373" s="19">
        <f>Table21[[#This Row],[Adj Close]]-Table21[[#This Row],[Naive Trend ]]</f>
        <v>-9.8500000000000032E-2</v>
      </c>
      <c r="E1373" s="7">
        <f t="shared" si="105"/>
        <v>9.702250000000006E-3</v>
      </c>
      <c r="F1373" s="7">
        <f>ABS(Table21[[#This Row],[Erorr 1]])</f>
        <v>9.8500000000000032E-2</v>
      </c>
      <c r="G1373" s="8">
        <f>Table21[[#This Row],[Abs Erorr 1]]/Table21[[#This Row],[Adj Close]]</f>
        <v>2.6966353656199534E-2</v>
      </c>
      <c r="H1373" s="6">
        <f t="shared" si="108"/>
        <v>3.7577333333333329</v>
      </c>
      <c r="I1373" s="9">
        <f>(Table21[[#This Row],[Adj Close]]-Table21[[#This Row],[3-MA]])</f>
        <v>-0.10503333333333309</v>
      </c>
      <c r="J1373" s="5">
        <f t="shared" si="107"/>
        <v>1.1032001111111059E-2</v>
      </c>
      <c r="K1373" s="5">
        <f>ABS(Table21[[#This Row],[Erorr 2]])</f>
        <v>0.10503333333333309</v>
      </c>
      <c r="L1373" s="8">
        <f>Table21[[#This Row],[Abs Erorr 2]]/Table21[[#This Row],[Adj Close]]</f>
        <v>2.8754984897016753E-2</v>
      </c>
      <c r="M1373" s="6">
        <f t="shared" si="109"/>
        <v>3.8217166666666667</v>
      </c>
      <c r="N1373" s="11">
        <f>Table21[[#This Row],[Adj Close]]-Table21[[#This Row],[6-MA]]</f>
        <v>-0.16901666666666681</v>
      </c>
      <c r="O1373" s="12">
        <f>(Table21[[#This Row],[Adj Close]]-M1373)^2</f>
        <v>2.8566633611111163E-2</v>
      </c>
      <c r="P1373" s="12">
        <f>ABS(Table21[[#This Row],[Erorr 3]])</f>
        <v>0.16901666666666681</v>
      </c>
      <c r="Q1373" s="182">
        <f>Table21[[#This Row],[Abs Erorr 3]]/Table21[[#This Row],[Adj Close]]</f>
        <v>4.627170768655154E-2</v>
      </c>
    </row>
    <row r="1374" spans="1:17" x14ac:dyDescent="0.3">
      <c r="A1374" s="72">
        <v>45457</v>
      </c>
      <c r="B1374" s="95">
        <v>3.5640999999999998</v>
      </c>
      <c r="C1374" s="6">
        <f t="shared" si="106"/>
        <v>3.6526999999999998</v>
      </c>
      <c r="D1374" s="19">
        <f>Table21[[#This Row],[Adj Close]]-Table21[[#This Row],[Naive Trend ]]</f>
        <v>-8.8600000000000012E-2</v>
      </c>
      <c r="E1374" s="7">
        <f t="shared" si="105"/>
        <v>7.8499600000000013E-3</v>
      </c>
      <c r="F1374" s="7">
        <f>ABS(Table21[[#This Row],[Erorr 1]])</f>
        <v>8.8600000000000012E-2</v>
      </c>
      <c r="G1374" s="8">
        <f>Table21[[#This Row],[Abs Erorr 1]]/Table21[[#This Row],[Adj Close]]</f>
        <v>2.4859010689935752E-2</v>
      </c>
      <c r="H1374" s="6">
        <f t="shared" si="108"/>
        <v>3.7150666666666665</v>
      </c>
      <c r="I1374" s="9">
        <f>(Table21[[#This Row],[Adj Close]]-Table21[[#This Row],[3-MA]])</f>
        <v>-0.15096666666666669</v>
      </c>
      <c r="J1374" s="5">
        <f t="shared" si="107"/>
        <v>2.2790934444444452E-2</v>
      </c>
      <c r="K1374" s="5">
        <f>ABS(Table21[[#This Row],[Erorr 2]])</f>
        <v>0.15096666666666669</v>
      </c>
      <c r="L1374" s="8">
        <f>Table21[[#This Row],[Abs Erorr 2]]/Table21[[#This Row],[Adj Close]]</f>
        <v>4.2357584429916863E-2</v>
      </c>
      <c r="M1374" s="6">
        <f t="shared" si="109"/>
        <v>3.7774166666666669</v>
      </c>
      <c r="N1374" s="11">
        <f>Table21[[#This Row],[Adj Close]]-Table21[[#This Row],[6-MA]]</f>
        <v>-0.21331666666666704</v>
      </c>
      <c r="O1374" s="12">
        <f>(Table21[[#This Row],[Adj Close]]-M1374)^2</f>
        <v>4.5504000277777935E-2</v>
      </c>
      <c r="P1374" s="12">
        <f>ABS(Table21[[#This Row],[Erorr 3]])</f>
        <v>0.21331666666666704</v>
      </c>
      <c r="Q1374" s="182">
        <f>Table21[[#This Row],[Abs Erorr 3]]/Table21[[#This Row],[Adj Close]]</f>
        <v>5.9851481907541047E-2</v>
      </c>
    </row>
    <row r="1375" spans="1:17" x14ac:dyDescent="0.3">
      <c r="A1375" s="72">
        <v>45460</v>
      </c>
      <c r="B1375" s="95">
        <v>3.633</v>
      </c>
      <c r="C1375" s="6">
        <f t="shared" si="106"/>
        <v>3.5640999999999998</v>
      </c>
      <c r="D1375" s="19">
        <f>Table21[[#This Row],[Adj Close]]-Table21[[#This Row],[Naive Trend ]]</f>
        <v>6.8900000000000183E-2</v>
      </c>
      <c r="E1375" s="7">
        <f t="shared" si="105"/>
        <v>4.7472100000000251E-3</v>
      </c>
      <c r="F1375" s="7">
        <f>ABS(Table21[[#This Row],[Erorr 1]])</f>
        <v>6.8900000000000183E-2</v>
      </c>
      <c r="G1375" s="8">
        <f>Table21[[#This Row],[Abs Erorr 1]]/Table21[[#This Row],[Adj Close]]</f>
        <v>1.8965042664464679E-2</v>
      </c>
      <c r="H1375" s="6">
        <f t="shared" si="108"/>
        <v>3.6560000000000001</v>
      </c>
      <c r="I1375" s="9">
        <f>(Table21[[#This Row],[Adj Close]]-Table21[[#This Row],[3-MA]])</f>
        <v>-2.3000000000000131E-2</v>
      </c>
      <c r="J1375" s="5">
        <f t="shared" si="107"/>
        <v>5.2900000000000603E-4</v>
      </c>
      <c r="K1375" s="5">
        <f>ABS(Table21[[#This Row],[Erorr 2]])</f>
        <v>2.3000000000000131E-2</v>
      </c>
      <c r="L1375" s="8">
        <f>Table21[[#This Row],[Abs Erorr 2]]/Table21[[#This Row],[Adj Close]]</f>
        <v>6.3308560418387366E-3</v>
      </c>
      <c r="M1375" s="6">
        <f t="shared" si="109"/>
        <v>3.7232666666666669</v>
      </c>
      <c r="N1375" s="11">
        <f>Table21[[#This Row],[Adj Close]]-Table21[[#This Row],[6-MA]]</f>
        <v>-9.0266666666666939E-2</v>
      </c>
      <c r="O1375" s="12">
        <f>(Table21[[#This Row],[Adj Close]]-M1375)^2</f>
        <v>8.14807111111116E-3</v>
      </c>
      <c r="P1375" s="12">
        <f>ABS(Table21[[#This Row],[Erorr 3]])</f>
        <v>9.0266666666666939E-2</v>
      </c>
      <c r="Q1375" s="182">
        <f>Table21[[#This Row],[Abs Erorr 3]]/Table21[[#This Row],[Adj Close]]</f>
        <v>2.484631617579602E-2</v>
      </c>
    </row>
    <row r="1376" spans="1:17" x14ac:dyDescent="0.3">
      <c r="A1376" s="72">
        <v>45461</v>
      </c>
      <c r="B1376" s="95">
        <v>3.6232000000000002</v>
      </c>
      <c r="C1376" s="6">
        <f t="shared" si="106"/>
        <v>3.633</v>
      </c>
      <c r="D1376" s="19">
        <f>Table21[[#This Row],[Adj Close]]-Table21[[#This Row],[Naive Trend ]]</f>
        <v>-9.7999999999998089E-3</v>
      </c>
      <c r="E1376" s="7">
        <f t="shared" si="105"/>
        <v>9.6039999999996255E-5</v>
      </c>
      <c r="F1376" s="7">
        <f>ABS(Table21[[#This Row],[Erorr 1]])</f>
        <v>9.7999999999998089E-3</v>
      </c>
      <c r="G1376" s="8">
        <f>Table21[[#This Row],[Abs Erorr 1]]/Table21[[#This Row],[Adj Close]]</f>
        <v>2.704791344667644E-3</v>
      </c>
      <c r="H1376" s="6">
        <f t="shared" si="108"/>
        <v>3.6165999999999996</v>
      </c>
      <c r="I1376" s="9">
        <f>(Table21[[#This Row],[Adj Close]]-Table21[[#This Row],[3-MA]])</f>
        <v>6.6000000000006054E-3</v>
      </c>
      <c r="J1376" s="5">
        <f t="shared" si="107"/>
        <v>4.3560000000007992E-5</v>
      </c>
      <c r="K1376" s="5">
        <f>ABS(Table21[[#This Row],[Erorr 2]])</f>
        <v>6.6000000000006054E-3</v>
      </c>
      <c r="L1376" s="8">
        <f>Table21[[#This Row],[Abs Erorr 2]]/Table21[[#This Row],[Adj Close]]</f>
        <v>1.8215941708988202E-3</v>
      </c>
      <c r="M1376" s="6">
        <f t="shared" si="109"/>
        <v>3.6871666666666663</v>
      </c>
      <c r="N1376" s="11">
        <f>Table21[[#This Row],[Adj Close]]-Table21[[#This Row],[6-MA]]</f>
        <v>-6.3966666666666061E-2</v>
      </c>
      <c r="O1376" s="12">
        <f>(Table21[[#This Row],[Adj Close]]-M1376)^2</f>
        <v>4.0917344444443672E-3</v>
      </c>
      <c r="P1376" s="12">
        <f>ABS(Table21[[#This Row],[Erorr 3]])</f>
        <v>6.3966666666666061E-2</v>
      </c>
      <c r="Q1376" s="182">
        <f>Table21[[#This Row],[Abs Erorr 3]]/Table21[[#This Row],[Adj Close]]</f>
        <v>1.7654743504820616E-2</v>
      </c>
    </row>
    <row r="1377" spans="1:17" x14ac:dyDescent="0.3">
      <c r="A1377" s="72">
        <v>45463</v>
      </c>
      <c r="B1377" s="95">
        <v>3.6034999999999999</v>
      </c>
      <c r="C1377" s="6">
        <f t="shared" si="106"/>
        <v>3.6232000000000002</v>
      </c>
      <c r="D1377" s="19">
        <f>Table21[[#This Row],[Adj Close]]-Table21[[#This Row],[Naive Trend ]]</f>
        <v>-1.9700000000000273E-2</v>
      </c>
      <c r="E1377" s="7">
        <f t="shared" si="105"/>
        <v>3.8809000000001074E-4</v>
      </c>
      <c r="F1377" s="7">
        <f>ABS(Table21[[#This Row],[Erorr 1]])</f>
        <v>1.9700000000000273E-2</v>
      </c>
      <c r="G1377" s="8">
        <f>Table21[[#This Row],[Abs Erorr 1]]/Table21[[#This Row],[Adj Close]]</f>
        <v>5.466907173581316E-3</v>
      </c>
      <c r="H1377" s="6">
        <f t="shared" si="108"/>
        <v>3.6067666666666667</v>
      </c>
      <c r="I1377" s="9">
        <f>(Table21[[#This Row],[Adj Close]]-Table21[[#This Row],[3-MA]])</f>
        <v>-3.266666666666751E-3</v>
      </c>
      <c r="J1377" s="5">
        <f t="shared" si="107"/>
        <v>1.0671111111111661E-5</v>
      </c>
      <c r="K1377" s="5">
        <f>ABS(Table21[[#This Row],[Erorr 2]])</f>
        <v>3.266666666666751E-3</v>
      </c>
      <c r="L1377" s="8">
        <f>Table21[[#This Row],[Abs Erorr 2]]/Table21[[#This Row],[Adj Close]]</f>
        <v>9.0652606262432386E-4</v>
      </c>
      <c r="M1377" s="6">
        <f t="shared" si="109"/>
        <v>3.6609166666666666</v>
      </c>
      <c r="N1377" s="11">
        <f>Table21[[#This Row],[Adj Close]]-Table21[[#This Row],[6-MA]]</f>
        <v>-5.7416666666666671E-2</v>
      </c>
      <c r="O1377" s="12">
        <f>(Table21[[#This Row],[Adj Close]]-M1377)^2</f>
        <v>3.2966736111111118E-3</v>
      </c>
      <c r="P1377" s="12">
        <f>ABS(Table21[[#This Row],[Erorr 3]])</f>
        <v>5.7416666666666671E-2</v>
      </c>
      <c r="Q1377" s="182">
        <f>Table21[[#This Row],[Abs Erorr 3]]/Table21[[#This Row],[Adj Close]]</f>
        <v>1.5933583090513855E-2</v>
      </c>
    </row>
    <row r="1378" spans="1:17" x14ac:dyDescent="0.3">
      <c r="A1378" s="72">
        <v>45464</v>
      </c>
      <c r="B1378" s="95">
        <v>3.6232000000000002</v>
      </c>
      <c r="C1378" s="6">
        <f t="shared" si="106"/>
        <v>3.6034999999999999</v>
      </c>
      <c r="D1378" s="19">
        <f>Table21[[#This Row],[Adj Close]]-Table21[[#This Row],[Naive Trend ]]</f>
        <v>1.9700000000000273E-2</v>
      </c>
      <c r="E1378" s="7">
        <f t="shared" si="105"/>
        <v>3.8809000000001074E-4</v>
      </c>
      <c r="F1378" s="7">
        <f>ABS(Table21[[#This Row],[Erorr 1]])</f>
        <v>1.9700000000000273E-2</v>
      </c>
      <c r="G1378" s="8">
        <f>Table21[[#This Row],[Abs Erorr 1]]/Table21[[#This Row],[Adj Close]]</f>
        <v>5.4371826010157515E-3</v>
      </c>
      <c r="H1378" s="6">
        <f t="shared" si="108"/>
        <v>3.6198999999999999</v>
      </c>
      <c r="I1378" s="9">
        <f>(Table21[[#This Row],[Adj Close]]-Table21[[#This Row],[3-MA]])</f>
        <v>3.3000000000003027E-3</v>
      </c>
      <c r="J1378" s="5">
        <f t="shared" si="107"/>
        <v>1.0890000000001998E-5</v>
      </c>
      <c r="K1378" s="5">
        <f>ABS(Table21[[#This Row],[Erorr 2]])</f>
        <v>3.3000000000003027E-3</v>
      </c>
      <c r="L1378" s="8">
        <f>Table21[[#This Row],[Abs Erorr 2]]/Table21[[#This Row],[Adj Close]]</f>
        <v>9.1079708544941011E-4</v>
      </c>
      <c r="M1378" s="6">
        <f t="shared" si="109"/>
        <v>3.63795</v>
      </c>
      <c r="N1378" s="11">
        <f>Table21[[#This Row],[Adj Close]]-Table21[[#This Row],[6-MA]]</f>
        <v>-1.4749999999999819E-2</v>
      </c>
      <c r="O1378" s="12">
        <f>(Table21[[#This Row],[Adj Close]]-M1378)^2</f>
        <v>2.1756249999999464E-4</v>
      </c>
      <c r="P1378" s="12">
        <f>ABS(Table21[[#This Row],[Erorr 3]])</f>
        <v>1.4749999999999819E-2</v>
      </c>
      <c r="Q1378" s="182">
        <f>Table21[[#This Row],[Abs Erorr 3]]/Table21[[#This Row],[Adj Close]]</f>
        <v>4.0709869728416366E-3</v>
      </c>
    </row>
    <row r="1379" spans="1:17" x14ac:dyDescent="0.3">
      <c r="A1379" s="72">
        <v>45467</v>
      </c>
      <c r="B1379" s="95">
        <v>3.6724000000000001</v>
      </c>
      <c r="C1379" s="6">
        <f t="shared" si="106"/>
        <v>3.6232000000000002</v>
      </c>
      <c r="D1379" s="19">
        <f>Table21[[#This Row],[Adj Close]]-Table21[[#This Row],[Naive Trend ]]</f>
        <v>4.919999999999991E-2</v>
      </c>
      <c r="E1379" s="7">
        <f t="shared" si="105"/>
        <v>2.4206399999999913E-3</v>
      </c>
      <c r="F1379" s="7">
        <f>ABS(Table21[[#This Row],[Erorr 1]])</f>
        <v>4.919999999999991E-2</v>
      </c>
      <c r="G1379" s="8">
        <f>Table21[[#This Row],[Abs Erorr 1]]/Table21[[#This Row],[Adj Close]]</f>
        <v>1.3397233416839099E-2</v>
      </c>
      <c r="H1379" s="6">
        <f t="shared" si="108"/>
        <v>3.6166333333333331</v>
      </c>
      <c r="I1379" s="9">
        <f>(Table21[[#This Row],[Adj Close]]-Table21[[#This Row],[3-MA]])</f>
        <v>5.5766666666666964E-2</v>
      </c>
      <c r="J1379" s="5">
        <f t="shared" si="107"/>
        <v>3.1099211111111445E-3</v>
      </c>
      <c r="K1379" s="5">
        <f>ABS(Table21[[#This Row],[Erorr 2]])</f>
        <v>5.5766666666666964E-2</v>
      </c>
      <c r="L1379" s="8">
        <f>Table21[[#This Row],[Abs Erorr 2]]/Table21[[#This Row],[Adj Close]]</f>
        <v>1.5185346549032502E-2</v>
      </c>
      <c r="M1379" s="6">
        <f t="shared" si="109"/>
        <v>3.6166166666666668</v>
      </c>
      <c r="N1379" s="11">
        <f>Table21[[#This Row],[Adj Close]]-Table21[[#This Row],[6-MA]]</f>
        <v>5.5783333333333296E-2</v>
      </c>
      <c r="O1379" s="12">
        <f>(Table21[[#This Row],[Adj Close]]-M1379)^2</f>
        <v>3.1117802777777736E-3</v>
      </c>
      <c r="P1379" s="12">
        <f>ABS(Table21[[#This Row],[Erorr 3]])</f>
        <v>5.5783333333333296E-2</v>
      </c>
      <c r="Q1379" s="182">
        <f>Table21[[#This Row],[Abs Erorr 3]]/Table21[[#This Row],[Adj Close]]</f>
        <v>1.5189884907235949E-2</v>
      </c>
    </row>
    <row r="1380" spans="1:17" x14ac:dyDescent="0.3">
      <c r="A1380" s="72">
        <v>45468</v>
      </c>
      <c r="B1380" s="95">
        <v>3.6724000000000001</v>
      </c>
      <c r="C1380" s="6">
        <f t="shared" si="106"/>
        <v>3.6724000000000001</v>
      </c>
      <c r="D1380" s="19">
        <f>Table21[[#This Row],[Adj Close]]-Table21[[#This Row],[Naive Trend ]]</f>
        <v>0</v>
      </c>
      <c r="E1380" s="7">
        <f t="shared" si="105"/>
        <v>0</v>
      </c>
      <c r="F1380" s="7">
        <f>ABS(Table21[[#This Row],[Erorr 1]])</f>
        <v>0</v>
      </c>
      <c r="G1380" s="8">
        <f>Table21[[#This Row],[Abs Erorr 1]]/Table21[[#This Row],[Adj Close]]</f>
        <v>0</v>
      </c>
      <c r="H1380" s="6">
        <f t="shared" si="108"/>
        <v>3.6330333333333336</v>
      </c>
      <c r="I1380" s="9">
        <f>(Table21[[#This Row],[Adj Close]]-Table21[[#This Row],[3-MA]])</f>
        <v>3.936666666666655E-2</v>
      </c>
      <c r="J1380" s="5">
        <f t="shared" si="107"/>
        <v>1.5497344444444353E-3</v>
      </c>
      <c r="K1380" s="5">
        <f>ABS(Table21[[#This Row],[Erorr 2]])</f>
        <v>3.936666666666655E-2</v>
      </c>
      <c r="L1380" s="8">
        <f>Table21[[#This Row],[Abs Erorr 2]]/Table21[[#This Row],[Adj Close]]</f>
        <v>1.0719602076752682E-2</v>
      </c>
      <c r="M1380" s="6">
        <f t="shared" si="109"/>
        <v>3.6198999999999999</v>
      </c>
      <c r="N1380" s="11">
        <f>Table21[[#This Row],[Adj Close]]-Table21[[#This Row],[6-MA]]</f>
        <v>5.2500000000000213E-2</v>
      </c>
      <c r="O1380" s="12">
        <f>(Table21[[#This Row],[Adj Close]]-M1380)^2</f>
        <v>2.7562500000000226E-3</v>
      </c>
      <c r="P1380" s="12">
        <f>ABS(Table21[[#This Row],[Erorr 3]])</f>
        <v>5.2500000000000213E-2</v>
      </c>
      <c r="Q1380" s="182">
        <f>Table21[[#This Row],[Abs Erorr 3]]/Table21[[#This Row],[Adj Close]]</f>
        <v>1.4295828341139367E-2</v>
      </c>
    </row>
    <row r="1381" spans="1:17" x14ac:dyDescent="0.3">
      <c r="A1381" s="72">
        <v>45469</v>
      </c>
      <c r="B1381" s="95">
        <v>3.6133000000000002</v>
      </c>
      <c r="C1381" s="6">
        <f t="shared" si="106"/>
        <v>3.6724000000000001</v>
      </c>
      <c r="D1381" s="19">
        <f>Table21[[#This Row],[Adj Close]]-Table21[[#This Row],[Naive Trend ]]</f>
        <v>-5.909999999999993E-2</v>
      </c>
      <c r="E1381" s="7">
        <f t="shared" si="105"/>
        <v>3.4928099999999916E-3</v>
      </c>
      <c r="F1381" s="7">
        <f>ABS(Table21[[#This Row],[Erorr 1]])</f>
        <v>5.909999999999993E-2</v>
      </c>
      <c r="G1381" s="8">
        <f>Table21[[#This Row],[Abs Erorr 1]]/Table21[[#This Row],[Adj Close]]</f>
        <v>1.6356239448703382E-2</v>
      </c>
      <c r="H1381" s="6">
        <f t="shared" si="108"/>
        <v>3.6560000000000001</v>
      </c>
      <c r="I1381" s="9">
        <f>(Table21[[#This Row],[Adj Close]]-Table21[[#This Row],[3-MA]])</f>
        <v>-4.269999999999996E-2</v>
      </c>
      <c r="J1381" s="5">
        <f t="shared" si="107"/>
        <v>1.8232899999999965E-3</v>
      </c>
      <c r="K1381" s="5">
        <f>ABS(Table21[[#This Row],[Erorr 2]])</f>
        <v>4.269999999999996E-2</v>
      </c>
      <c r="L1381" s="8">
        <f>Table21[[#This Row],[Abs Erorr 2]]/Table21[[#This Row],[Adj Close]]</f>
        <v>1.1817452190518352E-2</v>
      </c>
      <c r="M1381" s="6">
        <f t="shared" si="109"/>
        <v>3.63795</v>
      </c>
      <c r="N1381" s="11">
        <f>Table21[[#This Row],[Adj Close]]-Table21[[#This Row],[6-MA]]</f>
        <v>-2.4649999999999839E-2</v>
      </c>
      <c r="O1381" s="12">
        <f>(Table21[[#This Row],[Adj Close]]-M1381)^2</f>
        <v>6.0762249999999208E-4</v>
      </c>
      <c r="P1381" s="12">
        <f>ABS(Table21[[#This Row],[Erorr 3]])</f>
        <v>2.4649999999999839E-2</v>
      </c>
      <c r="Q1381" s="182">
        <f>Table21[[#This Row],[Abs Erorr 3]]/Table21[[#This Row],[Adj Close]]</f>
        <v>6.8220186533085652E-3</v>
      </c>
    </row>
    <row r="1382" spans="1:17" x14ac:dyDescent="0.3">
      <c r="A1382" s="72">
        <v>45470</v>
      </c>
      <c r="B1382" s="95">
        <v>3.6724000000000001</v>
      </c>
      <c r="C1382" s="6">
        <f t="shared" si="106"/>
        <v>3.6133000000000002</v>
      </c>
      <c r="D1382" s="19">
        <f>Table21[[#This Row],[Adj Close]]-Table21[[#This Row],[Naive Trend ]]</f>
        <v>5.909999999999993E-2</v>
      </c>
      <c r="E1382" s="7">
        <f t="shared" si="105"/>
        <v>3.4928099999999916E-3</v>
      </c>
      <c r="F1382" s="7">
        <f>ABS(Table21[[#This Row],[Erorr 1]])</f>
        <v>5.909999999999993E-2</v>
      </c>
      <c r="G1382" s="8">
        <f>Table21[[#This Row],[Abs Erorr 1]]/Table21[[#This Row],[Adj Close]]</f>
        <v>1.6093018189739659E-2</v>
      </c>
      <c r="H1382" s="6">
        <f t="shared" si="108"/>
        <v>3.6526999999999998</v>
      </c>
      <c r="I1382" s="9">
        <f>(Table21[[#This Row],[Adj Close]]-Table21[[#This Row],[3-MA]])</f>
        <v>1.9700000000000273E-2</v>
      </c>
      <c r="J1382" s="5">
        <f t="shared" si="107"/>
        <v>3.8809000000001074E-4</v>
      </c>
      <c r="K1382" s="5">
        <f>ABS(Table21[[#This Row],[Erorr 2]])</f>
        <v>1.9700000000000273E-2</v>
      </c>
      <c r="L1382" s="8">
        <f>Table21[[#This Row],[Abs Erorr 2]]/Table21[[#This Row],[Adj Close]]</f>
        <v>5.3643393965799677E-3</v>
      </c>
      <c r="M1382" s="6">
        <f t="shared" si="109"/>
        <v>3.6346666666666665</v>
      </c>
      <c r="N1382" s="11">
        <f>Table21[[#This Row],[Adj Close]]-Table21[[#This Row],[6-MA]]</f>
        <v>3.7733333333333618E-2</v>
      </c>
      <c r="O1382" s="12">
        <f>(Table21[[#This Row],[Adj Close]]-M1382)^2</f>
        <v>1.4238044444444659E-3</v>
      </c>
      <c r="P1382" s="12">
        <f>ABS(Table21[[#This Row],[Erorr 3]])</f>
        <v>3.7733333333333618E-2</v>
      </c>
      <c r="Q1382" s="182">
        <f>Table21[[#This Row],[Abs Erorr 3]]/Table21[[#This Row],[Adj Close]]</f>
        <v>1.0274842972806234E-2</v>
      </c>
    </row>
    <row r="1383" spans="1:17" x14ac:dyDescent="0.3">
      <c r="A1383" s="72">
        <v>45471</v>
      </c>
      <c r="B1383" s="95">
        <v>3.7216</v>
      </c>
      <c r="C1383" s="6">
        <f t="shared" si="106"/>
        <v>3.6724000000000001</v>
      </c>
      <c r="D1383" s="19">
        <f>Table21[[#This Row],[Adj Close]]-Table21[[#This Row],[Naive Trend ]]</f>
        <v>4.919999999999991E-2</v>
      </c>
      <c r="E1383" s="7">
        <f t="shared" si="105"/>
        <v>2.4206399999999913E-3</v>
      </c>
      <c r="F1383" s="7">
        <f>ABS(Table21[[#This Row],[Erorr 1]])</f>
        <v>4.919999999999991E-2</v>
      </c>
      <c r="G1383" s="8">
        <f>Table21[[#This Row],[Abs Erorr 1]]/Table21[[#This Row],[Adj Close]]</f>
        <v>1.3220120378331876E-2</v>
      </c>
      <c r="H1383" s="6">
        <f t="shared" si="108"/>
        <v>3.6526999999999998</v>
      </c>
      <c r="I1383" s="9">
        <f>(Table21[[#This Row],[Adj Close]]-Table21[[#This Row],[3-MA]])</f>
        <v>6.8900000000000183E-2</v>
      </c>
      <c r="J1383" s="5">
        <f t="shared" si="107"/>
        <v>4.7472100000000251E-3</v>
      </c>
      <c r="K1383" s="5">
        <f>ABS(Table21[[#This Row],[Erorr 2]])</f>
        <v>6.8900000000000183E-2</v>
      </c>
      <c r="L1383" s="8">
        <f>Table21[[#This Row],[Abs Erorr 2]]/Table21[[#This Row],[Adj Close]]</f>
        <v>1.8513542562338829E-2</v>
      </c>
      <c r="M1383" s="6">
        <f t="shared" si="109"/>
        <v>3.6428666666666665</v>
      </c>
      <c r="N1383" s="11">
        <f>Table21[[#This Row],[Adj Close]]-Table21[[#This Row],[6-MA]]</f>
        <v>7.8733333333333544E-2</v>
      </c>
      <c r="O1383" s="12">
        <f>(Table21[[#This Row],[Adj Close]]-M1383)^2</f>
        <v>6.1989377777778108E-3</v>
      </c>
      <c r="P1383" s="12">
        <f>ABS(Table21[[#This Row],[Erorr 3]])</f>
        <v>7.8733333333333544E-2</v>
      </c>
      <c r="Q1383" s="182">
        <f>Table21[[#This Row],[Abs Erorr 3]]/Table21[[#This Row],[Adj Close]]</f>
        <v>2.1155775293780509E-2</v>
      </c>
    </row>
    <row r="1384" spans="1:17" x14ac:dyDescent="0.3">
      <c r="A1384" s="72">
        <v>45474</v>
      </c>
      <c r="B1384" s="95">
        <v>3.8298999999999999</v>
      </c>
      <c r="C1384" s="6">
        <f t="shared" si="106"/>
        <v>3.7216</v>
      </c>
      <c r="D1384" s="19">
        <f>Table21[[#This Row],[Adj Close]]-Table21[[#This Row],[Naive Trend ]]</f>
        <v>0.10829999999999984</v>
      </c>
      <c r="E1384" s="7">
        <f t="shared" si="105"/>
        <v>1.1728889999999966E-2</v>
      </c>
      <c r="F1384" s="7">
        <f>ABS(Table21[[#This Row],[Erorr 1]])</f>
        <v>0.10829999999999984</v>
      </c>
      <c r="G1384" s="8">
        <f>Table21[[#This Row],[Abs Erorr 1]]/Table21[[#This Row],[Adj Close]]</f>
        <v>2.8277500718034372E-2</v>
      </c>
      <c r="H1384" s="6">
        <f t="shared" si="108"/>
        <v>3.6691000000000003</v>
      </c>
      <c r="I1384" s="9">
        <f>(Table21[[#This Row],[Adj Close]]-Table21[[#This Row],[3-MA]])</f>
        <v>0.16079999999999961</v>
      </c>
      <c r="J1384" s="5">
        <f t="shared" si="107"/>
        <v>2.5856639999999875E-2</v>
      </c>
      <c r="K1384" s="5">
        <f>ABS(Table21[[#This Row],[Erorr 2]])</f>
        <v>0.16079999999999961</v>
      </c>
      <c r="L1384" s="8">
        <f>Table21[[#This Row],[Abs Erorr 2]]/Table21[[#This Row],[Adj Close]]</f>
        <v>4.1985430428992825E-2</v>
      </c>
      <c r="M1384" s="6">
        <f t="shared" si="109"/>
        <v>3.66255</v>
      </c>
      <c r="N1384" s="11">
        <f>Table21[[#This Row],[Adj Close]]-Table21[[#This Row],[6-MA]]</f>
        <v>0.16734999999999989</v>
      </c>
      <c r="O1384" s="12">
        <f>(Table21[[#This Row],[Adj Close]]-M1384)^2</f>
        <v>2.8006022499999964E-2</v>
      </c>
      <c r="P1384" s="12">
        <f>ABS(Table21[[#This Row],[Erorr 3]])</f>
        <v>0.16734999999999989</v>
      </c>
      <c r="Q1384" s="182">
        <f>Table21[[#This Row],[Abs Erorr 3]]/Table21[[#This Row],[Adj Close]]</f>
        <v>4.3695657850074385E-2</v>
      </c>
    </row>
    <row r="1385" spans="1:17" x14ac:dyDescent="0.3">
      <c r="A1385" s="72">
        <v>45475</v>
      </c>
      <c r="B1385" s="95">
        <v>3.8298999999999999</v>
      </c>
      <c r="C1385" s="6">
        <f t="shared" si="106"/>
        <v>3.8298999999999999</v>
      </c>
      <c r="D1385" s="19">
        <f>Table21[[#This Row],[Adj Close]]-Table21[[#This Row],[Naive Trend ]]</f>
        <v>0</v>
      </c>
      <c r="E1385" s="7">
        <f t="shared" si="105"/>
        <v>0</v>
      </c>
      <c r="F1385" s="7">
        <f>ABS(Table21[[#This Row],[Erorr 1]])</f>
        <v>0</v>
      </c>
      <c r="G1385" s="8">
        <f>Table21[[#This Row],[Abs Erorr 1]]/Table21[[#This Row],[Adj Close]]</f>
        <v>0</v>
      </c>
      <c r="H1385" s="6">
        <f t="shared" si="108"/>
        <v>3.7413000000000003</v>
      </c>
      <c r="I1385" s="9">
        <f>(Table21[[#This Row],[Adj Close]]-Table21[[#This Row],[3-MA]])</f>
        <v>8.8599999999999568E-2</v>
      </c>
      <c r="J1385" s="5">
        <f t="shared" si="107"/>
        <v>7.8499599999999232E-3</v>
      </c>
      <c r="K1385" s="5">
        <f>ABS(Table21[[#This Row],[Erorr 2]])</f>
        <v>8.8599999999999568E-2</v>
      </c>
      <c r="L1385" s="8">
        <f>Table21[[#This Row],[Abs Erorr 2]]/Table21[[#This Row],[Adj Close]]</f>
        <v>2.3133763283636536E-2</v>
      </c>
      <c r="M1385" s="6">
        <f t="shared" si="109"/>
        <v>3.6969999999999996</v>
      </c>
      <c r="N1385" s="11">
        <f>Table21[[#This Row],[Adj Close]]-Table21[[#This Row],[6-MA]]</f>
        <v>0.13290000000000024</v>
      </c>
      <c r="O1385" s="12">
        <f>(Table21[[#This Row],[Adj Close]]-M1385)^2</f>
        <v>1.7662410000000062E-2</v>
      </c>
      <c r="P1385" s="12">
        <f>ABS(Table21[[#This Row],[Erorr 3]])</f>
        <v>0.13290000000000024</v>
      </c>
      <c r="Q1385" s="182">
        <f>Table21[[#This Row],[Abs Erorr 3]]/Table21[[#This Row],[Adj Close]]</f>
        <v>3.4700644925455035E-2</v>
      </c>
    </row>
    <row r="1386" spans="1:17" x14ac:dyDescent="0.3">
      <c r="A1386" s="72">
        <v>45476</v>
      </c>
      <c r="B1386" s="95">
        <v>3.7905000000000002</v>
      </c>
      <c r="C1386" s="6">
        <f t="shared" si="106"/>
        <v>3.8298999999999999</v>
      </c>
      <c r="D1386" s="19">
        <f>Table21[[#This Row],[Adj Close]]-Table21[[#This Row],[Naive Trend ]]</f>
        <v>-3.9399999999999658E-2</v>
      </c>
      <c r="E1386" s="7">
        <f t="shared" si="105"/>
        <v>1.5523599999999729E-3</v>
      </c>
      <c r="F1386" s="7">
        <f>ABS(Table21[[#This Row],[Erorr 1]])</f>
        <v>3.9399999999999658E-2</v>
      </c>
      <c r="G1386" s="8">
        <f>Table21[[#This Row],[Abs Erorr 1]]/Table21[[#This Row],[Adj Close]]</f>
        <v>1.0394407070307256E-2</v>
      </c>
      <c r="H1386" s="6">
        <f t="shared" si="108"/>
        <v>3.7937999999999996</v>
      </c>
      <c r="I1386" s="9">
        <f>(Table21[[#This Row],[Adj Close]]-Table21[[#This Row],[3-MA]])</f>
        <v>-3.2999999999994145E-3</v>
      </c>
      <c r="J1386" s="5">
        <f t="shared" si="107"/>
        <v>1.0889999999996137E-5</v>
      </c>
      <c r="K1386" s="5">
        <f>ABS(Table21[[#This Row],[Erorr 2]])</f>
        <v>3.2999999999994145E-3</v>
      </c>
      <c r="L1386" s="8">
        <f>Table21[[#This Row],[Abs Erorr 2]]/Table21[[#This Row],[Adj Close]]</f>
        <v>8.7059754649766903E-4</v>
      </c>
      <c r="M1386" s="6">
        <f t="shared" si="109"/>
        <v>3.7232499999999997</v>
      </c>
      <c r="N1386" s="11">
        <f>Table21[[#This Row],[Adj Close]]-Table21[[#This Row],[6-MA]]</f>
        <v>6.7250000000000476E-2</v>
      </c>
      <c r="O1386" s="12">
        <f>(Table21[[#This Row],[Adj Close]]-M1386)^2</f>
        <v>4.5225625000000639E-3</v>
      </c>
      <c r="P1386" s="12">
        <f>ABS(Table21[[#This Row],[Erorr 3]])</f>
        <v>6.7250000000000476E-2</v>
      </c>
      <c r="Q1386" s="182">
        <f>Table21[[#This Row],[Abs Erorr 3]]/Table21[[#This Row],[Adj Close]]</f>
        <v>1.7741722727872437E-2</v>
      </c>
    </row>
    <row r="1387" spans="1:17" x14ac:dyDescent="0.3">
      <c r="A1387" s="72">
        <v>45478</v>
      </c>
      <c r="B1387" s="95">
        <v>3.8397999999999999</v>
      </c>
      <c r="C1387" s="6">
        <f t="shared" si="106"/>
        <v>3.7905000000000002</v>
      </c>
      <c r="D1387" s="19">
        <f>Table21[[#This Row],[Adj Close]]-Table21[[#This Row],[Naive Trend ]]</f>
        <v>4.9299999999999677E-2</v>
      </c>
      <c r="E1387" s="7">
        <f t="shared" si="105"/>
        <v>2.4304899999999683E-3</v>
      </c>
      <c r="F1387" s="7">
        <f>ABS(Table21[[#This Row],[Erorr 1]])</f>
        <v>4.9299999999999677E-2</v>
      </c>
      <c r="G1387" s="8">
        <f>Table21[[#This Row],[Abs Erorr 1]]/Table21[[#This Row],[Adj Close]]</f>
        <v>1.2839210375540309E-2</v>
      </c>
      <c r="H1387" s="6">
        <f t="shared" si="108"/>
        <v>3.8167666666666666</v>
      </c>
      <c r="I1387" s="9">
        <f>(Table21[[#This Row],[Adj Close]]-Table21[[#This Row],[3-MA]])</f>
        <v>2.3033333333333239E-2</v>
      </c>
      <c r="J1387" s="5">
        <f t="shared" si="107"/>
        <v>5.3053444444444006E-4</v>
      </c>
      <c r="K1387" s="5">
        <f>ABS(Table21[[#This Row],[Erorr 2]])</f>
        <v>2.3033333333333239E-2</v>
      </c>
      <c r="L1387" s="8">
        <f>Table21[[#This Row],[Abs Erorr 2]]/Table21[[#This Row],[Adj Close]]</f>
        <v>5.9985763147385905E-3</v>
      </c>
      <c r="M1387" s="6">
        <f t="shared" si="109"/>
        <v>3.7429333333333337</v>
      </c>
      <c r="N1387" s="11">
        <f>Table21[[#This Row],[Adj Close]]-Table21[[#This Row],[6-MA]]</f>
        <v>9.6866666666666212E-2</v>
      </c>
      <c r="O1387" s="12">
        <f>(Table21[[#This Row],[Adj Close]]-M1387)^2</f>
        <v>9.3831511111110225E-3</v>
      </c>
      <c r="P1387" s="12">
        <f>ABS(Table21[[#This Row],[Erorr 3]])</f>
        <v>9.6866666666666212E-2</v>
      </c>
      <c r="Q1387" s="182">
        <f>Table21[[#This Row],[Abs Erorr 3]]/Table21[[#This Row],[Adj Close]]</f>
        <v>2.5227008351129281E-2</v>
      </c>
    </row>
    <row r="1388" spans="1:17" x14ac:dyDescent="0.3">
      <c r="A1388" s="72">
        <v>45481</v>
      </c>
      <c r="B1388" s="95">
        <v>3.8298999999999999</v>
      </c>
      <c r="C1388" s="6">
        <f t="shared" si="106"/>
        <v>3.8397999999999999</v>
      </c>
      <c r="D1388" s="19">
        <f>Table21[[#This Row],[Adj Close]]-Table21[[#This Row],[Naive Trend ]]</f>
        <v>-9.9000000000000199E-3</v>
      </c>
      <c r="E1388" s="7">
        <f t="shared" si="105"/>
        <v>9.8010000000000398E-5</v>
      </c>
      <c r="F1388" s="7">
        <f>ABS(Table21[[#This Row],[Erorr 1]])</f>
        <v>9.9000000000000199E-3</v>
      </c>
      <c r="G1388" s="8">
        <f>Table21[[#This Row],[Abs Erorr 1]]/Table21[[#This Row],[Adj Close]]</f>
        <v>2.5849238883521816E-3</v>
      </c>
      <c r="H1388" s="6">
        <f t="shared" si="108"/>
        <v>3.8200666666666669</v>
      </c>
      <c r="I1388" s="9">
        <f>(Table21[[#This Row],[Adj Close]]-Table21[[#This Row],[3-MA]])</f>
        <v>9.8333333333329165E-3</v>
      </c>
      <c r="J1388" s="5">
        <f t="shared" si="107"/>
        <v>9.6694444444436243E-5</v>
      </c>
      <c r="K1388" s="5">
        <f>ABS(Table21[[#This Row],[Erorr 2]])</f>
        <v>9.8333333333329165E-3</v>
      </c>
      <c r="L1388" s="8">
        <f>Table21[[#This Row],[Abs Erorr 2]]/Table21[[#This Row],[Adj Close]]</f>
        <v>2.567516993481009E-3</v>
      </c>
      <c r="M1388" s="6">
        <f t="shared" si="109"/>
        <v>3.7806833333333336</v>
      </c>
      <c r="N1388" s="11">
        <f>Table21[[#This Row],[Adj Close]]-Table21[[#This Row],[6-MA]]</f>
        <v>4.9216666666666242E-2</v>
      </c>
      <c r="O1388" s="12">
        <f>(Table21[[#This Row],[Adj Close]]-M1388)^2</f>
        <v>2.4222802777777359E-3</v>
      </c>
      <c r="P1388" s="12">
        <f>ABS(Table21[[#This Row],[Erorr 3]])</f>
        <v>4.9216666666666242E-2</v>
      </c>
      <c r="Q1388" s="182">
        <f>Table21[[#This Row],[Abs Erorr 3]]/Table21[[#This Row],[Adj Close]]</f>
        <v>1.2850640138558772E-2</v>
      </c>
    </row>
    <row r="1389" spans="1:17" x14ac:dyDescent="0.3">
      <c r="A1389" s="72">
        <v>45482</v>
      </c>
      <c r="B1389" s="95">
        <v>3.8003999999999998</v>
      </c>
      <c r="C1389" s="6">
        <f t="shared" si="106"/>
        <v>3.8298999999999999</v>
      </c>
      <c r="D1389" s="19">
        <f>Table21[[#This Row],[Adj Close]]-Table21[[#This Row],[Naive Trend ]]</f>
        <v>-2.9500000000000082E-2</v>
      </c>
      <c r="E1389" s="7">
        <f t="shared" si="105"/>
        <v>8.7025000000000481E-4</v>
      </c>
      <c r="F1389" s="7">
        <f>ABS(Table21[[#This Row],[Erorr 1]])</f>
        <v>2.9500000000000082E-2</v>
      </c>
      <c r="G1389" s="8">
        <f>Table21[[#This Row],[Abs Erorr 1]]/Table21[[#This Row],[Adj Close]]</f>
        <v>7.7623408062309452E-3</v>
      </c>
      <c r="H1389" s="6">
        <f t="shared" si="108"/>
        <v>3.8200666666666669</v>
      </c>
      <c r="I1389" s="9">
        <f>(Table21[[#This Row],[Adj Close]]-Table21[[#This Row],[3-MA]])</f>
        <v>-1.9666666666667165E-2</v>
      </c>
      <c r="J1389" s="5">
        <f t="shared" si="107"/>
        <v>3.8677777777779739E-4</v>
      </c>
      <c r="K1389" s="5">
        <f>ABS(Table21[[#This Row],[Erorr 2]])</f>
        <v>1.9666666666667165E-2</v>
      </c>
      <c r="L1389" s="8">
        <f>Table21[[#This Row],[Abs Erorr 2]]/Table21[[#This Row],[Adj Close]]</f>
        <v>5.174893870820747E-3</v>
      </c>
      <c r="M1389" s="6">
        <f t="shared" si="109"/>
        <v>3.8069333333333328</v>
      </c>
      <c r="N1389" s="11">
        <f>Table21[[#This Row],[Adj Close]]-Table21[[#This Row],[6-MA]]</f>
        <v>-6.5333333333330579E-3</v>
      </c>
      <c r="O1389" s="12">
        <f>(Table21[[#This Row],[Adj Close]]-M1389)^2</f>
        <v>4.2684444444440845E-5</v>
      </c>
      <c r="P1389" s="12">
        <f>ABS(Table21[[#This Row],[Erorr 3]])</f>
        <v>6.5333333333330579E-3</v>
      </c>
      <c r="Q1389" s="182">
        <f>Table21[[#This Row],[Abs Erorr 3]]/Table21[[#This Row],[Adj Close]]</f>
        <v>1.7191172858996575E-3</v>
      </c>
    </row>
    <row r="1390" spans="1:17" x14ac:dyDescent="0.3">
      <c r="A1390" s="72">
        <v>45483</v>
      </c>
      <c r="B1390" s="95">
        <v>3.8988</v>
      </c>
      <c r="C1390" s="6">
        <f t="shared" si="106"/>
        <v>3.8003999999999998</v>
      </c>
      <c r="D1390" s="19">
        <f>Table21[[#This Row],[Adj Close]]-Table21[[#This Row],[Naive Trend ]]</f>
        <v>9.8400000000000265E-2</v>
      </c>
      <c r="E1390" s="7">
        <f t="shared" si="105"/>
        <v>9.6825600000000518E-3</v>
      </c>
      <c r="F1390" s="7">
        <f>ABS(Table21[[#This Row],[Erorr 1]])</f>
        <v>9.8400000000000265E-2</v>
      </c>
      <c r="G1390" s="8">
        <f>Table21[[#This Row],[Abs Erorr 1]]/Table21[[#This Row],[Adj Close]]</f>
        <v>2.523853493382586E-2</v>
      </c>
      <c r="H1390" s="6">
        <f t="shared" si="108"/>
        <v>3.8233666666666664</v>
      </c>
      <c r="I1390" s="9">
        <f>(Table21[[#This Row],[Adj Close]]-Table21[[#This Row],[3-MA]])</f>
        <v>7.5433333333333685E-2</v>
      </c>
      <c r="J1390" s="5">
        <f t="shared" si="107"/>
        <v>5.6901877777778311E-3</v>
      </c>
      <c r="K1390" s="5">
        <f>ABS(Table21[[#This Row],[Erorr 2]])</f>
        <v>7.5433333333333685E-2</v>
      </c>
      <c r="L1390" s="8">
        <f>Table21[[#This Row],[Abs Erorr 2]]/Table21[[#This Row],[Adj Close]]</f>
        <v>1.9347833521425484E-2</v>
      </c>
      <c r="M1390" s="6">
        <f t="shared" si="109"/>
        <v>3.8200666666666669</v>
      </c>
      <c r="N1390" s="11">
        <f>Table21[[#This Row],[Adj Close]]-Table21[[#This Row],[6-MA]]</f>
        <v>7.87333333333331E-2</v>
      </c>
      <c r="O1390" s="12">
        <f>(Table21[[#This Row],[Adj Close]]-M1390)^2</f>
        <v>6.1989377777777414E-3</v>
      </c>
      <c r="P1390" s="12">
        <f>ABS(Table21[[#This Row],[Erorr 3]])</f>
        <v>7.87333333333331E-2</v>
      </c>
      <c r="Q1390" s="182">
        <f>Table21[[#This Row],[Abs Erorr 3]]/Table21[[#This Row],[Adj Close]]</f>
        <v>2.0194247802742663E-2</v>
      </c>
    </row>
    <row r="1391" spans="1:17" x14ac:dyDescent="0.3">
      <c r="A1391" s="72">
        <v>45484</v>
      </c>
      <c r="B1391" s="95">
        <v>3.8791000000000002</v>
      </c>
      <c r="C1391" s="6">
        <f t="shared" si="106"/>
        <v>3.8988</v>
      </c>
      <c r="D1391" s="19">
        <f>Table21[[#This Row],[Adj Close]]-Table21[[#This Row],[Naive Trend ]]</f>
        <v>-1.9699999999999829E-2</v>
      </c>
      <c r="E1391" s="7">
        <f t="shared" si="105"/>
        <v>3.8808999999999323E-4</v>
      </c>
      <c r="F1391" s="7">
        <f>ABS(Table21[[#This Row],[Erorr 1]])</f>
        <v>1.9699999999999829E-2</v>
      </c>
      <c r="G1391" s="8">
        <f>Table21[[#This Row],[Abs Erorr 1]]/Table21[[#This Row],[Adj Close]]</f>
        <v>5.0784975896470391E-3</v>
      </c>
      <c r="H1391" s="6">
        <f t="shared" si="108"/>
        <v>3.8430333333333331</v>
      </c>
      <c r="I1391" s="9">
        <f>(Table21[[#This Row],[Adj Close]]-Table21[[#This Row],[3-MA]])</f>
        <v>3.6066666666667135E-2</v>
      </c>
      <c r="J1391" s="5">
        <f t="shared" si="107"/>
        <v>1.3008044444444782E-3</v>
      </c>
      <c r="K1391" s="5">
        <f>ABS(Table21[[#This Row],[Erorr 2]])</f>
        <v>3.6066666666667135E-2</v>
      </c>
      <c r="L1391" s="8">
        <f>Table21[[#This Row],[Abs Erorr 2]]/Table21[[#This Row],[Adj Close]]</f>
        <v>9.2976893265621242E-3</v>
      </c>
      <c r="M1391" s="6">
        <f t="shared" si="109"/>
        <v>3.83155</v>
      </c>
      <c r="N1391" s="11">
        <f>Table21[[#This Row],[Adj Close]]-Table21[[#This Row],[6-MA]]</f>
        <v>4.7550000000000203E-2</v>
      </c>
      <c r="O1391" s="12">
        <f>(Table21[[#This Row],[Adj Close]]-M1391)^2</f>
        <v>2.2610025000000195E-3</v>
      </c>
      <c r="P1391" s="12">
        <f>ABS(Table21[[#This Row],[Erorr 3]])</f>
        <v>4.7550000000000203E-2</v>
      </c>
      <c r="Q1391" s="182">
        <f>Table21[[#This Row],[Abs Erorr 3]]/Table21[[#This Row],[Adj Close]]</f>
        <v>1.2257997989224357E-2</v>
      </c>
    </row>
    <row r="1392" spans="1:17" x14ac:dyDescent="0.3">
      <c r="A1392" s="72">
        <v>45485</v>
      </c>
      <c r="B1392" s="95">
        <v>3.9283999999999999</v>
      </c>
      <c r="C1392" s="6">
        <f t="shared" si="106"/>
        <v>3.8791000000000002</v>
      </c>
      <c r="D1392" s="19">
        <f>Table21[[#This Row],[Adj Close]]-Table21[[#This Row],[Naive Trend ]]</f>
        <v>4.9299999999999677E-2</v>
      </c>
      <c r="E1392" s="7">
        <f t="shared" si="105"/>
        <v>2.4304899999999683E-3</v>
      </c>
      <c r="F1392" s="7">
        <f>ABS(Table21[[#This Row],[Erorr 1]])</f>
        <v>4.9299999999999677E-2</v>
      </c>
      <c r="G1392" s="8">
        <f>Table21[[#This Row],[Abs Erorr 1]]/Table21[[#This Row],[Adj Close]]</f>
        <v>1.2549638529681214E-2</v>
      </c>
      <c r="H1392" s="6">
        <f t="shared" si="108"/>
        <v>3.859433333333333</v>
      </c>
      <c r="I1392" s="9">
        <f>(Table21[[#This Row],[Adj Close]]-Table21[[#This Row],[3-MA]])</f>
        <v>6.8966666666666843E-2</v>
      </c>
      <c r="J1392" s="5">
        <f t="shared" si="107"/>
        <v>4.7564011111111354E-3</v>
      </c>
      <c r="K1392" s="5">
        <f>ABS(Table21[[#This Row],[Erorr 2]])</f>
        <v>6.8966666666666843E-2</v>
      </c>
      <c r="L1392" s="8">
        <f>Table21[[#This Row],[Abs Erorr 2]]/Table21[[#This Row],[Adj Close]]</f>
        <v>1.7555917591555555E-2</v>
      </c>
      <c r="M1392" s="6">
        <f t="shared" si="109"/>
        <v>3.8397500000000004</v>
      </c>
      <c r="N1392" s="11">
        <f>Table21[[#This Row],[Adj Close]]-Table21[[#This Row],[6-MA]]</f>
        <v>8.8649999999999451E-2</v>
      </c>
      <c r="O1392" s="12">
        <f>(Table21[[#This Row],[Adj Close]]-M1392)^2</f>
        <v>7.8588224999999023E-3</v>
      </c>
      <c r="P1392" s="12">
        <f>ABS(Table21[[#This Row],[Erorr 3]])</f>
        <v>8.8649999999999451E-2</v>
      </c>
      <c r="Q1392" s="182">
        <f>Table21[[#This Row],[Abs Erorr 3]]/Table21[[#This Row],[Adj Close]]</f>
        <v>2.2566439262804057E-2</v>
      </c>
    </row>
    <row r="1393" spans="1:17" x14ac:dyDescent="0.3">
      <c r="A1393" s="72">
        <v>45488</v>
      </c>
      <c r="B1393" s="95">
        <v>3.8595000000000002</v>
      </c>
      <c r="C1393" s="6">
        <f t="shared" si="106"/>
        <v>3.9283999999999999</v>
      </c>
      <c r="D1393" s="19">
        <f>Table21[[#This Row],[Adj Close]]-Table21[[#This Row],[Naive Trend ]]</f>
        <v>-6.8899999999999739E-2</v>
      </c>
      <c r="E1393" s="7">
        <f t="shared" si="105"/>
        <v>4.7472099999999644E-3</v>
      </c>
      <c r="F1393" s="7">
        <f>ABS(Table21[[#This Row],[Erorr 1]])</f>
        <v>6.8899999999999739E-2</v>
      </c>
      <c r="G1393" s="8">
        <f>Table21[[#This Row],[Abs Erorr 1]]/Table21[[#This Row],[Adj Close]]</f>
        <v>1.7852053374789411E-2</v>
      </c>
      <c r="H1393" s="6">
        <f t="shared" si="108"/>
        <v>3.9021000000000003</v>
      </c>
      <c r="I1393" s="9">
        <f>(Table21[[#This Row],[Adj Close]]-Table21[[#This Row],[3-MA]])</f>
        <v>-4.2600000000000193E-2</v>
      </c>
      <c r="J1393" s="5">
        <f t="shared" si="107"/>
        <v>1.8147600000000164E-3</v>
      </c>
      <c r="K1393" s="5">
        <f>ABS(Table21[[#This Row],[Erorr 2]])</f>
        <v>4.2600000000000193E-2</v>
      </c>
      <c r="L1393" s="8">
        <f>Table21[[#This Row],[Abs Erorr 2]]/Table21[[#This Row],[Adj Close]]</f>
        <v>1.1037699183832152E-2</v>
      </c>
      <c r="M1393" s="6">
        <f t="shared" si="109"/>
        <v>3.8627333333333329</v>
      </c>
      <c r="N1393" s="11">
        <f>Table21[[#This Row],[Adj Close]]-Table21[[#This Row],[6-MA]]</f>
        <v>-3.2333333333327552E-3</v>
      </c>
      <c r="O1393" s="12">
        <f>(Table21[[#This Row],[Adj Close]]-M1393)^2</f>
        <v>1.0454444444440706E-5</v>
      </c>
      <c r="P1393" s="12">
        <f>ABS(Table21[[#This Row],[Erorr 3]])</f>
        <v>3.2333333333327552E-3</v>
      </c>
      <c r="Q1393" s="182">
        <f>Table21[[#This Row],[Abs Erorr 3]]/Table21[[#This Row],[Adj Close]]</f>
        <v>8.3775964071324135E-4</v>
      </c>
    </row>
    <row r="1394" spans="1:17" x14ac:dyDescent="0.3">
      <c r="A1394" s="72">
        <v>45489</v>
      </c>
      <c r="B1394" s="95">
        <v>3.8201000000000001</v>
      </c>
      <c r="C1394" s="6">
        <f t="shared" si="106"/>
        <v>3.8595000000000002</v>
      </c>
      <c r="D1394" s="19">
        <f>Table21[[#This Row],[Adj Close]]-Table21[[#This Row],[Naive Trend ]]</f>
        <v>-3.9400000000000102E-2</v>
      </c>
      <c r="E1394" s="7">
        <f t="shared" si="105"/>
        <v>1.552360000000008E-3</v>
      </c>
      <c r="F1394" s="7">
        <f>ABS(Table21[[#This Row],[Erorr 1]])</f>
        <v>3.9400000000000102E-2</v>
      </c>
      <c r="G1394" s="8">
        <f>Table21[[#This Row],[Abs Erorr 1]]/Table21[[#This Row],[Adj Close]]</f>
        <v>1.0313866129158949E-2</v>
      </c>
      <c r="H1394" s="6">
        <f t="shared" si="108"/>
        <v>3.8889999999999998</v>
      </c>
      <c r="I1394" s="9">
        <f>(Table21[[#This Row],[Adj Close]]-Table21[[#This Row],[3-MA]])</f>
        <v>-6.8899999999999739E-2</v>
      </c>
      <c r="J1394" s="5">
        <f t="shared" si="107"/>
        <v>4.7472099999999644E-3</v>
      </c>
      <c r="K1394" s="5">
        <f>ABS(Table21[[#This Row],[Erorr 2]])</f>
        <v>6.8899999999999739E-2</v>
      </c>
      <c r="L1394" s="8">
        <f>Table21[[#This Row],[Abs Erorr 2]]/Table21[[#This Row],[Adj Close]]</f>
        <v>1.803617706342759E-2</v>
      </c>
      <c r="M1394" s="6">
        <f t="shared" si="109"/>
        <v>3.8660166666666669</v>
      </c>
      <c r="N1394" s="11">
        <f>Table21[[#This Row],[Adj Close]]-Table21[[#This Row],[6-MA]]</f>
        <v>-4.5916666666666828E-2</v>
      </c>
      <c r="O1394" s="12">
        <f>(Table21[[#This Row],[Adj Close]]-M1394)^2</f>
        <v>2.1083402777777927E-3</v>
      </c>
      <c r="P1394" s="12">
        <f>ABS(Table21[[#This Row],[Erorr 3]])</f>
        <v>4.5916666666666828E-2</v>
      </c>
      <c r="Q1394" s="182">
        <f>Table21[[#This Row],[Abs Erorr 3]]/Table21[[#This Row],[Adj Close]]</f>
        <v>1.2019755154751663E-2</v>
      </c>
    </row>
    <row r="1395" spans="1:17" x14ac:dyDescent="0.3">
      <c r="A1395" s="72">
        <v>45490</v>
      </c>
      <c r="B1395" s="95">
        <v>3.8397999999999999</v>
      </c>
      <c r="C1395" s="6">
        <f t="shared" si="106"/>
        <v>3.8201000000000001</v>
      </c>
      <c r="D1395" s="19">
        <f>Table21[[#This Row],[Adj Close]]-Table21[[#This Row],[Naive Trend ]]</f>
        <v>1.9699999999999829E-2</v>
      </c>
      <c r="E1395" s="7">
        <f t="shared" si="105"/>
        <v>3.8808999999999323E-4</v>
      </c>
      <c r="F1395" s="7">
        <f>ABS(Table21[[#This Row],[Erorr 1]])</f>
        <v>1.9699999999999829E-2</v>
      </c>
      <c r="G1395" s="8">
        <f>Table21[[#This Row],[Abs Erorr 1]]/Table21[[#This Row],[Adj Close]]</f>
        <v>5.1304755456012888E-3</v>
      </c>
      <c r="H1395" s="6">
        <f t="shared" si="108"/>
        <v>3.8693333333333335</v>
      </c>
      <c r="I1395" s="9">
        <f>(Table21[[#This Row],[Adj Close]]-Table21[[#This Row],[3-MA]])</f>
        <v>-2.9533333333333633E-2</v>
      </c>
      <c r="J1395" s="5">
        <f t="shared" si="107"/>
        <v>8.7221777777779551E-4</v>
      </c>
      <c r="K1395" s="5">
        <f>ABS(Table21[[#This Row],[Erorr 2]])</f>
        <v>2.9533333333333633E-2</v>
      </c>
      <c r="L1395" s="8">
        <f>Table21[[#This Row],[Abs Erorr 2]]/Table21[[#This Row],[Adj Close]]</f>
        <v>7.6913728145563921E-3</v>
      </c>
      <c r="M1395" s="6">
        <f t="shared" si="109"/>
        <v>3.8643833333333331</v>
      </c>
      <c r="N1395" s="11">
        <f>Table21[[#This Row],[Adj Close]]-Table21[[#This Row],[6-MA]]</f>
        <v>-2.4583333333333179E-2</v>
      </c>
      <c r="O1395" s="12">
        <f>(Table21[[#This Row],[Adj Close]]-M1395)^2</f>
        <v>6.0434027777777016E-4</v>
      </c>
      <c r="P1395" s="12">
        <f>ABS(Table21[[#This Row],[Erorr 3]])</f>
        <v>2.4583333333333179E-2</v>
      </c>
      <c r="Q1395" s="182">
        <f>Table21[[#This Row],[Abs Erorr 3]]/Table21[[#This Row],[Adj Close]]</f>
        <v>6.4022431723874109E-3</v>
      </c>
    </row>
    <row r="1396" spans="1:17" x14ac:dyDescent="0.3">
      <c r="A1396" s="72">
        <v>45491</v>
      </c>
      <c r="B1396" s="95">
        <v>3.5640999999999998</v>
      </c>
      <c r="C1396" s="6">
        <f t="shared" si="106"/>
        <v>3.8397999999999999</v>
      </c>
      <c r="D1396" s="19">
        <f>Table21[[#This Row],[Adj Close]]-Table21[[#This Row],[Naive Trend ]]</f>
        <v>-0.27570000000000006</v>
      </c>
      <c r="E1396" s="7">
        <f t="shared" si="105"/>
        <v>7.6010490000000028E-2</v>
      </c>
      <c r="F1396" s="7">
        <f>ABS(Table21[[#This Row],[Erorr 1]])</f>
        <v>0.27570000000000006</v>
      </c>
      <c r="G1396" s="8">
        <f>Table21[[#This Row],[Abs Erorr 1]]/Table21[[#This Row],[Adj Close]]</f>
        <v>7.7354731909879085E-2</v>
      </c>
      <c r="H1396" s="6">
        <f t="shared" si="108"/>
        <v>3.8398000000000003</v>
      </c>
      <c r="I1396" s="9">
        <f>(Table21[[#This Row],[Adj Close]]-Table21[[#This Row],[3-MA]])</f>
        <v>-0.2757000000000005</v>
      </c>
      <c r="J1396" s="5">
        <f t="shared" si="107"/>
        <v>7.6010490000000278E-2</v>
      </c>
      <c r="K1396" s="5">
        <f>ABS(Table21[[#This Row],[Erorr 2]])</f>
        <v>0.2757000000000005</v>
      </c>
      <c r="L1396" s="8">
        <f>Table21[[#This Row],[Abs Erorr 2]]/Table21[[#This Row],[Adj Close]]</f>
        <v>7.735473190987921E-2</v>
      </c>
      <c r="M1396" s="6">
        <f t="shared" si="109"/>
        <v>3.8709500000000001</v>
      </c>
      <c r="N1396" s="11">
        <f>Table21[[#This Row],[Adj Close]]-Table21[[#This Row],[6-MA]]</f>
        <v>-0.30685000000000029</v>
      </c>
      <c r="O1396" s="12">
        <f>(Table21[[#This Row],[Adj Close]]-M1396)^2</f>
        <v>9.4156922500000184E-2</v>
      </c>
      <c r="P1396" s="12">
        <f>ABS(Table21[[#This Row],[Erorr 3]])</f>
        <v>0.30685000000000029</v>
      </c>
      <c r="Q1396" s="182">
        <f>Table21[[#This Row],[Abs Erorr 3]]/Table21[[#This Row],[Adj Close]]</f>
        <v>8.6094666255155661E-2</v>
      </c>
    </row>
    <row r="1397" spans="1:17" x14ac:dyDescent="0.3">
      <c r="A1397" s="72">
        <v>45492</v>
      </c>
      <c r="B1397" s="95">
        <v>3.5935999999999999</v>
      </c>
      <c r="C1397" s="6">
        <f t="shared" si="106"/>
        <v>3.5640999999999998</v>
      </c>
      <c r="D1397" s="19">
        <f>Table21[[#This Row],[Adj Close]]-Table21[[#This Row],[Naive Trend ]]</f>
        <v>2.9500000000000082E-2</v>
      </c>
      <c r="E1397" s="7">
        <f t="shared" si="105"/>
        <v>8.7025000000000481E-4</v>
      </c>
      <c r="F1397" s="7">
        <f>ABS(Table21[[#This Row],[Erorr 1]])</f>
        <v>2.9500000000000082E-2</v>
      </c>
      <c r="G1397" s="8">
        <f>Table21[[#This Row],[Abs Erorr 1]]/Table21[[#This Row],[Adj Close]]</f>
        <v>8.2090382902938793E-3</v>
      </c>
      <c r="H1397" s="6">
        <f t="shared" si="108"/>
        <v>3.7413333333333334</v>
      </c>
      <c r="I1397" s="9">
        <f>(Table21[[#This Row],[Adj Close]]-Table21[[#This Row],[3-MA]])</f>
        <v>-0.14773333333333349</v>
      </c>
      <c r="J1397" s="5">
        <f t="shared" si="107"/>
        <v>2.1825137777777826E-2</v>
      </c>
      <c r="K1397" s="5">
        <f>ABS(Table21[[#This Row],[Erorr 2]])</f>
        <v>0.14773333333333349</v>
      </c>
      <c r="L1397" s="8">
        <f>Table21[[#This Row],[Abs Erorr 2]]/Table21[[#This Row],[Adj Close]]</f>
        <v>4.1110121697833228E-2</v>
      </c>
      <c r="M1397" s="6">
        <f t="shared" si="109"/>
        <v>3.8151666666666664</v>
      </c>
      <c r="N1397" s="11">
        <f>Table21[[#This Row],[Adj Close]]-Table21[[#This Row],[6-MA]]</f>
        <v>-0.22156666666666647</v>
      </c>
      <c r="O1397" s="12">
        <f>(Table21[[#This Row],[Adj Close]]-M1397)^2</f>
        <v>4.9091787777777687E-2</v>
      </c>
      <c r="P1397" s="12">
        <f>ABS(Table21[[#This Row],[Erorr 3]])</f>
        <v>0.22156666666666647</v>
      </c>
      <c r="Q1397" s="182">
        <f>Table21[[#This Row],[Abs Erorr 3]]/Table21[[#This Row],[Adj Close]]</f>
        <v>6.1655906797269164E-2</v>
      </c>
    </row>
    <row r="1398" spans="1:17" x14ac:dyDescent="0.3">
      <c r="A1398" s="72">
        <v>45495</v>
      </c>
      <c r="B1398" s="95">
        <v>3.6821999999999999</v>
      </c>
      <c r="C1398" s="6">
        <f t="shared" si="106"/>
        <v>3.5935999999999999</v>
      </c>
      <c r="D1398" s="19">
        <f>Table21[[#This Row],[Adj Close]]-Table21[[#This Row],[Naive Trend ]]</f>
        <v>8.8600000000000012E-2</v>
      </c>
      <c r="E1398" s="7">
        <f t="shared" si="105"/>
        <v>7.8499600000000013E-3</v>
      </c>
      <c r="F1398" s="7">
        <f>ABS(Table21[[#This Row],[Erorr 1]])</f>
        <v>8.8600000000000012E-2</v>
      </c>
      <c r="G1398" s="8">
        <f>Table21[[#This Row],[Abs Erorr 1]]/Table21[[#This Row],[Adj Close]]</f>
        <v>2.4061702243224164E-2</v>
      </c>
      <c r="H1398" s="6">
        <f t="shared" si="108"/>
        <v>3.6658333333333335</v>
      </c>
      <c r="I1398" s="9">
        <f>(Table21[[#This Row],[Adj Close]]-Table21[[#This Row],[3-MA]])</f>
        <v>1.6366666666666418E-2</v>
      </c>
      <c r="J1398" s="5">
        <f t="shared" si="107"/>
        <v>2.6786777777776963E-4</v>
      </c>
      <c r="K1398" s="5">
        <f>ABS(Table21[[#This Row],[Erorr 2]])</f>
        <v>1.6366666666666418E-2</v>
      </c>
      <c r="L1398" s="8">
        <f>Table21[[#This Row],[Abs Erorr 2]]/Table21[[#This Row],[Adj Close]]</f>
        <v>4.4448065468107164E-3</v>
      </c>
      <c r="M1398" s="6">
        <f t="shared" si="109"/>
        <v>3.7675833333333331</v>
      </c>
      <c r="N1398" s="11">
        <f>Table21[[#This Row],[Adj Close]]-Table21[[#This Row],[6-MA]]</f>
        <v>-8.5383333333333145E-2</v>
      </c>
      <c r="O1398" s="12">
        <f>(Table21[[#This Row],[Adj Close]]-M1398)^2</f>
        <v>7.2903136111110789E-3</v>
      </c>
      <c r="P1398" s="12">
        <f>ABS(Table21[[#This Row],[Erorr 3]])</f>
        <v>8.5383333333333145E-2</v>
      </c>
      <c r="Q1398" s="182">
        <f>Table21[[#This Row],[Abs Erorr 3]]/Table21[[#This Row],[Adj Close]]</f>
        <v>2.3188130284431358E-2</v>
      </c>
    </row>
    <row r="1399" spans="1:17" x14ac:dyDescent="0.3">
      <c r="A1399" s="72">
        <v>45496</v>
      </c>
      <c r="B1399" s="95">
        <v>3.6852</v>
      </c>
      <c r="C1399" s="6">
        <f t="shared" si="106"/>
        <v>3.6821999999999999</v>
      </c>
      <c r="D1399" s="19">
        <f>Table21[[#This Row],[Adj Close]]-Table21[[#This Row],[Naive Trend ]]</f>
        <v>3.0000000000001137E-3</v>
      </c>
      <c r="E1399" s="7">
        <f t="shared" si="105"/>
        <v>9.0000000000006829E-6</v>
      </c>
      <c r="F1399" s="7">
        <f>ABS(Table21[[#This Row],[Erorr 1]])</f>
        <v>3.0000000000001137E-3</v>
      </c>
      <c r="G1399" s="8">
        <f>Table21[[#This Row],[Abs Erorr 1]]/Table21[[#This Row],[Adj Close]]</f>
        <v>8.1406707912735096E-4</v>
      </c>
      <c r="H1399" s="6">
        <f t="shared" si="108"/>
        <v>3.6133000000000002</v>
      </c>
      <c r="I1399" s="9">
        <f>(Table21[[#This Row],[Adj Close]]-Table21[[#This Row],[3-MA]])</f>
        <v>7.1899999999999853E-2</v>
      </c>
      <c r="J1399" s="5">
        <f t="shared" si="107"/>
        <v>5.169609999999979E-3</v>
      </c>
      <c r="K1399" s="5">
        <f>ABS(Table21[[#This Row],[Erorr 2]])</f>
        <v>7.1899999999999853E-2</v>
      </c>
      <c r="L1399" s="8">
        <f>Table21[[#This Row],[Abs Erorr 2]]/Table21[[#This Row],[Adj Close]]</f>
        <v>1.95104743297514E-2</v>
      </c>
      <c r="M1399" s="6">
        <f t="shared" si="109"/>
        <v>3.7265499999999996</v>
      </c>
      <c r="N1399" s="11">
        <f>Table21[[#This Row],[Adj Close]]-Table21[[#This Row],[6-MA]]</f>
        <v>-4.1349999999999554E-2</v>
      </c>
      <c r="O1399" s="12">
        <f>(Table21[[#This Row],[Adj Close]]-M1399)^2</f>
        <v>1.709822499999963E-3</v>
      </c>
      <c r="P1399" s="12">
        <f>ABS(Table21[[#This Row],[Erorr 3]])</f>
        <v>4.1349999999999554E-2</v>
      </c>
      <c r="Q1399" s="182">
        <f>Table21[[#This Row],[Abs Erorr 3]]/Table21[[#This Row],[Adj Close]]</f>
        <v>1.1220557907304774E-2</v>
      </c>
    </row>
    <row r="1400" spans="1:17" x14ac:dyDescent="0.3">
      <c r="A1400" s="72">
        <v>45497</v>
      </c>
      <c r="B1400" s="95">
        <v>3.6455000000000002</v>
      </c>
      <c r="C1400" s="6">
        <f t="shared" si="106"/>
        <v>3.6852</v>
      </c>
      <c r="D1400" s="19">
        <f>Table21[[#This Row],[Adj Close]]-Table21[[#This Row],[Naive Trend ]]</f>
        <v>-3.9699999999999847E-2</v>
      </c>
      <c r="E1400" s="7">
        <f t="shared" si="105"/>
        <v>1.5760899999999879E-3</v>
      </c>
      <c r="F1400" s="7">
        <f>ABS(Table21[[#This Row],[Erorr 1]])</f>
        <v>3.9699999999999847E-2</v>
      </c>
      <c r="G1400" s="8">
        <f>Table21[[#This Row],[Abs Erorr 1]]/Table21[[#This Row],[Adj Close]]</f>
        <v>1.0890138526950992E-2</v>
      </c>
      <c r="H1400" s="6">
        <f t="shared" si="108"/>
        <v>3.6536666666666666</v>
      </c>
      <c r="I1400" s="9">
        <f>(Table21[[#This Row],[Adj Close]]-Table21[[#This Row],[3-MA]])</f>
        <v>-8.1666666666664334E-3</v>
      </c>
      <c r="J1400" s="5">
        <f t="shared" si="107"/>
        <v>6.6694444444440637E-5</v>
      </c>
      <c r="K1400" s="5">
        <f>ABS(Table21[[#This Row],[Erorr 2]])</f>
        <v>8.1666666666664334E-3</v>
      </c>
      <c r="L1400" s="8">
        <f>Table21[[#This Row],[Abs Erorr 2]]/Table21[[#This Row],[Adj Close]]</f>
        <v>2.2402048187262196E-3</v>
      </c>
      <c r="M1400" s="6">
        <f t="shared" si="109"/>
        <v>3.6975000000000002</v>
      </c>
      <c r="N1400" s="11">
        <f>Table21[[#This Row],[Adj Close]]-Table21[[#This Row],[6-MA]]</f>
        <v>-5.2000000000000046E-2</v>
      </c>
      <c r="O1400" s="12">
        <f>(Table21[[#This Row],[Adj Close]]-M1400)^2</f>
        <v>2.704000000000005E-3</v>
      </c>
      <c r="P1400" s="12">
        <f>ABS(Table21[[#This Row],[Erorr 3]])</f>
        <v>5.2000000000000046E-2</v>
      </c>
      <c r="Q1400" s="182">
        <f>Table21[[#This Row],[Abs Erorr 3]]/Table21[[#This Row],[Adj Close]]</f>
        <v>1.426416129474696E-2</v>
      </c>
    </row>
    <row r="1401" spans="1:17" x14ac:dyDescent="0.3">
      <c r="A1401" s="72">
        <v>45498</v>
      </c>
      <c r="B1401" s="95">
        <v>3.8043999999999998</v>
      </c>
      <c r="C1401" s="6">
        <f t="shared" si="106"/>
        <v>3.6455000000000002</v>
      </c>
      <c r="D1401" s="19">
        <f>Table21[[#This Row],[Adj Close]]-Table21[[#This Row],[Naive Trend ]]</f>
        <v>0.1588999999999996</v>
      </c>
      <c r="E1401" s="7">
        <f t="shared" si="105"/>
        <v>2.5249209999999873E-2</v>
      </c>
      <c r="F1401" s="7">
        <f>ABS(Table21[[#This Row],[Erorr 1]])</f>
        <v>0.1588999999999996</v>
      </c>
      <c r="G1401" s="8">
        <f>Table21[[#This Row],[Abs Erorr 1]]/Table21[[#This Row],[Adj Close]]</f>
        <v>4.176742718956987E-2</v>
      </c>
      <c r="H1401" s="6">
        <f t="shared" si="108"/>
        <v>3.6709666666666667</v>
      </c>
      <c r="I1401" s="9">
        <f>(Table21[[#This Row],[Adj Close]]-Table21[[#This Row],[3-MA]])</f>
        <v>0.13343333333333307</v>
      </c>
      <c r="J1401" s="5">
        <f t="shared" si="107"/>
        <v>1.7804454444444374E-2</v>
      </c>
      <c r="K1401" s="5">
        <f>ABS(Table21[[#This Row],[Erorr 2]])</f>
        <v>0.13343333333333307</v>
      </c>
      <c r="L1401" s="8">
        <f>Table21[[#This Row],[Abs Erorr 2]]/Table21[[#This Row],[Adj Close]]</f>
        <v>3.5073423754950345E-2</v>
      </c>
      <c r="M1401" s="6">
        <f t="shared" si="109"/>
        <v>3.6683999999999997</v>
      </c>
      <c r="N1401" s="11">
        <f>Table21[[#This Row],[Adj Close]]-Table21[[#This Row],[6-MA]]</f>
        <v>0.13600000000000012</v>
      </c>
      <c r="O1401" s="12">
        <f>(Table21[[#This Row],[Adj Close]]-M1401)^2</f>
        <v>1.8496000000000033E-2</v>
      </c>
      <c r="P1401" s="12">
        <f>ABS(Table21[[#This Row],[Erorr 3]])</f>
        <v>0.13600000000000012</v>
      </c>
      <c r="Q1401" s="182">
        <f>Table21[[#This Row],[Abs Erorr 3]]/Table21[[#This Row],[Adj Close]]</f>
        <v>3.5748081169172573E-2</v>
      </c>
    </row>
    <row r="1402" spans="1:17" x14ac:dyDescent="0.3">
      <c r="A1402" s="72">
        <v>45499</v>
      </c>
      <c r="B1402" s="95">
        <v>3.8142999999999998</v>
      </c>
      <c r="C1402" s="6">
        <f t="shared" si="106"/>
        <v>3.8043999999999998</v>
      </c>
      <c r="D1402" s="19">
        <f>Table21[[#This Row],[Adj Close]]-Table21[[#This Row],[Naive Trend ]]</f>
        <v>9.9000000000000199E-3</v>
      </c>
      <c r="E1402" s="7">
        <f t="shared" si="105"/>
        <v>9.8010000000000398E-5</v>
      </c>
      <c r="F1402" s="7">
        <f>ABS(Table21[[#This Row],[Erorr 1]])</f>
        <v>9.9000000000000199E-3</v>
      </c>
      <c r="G1402" s="8">
        <f>Table21[[#This Row],[Abs Erorr 1]]/Table21[[#This Row],[Adj Close]]</f>
        <v>2.5954958970191176E-3</v>
      </c>
      <c r="H1402" s="6">
        <f t="shared" si="108"/>
        <v>3.7117</v>
      </c>
      <c r="I1402" s="9">
        <f>(Table21[[#This Row],[Adj Close]]-Table21[[#This Row],[3-MA]])</f>
        <v>0.1025999999999998</v>
      </c>
      <c r="J1402" s="5">
        <f t="shared" si="107"/>
        <v>1.052675999999996E-2</v>
      </c>
      <c r="K1402" s="5">
        <f>ABS(Table21[[#This Row],[Erorr 2]])</f>
        <v>0.1025999999999998</v>
      </c>
      <c r="L1402" s="8">
        <f>Table21[[#This Row],[Abs Erorr 2]]/Table21[[#This Row],[Adj Close]]</f>
        <v>2.6898775660016205E-2</v>
      </c>
      <c r="M1402" s="6">
        <f t="shared" si="109"/>
        <v>3.6625000000000001</v>
      </c>
      <c r="N1402" s="11">
        <f>Table21[[#This Row],[Adj Close]]-Table21[[#This Row],[6-MA]]</f>
        <v>0.15179999999999971</v>
      </c>
      <c r="O1402" s="12">
        <f>(Table21[[#This Row],[Adj Close]]-M1402)^2</f>
        <v>2.3043239999999913E-2</v>
      </c>
      <c r="P1402" s="12">
        <f>ABS(Table21[[#This Row],[Erorr 3]])</f>
        <v>0.15179999999999971</v>
      </c>
      <c r="Q1402" s="182">
        <f>Table21[[#This Row],[Abs Erorr 3]]/Table21[[#This Row],[Adj Close]]</f>
        <v>3.9797603754292983E-2</v>
      </c>
    </row>
    <row r="1403" spans="1:17" x14ac:dyDescent="0.3">
      <c r="A1403" s="72">
        <v>45502</v>
      </c>
      <c r="B1403" s="95">
        <v>3.8142999999999998</v>
      </c>
      <c r="C1403" s="6">
        <f t="shared" si="106"/>
        <v>3.8142999999999998</v>
      </c>
      <c r="D1403" s="19">
        <f>Table21[[#This Row],[Adj Close]]-Table21[[#This Row],[Naive Trend ]]</f>
        <v>0</v>
      </c>
      <c r="E1403" s="7">
        <f t="shared" si="105"/>
        <v>0</v>
      </c>
      <c r="F1403" s="7">
        <f>ABS(Table21[[#This Row],[Erorr 1]])</f>
        <v>0</v>
      </c>
      <c r="G1403" s="8">
        <f>Table21[[#This Row],[Abs Erorr 1]]/Table21[[#This Row],[Adj Close]]</f>
        <v>0</v>
      </c>
      <c r="H1403" s="6">
        <f t="shared" si="108"/>
        <v>3.7547333333333328</v>
      </c>
      <c r="I1403" s="9">
        <f>(Table21[[#This Row],[Adj Close]]-Table21[[#This Row],[3-MA]])</f>
        <v>5.956666666666699E-2</v>
      </c>
      <c r="J1403" s="5">
        <f t="shared" si="107"/>
        <v>3.5481877777778161E-3</v>
      </c>
      <c r="K1403" s="5">
        <f>ABS(Table21[[#This Row],[Erorr 2]])</f>
        <v>5.956666666666699E-2</v>
      </c>
      <c r="L1403" s="8">
        <f>Table21[[#This Row],[Abs Erorr 2]]/Table21[[#This Row],[Adj Close]]</f>
        <v>1.5616670599236293E-2</v>
      </c>
      <c r="M1403" s="6">
        <f t="shared" si="109"/>
        <v>3.7042000000000002</v>
      </c>
      <c r="N1403" s="11">
        <f>Table21[[#This Row],[Adj Close]]-Table21[[#This Row],[6-MA]]</f>
        <v>0.11009999999999964</v>
      </c>
      <c r="O1403" s="12">
        <f>(Table21[[#This Row],[Adj Close]]-M1403)^2</f>
        <v>1.2122009999999921E-2</v>
      </c>
      <c r="P1403" s="12">
        <f>ABS(Table21[[#This Row],[Erorr 3]])</f>
        <v>0.11009999999999964</v>
      </c>
      <c r="Q1403" s="182">
        <f>Table21[[#This Row],[Abs Erorr 3]]/Table21[[#This Row],[Adj Close]]</f>
        <v>2.8865060430485187E-2</v>
      </c>
    </row>
    <row r="1404" spans="1:17" x14ac:dyDescent="0.3">
      <c r="A1404" s="72">
        <v>45503</v>
      </c>
      <c r="B1404" s="95">
        <v>3.8938000000000001</v>
      </c>
      <c r="C1404" s="6">
        <f t="shared" si="106"/>
        <v>3.8142999999999998</v>
      </c>
      <c r="D1404" s="19">
        <f>Table21[[#This Row],[Adj Close]]-Table21[[#This Row],[Naive Trend ]]</f>
        <v>7.9500000000000348E-2</v>
      </c>
      <c r="E1404" s="7">
        <f t="shared" si="105"/>
        <v>6.320250000000055E-3</v>
      </c>
      <c r="F1404" s="7">
        <f>ABS(Table21[[#This Row],[Erorr 1]])</f>
        <v>7.9500000000000348E-2</v>
      </c>
      <c r="G1404" s="8">
        <f>Table21[[#This Row],[Abs Erorr 1]]/Table21[[#This Row],[Adj Close]]</f>
        <v>2.0417073296009128E-2</v>
      </c>
      <c r="H1404" s="6">
        <f t="shared" si="108"/>
        <v>3.8109999999999999</v>
      </c>
      <c r="I1404" s="9">
        <f>(Table21[[#This Row],[Adj Close]]-Table21[[#This Row],[3-MA]])</f>
        <v>8.2800000000000207E-2</v>
      </c>
      <c r="J1404" s="5">
        <f t="shared" si="107"/>
        <v>6.855840000000034E-3</v>
      </c>
      <c r="K1404" s="5">
        <f>ABS(Table21[[#This Row],[Erorr 2]])</f>
        <v>8.2800000000000207E-2</v>
      </c>
      <c r="L1404" s="8">
        <f>Table21[[#This Row],[Abs Erorr 2]]/Table21[[#This Row],[Adj Close]]</f>
        <v>2.1264574451692487E-2</v>
      </c>
      <c r="M1404" s="6">
        <f t="shared" si="109"/>
        <v>3.7409833333333329</v>
      </c>
      <c r="N1404" s="11">
        <f>Table21[[#This Row],[Adj Close]]-Table21[[#This Row],[6-MA]]</f>
        <v>0.15281666666666727</v>
      </c>
      <c r="O1404" s="12">
        <f>(Table21[[#This Row],[Adj Close]]-M1404)^2</f>
        <v>2.3352933611111293E-2</v>
      </c>
      <c r="P1404" s="12">
        <f>ABS(Table21[[#This Row],[Erorr 3]])</f>
        <v>0.15281666666666727</v>
      </c>
      <c r="Q1404" s="182">
        <f>Table21[[#This Row],[Abs Erorr 3]]/Table21[[#This Row],[Adj Close]]</f>
        <v>3.9246152002328644E-2</v>
      </c>
    </row>
    <row r="1405" spans="1:17" x14ac:dyDescent="0.3">
      <c r="A1405" s="72">
        <v>45504</v>
      </c>
      <c r="B1405" s="95">
        <v>3.8938000000000001</v>
      </c>
      <c r="C1405" s="6">
        <f t="shared" si="106"/>
        <v>3.8938000000000001</v>
      </c>
      <c r="D1405" s="19">
        <f>Table21[[#This Row],[Adj Close]]-Table21[[#This Row],[Naive Trend ]]</f>
        <v>0</v>
      </c>
      <c r="E1405" s="7">
        <f t="shared" si="105"/>
        <v>0</v>
      </c>
      <c r="F1405" s="7">
        <f>ABS(Table21[[#This Row],[Erorr 1]])</f>
        <v>0</v>
      </c>
      <c r="G1405" s="8">
        <f>Table21[[#This Row],[Abs Erorr 1]]/Table21[[#This Row],[Adj Close]]</f>
        <v>0</v>
      </c>
      <c r="H1405" s="6">
        <f t="shared" si="108"/>
        <v>3.8407999999999998</v>
      </c>
      <c r="I1405" s="9">
        <f>(Table21[[#This Row],[Adj Close]]-Table21[[#This Row],[3-MA]])</f>
        <v>5.300000000000038E-2</v>
      </c>
      <c r="J1405" s="5">
        <f t="shared" si="107"/>
        <v>2.8090000000000402E-3</v>
      </c>
      <c r="K1405" s="5">
        <f>ABS(Table21[[#This Row],[Erorr 2]])</f>
        <v>5.300000000000038E-2</v>
      </c>
      <c r="L1405" s="8">
        <f>Table21[[#This Row],[Abs Erorr 2]]/Table21[[#This Row],[Adj Close]]</f>
        <v>1.3611382197339457E-2</v>
      </c>
      <c r="M1405" s="6">
        <f t="shared" si="109"/>
        <v>3.7762499999999997</v>
      </c>
      <c r="N1405" s="11">
        <f>Table21[[#This Row],[Adj Close]]-Table21[[#This Row],[6-MA]]</f>
        <v>0.11755000000000049</v>
      </c>
      <c r="O1405" s="12">
        <f>(Table21[[#This Row],[Adj Close]]-M1405)^2</f>
        <v>1.3818002500000115E-2</v>
      </c>
      <c r="P1405" s="12">
        <f>ABS(Table21[[#This Row],[Erorr 3]])</f>
        <v>0.11755000000000049</v>
      </c>
      <c r="Q1405" s="182">
        <f>Table21[[#This Row],[Abs Erorr 3]]/Table21[[#This Row],[Adj Close]]</f>
        <v>3.0189018439570725E-2</v>
      </c>
    </row>
    <row r="1406" spans="1:17" x14ac:dyDescent="0.3">
      <c r="A1406" s="72">
        <v>45505</v>
      </c>
      <c r="B1406" s="95">
        <v>3.9236</v>
      </c>
      <c r="C1406" s="6">
        <f t="shared" si="106"/>
        <v>3.8938000000000001</v>
      </c>
      <c r="D1406" s="19">
        <f>Table21[[#This Row],[Adj Close]]-Table21[[#This Row],[Naive Trend ]]</f>
        <v>2.9799999999999827E-2</v>
      </c>
      <c r="E1406" s="7">
        <f t="shared" si="105"/>
        <v>8.8803999999998969E-4</v>
      </c>
      <c r="F1406" s="7">
        <f>ABS(Table21[[#This Row],[Erorr 1]])</f>
        <v>2.9799999999999827E-2</v>
      </c>
      <c r="G1406" s="8">
        <f>Table21[[#This Row],[Abs Erorr 1]]/Table21[[#This Row],[Adj Close]]</f>
        <v>7.5950657559383794E-3</v>
      </c>
      <c r="H1406" s="6">
        <f t="shared" si="108"/>
        <v>3.8673000000000002</v>
      </c>
      <c r="I1406" s="9">
        <f>(Table21[[#This Row],[Adj Close]]-Table21[[#This Row],[3-MA]])</f>
        <v>5.6299999999999795E-2</v>
      </c>
      <c r="J1406" s="5">
        <f t="shared" si="107"/>
        <v>3.1696899999999768E-3</v>
      </c>
      <c r="K1406" s="5">
        <f>ABS(Table21[[#This Row],[Erorr 2]])</f>
        <v>5.6299999999999795E-2</v>
      </c>
      <c r="L1406" s="8">
        <f>Table21[[#This Row],[Abs Erorr 2]]/Table21[[#This Row],[Adj Close]]</f>
        <v>1.434906718319905E-2</v>
      </c>
      <c r="M1406" s="6">
        <f t="shared" si="109"/>
        <v>3.8110166666666658</v>
      </c>
      <c r="N1406" s="11">
        <f>Table21[[#This Row],[Adj Close]]-Table21[[#This Row],[6-MA]]</f>
        <v>0.11258333333333415</v>
      </c>
      <c r="O1406" s="12">
        <f>(Table21[[#This Row],[Adj Close]]-M1406)^2</f>
        <v>1.2675006944444627E-2</v>
      </c>
      <c r="P1406" s="12">
        <f>ABS(Table21[[#This Row],[Erorr 3]])</f>
        <v>0.11258333333333415</v>
      </c>
      <c r="Q1406" s="182">
        <f>Table21[[#This Row],[Abs Erorr 3]]/Table21[[#This Row],[Adj Close]]</f>
        <v>2.8693886566758628E-2</v>
      </c>
    </row>
    <row r="1407" spans="1:17" x14ac:dyDescent="0.3">
      <c r="A1407" s="72">
        <v>45506</v>
      </c>
      <c r="B1407" s="95">
        <v>3.8243</v>
      </c>
      <c r="C1407" s="6">
        <f t="shared" si="106"/>
        <v>3.9236</v>
      </c>
      <c r="D1407" s="19">
        <f>Table21[[#This Row],[Adj Close]]-Table21[[#This Row],[Naive Trend ]]</f>
        <v>-9.9299999999999944E-2</v>
      </c>
      <c r="E1407" s="7">
        <f t="shared" si="105"/>
        <v>9.8604899999999891E-3</v>
      </c>
      <c r="F1407" s="7">
        <f>ABS(Table21[[#This Row],[Erorr 1]])</f>
        <v>9.9299999999999944E-2</v>
      </c>
      <c r="G1407" s="8">
        <f>Table21[[#This Row],[Abs Erorr 1]]/Table21[[#This Row],[Adj Close]]</f>
        <v>2.5965536176555171E-2</v>
      </c>
      <c r="H1407" s="6">
        <f t="shared" si="108"/>
        <v>3.9037333333333333</v>
      </c>
      <c r="I1407" s="9">
        <f>(Table21[[#This Row],[Adj Close]]-Table21[[#This Row],[3-MA]])</f>
        <v>-7.9433333333333245E-2</v>
      </c>
      <c r="J1407" s="5">
        <f t="shared" si="107"/>
        <v>6.3096544444444305E-3</v>
      </c>
      <c r="K1407" s="5">
        <f>ABS(Table21[[#This Row],[Erorr 2]])</f>
        <v>7.9433333333333245E-2</v>
      </c>
      <c r="L1407" s="8">
        <f>Table21[[#This Row],[Abs Erorr 2]]/Table21[[#This Row],[Adj Close]]</f>
        <v>2.0770685702830124E-2</v>
      </c>
      <c r="M1407" s="6">
        <f t="shared" si="109"/>
        <v>3.8573666666666671</v>
      </c>
      <c r="N1407" s="11">
        <f>Table21[[#This Row],[Adj Close]]-Table21[[#This Row],[6-MA]]</f>
        <v>-3.3066666666667022E-2</v>
      </c>
      <c r="O1407" s="12">
        <f>(Table21[[#This Row],[Adj Close]]-M1407)^2</f>
        <v>1.0934044444444679E-3</v>
      </c>
      <c r="P1407" s="12">
        <f>ABS(Table21[[#This Row],[Erorr 3]])</f>
        <v>3.3066666666667022E-2</v>
      </c>
      <c r="Q1407" s="182">
        <f>Table21[[#This Row],[Abs Erorr 3]]/Table21[[#This Row],[Adj Close]]</f>
        <v>8.6464625334484804E-3</v>
      </c>
    </row>
    <row r="1408" spans="1:17" x14ac:dyDescent="0.3">
      <c r="A1408" s="72">
        <v>45509</v>
      </c>
      <c r="B1408" s="95">
        <v>3.7050999999999998</v>
      </c>
      <c r="C1408" s="6">
        <f t="shared" si="106"/>
        <v>3.8243</v>
      </c>
      <c r="D1408" s="19">
        <f>Table21[[#This Row],[Adj Close]]-Table21[[#This Row],[Naive Trend ]]</f>
        <v>-0.11920000000000019</v>
      </c>
      <c r="E1408" s="7">
        <f t="shared" si="105"/>
        <v>1.4208640000000047E-2</v>
      </c>
      <c r="F1408" s="7">
        <f>ABS(Table21[[#This Row],[Erorr 1]])</f>
        <v>0.11920000000000019</v>
      </c>
      <c r="G1408" s="8">
        <f>Table21[[#This Row],[Abs Erorr 1]]/Table21[[#This Row],[Adj Close]]</f>
        <v>3.2171871204555939E-2</v>
      </c>
      <c r="H1408" s="6">
        <f t="shared" si="108"/>
        <v>3.8805666666666667</v>
      </c>
      <c r="I1408" s="9">
        <f>(Table21[[#This Row],[Adj Close]]-Table21[[#This Row],[3-MA]])</f>
        <v>-0.17546666666666688</v>
      </c>
      <c r="J1408" s="5">
        <f t="shared" si="107"/>
        <v>3.0788551111111187E-2</v>
      </c>
      <c r="K1408" s="5">
        <f>ABS(Table21[[#This Row],[Erorr 2]])</f>
        <v>0.17546666666666688</v>
      </c>
      <c r="L1408" s="8">
        <f>Table21[[#This Row],[Abs Erorr 2]]/Table21[[#This Row],[Adj Close]]</f>
        <v>4.7358145978965989E-2</v>
      </c>
      <c r="M1408" s="6">
        <f t="shared" si="109"/>
        <v>3.8606833333333337</v>
      </c>
      <c r="N1408" s="11">
        <f>Table21[[#This Row],[Adj Close]]-Table21[[#This Row],[6-MA]]</f>
        <v>-0.15558333333333385</v>
      </c>
      <c r="O1408" s="12">
        <f>(Table21[[#This Row],[Adj Close]]-M1408)^2</f>
        <v>2.4206173611111274E-2</v>
      </c>
      <c r="P1408" s="12">
        <f>ABS(Table21[[#This Row],[Erorr 3]])</f>
        <v>0.15558333333333385</v>
      </c>
      <c r="Q1408" s="182">
        <f>Table21[[#This Row],[Abs Erorr 3]]/Table21[[#This Row],[Adj Close]]</f>
        <v>4.1991669140734086E-2</v>
      </c>
    </row>
    <row r="1409" spans="1:17" x14ac:dyDescent="0.3">
      <c r="A1409" s="72">
        <v>45510</v>
      </c>
      <c r="B1409" s="95">
        <v>3.6852</v>
      </c>
      <c r="C1409" s="6">
        <f t="shared" si="106"/>
        <v>3.7050999999999998</v>
      </c>
      <c r="D1409" s="19">
        <f>Table21[[#This Row],[Adj Close]]-Table21[[#This Row],[Naive Trend ]]</f>
        <v>-1.9899999999999807E-2</v>
      </c>
      <c r="E1409" s="7">
        <f t="shared" si="105"/>
        <v>3.9600999999999233E-4</v>
      </c>
      <c r="F1409" s="7">
        <f>ABS(Table21[[#This Row],[Erorr 1]])</f>
        <v>1.9899999999999807E-2</v>
      </c>
      <c r="G1409" s="8">
        <f>Table21[[#This Row],[Abs Erorr 1]]/Table21[[#This Row],[Adj Close]]</f>
        <v>5.3999782915445044E-3</v>
      </c>
      <c r="H1409" s="6">
        <f t="shared" si="108"/>
        <v>3.8176666666666663</v>
      </c>
      <c r="I1409" s="9">
        <f>(Table21[[#This Row],[Adj Close]]-Table21[[#This Row],[3-MA]])</f>
        <v>-0.13246666666666629</v>
      </c>
      <c r="J1409" s="5">
        <f t="shared" si="107"/>
        <v>1.7547417777777678E-2</v>
      </c>
      <c r="K1409" s="5">
        <f>ABS(Table21[[#This Row],[Erorr 2]])</f>
        <v>0.13246666666666629</v>
      </c>
      <c r="L1409" s="8">
        <f>Table21[[#This Row],[Abs Erorr 2]]/Table21[[#This Row],[Adj Close]]</f>
        <v>3.5945584138355122E-2</v>
      </c>
      <c r="M1409" s="6">
        <f t="shared" si="109"/>
        <v>3.8424833333333339</v>
      </c>
      <c r="N1409" s="11">
        <f>Table21[[#This Row],[Adj Close]]-Table21[[#This Row],[6-MA]]</f>
        <v>-0.15728333333333389</v>
      </c>
      <c r="O1409" s="12">
        <f>(Table21[[#This Row],[Adj Close]]-M1409)^2</f>
        <v>2.4738046944444619E-2</v>
      </c>
      <c r="P1409" s="12">
        <f>ABS(Table21[[#This Row],[Erorr 3]])</f>
        <v>0.15728333333333389</v>
      </c>
      <c r="Q1409" s="182">
        <f>Table21[[#This Row],[Abs Erorr 3]]/Table21[[#This Row],[Adj Close]]</f>
        <v>4.2679727920691926E-2</v>
      </c>
    </row>
    <row r="1410" spans="1:17" x14ac:dyDescent="0.3">
      <c r="A1410" s="72">
        <v>45511</v>
      </c>
      <c r="B1410" s="95">
        <v>3.7050999999999998</v>
      </c>
      <c r="C1410" s="6">
        <f t="shared" si="106"/>
        <v>3.6852</v>
      </c>
      <c r="D1410" s="19">
        <f>Table21[[#This Row],[Adj Close]]-Table21[[#This Row],[Naive Trend ]]</f>
        <v>1.9899999999999807E-2</v>
      </c>
      <c r="E1410" s="7">
        <f t="shared" si="105"/>
        <v>3.9600999999999233E-4</v>
      </c>
      <c r="F1410" s="7">
        <f>ABS(Table21[[#This Row],[Erorr 1]])</f>
        <v>1.9899999999999807E-2</v>
      </c>
      <c r="G1410" s="8">
        <f>Table21[[#This Row],[Abs Erorr 1]]/Table21[[#This Row],[Adj Close]]</f>
        <v>5.3709751423712737E-3</v>
      </c>
      <c r="H1410" s="6">
        <f t="shared" si="108"/>
        <v>3.7382000000000004</v>
      </c>
      <c r="I1410" s="9">
        <f>(Table21[[#This Row],[Adj Close]]-Table21[[#This Row],[3-MA]])</f>
        <v>-3.3100000000000573E-2</v>
      </c>
      <c r="J1410" s="5">
        <f t="shared" si="107"/>
        <v>1.0956100000000381E-3</v>
      </c>
      <c r="K1410" s="5">
        <f>ABS(Table21[[#This Row],[Erorr 2]])</f>
        <v>3.3100000000000573E-2</v>
      </c>
      <c r="L1410" s="8">
        <f>Table21[[#This Row],[Abs Erorr 2]]/Table21[[#This Row],[Adj Close]]</f>
        <v>8.9336320207283413E-3</v>
      </c>
      <c r="M1410" s="6">
        <f t="shared" si="109"/>
        <v>3.8209666666666671</v>
      </c>
      <c r="N1410" s="11">
        <f>Table21[[#This Row],[Adj Close]]-Table21[[#This Row],[6-MA]]</f>
        <v>-0.11586666666666723</v>
      </c>
      <c r="O1410" s="12">
        <f>(Table21[[#This Row],[Adj Close]]-M1410)^2</f>
        <v>1.3425084444444575E-2</v>
      </c>
      <c r="P1410" s="12">
        <f>ABS(Table21[[#This Row],[Erorr 3]])</f>
        <v>0.11586666666666723</v>
      </c>
      <c r="Q1410" s="182">
        <f>Table21[[#This Row],[Abs Erorr 3]]/Table21[[#This Row],[Adj Close]]</f>
        <v>3.1272210376688141E-2</v>
      </c>
    </row>
    <row r="1411" spans="1:17" x14ac:dyDescent="0.3">
      <c r="A1411" s="72">
        <v>45512</v>
      </c>
      <c r="B1411" s="95">
        <v>3.7646999999999999</v>
      </c>
      <c r="C1411" s="6">
        <f t="shared" si="106"/>
        <v>3.7050999999999998</v>
      </c>
      <c r="D1411" s="19">
        <f>Table21[[#This Row],[Adj Close]]-Table21[[#This Row],[Naive Trend ]]</f>
        <v>5.9600000000000097E-2</v>
      </c>
      <c r="E1411" s="7">
        <f t="shared" ref="E1411:E1470" si="110">(B1411-C1411)^2</f>
        <v>3.5521600000000117E-3</v>
      </c>
      <c r="F1411" s="7">
        <f>ABS(Table21[[#This Row],[Erorr 1]])</f>
        <v>5.9600000000000097E-2</v>
      </c>
      <c r="G1411" s="8">
        <f>Table21[[#This Row],[Abs Erorr 1]]/Table21[[#This Row],[Adj Close]]</f>
        <v>1.58312747363668E-2</v>
      </c>
      <c r="H1411" s="6">
        <f t="shared" si="108"/>
        <v>3.6984666666666666</v>
      </c>
      <c r="I1411" s="9">
        <f>(Table21[[#This Row],[Adj Close]]-Table21[[#This Row],[3-MA]])</f>
        <v>6.6233333333333366E-2</v>
      </c>
      <c r="J1411" s="5">
        <f t="shared" si="107"/>
        <v>4.3868544444444491E-3</v>
      </c>
      <c r="K1411" s="5">
        <f>ABS(Table21[[#This Row],[Erorr 2]])</f>
        <v>6.6233333333333366E-2</v>
      </c>
      <c r="L1411" s="8">
        <f>Table21[[#This Row],[Abs Erorr 2]]/Table21[[#This Row],[Adj Close]]</f>
        <v>1.75932566561302E-2</v>
      </c>
      <c r="M1411" s="6">
        <f t="shared" si="109"/>
        <v>3.7895166666666662</v>
      </c>
      <c r="N1411" s="11">
        <f>Table21[[#This Row],[Adj Close]]-Table21[[#This Row],[6-MA]]</f>
        <v>-2.4816666666666265E-2</v>
      </c>
      <c r="O1411" s="12">
        <f>(Table21[[#This Row],[Adj Close]]-M1411)^2</f>
        <v>6.1586694444442454E-4</v>
      </c>
      <c r="P1411" s="12">
        <f>ABS(Table21[[#This Row],[Erorr 3]])</f>
        <v>2.4816666666666265E-2</v>
      </c>
      <c r="Q1411" s="182">
        <f>Table21[[#This Row],[Abs Erorr 3]]/Table21[[#This Row],[Adj Close]]</f>
        <v>6.5919373832353878E-3</v>
      </c>
    </row>
    <row r="1412" spans="1:17" x14ac:dyDescent="0.3">
      <c r="A1412" s="72">
        <v>45513</v>
      </c>
      <c r="B1412" s="95">
        <v>3.7845</v>
      </c>
      <c r="C1412" s="6">
        <f t="shared" ref="C1412:C1470" si="111">B1411</f>
        <v>3.7646999999999999</v>
      </c>
      <c r="D1412" s="19">
        <f>Table21[[#This Row],[Adj Close]]-Table21[[#This Row],[Naive Trend ]]</f>
        <v>1.980000000000004E-2</v>
      </c>
      <c r="E1412" s="7">
        <f t="shared" si="110"/>
        <v>3.9204000000000159E-4</v>
      </c>
      <c r="F1412" s="7">
        <f>ABS(Table21[[#This Row],[Erorr 1]])</f>
        <v>1.980000000000004E-2</v>
      </c>
      <c r="G1412" s="8">
        <f>Table21[[#This Row],[Abs Erorr 1]]/Table21[[#This Row],[Adj Close]]</f>
        <v>5.2318668252080962E-3</v>
      </c>
      <c r="H1412" s="6">
        <f t="shared" si="108"/>
        <v>3.7183333333333333</v>
      </c>
      <c r="I1412" s="9">
        <f>(Table21[[#This Row],[Adj Close]]-Table21[[#This Row],[3-MA]])</f>
        <v>6.6166666666666707E-2</v>
      </c>
      <c r="J1412" s="5">
        <f t="shared" si="107"/>
        <v>4.3780277777777828E-3</v>
      </c>
      <c r="K1412" s="5">
        <f>ABS(Table21[[#This Row],[Erorr 2]])</f>
        <v>6.6166666666666707E-2</v>
      </c>
      <c r="L1412" s="8">
        <f>Table21[[#This Row],[Abs Erorr 2]]/Table21[[#This Row],[Adj Close]]</f>
        <v>1.7483595367067437E-2</v>
      </c>
      <c r="M1412" s="6">
        <f t="shared" si="109"/>
        <v>3.7680000000000002</v>
      </c>
      <c r="N1412" s="11">
        <f>Table21[[#This Row],[Adj Close]]-Table21[[#This Row],[6-MA]]</f>
        <v>1.6499999999999737E-2</v>
      </c>
      <c r="O1412" s="12">
        <f>(Table21[[#This Row],[Adj Close]]-M1412)^2</f>
        <v>2.722499999999913E-4</v>
      </c>
      <c r="P1412" s="12">
        <f>ABS(Table21[[#This Row],[Erorr 3]])</f>
        <v>1.6499999999999737E-2</v>
      </c>
      <c r="Q1412" s="182">
        <f>Table21[[#This Row],[Abs Erorr 3]]/Table21[[#This Row],[Adj Close]]</f>
        <v>4.3598890210066682E-3</v>
      </c>
    </row>
    <row r="1413" spans="1:17" x14ac:dyDescent="0.3">
      <c r="A1413" s="72">
        <v>45516</v>
      </c>
      <c r="B1413" s="95">
        <v>3.8043999999999998</v>
      </c>
      <c r="C1413" s="6">
        <f t="shared" si="111"/>
        <v>3.7845</v>
      </c>
      <c r="D1413" s="19">
        <f>Table21[[#This Row],[Adj Close]]-Table21[[#This Row],[Naive Trend ]]</f>
        <v>1.9899999999999807E-2</v>
      </c>
      <c r="E1413" s="7">
        <f t="shared" si="110"/>
        <v>3.9600999999999233E-4</v>
      </c>
      <c r="F1413" s="7">
        <f>ABS(Table21[[#This Row],[Erorr 1]])</f>
        <v>1.9899999999999807E-2</v>
      </c>
      <c r="G1413" s="8">
        <f>Table21[[#This Row],[Abs Erorr 1]]/Table21[[#This Row],[Adj Close]]</f>
        <v>5.2307854063715188E-3</v>
      </c>
      <c r="H1413" s="6">
        <f t="shared" si="108"/>
        <v>3.751433333333333</v>
      </c>
      <c r="I1413" s="9">
        <f>(Table21[[#This Row],[Adj Close]]-Table21[[#This Row],[3-MA]])</f>
        <v>5.2966666666666828E-2</v>
      </c>
      <c r="J1413" s="5">
        <f t="shared" ref="J1413:J1471" si="112">(B1413-H1413)^2</f>
        <v>2.8054677777777947E-3</v>
      </c>
      <c r="K1413" s="5">
        <f>ABS(Table21[[#This Row],[Erorr 2]])</f>
        <v>5.2966666666666828E-2</v>
      </c>
      <c r="L1413" s="8">
        <f>Table21[[#This Row],[Abs Erorr 2]]/Table21[[#This Row],[Adj Close]]</f>
        <v>1.3922475729856701E-2</v>
      </c>
      <c r="M1413" s="6">
        <f t="shared" si="109"/>
        <v>3.7448166666666669</v>
      </c>
      <c r="N1413" s="11">
        <f>Table21[[#This Row],[Adj Close]]-Table21[[#This Row],[6-MA]]</f>
        <v>5.9583333333332877E-2</v>
      </c>
      <c r="O1413" s="12">
        <f>(Table21[[#This Row],[Adj Close]]-M1413)^2</f>
        <v>3.5501736111110569E-3</v>
      </c>
      <c r="P1413" s="12">
        <f>ABS(Table21[[#This Row],[Erorr 3]])</f>
        <v>5.9583333333332877E-2</v>
      </c>
      <c r="Q1413" s="182">
        <f>Table21[[#This Row],[Abs Erorr 3]]/Table21[[#This Row],[Adj Close]]</f>
        <v>1.5661689973013586E-2</v>
      </c>
    </row>
    <row r="1414" spans="1:17" x14ac:dyDescent="0.3">
      <c r="A1414" s="72">
        <v>45517</v>
      </c>
      <c r="B1414" s="95">
        <v>3.9137</v>
      </c>
      <c r="C1414" s="6">
        <f t="shared" si="111"/>
        <v>3.8043999999999998</v>
      </c>
      <c r="D1414" s="19">
        <f>Table21[[#This Row],[Adj Close]]-Table21[[#This Row],[Naive Trend ]]</f>
        <v>0.10930000000000017</v>
      </c>
      <c r="E1414" s="7">
        <f t="shared" si="110"/>
        <v>1.1946490000000039E-2</v>
      </c>
      <c r="F1414" s="7">
        <f>ABS(Table21[[#This Row],[Erorr 1]])</f>
        <v>0.10930000000000017</v>
      </c>
      <c r="G1414" s="8">
        <f>Table21[[#This Row],[Abs Erorr 1]]/Table21[[#This Row],[Adj Close]]</f>
        <v>2.7927536602192344E-2</v>
      </c>
      <c r="H1414" s="6">
        <f t="shared" ref="H1414:H1471" si="113">AVERAGE(B1411:B1413)</f>
        <v>3.7845333333333335</v>
      </c>
      <c r="I1414" s="9">
        <f>(Table21[[#This Row],[Adj Close]]-Table21[[#This Row],[3-MA]])</f>
        <v>0.12916666666666643</v>
      </c>
      <c r="J1414" s="5">
        <f t="shared" si="112"/>
        <v>1.6684027777777718E-2</v>
      </c>
      <c r="K1414" s="5">
        <f>ABS(Table21[[#This Row],[Erorr 2]])</f>
        <v>0.12916666666666643</v>
      </c>
      <c r="L1414" s="8">
        <f>Table21[[#This Row],[Abs Erorr 2]]/Table21[[#This Row],[Adj Close]]</f>
        <v>3.3003721968128993E-2</v>
      </c>
      <c r="M1414" s="6">
        <f t="shared" si="109"/>
        <v>3.7415000000000003</v>
      </c>
      <c r="N1414" s="11">
        <f>Table21[[#This Row],[Adj Close]]-Table21[[#This Row],[6-MA]]</f>
        <v>0.17219999999999969</v>
      </c>
      <c r="O1414" s="12">
        <f>(Table21[[#This Row],[Adj Close]]-M1414)^2</f>
        <v>2.9652839999999892E-2</v>
      </c>
      <c r="P1414" s="12">
        <f>ABS(Table21[[#This Row],[Erorr 3]])</f>
        <v>0.17219999999999969</v>
      </c>
      <c r="Q1414" s="182">
        <f>Table21[[#This Row],[Abs Erorr 3]]/Table21[[#This Row],[Adj Close]]</f>
        <v>4.3999284564478547E-2</v>
      </c>
    </row>
    <row r="1415" spans="1:17" x14ac:dyDescent="0.3">
      <c r="A1415" s="72">
        <v>45518</v>
      </c>
      <c r="B1415" s="95">
        <v>3.9533999999999998</v>
      </c>
      <c r="C1415" s="6">
        <f t="shared" si="111"/>
        <v>3.9137</v>
      </c>
      <c r="D1415" s="19">
        <f>Table21[[#This Row],[Adj Close]]-Table21[[#This Row],[Naive Trend ]]</f>
        <v>3.9699999999999847E-2</v>
      </c>
      <c r="E1415" s="7">
        <f t="shared" si="110"/>
        <v>1.5760899999999879E-3</v>
      </c>
      <c r="F1415" s="7">
        <f>ABS(Table21[[#This Row],[Erorr 1]])</f>
        <v>3.9699999999999847E-2</v>
      </c>
      <c r="G1415" s="8">
        <f>Table21[[#This Row],[Abs Erorr 1]]/Table21[[#This Row],[Adj Close]]</f>
        <v>1.0041989173875613E-2</v>
      </c>
      <c r="H1415" s="6">
        <f t="shared" si="113"/>
        <v>3.8341999999999996</v>
      </c>
      <c r="I1415" s="9">
        <f>(Table21[[#This Row],[Adj Close]]-Table21[[#This Row],[3-MA]])</f>
        <v>0.11920000000000019</v>
      </c>
      <c r="J1415" s="5">
        <f t="shared" si="112"/>
        <v>1.4208640000000047E-2</v>
      </c>
      <c r="K1415" s="5">
        <f>ABS(Table21[[#This Row],[Erorr 2]])</f>
        <v>0.11920000000000019</v>
      </c>
      <c r="L1415" s="8">
        <f>Table21[[#This Row],[Abs Erorr 2]]/Table21[[#This Row],[Adj Close]]</f>
        <v>3.0151262204684625E-2</v>
      </c>
      <c r="M1415" s="6">
        <f t="shared" si="109"/>
        <v>3.7762666666666664</v>
      </c>
      <c r="N1415" s="11">
        <f>Table21[[#This Row],[Adj Close]]-Table21[[#This Row],[6-MA]]</f>
        <v>0.17713333333333336</v>
      </c>
      <c r="O1415" s="12">
        <f>(Table21[[#This Row],[Adj Close]]-M1415)^2</f>
        <v>3.1376217777777791E-2</v>
      </c>
      <c r="P1415" s="12">
        <f>ABS(Table21[[#This Row],[Erorr 3]])</f>
        <v>0.17713333333333336</v>
      </c>
      <c r="Q1415" s="182">
        <f>Table21[[#This Row],[Abs Erorr 3]]/Table21[[#This Row],[Adj Close]]</f>
        <v>4.480531525606652E-2</v>
      </c>
    </row>
    <row r="1416" spans="1:17" x14ac:dyDescent="0.3">
      <c r="A1416" s="72">
        <v>45519</v>
      </c>
      <c r="B1416" s="95">
        <v>4.0427999999999997</v>
      </c>
      <c r="C1416" s="6">
        <f t="shared" si="111"/>
        <v>3.9533999999999998</v>
      </c>
      <c r="D1416" s="19">
        <f>Table21[[#This Row],[Adj Close]]-Table21[[#This Row],[Naive Trend ]]</f>
        <v>8.9399999999999924E-2</v>
      </c>
      <c r="E1416" s="7">
        <f t="shared" si="110"/>
        <v>7.9923599999999866E-3</v>
      </c>
      <c r="F1416" s="7">
        <f>ABS(Table21[[#This Row],[Erorr 1]])</f>
        <v>8.9399999999999924E-2</v>
      </c>
      <c r="G1416" s="8">
        <f>Table21[[#This Row],[Abs Erorr 1]]/Table21[[#This Row],[Adj Close]]</f>
        <v>2.2113386761650325E-2</v>
      </c>
      <c r="H1416" s="6">
        <f t="shared" si="113"/>
        <v>3.8904999999999998</v>
      </c>
      <c r="I1416" s="9">
        <f>(Table21[[#This Row],[Adj Close]]-Table21[[#This Row],[3-MA]])</f>
        <v>0.15229999999999988</v>
      </c>
      <c r="J1416" s="5">
        <f t="shared" si="112"/>
        <v>2.3195289999999962E-2</v>
      </c>
      <c r="K1416" s="5">
        <f>ABS(Table21[[#This Row],[Erorr 2]])</f>
        <v>0.15229999999999988</v>
      </c>
      <c r="L1416" s="8">
        <f>Table21[[#This Row],[Abs Erorr 2]]/Table21[[#This Row],[Adj Close]]</f>
        <v>3.7671910557039646E-2</v>
      </c>
      <c r="M1416" s="6">
        <f t="shared" si="109"/>
        <v>3.8209666666666657</v>
      </c>
      <c r="N1416" s="11">
        <f>Table21[[#This Row],[Adj Close]]-Table21[[#This Row],[6-MA]]</f>
        <v>0.22183333333333399</v>
      </c>
      <c r="O1416" s="12">
        <f>(Table21[[#This Row],[Adj Close]]-M1416)^2</f>
        <v>4.9210027777778068E-2</v>
      </c>
      <c r="P1416" s="12">
        <f>ABS(Table21[[#This Row],[Erorr 3]])</f>
        <v>0.22183333333333399</v>
      </c>
      <c r="Q1416" s="182">
        <f>Table21[[#This Row],[Abs Erorr 3]]/Table21[[#This Row],[Adj Close]]</f>
        <v>5.4871211371656778E-2</v>
      </c>
    </row>
    <row r="1417" spans="1:17" x14ac:dyDescent="0.3">
      <c r="A1417" s="72">
        <v>45520</v>
      </c>
      <c r="B1417" s="95">
        <v>4.0129999999999999</v>
      </c>
      <c r="C1417" s="6">
        <f t="shared" si="111"/>
        <v>4.0427999999999997</v>
      </c>
      <c r="D1417" s="19">
        <f>Table21[[#This Row],[Adj Close]]-Table21[[#This Row],[Naive Trend ]]</f>
        <v>-2.9799999999999827E-2</v>
      </c>
      <c r="E1417" s="7">
        <f t="shared" si="110"/>
        <v>8.8803999999998969E-4</v>
      </c>
      <c r="F1417" s="7">
        <f>ABS(Table21[[#This Row],[Erorr 1]])</f>
        <v>2.9799999999999827E-2</v>
      </c>
      <c r="G1417" s="8">
        <f>Table21[[#This Row],[Abs Erorr 1]]/Table21[[#This Row],[Adj Close]]</f>
        <v>7.425865935708903E-3</v>
      </c>
      <c r="H1417" s="6">
        <f t="shared" si="113"/>
        <v>3.9699666666666666</v>
      </c>
      <c r="I1417" s="9">
        <f>(Table21[[#This Row],[Adj Close]]-Table21[[#This Row],[3-MA]])</f>
        <v>4.3033333333333257E-2</v>
      </c>
      <c r="J1417" s="5">
        <f t="shared" si="112"/>
        <v>1.8518677777777711E-3</v>
      </c>
      <c r="K1417" s="5">
        <f>ABS(Table21[[#This Row],[Erorr 2]])</f>
        <v>4.3033333333333257E-2</v>
      </c>
      <c r="L1417" s="8">
        <f>Table21[[#This Row],[Abs Erorr 2]]/Table21[[#This Row],[Adj Close]]</f>
        <v>1.0723482016778783E-2</v>
      </c>
      <c r="M1417" s="6">
        <f t="shared" ref="M1417:M1471" si="114">AVERAGE(B1411:B1416)</f>
        <v>3.8772500000000001</v>
      </c>
      <c r="N1417" s="11">
        <f>Table21[[#This Row],[Adj Close]]-Table21[[#This Row],[6-MA]]</f>
        <v>0.13574999999999982</v>
      </c>
      <c r="O1417" s="12">
        <f>(Table21[[#This Row],[Adj Close]]-M1417)^2</f>
        <v>1.842806249999995E-2</v>
      </c>
      <c r="P1417" s="12">
        <f>ABS(Table21[[#This Row],[Erorr 3]])</f>
        <v>0.13574999999999982</v>
      </c>
      <c r="Q1417" s="182">
        <f>Table21[[#This Row],[Abs Erorr 3]]/Table21[[#This Row],[Adj Close]]</f>
        <v>3.3827560428606983E-2</v>
      </c>
    </row>
    <row r="1418" spans="1:17" x14ac:dyDescent="0.3">
      <c r="A1418" s="72">
        <v>45523</v>
      </c>
      <c r="B1418" s="95">
        <v>4.1322000000000001</v>
      </c>
      <c r="C1418" s="6">
        <f t="shared" si="111"/>
        <v>4.0129999999999999</v>
      </c>
      <c r="D1418" s="19">
        <f>Table21[[#This Row],[Adj Close]]-Table21[[#This Row],[Naive Trend ]]</f>
        <v>0.11920000000000019</v>
      </c>
      <c r="E1418" s="7">
        <f t="shared" si="110"/>
        <v>1.4208640000000047E-2</v>
      </c>
      <c r="F1418" s="7">
        <f>ABS(Table21[[#This Row],[Erorr 1]])</f>
        <v>0.11920000000000019</v>
      </c>
      <c r="G1418" s="8">
        <f>Table21[[#This Row],[Abs Erorr 1]]/Table21[[#This Row],[Adj Close]]</f>
        <v>2.8846619234306228E-2</v>
      </c>
      <c r="H1418" s="6">
        <f t="shared" si="113"/>
        <v>4.0030666666666663</v>
      </c>
      <c r="I1418" s="9">
        <f>(Table21[[#This Row],[Adj Close]]-Table21[[#This Row],[3-MA]])</f>
        <v>0.12913333333333377</v>
      </c>
      <c r="J1418" s="5">
        <f t="shared" si="112"/>
        <v>1.6675417777777889E-2</v>
      </c>
      <c r="K1418" s="5">
        <f>ABS(Table21[[#This Row],[Erorr 2]])</f>
        <v>0.12913333333333377</v>
      </c>
      <c r="L1418" s="8">
        <f>Table21[[#This Row],[Abs Erorr 2]]/Table21[[#This Row],[Adj Close]]</f>
        <v>3.1250504170498468E-2</v>
      </c>
      <c r="M1418" s="6">
        <f t="shared" si="114"/>
        <v>3.9186333333333336</v>
      </c>
      <c r="N1418" s="11">
        <f>Table21[[#This Row],[Adj Close]]-Table21[[#This Row],[6-MA]]</f>
        <v>0.21356666666666646</v>
      </c>
      <c r="O1418" s="12">
        <f>(Table21[[#This Row],[Adj Close]]-M1418)^2</f>
        <v>4.5610721111111023E-2</v>
      </c>
      <c r="P1418" s="12">
        <f>ABS(Table21[[#This Row],[Erorr 3]])</f>
        <v>0.21356666666666646</v>
      </c>
      <c r="Q1418" s="182">
        <f>Table21[[#This Row],[Abs Erorr 3]]/Table21[[#This Row],[Adj Close]]</f>
        <v>5.1683526128131853E-2</v>
      </c>
    </row>
    <row r="1419" spans="1:17" x14ac:dyDescent="0.3">
      <c r="A1419" s="72">
        <v>45524</v>
      </c>
      <c r="B1419" s="95">
        <v>4.1223000000000001</v>
      </c>
      <c r="C1419" s="6">
        <f t="shared" si="111"/>
        <v>4.1322000000000001</v>
      </c>
      <c r="D1419" s="19">
        <f>Table21[[#This Row],[Adj Close]]-Table21[[#This Row],[Naive Trend ]]</f>
        <v>-9.9000000000000199E-3</v>
      </c>
      <c r="E1419" s="7">
        <f t="shared" si="110"/>
        <v>9.8010000000000398E-5</v>
      </c>
      <c r="F1419" s="7">
        <f>ABS(Table21[[#This Row],[Erorr 1]])</f>
        <v>9.9000000000000199E-3</v>
      </c>
      <c r="G1419" s="8">
        <f>Table21[[#This Row],[Abs Erorr 1]]/Table21[[#This Row],[Adj Close]]</f>
        <v>2.4015719379957838E-3</v>
      </c>
      <c r="H1419" s="6">
        <f t="shared" si="113"/>
        <v>4.062666666666666</v>
      </c>
      <c r="I1419" s="9">
        <f>(Table21[[#This Row],[Adj Close]]-Table21[[#This Row],[3-MA]])</f>
        <v>5.9633333333334093E-2</v>
      </c>
      <c r="J1419" s="5">
        <f t="shared" si="112"/>
        <v>3.5561344444445349E-3</v>
      </c>
      <c r="K1419" s="5">
        <f>ABS(Table21[[#This Row],[Erorr 2]])</f>
        <v>5.9633333333334093E-2</v>
      </c>
      <c r="L1419" s="8">
        <f>Table21[[#This Row],[Abs Erorr 2]]/Table21[[#This Row],[Adj Close]]</f>
        <v>1.4466034333584187E-2</v>
      </c>
      <c r="M1419" s="6">
        <f t="shared" si="114"/>
        <v>3.9765833333333336</v>
      </c>
      <c r="N1419" s="11">
        <f>Table21[[#This Row],[Adj Close]]-Table21[[#This Row],[6-MA]]</f>
        <v>0.14571666666666649</v>
      </c>
      <c r="O1419" s="12">
        <f>(Table21[[#This Row],[Adj Close]]-M1419)^2</f>
        <v>2.1233346944444394E-2</v>
      </c>
      <c r="P1419" s="12">
        <f>ABS(Table21[[#This Row],[Erorr 3]])</f>
        <v>0.14571666666666649</v>
      </c>
      <c r="Q1419" s="182">
        <f>Table21[[#This Row],[Abs Erorr 3]]/Table21[[#This Row],[Adj Close]]</f>
        <v>3.5348389653025371E-2</v>
      </c>
    </row>
    <row r="1420" spans="1:17" x14ac:dyDescent="0.3">
      <c r="A1420" s="72">
        <v>45525</v>
      </c>
      <c r="B1420" s="95">
        <v>4.1322000000000001</v>
      </c>
      <c r="C1420" s="6">
        <f t="shared" si="111"/>
        <v>4.1223000000000001</v>
      </c>
      <c r="D1420" s="19">
        <f>Table21[[#This Row],[Adj Close]]-Table21[[#This Row],[Naive Trend ]]</f>
        <v>9.9000000000000199E-3</v>
      </c>
      <c r="E1420" s="7">
        <f t="shared" si="110"/>
        <v>9.8010000000000398E-5</v>
      </c>
      <c r="F1420" s="7">
        <f>ABS(Table21[[#This Row],[Erorr 1]])</f>
        <v>9.9000000000000199E-3</v>
      </c>
      <c r="G1420" s="8">
        <f>Table21[[#This Row],[Abs Erorr 1]]/Table21[[#This Row],[Adj Close]]</f>
        <v>2.3958182082183871E-3</v>
      </c>
      <c r="H1420" s="6">
        <f t="shared" si="113"/>
        <v>4.0891666666666664</v>
      </c>
      <c r="I1420" s="9">
        <f>(Table21[[#This Row],[Adj Close]]-Table21[[#This Row],[3-MA]])</f>
        <v>4.3033333333333701E-2</v>
      </c>
      <c r="J1420" s="5">
        <f t="shared" si="112"/>
        <v>1.8518677777778095E-3</v>
      </c>
      <c r="K1420" s="5">
        <f>ABS(Table21[[#This Row],[Erorr 2]])</f>
        <v>4.3033333333333701E-2</v>
      </c>
      <c r="L1420" s="8">
        <f>Table21[[#This Row],[Abs Erorr 2]]/Table21[[#This Row],[Adj Close]]</f>
        <v>1.0414145814174942E-2</v>
      </c>
      <c r="M1420" s="6">
        <f t="shared" si="114"/>
        <v>4.0295666666666667</v>
      </c>
      <c r="N1420" s="11">
        <f>Table21[[#This Row],[Adj Close]]-Table21[[#This Row],[6-MA]]</f>
        <v>0.10263333333333335</v>
      </c>
      <c r="O1420" s="12">
        <f>(Table21[[#This Row],[Adj Close]]-M1420)^2</f>
        <v>1.0533601111111115E-2</v>
      </c>
      <c r="P1420" s="12">
        <f>ABS(Table21[[#This Row],[Erorr 3]])</f>
        <v>0.10263333333333335</v>
      </c>
      <c r="Q1420" s="182">
        <f>Table21[[#This Row],[Abs Erorr 3]]/Table21[[#This Row],[Adj Close]]</f>
        <v>2.483745543132795E-2</v>
      </c>
    </row>
    <row r="1421" spans="1:17" x14ac:dyDescent="0.3">
      <c r="A1421" s="72">
        <v>45526</v>
      </c>
      <c r="B1421" s="95">
        <v>4.0824999999999996</v>
      </c>
      <c r="C1421" s="6">
        <f t="shared" si="111"/>
        <v>4.1322000000000001</v>
      </c>
      <c r="D1421" s="19">
        <f>Table21[[#This Row],[Adj Close]]-Table21[[#This Row],[Naive Trend ]]</f>
        <v>-4.9700000000000522E-2</v>
      </c>
      <c r="E1421" s="7">
        <f t="shared" si="110"/>
        <v>2.4700900000000519E-3</v>
      </c>
      <c r="F1421" s="7">
        <f>ABS(Table21[[#This Row],[Erorr 1]])</f>
        <v>4.9700000000000522E-2</v>
      </c>
      <c r="G1421" s="8">
        <f>Table21[[#This Row],[Abs Erorr 1]]/Table21[[#This Row],[Adj Close]]</f>
        <v>1.2173913043478389E-2</v>
      </c>
      <c r="H1421" s="6">
        <f t="shared" si="113"/>
        <v>4.1289000000000007</v>
      </c>
      <c r="I1421" s="9">
        <f>(Table21[[#This Row],[Adj Close]]-Table21[[#This Row],[3-MA]])</f>
        <v>-4.6400000000001107E-2</v>
      </c>
      <c r="J1421" s="5">
        <f t="shared" si="112"/>
        <v>2.1529600000001026E-3</v>
      </c>
      <c r="K1421" s="5">
        <f>ABS(Table21[[#This Row],[Erorr 2]])</f>
        <v>4.6400000000001107E-2</v>
      </c>
      <c r="L1421" s="8">
        <f>Table21[[#This Row],[Abs Erorr 2]]/Table21[[#This Row],[Adj Close]]</f>
        <v>1.1365584813227461E-2</v>
      </c>
      <c r="M1421" s="6">
        <f t="shared" si="114"/>
        <v>4.0659833333333335</v>
      </c>
      <c r="N1421" s="11">
        <f>Table21[[#This Row],[Adj Close]]-Table21[[#This Row],[6-MA]]</f>
        <v>1.6516666666666069E-2</v>
      </c>
      <c r="O1421" s="12">
        <f>(Table21[[#This Row],[Adj Close]]-M1421)^2</f>
        <v>2.7280027777775801E-4</v>
      </c>
      <c r="P1421" s="12">
        <f>ABS(Table21[[#This Row],[Erorr 3]])</f>
        <v>1.6516666666666069E-2</v>
      </c>
      <c r="Q1421" s="182">
        <f>Table21[[#This Row],[Abs Erorr 3]]/Table21[[#This Row],[Adj Close]]</f>
        <v>4.0457236170645611E-3</v>
      </c>
    </row>
    <row r="1422" spans="1:17" x14ac:dyDescent="0.3">
      <c r="A1422" s="72">
        <v>45527</v>
      </c>
      <c r="B1422" s="95">
        <v>4.1421000000000001</v>
      </c>
      <c r="C1422" s="6">
        <f t="shared" si="111"/>
        <v>4.0824999999999996</v>
      </c>
      <c r="D1422" s="19">
        <f>Table21[[#This Row],[Adj Close]]-Table21[[#This Row],[Naive Trend ]]</f>
        <v>5.9600000000000541E-2</v>
      </c>
      <c r="E1422" s="7">
        <f t="shared" si="110"/>
        <v>3.5521600000000646E-3</v>
      </c>
      <c r="F1422" s="7">
        <f>ABS(Table21[[#This Row],[Erorr 1]])</f>
        <v>5.9600000000000541E-2</v>
      </c>
      <c r="G1422" s="8">
        <f>Table21[[#This Row],[Abs Erorr 1]]/Table21[[#This Row],[Adj Close]]</f>
        <v>1.4388836580478631E-2</v>
      </c>
      <c r="H1422" s="6">
        <f t="shared" si="113"/>
        <v>4.112333333333333</v>
      </c>
      <c r="I1422" s="9">
        <f>(Table21[[#This Row],[Adj Close]]-Table21[[#This Row],[3-MA]])</f>
        <v>2.9766666666667163E-2</v>
      </c>
      <c r="J1422" s="5">
        <f t="shared" si="112"/>
        <v>8.8605444444447401E-4</v>
      </c>
      <c r="K1422" s="5">
        <f>ABS(Table21[[#This Row],[Erorr 2]])</f>
        <v>2.9766666666667163E-2</v>
      </c>
      <c r="L1422" s="8">
        <f>Table21[[#This Row],[Abs Erorr 2]]/Table21[[#This Row],[Adj Close]]</f>
        <v>7.1863708424874245E-3</v>
      </c>
      <c r="M1422" s="6">
        <f t="shared" si="114"/>
        <v>4.0874999999999995</v>
      </c>
      <c r="N1422" s="11">
        <f>Table21[[#This Row],[Adj Close]]-Table21[[#This Row],[6-MA]]</f>
        <v>5.4600000000000648E-2</v>
      </c>
      <c r="O1422" s="12">
        <f>(Table21[[#This Row],[Adj Close]]-M1422)^2</f>
        <v>2.9811600000000707E-3</v>
      </c>
      <c r="P1422" s="12">
        <f>ABS(Table21[[#This Row],[Erorr 3]])</f>
        <v>5.4600000000000648E-2</v>
      </c>
      <c r="Q1422" s="182">
        <f>Table21[[#This Row],[Abs Erorr 3]]/Table21[[#This Row],[Adj Close]]</f>
        <v>1.3181719417686836E-2</v>
      </c>
    </row>
    <row r="1423" spans="1:17" x14ac:dyDescent="0.3">
      <c r="A1423" s="72">
        <v>45530</v>
      </c>
      <c r="B1423" s="95">
        <v>4.1520999999999999</v>
      </c>
      <c r="C1423" s="6">
        <f t="shared" si="111"/>
        <v>4.1421000000000001</v>
      </c>
      <c r="D1423" s="19">
        <f>Table21[[#This Row],[Adj Close]]-Table21[[#This Row],[Naive Trend ]]</f>
        <v>9.9999999999997868E-3</v>
      </c>
      <c r="E1423" s="7">
        <f t="shared" si="110"/>
        <v>9.9999999999995736E-5</v>
      </c>
      <c r="F1423" s="7">
        <f>ABS(Table21[[#This Row],[Erorr 1]])</f>
        <v>9.9999999999997868E-3</v>
      </c>
      <c r="G1423" s="8">
        <f>Table21[[#This Row],[Abs Erorr 1]]/Table21[[#This Row],[Adj Close]]</f>
        <v>2.4084198357457159E-3</v>
      </c>
      <c r="H1423" s="6">
        <f t="shared" si="113"/>
        <v>4.1189333333333336</v>
      </c>
      <c r="I1423" s="9">
        <f>(Table21[[#This Row],[Adj Close]]-Table21[[#This Row],[3-MA]])</f>
        <v>3.3166666666666345E-2</v>
      </c>
      <c r="J1423" s="5">
        <f t="shared" si="112"/>
        <v>1.1000277777777564E-3</v>
      </c>
      <c r="K1423" s="5">
        <f>ABS(Table21[[#This Row],[Erorr 2]])</f>
        <v>3.3166666666666345E-2</v>
      </c>
      <c r="L1423" s="8">
        <f>Table21[[#This Row],[Abs Erorr 2]]/Table21[[#This Row],[Adj Close]]</f>
        <v>7.9879257885567163E-3</v>
      </c>
      <c r="M1423" s="6">
        <f t="shared" si="114"/>
        <v>4.10405</v>
      </c>
      <c r="N1423" s="11">
        <f>Table21[[#This Row],[Adj Close]]-Table21[[#This Row],[6-MA]]</f>
        <v>4.8049999999999926E-2</v>
      </c>
      <c r="O1423" s="12">
        <f>(Table21[[#This Row],[Adj Close]]-M1423)^2</f>
        <v>2.3088024999999928E-3</v>
      </c>
      <c r="P1423" s="12">
        <f>ABS(Table21[[#This Row],[Erorr 3]])</f>
        <v>4.8049999999999926E-2</v>
      </c>
      <c r="Q1423" s="182">
        <f>Table21[[#This Row],[Abs Erorr 3]]/Table21[[#This Row],[Adj Close]]</f>
        <v>1.1572457310758394E-2</v>
      </c>
    </row>
    <row r="1424" spans="1:17" x14ac:dyDescent="0.3">
      <c r="A1424" s="72">
        <v>45531</v>
      </c>
      <c r="B1424" s="95">
        <v>4.1917999999999997</v>
      </c>
      <c r="C1424" s="6">
        <f t="shared" si="111"/>
        <v>4.1520999999999999</v>
      </c>
      <c r="D1424" s="19">
        <f>Table21[[#This Row],[Adj Close]]-Table21[[#This Row],[Naive Trend ]]</f>
        <v>3.9699999999999847E-2</v>
      </c>
      <c r="E1424" s="7">
        <f t="shared" si="110"/>
        <v>1.5760899999999879E-3</v>
      </c>
      <c r="F1424" s="7">
        <f>ABS(Table21[[#This Row],[Erorr 1]])</f>
        <v>3.9699999999999847E-2</v>
      </c>
      <c r="G1424" s="8">
        <f>Table21[[#This Row],[Abs Erorr 1]]/Table21[[#This Row],[Adj Close]]</f>
        <v>9.4708717018941388E-3</v>
      </c>
      <c r="H1424" s="6">
        <f t="shared" si="113"/>
        <v>4.1255666666666668</v>
      </c>
      <c r="I1424" s="9">
        <f>(Table21[[#This Row],[Adj Close]]-Table21[[#This Row],[3-MA]])</f>
        <v>6.6233333333332922E-2</v>
      </c>
      <c r="J1424" s="5">
        <f t="shared" si="112"/>
        <v>4.3868544444443901E-3</v>
      </c>
      <c r="K1424" s="5">
        <f>ABS(Table21[[#This Row],[Erorr 2]])</f>
        <v>6.6233333333332922E-2</v>
      </c>
      <c r="L1424" s="8">
        <f>Table21[[#This Row],[Abs Erorr 2]]/Table21[[#This Row],[Adj Close]]</f>
        <v>1.5800690236493373E-2</v>
      </c>
      <c r="M1424" s="6">
        <f t="shared" si="114"/>
        <v>4.1272333333333338</v>
      </c>
      <c r="N1424" s="11">
        <f>Table21[[#This Row],[Adj Close]]-Table21[[#This Row],[6-MA]]</f>
        <v>6.4566666666665995E-2</v>
      </c>
      <c r="O1424" s="12">
        <f>(Table21[[#This Row],[Adj Close]]-M1424)^2</f>
        <v>4.1688544444443577E-3</v>
      </c>
      <c r="P1424" s="12">
        <f>ABS(Table21[[#This Row],[Erorr 3]])</f>
        <v>6.4566666666665995E-2</v>
      </c>
      <c r="Q1424" s="182">
        <f>Table21[[#This Row],[Abs Erorr 3]]/Table21[[#This Row],[Adj Close]]</f>
        <v>1.5403088569747125E-2</v>
      </c>
    </row>
    <row r="1425" spans="1:17" x14ac:dyDescent="0.3">
      <c r="A1425" s="72">
        <v>45532</v>
      </c>
      <c r="B1425" s="95">
        <v>4.1619999999999999</v>
      </c>
      <c r="C1425" s="6">
        <f t="shared" si="111"/>
        <v>4.1917999999999997</v>
      </c>
      <c r="D1425" s="19">
        <f>Table21[[#This Row],[Adj Close]]-Table21[[#This Row],[Naive Trend ]]</f>
        <v>-2.9799999999999827E-2</v>
      </c>
      <c r="E1425" s="7">
        <f t="shared" si="110"/>
        <v>8.8803999999998969E-4</v>
      </c>
      <c r="F1425" s="7">
        <f>ABS(Table21[[#This Row],[Erorr 1]])</f>
        <v>2.9799999999999827E-2</v>
      </c>
      <c r="G1425" s="8">
        <f>Table21[[#This Row],[Abs Erorr 1]]/Table21[[#This Row],[Adj Close]]</f>
        <v>7.1600192215280703E-3</v>
      </c>
      <c r="H1425" s="6">
        <f t="shared" si="113"/>
        <v>4.1619999999999999</v>
      </c>
      <c r="I1425" s="9">
        <f>(Table21[[#This Row],[Adj Close]]-Table21[[#This Row],[3-MA]])</f>
        <v>0</v>
      </c>
      <c r="J1425" s="5">
        <f t="shared" si="112"/>
        <v>0</v>
      </c>
      <c r="K1425" s="5">
        <f>ABS(Table21[[#This Row],[Erorr 2]])</f>
        <v>0</v>
      </c>
      <c r="L1425" s="8">
        <f>Table21[[#This Row],[Abs Erorr 2]]/Table21[[#This Row],[Adj Close]]</f>
        <v>0</v>
      </c>
      <c r="M1425" s="6">
        <f t="shared" si="114"/>
        <v>4.1371666666666664</v>
      </c>
      <c r="N1425" s="11">
        <f>Table21[[#This Row],[Adj Close]]-Table21[[#This Row],[6-MA]]</f>
        <v>2.4833333333333485E-2</v>
      </c>
      <c r="O1425" s="12">
        <f>(Table21[[#This Row],[Adj Close]]-M1425)^2</f>
        <v>6.1669444444445193E-4</v>
      </c>
      <c r="P1425" s="12">
        <f>ABS(Table21[[#This Row],[Erorr 3]])</f>
        <v>2.4833333333333485E-2</v>
      </c>
      <c r="Q1425" s="182">
        <f>Table21[[#This Row],[Abs Erorr 3]]/Table21[[#This Row],[Adj Close]]</f>
        <v>5.9666826846067958E-3</v>
      </c>
    </row>
    <row r="1426" spans="1:17" x14ac:dyDescent="0.3">
      <c r="A1426" s="72">
        <v>45533</v>
      </c>
      <c r="B1426" s="95">
        <v>4.4500999999999999</v>
      </c>
      <c r="C1426" s="6">
        <f t="shared" si="111"/>
        <v>4.1619999999999999</v>
      </c>
      <c r="D1426" s="19">
        <f>Table21[[#This Row],[Adj Close]]-Table21[[#This Row],[Naive Trend ]]</f>
        <v>0.28810000000000002</v>
      </c>
      <c r="E1426" s="7">
        <f t="shared" si="110"/>
        <v>8.3001610000000017E-2</v>
      </c>
      <c r="F1426" s="7">
        <f>ABS(Table21[[#This Row],[Erorr 1]])</f>
        <v>0.28810000000000002</v>
      </c>
      <c r="G1426" s="8">
        <f>Table21[[#This Row],[Abs Erorr 1]]/Table21[[#This Row],[Adj Close]]</f>
        <v>6.4740118199591024E-2</v>
      </c>
      <c r="H1426" s="6">
        <f t="shared" si="113"/>
        <v>4.1686333333333332</v>
      </c>
      <c r="I1426" s="9">
        <f>(Table21[[#This Row],[Adj Close]]-Table21[[#This Row],[3-MA]])</f>
        <v>0.28146666666666675</v>
      </c>
      <c r="J1426" s="5">
        <f t="shared" si="112"/>
        <v>7.9223484444444492E-2</v>
      </c>
      <c r="K1426" s="5">
        <f>ABS(Table21[[#This Row],[Erorr 2]])</f>
        <v>0.28146666666666675</v>
      </c>
      <c r="L1426" s="8">
        <f>Table21[[#This Row],[Abs Erorr 2]]/Table21[[#This Row],[Adj Close]]</f>
        <v>6.3249514992172476E-2</v>
      </c>
      <c r="M1426" s="6">
        <f t="shared" si="114"/>
        <v>4.1437833333333334</v>
      </c>
      <c r="N1426" s="11">
        <f>Table21[[#This Row],[Adj Close]]-Table21[[#This Row],[6-MA]]</f>
        <v>0.30631666666666657</v>
      </c>
      <c r="O1426" s="12">
        <f>(Table21[[#This Row],[Adj Close]]-M1426)^2</f>
        <v>9.3829900277777725E-2</v>
      </c>
      <c r="P1426" s="12">
        <f>ABS(Table21[[#This Row],[Erorr 3]])</f>
        <v>0.30631666666666657</v>
      </c>
      <c r="Q1426" s="182">
        <f>Table21[[#This Row],[Abs Erorr 3]]/Table21[[#This Row],[Adj Close]]</f>
        <v>6.8833659168707803E-2</v>
      </c>
    </row>
    <row r="1427" spans="1:17" x14ac:dyDescent="0.3">
      <c r="A1427" s="72">
        <v>45534</v>
      </c>
      <c r="B1427" s="95">
        <v>4.4302000000000001</v>
      </c>
      <c r="C1427" s="6">
        <f t="shared" si="111"/>
        <v>4.4500999999999999</v>
      </c>
      <c r="D1427" s="19">
        <f>Table21[[#This Row],[Adj Close]]-Table21[[#This Row],[Naive Trend ]]</f>
        <v>-1.9899999999999807E-2</v>
      </c>
      <c r="E1427" s="7">
        <f t="shared" si="110"/>
        <v>3.9600999999999233E-4</v>
      </c>
      <c r="F1427" s="7">
        <f>ABS(Table21[[#This Row],[Erorr 1]])</f>
        <v>1.9899999999999807E-2</v>
      </c>
      <c r="G1427" s="8">
        <f>Table21[[#This Row],[Abs Erorr 1]]/Table21[[#This Row],[Adj Close]]</f>
        <v>4.4918965283733932E-3</v>
      </c>
      <c r="H1427" s="6">
        <f t="shared" si="113"/>
        <v>4.2679666666666662</v>
      </c>
      <c r="I1427" s="9">
        <f>(Table21[[#This Row],[Adj Close]]-Table21[[#This Row],[3-MA]])</f>
        <v>0.1622333333333339</v>
      </c>
      <c r="J1427" s="5">
        <f t="shared" si="112"/>
        <v>2.6319654444444628E-2</v>
      </c>
      <c r="K1427" s="5">
        <f>ABS(Table21[[#This Row],[Erorr 2]])</f>
        <v>0.1622333333333339</v>
      </c>
      <c r="L1427" s="8">
        <f>Table21[[#This Row],[Abs Erorr 2]]/Table21[[#This Row],[Adj Close]]</f>
        <v>3.6619866672686081E-2</v>
      </c>
      <c r="M1427" s="6">
        <f t="shared" si="114"/>
        <v>4.1967666666666661</v>
      </c>
      <c r="N1427" s="11">
        <f>Table21[[#This Row],[Adj Close]]-Table21[[#This Row],[6-MA]]</f>
        <v>0.23343333333333405</v>
      </c>
      <c r="O1427" s="12">
        <f>(Table21[[#This Row],[Adj Close]]-M1427)^2</f>
        <v>5.4491121111111443E-2</v>
      </c>
      <c r="P1427" s="12">
        <f>ABS(Table21[[#This Row],[Erorr 3]])</f>
        <v>0.23343333333333405</v>
      </c>
      <c r="Q1427" s="182">
        <f>Table21[[#This Row],[Abs Erorr 3]]/Table21[[#This Row],[Adj Close]]</f>
        <v>5.2691375859630275E-2</v>
      </c>
    </row>
    <row r="1428" spans="1:17" x14ac:dyDescent="0.3">
      <c r="A1428" s="72">
        <v>45538</v>
      </c>
      <c r="B1428" s="95">
        <v>4.3506999999999998</v>
      </c>
      <c r="C1428" s="6">
        <f t="shared" si="111"/>
        <v>4.4302000000000001</v>
      </c>
      <c r="D1428" s="19">
        <f>Table21[[#This Row],[Adj Close]]-Table21[[#This Row],[Naive Trend ]]</f>
        <v>-7.9500000000000348E-2</v>
      </c>
      <c r="E1428" s="7">
        <f t="shared" si="110"/>
        <v>6.320250000000055E-3</v>
      </c>
      <c r="F1428" s="7">
        <f>ABS(Table21[[#This Row],[Erorr 1]])</f>
        <v>7.9500000000000348E-2</v>
      </c>
      <c r="G1428" s="8">
        <f>Table21[[#This Row],[Abs Erorr 1]]/Table21[[#This Row],[Adj Close]]</f>
        <v>1.8272921598823259E-2</v>
      </c>
      <c r="H1428" s="6">
        <f t="shared" si="113"/>
        <v>4.3474333333333339</v>
      </c>
      <c r="I1428" s="9">
        <f>(Table21[[#This Row],[Adj Close]]-Table21[[#This Row],[3-MA]])</f>
        <v>3.2666666666658628E-3</v>
      </c>
      <c r="J1428" s="5">
        <f t="shared" si="112"/>
        <v>1.0671111111105859E-5</v>
      </c>
      <c r="K1428" s="5">
        <f>ABS(Table21[[#This Row],[Erorr 2]])</f>
        <v>3.2666666666658628E-3</v>
      </c>
      <c r="L1428" s="8">
        <f>Table21[[#This Row],[Abs Erorr 2]]/Table21[[#This Row],[Adj Close]]</f>
        <v>7.5083703005628132E-4</v>
      </c>
      <c r="M1428" s="6">
        <f t="shared" si="114"/>
        <v>4.254716666666666</v>
      </c>
      <c r="N1428" s="11">
        <f>Table21[[#This Row],[Adj Close]]-Table21[[#This Row],[6-MA]]</f>
        <v>9.5983333333333754E-2</v>
      </c>
      <c r="O1428" s="12">
        <f>(Table21[[#This Row],[Adj Close]]-M1428)^2</f>
        <v>9.2128002777778582E-3</v>
      </c>
      <c r="P1428" s="12">
        <f>ABS(Table21[[#This Row],[Erorr 3]])</f>
        <v>9.5983333333333754E-2</v>
      </c>
      <c r="Q1428" s="182">
        <f>Table21[[#This Row],[Abs Erorr 3]]/Table21[[#This Row],[Adj Close]]</f>
        <v>2.2061583959669423E-2</v>
      </c>
    </row>
    <row r="1429" spans="1:17" x14ac:dyDescent="0.3">
      <c r="A1429" s="72">
        <v>45539</v>
      </c>
      <c r="B1429" s="95">
        <v>4.3506999999999998</v>
      </c>
      <c r="C1429" s="6">
        <f t="shared" si="111"/>
        <v>4.3506999999999998</v>
      </c>
      <c r="D1429" s="19">
        <f>Table21[[#This Row],[Adj Close]]-Table21[[#This Row],[Naive Trend ]]</f>
        <v>0</v>
      </c>
      <c r="E1429" s="7">
        <f t="shared" si="110"/>
        <v>0</v>
      </c>
      <c r="F1429" s="7">
        <f>ABS(Table21[[#This Row],[Erorr 1]])</f>
        <v>0</v>
      </c>
      <c r="G1429" s="8">
        <f>Table21[[#This Row],[Abs Erorr 1]]/Table21[[#This Row],[Adj Close]]</f>
        <v>0</v>
      </c>
      <c r="H1429" s="6">
        <f t="shared" si="113"/>
        <v>4.410333333333333</v>
      </c>
      <c r="I1429" s="9">
        <f>(Table21[[#This Row],[Adj Close]]-Table21[[#This Row],[3-MA]])</f>
        <v>-5.9633333333333205E-2</v>
      </c>
      <c r="J1429" s="5">
        <f t="shared" si="112"/>
        <v>3.556134444444429E-3</v>
      </c>
      <c r="K1429" s="5">
        <f>ABS(Table21[[#This Row],[Erorr 2]])</f>
        <v>5.9633333333333205E-2</v>
      </c>
      <c r="L1429" s="8">
        <f>Table21[[#This Row],[Abs Erorr 2]]/Table21[[#This Row],[Adj Close]]</f>
        <v>1.3706606599704234E-2</v>
      </c>
      <c r="M1429" s="6">
        <f t="shared" si="114"/>
        <v>4.2894833333333331</v>
      </c>
      <c r="N1429" s="11">
        <f>Table21[[#This Row],[Adj Close]]-Table21[[#This Row],[6-MA]]</f>
        <v>6.1216666666666697E-2</v>
      </c>
      <c r="O1429" s="12">
        <f>(Table21[[#This Row],[Adj Close]]-M1429)^2</f>
        <v>3.7474802777777813E-3</v>
      </c>
      <c r="P1429" s="12">
        <f>ABS(Table21[[#This Row],[Erorr 3]])</f>
        <v>6.1216666666666697E-2</v>
      </c>
      <c r="Q1429" s="182">
        <f>Table21[[#This Row],[Abs Erorr 3]]/Table21[[#This Row],[Adj Close]]</f>
        <v>1.4070532711211231E-2</v>
      </c>
    </row>
    <row r="1430" spans="1:17" x14ac:dyDescent="0.3">
      <c r="A1430" s="72">
        <v>45540</v>
      </c>
      <c r="B1430" s="95">
        <v>4.3010999999999999</v>
      </c>
      <c r="C1430" s="6">
        <f t="shared" si="111"/>
        <v>4.3506999999999998</v>
      </c>
      <c r="D1430" s="19">
        <f>Table21[[#This Row],[Adj Close]]-Table21[[#This Row],[Naive Trend ]]</f>
        <v>-4.9599999999999866E-2</v>
      </c>
      <c r="E1430" s="7">
        <f t="shared" si="110"/>
        <v>2.4601599999999869E-3</v>
      </c>
      <c r="F1430" s="7">
        <f>ABS(Table21[[#This Row],[Erorr 1]])</f>
        <v>4.9599999999999866E-2</v>
      </c>
      <c r="G1430" s="8">
        <f>Table21[[#This Row],[Abs Erorr 1]]/Table21[[#This Row],[Adj Close]]</f>
        <v>1.1531933691381243E-2</v>
      </c>
      <c r="H1430" s="6">
        <f t="shared" si="113"/>
        <v>4.3771999999999993</v>
      </c>
      <c r="I1430" s="9">
        <f>(Table21[[#This Row],[Adj Close]]-Table21[[#This Row],[3-MA]])</f>
        <v>-7.609999999999939E-2</v>
      </c>
      <c r="J1430" s="5">
        <f t="shared" si="112"/>
        <v>5.791209999999907E-3</v>
      </c>
      <c r="K1430" s="5">
        <f>ABS(Table21[[#This Row],[Erorr 2]])</f>
        <v>7.609999999999939E-2</v>
      </c>
      <c r="L1430" s="8">
        <f>Table21[[#This Row],[Abs Erorr 2]]/Table21[[#This Row],[Adj Close]]</f>
        <v>1.769314826439734E-2</v>
      </c>
      <c r="M1430" s="6">
        <f t="shared" si="114"/>
        <v>4.3225833333333332</v>
      </c>
      <c r="N1430" s="11">
        <f>Table21[[#This Row],[Adj Close]]-Table21[[#This Row],[6-MA]]</f>
        <v>-2.1483333333333299E-2</v>
      </c>
      <c r="O1430" s="12">
        <f>(Table21[[#This Row],[Adj Close]]-M1430)^2</f>
        <v>4.6153361111110961E-4</v>
      </c>
      <c r="P1430" s="12">
        <f>ABS(Table21[[#This Row],[Erorr 3]])</f>
        <v>2.1483333333333299E-2</v>
      </c>
      <c r="Q1430" s="182">
        <f>Table21[[#This Row],[Abs Erorr 3]]/Table21[[#This Row],[Adj Close]]</f>
        <v>4.9948462796338845E-3</v>
      </c>
    </row>
    <row r="1431" spans="1:17" x14ac:dyDescent="0.3">
      <c r="A1431" s="72">
        <v>45541</v>
      </c>
      <c r="B1431" s="95">
        <v>4.2117000000000004</v>
      </c>
      <c r="C1431" s="6">
        <f t="shared" si="111"/>
        <v>4.3010999999999999</v>
      </c>
      <c r="D1431" s="19">
        <f>Table21[[#This Row],[Adj Close]]-Table21[[#This Row],[Naive Trend ]]</f>
        <v>-8.939999999999948E-2</v>
      </c>
      <c r="E1431" s="7">
        <f t="shared" si="110"/>
        <v>7.9923599999999068E-3</v>
      </c>
      <c r="F1431" s="7">
        <f>ABS(Table21[[#This Row],[Erorr 1]])</f>
        <v>8.939999999999948E-2</v>
      </c>
      <c r="G1431" s="8">
        <f>Table21[[#This Row],[Abs Erorr 1]]/Table21[[#This Row],[Adj Close]]</f>
        <v>2.1226583089963547E-2</v>
      </c>
      <c r="H1431" s="6">
        <f t="shared" si="113"/>
        <v>4.3341666666666665</v>
      </c>
      <c r="I1431" s="9">
        <f>(Table21[[#This Row],[Adj Close]]-Table21[[#This Row],[3-MA]])</f>
        <v>-0.12246666666666606</v>
      </c>
      <c r="J1431" s="5">
        <f t="shared" si="112"/>
        <v>1.4998084444444296E-2</v>
      </c>
      <c r="K1431" s="5">
        <f>ABS(Table21[[#This Row],[Erorr 2]])</f>
        <v>0.12246666666666606</v>
      </c>
      <c r="L1431" s="8">
        <f>Table21[[#This Row],[Abs Erorr 2]]/Table21[[#This Row],[Adj Close]]</f>
        <v>2.9077727916676413E-2</v>
      </c>
      <c r="M1431" s="6">
        <f t="shared" si="114"/>
        <v>4.3408000000000007</v>
      </c>
      <c r="N1431" s="11">
        <f>Table21[[#This Row],[Adj Close]]-Table21[[#This Row],[6-MA]]</f>
        <v>-0.12910000000000021</v>
      </c>
      <c r="O1431" s="12">
        <f>(Table21[[#This Row],[Adj Close]]-M1431)^2</f>
        <v>1.6666810000000056E-2</v>
      </c>
      <c r="P1431" s="12">
        <f>ABS(Table21[[#This Row],[Erorr 3]])</f>
        <v>0.12910000000000021</v>
      </c>
      <c r="Q1431" s="182">
        <f>Table21[[#This Row],[Abs Erorr 3]]/Table21[[#This Row],[Adj Close]]</f>
        <v>3.0652705558325666E-2</v>
      </c>
    </row>
    <row r="1432" spans="1:17" x14ac:dyDescent="0.3">
      <c r="A1432" s="72">
        <v>45544</v>
      </c>
      <c r="B1432" s="95">
        <v>4.2314999999999996</v>
      </c>
      <c r="C1432" s="6">
        <f t="shared" si="111"/>
        <v>4.2117000000000004</v>
      </c>
      <c r="D1432" s="19">
        <f>Table21[[#This Row],[Adj Close]]-Table21[[#This Row],[Naive Trend ]]</f>
        <v>1.9799999999999152E-2</v>
      </c>
      <c r="E1432" s="7">
        <f t="shared" si="110"/>
        <v>3.9203999999996641E-4</v>
      </c>
      <c r="F1432" s="7">
        <f>ABS(Table21[[#This Row],[Erorr 1]])</f>
        <v>1.9799999999999152E-2</v>
      </c>
      <c r="G1432" s="8">
        <f>Table21[[#This Row],[Abs Erorr 1]]/Table21[[#This Row],[Adj Close]]</f>
        <v>4.6791917759657691E-3</v>
      </c>
      <c r="H1432" s="6">
        <f t="shared" si="113"/>
        <v>4.2878333333333334</v>
      </c>
      <c r="I1432" s="9">
        <f>(Table21[[#This Row],[Adj Close]]-Table21[[#This Row],[3-MA]])</f>
        <v>-5.633333333333379E-2</v>
      </c>
      <c r="J1432" s="5">
        <f t="shared" si="112"/>
        <v>3.1734444444444961E-3</v>
      </c>
      <c r="K1432" s="5">
        <f>ABS(Table21[[#This Row],[Erorr 2]])</f>
        <v>5.633333333333379E-2</v>
      </c>
      <c r="L1432" s="8">
        <f>Table21[[#This Row],[Abs Erorr 2]]/Table21[[#This Row],[Adj Close]]</f>
        <v>1.3312852022529551E-2</v>
      </c>
      <c r="M1432" s="6">
        <f t="shared" si="114"/>
        <v>4.3490833333333327</v>
      </c>
      <c r="N1432" s="11">
        <f>Table21[[#This Row],[Adj Close]]-Table21[[#This Row],[6-MA]]</f>
        <v>-0.11758333333333315</v>
      </c>
      <c r="O1432" s="12">
        <f>(Table21[[#This Row],[Adj Close]]-M1432)^2</f>
        <v>1.3825840277777736E-2</v>
      </c>
      <c r="P1432" s="12">
        <f>ABS(Table21[[#This Row],[Erorr 3]])</f>
        <v>0.11758333333333315</v>
      </c>
      <c r="Q1432" s="182">
        <f>Table21[[#This Row],[Abs Erorr 3]]/Table21[[#This Row],[Adj Close]]</f>
        <v>2.7787624561818068E-2</v>
      </c>
    </row>
    <row r="1433" spans="1:17" x14ac:dyDescent="0.3">
      <c r="A1433" s="72">
        <v>45545</v>
      </c>
      <c r="B1433" s="95">
        <v>4.1619999999999999</v>
      </c>
      <c r="C1433" s="6">
        <f t="shared" si="111"/>
        <v>4.2314999999999996</v>
      </c>
      <c r="D1433" s="19">
        <f>Table21[[#This Row],[Adj Close]]-Table21[[#This Row],[Naive Trend ]]</f>
        <v>-6.9499999999999673E-2</v>
      </c>
      <c r="E1433" s="7">
        <f t="shared" si="110"/>
        <v>4.8302499999999544E-3</v>
      </c>
      <c r="F1433" s="7">
        <f>ABS(Table21[[#This Row],[Erorr 1]])</f>
        <v>6.9499999999999673E-2</v>
      </c>
      <c r="G1433" s="8">
        <f>Table21[[#This Row],[Abs Erorr 1]]/Table21[[#This Row],[Adj Close]]</f>
        <v>1.6698702546852396E-2</v>
      </c>
      <c r="H1433" s="6">
        <f t="shared" si="113"/>
        <v>4.2481</v>
      </c>
      <c r="I1433" s="9">
        <f>(Table21[[#This Row],[Adj Close]]-Table21[[#This Row],[3-MA]])</f>
        <v>-8.6100000000000065E-2</v>
      </c>
      <c r="J1433" s="5">
        <f t="shared" si="112"/>
        <v>7.4132100000000112E-3</v>
      </c>
      <c r="K1433" s="5">
        <f>ABS(Table21[[#This Row],[Erorr 2]])</f>
        <v>8.6100000000000065E-2</v>
      </c>
      <c r="L1433" s="8">
        <f>Table21[[#This Row],[Abs Erorr 2]]/Table21[[#This Row],[Adj Close]]</f>
        <v>2.06871696299856E-2</v>
      </c>
      <c r="M1433" s="6">
        <f t="shared" si="114"/>
        <v>4.3126499999999997</v>
      </c>
      <c r="N1433" s="11">
        <f>Table21[[#This Row],[Adj Close]]-Table21[[#This Row],[6-MA]]</f>
        <v>-0.15064999999999973</v>
      </c>
      <c r="O1433" s="12">
        <f>(Table21[[#This Row],[Adj Close]]-M1433)^2</f>
        <v>2.269542249999992E-2</v>
      </c>
      <c r="P1433" s="12">
        <f>ABS(Table21[[#This Row],[Erorr 3]])</f>
        <v>0.15064999999999973</v>
      </c>
      <c r="Q1433" s="182">
        <f>Table21[[#This Row],[Abs Erorr 3]]/Table21[[#This Row],[Adj Close]]</f>
        <v>3.619654012493987E-2</v>
      </c>
    </row>
    <row r="1434" spans="1:17" x14ac:dyDescent="0.3">
      <c r="A1434" s="72">
        <v>45546</v>
      </c>
      <c r="B1434" s="95">
        <v>4.1619999999999999</v>
      </c>
      <c r="C1434" s="6">
        <f t="shared" si="111"/>
        <v>4.1619999999999999</v>
      </c>
      <c r="D1434" s="19">
        <f>Table21[[#This Row],[Adj Close]]-Table21[[#This Row],[Naive Trend ]]</f>
        <v>0</v>
      </c>
      <c r="E1434" s="7">
        <f t="shared" si="110"/>
        <v>0</v>
      </c>
      <c r="F1434" s="7">
        <f>ABS(Table21[[#This Row],[Erorr 1]])</f>
        <v>0</v>
      </c>
      <c r="G1434" s="8">
        <f>Table21[[#This Row],[Abs Erorr 1]]/Table21[[#This Row],[Adj Close]]</f>
        <v>0</v>
      </c>
      <c r="H1434" s="6">
        <f t="shared" si="113"/>
        <v>4.2017333333333333</v>
      </c>
      <c r="I1434" s="9">
        <f>(Table21[[#This Row],[Adj Close]]-Table21[[#This Row],[3-MA]])</f>
        <v>-3.9733333333333398E-2</v>
      </c>
      <c r="J1434" s="5">
        <f t="shared" si="112"/>
        <v>1.5787377777777829E-3</v>
      </c>
      <c r="K1434" s="5">
        <f>ABS(Table21[[#This Row],[Erorr 2]])</f>
        <v>3.9733333333333398E-2</v>
      </c>
      <c r="L1434" s="8">
        <f>Table21[[#This Row],[Abs Erorr 2]]/Table21[[#This Row],[Adj Close]]</f>
        <v>9.5466922953708309E-3</v>
      </c>
      <c r="M1434" s="6">
        <f t="shared" si="114"/>
        <v>4.2679499999999999</v>
      </c>
      <c r="N1434" s="11">
        <f>Table21[[#This Row],[Adj Close]]-Table21[[#This Row],[6-MA]]</f>
        <v>-0.10594999999999999</v>
      </c>
      <c r="O1434" s="12">
        <f>(Table21[[#This Row],[Adj Close]]-M1434)^2</f>
        <v>1.1225402499999997E-2</v>
      </c>
      <c r="P1434" s="12">
        <f>ABS(Table21[[#This Row],[Erorr 3]])</f>
        <v>0.10594999999999999</v>
      </c>
      <c r="Q1434" s="182">
        <f>Table21[[#This Row],[Abs Erorr 3]]/Table21[[#This Row],[Adj Close]]</f>
        <v>2.5456511292647765E-2</v>
      </c>
    </row>
    <row r="1435" spans="1:17" x14ac:dyDescent="0.3">
      <c r="A1435" s="72">
        <v>45547</v>
      </c>
      <c r="B1435" s="95">
        <v>4.1718999999999999</v>
      </c>
      <c r="C1435" s="6">
        <f t="shared" si="111"/>
        <v>4.1619999999999999</v>
      </c>
      <c r="D1435" s="19">
        <f>Table21[[#This Row],[Adj Close]]-Table21[[#This Row],[Naive Trend ]]</f>
        <v>9.9000000000000199E-3</v>
      </c>
      <c r="E1435" s="7">
        <f t="shared" si="110"/>
        <v>9.8010000000000398E-5</v>
      </c>
      <c r="F1435" s="7">
        <f>ABS(Table21[[#This Row],[Erorr 1]])</f>
        <v>9.9000000000000199E-3</v>
      </c>
      <c r="G1435" s="8">
        <f>Table21[[#This Row],[Abs Erorr 1]]/Table21[[#This Row],[Adj Close]]</f>
        <v>2.3730194875236752E-3</v>
      </c>
      <c r="H1435" s="6">
        <f t="shared" si="113"/>
        <v>4.1851666666666665</v>
      </c>
      <c r="I1435" s="9">
        <f>(Table21[[#This Row],[Adj Close]]-Table21[[#This Row],[3-MA]])</f>
        <v>-1.3266666666666538E-2</v>
      </c>
      <c r="J1435" s="5">
        <f t="shared" si="112"/>
        <v>1.7600444444444103E-4</v>
      </c>
      <c r="K1435" s="5">
        <f>ABS(Table21[[#This Row],[Erorr 2]])</f>
        <v>1.3266666666666538E-2</v>
      </c>
      <c r="L1435" s="8">
        <f>Table21[[#This Row],[Abs Erorr 2]]/Table21[[#This Row],[Adj Close]]</f>
        <v>3.1800059125737766E-3</v>
      </c>
      <c r="M1435" s="6">
        <f t="shared" si="114"/>
        <v>4.2364999999999995</v>
      </c>
      <c r="N1435" s="11">
        <f>Table21[[#This Row],[Adj Close]]-Table21[[#This Row],[6-MA]]</f>
        <v>-6.4599999999999547E-2</v>
      </c>
      <c r="O1435" s="12">
        <f>(Table21[[#This Row],[Adj Close]]-M1435)^2</f>
        <v>4.1731599999999414E-3</v>
      </c>
      <c r="P1435" s="12">
        <f>ABS(Table21[[#This Row],[Erorr 3]])</f>
        <v>6.4599999999999547E-2</v>
      </c>
      <c r="Q1435" s="182">
        <f>Table21[[#This Row],[Abs Erorr 3]]/Table21[[#This Row],[Adj Close]]</f>
        <v>1.5484551403437173E-2</v>
      </c>
    </row>
    <row r="1436" spans="1:17" x14ac:dyDescent="0.3">
      <c r="A1436" s="72">
        <v>45548</v>
      </c>
      <c r="B1436" s="95">
        <v>4.1718999999999999</v>
      </c>
      <c r="C1436" s="6">
        <f t="shared" si="111"/>
        <v>4.1718999999999999</v>
      </c>
      <c r="D1436" s="19">
        <f>Table21[[#This Row],[Adj Close]]-Table21[[#This Row],[Naive Trend ]]</f>
        <v>0</v>
      </c>
      <c r="E1436" s="7">
        <f t="shared" si="110"/>
        <v>0</v>
      </c>
      <c r="F1436" s="7">
        <f>ABS(Table21[[#This Row],[Erorr 1]])</f>
        <v>0</v>
      </c>
      <c r="G1436" s="8">
        <f>Table21[[#This Row],[Abs Erorr 1]]/Table21[[#This Row],[Adj Close]]</f>
        <v>0</v>
      </c>
      <c r="H1436" s="6">
        <f t="shared" si="113"/>
        <v>4.1652999999999993</v>
      </c>
      <c r="I1436" s="9">
        <f>(Table21[[#This Row],[Adj Close]]-Table21[[#This Row],[3-MA]])</f>
        <v>6.6000000000006054E-3</v>
      </c>
      <c r="J1436" s="5">
        <f t="shared" si="112"/>
        <v>4.3560000000007992E-5</v>
      </c>
      <c r="K1436" s="5">
        <f>ABS(Table21[[#This Row],[Erorr 2]])</f>
        <v>6.6000000000006054E-3</v>
      </c>
      <c r="L1436" s="8">
        <f>Table21[[#This Row],[Abs Erorr 2]]/Table21[[#This Row],[Adj Close]]</f>
        <v>1.582012991682592E-3</v>
      </c>
      <c r="M1436" s="6">
        <f t="shared" si="114"/>
        <v>4.2066999999999997</v>
      </c>
      <c r="N1436" s="11">
        <f>Table21[[#This Row],[Adj Close]]-Table21[[#This Row],[6-MA]]</f>
        <v>-3.479999999999972E-2</v>
      </c>
      <c r="O1436" s="12">
        <f>(Table21[[#This Row],[Adj Close]]-M1436)^2</f>
        <v>1.2110399999999805E-3</v>
      </c>
      <c r="P1436" s="12">
        <f>ABS(Table21[[#This Row],[Erorr 3]])</f>
        <v>3.479999999999972E-2</v>
      </c>
      <c r="Q1436" s="182">
        <f>Table21[[#This Row],[Abs Erorr 3]]/Table21[[#This Row],[Adj Close]]</f>
        <v>8.3415230470528338E-3</v>
      </c>
    </row>
    <row r="1437" spans="1:17" x14ac:dyDescent="0.3">
      <c r="A1437" s="72">
        <v>45551</v>
      </c>
      <c r="B1437" s="95">
        <v>4.1818999999999997</v>
      </c>
      <c r="C1437" s="6">
        <f t="shared" si="111"/>
        <v>4.1718999999999999</v>
      </c>
      <c r="D1437" s="19">
        <f>Table21[[#This Row],[Adj Close]]-Table21[[#This Row],[Naive Trend ]]</f>
        <v>9.9999999999997868E-3</v>
      </c>
      <c r="E1437" s="7">
        <f t="shared" si="110"/>
        <v>9.9999999999995736E-5</v>
      </c>
      <c r="F1437" s="7">
        <f>ABS(Table21[[#This Row],[Erorr 1]])</f>
        <v>9.9999999999997868E-3</v>
      </c>
      <c r="G1437" s="8">
        <f>Table21[[#This Row],[Abs Erorr 1]]/Table21[[#This Row],[Adj Close]]</f>
        <v>2.39125756235199E-3</v>
      </c>
      <c r="H1437" s="6">
        <f t="shared" si="113"/>
        <v>4.1686000000000005</v>
      </c>
      <c r="I1437" s="9">
        <f>(Table21[[#This Row],[Adj Close]]-Table21[[#This Row],[3-MA]])</f>
        <v>1.3299999999999201E-2</v>
      </c>
      <c r="J1437" s="5">
        <f t="shared" si="112"/>
        <v>1.7688999999997875E-4</v>
      </c>
      <c r="K1437" s="5">
        <f>ABS(Table21[[#This Row],[Erorr 2]])</f>
        <v>1.3299999999999201E-2</v>
      </c>
      <c r="L1437" s="8">
        <f>Table21[[#This Row],[Abs Erorr 2]]/Table21[[#This Row],[Adj Close]]</f>
        <v>3.1803725579280235E-3</v>
      </c>
      <c r="M1437" s="6">
        <f t="shared" si="114"/>
        <v>4.1851666666666665</v>
      </c>
      <c r="N1437" s="11">
        <f>Table21[[#This Row],[Adj Close]]-Table21[[#This Row],[6-MA]]</f>
        <v>-3.266666666666751E-3</v>
      </c>
      <c r="O1437" s="12">
        <f>(Table21[[#This Row],[Adj Close]]-M1437)^2</f>
        <v>1.0671111111111661E-5</v>
      </c>
      <c r="P1437" s="12">
        <f>ABS(Table21[[#This Row],[Erorr 3]])</f>
        <v>3.266666666666751E-3</v>
      </c>
      <c r="Q1437" s="182">
        <f>Table21[[#This Row],[Abs Erorr 3]]/Table21[[#This Row],[Adj Close]]</f>
        <v>7.8114413703502027E-4</v>
      </c>
    </row>
    <row r="1438" spans="1:17" x14ac:dyDescent="0.3">
      <c r="A1438" s="72">
        <v>45552</v>
      </c>
      <c r="B1438" s="95">
        <v>4.1619999999999999</v>
      </c>
      <c r="C1438" s="6">
        <f t="shared" si="111"/>
        <v>4.1818999999999997</v>
      </c>
      <c r="D1438" s="19">
        <f>Table21[[#This Row],[Adj Close]]-Table21[[#This Row],[Naive Trend ]]</f>
        <v>-1.9899999999999807E-2</v>
      </c>
      <c r="E1438" s="7">
        <f t="shared" si="110"/>
        <v>3.9600999999999233E-4</v>
      </c>
      <c r="F1438" s="7">
        <f>ABS(Table21[[#This Row],[Erorr 1]])</f>
        <v>1.9899999999999807E-2</v>
      </c>
      <c r="G1438" s="8">
        <f>Table21[[#This Row],[Abs Erorr 1]]/Table21[[#This Row],[Adj Close]]</f>
        <v>4.7813551177318132E-3</v>
      </c>
      <c r="H1438" s="6">
        <f t="shared" si="113"/>
        <v>4.1752333333333338</v>
      </c>
      <c r="I1438" s="9">
        <f>(Table21[[#This Row],[Adj Close]]-Table21[[#This Row],[3-MA]])</f>
        <v>-1.3233333333333874E-2</v>
      </c>
      <c r="J1438" s="5">
        <f t="shared" si="112"/>
        <v>1.7512111111112543E-4</v>
      </c>
      <c r="K1438" s="5">
        <f>ABS(Table21[[#This Row],[Erorr 2]])</f>
        <v>1.3233333333333874E-2</v>
      </c>
      <c r="L1438" s="8">
        <f>Table21[[#This Row],[Abs Erorr 2]]/Table21[[#This Row],[Adj Close]]</f>
        <v>3.1795611084415843E-3</v>
      </c>
      <c r="M1438" s="6">
        <f t="shared" si="114"/>
        <v>4.1802000000000001</v>
      </c>
      <c r="N1438" s="11">
        <f>Table21[[#This Row],[Adj Close]]-Table21[[#This Row],[6-MA]]</f>
        <v>-1.8200000000000216E-2</v>
      </c>
      <c r="O1438" s="12">
        <f>(Table21[[#This Row],[Adj Close]]-M1438)^2</f>
        <v>3.3124000000000787E-4</v>
      </c>
      <c r="P1438" s="12">
        <f>ABS(Table21[[#This Row],[Erorr 3]])</f>
        <v>1.8200000000000216E-2</v>
      </c>
      <c r="Q1438" s="182">
        <f>Table21[[#This Row],[Abs Erorr 3]]/Table21[[#This Row],[Adj Close]]</f>
        <v>4.3728976453628584E-3</v>
      </c>
    </row>
    <row r="1439" spans="1:17" x14ac:dyDescent="0.3">
      <c r="A1439" s="72">
        <v>45553</v>
      </c>
      <c r="B1439" s="95">
        <v>4.1619999999999999</v>
      </c>
      <c r="C1439" s="6">
        <f t="shared" si="111"/>
        <v>4.1619999999999999</v>
      </c>
      <c r="D1439" s="19">
        <f>Table21[[#This Row],[Adj Close]]-Table21[[#This Row],[Naive Trend ]]</f>
        <v>0</v>
      </c>
      <c r="E1439" s="7">
        <f t="shared" si="110"/>
        <v>0</v>
      </c>
      <c r="F1439" s="7">
        <f>ABS(Table21[[#This Row],[Erorr 1]])</f>
        <v>0</v>
      </c>
      <c r="G1439" s="8">
        <f>Table21[[#This Row],[Abs Erorr 1]]/Table21[[#This Row],[Adj Close]]</f>
        <v>0</v>
      </c>
      <c r="H1439" s="6">
        <f t="shared" si="113"/>
        <v>4.1719333333333326</v>
      </c>
      <c r="I1439" s="9">
        <f>(Table21[[#This Row],[Adj Close]]-Table21[[#This Row],[3-MA]])</f>
        <v>-9.9333333333326834E-3</v>
      </c>
      <c r="J1439" s="5">
        <f t="shared" si="112"/>
        <v>9.8671111111098205E-5</v>
      </c>
      <c r="K1439" s="5">
        <f>ABS(Table21[[#This Row],[Erorr 2]])</f>
        <v>9.9333333333326834E-3</v>
      </c>
      <c r="L1439" s="8">
        <f>Table21[[#This Row],[Abs Erorr 2]]/Table21[[#This Row],[Adj Close]]</f>
        <v>2.3866730738425477E-3</v>
      </c>
      <c r="M1439" s="6">
        <f t="shared" si="114"/>
        <v>4.168616666666666</v>
      </c>
      <c r="N1439" s="11">
        <f>Table21[[#This Row],[Adj Close]]-Table21[[#This Row],[6-MA]]</f>
        <v>-6.616666666666049E-3</v>
      </c>
      <c r="O1439" s="12">
        <f>(Table21[[#This Row],[Adj Close]]-M1439)^2</f>
        <v>4.3780277777769602E-5</v>
      </c>
      <c r="P1439" s="12">
        <f>ABS(Table21[[#This Row],[Erorr 3]])</f>
        <v>6.616666666666049E-3</v>
      </c>
      <c r="Q1439" s="182">
        <f>Table21[[#This Row],[Abs Erorr 3]]/Table21[[#This Row],[Adj Close]]</f>
        <v>1.5897805542205788E-3</v>
      </c>
    </row>
    <row r="1440" spans="1:17" x14ac:dyDescent="0.3">
      <c r="A1440" s="72">
        <v>45554</v>
      </c>
      <c r="B1440" s="95">
        <v>4.2215999999999996</v>
      </c>
      <c r="C1440" s="6">
        <f t="shared" si="111"/>
        <v>4.1619999999999999</v>
      </c>
      <c r="D1440" s="19">
        <f>Table21[[#This Row],[Adj Close]]-Table21[[#This Row],[Naive Trend ]]</f>
        <v>5.9599999999999653E-2</v>
      </c>
      <c r="E1440" s="7">
        <f t="shared" si="110"/>
        <v>3.5521599999999588E-3</v>
      </c>
      <c r="F1440" s="7">
        <f>ABS(Table21[[#This Row],[Erorr 1]])</f>
        <v>5.9599999999999653E-2</v>
      </c>
      <c r="G1440" s="8">
        <f>Table21[[#This Row],[Abs Erorr 1]]/Table21[[#This Row],[Adj Close]]</f>
        <v>1.4117870001894935E-2</v>
      </c>
      <c r="H1440" s="6">
        <f t="shared" si="113"/>
        <v>4.1686333333333332</v>
      </c>
      <c r="I1440" s="9">
        <f>(Table21[[#This Row],[Adj Close]]-Table21[[#This Row],[3-MA]])</f>
        <v>5.2966666666666384E-2</v>
      </c>
      <c r="J1440" s="5">
        <f t="shared" si="112"/>
        <v>2.8054677777777479E-3</v>
      </c>
      <c r="K1440" s="5">
        <f>ABS(Table21[[#This Row],[Erorr 2]])</f>
        <v>5.2966666666666384E-2</v>
      </c>
      <c r="L1440" s="8">
        <f>Table21[[#This Row],[Abs Erorr 2]]/Table21[[#This Row],[Adj Close]]</f>
        <v>1.2546585812646009E-2</v>
      </c>
      <c r="M1440" s="6">
        <f t="shared" si="114"/>
        <v>4.168616666666666</v>
      </c>
      <c r="N1440" s="11">
        <f>Table21[[#This Row],[Adj Close]]-Table21[[#This Row],[6-MA]]</f>
        <v>5.2983333333333604E-2</v>
      </c>
      <c r="O1440" s="12">
        <f>(Table21[[#This Row],[Adj Close]]-M1440)^2</f>
        <v>2.8072336111111397E-3</v>
      </c>
      <c r="P1440" s="12">
        <f>ABS(Table21[[#This Row],[Erorr 3]])</f>
        <v>5.2983333333333604E-2</v>
      </c>
      <c r="Q1440" s="182">
        <f>Table21[[#This Row],[Abs Erorr 3]]/Table21[[#This Row],[Adj Close]]</f>
        <v>1.2550533762870382E-2</v>
      </c>
    </row>
    <row r="1441" spans="1:17" x14ac:dyDescent="0.3">
      <c r="A1441" s="72">
        <v>45555</v>
      </c>
      <c r="B1441" s="95">
        <v>4.2514000000000003</v>
      </c>
      <c r="C1441" s="6">
        <f t="shared" si="111"/>
        <v>4.2215999999999996</v>
      </c>
      <c r="D1441" s="19">
        <f>Table21[[#This Row],[Adj Close]]-Table21[[#This Row],[Naive Trend ]]</f>
        <v>2.9800000000000715E-2</v>
      </c>
      <c r="E1441" s="7">
        <f t="shared" si="110"/>
        <v>8.880400000000426E-4</v>
      </c>
      <c r="F1441" s="7">
        <f>ABS(Table21[[#This Row],[Erorr 1]])</f>
        <v>2.9800000000000715E-2</v>
      </c>
      <c r="G1441" s="8">
        <f>Table21[[#This Row],[Abs Erorr 1]]/Table21[[#This Row],[Adj Close]]</f>
        <v>7.0094557087078879E-3</v>
      </c>
      <c r="H1441" s="6">
        <f t="shared" si="113"/>
        <v>4.1818666666666671</v>
      </c>
      <c r="I1441" s="9">
        <f>(Table21[[#This Row],[Adj Close]]-Table21[[#This Row],[3-MA]])</f>
        <v>6.9533333333333225E-2</v>
      </c>
      <c r="J1441" s="5">
        <f t="shared" si="112"/>
        <v>4.8348844444444294E-3</v>
      </c>
      <c r="K1441" s="5">
        <f>ABS(Table21[[#This Row],[Erorr 2]])</f>
        <v>6.9533333333333225E-2</v>
      </c>
      <c r="L1441" s="8">
        <f>Table21[[#This Row],[Abs Erorr 2]]/Table21[[#This Row],[Adj Close]]</f>
        <v>1.6355396653651318E-2</v>
      </c>
      <c r="M1441" s="6">
        <f t="shared" si="114"/>
        <v>4.1785499999999995</v>
      </c>
      <c r="N1441" s="11">
        <f>Table21[[#This Row],[Adj Close]]-Table21[[#This Row],[6-MA]]</f>
        <v>7.2850000000000747E-2</v>
      </c>
      <c r="O1441" s="12">
        <f>(Table21[[#This Row],[Adj Close]]-M1441)^2</f>
        <v>5.3071225000001091E-3</v>
      </c>
      <c r="P1441" s="12">
        <f>ABS(Table21[[#This Row],[Erorr 3]])</f>
        <v>7.2850000000000747E-2</v>
      </c>
      <c r="Q1441" s="182">
        <f>Table21[[#This Row],[Abs Erorr 3]]/Table21[[#This Row],[Adj Close]]</f>
        <v>1.7135531824810826E-2</v>
      </c>
    </row>
    <row r="1442" spans="1:17" x14ac:dyDescent="0.3">
      <c r="A1442" s="72">
        <v>45558</v>
      </c>
      <c r="B1442" s="95">
        <v>4.2812000000000001</v>
      </c>
      <c r="C1442" s="6">
        <f t="shared" si="111"/>
        <v>4.2514000000000003</v>
      </c>
      <c r="D1442" s="19">
        <f>Table21[[#This Row],[Adj Close]]-Table21[[#This Row],[Naive Trend ]]</f>
        <v>2.9799999999999827E-2</v>
      </c>
      <c r="E1442" s="7">
        <f t="shared" si="110"/>
        <v>8.8803999999998969E-4</v>
      </c>
      <c r="F1442" s="7">
        <f>ABS(Table21[[#This Row],[Erorr 1]])</f>
        <v>2.9799999999999827E-2</v>
      </c>
      <c r="G1442" s="8">
        <f>Table21[[#This Row],[Abs Erorr 1]]/Table21[[#This Row],[Adj Close]]</f>
        <v>6.9606652340464883E-3</v>
      </c>
      <c r="H1442" s="6">
        <f t="shared" si="113"/>
        <v>4.2116666666666669</v>
      </c>
      <c r="I1442" s="9">
        <f>(Table21[[#This Row],[Adj Close]]-Table21[[#This Row],[3-MA]])</f>
        <v>6.9533333333333225E-2</v>
      </c>
      <c r="J1442" s="5">
        <f t="shared" si="112"/>
        <v>4.8348844444444294E-3</v>
      </c>
      <c r="K1442" s="5">
        <f>ABS(Table21[[#This Row],[Erorr 2]])</f>
        <v>6.9533333333333225E-2</v>
      </c>
      <c r="L1442" s="8">
        <f>Table21[[#This Row],[Abs Erorr 2]]/Table21[[#This Row],[Adj Close]]</f>
        <v>1.624155221277521E-2</v>
      </c>
      <c r="M1442" s="6">
        <f t="shared" si="114"/>
        <v>4.1917999999999997</v>
      </c>
      <c r="N1442" s="11">
        <f>Table21[[#This Row],[Adj Close]]-Table21[[#This Row],[6-MA]]</f>
        <v>8.9400000000000368E-2</v>
      </c>
      <c r="O1442" s="12">
        <f>(Table21[[#This Row],[Adj Close]]-M1442)^2</f>
        <v>7.9923600000000664E-3</v>
      </c>
      <c r="P1442" s="12">
        <f>ABS(Table21[[#This Row],[Erorr 3]])</f>
        <v>8.9400000000000368E-2</v>
      </c>
      <c r="Q1442" s="182">
        <f>Table21[[#This Row],[Abs Erorr 3]]/Table21[[#This Row],[Adj Close]]</f>
        <v>2.0881995702139673E-2</v>
      </c>
    </row>
    <row r="1443" spans="1:17" x14ac:dyDescent="0.3">
      <c r="A1443" s="72">
        <v>45559</v>
      </c>
      <c r="B1443" s="95">
        <v>4.3705999999999996</v>
      </c>
      <c r="C1443" s="6">
        <f t="shared" si="111"/>
        <v>4.2812000000000001</v>
      </c>
      <c r="D1443" s="19">
        <f>Table21[[#This Row],[Adj Close]]-Table21[[#This Row],[Naive Trend ]]</f>
        <v>8.939999999999948E-2</v>
      </c>
      <c r="E1443" s="7">
        <f t="shared" si="110"/>
        <v>7.9923599999999068E-3</v>
      </c>
      <c r="F1443" s="7">
        <f>ABS(Table21[[#This Row],[Erorr 1]])</f>
        <v>8.939999999999948E-2</v>
      </c>
      <c r="G1443" s="8">
        <f>Table21[[#This Row],[Abs Erorr 1]]/Table21[[#This Row],[Adj Close]]</f>
        <v>2.0454857456641991E-2</v>
      </c>
      <c r="H1443" s="6">
        <f t="shared" si="113"/>
        <v>4.2513999999999994</v>
      </c>
      <c r="I1443" s="9">
        <f>(Table21[[#This Row],[Adj Close]]-Table21[[#This Row],[3-MA]])</f>
        <v>0.11920000000000019</v>
      </c>
      <c r="J1443" s="5">
        <f t="shared" si="112"/>
        <v>1.4208640000000047E-2</v>
      </c>
      <c r="K1443" s="5">
        <f>ABS(Table21[[#This Row],[Erorr 2]])</f>
        <v>0.11920000000000019</v>
      </c>
      <c r="L1443" s="8">
        <f>Table21[[#This Row],[Abs Erorr 2]]/Table21[[#This Row],[Adj Close]]</f>
        <v>2.7273143275522858E-2</v>
      </c>
      <c r="M1443" s="6">
        <f t="shared" si="114"/>
        <v>4.2100166666666672</v>
      </c>
      <c r="N1443" s="11">
        <f>Table21[[#This Row],[Adj Close]]-Table21[[#This Row],[6-MA]]</f>
        <v>0.16058333333333241</v>
      </c>
      <c r="O1443" s="12">
        <f>(Table21[[#This Row],[Adj Close]]-M1443)^2</f>
        <v>2.5787006944444149E-2</v>
      </c>
      <c r="P1443" s="12">
        <f>ABS(Table21[[#This Row],[Erorr 3]])</f>
        <v>0.16058333333333241</v>
      </c>
      <c r="Q1443" s="182">
        <f>Table21[[#This Row],[Abs Erorr 3]]/Table21[[#This Row],[Adj Close]]</f>
        <v>3.6741713570981653E-2</v>
      </c>
    </row>
    <row r="1444" spans="1:17" x14ac:dyDescent="0.3">
      <c r="A1444" s="72">
        <v>45560</v>
      </c>
      <c r="B1444" s="95">
        <v>4.3308999999999997</v>
      </c>
      <c r="C1444" s="6">
        <f t="shared" si="111"/>
        <v>4.3705999999999996</v>
      </c>
      <c r="D1444" s="19">
        <f>Table21[[#This Row],[Adj Close]]-Table21[[#This Row],[Naive Trend ]]</f>
        <v>-3.9699999999999847E-2</v>
      </c>
      <c r="E1444" s="7">
        <f t="shared" si="110"/>
        <v>1.5760899999999879E-3</v>
      </c>
      <c r="F1444" s="7">
        <f>ABS(Table21[[#This Row],[Erorr 1]])</f>
        <v>3.9699999999999847E-2</v>
      </c>
      <c r="G1444" s="8">
        <f>Table21[[#This Row],[Abs Erorr 1]]/Table21[[#This Row],[Adj Close]]</f>
        <v>9.1666859082407473E-3</v>
      </c>
      <c r="H1444" s="6">
        <f t="shared" si="113"/>
        <v>4.3010666666666664</v>
      </c>
      <c r="I1444" s="9">
        <f>(Table21[[#This Row],[Adj Close]]-Table21[[#This Row],[3-MA]])</f>
        <v>2.9833333333333378E-2</v>
      </c>
      <c r="J1444" s="5">
        <f t="shared" si="112"/>
        <v>8.9002777777778049E-4</v>
      </c>
      <c r="K1444" s="5">
        <f>ABS(Table21[[#This Row],[Erorr 2]])</f>
        <v>2.9833333333333378E-2</v>
      </c>
      <c r="L1444" s="8">
        <f>Table21[[#This Row],[Abs Erorr 2]]/Table21[[#This Row],[Adj Close]]</f>
        <v>6.8884835330608836E-3</v>
      </c>
      <c r="M1444" s="6">
        <f t="shared" si="114"/>
        <v>4.2414666666666667</v>
      </c>
      <c r="N1444" s="11">
        <f>Table21[[#This Row],[Adj Close]]-Table21[[#This Row],[6-MA]]</f>
        <v>8.9433333333333032E-2</v>
      </c>
      <c r="O1444" s="12">
        <f>(Table21[[#This Row],[Adj Close]]-M1444)^2</f>
        <v>7.9983211111110571E-3</v>
      </c>
      <c r="P1444" s="12">
        <f>ABS(Table21[[#This Row],[Erorr 3]])</f>
        <v>8.9433333333333032E-2</v>
      </c>
      <c r="Q1444" s="182">
        <f>Table21[[#This Row],[Abs Erorr 3]]/Table21[[#This Row],[Adj Close]]</f>
        <v>2.0650057339890792E-2</v>
      </c>
    </row>
    <row r="1445" spans="1:17" x14ac:dyDescent="0.3">
      <c r="A1445" s="72">
        <v>45561</v>
      </c>
      <c r="B1445" s="95">
        <v>4.3308999999999997</v>
      </c>
      <c r="C1445" s="6">
        <f t="shared" si="111"/>
        <v>4.3308999999999997</v>
      </c>
      <c r="D1445" s="19">
        <f>Table21[[#This Row],[Adj Close]]-Table21[[#This Row],[Naive Trend ]]</f>
        <v>0</v>
      </c>
      <c r="E1445" s="7">
        <f t="shared" si="110"/>
        <v>0</v>
      </c>
      <c r="F1445" s="7">
        <f>ABS(Table21[[#This Row],[Erorr 1]])</f>
        <v>0</v>
      </c>
      <c r="G1445" s="8">
        <f>Table21[[#This Row],[Abs Erorr 1]]/Table21[[#This Row],[Adj Close]]</f>
        <v>0</v>
      </c>
      <c r="H1445" s="6">
        <f t="shared" si="113"/>
        <v>4.3275666666666668</v>
      </c>
      <c r="I1445" s="9">
        <f>(Table21[[#This Row],[Adj Close]]-Table21[[#This Row],[3-MA]])</f>
        <v>3.3333333333329662E-3</v>
      </c>
      <c r="J1445" s="5">
        <f t="shared" si="112"/>
        <v>1.1111111111108664E-5</v>
      </c>
      <c r="K1445" s="5">
        <f>ABS(Table21[[#This Row],[Erorr 2]])</f>
        <v>3.3333333333329662E-3</v>
      </c>
      <c r="L1445" s="8">
        <f>Table21[[#This Row],[Abs Erorr 2]]/Table21[[#This Row],[Adj Close]]</f>
        <v>7.6966296458772226E-4</v>
      </c>
      <c r="M1445" s="6">
        <f t="shared" si="114"/>
        <v>4.2696166666666668</v>
      </c>
      <c r="N1445" s="11">
        <f>Table21[[#This Row],[Adj Close]]-Table21[[#This Row],[6-MA]]</f>
        <v>6.1283333333332912E-2</v>
      </c>
      <c r="O1445" s="12">
        <f>(Table21[[#This Row],[Adj Close]]-M1445)^2</f>
        <v>3.755646944444393E-3</v>
      </c>
      <c r="P1445" s="12">
        <f>ABS(Table21[[#This Row],[Erorr 3]])</f>
        <v>6.1283333333332912E-2</v>
      </c>
      <c r="Q1445" s="182">
        <f>Table21[[#This Row],[Abs Erorr 3]]/Table21[[#This Row],[Adj Close]]</f>
        <v>1.4150253603946734E-2</v>
      </c>
    </row>
    <row r="1446" spans="1:17" x14ac:dyDescent="0.3">
      <c r="A1446" s="72">
        <v>45562</v>
      </c>
      <c r="B1446" s="95">
        <v>4.3407999999999998</v>
      </c>
      <c r="C1446" s="6">
        <f t="shared" si="111"/>
        <v>4.3308999999999997</v>
      </c>
      <c r="D1446" s="19">
        <f>Table21[[#This Row],[Adj Close]]-Table21[[#This Row],[Naive Trend ]]</f>
        <v>9.9000000000000199E-3</v>
      </c>
      <c r="E1446" s="7">
        <f t="shared" si="110"/>
        <v>9.8010000000000398E-5</v>
      </c>
      <c r="F1446" s="7">
        <f>ABS(Table21[[#This Row],[Erorr 1]])</f>
        <v>9.9000000000000199E-3</v>
      </c>
      <c r="G1446" s="8">
        <f>Table21[[#This Row],[Abs Erorr 1]]/Table21[[#This Row],[Adj Close]]</f>
        <v>2.2806855879100672E-3</v>
      </c>
      <c r="H1446" s="6">
        <f t="shared" si="113"/>
        <v>4.3441333333333327</v>
      </c>
      <c r="I1446" s="9">
        <f>(Table21[[#This Row],[Adj Close]]-Table21[[#This Row],[3-MA]])</f>
        <v>-3.3333333333329662E-3</v>
      </c>
      <c r="J1446" s="5">
        <f t="shared" si="112"/>
        <v>1.1111111111108664E-5</v>
      </c>
      <c r="K1446" s="5">
        <f>ABS(Table21[[#This Row],[Erorr 2]])</f>
        <v>3.3333333333329662E-3</v>
      </c>
      <c r="L1446" s="8">
        <f>Table21[[#This Row],[Abs Erorr 2]]/Table21[[#This Row],[Adj Close]]</f>
        <v>7.6790760535683895E-4</v>
      </c>
      <c r="M1446" s="6">
        <f t="shared" si="114"/>
        <v>4.297766666666667</v>
      </c>
      <c r="N1446" s="11">
        <f>Table21[[#This Row],[Adj Close]]-Table21[[#This Row],[6-MA]]</f>
        <v>4.3033333333332813E-2</v>
      </c>
      <c r="O1446" s="12">
        <f>(Table21[[#This Row],[Adj Close]]-M1446)^2</f>
        <v>1.8518677777777329E-3</v>
      </c>
      <c r="P1446" s="12">
        <f>ABS(Table21[[#This Row],[Erorr 3]])</f>
        <v>4.3033333333332813E-2</v>
      </c>
      <c r="Q1446" s="182">
        <f>Table21[[#This Row],[Abs Erorr 3]]/Table21[[#This Row],[Adj Close]]</f>
        <v>9.9136871851577615E-3</v>
      </c>
    </row>
    <row r="1447" spans="1:17" x14ac:dyDescent="0.3">
      <c r="A1447" s="72">
        <v>45565</v>
      </c>
      <c r="B1447" s="95">
        <v>4.3407999999999998</v>
      </c>
      <c r="C1447" s="6">
        <f t="shared" si="111"/>
        <v>4.3407999999999998</v>
      </c>
      <c r="D1447" s="19">
        <f>Table21[[#This Row],[Adj Close]]-Table21[[#This Row],[Naive Trend ]]</f>
        <v>0</v>
      </c>
      <c r="E1447" s="7">
        <f t="shared" si="110"/>
        <v>0</v>
      </c>
      <c r="F1447" s="7">
        <f>ABS(Table21[[#This Row],[Erorr 1]])</f>
        <v>0</v>
      </c>
      <c r="G1447" s="8">
        <f>Table21[[#This Row],[Abs Erorr 1]]/Table21[[#This Row],[Adj Close]]</f>
        <v>0</v>
      </c>
      <c r="H1447" s="6">
        <f t="shared" si="113"/>
        <v>4.3342000000000001</v>
      </c>
      <c r="I1447" s="9">
        <f>(Table21[[#This Row],[Adj Close]]-Table21[[#This Row],[3-MA]])</f>
        <v>6.5999999999997172E-3</v>
      </c>
      <c r="J1447" s="5">
        <f t="shared" si="112"/>
        <v>4.3559999999996269E-5</v>
      </c>
      <c r="K1447" s="5">
        <f>ABS(Table21[[#This Row],[Erorr 2]])</f>
        <v>6.5999999999997172E-3</v>
      </c>
      <c r="L1447" s="8">
        <f>Table21[[#This Row],[Abs Erorr 2]]/Table21[[#This Row],[Adj Close]]</f>
        <v>1.5204570586066434E-3</v>
      </c>
      <c r="M1447" s="6">
        <f t="shared" si="114"/>
        <v>4.3176333333333332</v>
      </c>
      <c r="N1447" s="11">
        <f>Table21[[#This Row],[Adj Close]]-Table21[[#This Row],[6-MA]]</f>
        <v>2.3166666666666558E-2</v>
      </c>
      <c r="O1447" s="12">
        <f>(Table21[[#This Row],[Adj Close]]-M1447)^2</f>
        <v>5.3669444444443936E-4</v>
      </c>
      <c r="P1447" s="12">
        <f>ABS(Table21[[#This Row],[Erorr 3]])</f>
        <v>2.3166666666666558E-2</v>
      </c>
      <c r="Q1447" s="182">
        <f>Table21[[#This Row],[Abs Erorr 3]]/Table21[[#This Row],[Adj Close]]</f>
        <v>5.3369578572305936E-3</v>
      </c>
    </row>
    <row r="1448" spans="1:17" x14ac:dyDescent="0.3">
      <c r="A1448" s="72">
        <v>45566</v>
      </c>
      <c r="B1448" s="95">
        <v>4.3209</v>
      </c>
      <c r="C1448" s="6">
        <f t="shared" si="111"/>
        <v>4.3407999999999998</v>
      </c>
      <c r="D1448" s="19">
        <f>Table21[[#This Row],[Adj Close]]-Table21[[#This Row],[Naive Trend ]]</f>
        <v>-1.9899999999999807E-2</v>
      </c>
      <c r="E1448" s="7">
        <f t="shared" si="110"/>
        <v>3.9600999999999233E-4</v>
      </c>
      <c r="F1448" s="7">
        <f>ABS(Table21[[#This Row],[Erorr 1]])</f>
        <v>1.9899999999999807E-2</v>
      </c>
      <c r="G1448" s="8">
        <f>Table21[[#This Row],[Abs Erorr 1]]/Table21[[#This Row],[Adj Close]]</f>
        <v>4.6055219977319097E-3</v>
      </c>
      <c r="H1448" s="6">
        <f t="shared" si="113"/>
        <v>4.3374999999999995</v>
      </c>
      <c r="I1448" s="9">
        <f>(Table21[[#This Row],[Adj Close]]-Table21[[#This Row],[3-MA]])</f>
        <v>-1.6599999999999504E-2</v>
      </c>
      <c r="J1448" s="5">
        <f t="shared" si="112"/>
        <v>2.7555999999998352E-4</v>
      </c>
      <c r="K1448" s="5">
        <f>ABS(Table21[[#This Row],[Erorr 2]])</f>
        <v>1.6599999999999504E-2</v>
      </c>
      <c r="L1448" s="8">
        <f>Table21[[#This Row],[Abs Erorr 2]]/Table21[[#This Row],[Adj Close]]</f>
        <v>3.8417922192134752E-3</v>
      </c>
      <c r="M1448" s="6">
        <f t="shared" si="114"/>
        <v>4.332533333333334</v>
      </c>
      <c r="N1448" s="11">
        <f>Table21[[#This Row],[Adj Close]]-Table21[[#This Row],[6-MA]]</f>
        <v>-1.1633333333334051E-2</v>
      </c>
      <c r="O1448" s="12">
        <f>(Table21[[#This Row],[Adj Close]]-M1448)^2</f>
        <v>1.3533444444446114E-4</v>
      </c>
      <c r="P1448" s="12">
        <f>ABS(Table21[[#This Row],[Erorr 3]])</f>
        <v>1.1633333333334051E-2</v>
      </c>
      <c r="Q1448" s="182">
        <f>Table21[[#This Row],[Abs Erorr 3]]/Table21[[#This Row],[Adj Close]]</f>
        <v>2.6923403303325813E-3</v>
      </c>
    </row>
    <row r="1449" spans="1:17" x14ac:dyDescent="0.3">
      <c r="A1449" s="72">
        <v>45567</v>
      </c>
      <c r="B1449" s="95">
        <v>4.3606999999999996</v>
      </c>
      <c r="C1449" s="6">
        <f t="shared" si="111"/>
        <v>4.3209</v>
      </c>
      <c r="D1449" s="19">
        <f>Table21[[#This Row],[Adj Close]]-Table21[[#This Row],[Naive Trend ]]</f>
        <v>3.9799999999999613E-2</v>
      </c>
      <c r="E1449" s="7">
        <f t="shared" si="110"/>
        <v>1.5840399999999693E-3</v>
      </c>
      <c r="F1449" s="7">
        <f>ABS(Table21[[#This Row],[Erorr 1]])</f>
        <v>3.9799999999999613E-2</v>
      </c>
      <c r="G1449" s="8">
        <f>Table21[[#This Row],[Abs Erorr 1]]/Table21[[#This Row],[Adj Close]]</f>
        <v>9.1269750269451274E-3</v>
      </c>
      <c r="H1449" s="6">
        <f t="shared" si="113"/>
        <v>4.3341666666666665</v>
      </c>
      <c r="I1449" s="9">
        <f>(Table21[[#This Row],[Adj Close]]-Table21[[#This Row],[3-MA]])</f>
        <v>2.6533333333333076E-2</v>
      </c>
      <c r="J1449" s="5">
        <f t="shared" si="112"/>
        <v>7.040177777777641E-4</v>
      </c>
      <c r="K1449" s="5">
        <f>ABS(Table21[[#This Row],[Erorr 2]])</f>
        <v>2.6533333333333076E-2</v>
      </c>
      <c r="L1449" s="8">
        <f>Table21[[#This Row],[Abs Erorr 2]]/Table21[[#This Row],[Adj Close]]</f>
        <v>6.0846500179634186E-3</v>
      </c>
      <c r="M1449" s="6">
        <f t="shared" si="114"/>
        <v>4.3391500000000001</v>
      </c>
      <c r="N1449" s="11">
        <f>Table21[[#This Row],[Adj Close]]-Table21[[#This Row],[6-MA]]</f>
        <v>2.1549999999999514E-2</v>
      </c>
      <c r="O1449" s="12">
        <f>(Table21[[#This Row],[Adj Close]]-M1449)^2</f>
        <v>4.6440249999997907E-4</v>
      </c>
      <c r="P1449" s="12">
        <f>ABS(Table21[[#This Row],[Erorr 3]])</f>
        <v>2.1549999999999514E-2</v>
      </c>
      <c r="Q1449" s="182">
        <f>Table21[[#This Row],[Abs Erorr 3]]/Table21[[#This Row],[Adj Close]]</f>
        <v>4.9418671314237434E-3</v>
      </c>
    </row>
    <row r="1450" spans="1:17" x14ac:dyDescent="0.3">
      <c r="A1450" s="72">
        <v>45568</v>
      </c>
      <c r="B1450" s="95">
        <v>4.3209</v>
      </c>
      <c r="C1450" s="6">
        <f t="shared" si="111"/>
        <v>4.3606999999999996</v>
      </c>
      <c r="D1450" s="19">
        <f>Table21[[#This Row],[Adj Close]]-Table21[[#This Row],[Naive Trend ]]</f>
        <v>-3.9799999999999613E-2</v>
      </c>
      <c r="E1450" s="7">
        <f t="shared" si="110"/>
        <v>1.5840399999999693E-3</v>
      </c>
      <c r="F1450" s="7">
        <f>ABS(Table21[[#This Row],[Erorr 1]])</f>
        <v>3.9799999999999613E-2</v>
      </c>
      <c r="G1450" s="8">
        <f>Table21[[#This Row],[Abs Erorr 1]]/Table21[[#This Row],[Adj Close]]</f>
        <v>9.2110439954638194E-3</v>
      </c>
      <c r="H1450" s="6">
        <f t="shared" si="113"/>
        <v>4.3407999999999998</v>
      </c>
      <c r="I1450" s="9">
        <f>(Table21[[#This Row],[Adj Close]]-Table21[[#This Row],[3-MA]])</f>
        <v>-1.9899999999999807E-2</v>
      </c>
      <c r="J1450" s="5">
        <f t="shared" si="112"/>
        <v>3.9600999999999233E-4</v>
      </c>
      <c r="K1450" s="5">
        <f>ABS(Table21[[#This Row],[Erorr 2]])</f>
        <v>1.9899999999999807E-2</v>
      </c>
      <c r="L1450" s="8">
        <f>Table21[[#This Row],[Abs Erorr 2]]/Table21[[#This Row],[Adj Close]]</f>
        <v>4.6055219977319097E-3</v>
      </c>
      <c r="M1450" s="6">
        <f t="shared" si="114"/>
        <v>4.3374999999999995</v>
      </c>
      <c r="N1450" s="11">
        <f>Table21[[#This Row],[Adj Close]]-Table21[[#This Row],[6-MA]]</f>
        <v>-1.6599999999999504E-2</v>
      </c>
      <c r="O1450" s="12">
        <f>(Table21[[#This Row],[Adj Close]]-M1450)^2</f>
        <v>2.7555999999998352E-4</v>
      </c>
      <c r="P1450" s="12">
        <f>ABS(Table21[[#This Row],[Erorr 3]])</f>
        <v>1.6599999999999504E-2</v>
      </c>
      <c r="Q1450" s="182">
        <f>Table21[[#This Row],[Abs Erorr 3]]/Table21[[#This Row],[Adj Close]]</f>
        <v>3.8417922192134752E-3</v>
      </c>
    </row>
    <row r="1451" spans="1:17" x14ac:dyDescent="0.3">
      <c r="A1451" s="72">
        <v>45569</v>
      </c>
      <c r="B1451" s="95">
        <v>4.3209</v>
      </c>
      <c r="C1451" s="6">
        <f t="shared" si="111"/>
        <v>4.3209</v>
      </c>
      <c r="D1451" s="19">
        <f>Table21[[#This Row],[Adj Close]]-Table21[[#This Row],[Naive Trend ]]</f>
        <v>0</v>
      </c>
      <c r="E1451" s="7">
        <f t="shared" si="110"/>
        <v>0</v>
      </c>
      <c r="F1451" s="7">
        <f>ABS(Table21[[#This Row],[Erorr 1]])</f>
        <v>0</v>
      </c>
      <c r="G1451" s="8">
        <f>Table21[[#This Row],[Abs Erorr 1]]/Table21[[#This Row],[Adj Close]]</f>
        <v>0</v>
      </c>
      <c r="H1451" s="6">
        <f t="shared" si="113"/>
        <v>4.3341666666666665</v>
      </c>
      <c r="I1451" s="9">
        <f>(Table21[[#This Row],[Adj Close]]-Table21[[#This Row],[3-MA]])</f>
        <v>-1.3266666666666538E-2</v>
      </c>
      <c r="J1451" s="5">
        <f t="shared" si="112"/>
        <v>1.7600444444444103E-4</v>
      </c>
      <c r="K1451" s="5">
        <f>ABS(Table21[[#This Row],[Erorr 2]])</f>
        <v>1.3266666666666538E-2</v>
      </c>
      <c r="L1451" s="8">
        <f>Table21[[#This Row],[Abs Erorr 2]]/Table21[[#This Row],[Adj Close]]</f>
        <v>3.0703479984879396E-3</v>
      </c>
      <c r="M1451" s="6">
        <f t="shared" si="114"/>
        <v>4.3358333333333334</v>
      </c>
      <c r="N1451" s="11">
        <f>Table21[[#This Row],[Adj Close]]-Table21[[#This Row],[6-MA]]</f>
        <v>-1.4933333333333465E-2</v>
      </c>
      <c r="O1451" s="12">
        <f>(Table21[[#This Row],[Adj Close]]-M1451)^2</f>
        <v>2.2300444444444837E-4</v>
      </c>
      <c r="P1451" s="12">
        <f>ABS(Table21[[#This Row],[Erorr 3]])</f>
        <v>1.4933333333333465E-2</v>
      </c>
      <c r="Q1451" s="182">
        <f>Table21[[#This Row],[Abs Erorr 3]]/Table21[[#This Row],[Adj Close]]</f>
        <v>3.4560701088508102E-3</v>
      </c>
    </row>
    <row r="1452" spans="1:17" x14ac:dyDescent="0.3">
      <c r="A1452" s="72">
        <v>45572</v>
      </c>
      <c r="B1452" s="95">
        <v>4.3010999999999999</v>
      </c>
      <c r="C1452" s="6">
        <f t="shared" si="111"/>
        <v>4.3209</v>
      </c>
      <c r="D1452" s="19">
        <f>Table21[[#This Row],[Adj Close]]-Table21[[#This Row],[Naive Trend ]]</f>
        <v>-1.980000000000004E-2</v>
      </c>
      <c r="E1452" s="7">
        <f t="shared" si="110"/>
        <v>3.9204000000000159E-4</v>
      </c>
      <c r="F1452" s="7">
        <f>ABS(Table21[[#This Row],[Erorr 1]])</f>
        <v>1.980000000000004E-2</v>
      </c>
      <c r="G1452" s="8">
        <f>Table21[[#This Row],[Abs Erorr 1]]/Table21[[#This Row],[Adj Close]]</f>
        <v>4.6034735300272116E-3</v>
      </c>
      <c r="H1452" s="6">
        <f t="shared" si="113"/>
        <v>4.3341666666666665</v>
      </c>
      <c r="I1452" s="9">
        <f>(Table21[[#This Row],[Adj Close]]-Table21[[#This Row],[3-MA]])</f>
        <v>-3.3066666666666578E-2</v>
      </c>
      <c r="J1452" s="5">
        <f t="shared" si="112"/>
        <v>1.0934044444444386E-3</v>
      </c>
      <c r="K1452" s="5">
        <f>ABS(Table21[[#This Row],[Erorr 2]])</f>
        <v>3.3066666666666578E-2</v>
      </c>
      <c r="L1452" s="8">
        <f>Table21[[#This Row],[Abs Erorr 2]]/Table21[[#This Row],[Adj Close]]</f>
        <v>7.6879557942541622E-3</v>
      </c>
      <c r="M1452" s="6">
        <f t="shared" si="114"/>
        <v>4.3341666666666674</v>
      </c>
      <c r="N1452" s="11">
        <f>Table21[[#This Row],[Adj Close]]-Table21[[#This Row],[6-MA]]</f>
        <v>-3.3066666666667466E-2</v>
      </c>
      <c r="O1452" s="12">
        <f>(Table21[[#This Row],[Adj Close]]-M1452)^2</f>
        <v>1.0934044444444973E-3</v>
      </c>
      <c r="P1452" s="12">
        <f>ABS(Table21[[#This Row],[Erorr 3]])</f>
        <v>3.3066666666667466E-2</v>
      </c>
      <c r="Q1452" s="182">
        <f>Table21[[#This Row],[Abs Erorr 3]]/Table21[[#This Row],[Adj Close]]</f>
        <v>7.6879557942543687E-3</v>
      </c>
    </row>
    <row r="1453" spans="1:17" x14ac:dyDescent="0.3">
      <c r="A1453" s="72">
        <v>45573</v>
      </c>
      <c r="B1453" s="95">
        <v>4.3705999999999996</v>
      </c>
      <c r="C1453" s="6">
        <f t="shared" si="111"/>
        <v>4.3010999999999999</v>
      </c>
      <c r="D1453" s="19">
        <f>Table21[[#This Row],[Adj Close]]-Table21[[#This Row],[Naive Trend ]]</f>
        <v>6.9499999999999673E-2</v>
      </c>
      <c r="E1453" s="7">
        <f t="shared" si="110"/>
        <v>4.8302499999999544E-3</v>
      </c>
      <c r="F1453" s="7">
        <f>ABS(Table21[[#This Row],[Erorr 1]])</f>
        <v>6.9499999999999673E-2</v>
      </c>
      <c r="G1453" s="8">
        <f>Table21[[#This Row],[Abs Erorr 1]]/Table21[[#This Row],[Adj Close]]</f>
        <v>1.5901706859470021E-2</v>
      </c>
      <c r="H1453" s="6">
        <f t="shared" si="113"/>
        <v>4.3143000000000002</v>
      </c>
      <c r="I1453" s="9">
        <f>(Table21[[#This Row],[Adj Close]]-Table21[[#This Row],[3-MA]])</f>
        <v>5.6299999999999351E-2</v>
      </c>
      <c r="J1453" s="5">
        <f t="shared" si="112"/>
        <v>3.1696899999999269E-3</v>
      </c>
      <c r="K1453" s="5">
        <f>ABS(Table21[[#This Row],[Erorr 2]])</f>
        <v>5.6299999999999351E-2</v>
      </c>
      <c r="L1453" s="8">
        <f>Table21[[#This Row],[Abs Erorr 2]]/Table21[[#This Row],[Adj Close]]</f>
        <v>1.2881526563858362E-2</v>
      </c>
      <c r="M1453" s="6">
        <f t="shared" si="114"/>
        <v>4.3275499999999996</v>
      </c>
      <c r="N1453" s="11">
        <f>Table21[[#This Row],[Adj Close]]-Table21[[#This Row],[6-MA]]</f>
        <v>4.3050000000000033E-2</v>
      </c>
      <c r="O1453" s="12">
        <f>(Table21[[#This Row],[Adj Close]]-M1453)^2</f>
        <v>1.8533025000000028E-3</v>
      </c>
      <c r="P1453" s="12">
        <f>ABS(Table21[[#This Row],[Erorr 3]])</f>
        <v>4.3050000000000033E-2</v>
      </c>
      <c r="Q1453" s="182">
        <f>Table21[[#This Row],[Abs Erorr 3]]/Table21[[#This Row],[Adj Close]]</f>
        <v>9.8499061913696149E-3</v>
      </c>
    </row>
    <row r="1454" spans="1:17" x14ac:dyDescent="0.3">
      <c r="A1454" s="72">
        <v>45574</v>
      </c>
      <c r="B1454" s="95">
        <v>4.4401000000000002</v>
      </c>
      <c r="C1454" s="6">
        <f t="shared" si="111"/>
        <v>4.3705999999999996</v>
      </c>
      <c r="D1454" s="19">
        <f>Table21[[#This Row],[Adj Close]]-Table21[[#This Row],[Naive Trend ]]</f>
        <v>6.9500000000000561E-2</v>
      </c>
      <c r="E1454" s="7">
        <f t="shared" si="110"/>
        <v>4.8302500000000784E-3</v>
      </c>
      <c r="F1454" s="7">
        <f>ABS(Table21[[#This Row],[Erorr 1]])</f>
        <v>6.9500000000000561E-2</v>
      </c>
      <c r="G1454" s="8">
        <f>Table21[[#This Row],[Abs Erorr 1]]/Table21[[#This Row],[Adj Close]]</f>
        <v>1.5652800612598942E-2</v>
      </c>
      <c r="H1454" s="6">
        <f t="shared" si="113"/>
        <v>4.3308666666666662</v>
      </c>
      <c r="I1454" s="9">
        <f>(Table21[[#This Row],[Adj Close]]-Table21[[#This Row],[3-MA]])</f>
        <v>0.10923333333333396</v>
      </c>
      <c r="J1454" s="5">
        <f t="shared" si="112"/>
        <v>1.1931921111111249E-2</v>
      </c>
      <c r="K1454" s="5">
        <f>ABS(Table21[[#This Row],[Erorr 2]])</f>
        <v>0.10923333333333396</v>
      </c>
      <c r="L1454" s="8">
        <f>Table21[[#This Row],[Abs Erorr 2]]/Table21[[#This Row],[Adj Close]]</f>
        <v>2.4601548013183025E-2</v>
      </c>
      <c r="M1454" s="6">
        <f t="shared" si="114"/>
        <v>4.3325166666666659</v>
      </c>
      <c r="N1454" s="11">
        <f>Table21[[#This Row],[Adj Close]]-Table21[[#This Row],[6-MA]]</f>
        <v>0.10758333333333425</v>
      </c>
      <c r="O1454" s="12">
        <f>(Table21[[#This Row],[Adj Close]]-M1454)^2</f>
        <v>1.1574173611111309E-2</v>
      </c>
      <c r="P1454" s="12">
        <f>ABS(Table21[[#This Row],[Erorr 3]])</f>
        <v>0.10758333333333425</v>
      </c>
      <c r="Q1454" s="182">
        <f>Table21[[#This Row],[Abs Erorr 3]]/Table21[[#This Row],[Adj Close]]</f>
        <v>2.4229934761229307E-2</v>
      </c>
    </row>
    <row r="1455" spans="1:17" x14ac:dyDescent="0.3">
      <c r="A1455" s="72">
        <v>45575</v>
      </c>
      <c r="B1455" s="95">
        <v>4.3804999999999996</v>
      </c>
      <c r="C1455" s="6">
        <f t="shared" si="111"/>
        <v>4.4401000000000002</v>
      </c>
      <c r="D1455" s="19">
        <f>Table21[[#This Row],[Adj Close]]-Table21[[#This Row],[Naive Trend ]]</f>
        <v>-5.9600000000000541E-2</v>
      </c>
      <c r="E1455" s="7">
        <f t="shared" si="110"/>
        <v>3.5521600000000646E-3</v>
      </c>
      <c r="F1455" s="7">
        <f>ABS(Table21[[#This Row],[Erorr 1]])</f>
        <v>5.9600000000000541E-2</v>
      </c>
      <c r="G1455" s="8">
        <f>Table21[[#This Row],[Abs Erorr 1]]/Table21[[#This Row],[Adj Close]]</f>
        <v>1.360575276794899E-2</v>
      </c>
      <c r="H1455" s="6">
        <f t="shared" si="113"/>
        <v>4.3705999999999996</v>
      </c>
      <c r="I1455" s="9">
        <f>(Table21[[#This Row],[Adj Close]]-Table21[[#This Row],[3-MA]])</f>
        <v>9.9000000000000199E-3</v>
      </c>
      <c r="J1455" s="5">
        <f t="shared" si="112"/>
        <v>9.8010000000000398E-5</v>
      </c>
      <c r="K1455" s="5">
        <f>ABS(Table21[[#This Row],[Erorr 2]])</f>
        <v>9.9000000000000199E-3</v>
      </c>
      <c r="L1455" s="8">
        <f>Table21[[#This Row],[Abs Erorr 2]]/Table21[[#This Row],[Adj Close]]</f>
        <v>2.2600159799109737E-3</v>
      </c>
      <c r="M1455" s="6">
        <f t="shared" si="114"/>
        <v>4.352383333333333</v>
      </c>
      <c r="N1455" s="11">
        <f>Table21[[#This Row],[Adj Close]]-Table21[[#This Row],[6-MA]]</f>
        <v>2.8116666666666568E-2</v>
      </c>
      <c r="O1455" s="12">
        <f>(Table21[[#This Row],[Adj Close]]-M1455)^2</f>
        <v>7.9054694444443882E-4</v>
      </c>
      <c r="P1455" s="12">
        <f>ABS(Table21[[#This Row],[Erorr 3]])</f>
        <v>2.8116666666666568E-2</v>
      </c>
      <c r="Q1455" s="182">
        <f>Table21[[#This Row],[Abs Erorr 3]]/Table21[[#This Row],[Adj Close]]</f>
        <v>6.4185975725754071E-3</v>
      </c>
    </row>
    <row r="1456" spans="1:17" x14ac:dyDescent="0.3">
      <c r="A1456" s="72">
        <v>45576</v>
      </c>
      <c r="B1456" s="95">
        <v>4.3308999999999997</v>
      </c>
      <c r="C1456" s="6">
        <f t="shared" si="111"/>
        <v>4.3804999999999996</v>
      </c>
      <c r="D1456" s="19">
        <f>Table21[[#This Row],[Adj Close]]-Table21[[#This Row],[Naive Trend ]]</f>
        <v>-4.9599999999999866E-2</v>
      </c>
      <c r="E1456" s="7">
        <f t="shared" si="110"/>
        <v>2.4601599999999869E-3</v>
      </c>
      <c r="F1456" s="7">
        <f>ABS(Table21[[#This Row],[Erorr 1]])</f>
        <v>4.9599999999999866E-2</v>
      </c>
      <c r="G1456" s="8">
        <f>Table21[[#This Row],[Abs Erorr 1]]/Table21[[#This Row],[Adj Close]]</f>
        <v>1.1452584913066537E-2</v>
      </c>
      <c r="H1456" s="6">
        <f t="shared" si="113"/>
        <v>4.3970666666666665</v>
      </c>
      <c r="I1456" s="9">
        <f>(Table21[[#This Row],[Adj Close]]-Table21[[#This Row],[3-MA]])</f>
        <v>-6.6166666666666707E-2</v>
      </c>
      <c r="J1456" s="5">
        <f t="shared" si="112"/>
        <v>4.3780277777777828E-3</v>
      </c>
      <c r="K1456" s="5">
        <f>ABS(Table21[[#This Row],[Erorr 2]])</f>
        <v>6.6166666666666707E-2</v>
      </c>
      <c r="L1456" s="8">
        <f>Table21[[#This Row],[Abs Erorr 2]]/Table21[[#This Row],[Adj Close]]</f>
        <v>1.527780984706798E-2</v>
      </c>
      <c r="M1456" s="6">
        <f t="shared" si="114"/>
        <v>4.3556833333333325</v>
      </c>
      <c r="N1456" s="11">
        <f>Table21[[#This Row],[Adj Close]]-Table21[[#This Row],[6-MA]]</f>
        <v>-2.4783333333332713E-2</v>
      </c>
      <c r="O1456" s="12">
        <f>(Table21[[#This Row],[Adj Close]]-M1456)^2</f>
        <v>6.1421361111108042E-4</v>
      </c>
      <c r="P1456" s="12">
        <f>ABS(Table21[[#This Row],[Erorr 3]])</f>
        <v>2.4783333333332713E-2</v>
      </c>
      <c r="Q1456" s="182">
        <f>Table21[[#This Row],[Abs Erorr 3]]/Table21[[#This Row],[Adj Close]]</f>
        <v>5.7224441417102019E-3</v>
      </c>
    </row>
    <row r="1457" spans="1:17" x14ac:dyDescent="0.3">
      <c r="A1457" s="72">
        <v>45579</v>
      </c>
      <c r="B1457" s="95">
        <v>4.3705999999999996</v>
      </c>
      <c r="C1457" s="6">
        <f t="shared" si="111"/>
        <v>4.3308999999999997</v>
      </c>
      <c r="D1457" s="19">
        <f>Table21[[#This Row],[Adj Close]]-Table21[[#This Row],[Naive Trend ]]</f>
        <v>3.9699999999999847E-2</v>
      </c>
      <c r="E1457" s="7">
        <f t="shared" si="110"/>
        <v>1.5760899999999879E-3</v>
      </c>
      <c r="F1457" s="7">
        <f>ABS(Table21[[#This Row],[Erorr 1]])</f>
        <v>3.9699999999999847E-2</v>
      </c>
      <c r="G1457" s="8">
        <f>Table21[[#This Row],[Abs Erorr 1]]/Table21[[#This Row],[Adj Close]]</f>
        <v>9.0834210405893578E-3</v>
      </c>
      <c r="H1457" s="6">
        <f t="shared" si="113"/>
        <v>4.3838333333333326</v>
      </c>
      <c r="I1457" s="9">
        <f>(Table21[[#This Row],[Adj Close]]-Table21[[#This Row],[3-MA]])</f>
        <v>-1.3233333333332986E-2</v>
      </c>
      <c r="J1457" s="5">
        <f t="shared" si="112"/>
        <v>1.7512111111110193E-4</v>
      </c>
      <c r="K1457" s="5">
        <f>ABS(Table21[[#This Row],[Erorr 2]])</f>
        <v>1.3233333333332986E-2</v>
      </c>
      <c r="L1457" s="8">
        <f>Table21[[#This Row],[Abs Erorr 2]]/Table21[[#This Row],[Adj Close]]</f>
        <v>3.0278070135297186E-3</v>
      </c>
      <c r="M1457" s="6">
        <f t="shared" si="114"/>
        <v>4.3573500000000003</v>
      </c>
      <c r="N1457" s="11">
        <f>Table21[[#This Row],[Adj Close]]-Table21[[#This Row],[6-MA]]</f>
        <v>1.3249999999999318E-2</v>
      </c>
      <c r="O1457" s="12">
        <f>(Table21[[#This Row],[Adj Close]]-M1457)^2</f>
        <v>1.7556249999998191E-4</v>
      </c>
      <c r="P1457" s="12">
        <f>ABS(Table21[[#This Row],[Erorr 3]])</f>
        <v>1.3249999999999318E-2</v>
      </c>
      <c r="Q1457" s="182">
        <f>Table21[[#This Row],[Abs Erorr 3]]/Table21[[#This Row],[Adj Close]]</f>
        <v>3.0316203724887474E-3</v>
      </c>
    </row>
    <row r="1458" spans="1:17" x14ac:dyDescent="0.3">
      <c r="A1458" s="72">
        <v>45580</v>
      </c>
      <c r="B1458" s="95">
        <v>4.3804999999999996</v>
      </c>
      <c r="C1458" s="6">
        <f t="shared" si="111"/>
        <v>4.3705999999999996</v>
      </c>
      <c r="D1458" s="19">
        <f>Table21[[#This Row],[Adj Close]]-Table21[[#This Row],[Naive Trend ]]</f>
        <v>9.9000000000000199E-3</v>
      </c>
      <c r="E1458" s="7">
        <f t="shared" si="110"/>
        <v>9.8010000000000398E-5</v>
      </c>
      <c r="F1458" s="7">
        <f>ABS(Table21[[#This Row],[Erorr 1]])</f>
        <v>9.9000000000000199E-3</v>
      </c>
      <c r="G1458" s="8">
        <f>Table21[[#This Row],[Abs Erorr 1]]/Table21[[#This Row],[Adj Close]]</f>
        <v>2.2600159799109737E-3</v>
      </c>
      <c r="H1458" s="6">
        <f t="shared" si="113"/>
        <v>4.360666666666666</v>
      </c>
      <c r="I1458" s="9">
        <f>(Table21[[#This Row],[Adj Close]]-Table21[[#This Row],[3-MA]])</f>
        <v>1.9833333333333591E-2</v>
      </c>
      <c r="J1458" s="5">
        <f t="shared" si="112"/>
        <v>3.9336111111112134E-4</v>
      </c>
      <c r="K1458" s="5">
        <f>ABS(Table21[[#This Row],[Erorr 2]])</f>
        <v>1.9833333333333591E-2</v>
      </c>
      <c r="L1458" s="8">
        <f>Table21[[#This Row],[Abs Erorr 2]]/Table21[[#This Row],[Adj Close]]</f>
        <v>4.5276414412358393E-3</v>
      </c>
      <c r="M1458" s="6">
        <f t="shared" si="114"/>
        <v>4.3656333333333333</v>
      </c>
      <c r="N1458" s="11">
        <f>Table21[[#This Row],[Adj Close]]-Table21[[#This Row],[6-MA]]</f>
        <v>1.4866666666666362E-2</v>
      </c>
      <c r="O1458" s="12">
        <f>(Table21[[#This Row],[Adj Close]]-M1458)^2</f>
        <v>2.2101777777776871E-4</v>
      </c>
      <c r="P1458" s="12">
        <f>ABS(Table21[[#This Row],[Erorr 3]])</f>
        <v>1.4866666666666362E-2</v>
      </c>
      <c r="Q1458" s="182">
        <f>Table21[[#This Row],[Abs Erorr 3]]/Table21[[#This Row],[Adj Close]]</f>
        <v>3.3938287105733053E-3</v>
      </c>
    </row>
    <row r="1459" spans="1:17" x14ac:dyDescent="0.3">
      <c r="A1459" s="72">
        <v>45581</v>
      </c>
      <c r="B1459" s="95">
        <v>4.4302000000000001</v>
      </c>
      <c r="C1459" s="6">
        <f t="shared" si="111"/>
        <v>4.3804999999999996</v>
      </c>
      <c r="D1459" s="19">
        <f>Table21[[#This Row],[Adj Close]]-Table21[[#This Row],[Naive Trend ]]</f>
        <v>4.9700000000000522E-2</v>
      </c>
      <c r="E1459" s="7">
        <f t="shared" si="110"/>
        <v>2.4700900000000519E-3</v>
      </c>
      <c r="F1459" s="7">
        <f>ABS(Table21[[#This Row],[Erorr 1]])</f>
        <v>4.9700000000000522E-2</v>
      </c>
      <c r="G1459" s="8">
        <f>Table21[[#This Row],[Abs Erorr 1]]/Table21[[#This Row],[Adj Close]]</f>
        <v>1.1218455148751867E-2</v>
      </c>
      <c r="H1459" s="6">
        <f t="shared" si="113"/>
        <v>4.360666666666666</v>
      </c>
      <c r="I1459" s="9">
        <f>(Table21[[#This Row],[Adj Close]]-Table21[[#This Row],[3-MA]])</f>
        <v>6.9533333333334113E-2</v>
      </c>
      <c r="J1459" s="5">
        <f t="shared" si="112"/>
        <v>4.8348844444445526E-3</v>
      </c>
      <c r="K1459" s="5">
        <f>ABS(Table21[[#This Row],[Erorr 2]])</f>
        <v>6.9533333333334113E-2</v>
      </c>
      <c r="L1459" s="8">
        <f>Table21[[#This Row],[Abs Erorr 2]]/Table21[[#This Row],[Adj Close]]</f>
        <v>1.5695303447549571E-2</v>
      </c>
      <c r="M1459" s="6">
        <f t="shared" si="114"/>
        <v>4.3788666666666671</v>
      </c>
      <c r="N1459" s="11">
        <f>Table21[[#This Row],[Adj Close]]-Table21[[#This Row],[6-MA]]</f>
        <v>5.1333333333333009E-2</v>
      </c>
      <c r="O1459" s="12">
        <f>(Table21[[#This Row],[Adj Close]]-M1459)^2</f>
        <v>2.6351111111110777E-3</v>
      </c>
      <c r="P1459" s="12">
        <f>ABS(Table21[[#This Row],[Erorr 3]])</f>
        <v>5.1333333333333009E-2</v>
      </c>
      <c r="Q1459" s="182">
        <f>Table21[[#This Row],[Abs Erorr 3]]/Table21[[#This Row],[Adj Close]]</f>
        <v>1.158713677335854E-2</v>
      </c>
    </row>
    <row r="1460" spans="1:17" x14ac:dyDescent="0.3">
      <c r="A1460" s="72">
        <v>45582</v>
      </c>
      <c r="B1460" s="95">
        <v>4.3109999999999999</v>
      </c>
      <c r="C1460" s="6">
        <f t="shared" si="111"/>
        <v>4.4302000000000001</v>
      </c>
      <c r="D1460" s="19">
        <f>Table21[[#This Row],[Adj Close]]-Table21[[#This Row],[Naive Trend ]]</f>
        <v>-0.11920000000000019</v>
      </c>
      <c r="E1460" s="7">
        <f t="shared" si="110"/>
        <v>1.4208640000000047E-2</v>
      </c>
      <c r="F1460" s="7">
        <f>ABS(Table21[[#This Row],[Erorr 1]])</f>
        <v>0.11920000000000019</v>
      </c>
      <c r="G1460" s="8">
        <f>Table21[[#This Row],[Abs Erorr 1]]/Table21[[#This Row],[Adj Close]]</f>
        <v>2.76501971700302E-2</v>
      </c>
      <c r="H1460" s="6">
        <f t="shared" si="113"/>
        <v>4.393766666666667</v>
      </c>
      <c r="I1460" s="9">
        <f>(Table21[[#This Row],[Adj Close]]-Table21[[#This Row],[3-MA]])</f>
        <v>-8.2766666666667099E-2</v>
      </c>
      <c r="J1460" s="5">
        <f t="shared" si="112"/>
        <v>6.8503211111111831E-3</v>
      </c>
      <c r="K1460" s="5">
        <f>ABS(Table21[[#This Row],[Erorr 2]])</f>
        <v>8.2766666666667099E-2</v>
      </c>
      <c r="L1460" s="8">
        <f>Table21[[#This Row],[Abs Erorr 2]]/Table21[[#This Row],[Adj Close]]</f>
        <v>1.9198948426505939E-2</v>
      </c>
      <c r="M1460" s="6">
        <f t="shared" si="114"/>
        <v>4.3887999999999998</v>
      </c>
      <c r="N1460" s="11">
        <f>Table21[[#This Row],[Adj Close]]-Table21[[#This Row],[6-MA]]</f>
        <v>-7.7799999999999869E-2</v>
      </c>
      <c r="O1460" s="12">
        <f>(Table21[[#This Row],[Adj Close]]-M1460)^2</f>
        <v>6.0528399999999795E-3</v>
      </c>
      <c r="P1460" s="12">
        <f>ABS(Table21[[#This Row],[Erorr 3]])</f>
        <v>7.7799999999999869E-2</v>
      </c>
      <c r="Q1460" s="182">
        <f>Table21[[#This Row],[Abs Erorr 3]]/Table21[[#This Row],[Adj Close]]</f>
        <v>1.804685687775455E-2</v>
      </c>
    </row>
    <row r="1461" spans="1:17" x14ac:dyDescent="0.3">
      <c r="A1461" s="72">
        <v>45583</v>
      </c>
      <c r="B1461" s="95">
        <v>4.7183000000000002</v>
      </c>
      <c r="C1461" s="6">
        <f t="shared" si="111"/>
        <v>4.3109999999999999</v>
      </c>
      <c r="D1461" s="19">
        <f>Table21[[#This Row],[Adj Close]]-Table21[[#This Row],[Naive Trend ]]</f>
        <v>0.40730000000000022</v>
      </c>
      <c r="E1461" s="7">
        <f t="shared" si="110"/>
        <v>0.16589329000000017</v>
      </c>
      <c r="F1461" s="7">
        <f>ABS(Table21[[#This Row],[Erorr 1]])</f>
        <v>0.40730000000000022</v>
      </c>
      <c r="G1461" s="8">
        <f>Table21[[#This Row],[Abs Erorr 1]]/Table21[[#This Row],[Adj Close]]</f>
        <v>8.6323463959476973E-2</v>
      </c>
      <c r="H1461" s="6">
        <f t="shared" si="113"/>
        <v>4.3738999999999999</v>
      </c>
      <c r="I1461" s="9">
        <f>(Table21[[#This Row],[Adj Close]]-Table21[[#This Row],[3-MA]])</f>
        <v>0.34440000000000026</v>
      </c>
      <c r="J1461" s="5">
        <f t="shared" si="112"/>
        <v>0.11861136000000018</v>
      </c>
      <c r="K1461" s="5">
        <f>ABS(Table21[[#This Row],[Erorr 2]])</f>
        <v>0.34440000000000026</v>
      </c>
      <c r="L1461" s="8">
        <f>Table21[[#This Row],[Abs Erorr 2]]/Table21[[#This Row],[Adj Close]]</f>
        <v>7.2992391327384915E-2</v>
      </c>
      <c r="M1461" s="6">
        <f t="shared" si="114"/>
        <v>4.367283333333333</v>
      </c>
      <c r="N1461" s="11">
        <f>Table21[[#This Row],[Adj Close]]-Table21[[#This Row],[6-MA]]</f>
        <v>0.3510166666666672</v>
      </c>
      <c r="O1461" s="12">
        <f>(Table21[[#This Row],[Adj Close]]-M1461)^2</f>
        <v>0.12321270027777816</v>
      </c>
      <c r="P1461" s="12">
        <f>ABS(Table21[[#This Row],[Erorr 3]])</f>
        <v>0.3510166666666672</v>
      </c>
      <c r="Q1461" s="182">
        <f>Table21[[#This Row],[Abs Erorr 3]]/Table21[[#This Row],[Adj Close]]</f>
        <v>7.4394732566107957E-2</v>
      </c>
    </row>
    <row r="1462" spans="1:17" x14ac:dyDescent="0.3">
      <c r="A1462" s="72">
        <v>45586</v>
      </c>
      <c r="B1462" s="95">
        <v>4.758</v>
      </c>
      <c r="C1462" s="6">
        <f t="shared" si="111"/>
        <v>4.7183000000000002</v>
      </c>
      <c r="D1462" s="19">
        <f>Table21[[#This Row],[Adj Close]]-Table21[[#This Row],[Naive Trend ]]</f>
        <v>3.9699999999999847E-2</v>
      </c>
      <c r="E1462" s="7">
        <f t="shared" si="110"/>
        <v>1.5760899999999879E-3</v>
      </c>
      <c r="F1462" s="7">
        <f>ABS(Table21[[#This Row],[Erorr 1]])</f>
        <v>3.9699999999999847E-2</v>
      </c>
      <c r="G1462" s="8">
        <f>Table21[[#This Row],[Abs Erorr 1]]/Table21[[#This Row],[Adj Close]]</f>
        <v>8.3438419503992951E-3</v>
      </c>
      <c r="H1462" s="6">
        <f t="shared" si="113"/>
        <v>4.4864999999999995</v>
      </c>
      <c r="I1462" s="9">
        <f>(Table21[[#This Row],[Adj Close]]-Table21[[#This Row],[3-MA]])</f>
        <v>0.27150000000000052</v>
      </c>
      <c r="J1462" s="5">
        <f t="shared" si="112"/>
        <v>7.3712250000000284E-2</v>
      </c>
      <c r="K1462" s="5">
        <f>ABS(Table21[[#This Row],[Erorr 2]])</f>
        <v>0.27150000000000052</v>
      </c>
      <c r="L1462" s="8">
        <f>Table21[[#This Row],[Abs Erorr 2]]/Table21[[#This Row],[Adj Close]]</f>
        <v>5.7061790668348156E-2</v>
      </c>
      <c r="M1462" s="6">
        <f t="shared" si="114"/>
        <v>4.4235833333333332</v>
      </c>
      <c r="N1462" s="11">
        <f>Table21[[#This Row],[Adj Close]]-Table21[[#This Row],[6-MA]]</f>
        <v>0.33441666666666681</v>
      </c>
      <c r="O1462" s="12">
        <f>(Table21[[#This Row],[Adj Close]]-M1462)^2</f>
        <v>0.11183450694444454</v>
      </c>
      <c r="P1462" s="12">
        <f>ABS(Table21[[#This Row],[Erorr 3]])</f>
        <v>0.33441666666666681</v>
      </c>
      <c r="Q1462" s="182">
        <f>Table21[[#This Row],[Abs Erorr 3]]/Table21[[#This Row],[Adj Close]]</f>
        <v>7.028513380972401E-2</v>
      </c>
    </row>
    <row r="1463" spans="1:17" x14ac:dyDescent="0.3">
      <c r="A1463" s="72">
        <v>45587</v>
      </c>
      <c r="B1463" s="95">
        <v>4.71</v>
      </c>
      <c r="C1463" s="6">
        <f t="shared" si="111"/>
        <v>4.758</v>
      </c>
      <c r="D1463" s="19">
        <f>Table21[[#This Row],[Adj Close]]-Table21[[#This Row],[Naive Trend ]]</f>
        <v>-4.8000000000000043E-2</v>
      </c>
      <c r="E1463" s="7">
        <f t="shared" si="110"/>
        <v>2.304000000000004E-3</v>
      </c>
      <c r="F1463" s="7">
        <f>ABS(Table21[[#This Row],[Erorr 1]])</f>
        <v>4.8000000000000043E-2</v>
      </c>
      <c r="G1463" s="8">
        <f>Table21[[#This Row],[Abs Erorr 1]]/Table21[[#This Row],[Adj Close]]</f>
        <v>1.0191082802547781E-2</v>
      </c>
      <c r="H1463" s="6">
        <f t="shared" si="113"/>
        <v>4.5957666666666661</v>
      </c>
      <c r="I1463" s="9">
        <f>(Table21[[#This Row],[Adj Close]]-Table21[[#This Row],[3-MA]])</f>
        <v>0.11423333333333385</v>
      </c>
      <c r="J1463" s="5">
        <f t="shared" si="112"/>
        <v>1.3049254444444562E-2</v>
      </c>
      <c r="K1463" s="5">
        <f>ABS(Table21[[#This Row],[Erorr 2]])</f>
        <v>0.11423333333333385</v>
      </c>
      <c r="L1463" s="8">
        <f>Table21[[#This Row],[Abs Erorr 2]]/Table21[[#This Row],[Adj Close]]</f>
        <v>2.4253361641896783E-2</v>
      </c>
      <c r="M1463" s="6">
        <f t="shared" si="114"/>
        <v>4.4947666666666661</v>
      </c>
      <c r="N1463" s="11">
        <f>Table21[[#This Row],[Adj Close]]-Table21[[#This Row],[6-MA]]</f>
        <v>0.21523333333333383</v>
      </c>
      <c r="O1463" s="12">
        <f>(Table21[[#This Row],[Adj Close]]-M1463)^2</f>
        <v>4.632538777777799E-2</v>
      </c>
      <c r="P1463" s="12">
        <f>ABS(Table21[[#This Row],[Erorr 3]])</f>
        <v>0.21523333333333383</v>
      </c>
      <c r="Q1463" s="182">
        <f>Table21[[#This Row],[Abs Erorr 3]]/Table21[[#This Row],[Adj Close]]</f>
        <v>4.5697098372257716E-2</v>
      </c>
    </row>
    <row r="1464" spans="1:17" x14ac:dyDescent="0.3">
      <c r="A1464" s="72">
        <v>45588</v>
      </c>
      <c r="B1464" s="95">
        <v>4.68</v>
      </c>
      <c r="C1464" s="6">
        <f t="shared" si="111"/>
        <v>4.71</v>
      </c>
      <c r="D1464" s="19">
        <f>Table21[[#This Row],[Adj Close]]-Table21[[#This Row],[Naive Trend ]]</f>
        <v>-3.0000000000000249E-2</v>
      </c>
      <c r="E1464" s="7">
        <f t="shared" si="110"/>
        <v>9.0000000000001494E-4</v>
      </c>
      <c r="F1464" s="7">
        <f>ABS(Table21[[#This Row],[Erorr 1]])</f>
        <v>3.0000000000000249E-2</v>
      </c>
      <c r="G1464" s="8">
        <f>Table21[[#This Row],[Abs Erorr 1]]/Table21[[#This Row],[Adj Close]]</f>
        <v>6.4102564102564638E-3</v>
      </c>
      <c r="H1464" s="6">
        <f t="shared" si="113"/>
        <v>4.7287666666666661</v>
      </c>
      <c r="I1464" s="9">
        <f>(Table21[[#This Row],[Adj Close]]-Table21[[#This Row],[3-MA]])</f>
        <v>-4.8766666666666403E-2</v>
      </c>
      <c r="J1464" s="5">
        <f t="shared" si="112"/>
        <v>2.3781877777777518E-3</v>
      </c>
      <c r="K1464" s="5">
        <f>ABS(Table21[[#This Row],[Erorr 2]])</f>
        <v>4.8766666666666403E-2</v>
      </c>
      <c r="L1464" s="8">
        <f>Table21[[#This Row],[Abs Erorr 2]]/Table21[[#This Row],[Adj Close]]</f>
        <v>1.0420227920227865E-2</v>
      </c>
      <c r="M1464" s="6">
        <f t="shared" si="114"/>
        <v>4.551333333333333</v>
      </c>
      <c r="N1464" s="11">
        <f>Table21[[#This Row],[Adj Close]]-Table21[[#This Row],[6-MA]]</f>
        <v>0.12866666666666671</v>
      </c>
      <c r="O1464" s="12">
        <f>(Table21[[#This Row],[Adj Close]]-M1464)^2</f>
        <v>1.6555111111111121E-2</v>
      </c>
      <c r="P1464" s="12">
        <f>ABS(Table21[[#This Row],[Erorr 3]])</f>
        <v>0.12866666666666671</v>
      </c>
      <c r="Q1464" s="182">
        <f>Table21[[#This Row],[Abs Erorr 3]]/Table21[[#This Row],[Adj Close]]</f>
        <v>2.7492877492877502E-2</v>
      </c>
    </row>
    <row r="1465" spans="1:17" x14ac:dyDescent="0.3">
      <c r="A1465" s="72">
        <v>45589</v>
      </c>
      <c r="B1465" s="95">
        <v>4.8</v>
      </c>
      <c r="C1465" s="6">
        <f t="shared" si="111"/>
        <v>4.68</v>
      </c>
      <c r="D1465" s="19">
        <f>Table21[[#This Row],[Adj Close]]-Table21[[#This Row],[Naive Trend ]]</f>
        <v>0.12000000000000011</v>
      </c>
      <c r="E1465" s="7">
        <f t="shared" si="110"/>
        <v>1.4400000000000026E-2</v>
      </c>
      <c r="F1465" s="7">
        <f>ABS(Table21[[#This Row],[Erorr 1]])</f>
        <v>0.12000000000000011</v>
      </c>
      <c r="G1465" s="8">
        <f>Table21[[#This Row],[Abs Erorr 1]]/Table21[[#This Row],[Adj Close]]</f>
        <v>2.5000000000000022E-2</v>
      </c>
      <c r="H1465" s="6">
        <f t="shared" si="113"/>
        <v>4.7160000000000002</v>
      </c>
      <c r="I1465" s="9">
        <f>(Table21[[#This Row],[Adj Close]]-Table21[[#This Row],[3-MA]])</f>
        <v>8.3999999999999631E-2</v>
      </c>
      <c r="J1465" s="5">
        <f t="shared" si="112"/>
        <v>7.0559999999999382E-3</v>
      </c>
      <c r="K1465" s="5">
        <f>ABS(Table21[[#This Row],[Erorr 2]])</f>
        <v>8.3999999999999631E-2</v>
      </c>
      <c r="L1465" s="8">
        <f>Table21[[#This Row],[Abs Erorr 2]]/Table21[[#This Row],[Adj Close]]</f>
        <v>1.7499999999999925E-2</v>
      </c>
      <c r="M1465" s="6">
        <f t="shared" si="114"/>
        <v>4.6012499999999994</v>
      </c>
      <c r="N1465" s="11">
        <f>Table21[[#This Row],[Adj Close]]-Table21[[#This Row],[6-MA]]</f>
        <v>0.19875000000000043</v>
      </c>
      <c r="O1465" s="12">
        <f>(Table21[[#This Row],[Adj Close]]-M1465)^2</f>
        <v>3.950156250000017E-2</v>
      </c>
      <c r="P1465" s="12">
        <f>ABS(Table21[[#This Row],[Erorr 3]])</f>
        <v>0.19875000000000043</v>
      </c>
      <c r="Q1465" s="182">
        <f>Table21[[#This Row],[Abs Erorr 3]]/Table21[[#This Row],[Adj Close]]</f>
        <v>4.1406250000000089E-2</v>
      </c>
    </row>
    <row r="1466" spans="1:17" x14ac:dyDescent="0.3">
      <c r="A1466" s="72">
        <v>45590</v>
      </c>
      <c r="B1466" s="95">
        <v>4.7699999999999996</v>
      </c>
      <c r="C1466" s="6">
        <f t="shared" si="111"/>
        <v>4.8</v>
      </c>
      <c r="D1466" s="19">
        <f>Table21[[#This Row],[Adj Close]]-Table21[[#This Row],[Naive Trend ]]</f>
        <v>-3.0000000000000249E-2</v>
      </c>
      <c r="E1466" s="7">
        <f t="shared" si="110"/>
        <v>9.0000000000001494E-4</v>
      </c>
      <c r="F1466" s="7">
        <f>ABS(Table21[[#This Row],[Erorr 1]])</f>
        <v>3.0000000000000249E-2</v>
      </c>
      <c r="G1466" s="8">
        <f>Table21[[#This Row],[Abs Erorr 1]]/Table21[[#This Row],[Adj Close]]</f>
        <v>6.2893081761006813E-3</v>
      </c>
      <c r="H1466" s="6">
        <f t="shared" si="113"/>
        <v>4.7300000000000004</v>
      </c>
      <c r="I1466" s="9">
        <f>(Table21[[#This Row],[Adj Close]]-Table21[[#This Row],[3-MA]])</f>
        <v>3.9999999999999147E-2</v>
      </c>
      <c r="J1466" s="5">
        <f t="shared" si="112"/>
        <v>1.5999999999999318E-3</v>
      </c>
      <c r="K1466" s="5">
        <f>ABS(Table21[[#This Row],[Erorr 2]])</f>
        <v>3.9999999999999147E-2</v>
      </c>
      <c r="L1466" s="8">
        <f>Table21[[#This Row],[Abs Erorr 2]]/Table21[[#This Row],[Adj Close]]</f>
        <v>8.3857442348006603E-3</v>
      </c>
      <c r="M1466" s="6">
        <f t="shared" si="114"/>
        <v>4.6628833333333333</v>
      </c>
      <c r="N1466" s="11">
        <f>Table21[[#This Row],[Adj Close]]-Table21[[#This Row],[6-MA]]</f>
        <v>0.1071166666666663</v>
      </c>
      <c r="O1466" s="12">
        <f>(Table21[[#This Row],[Adj Close]]-M1466)^2</f>
        <v>1.14739802777777E-2</v>
      </c>
      <c r="P1466" s="12">
        <f>ABS(Table21[[#This Row],[Erorr 3]])</f>
        <v>0.1071166666666663</v>
      </c>
      <c r="Q1466" s="182">
        <f>Table21[[#This Row],[Abs Erorr 3]]/Table21[[#This Row],[Adj Close]]</f>
        <v>2.2456324248777006E-2</v>
      </c>
    </row>
    <row r="1467" spans="1:17" x14ac:dyDescent="0.3">
      <c r="A1467" s="72">
        <v>45593</v>
      </c>
      <c r="B1467" s="95">
        <v>4.95</v>
      </c>
      <c r="C1467" s="6">
        <f t="shared" si="111"/>
        <v>4.7699999999999996</v>
      </c>
      <c r="D1467" s="19">
        <f>Table21[[#This Row],[Adj Close]]-Table21[[#This Row],[Naive Trend ]]</f>
        <v>0.1800000000000006</v>
      </c>
      <c r="E1467" s="7">
        <f t="shared" si="110"/>
        <v>3.240000000000022E-2</v>
      </c>
      <c r="F1467" s="7">
        <f>ABS(Table21[[#This Row],[Erorr 1]])</f>
        <v>0.1800000000000006</v>
      </c>
      <c r="G1467" s="8">
        <f>Table21[[#This Row],[Abs Erorr 1]]/Table21[[#This Row],[Adj Close]]</f>
        <v>3.6363636363636487E-2</v>
      </c>
      <c r="H1467" s="6">
        <f t="shared" si="113"/>
        <v>4.75</v>
      </c>
      <c r="I1467" s="9">
        <f>(Table21[[#This Row],[Adj Close]]-Table21[[#This Row],[3-MA]])</f>
        <v>0.20000000000000018</v>
      </c>
      <c r="J1467" s="5">
        <f t="shared" si="112"/>
        <v>4.000000000000007E-2</v>
      </c>
      <c r="K1467" s="5">
        <f>ABS(Table21[[#This Row],[Erorr 2]])</f>
        <v>0.20000000000000018</v>
      </c>
      <c r="L1467" s="8">
        <f>Table21[[#This Row],[Abs Erorr 2]]/Table21[[#This Row],[Adj Close]]</f>
        <v>4.0404040404040435E-2</v>
      </c>
      <c r="M1467" s="6">
        <f t="shared" si="114"/>
        <v>4.7393833333333335</v>
      </c>
      <c r="N1467" s="11">
        <f>Table21[[#This Row],[Adj Close]]-Table21[[#This Row],[6-MA]]</f>
        <v>0.21061666666666667</v>
      </c>
      <c r="O1467" s="12">
        <f>(Table21[[#This Row],[Adj Close]]-M1467)^2</f>
        <v>4.4359380277777784E-2</v>
      </c>
      <c r="P1467" s="12">
        <f>ABS(Table21[[#This Row],[Erorr 3]])</f>
        <v>0.21061666666666667</v>
      </c>
      <c r="Q1467" s="182">
        <f>Table21[[#This Row],[Abs Erorr 3]]/Table21[[#This Row],[Adj Close]]</f>
        <v>4.2548821548821551E-2</v>
      </c>
    </row>
    <row r="1468" spans="1:17" x14ac:dyDescent="0.3">
      <c r="A1468" s="72">
        <v>45594</v>
      </c>
      <c r="B1468" s="95">
        <v>4.8499999999999996</v>
      </c>
      <c r="C1468" s="6">
        <f t="shared" si="111"/>
        <v>4.95</v>
      </c>
      <c r="D1468" s="19">
        <f>Table21[[#This Row],[Adj Close]]-Table21[[#This Row],[Naive Trend ]]</f>
        <v>-0.10000000000000053</v>
      </c>
      <c r="E1468" s="7">
        <f t="shared" si="110"/>
        <v>1.0000000000000106E-2</v>
      </c>
      <c r="F1468" s="7">
        <f>ABS(Table21[[#This Row],[Erorr 1]])</f>
        <v>0.10000000000000053</v>
      </c>
      <c r="G1468" s="8">
        <f>Table21[[#This Row],[Abs Erorr 1]]/Table21[[#This Row],[Adj Close]]</f>
        <v>2.0618556701031038E-2</v>
      </c>
      <c r="H1468" s="6">
        <f t="shared" si="113"/>
        <v>4.84</v>
      </c>
      <c r="I1468" s="9">
        <f>(Table21[[#This Row],[Adj Close]]-Table21[[#This Row],[3-MA]])</f>
        <v>9.9999999999997868E-3</v>
      </c>
      <c r="J1468" s="5">
        <f t="shared" si="112"/>
        <v>9.9999999999995736E-5</v>
      </c>
      <c r="K1468" s="5">
        <f>ABS(Table21[[#This Row],[Erorr 2]])</f>
        <v>9.9999999999997868E-3</v>
      </c>
      <c r="L1468" s="8">
        <f>Table21[[#This Row],[Abs Erorr 2]]/Table21[[#This Row],[Adj Close]]</f>
        <v>2.061855670103049E-3</v>
      </c>
      <c r="M1468" s="6">
        <f t="shared" si="114"/>
        <v>4.7779999999999996</v>
      </c>
      <c r="N1468" s="11">
        <f>Table21[[#This Row],[Adj Close]]-Table21[[#This Row],[6-MA]]</f>
        <v>7.2000000000000064E-2</v>
      </c>
      <c r="O1468" s="12">
        <f>(Table21[[#This Row],[Adj Close]]-M1468)^2</f>
        <v>5.1840000000000089E-3</v>
      </c>
      <c r="P1468" s="12">
        <f>ABS(Table21[[#This Row],[Erorr 3]])</f>
        <v>7.2000000000000064E-2</v>
      </c>
      <c r="Q1468" s="182">
        <f>Table21[[#This Row],[Abs Erorr 3]]/Table21[[#This Row],[Adj Close]]</f>
        <v>1.4845360824742282E-2</v>
      </c>
    </row>
    <row r="1469" spans="1:17" x14ac:dyDescent="0.3">
      <c r="A1469" s="72">
        <v>45595</v>
      </c>
      <c r="B1469" s="95">
        <v>4.78</v>
      </c>
      <c r="C1469" s="6">
        <f t="shared" si="111"/>
        <v>4.8499999999999996</v>
      </c>
      <c r="D1469" s="19">
        <f>Table21[[#This Row],[Adj Close]]-Table21[[#This Row],[Naive Trend ]]</f>
        <v>-6.9999999999999396E-2</v>
      </c>
      <c r="E1469" s="7">
        <f t="shared" si="110"/>
        <v>4.8999999999999157E-3</v>
      </c>
      <c r="F1469" s="7">
        <f>ABS(Table21[[#This Row],[Erorr 1]])</f>
        <v>6.9999999999999396E-2</v>
      </c>
      <c r="G1469" s="8">
        <f>Table21[[#This Row],[Abs Erorr 1]]/Table21[[#This Row],[Adj Close]]</f>
        <v>1.464435146443502E-2</v>
      </c>
      <c r="H1469" s="6">
        <f t="shared" si="113"/>
        <v>4.8566666666666665</v>
      </c>
      <c r="I1469" s="9">
        <f>(Table21[[#This Row],[Adj Close]]-Table21[[#This Row],[3-MA]])</f>
        <v>-7.6666666666666217E-2</v>
      </c>
      <c r="J1469" s="5">
        <f t="shared" si="112"/>
        <v>5.8777777777777084E-3</v>
      </c>
      <c r="K1469" s="5">
        <f>ABS(Table21[[#This Row],[Erorr 2]])</f>
        <v>7.6666666666666217E-2</v>
      </c>
      <c r="L1469" s="8">
        <f>Table21[[#This Row],[Abs Erorr 2]]/Table21[[#This Row],[Adj Close]]</f>
        <v>1.6039051603905067E-2</v>
      </c>
      <c r="M1469" s="6">
        <f t="shared" si="114"/>
        <v>4.793333333333333</v>
      </c>
      <c r="N1469" s="11">
        <f>Table21[[#This Row],[Adj Close]]-Table21[[#This Row],[6-MA]]</f>
        <v>-1.3333333333332753E-2</v>
      </c>
      <c r="O1469" s="12">
        <f>(Table21[[#This Row],[Adj Close]]-M1469)^2</f>
        <v>1.7777777777776231E-4</v>
      </c>
      <c r="P1469" s="12">
        <f>ABS(Table21[[#This Row],[Erorr 3]])</f>
        <v>1.3333333333332753E-2</v>
      </c>
      <c r="Q1469" s="182">
        <f>Table21[[#This Row],[Abs Erorr 3]]/Table21[[#This Row],[Adj Close]]</f>
        <v>2.7894002789399064E-3</v>
      </c>
    </row>
    <row r="1470" spans="1:17" x14ac:dyDescent="0.3">
      <c r="A1470" s="72">
        <v>45596</v>
      </c>
      <c r="B1470" s="95">
        <v>4.71</v>
      </c>
      <c r="C1470" s="6">
        <f t="shared" si="111"/>
        <v>4.78</v>
      </c>
      <c r="D1470" s="19">
        <f>Table21[[#This Row],[Adj Close]]-Table21[[#This Row],[Naive Trend ]]</f>
        <v>-7.0000000000000284E-2</v>
      </c>
      <c r="E1470" s="7">
        <f t="shared" si="110"/>
        <v>4.9000000000000397E-3</v>
      </c>
      <c r="F1470" s="7">
        <f>ABS(Table21[[#This Row],[Erorr 1]])</f>
        <v>7.0000000000000284E-2</v>
      </c>
      <c r="G1470" s="8">
        <f>Table21[[#This Row],[Abs Erorr 1]]/Table21[[#This Row],[Adj Close]]</f>
        <v>1.486199575371556E-2</v>
      </c>
      <c r="H1470" s="6">
        <f t="shared" si="113"/>
        <v>4.8600000000000003</v>
      </c>
      <c r="I1470" s="9">
        <f>(Table21[[#This Row],[Adj Close]]-Table21[[#This Row],[3-MA]])</f>
        <v>-0.15000000000000036</v>
      </c>
      <c r="J1470" s="5">
        <f t="shared" si="112"/>
        <v>2.2500000000000107E-2</v>
      </c>
      <c r="K1470" s="5">
        <f>ABS(Table21[[#This Row],[Erorr 2]])</f>
        <v>0.15000000000000036</v>
      </c>
      <c r="L1470" s="8">
        <f>Table21[[#This Row],[Abs Erorr 2]]/Table21[[#This Row],[Adj Close]]</f>
        <v>3.184713375796186E-2</v>
      </c>
      <c r="M1470" s="6">
        <f t="shared" si="114"/>
        <v>4.8049999999999997</v>
      </c>
      <c r="N1470" s="11">
        <f>Table21[[#This Row],[Adj Close]]-Table21[[#This Row],[6-MA]]</f>
        <v>-9.4999999999999751E-2</v>
      </c>
      <c r="O1470" s="12">
        <f>(Table21[[#This Row],[Adj Close]]-M1470)^2</f>
        <v>9.0249999999999532E-3</v>
      </c>
      <c r="P1470" s="12">
        <f>ABS(Table21[[#This Row],[Erorr 3]])</f>
        <v>9.4999999999999751E-2</v>
      </c>
      <c r="Q1470" s="182">
        <f>Table21[[#This Row],[Abs Erorr 3]]/Table21[[#This Row],[Adj Close]]</f>
        <v>2.016985138004241E-2</v>
      </c>
    </row>
    <row r="1471" spans="1:17" x14ac:dyDescent="0.3">
      <c r="A1471" s="236">
        <v>45597.291666608799</v>
      </c>
      <c r="B1471" s="237"/>
      <c r="C1471" s="237"/>
      <c r="D1471" s="238"/>
      <c r="E1471" s="237"/>
      <c r="F1471" s="237"/>
      <c r="G1471" s="239"/>
      <c r="H1471" s="240">
        <f t="shared" si="113"/>
        <v>4.78</v>
      </c>
      <c r="I1471" s="241"/>
      <c r="J1471" s="242"/>
      <c r="K1471" s="242"/>
      <c r="L1471" s="243"/>
      <c r="M1471" s="240">
        <f t="shared" si="114"/>
        <v>4.8099999999999996</v>
      </c>
      <c r="N1471" s="244"/>
      <c r="O1471" s="245"/>
      <c r="P1471" s="245"/>
      <c r="Q1471" s="246"/>
    </row>
    <row r="1472" spans="1:17" x14ac:dyDescent="0.3">
      <c r="A1472" s="13"/>
      <c r="J1472" s="14"/>
      <c r="N1472" s="15"/>
      <c r="O1472" s="15"/>
      <c r="P1472" s="15"/>
      <c r="Q1472" s="15"/>
    </row>
    <row r="1473" spans="1:19" x14ac:dyDescent="0.3">
      <c r="A1473" s="16"/>
      <c r="J1473" s="14"/>
    </row>
    <row r="1474" spans="1:19" x14ac:dyDescent="0.3">
      <c r="A1474" s="16"/>
      <c r="J1474" s="14"/>
    </row>
    <row r="1475" spans="1:19" x14ac:dyDescent="0.3">
      <c r="A1475" s="16"/>
      <c r="J1475" s="14"/>
    </row>
    <row r="1476" spans="1:19" x14ac:dyDescent="0.3">
      <c r="A1476" s="16"/>
      <c r="J1476" s="14"/>
      <c r="S1476" s="14"/>
    </row>
    <row r="1477" spans="1:19" x14ac:dyDescent="0.3">
      <c r="A1477" s="16"/>
      <c r="J1477" s="14"/>
      <c r="S1477" s="14"/>
    </row>
    <row r="1478" spans="1:19" x14ac:dyDescent="0.3">
      <c r="A1478" s="16"/>
      <c r="J1478" s="14"/>
      <c r="S1478" s="14"/>
    </row>
    <row r="1479" spans="1:19" x14ac:dyDescent="0.3">
      <c r="A1479" s="16"/>
      <c r="J1479" s="14"/>
      <c r="S1479" s="14"/>
    </row>
    <row r="1480" spans="1:19" x14ac:dyDescent="0.3">
      <c r="A1480" s="16"/>
      <c r="J1480" s="14"/>
      <c r="S1480" s="14"/>
    </row>
    <row r="1481" spans="1:19" x14ac:dyDescent="0.3">
      <c r="S1481" s="14"/>
    </row>
    <row r="1482" spans="1:19" x14ac:dyDescent="0.3">
      <c r="S1482" s="14"/>
    </row>
    <row r="1483" spans="1:19" x14ac:dyDescent="0.3">
      <c r="S1483" s="14"/>
    </row>
    <row r="1484" spans="1:19" x14ac:dyDescent="0.3">
      <c r="S1484" s="14"/>
    </row>
  </sheetData>
  <mergeCells count="5">
    <mergeCell ref="S5:X5"/>
    <mergeCell ref="S9:U9"/>
    <mergeCell ref="S6:U6"/>
    <mergeCell ref="S7:U7"/>
    <mergeCell ref="S8:U8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706F-B0F0-4B11-9A7F-6A64D8563F10}">
  <dimension ref="A1:S1470"/>
  <sheetViews>
    <sheetView zoomScale="85" zoomScaleNormal="85" workbookViewId="0">
      <selection activeCell="D15" sqref="D15"/>
    </sheetView>
  </sheetViews>
  <sheetFormatPr defaultRowHeight="15.6" x14ac:dyDescent="0.3"/>
  <cols>
    <col min="1" max="1" width="20.296875" customWidth="1"/>
    <col min="2" max="2" width="22.5" customWidth="1"/>
    <col min="5" max="5" width="9.09765625" style="20" bestFit="1" customWidth="1"/>
    <col min="6" max="6" width="13.19921875" bestFit="1" customWidth="1"/>
    <col min="7" max="7" width="13.09765625" bestFit="1" customWidth="1"/>
    <col min="8" max="8" width="14.3984375" bestFit="1" customWidth="1"/>
    <col min="9" max="9" width="8.59765625" bestFit="1" customWidth="1"/>
    <col min="10" max="11" width="10.796875" bestFit="1" customWidth="1"/>
    <col min="12" max="12" width="13.59765625" bestFit="1" customWidth="1"/>
    <col min="13" max="13" width="11.59765625" bestFit="1" customWidth="1"/>
    <col min="14" max="14" width="11.69921875" bestFit="1" customWidth="1"/>
    <col min="15" max="15" width="10.8984375" bestFit="1" customWidth="1"/>
    <col min="16" max="16" width="11.796875" bestFit="1" customWidth="1"/>
    <col min="17" max="17" width="14.59765625" bestFit="1" customWidth="1"/>
    <col min="18" max="18" width="16" style="20" bestFit="1" customWidth="1"/>
    <col min="19" max="19" width="12.3984375" style="20" bestFit="1" customWidth="1"/>
    <col min="21" max="21" width="8.69921875" customWidth="1"/>
    <col min="22" max="22" width="10.09765625" customWidth="1"/>
  </cols>
  <sheetData>
    <row r="1" spans="1:19" x14ac:dyDescent="0.3">
      <c r="A1" s="190" t="s">
        <v>134</v>
      </c>
      <c r="B1" s="190"/>
      <c r="E1" s="21" t="s">
        <v>21</v>
      </c>
      <c r="F1" s="108" t="s">
        <v>0</v>
      </c>
      <c r="G1" s="55" t="s">
        <v>1</v>
      </c>
      <c r="H1" s="22" t="s">
        <v>2</v>
      </c>
      <c r="I1" s="22" t="s">
        <v>22</v>
      </c>
      <c r="J1" s="22" t="s">
        <v>23</v>
      </c>
      <c r="K1" s="22" t="s">
        <v>24</v>
      </c>
      <c r="L1" s="22" t="s">
        <v>25</v>
      </c>
      <c r="M1" s="22" t="s">
        <v>26</v>
      </c>
      <c r="N1" s="22" t="s">
        <v>27</v>
      </c>
      <c r="O1" s="22" t="s">
        <v>28</v>
      </c>
      <c r="P1" s="22" t="s">
        <v>29</v>
      </c>
      <c r="Q1" s="22" t="s">
        <v>30</v>
      </c>
      <c r="R1" s="22" t="s">
        <v>31</v>
      </c>
      <c r="S1" s="23" t="s">
        <v>32</v>
      </c>
    </row>
    <row r="2" spans="1:19" ht="16.2" thickBot="1" x14ac:dyDescent="0.35">
      <c r="E2" s="24">
        <f>1</f>
        <v>1</v>
      </c>
      <c r="F2" s="108">
        <v>43467</v>
      </c>
      <c r="G2" s="109">
        <v>5.1242000000000001</v>
      </c>
      <c r="H2" s="112"/>
      <c r="I2" s="112"/>
      <c r="J2" s="112"/>
      <c r="K2" s="112"/>
      <c r="L2" s="112"/>
      <c r="M2" s="7">
        <f t="shared" ref="M2:M65" ca="1" si="0">IF(E2&lt;=span,G2,AVERAGE(OFFSET(G2,-span,0,span,1)))</f>
        <v>5.1242000000000001</v>
      </c>
      <c r="N2" s="113"/>
      <c r="O2" s="113"/>
      <c r="P2" s="113"/>
      <c r="Q2" s="102"/>
      <c r="R2" s="97"/>
      <c r="S2" s="27">
        <v>1</v>
      </c>
    </row>
    <row r="3" spans="1:19" ht="16.2" thickBot="1" x14ac:dyDescent="0.35">
      <c r="A3" s="111" t="s">
        <v>33</v>
      </c>
      <c r="B3" s="111" t="s">
        <v>34</v>
      </c>
      <c r="E3" s="24">
        <f>E2+1</f>
        <v>2</v>
      </c>
      <c r="F3" s="108">
        <v>43468</v>
      </c>
      <c r="G3" s="109">
        <v>4.9724000000000004</v>
      </c>
      <c r="H3" s="28">
        <f>G2</f>
        <v>5.1242000000000001</v>
      </c>
      <c r="I3" s="7">
        <f>(G3-H3)</f>
        <v>-0.15179999999999971</v>
      </c>
      <c r="J3" s="7">
        <f>I3^2</f>
        <v>2.3043239999999913E-2</v>
      </c>
      <c r="K3" s="7">
        <f>ABS(I3)</f>
        <v>0.15179999999999971</v>
      </c>
      <c r="L3" s="25">
        <f>K3/G3</f>
        <v>3.0528517416137015E-2</v>
      </c>
      <c r="M3" s="7">
        <f t="shared" ca="1" si="0"/>
        <v>4.9724000000000004</v>
      </c>
      <c r="N3" s="103"/>
      <c r="O3" s="103"/>
      <c r="P3" s="103"/>
      <c r="Q3" s="102"/>
      <c r="R3" s="97"/>
      <c r="S3" s="27">
        <f>IF(N2*N3&lt;0,1,0)</f>
        <v>0</v>
      </c>
    </row>
    <row r="4" spans="1:19" ht="16.2" thickBot="1" x14ac:dyDescent="0.35">
      <c r="A4" s="29" t="s">
        <v>35</v>
      </c>
      <c r="B4" s="30">
        <v>3</v>
      </c>
      <c r="E4" s="24">
        <f t="shared" ref="E4:E67" si="1">E3+1</f>
        <v>3</v>
      </c>
      <c r="F4" s="108">
        <v>43469</v>
      </c>
      <c r="G4" s="109">
        <v>5.2938000000000001</v>
      </c>
      <c r="H4" s="28">
        <f t="shared" ref="H4:H67" si="2">G3</f>
        <v>4.9724000000000004</v>
      </c>
      <c r="I4" s="7">
        <f t="shared" ref="I4:I67" si="3">(G4-H4)</f>
        <v>0.32139999999999969</v>
      </c>
      <c r="J4" s="7">
        <f t="shared" ref="J4:J67" si="4">I4^2</f>
        <v>0.1032979599999998</v>
      </c>
      <c r="K4" s="7">
        <f t="shared" ref="K4:K67" si="5">ABS(I4)</f>
        <v>0.32139999999999969</v>
      </c>
      <c r="L4" s="25">
        <f t="shared" ref="L4:L67" si="6">K4/G4</f>
        <v>6.0712531640787278E-2</v>
      </c>
      <c r="M4" s="7">
        <f t="shared" ca="1" si="0"/>
        <v>5.2938000000000001</v>
      </c>
      <c r="N4" s="103"/>
      <c r="O4" s="103"/>
      <c r="P4" s="103"/>
      <c r="Q4" s="102"/>
      <c r="R4" s="97"/>
      <c r="S4" s="27">
        <f t="shared" ref="S4:S67" si="7">IF(N3*N4&lt;0,1,0)</f>
        <v>0</v>
      </c>
    </row>
    <row r="5" spans="1:19" x14ac:dyDescent="0.3">
      <c r="E5" s="24">
        <f t="shared" si="1"/>
        <v>4</v>
      </c>
      <c r="F5" s="108">
        <v>43472</v>
      </c>
      <c r="G5" s="109">
        <v>5.3741000000000003</v>
      </c>
      <c r="H5" s="28">
        <f t="shared" si="2"/>
        <v>5.2938000000000001</v>
      </c>
      <c r="I5" s="7">
        <f t="shared" si="3"/>
        <v>8.030000000000026E-2</v>
      </c>
      <c r="J5" s="7">
        <f t="shared" si="4"/>
        <v>6.4480900000000417E-3</v>
      </c>
      <c r="K5" s="7">
        <f t="shared" si="5"/>
        <v>8.030000000000026E-2</v>
      </c>
      <c r="L5" s="25">
        <f t="shared" si="6"/>
        <v>1.4942036806162939E-2</v>
      </c>
      <c r="M5" s="7">
        <f t="shared" ca="1" si="0"/>
        <v>5.1301333333333332</v>
      </c>
      <c r="N5" s="7">
        <f t="shared" ref="N3:N66" ca="1" si="8">G5-M5</f>
        <v>0.24396666666666711</v>
      </c>
      <c r="O5" s="7">
        <f t="shared" ref="O3:O66" ca="1" si="9">N5^2</f>
        <v>5.9519734444444659E-2</v>
      </c>
      <c r="P5" s="7">
        <f t="shared" ref="P3:P66" ca="1" si="10">ABS(N5)</f>
        <v>0.24396666666666711</v>
      </c>
      <c r="Q5" s="25">
        <f ca="1">P5/G5</f>
        <v>4.5396748602866917E-2</v>
      </c>
      <c r="R5" s="26">
        <f t="shared" ref="R2:R65" ca="1" si="11">N5-AVERAGE(ErorrMA)</f>
        <v>0.2445147339699868</v>
      </c>
      <c r="S5" s="27">
        <f t="shared" ca="1" si="7"/>
        <v>0</v>
      </c>
    </row>
    <row r="6" spans="1:19" x14ac:dyDescent="0.3">
      <c r="A6" s="190" t="s">
        <v>17</v>
      </c>
      <c r="B6" s="190"/>
      <c r="C6" s="190"/>
      <c r="E6" s="24">
        <f t="shared" si="1"/>
        <v>5</v>
      </c>
      <c r="F6" s="108">
        <v>43473</v>
      </c>
      <c r="G6" s="109">
        <v>5.4901999999999997</v>
      </c>
      <c r="H6" s="28">
        <f t="shared" si="2"/>
        <v>5.3741000000000003</v>
      </c>
      <c r="I6" s="7">
        <f t="shared" si="3"/>
        <v>0.11609999999999943</v>
      </c>
      <c r="J6" s="7">
        <f t="shared" si="4"/>
        <v>1.3479209999999867E-2</v>
      </c>
      <c r="K6" s="7">
        <f t="shared" si="5"/>
        <v>0.11609999999999943</v>
      </c>
      <c r="L6" s="25">
        <f t="shared" si="6"/>
        <v>2.1146770609449462E-2</v>
      </c>
      <c r="M6" s="7">
        <f t="shared" ca="1" si="0"/>
        <v>5.2134333333333336</v>
      </c>
      <c r="N6" s="7">
        <f t="shared" ca="1" si="8"/>
        <v>0.27676666666666616</v>
      </c>
      <c r="O6" s="7">
        <f t="shared" ca="1" si="9"/>
        <v>7.6599787777777498E-2</v>
      </c>
      <c r="P6" s="7">
        <f t="shared" ca="1" si="10"/>
        <v>0.27676666666666616</v>
      </c>
      <c r="Q6" s="25">
        <f t="shared" ref="Q3:Q66" ca="1" si="12">P6/G6</f>
        <v>5.0411035420688893E-2</v>
      </c>
      <c r="R6" s="26">
        <f t="shared" ca="1" si="11"/>
        <v>0.27731473396998585</v>
      </c>
      <c r="S6" s="27">
        <f t="shared" ca="1" si="7"/>
        <v>0</v>
      </c>
    </row>
    <row r="7" spans="1:19" x14ac:dyDescent="0.3">
      <c r="A7" s="191" t="s">
        <v>54</v>
      </c>
      <c r="B7" s="191"/>
      <c r="C7" s="32">
        <f ca="1">AVERAGE(OFFSET($K$2,span,0,1469-span,1))</f>
        <v>6.6465893587994582E-2</v>
      </c>
      <c r="D7" s="33"/>
      <c r="E7" s="24">
        <f t="shared" si="1"/>
        <v>6</v>
      </c>
      <c r="F7" s="108">
        <v>43474</v>
      </c>
      <c r="G7" s="109">
        <v>5.5438000000000001</v>
      </c>
      <c r="H7" s="28">
        <f t="shared" si="2"/>
        <v>5.4901999999999997</v>
      </c>
      <c r="I7" s="7">
        <f t="shared" si="3"/>
        <v>5.3600000000000314E-2</v>
      </c>
      <c r="J7" s="7">
        <f t="shared" si="4"/>
        <v>2.8729600000000338E-3</v>
      </c>
      <c r="K7" s="7">
        <f t="shared" si="5"/>
        <v>5.3600000000000314E-2</v>
      </c>
      <c r="L7" s="25">
        <f t="shared" si="6"/>
        <v>9.6684584580973912E-3</v>
      </c>
      <c r="M7" s="7">
        <f t="shared" ca="1" si="0"/>
        <v>5.3860333333333328</v>
      </c>
      <c r="N7" s="7">
        <f t="shared" ca="1" si="8"/>
        <v>0.15776666666666728</v>
      </c>
      <c r="O7" s="7">
        <f t="shared" ca="1" si="9"/>
        <v>2.4890321111111304E-2</v>
      </c>
      <c r="P7" s="7">
        <f t="shared" ca="1" si="10"/>
        <v>0.15776666666666728</v>
      </c>
      <c r="Q7" s="25">
        <f t="shared" ca="1" si="12"/>
        <v>2.8458217588417201E-2</v>
      </c>
      <c r="R7" s="26">
        <f t="shared" ca="1" si="11"/>
        <v>0.15831473396998696</v>
      </c>
      <c r="S7" s="27">
        <f t="shared" ca="1" si="7"/>
        <v>0</v>
      </c>
    </row>
    <row r="8" spans="1:19" x14ac:dyDescent="0.3">
      <c r="A8" s="191" t="s">
        <v>55</v>
      </c>
      <c r="B8" s="191"/>
      <c r="C8" s="32">
        <f ca="1">AVERAGE(OFFSET($P$2,span,0,1469-span,1))</f>
        <v>8.4942246475670835E-2</v>
      </c>
      <c r="D8" s="33"/>
      <c r="E8" s="24">
        <f t="shared" si="1"/>
        <v>7</v>
      </c>
      <c r="F8" s="108">
        <v>43475</v>
      </c>
      <c r="G8" s="109">
        <v>5.4813000000000001</v>
      </c>
      <c r="H8" s="28">
        <f t="shared" si="2"/>
        <v>5.5438000000000001</v>
      </c>
      <c r="I8" s="7">
        <f t="shared" si="3"/>
        <v>-6.25E-2</v>
      </c>
      <c r="J8" s="7">
        <f t="shared" si="4"/>
        <v>3.90625E-3</v>
      </c>
      <c r="K8" s="7">
        <f t="shared" si="5"/>
        <v>6.25E-2</v>
      </c>
      <c r="L8" s="25">
        <f t="shared" si="6"/>
        <v>1.1402404539069199E-2</v>
      </c>
      <c r="M8" s="7">
        <f t="shared" ca="1" si="0"/>
        <v>5.4693666666666667</v>
      </c>
      <c r="N8" s="7">
        <f t="shared" ca="1" si="8"/>
        <v>1.1933333333333351E-2</v>
      </c>
      <c r="O8" s="7">
        <f t="shared" ca="1" si="9"/>
        <v>1.4240444444444487E-4</v>
      </c>
      <c r="P8" s="7">
        <f t="shared" ca="1" si="10"/>
        <v>1.1933333333333351E-2</v>
      </c>
      <c r="Q8" s="25">
        <f t="shared" ca="1" si="12"/>
        <v>2.1770991066596156E-3</v>
      </c>
      <c r="R8" s="26">
        <f t="shared" ca="1" si="11"/>
        <v>1.2481400636653052E-2</v>
      </c>
      <c r="S8" s="27">
        <f t="shared" ca="1" si="7"/>
        <v>0</v>
      </c>
    </row>
    <row r="9" spans="1:19" x14ac:dyDescent="0.3">
      <c r="A9" s="191" t="s">
        <v>56</v>
      </c>
      <c r="B9" s="191"/>
      <c r="C9" s="32">
        <f ca="1">SQRT(AVERAGE(OFFSET(O2,span,0,1469-span,1)))</f>
        <v>0.1324693425425586</v>
      </c>
      <c r="D9" s="33"/>
      <c r="E9" s="24">
        <f t="shared" si="1"/>
        <v>8</v>
      </c>
      <c r="F9" s="108">
        <v>43476</v>
      </c>
      <c r="G9" s="109">
        <v>5.4276999999999997</v>
      </c>
      <c r="H9" s="28">
        <f t="shared" si="2"/>
        <v>5.4813000000000001</v>
      </c>
      <c r="I9" s="7">
        <f t="shared" si="3"/>
        <v>-5.3600000000000314E-2</v>
      </c>
      <c r="J9" s="7">
        <f t="shared" si="4"/>
        <v>2.8729600000000338E-3</v>
      </c>
      <c r="K9" s="7">
        <f t="shared" si="5"/>
        <v>5.3600000000000314E-2</v>
      </c>
      <c r="L9" s="25">
        <f t="shared" si="6"/>
        <v>9.8752694511487962E-3</v>
      </c>
      <c r="M9" s="7">
        <f t="shared" ca="1" si="0"/>
        <v>5.5050999999999997</v>
      </c>
      <c r="N9" s="7">
        <f t="shared" ca="1" si="8"/>
        <v>-7.7399999999999913E-2</v>
      </c>
      <c r="O9" s="7">
        <f t="shared" ca="1" si="9"/>
        <v>5.9907599999999865E-3</v>
      </c>
      <c r="P9" s="7">
        <f t="shared" ca="1" si="10"/>
        <v>7.7399999999999913E-2</v>
      </c>
      <c r="Q9" s="25">
        <f t="shared" ca="1" si="12"/>
        <v>1.4260183871621483E-2</v>
      </c>
      <c r="R9" s="26">
        <f t="shared" ca="1" si="11"/>
        <v>-7.6851932696680211E-2</v>
      </c>
      <c r="S9" s="27">
        <f t="shared" ca="1" si="7"/>
        <v>1</v>
      </c>
    </row>
    <row r="10" spans="1:19" x14ac:dyDescent="0.3">
      <c r="A10" s="191" t="s">
        <v>57</v>
      </c>
      <c r="B10" s="191"/>
      <c r="C10" s="34">
        <f ca="1">AVERAGE(OFFSET($Q$2,span,0,1469-span,1))</f>
        <v>2.0622997538314598E-2</v>
      </c>
      <c r="D10" s="35"/>
      <c r="E10" s="24">
        <f t="shared" si="1"/>
        <v>9</v>
      </c>
      <c r="F10" s="108">
        <v>43479</v>
      </c>
      <c r="G10" s="109">
        <v>5.3741000000000003</v>
      </c>
      <c r="H10" s="28">
        <f t="shared" si="2"/>
        <v>5.4276999999999997</v>
      </c>
      <c r="I10" s="7">
        <f t="shared" si="3"/>
        <v>-5.3599999999999426E-2</v>
      </c>
      <c r="J10" s="7">
        <f t="shared" si="4"/>
        <v>2.8729599999999383E-3</v>
      </c>
      <c r="K10" s="7">
        <f t="shared" si="5"/>
        <v>5.3599999999999426E-2</v>
      </c>
      <c r="L10" s="25">
        <f t="shared" si="6"/>
        <v>9.9737630486964185E-3</v>
      </c>
      <c r="M10" s="7">
        <f t="shared" ca="1" si="0"/>
        <v>5.4842666666666666</v>
      </c>
      <c r="N10" s="7">
        <f t="shared" ca="1" si="8"/>
        <v>-0.1101666666666663</v>
      </c>
      <c r="O10" s="7">
        <f t="shared" ca="1" si="9"/>
        <v>1.2136694444444363E-2</v>
      </c>
      <c r="P10" s="7">
        <f t="shared" ca="1" si="10"/>
        <v>0.1101666666666663</v>
      </c>
      <c r="Q10" s="25">
        <f t="shared" ca="1" si="12"/>
        <v>2.0499556514889244E-2</v>
      </c>
      <c r="R10" s="26">
        <f t="shared" ca="1" si="11"/>
        <v>-0.1096185993633466</v>
      </c>
      <c r="S10" s="27">
        <f t="shared" ca="1" si="7"/>
        <v>0</v>
      </c>
    </row>
    <row r="11" spans="1:19" x14ac:dyDescent="0.3">
      <c r="B11" t="s">
        <v>36</v>
      </c>
      <c r="E11" s="24">
        <f t="shared" si="1"/>
        <v>10</v>
      </c>
      <c r="F11" s="108">
        <v>43480</v>
      </c>
      <c r="G11" s="109">
        <v>5.4009</v>
      </c>
      <c r="H11" s="28">
        <f t="shared" si="2"/>
        <v>5.3741000000000003</v>
      </c>
      <c r="I11" s="7">
        <f t="shared" si="3"/>
        <v>2.6799999999999713E-2</v>
      </c>
      <c r="J11" s="7">
        <f t="shared" si="4"/>
        <v>7.1823999999998459E-4</v>
      </c>
      <c r="K11" s="7">
        <f t="shared" si="5"/>
        <v>2.6799999999999713E-2</v>
      </c>
      <c r="L11" s="25">
        <f t="shared" si="6"/>
        <v>4.9621359403061917E-3</v>
      </c>
      <c r="M11" s="7">
        <f t="shared" ca="1" si="0"/>
        <v>5.4276999999999989</v>
      </c>
      <c r="N11" s="7">
        <f t="shared" ca="1" si="8"/>
        <v>-2.6799999999998825E-2</v>
      </c>
      <c r="O11" s="7">
        <f t="shared" ca="1" si="9"/>
        <v>7.1823999999993699E-4</v>
      </c>
      <c r="P11" s="7">
        <f t="shared" ca="1" si="10"/>
        <v>2.6799999999998825E-2</v>
      </c>
      <c r="Q11" s="25">
        <f t="shared" ca="1" si="12"/>
        <v>4.9621359403060278E-3</v>
      </c>
      <c r="R11" s="26">
        <f t="shared" ca="1" si="11"/>
        <v>-2.6251932696679123E-2</v>
      </c>
      <c r="S11" s="27">
        <f t="shared" ca="1" si="7"/>
        <v>0</v>
      </c>
    </row>
    <row r="12" spans="1:19" x14ac:dyDescent="0.3">
      <c r="A12" s="190" t="s">
        <v>37</v>
      </c>
      <c r="B12" s="190"/>
      <c r="C12" s="36"/>
      <c r="D12" s="37"/>
      <c r="E12" s="24">
        <f t="shared" si="1"/>
        <v>11</v>
      </c>
      <c r="F12" s="108">
        <v>43481</v>
      </c>
      <c r="G12" s="109">
        <v>5.3117000000000001</v>
      </c>
      <c r="H12" s="28">
        <f t="shared" si="2"/>
        <v>5.4009</v>
      </c>
      <c r="I12" s="7">
        <f t="shared" si="3"/>
        <v>-8.9199999999999946E-2</v>
      </c>
      <c r="J12" s="7">
        <f t="shared" si="4"/>
        <v>7.9566399999999905E-3</v>
      </c>
      <c r="K12" s="7">
        <f t="shared" si="5"/>
        <v>8.9199999999999946E-2</v>
      </c>
      <c r="L12" s="25">
        <f t="shared" si="6"/>
        <v>1.6793117081160446E-2</v>
      </c>
      <c r="M12" s="7">
        <f t="shared" ca="1" si="0"/>
        <v>5.4009</v>
      </c>
      <c r="N12" s="7">
        <f t="shared" ca="1" si="8"/>
        <v>-8.9199999999999946E-2</v>
      </c>
      <c r="O12" s="7">
        <f t="shared" ca="1" si="9"/>
        <v>7.9566399999999905E-3</v>
      </c>
      <c r="P12" s="7">
        <f t="shared" ca="1" si="10"/>
        <v>8.9199999999999946E-2</v>
      </c>
      <c r="Q12" s="25">
        <f t="shared" ca="1" si="12"/>
        <v>1.6793117081160446E-2</v>
      </c>
      <c r="R12" s="26">
        <f t="shared" ca="1" si="11"/>
        <v>-8.8651932696680244E-2</v>
      </c>
      <c r="S12" s="27">
        <f t="shared" ca="1" si="7"/>
        <v>0</v>
      </c>
    </row>
    <row r="13" spans="1:19" x14ac:dyDescent="0.3">
      <c r="A13" s="29" t="s">
        <v>38</v>
      </c>
      <c r="B13" s="29" t="s">
        <v>39</v>
      </c>
      <c r="E13" s="24">
        <f t="shared" si="1"/>
        <v>12</v>
      </c>
      <c r="F13" s="108">
        <v>43482</v>
      </c>
      <c r="G13" s="109">
        <v>5.3384</v>
      </c>
      <c r="H13" s="28">
        <f t="shared" si="2"/>
        <v>5.3117000000000001</v>
      </c>
      <c r="I13" s="7">
        <f t="shared" si="3"/>
        <v>2.6699999999999946E-2</v>
      </c>
      <c r="J13" s="7">
        <f t="shared" si="4"/>
        <v>7.1288999999999717E-4</v>
      </c>
      <c r="K13" s="7">
        <f t="shared" si="5"/>
        <v>2.6699999999999946E-2</v>
      </c>
      <c r="L13" s="25">
        <f t="shared" si="6"/>
        <v>5.0014985763524554E-3</v>
      </c>
      <c r="M13" s="7">
        <f t="shared" ca="1" si="0"/>
        <v>5.3622333333333332</v>
      </c>
      <c r="N13" s="7">
        <f t="shared" ca="1" si="8"/>
        <v>-2.3833333333333151E-2</v>
      </c>
      <c r="O13" s="7">
        <f t="shared" ca="1" si="9"/>
        <v>5.6802777777776908E-4</v>
      </c>
      <c r="P13" s="7">
        <f t="shared" ca="1" si="10"/>
        <v>2.3833333333333151E-2</v>
      </c>
      <c r="Q13" s="25">
        <f t="shared" ca="1" si="12"/>
        <v>4.4645087167190824E-3</v>
      </c>
      <c r="R13" s="26">
        <f t="shared" ca="1" si="11"/>
        <v>-2.3285266030013449E-2</v>
      </c>
      <c r="S13" s="27">
        <f t="shared" ca="1" si="7"/>
        <v>0</v>
      </c>
    </row>
    <row r="14" spans="1:19" x14ac:dyDescent="0.3">
      <c r="A14" s="38">
        <v>1</v>
      </c>
      <c r="B14" s="39">
        <f t="shared" ref="B14:B25" ca="1" si="13">SUMPRODUCT(OFFSET($R$1,1,0,COUNT(ErorrMA)-A14,1),OFFSET($R$1,1+A14,0,COUNT(ErorrMA)-A14,1))/SUMPRODUCT(CenteredError,CenteredError)</f>
        <v>0.49487305490623573</v>
      </c>
      <c r="E14" s="24">
        <f t="shared" si="1"/>
        <v>13</v>
      </c>
      <c r="F14" s="108">
        <v>43483</v>
      </c>
      <c r="G14" s="109">
        <v>5.4545000000000003</v>
      </c>
      <c r="H14" s="28">
        <f t="shared" si="2"/>
        <v>5.3384</v>
      </c>
      <c r="I14" s="7">
        <f t="shared" si="3"/>
        <v>0.11610000000000031</v>
      </c>
      <c r="J14" s="7">
        <f t="shared" si="4"/>
        <v>1.3479210000000073E-2</v>
      </c>
      <c r="K14" s="7">
        <f t="shared" si="5"/>
        <v>0.11610000000000031</v>
      </c>
      <c r="L14" s="25">
        <f t="shared" si="6"/>
        <v>2.1285177376478195E-2</v>
      </c>
      <c r="M14" s="7">
        <f t="shared" ca="1" si="0"/>
        <v>5.3503333333333343</v>
      </c>
      <c r="N14" s="7">
        <f t="shared" ca="1" si="8"/>
        <v>0.10416666666666607</v>
      </c>
      <c r="O14" s="7">
        <f t="shared" ca="1" si="9"/>
        <v>1.0850694444444321E-2</v>
      </c>
      <c r="P14" s="7">
        <f t="shared" ca="1" si="10"/>
        <v>0.10416666666666607</v>
      </c>
      <c r="Q14" s="25">
        <f t="shared" ca="1" si="12"/>
        <v>1.9097381367066839E-2</v>
      </c>
      <c r="R14" s="26">
        <f t="shared" ca="1" si="11"/>
        <v>0.10471473396998578</v>
      </c>
      <c r="S14" s="27">
        <f t="shared" ca="1" si="7"/>
        <v>1</v>
      </c>
    </row>
    <row r="15" spans="1:19" x14ac:dyDescent="0.3">
      <c r="A15" s="38">
        <v>2</v>
      </c>
      <c r="B15" s="39">
        <f t="shared" ca="1" si="13"/>
        <v>0.21533896526227478</v>
      </c>
      <c r="E15" s="24">
        <f t="shared" si="1"/>
        <v>14</v>
      </c>
      <c r="F15" s="108">
        <v>43487</v>
      </c>
      <c r="G15" s="109">
        <v>5.3295000000000003</v>
      </c>
      <c r="H15" s="28">
        <f t="shared" si="2"/>
        <v>5.4545000000000003</v>
      </c>
      <c r="I15" s="7">
        <f t="shared" si="3"/>
        <v>-0.125</v>
      </c>
      <c r="J15" s="7">
        <f t="shared" si="4"/>
        <v>1.5625E-2</v>
      </c>
      <c r="K15" s="7">
        <f t="shared" si="5"/>
        <v>0.125</v>
      </c>
      <c r="L15" s="25">
        <f t="shared" si="6"/>
        <v>2.3454357819682897E-2</v>
      </c>
      <c r="M15" s="7">
        <f t="shared" ca="1" si="0"/>
        <v>5.3682000000000007</v>
      </c>
      <c r="N15" s="7">
        <f t="shared" ca="1" si="8"/>
        <v>-3.8700000000000401E-2</v>
      </c>
      <c r="O15" s="7">
        <f t="shared" ca="1" si="9"/>
        <v>1.4976900000000311E-3</v>
      </c>
      <c r="P15" s="7">
        <f t="shared" ca="1" si="10"/>
        <v>3.8700000000000401E-2</v>
      </c>
      <c r="Q15" s="25">
        <f t="shared" ca="1" si="12"/>
        <v>7.2614691809738995E-3</v>
      </c>
      <c r="R15" s="26">
        <f t="shared" ca="1" si="11"/>
        <v>-3.8151932696680699E-2</v>
      </c>
      <c r="S15" s="27">
        <f t="shared" ca="1" si="7"/>
        <v>1</v>
      </c>
    </row>
    <row r="16" spans="1:19" x14ac:dyDescent="0.3">
      <c r="A16" s="38">
        <v>3</v>
      </c>
      <c r="B16" s="39">
        <f t="shared" ca="1" si="13"/>
        <v>-2.9247817500950197E-2</v>
      </c>
      <c r="E16" s="24">
        <f t="shared" si="1"/>
        <v>15</v>
      </c>
      <c r="F16" s="108">
        <v>43488</v>
      </c>
      <c r="G16" s="109">
        <v>5.4009</v>
      </c>
      <c r="H16" s="28">
        <f t="shared" si="2"/>
        <v>5.3295000000000003</v>
      </c>
      <c r="I16" s="7">
        <f t="shared" si="3"/>
        <v>7.1399999999999686E-2</v>
      </c>
      <c r="J16" s="7">
        <f t="shared" si="4"/>
        <v>5.0979599999999552E-3</v>
      </c>
      <c r="K16" s="7">
        <f t="shared" si="5"/>
        <v>7.1399999999999686E-2</v>
      </c>
      <c r="L16" s="25">
        <f t="shared" si="6"/>
        <v>1.3220018885741208E-2</v>
      </c>
      <c r="M16" s="7">
        <f t="shared" ca="1" si="0"/>
        <v>5.374133333333333</v>
      </c>
      <c r="N16" s="7">
        <f t="shared" ca="1" si="8"/>
        <v>2.6766666666667049E-2</v>
      </c>
      <c r="O16" s="7">
        <f t="shared" ca="1" si="9"/>
        <v>7.164544444444649E-4</v>
      </c>
      <c r="P16" s="7">
        <f t="shared" ca="1" si="10"/>
        <v>2.6766666666667049E-2</v>
      </c>
      <c r="Q16" s="25">
        <f t="shared" ca="1" si="12"/>
        <v>4.9559641294352882E-3</v>
      </c>
      <c r="R16" s="26">
        <f t="shared" ca="1" si="11"/>
        <v>2.7314733969986751E-2</v>
      </c>
      <c r="S16" s="27">
        <f t="shared" ca="1" si="7"/>
        <v>1</v>
      </c>
    </row>
    <row r="17" spans="1:19" x14ac:dyDescent="0.3">
      <c r="A17" s="38">
        <v>4</v>
      </c>
      <c r="B17" s="39">
        <f t="shared" ca="1" si="13"/>
        <v>-3.7274252299359961E-2</v>
      </c>
      <c r="E17" s="24">
        <f t="shared" si="1"/>
        <v>16</v>
      </c>
      <c r="F17" s="108">
        <v>43489</v>
      </c>
      <c r="G17" s="109">
        <v>5.4991000000000003</v>
      </c>
      <c r="H17" s="28">
        <f t="shared" si="2"/>
        <v>5.4009</v>
      </c>
      <c r="I17" s="7">
        <f t="shared" si="3"/>
        <v>9.8200000000000287E-2</v>
      </c>
      <c r="J17" s="7">
        <f t="shared" si="4"/>
        <v>9.6432400000000564E-3</v>
      </c>
      <c r="K17" s="7">
        <f t="shared" si="5"/>
        <v>9.8200000000000287E-2</v>
      </c>
      <c r="L17" s="25">
        <f t="shared" si="6"/>
        <v>1.7857467585604969E-2</v>
      </c>
      <c r="M17" s="7">
        <f t="shared" ca="1" si="0"/>
        <v>5.394966666666666</v>
      </c>
      <c r="N17" s="7">
        <f t="shared" ca="1" si="8"/>
        <v>0.1041333333333343</v>
      </c>
      <c r="O17" s="7">
        <f t="shared" ca="1" si="9"/>
        <v>1.0843751111111312E-2</v>
      </c>
      <c r="P17" s="7">
        <f t="shared" ca="1" si="10"/>
        <v>0.1041333333333343</v>
      </c>
      <c r="Q17" s="25">
        <f t="shared" ca="1" si="12"/>
        <v>1.8936432022209869E-2</v>
      </c>
      <c r="R17" s="26">
        <f t="shared" ca="1" si="11"/>
        <v>0.104681400636654</v>
      </c>
      <c r="S17" s="27">
        <f t="shared" ca="1" si="7"/>
        <v>0</v>
      </c>
    </row>
    <row r="18" spans="1:19" x14ac:dyDescent="0.3">
      <c r="A18" s="38">
        <v>5</v>
      </c>
      <c r="B18" s="39">
        <f t="shared" ca="1" si="13"/>
        <v>-4.3986382854601443E-2</v>
      </c>
      <c r="E18" s="24">
        <f t="shared" si="1"/>
        <v>17</v>
      </c>
      <c r="F18" s="108">
        <v>43490</v>
      </c>
      <c r="G18" s="109">
        <v>5.8918999999999997</v>
      </c>
      <c r="H18" s="28">
        <f t="shared" si="2"/>
        <v>5.4991000000000003</v>
      </c>
      <c r="I18" s="7">
        <f t="shared" si="3"/>
        <v>0.39279999999999937</v>
      </c>
      <c r="J18" s="7">
        <f t="shared" si="4"/>
        <v>0.15429183999999951</v>
      </c>
      <c r="K18" s="7">
        <f t="shared" si="5"/>
        <v>0.39279999999999937</v>
      </c>
      <c r="L18" s="25">
        <f t="shared" si="6"/>
        <v>6.66677981635804E-2</v>
      </c>
      <c r="M18" s="7">
        <f t="shared" ca="1" si="0"/>
        <v>5.4098333333333342</v>
      </c>
      <c r="N18" s="7">
        <f t="shared" ca="1" si="8"/>
        <v>0.48206666666666553</v>
      </c>
      <c r="O18" s="7">
        <f t="shared" ca="1" si="9"/>
        <v>0.23238827111111002</v>
      </c>
      <c r="P18" s="7">
        <f t="shared" ca="1" si="10"/>
        <v>0.48206666666666553</v>
      </c>
      <c r="Q18" s="25">
        <f t="shared" ca="1" si="12"/>
        <v>8.1818541839926942E-2</v>
      </c>
      <c r="R18" s="26">
        <f t="shared" ca="1" si="11"/>
        <v>0.48261473396998522</v>
      </c>
      <c r="S18" s="27">
        <f t="shared" ca="1" si="7"/>
        <v>0</v>
      </c>
    </row>
    <row r="19" spans="1:19" x14ac:dyDescent="0.3">
      <c r="A19" s="38">
        <v>6</v>
      </c>
      <c r="B19" s="39">
        <f t="shared" ca="1" si="13"/>
        <v>-7.8409785044402436E-2</v>
      </c>
      <c r="E19" s="24">
        <f t="shared" si="1"/>
        <v>18</v>
      </c>
      <c r="F19" s="108">
        <v>43493</v>
      </c>
      <c r="G19" s="109">
        <v>5.7937000000000003</v>
      </c>
      <c r="H19" s="28">
        <f t="shared" si="2"/>
        <v>5.8918999999999997</v>
      </c>
      <c r="I19" s="7">
        <f t="shared" si="3"/>
        <v>-9.8199999999999399E-2</v>
      </c>
      <c r="J19" s="7">
        <f t="shared" si="4"/>
        <v>9.6432399999998811E-3</v>
      </c>
      <c r="K19" s="7">
        <f t="shared" si="5"/>
        <v>9.8199999999999399E-2</v>
      </c>
      <c r="L19" s="25">
        <f t="shared" si="6"/>
        <v>1.6949445086904637E-2</v>
      </c>
      <c r="M19" s="7">
        <f t="shared" ca="1" si="0"/>
        <v>5.5972999999999997</v>
      </c>
      <c r="N19" s="7">
        <f t="shared" ca="1" si="8"/>
        <v>0.19640000000000057</v>
      </c>
      <c r="O19" s="7">
        <f t="shared" ca="1" si="9"/>
        <v>3.8572960000000225E-2</v>
      </c>
      <c r="P19" s="7">
        <f t="shared" ca="1" si="10"/>
        <v>0.19640000000000057</v>
      </c>
      <c r="Q19" s="25">
        <f t="shared" ca="1" si="12"/>
        <v>3.3898890173809579E-2</v>
      </c>
      <c r="R19" s="26">
        <f t="shared" ca="1" si="11"/>
        <v>0.19694806730332026</v>
      </c>
      <c r="S19" s="27">
        <f t="shared" ca="1" si="7"/>
        <v>0</v>
      </c>
    </row>
    <row r="20" spans="1:19" x14ac:dyDescent="0.3">
      <c r="A20" s="38">
        <v>7</v>
      </c>
      <c r="B20" s="39">
        <f t="shared" ca="1" si="13"/>
        <v>-5.9902096757296089E-2</v>
      </c>
      <c r="E20" s="24">
        <f t="shared" si="1"/>
        <v>19</v>
      </c>
      <c r="F20" s="108">
        <v>43494</v>
      </c>
      <c r="G20" s="109">
        <v>5.8472999999999997</v>
      </c>
      <c r="H20" s="28">
        <f t="shared" si="2"/>
        <v>5.7937000000000003</v>
      </c>
      <c r="I20" s="7">
        <f t="shared" si="3"/>
        <v>5.3599999999999426E-2</v>
      </c>
      <c r="J20" s="7">
        <f t="shared" si="4"/>
        <v>2.8729599999999383E-3</v>
      </c>
      <c r="K20" s="7">
        <f t="shared" si="5"/>
        <v>5.3599999999999426E-2</v>
      </c>
      <c r="L20" s="25">
        <f t="shared" si="6"/>
        <v>9.1666239118908602E-3</v>
      </c>
      <c r="M20" s="7">
        <f t="shared" ca="1" si="0"/>
        <v>5.7282333333333328</v>
      </c>
      <c r="N20" s="7">
        <f t="shared" ca="1" si="8"/>
        <v>0.11906666666666688</v>
      </c>
      <c r="O20" s="7">
        <f t="shared" ca="1" si="9"/>
        <v>1.4176871111111161E-2</v>
      </c>
      <c r="P20" s="7">
        <f t="shared" ca="1" si="10"/>
        <v>0.11906666666666688</v>
      </c>
      <c r="Q20" s="25">
        <f t="shared" ca="1" si="12"/>
        <v>2.0362674510742886E-2</v>
      </c>
      <c r="R20" s="26">
        <f t="shared" ca="1" si="11"/>
        <v>0.11961473396998658</v>
      </c>
      <c r="S20" s="27">
        <f t="shared" ca="1" si="7"/>
        <v>0</v>
      </c>
    </row>
    <row r="21" spans="1:19" x14ac:dyDescent="0.3">
      <c r="A21" s="38">
        <v>8</v>
      </c>
      <c r="B21" s="39">
        <f t="shared" ca="1" si="13"/>
        <v>-3.3091253543004545E-2</v>
      </c>
      <c r="E21" s="24">
        <f t="shared" si="1"/>
        <v>20</v>
      </c>
      <c r="F21" s="108">
        <v>43495</v>
      </c>
      <c r="G21" s="109">
        <v>5.8651</v>
      </c>
      <c r="H21" s="28">
        <f t="shared" si="2"/>
        <v>5.8472999999999997</v>
      </c>
      <c r="I21" s="7">
        <f t="shared" si="3"/>
        <v>1.780000000000026E-2</v>
      </c>
      <c r="J21" s="7">
        <f t="shared" si="4"/>
        <v>3.1684000000000925E-4</v>
      </c>
      <c r="K21" s="7">
        <f t="shared" si="5"/>
        <v>1.780000000000026E-2</v>
      </c>
      <c r="L21" s="25">
        <f t="shared" si="6"/>
        <v>3.0349013657056589E-3</v>
      </c>
      <c r="M21" s="7">
        <f t="shared" ca="1" si="0"/>
        <v>5.8443000000000005</v>
      </c>
      <c r="N21" s="7">
        <f t="shared" ca="1" si="8"/>
        <v>2.0799999999999486E-2</v>
      </c>
      <c r="O21" s="7">
        <f t="shared" ca="1" si="9"/>
        <v>4.3263999999997862E-4</v>
      </c>
      <c r="P21" s="7">
        <f t="shared" ca="1" si="10"/>
        <v>2.0799999999999486E-2</v>
      </c>
      <c r="Q21" s="25">
        <f t="shared" ca="1" si="12"/>
        <v>3.5464015958806302E-3</v>
      </c>
      <c r="R21" s="26">
        <f t="shared" ca="1" si="11"/>
        <v>2.1348067303319188E-2</v>
      </c>
      <c r="S21" s="27">
        <f t="shared" ca="1" si="7"/>
        <v>0</v>
      </c>
    </row>
    <row r="22" spans="1:19" x14ac:dyDescent="0.3">
      <c r="A22" s="38">
        <v>9</v>
      </c>
      <c r="B22" s="39">
        <f t="shared" ca="1" si="13"/>
        <v>6.510853686996275E-4</v>
      </c>
      <c r="E22" s="24">
        <f t="shared" si="1"/>
        <v>21</v>
      </c>
      <c r="F22" s="108">
        <v>43496</v>
      </c>
      <c r="G22" s="109">
        <v>5.6687000000000003</v>
      </c>
      <c r="H22" s="28">
        <f t="shared" si="2"/>
        <v>5.8651</v>
      </c>
      <c r="I22" s="7">
        <f t="shared" si="3"/>
        <v>-0.19639999999999969</v>
      </c>
      <c r="J22" s="7">
        <f t="shared" si="4"/>
        <v>3.8572959999999878E-2</v>
      </c>
      <c r="K22" s="7">
        <f t="shared" si="5"/>
        <v>0.19639999999999969</v>
      </c>
      <c r="L22" s="25">
        <f t="shared" si="6"/>
        <v>3.4646391588900399E-2</v>
      </c>
      <c r="M22" s="7">
        <f t="shared" ca="1" si="0"/>
        <v>5.8353666666666664</v>
      </c>
      <c r="N22" s="7">
        <f t="shared" ca="1" si="8"/>
        <v>-0.16666666666666607</v>
      </c>
      <c r="O22" s="7">
        <f t="shared" ca="1" si="9"/>
        <v>2.7777777777777582E-2</v>
      </c>
      <c r="P22" s="7">
        <f t="shared" ca="1" si="10"/>
        <v>0.16666666666666607</v>
      </c>
      <c r="Q22" s="25">
        <f t="shared" ca="1" si="12"/>
        <v>2.9401214858197834E-2</v>
      </c>
      <c r="R22" s="26">
        <f t="shared" ca="1" si="11"/>
        <v>-0.16611859936334639</v>
      </c>
      <c r="S22" s="27">
        <f t="shared" ca="1" si="7"/>
        <v>1</v>
      </c>
    </row>
    <row r="23" spans="1:19" x14ac:dyDescent="0.3">
      <c r="A23" s="38">
        <v>10</v>
      </c>
      <c r="B23" s="39">
        <f t="shared" ca="1" si="13"/>
        <v>2.6732456948831526E-3</v>
      </c>
      <c r="E23" s="24">
        <f t="shared" si="1"/>
        <v>22</v>
      </c>
      <c r="F23" s="108">
        <v>43497</v>
      </c>
      <c r="G23" s="109">
        <v>5.4722999999999997</v>
      </c>
      <c r="H23" s="28">
        <f t="shared" si="2"/>
        <v>5.6687000000000003</v>
      </c>
      <c r="I23" s="7">
        <f t="shared" si="3"/>
        <v>-0.19640000000000057</v>
      </c>
      <c r="J23" s="7">
        <f t="shared" si="4"/>
        <v>3.8572960000000225E-2</v>
      </c>
      <c r="K23" s="7">
        <f t="shared" si="5"/>
        <v>0.19640000000000057</v>
      </c>
      <c r="L23" s="25">
        <f t="shared" si="6"/>
        <v>3.5889845220474129E-2</v>
      </c>
      <c r="M23" s="7">
        <f t="shared" ca="1" si="0"/>
        <v>5.7937000000000003</v>
      </c>
      <c r="N23" s="7">
        <f t="shared" ca="1" si="8"/>
        <v>-0.32140000000000057</v>
      </c>
      <c r="O23" s="7">
        <f t="shared" ca="1" si="9"/>
        <v>0.10329796000000037</v>
      </c>
      <c r="P23" s="7">
        <f t="shared" ca="1" si="10"/>
        <v>0.32140000000000057</v>
      </c>
      <c r="Q23" s="25">
        <f t="shared" ca="1" si="12"/>
        <v>5.8732160152038554E-2</v>
      </c>
      <c r="R23" s="26">
        <f t="shared" ca="1" si="11"/>
        <v>-0.32085193269668089</v>
      </c>
      <c r="S23" s="27">
        <f t="shared" ca="1" si="7"/>
        <v>0</v>
      </c>
    </row>
    <row r="24" spans="1:19" x14ac:dyDescent="0.3">
      <c r="A24" s="38">
        <v>11</v>
      </c>
      <c r="B24" s="39">
        <f t="shared" ca="1" si="13"/>
        <v>-1.2023575538477391E-2</v>
      </c>
      <c r="E24" s="24">
        <f t="shared" si="1"/>
        <v>23</v>
      </c>
      <c r="F24" s="108">
        <v>43500</v>
      </c>
      <c r="G24" s="109">
        <v>5.4099000000000004</v>
      </c>
      <c r="H24" s="28">
        <f t="shared" si="2"/>
        <v>5.4722999999999997</v>
      </c>
      <c r="I24" s="7">
        <f t="shared" si="3"/>
        <v>-6.2399999999999345E-2</v>
      </c>
      <c r="J24" s="7">
        <f t="shared" si="4"/>
        <v>3.8937599999999181E-3</v>
      </c>
      <c r="K24" s="7">
        <f t="shared" si="5"/>
        <v>6.2399999999999345E-2</v>
      </c>
      <c r="L24" s="25">
        <f t="shared" si="6"/>
        <v>1.1534409138800964E-2</v>
      </c>
      <c r="M24" s="7">
        <f t="shared" ca="1" si="0"/>
        <v>5.6687000000000003</v>
      </c>
      <c r="N24" s="7">
        <f t="shared" ca="1" si="8"/>
        <v>-0.25879999999999992</v>
      </c>
      <c r="O24" s="7">
        <f t="shared" ca="1" si="9"/>
        <v>6.6977439999999958E-2</v>
      </c>
      <c r="P24" s="7">
        <f t="shared" ca="1" si="10"/>
        <v>0.25879999999999992</v>
      </c>
      <c r="Q24" s="25">
        <f t="shared" ca="1" si="12"/>
        <v>4.7838222517976287E-2</v>
      </c>
      <c r="R24" s="26">
        <f t="shared" ca="1" si="11"/>
        <v>-0.25825193269668023</v>
      </c>
      <c r="S24" s="27">
        <f t="shared" ca="1" si="7"/>
        <v>0</v>
      </c>
    </row>
    <row r="25" spans="1:19" x14ac:dyDescent="0.3">
      <c r="A25" s="38">
        <v>12</v>
      </c>
      <c r="B25" s="39">
        <f t="shared" ca="1" si="13"/>
        <v>-6.1163714701216523E-3</v>
      </c>
      <c r="E25" s="24">
        <f t="shared" si="1"/>
        <v>24</v>
      </c>
      <c r="F25" s="108">
        <v>43501</v>
      </c>
      <c r="G25" s="109">
        <v>5.3920000000000003</v>
      </c>
      <c r="H25" s="28">
        <f t="shared" si="2"/>
        <v>5.4099000000000004</v>
      </c>
      <c r="I25" s="7">
        <f t="shared" si="3"/>
        <v>-1.7900000000000027E-2</v>
      </c>
      <c r="J25" s="7">
        <f t="shared" si="4"/>
        <v>3.2041000000000095E-4</v>
      </c>
      <c r="K25" s="7">
        <f t="shared" si="5"/>
        <v>1.7900000000000027E-2</v>
      </c>
      <c r="L25" s="25">
        <f t="shared" si="6"/>
        <v>3.3197329376854646E-3</v>
      </c>
      <c r="M25" s="7">
        <f t="shared" ca="1" si="0"/>
        <v>5.5169666666666659</v>
      </c>
      <c r="N25" s="7">
        <f t="shared" ca="1" si="8"/>
        <v>-0.12496666666666556</v>
      </c>
      <c r="O25" s="7">
        <f t="shared" ca="1" si="9"/>
        <v>1.5616667777777501E-2</v>
      </c>
      <c r="P25" s="7">
        <f t="shared" ca="1" si="10"/>
        <v>0.12496666666666556</v>
      </c>
      <c r="Q25" s="25">
        <f t="shared" ca="1" si="12"/>
        <v>2.3176310583580408E-2</v>
      </c>
      <c r="R25" s="26">
        <f t="shared" ca="1" si="11"/>
        <v>-0.12441859936334586</v>
      </c>
      <c r="S25" s="27">
        <f t="shared" ca="1" si="7"/>
        <v>0</v>
      </c>
    </row>
    <row r="26" spans="1:19" x14ac:dyDescent="0.3">
      <c r="E26" s="24">
        <f t="shared" si="1"/>
        <v>25</v>
      </c>
      <c r="F26" s="108">
        <v>43502</v>
      </c>
      <c r="G26" s="109">
        <v>5.4009</v>
      </c>
      <c r="H26" s="28">
        <f t="shared" si="2"/>
        <v>5.3920000000000003</v>
      </c>
      <c r="I26" s="7">
        <f t="shared" si="3"/>
        <v>8.8999999999996859E-3</v>
      </c>
      <c r="J26" s="7">
        <f t="shared" si="4"/>
        <v>7.9209999999994412E-5</v>
      </c>
      <c r="K26" s="7">
        <f t="shared" si="5"/>
        <v>8.8999999999996859E-3</v>
      </c>
      <c r="L26" s="25">
        <f t="shared" si="6"/>
        <v>1.6478735025643293E-3</v>
      </c>
      <c r="M26" s="7">
        <f t="shared" ca="1" si="0"/>
        <v>5.4247333333333332</v>
      </c>
      <c r="N26" s="7">
        <f t="shared" ca="1" si="8"/>
        <v>-2.3833333333333151E-2</v>
      </c>
      <c r="O26" s="7">
        <f t="shared" ca="1" si="9"/>
        <v>5.6802777777776908E-4</v>
      </c>
      <c r="P26" s="7">
        <f t="shared" ca="1" si="10"/>
        <v>2.3833333333333151E-2</v>
      </c>
      <c r="Q26" s="25">
        <f t="shared" ca="1" si="12"/>
        <v>4.4128447727847494E-3</v>
      </c>
      <c r="R26" s="26">
        <f t="shared" ca="1" si="11"/>
        <v>-2.3285266030013449E-2</v>
      </c>
      <c r="S26" s="27">
        <f t="shared" ca="1" si="7"/>
        <v>0</v>
      </c>
    </row>
    <row r="27" spans="1:19" x14ac:dyDescent="0.3">
      <c r="A27" s="190" t="s">
        <v>141</v>
      </c>
      <c r="B27" s="190"/>
      <c r="C27" s="36"/>
      <c r="E27" s="24">
        <f t="shared" si="1"/>
        <v>26</v>
      </c>
      <c r="F27" s="108">
        <v>43503</v>
      </c>
      <c r="G27" s="109">
        <v>5.3205999999999998</v>
      </c>
      <c r="H27" s="28">
        <f t="shared" si="2"/>
        <v>5.4009</v>
      </c>
      <c r="I27" s="7">
        <f t="shared" si="3"/>
        <v>-8.030000000000026E-2</v>
      </c>
      <c r="J27" s="7">
        <f t="shared" si="4"/>
        <v>6.4480900000000417E-3</v>
      </c>
      <c r="K27" s="7">
        <f t="shared" si="5"/>
        <v>8.030000000000026E-2</v>
      </c>
      <c r="L27" s="25">
        <f t="shared" si="6"/>
        <v>1.5092282825245322E-2</v>
      </c>
      <c r="M27" s="7">
        <f t="shared" ca="1" si="0"/>
        <v>5.4009333333333336</v>
      </c>
      <c r="N27" s="7">
        <f t="shared" ca="1" si="8"/>
        <v>-8.0333333333333812E-2</v>
      </c>
      <c r="O27" s="7">
        <f t="shared" ca="1" si="9"/>
        <v>6.4534444444445211E-3</v>
      </c>
      <c r="P27" s="7">
        <f t="shared" ca="1" si="10"/>
        <v>8.0333333333333812E-2</v>
      </c>
      <c r="Q27" s="25">
        <f t="shared" ca="1" si="12"/>
        <v>1.50985477828316E-2</v>
      </c>
      <c r="R27" s="26">
        <f t="shared" ca="1" si="11"/>
        <v>-7.978526603001411E-2</v>
      </c>
      <c r="S27" s="27">
        <f t="shared" ca="1" si="7"/>
        <v>0</v>
      </c>
    </row>
    <row r="28" spans="1:19" x14ac:dyDescent="0.3">
      <c r="A28" s="31" t="s">
        <v>40</v>
      </c>
      <c r="B28" s="40">
        <f ca="1">COUNT(ErorrMA)</f>
        <v>1466</v>
      </c>
      <c r="C28" s="41"/>
      <c r="E28" s="24">
        <f t="shared" si="1"/>
        <v>27</v>
      </c>
      <c r="F28" s="108">
        <v>43504</v>
      </c>
      <c r="G28" s="109">
        <v>5.4991000000000003</v>
      </c>
      <c r="H28" s="28">
        <f t="shared" si="2"/>
        <v>5.3205999999999998</v>
      </c>
      <c r="I28" s="7">
        <f t="shared" si="3"/>
        <v>0.17850000000000055</v>
      </c>
      <c r="J28" s="7">
        <f t="shared" si="4"/>
        <v>3.1862250000000196E-2</v>
      </c>
      <c r="K28" s="7">
        <f t="shared" si="5"/>
        <v>0.17850000000000055</v>
      </c>
      <c r="L28" s="25">
        <f t="shared" si="6"/>
        <v>3.2459857067520234E-2</v>
      </c>
      <c r="M28" s="7">
        <f t="shared" ca="1" si="0"/>
        <v>5.3711666666666664</v>
      </c>
      <c r="N28" s="7">
        <f t="shared" ca="1" si="8"/>
        <v>0.1279333333333339</v>
      </c>
      <c r="O28" s="7">
        <f t="shared" ca="1" si="9"/>
        <v>1.6366937777777923E-2</v>
      </c>
      <c r="P28" s="7">
        <f t="shared" ca="1" si="10"/>
        <v>0.1279333333333339</v>
      </c>
      <c r="Q28" s="25">
        <f t="shared" ca="1" si="12"/>
        <v>2.3264412964545816E-2</v>
      </c>
      <c r="R28" s="26">
        <f t="shared" ca="1" si="11"/>
        <v>0.12848140063665359</v>
      </c>
      <c r="S28" s="27">
        <f t="shared" ca="1" si="7"/>
        <v>1</v>
      </c>
    </row>
    <row r="29" spans="1:19" x14ac:dyDescent="0.3">
      <c r="A29" s="31" t="s">
        <v>41</v>
      </c>
      <c r="B29" s="40">
        <f ca="1">COUNTIF(ErorrMA,"&lt;=0")</f>
        <v>705</v>
      </c>
      <c r="C29" s="41"/>
      <c r="E29" s="24">
        <f t="shared" si="1"/>
        <v>28</v>
      </c>
      <c r="F29" s="108">
        <v>43507</v>
      </c>
      <c r="G29" s="109">
        <v>5.5438000000000001</v>
      </c>
      <c r="H29" s="28">
        <f t="shared" si="2"/>
        <v>5.4991000000000003</v>
      </c>
      <c r="I29" s="7">
        <f t="shared" si="3"/>
        <v>4.469999999999974E-2</v>
      </c>
      <c r="J29" s="7">
        <f t="shared" si="4"/>
        <v>1.9980899999999767E-3</v>
      </c>
      <c r="K29" s="7">
        <f t="shared" si="5"/>
        <v>4.469999999999974E-2</v>
      </c>
      <c r="L29" s="25">
        <f t="shared" si="6"/>
        <v>8.0630614380027676E-3</v>
      </c>
      <c r="M29" s="7">
        <f t="shared" ca="1" si="0"/>
        <v>5.4068666666666658</v>
      </c>
      <c r="N29" s="7">
        <f t="shared" ca="1" si="8"/>
        <v>0.13693333333333424</v>
      </c>
      <c r="O29" s="7">
        <f t="shared" ca="1" si="9"/>
        <v>1.8750737777778026E-2</v>
      </c>
      <c r="P29" s="7">
        <f t="shared" ca="1" si="10"/>
        <v>0.13693333333333424</v>
      </c>
      <c r="Q29" s="25">
        <f t="shared" ca="1" si="12"/>
        <v>2.4700265762353301E-2</v>
      </c>
      <c r="R29" s="26">
        <f t="shared" ca="1" si="11"/>
        <v>0.13748140063665393</v>
      </c>
      <c r="S29" s="27">
        <f t="shared" ca="1" si="7"/>
        <v>0</v>
      </c>
    </row>
    <row r="30" spans="1:19" x14ac:dyDescent="0.3">
      <c r="A30" s="31" t="s">
        <v>42</v>
      </c>
      <c r="B30" s="40">
        <f ca="1">COUNTIF(ErorrMA,"&gt;0")</f>
        <v>761</v>
      </c>
      <c r="C30" s="41"/>
      <c r="E30" s="24">
        <f t="shared" si="1"/>
        <v>29</v>
      </c>
      <c r="F30" s="108">
        <v>43508</v>
      </c>
      <c r="G30" s="109">
        <v>5.5705</v>
      </c>
      <c r="H30" s="28">
        <f t="shared" si="2"/>
        <v>5.5438000000000001</v>
      </c>
      <c r="I30" s="7">
        <f t="shared" si="3"/>
        <v>2.6699999999999946E-2</v>
      </c>
      <c r="J30" s="7">
        <f t="shared" si="4"/>
        <v>7.1288999999999717E-4</v>
      </c>
      <c r="K30" s="7">
        <f t="shared" si="5"/>
        <v>2.6699999999999946E-2</v>
      </c>
      <c r="L30" s="25">
        <f t="shared" si="6"/>
        <v>4.7931065433982492E-3</v>
      </c>
      <c r="M30" s="7">
        <f t="shared" ca="1" si="0"/>
        <v>5.4545000000000003</v>
      </c>
      <c r="N30" s="7">
        <f t="shared" ca="1" si="8"/>
        <v>0.11599999999999966</v>
      </c>
      <c r="O30" s="7">
        <f t="shared" ca="1" si="9"/>
        <v>1.3455999999999921E-2</v>
      </c>
      <c r="P30" s="7">
        <f t="shared" ca="1" si="10"/>
        <v>0.11599999999999966</v>
      </c>
      <c r="Q30" s="25">
        <f t="shared" ca="1" si="12"/>
        <v>2.0823983484426829E-2</v>
      </c>
      <c r="R30" s="26">
        <f t="shared" ca="1" si="11"/>
        <v>0.11654806730331936</v>
      </c>
      <c r="S30" s="27">
        <f t="shared" ca="1" si="7"/>
        <v>0</v>
      </c>
    </row>
    <row r="31" spans="1:19" x14ac:dyDescent="0.3">
      <c r="A31" s="31" t="s">
        <v>43</v>
      </c>
      <c r="B31" s="40">
        <f ca="1">SUM(RunStarts)</f>
        <v>440</v>
      </c>
      <c r="C31" s="41"/>
      <c r="E31" s="24">
        <f t="shared" si="1"/>
        <v>30</v>
      </c>
      <c r="F31" s="108">
        <v>43509</v>
      </c>
      <c r="G31" s="109">
        <v>5.6420000000000003</v>
      </c>
      <c r="H31" s="28">
        <f t="shared" si="2"/>
        <v>5.5705</v>
      </c>
      <c r="I31" s="7">
        <f t="shared" si="3"/>
        <v>7.1500000000000341E-2</v>
      </c>
      <c r="J31" s="7">
        <f t="shared" si="4"/>
        <v>5.112250000000049E-3</v>
      </c>
      <c r="K31" s="7">
        <f t="shared" si="5"/>
        <v>7.1500000000000341E-2</v>
      </c>
      <c r="L31" s="25">
        <f t="shared" si="6"/>
        <v>1.2672811059907894E-2</v>
      </c>
      <c r="M31" s="7">
        <f t="shared" ca="1" si="0"/>
        <v>5.5377999999999998</v>
      </c>
      <c r="N31" s="7">
        <f t="shared" ca="1" si="8"/>
        <v>0.10420000000000051</v>
      </c>
      <c r="O31" s="7">
        <f t="shared" ca="1" si="9"/>
        <v>1.0857640000000108E-2</v>
      </c>
      <c r="P31" s="7">
        <f t="shared" ca="1" si="10"/>
        <v>0.10420000000000051</v>
      </c>
      <c r="Q31" s="25">
        <f t="shared" ca="1" si="12"/>
        <v>1.8468628146047592E-2</v>
      </c>
      <c r="R31" s="26">
        <f t="shared" ca="1" si="11"/>
        <v>0.10474806730332022</v>
      </c>
      <c r="S31" s="27">
        <f t="shared" ca="1" si="7"/>
        <v>0</v>
      </c>
    </row>
    <row r="32" spans="1:19" x14ac:dyDescent="0.3">
      <c r="A32" s="31" t="s">
        <v>44</v>
      </c>
      <c r="B32" s="42">
        <f ca="1">2*B29*B30/B28+1</f>
        <v>732.93042291950883</v>
      </c>
      <c r="E32" s="24">
        <f t="shared" si="1"/>
        <v>31</v>
      </c>
      <c r="F32" s="108">
        <v>43510</v>
      </c>
      <c r="G32" s="109">
        <v>5.6241000000000003</v>
      </c>
      <c r="H32" s="28">
        <f t="shared" si="2"/>
        <v>5.6420000000000003</v>
      </c>
      <c r="I32" s="7">
        <f t="shared" si="3"/>
        <v>-1.7900000000000027E-2</v>
      </c>
      <c r="J32" s="7">
        <f t="shared" si="4"/>
        <v>3.2041000000000095E-4</v>
      </c>
      <c r="K32" s="7">
        <f t="shared" si="5"/>
        <v>1.7900000000000027E-2</v>
      </c>
      <c r="L32" s="25">
        <f t="shared" si="6"/>
        <v>3.182731459255708E-3</v>
      </c>
      <c r="M32" s="7">
        <f t="shared" ca="1" si="0"/>
        <v>5.5854333333333335</v>
      </c>
      <c r="N32" s="7">
        <f t="shared" ca="1" si="8"/>
        <v>3.8666666666666849E-2</v>
      </c>
      <c r="O32" s="7">
        <f t="shared" ca="1" si="9"/>
        <v>1.4951111111111252E-3</v>
      </c>
      <c r="P32" s="7">
        <f t="shared" ca="1" si="10"/>
        <v>3.8666666666666849E-2</v>
      </c>
      <c r="Q32" s="25">
        <f t="shared" ca="1" si="12"/>
        <v>6.875174101930415E-3</v>
      </c>
      <c r="R32" s="26">
        <f t="shared" ca="1" si="11"/>
        <v>3.9214733969986551E-2</v>
      </c>
      <c r="S32" s="27">
        <f t="shared" ca="1" si="7"/>
        <v>0</v>
      </c>
    </row>
    <row r="33" spans="1:19" x14ac:dyDescent="0.3">
      <c r="A33" s="31" t="s">
        <v>45</v>
      </c>
      <c r="B33" s="42">
        <f ca="1">SQRT((B32-1)*(B32-2)/(B28-1))</f>
        <v>19.109710441424621</v>
      </c>
      <c r="E33" s="24">
        <f t="shared" si="1"/>
        <v>32</v>
      </c>
      <c r="F33" s="108">
        <v>43511</v>
      </c>
      <c r="G33" s="109">
        <v>5.6420000000000003</v>
      </c>
      <c r="H33" s="28">
        <f t="shared" si="2"/>
        <v>5.6241000000000003</v>
      </c>
      <c r="I33" s="7">
        <f t="shared" si="3"/>
        <v>1.7900000000000027E-2</v>
      </c>
      <c r="J33" s="7">
        <f t="shared" si="4"/>
        <v>3.2041000000000095E-4</v>
      </c>
      <c r="K33" s="7">
        <f t="shared" si="5"/>
        <v>1.7900000000000027E-2</v>
      </c>
      <c r="L33" s="25">
        <f t="shared" si="6"/>
        <v>3.1726338177951127E-3</v>
      </c>
      <c r="M33" s="7">
        <f t="shared" ca="1" si="0"/>
        <v>5.6122000000000005</v>
      </c>
      <c r="N33" s="7">
        <f t="shared" ca="1" si="8"/>
        <v>2.9799999999999827E-2</v>
      </c>
      <c r="O33" s="7">
        <f t="shared" ca="1" si="9"/>
        <v>8.8803999999998969E-4</v>
      </c>
      <c r="P33" s="7">
        <f t="shared" ca="1" si="10"/>
        <v>2.9799999999999827E-2</v>
      </c>
      <c r="Q33" s="25">
        <f t="shared" ca="1" si="12"/>
        <v>5.2818149592342833E-3</v>
      </c>
      <c r="R33" s="26">
        <f t="shared" ca="1" si="11"/>
        <v>3.0348067303319529E-2</v>
      </c>
      <c r="S33" s="27">
        <f t="shared" ca="1" si="7"/>
        <v>0</v>
      </c>
    </row>
    <row r="34" spans="1:19" x14ac:dyDescent="0.3">
      <c r="A34" s="31" t="s">
        <v>46</v>
      </c>
      <c r="B34" s="42">
        <f ca="1">(B31-B32)/B33</f>
        <v>-15.328878154245386</v>
      </c>
      <c r="E34" s="24">
        <f t="shared" si="1"/>
        <v>33</v>
      </c>
      <c r="F34" s="108">
        <v>43515</v>
      </c>
      <c r="G34" s="109">
        <v>5.5080999999999998</v>
      </c>
      <c r="H34" s="28">
        <f t="shared" si="2"/>
        <v>5.6420000000000003</v>
      </c>
      <c r="I34" s="7">
        <f t="shared" si="3"/>
        <v>-0.13390000000000057</v>
      </c>
      <c r="J34" s="7">
        <f t="shared" si="4"/>
        <v>1.7929210000000154E-2</v>
      </c>
      <c r="K34" s="7">
        <f t="shared" si="5"/>
        <v>0.13390000000000057</v>
      </c>
      <c r="L34" s="25">
        <f t="shared" si="6"/>
        <v>2.4309653056407941E-2</v>
      </c>
      <c r="M34" s="7">
        <f t="shared" ca="1" si="0"/>
        <v>5.6360333333333337</v>
      </c>
      <c r="N34" s="7">
        <f t="shared" ca="1" si="8"/>
        <v>-0.1279333333333339</v>
      </c>
      <c r="O34" s="7">
        <f t="shared" ca="1" si="9"/>
        <v>1.6366937777777923E-2</v>
      </c>
      <c r="P34" s="7">
        <f t="shared" ca="1" si="10"/>
        <v>0.1279333333333339</v>
      </c>
      <c r="Q34" s="25">
        <f t="shared" ca="1" si="12"/>
        <v>2.322639990801436E-2</v>
      </c>
      <c r="R34" s="26">
        <f t="shared" ca="1" si="11"/>
        <v>-0.12738526603001421</v>
      </c>
      <c r="S34" s="27">
        <f t="shared" ca="1" si="7"/>
        <v>1</v>
      </c>
    </row>
    <row r="35" spans="1:19" x14ac:dyDescent="0.3">
      <c r="A35" s="31" t="s">
        <v>47</v>
      </c>
      <c r="B35" s="32">
        <f ca="1">2*(1-_xlfn.NORM.S.DIST(ABS(B34),TRUE))</f>
        <v>0</v>
      </c>
      <c r="E35" s="24">
        <f t="shared" si="1"/>
        <v>34</v>
      </c>
      <c r="F35" s="108">
        <v>43516</v>
      </c>
      <c r="G35" s="109">
        <v>5.4455999999999998</v>
      </c>
      <c r="H35" s="28">
        <f t="shared" si="2"/>
        <v>5.5080999999999998</v>
      </c>
      <c r="I35" s="7">
        <f t="shared" si="3"/>
        <v>-6.25E-2</v>
      </c>
      <c r="J35" s="7">
        <f t="shared" si="4"/>
        <v>3.90625E-3</v>
      </c>
      <c r="K35" s="7">
        <f t="shared" si="5"/>
        <v>6.25E-2</v>
      </c>
      <c r="L35" s="25">
        <f t="shared" si="6"/>
        <v>1.1477155868958425E-2</v>
      </c>
      <c r="M35" s="7">
        <f t="shared" ca="1" si="0"/>
        <v>5.5914000000000001</v>
      </c>
      <c r="N35" s="7">
        <f t="shared" ca="1" si="8"/>
        <v>-0.14580000000000037</v>
      </c>
      <c r="O35" s="7">
        <f t="shared" ca="1" si="9"/>
        <v>2.1257640000000109E-2</v>
      </c>
      <c r="P35" s="7">
        <f t="shared" ca="1" si="10"/>
        <v>0.14580000000000037</v>
      </c>
      <c r="Q35" s="25">
        <f t="shared" ca="1" si="12"/>
        <v>2.6773909211106284E-2</v>
      </c>
      <c r="R35" s="26">
        <f t="shared" ca="1" si="11"/>
        <v>-0.14525193269668069</v>
      </c>
      <c r="S35" s="27">
        <f t="shared" ca="1" si="7"/>
        <v>0</v>
      </c>
    </row>
    <row r="36" spans="1:19" x14ac:dyDescent="0.3">
      <c r="E36" s="24">
        <f t="shared" si="1"/>
        <v>35</v>
      </c>
      <c r="F36" s="108">
        <v>43517</v>
      </c>
      <c r="G36" s="109">
        <v>5.4901999999999997</v>
      </c>
      <c r="H36" s="28">
        <f t="shared" si="2"/>
        <v>5.4455999999999998</v>
      </c>
      <c r="I36" s="7">
        <f t="shared" si="3"/>
        <v>4.4599999999999973E-2</v>
      </c>
      <c r="J36" s="7">
        <f t="shared" si="4"/>
        <v>1.9891599999999976E-3</v>
      </c>
      <c r="K36" s="7">
        <f t="shared" si="5"/>
        <v>4.4599999999999973E-2</v>
      </c>
      <c r="L36" s="25">
        <f t="shared" si="6"/>
        <v>8.1235656260245474E-3</v>
      </c>
      <c r="M36" s="7">
        <f t="shared" ca="1" si="0"/>
        <v>5.5319000000000003</v>
      </c>
      <c r="N36" s="7">
        <f t="shared" ca="1" si="8"/>
        <v>-4.1700000000000514E-2</v>
      </c>
      <c r="O36" s="7">
        <f t="shared" ca="1" si="9"/>
        <v>1.7388900000000428E-3</v>
      </c>
      <c r="P36" s="7">
        <f t="shared" ca="1" si="10"/>
        <v>4.1700000000000514E-2</v>
      </c>
      <c r="Q36" s="25">
        <f t="shared" ca="1" si="12"/>
        <v>7.5953517176060104E-3</v>
      </c>
      <c r="R36" s="26">
        <f t="shared" ca="1" si="11"/>
        <v>-4.1151932696680812E-2</v>
      </c>
      <c r="S36" s="27">
        <f t="shared" ca="1" si="7"/>
        <v>0</v>
      </c>
    </row>
    <row r="37" spans="1:19" x14ac:dyDescent="0.3">
      <c r="E37" s="24">
        <f t="shared" si="1"/>
        <v>36</v>
      </c>
      <c r="F37" s="108">
        <v>43518</v>
      </c>
      <c r="G37" s="109">
        <v>5.5705</v>
      </c>
      <c r="H37" s="28">
        <f t="shared" si="2"/>
        <v>5.4901999999999997</v>
      </c>
      <c r="I37" s="7">
        <f t="shared" si="3"/>
        <v>8.030000000000026E-2</v>
      </c>
      <c r="J37" s="7">
        <f t="shared" si="4"/>
        <v>6.4480900000000417E-3</v>
      </c>
      <c r="K37" s="7">
        <f t="shared" si="5"/>
        <v>8.030000000000026E-2</v>
      </c>
      <c r="L37" s="25">
        <f t="shared" si="6"/>
        <v>1.4415223049995559E-2</v>
      </c>
      <c r="M37" s="7">
        <f t="shared" ca="1" si="0"/>
        <v>5.4813000000000001</v>
      </c>
      <c r="N37" s="7">
        <f t="shared" ca="1" si="8"/>
        <v>8.9199999999999946E-2</v>
      </c>
      <c r="O37" s="7">
        <f t="shared" ca="1" si="9"/>
        <v>7.9566399999999905E-3</v>
      </c>
      <c r="P37" s="7">
        <f t="shared" ca="1" si="10"/>
        <v>8.9199999999999946E-2</v>
      </c>
      <c r="Q37" s="25">
        <f t="shared" ca="1" si="12"/>
        <v>1.6012925231128256E-2</v>
      </c>
      <c r="R37" s="26">
        <f t="shared" ca="1" si="11"/>
        <v>8.9748067303319648E-2</v>
      </c>
      <c r="S37" s="27">
        <f t="shared" ca="1" si="7"/>
        <v>1</v>
      </c>
    </row>
    <row r="38" spans="1:19" x14ac:dyDescent="0.3">
      <c r="E38" s="24">
        <f t="shared" si="1"/>
        <v>37</v>
      </c>
      <c r="F38" s="108">
        <v>43521</v>
      </c>
      <c r="G38" s="109">
        <v>5.4901999999999997</v>
      </c>
      <c r="H38" s="28">
        <f t="shared" si="2"/>
        <v>5.5705</v>
      </c>
      <c r="I38" s="7">
        <f t="shared" si="3"/>
        <v>-8.030000000000026E-2</v>
      </c>
      <c r="J38" s="7">
        <f t="shared" si="4"/>
        <v>6.4480900000000417E-3</v>
      </c>
      <c r="K38" s="7">
        <f t="shared" si="5"/>
        <v>8.030000000000026E-2</v>
      </c>
      <c r="L38" s="25">
        <f t="shared" si="6"/>
        <v>1.4626060981385062E-2</v>
      </c>
      <c r="M38" s="7">
        <f t="shared" ca="1" si="0"/>
        <v>5.5020999999999995</v>
      </c>
      <c r="N38" s="7">
        <f t="shared" ca="1" si="8"/>
        <v>-1.18999999999998E-2</v>
      </c>
      <c r="O38" s="7">
        <f t="shared" ca="1" si="9"/>
        <v>1.4160999999999522E-4</v>
      </c>
      <c r="P38" s="7">
        <f t="shared" ca="1" si="10"/>
        <v>1.18999999999998E-2</v>
      </c>
      <c r="Q38" s="25">
        <f t="shared" ca="1" si="12"/>
        <v>2.1674984517867837E-3</v>
      </c>
      <c r="R38" s="26">
        <f t="shared" ca="1" si="11"/>
        <v>-1.1351932696680099E-2</v>
      </c>
      <c r="S38" s="27">
        <f t="shared" ca="1" si="7"/>
        <v>1</v>
      </c>
    </row>
    <row r="39" spans="1:19" x14ac:dyDescent="0.3">
      <c r="A39" s="190" t="s">
        <v>48</v>
      </c>
      <c r="B39" s="190"/>
      <c r="E39" s="24">
        <f t="shared" si="1"/>
        <v>38</v>
      </c>
      <c r="F39" s="108">
        <v>43522</v>
      </c>
      <c r="G39" s="109">
        <v>5.4634</v>
      </c>
      <c r="H39" s="28">
        <f t="shared" si="2"/>
        <v>5.4901999999999997</v>
      </c>
      <c r="I39" s="7">
        <f t="shared" si="3"/>
        <v>-2.6799999999999713E-2</v>
      </c>
      <c r="J39" s="7">
        <f t="shared" si="4"/>
        <v>7.1823999999998459E-4</v>
      </c>
      <c r="K39" s="7">
        <f t="shared" si="5"/>
        <v>2.6799999999999713E-2</v>
      </c>
      <c r="L39" s="25">
        <f t="shared" si="6"/>
        <v>4.9053702822417751E-3</v>
      </c>
      <c r="M39" s="7">
        <f t="shared" ca="1" si="0"/>
        <v>5.5169666666666659</v>
      </c>
      <c r="N39" s="7">
        <f t="shared" ca="1" si="8"/>
        <v>-5.3566666666665874E-2</v>
      </c>
      <c r="O39" s="7">
        <f t="shared" ca="1" si="9"/>
        <v>2.8693877777776927E-3</v>
      </c>
      <c r="P39" s="7">
        <f t="shared" ca="1" si="10"/>
        <v>5.3566666666665874E-2</v>
      </c>
      <c r="Q39" s="25">
        <f t="shared" ca="1" si="12"/>
        <v>9.804639357664801E-3</v>
      </c>
      <c r="R39" s="26">
        <f t="shared" ca="1" si="11"/>
        <v>-5.3018599363346172E-2</v>
      </c>
      <c r="S39" s="27">
        <f t="shared" ca="1" si="7"/>
        <v>0</v>
      </c>
    </row>
    <row r="40" spans="1:19" x14ac:dyDescent="0.3">
      <c r="A40" s="29" t="s">
        <v>49</v>
      </c>
      <c r="B40" s="43">
        <v>7.0000000000000007E-2</v>
      </c>
      <c r="E40" s="24">
        <f t="shared" si="1"/>
        <v>39</v>
      </c>
      <c r="F40" s="108">
        <v>43523</v>
      </c>
      <c r="G40" s="109">
        <v>5.4634</v>
      </c>
      <c r="H40" s="28">
        <f t="shared" si="2"/>
        <v>5.4634</v>
      </c>
      <c r="I40" s="7">
        <f t="shared" si="3"/>
        <v>0</v>
      </c>
      <c r="J40" s="7">
        <f t="shared" si="4"/>
        <v>0</v>
      </c>
      <c r="K40" s="7">
        <f t="shared" si="5"/>
        <v>0</v>
      </c>
      <c r="L40" s="25">
        <f t="shared" si="6"/>
        <v>0</v>
      </c>
      <c r="M40" s="7">
        <f t="shared" ca="1" si="0"/>
        <v>5.5080333333333336</v>
      </c>
      <c r="N40" s="7">
        <f t="shared" ca="1" si="8"/>
        <v>-4.4633333333333525E-2</v>
      </c>
      <c r="O40" s="7">
        <f t="shared" ca="1" si="9"/>
        <v>1.9921344444444617E-3</v>
      </c>
      <c r="P40" s="7">
        <f t="shared" ca="1" si="10"/>
        <v>4.4633333333333525E-2</v>
      </c>
      <c r="Q40" s="25">
        <f t="shared" ca="1" si="12"/>
        <v>8.1695159302510381E-3</v>
      </c>
      <c r="R40" s="26">
        <f t="shared" ca="1" si="11"/>
        <v>-4.4085266030013823E-2</v>
      </c>
      <c r="S40" s="27">
        <f t="shared" ca="1" si="7"/>
        <v>0</v>
      </c>
    </row>
    <row r="41" spans="1:19" x14ac:dyDescent="0.3">
      <c r="A41" s="44" t="s">
        <v>35</v>
      </c>
      <c r="B41" s="45">
        <v>5</v>
      </c>
      <c r="E41" s="24">
        <f t="shared" si="1"/>
        <v>40</v>
      </c>
      <c r="F41" s="108">
        <v>43524</v>
      </c>
      <c r="G41" s="109">
        <v>5.4366000000000003</v>
      </c>
      <c r="H41" s="28">
        <f t="shared" si="2"/>
        <v>5.4634</v>
      </c>
      <c r="I41" s="7">
        <f t="shared" si="3"/>
        <v>-2.6799999999999713E-2</v>
      </c>
      <c r="J41" s="7">
        <f t="shared" si="4"/>
        <v>7.1823999999998459E-4</v>
      </c>
      <c r="K41" s="7">
        <f t="shared" si="5"/>
        <v>2.6799999999999713E-2</v>
      </c>
      <c r="L41" s="25">
        <f t="shared" si="6"/>
        <v>4.9295515579589654E-3</v>
      </c>
      <c r="M41" s="7">
        <f t="shared" ca="1" si="0"/>
        <v>5.4723333333333342</v>
      </c>
      <c r="N41" s="7">
        <f t="shared" ca="1" si="8"/>
        <v>-3.5733333333333839E-2</v>
      </c>
      <c r="O41" s="7">
        <f t="shared" ca="1" si="9"/>
        <v>1.2768711111111471E-3</v>
      </c>
      <c r="P41" s="7">
        <f t="shared" ca="1" si="10"/>
        <v>3.5733333333333839E-2</v>
      </c>
      <c r="Q41" s="25">
        <f t="shared" ca="1" si="12"/>
        <v>6.5727354106121169E-3</v>
      </c>
      <c r="R41" s="26">
        <f t="shared" ca="1" si="11"/>
        <v>-3.5185266030014137E-2</v>
      </c>
      <c r="S41" s="27">
        <f t="shared" ca="1" si="7"/>
        <v>0</v>
      </c>
    </row>
    <row r="42" spans="1:19" x14ac:dyDescent="0.3">
      <c r="A42" s="29" t="s">
        <v>50</v>
      </c>
      <c r="B42" s="43">
        <v>0.08</v>
      </c>
      <c r="E42" s="24">
        <f t="shared" si="1"/>
        <v>41</v>
      </c>
      <c r="F42" s="108">
        <v>43525</v>
      </c>
      <c r="G42" s="109">
        <v>5.4545000000000003</v>
      </c>
      <c r="H42" s="28">
        <f t="shared" si="2"/>
        <v>5.4366000000000003</v>
      </c>
      <c r="I42" s="7">
        <f t="shared" si="3"/>
        <v>1.7900000000000027E-2</v>
      </c>
      <c r="J42" s="7">
        <f t="shared" si="4"/>
        <v>3.2041000000000095E-4</v>
      </c>
      <c r="K42" s="7">
        <f t="shared" si="5"/>
        <v>1.7900000000000027E-2</v>
      </c>
      <c r="L42" s="25">
        <f t="shared" si="6"/>
        <v>3.2816940141167888E-3</v>
      </c>
      <c r="M42" s="7">
        <f t="shared" ca="1" si="0"/>
        <v>5.4544666666666659</v>
      </c>
      <c r="N42" s="7">
        <f t="shared" ca="1" si="8"/>
        <v>3.3333333334439885E-5</v>
      </c>
      <c r="O42" s="7">
        <f t="shared" ca="1" si="9"/>
        <v>1.1111111111848813E-9</v>
      </c>
      <c r="P42" s="7">
        <f t="shared" ca="1" si="10"/>
        <v>3.3333333334439885E-5</v>
      </c>
      <c r="Q42" s="25">
        <f t="shared" ca="1" si="12"/>
        <v>6.1111620376642927E-6</v>
      </c>
      <c r="R42" s="26">
        <f t="shared" ca="1" si="11"/>
        <v>5.8140063665414025E-4</v>
      </c>
      <c r="S42" s="27">
        <f t="shared" ca="1" si="7"/>
        <v>1</v>
      </c>
    </row>
    <row r="43" spans="1:19" x14ac:dyDescent="0.3">
      <c r="A43" s="44" t="s">
        <v>35</v>
      </c>
      <c r="B43" s="45">
        <v>3</v>
      </c>
      <c r="E43" s="24">
        <f t="shared" si="1"/>
        <v>42</v>
      </c>
      <c r="F43" s="108">
        <v>43528</v>
      </c>
      <c r="G43" s="109">
        <v>5.4276999999999997</v>
      </c>
      <c r="H43" s="28">
        <f t="shared" si="2"/>
        <v>5.4545000000000003</v>
      </c>
      <c r="I43" s="7">
        <f t="shared" si="3"/>
        <v>-2.6800000000000601E-2</v>
      </c>
      <c r="J43" s="7">
        <f t="shared" si="4"/>
        <v>7.1824000000003218E-4</v>
      </c>
      <c r="K43" s="7">
        <f t="shared" si="5"/>
        <v>2.6800000000000601E-2</v>
      </c>
      <c r="L43" s="25">
        <f t="shared" si="6"/>
        <v>4.9376347255744796E-3</v>
      </c>
      <c r="M43" s="7">
        <f t="shared" ca="1" si="0"/>
        <v>5.4515000000000002</v>
      </c>
      <c r="N43" s="7">
        <f t="shared" ca="1" si="8"/>
        <v>-2.3800000000000487E-2</v>
      </c>
      <c r="O43" s="7">
        <f t="shared" ca="1" si="9"/>
        <v>5.6644000000002318E-4</v>
      </c>
      <c r="P43" s="7">
        <f t="shared" ca="1" si="10"/>
        <v>2.3800000000000487E-2</v>
      </c>
      <c r="Q43" s="25">
        <f t="shared" ca="1" si="12"/>
        <v>4.3849144204728503E-3</v>
      </c>
      <c r="R43" s="26">
        <f t="shared" ca="1" si="11"/>
        <v>-2.3251932696680785E-2</v>
      </c>
      <c r="S43" s="27">
        <f t="shared" ca="1" si="7"/>
        <v>1</v>
      </c>
    </row>
    <row r="44" spans="1:19" x14ac:dyDescent="0.3">
      <c r="A44" s="29" t="s">
        <v>51</v>
      </c>
      <c r="B44" s="43">
        <v>0.13</v>
      </c>
      <c r="E44" s="24">
        <f t="shared" si="1"/>
        <v>43</v>
      </c>
      <c r="F44" s="108">
        <v>43529</v>
      </c>
      <c r="G44" s="109">
        <v>5.4991000000000003</v>
      </c>
      <c r="H44" s="28">
        <f t="shared" si="2"/>
        <v>5.4276999999999997</v>
      </c>
      <c r="I44" s="7">
        <f t="shared" si="3"/>
        <v>7.1400000000000574E-2</v>
      </c>
      <c r="J44" s="7">
        <f t="shared" si="4"/>
        <v>5.0979600000000819E-3</v>
      </c>
      <c r="K44" s="7">
        <f t="shared" si="5"/>
        <v>7.1400000000000574E-2</v>
      </c>
      <c r="L44" s="25">
        <f t="shared" si="6"/>
        <v>1.298394282700816E-2</v>
      </c>
      <c r="M44" s="7">
        <f t="shared" ca="1" si="0"/>
        <v>5.4396000000000013</v>
      </c>
      <c r="N44" s="7">
        <f t="shared" ca="1" si="8"/>
        <v>5.9499999999998998E-2</v>
      </c>
      <c r="O44" s="7">
        <f t="shared" ca="1" si="9"/>
        <v>3.5402499999998807E-3</v>
      </c>
      <c r="P44" s="7">
        <f t="shared" ca="1" si="10"/>
        <v>5.9499999999998998E-2</v>
      </c>
      <c r="Q44" s="25">
        <f t="shared" ca="1" si="12"/>
        <v>1.0819952355839864E-2</v>
      </c>
      <c r="R44" s="26">
        <f t="shared" ca="1" si="11"/>
        <v>6.00480673033187E-2</v>
      </c>
      <c r="S44" s="27">
        <f t="shared" ca="1" si="7"/>
        <v>1</v>
      </c>
    </row>
    <row r="45" spans="1:19" x14ac:dyDescent="0.3">
      <c r="A45" s="44" t="s">
        <v>35</v>
      </c>
      <c r="B45" s="45">
        <v>3</v>
      </c>
      <c r="E45" s="24">
        <f t="shared" si="1"/>
        <v>44</v>
      </c>
      <c r="F45" s="108">
        <v>43530</v>
      </c>
      <c r="G45" s="109">
        <v>5.4455999999999998</v>
      </c>
      <c r="H45" s="28">
        <f t="shared" si="2"/>
        <v>5.4991000000000003</v>
      </c>
      <c r="I45" s="7">
        <f t="shared" si="3"/>
        <v>-5.3500000000000547E-2</v>
      </c>
      <c r="J45" s="7">
        <f t="shared" si="4"/>
        <v>2.8622500000000588E-3</v>
      </c>
      <c r="K45" s="7">
        <f t="shared" si="5"/>
        <v>5.3500000000000547E-2</v>
      </c>
      <c r="L45" s="25">
        <f t="shared" si="6"/>
        <v>9.8244454238285133E-3</v>
      </c>
      <c r="M45" s="7">
        <f t="shared" ca="1" si="0"/>
        <v>5.4604333333333344</v>
      </c>
      <c r="N45" s="7">
        <f t="shared" ca="1" si="8"/>
        <v>-1.4833333333334586E-2</v>
      </c>
      <c r="O45" s="7">
        <f t="shared" ca="1" si="9"/>
        <v>2.2002777777781494E-4</v>
      </c>
      <c r="P45" s="7">
        <f t="shared" ca="1" si="10"/>
        <v>1.4833333333334586E-2</v>
      </c>
      <c r="Q45" s="25">
        <f t="shared" ca="1" si="12"/>
        <v>2.7239116595663632E-3</v>
      </c>
      <c r="R45" s="26">
        <f t="shared" ca="1" si="11"/>
        <v>-1.4285266030014886E-2</v>
      </c>
      <c r="S45" s="27">
        <f t="shared" ca="1" si="7"/>
        <v>1</v>
      </c>
    </row>
    <row r="46" spans="1:19" x14ac:dyDescent="0.3">
      <c r="A46" s="38" t="s">
        <v>58</v>
      </c>
      <c r="B46" s="46">
        <v>2.0619999999999999E-2</v>
      </c>
      <c r="E46" s="24">
        <f t="shared" si="1"/>
        <v>45</v>
      </c>
      <c r="F46" s="108">
        <v>43531</v>
      </c>
      <c r="G46" s="109">
        <v>5.3830999999999998</v>
      </c>
      <c r="H46" s="28">
        <f t="shared" si="2"/>
        <v>5.4455999999999998</v>
      </c>
      <c r="I46" s="7">
        <f t="shared" si="3"/>
        <v>-6.25E-2</v>
      </c>
      <c r="J46" s="7">
        <f t="shared" si="4"/>
        <v>3.90625E-3</v>
      </c>
      <c r="K46" s="7">
        <f t="shared" si="5"/>
        <v>6.25E-2</v>
      </c>
      <c r="L46" s="25">
        <f t="shared" si="6"/>
        <v>1.1610410358343705E-2</v>
      </c>
      <c r="M46" s="7">
        <f t="shared" ca="1" si="0"/>
        <v>5.457466666666666</v>
      </c>
      <c r="N46" s="7">
        <f t="shared" ca="1" si="8"/>
        <v>-7.4366666666666248E-2</v>
      </c>
      <c r="O46" s="7">
        <f t="shared" ca="1" si="9"/>
        <v>5.5304011111110491E-3</v>
      </c>
      <c r="P46" s="7">
        <f t="shared" ca="1" si="10"/>
        <v>7.4366666666666248E-2</v>
      </c>
      <c r="Q46" s="25">
        <f t="shared" ca="1" si="12"/>
        <v>1.3814840271714486E-2</v>
      </c>
      <c r="R46" s="26">
        <f t="shared" ca="1" si="11"/>
        <v>-7.3818599363346546E-2</v>
      </c>
      <c r="S46" s="27">
        <f t="shared" ca="1" si="7"/>
        <v>0</v>
      </c>
    </row>
    <row r="47" spans="1:19" x14ac:dyDescent="0.3">
      <c r="A47" s="44" t="s">
        <v>35</v>
      </c>
      <c r="B47" s="45">
        <v>3</v>
      </c>
      <c r="E47" s="24">
        <f t="shared" si="1"/>
        <v>46</v>
      </c>
      <c r="F47" s="108">
        <v>43532</v>
      </c>
      <c r="G47" s="109">
        <v>5.4188000000000001</v>
      </c>
      <c r="H47" s="28">
        <f t="shared" si="2"/>
        <v>5.3830999999999998</v>
      </c>
      <c r="I47" s="7">
        <f t="shared" si="3"/>
        <v>3.5700000000000287E-2</v>
      </c>
      <c r="J47" s="7">
        <f t="shared" si="4"/>
        <v>1.2744900000000205E-3</v>
      </c>
      <c r="K47" s="7">
        <f t="shared" si="5"/>
        <v>3.5700000000000287E-2</v>
      </c>
      <c r="L47" s="25">
        <f t="shared" si="6"/>
        <v>6.5881745035801815E-3</v>
      </c>
      <c r="M47" s="7">
        <f t="shared" ca="1" si="0"/>
        <v>5.4425999999999997</v>
      </c>
      <c r="N47" s="7">
        <f t="shared" ca="1" si="8"/>
        <v>-2.3799999999999599E-2</v>
      </c>
      <c r="O47" s="7">
        <f t="shared" ca="1" si="9"/>
        <v>5.664399999999809E-4</v>
      </c>
      <c r="P47" s="7">
        <f t="shared" ca="1" si="10"/>
        <v>2.3799999999999599E-2</v>
      </c>
      <c r="Q47" s="25">
        <f t="shared" ca="1" si="12"/>
        <v>4.3921163357200114E-3</v>
      </c>
      <c r="R47" s="26">
        <f t="shared" ca="1" si="11"/>
        <v>-2.3251932696679897E-2</v>
      </c>
      <c r="S47" s="27">
        <f t="shared" ca="1" si="7"/>
        <v>0</v>
      </c>
    </row>
    <row r="48" spans="1:19" x14ac:dyDescent="0.3">
      <c r="A48" s="41"/>
      <c r="B48" s="47"/>
      <c r="E48" s="24">
        <f t="shared" si="1"/>
        <v>47</v>
      </c>
      <c r="F48" s="108">
        <v>43535</v>
      </c>
      <c r="G48" s="109">
        <v>5.4813000000000001</v>
      </c>
      <c r="H48" s="28">
        <f t="shared" si="2"/>
        <v>5.4188000000000001</v>
      </c>
      <c r="I48" s="7">
        <f t="shared" si="3"/>
        <v>6.25E-2</v>
      </c>
      <c r="J48" s="7">
        <f t="shared" si="4"/>
        <v>3.90625E-3</v>
      </c>
      <c r="K48" s="7">
        <f t="shared" si="5"/>
        <v>6.25E-2</v>
      </c>
      <c r="L48" s="25">
        <f t="shared" si="6"/>
        <v>1.1402404539069199E-2</v>
      </c>
      <c r="M48" s="7">
        <f t="shared" ca="1" si="0"/>
        <v>5.4158333333333326</v>
      </c>
      <c r="N48" s="7">
        <f t="shared" ca="1" si="8"/>
        <v>6.546666666666745E-2</v>
      </c>
      <c r="O48" s="7">
        <f t="shared" ca="1" si="9"/>
        <v>4.2858844444445474E-3</v>
      </c>
      <c r="P48" s="7">
        <f t="shared" ca="1" si="10"/>
        <v>6.546666666666745E-2</v>
      </c>
      <c r="Q48" s="25">
        <f t="shared" ca="1" si="12"/>
        <v>1.1943638674523827E-2</v>
      </c>
      <c r="R48" s="26">
        <f t="shared" ca="1" si="11"/>
        <v>6.6014733969987152E-2</v>
      </c>
      <c r="S48" s="27">
        <f t="shared" ca="1" si="7"/>
        <v>1</v>
      </c>
    </row>
    <row r="49" spans="1:19" x14ac:dyDescent="0.3">
      <c r="A49" s="190" t="s">
        <v>53</v>
      </c>
      <c r="B49" s="190"/>
      <c r="E49" s="24">
        <f t="shared" si="1"/>
        <v>48</v>
      </c>
      <c r="F49" s="108">
        <v>43536</v>
      </c>
      <c r="G49" s="109">
        <v>5.5347999999999997</v>
      </c>
      <c r="H49" s="28">
        <f t="shared" si="2"/>
        <v>5.4813000000000001</v>
      </c>
      <c r="I49" s="7">
        <f t="shared" si="3"/>
        <v>5.3499999999999659E-2</v>
      </c>
      <c r="J49" s="7">
        <f t="shared" si="4"/>
        <v>2.8622499999999633E-3</v>
      </c>
      <c r="K49" s="7">
        <f t="shared" si="5"/>
        <v>5.3499999999999659E-2</v>
      </c>
      <c r="L49" s="25">
        <f t="shared" si="6"/>
        <v>9.6661125966610653E-3</v>
      </c>
      <c r="M49" s="7">
        <f t="shared" ca="1" si="0"/>
        <v>5.4277333333333333</v>
      </c>
      <c r="N49" s="7">
        <f t="shared" ca="1" si="8"/>
        <v>0.10706666666666642</v>
      </c>
      <c r="O49" s="7">
        <f t="shared" ca="1" si="9"/>
        <v>1.1463271111111058E-2</v>
      </c>
      <c r="P49" s="7">
        <f t="shared" ca="1" si="10"/>
        <v>0.10706666666666642</v>
      </c>
      <c r="Q49" s="25">
        <f t="shared" ca="1" si="12"/>
        <v>1.9344270193442658E-2</v>
      </c>
      <c r="R49" s="26">
        <f t="shared" ca="1" si="11"/>
        <v>0.10761473396998612</v>
      </c>
      <c r="S49" s="27">
        <f t="shared" ca="1" si="7"/>
        <v>0</v>
      </c>
    </row>
    <row r="50" spans="1:19" x14ac:dyDescent="0.3">
      <c r="A50" s="29" t="s">
        <v>50</v>
      </c>
      <c r="B50" s="43">
        <v>0.08</v>
      </c>
      <c r="E50" s="24">
        <f t="shared" si="1"/>
        <v>49</v>
      </c>
      <c r="F50" s="108">
        <v>43537</v>
      </c>
      <c r="G50" s="109">
        <v>5.4813000000000001</v>
      </c>
      <c r="H50" s="28">
        <f t="shared" si="2"/>
        <v>5.5347999999999997</v>
      </c>
      <c r="I50" s="7">
        <f t="shared" si="3"/>
        <v>-5.3499999999999659E-2</v>
      </c>
      <c r="J50" s="7">
        <f t="shared" si="4"/>
        <v>2.8622499999999633E-3</v>
      </c>
      <c r="K50" s="7">
        <f t="shared" si="5"/>
        <v>5.3499999999999659E-2</v>
      </c>
      <c r="L50" s="25">
        <f t="shared" si="6"/>
        <v>9.7604582854431722E-3</v>
      </c>
      <c r="M50" s="7">
        <f t="shared" ca="1" si="0"/>
        <v>5.4782999999999999</v>
      </c>
      <c r="N50" s="7">
        <f t="shared" ca="1" si="8"/>
        <v>3.0000000000001137E-3</v>
      </c>
      <c r="O50" s="7">
        <f t="shared" ca="1" si="9"/>
        <v>9.0000000000006829E-6</v>
      </c>
      <c r="P50" s="7">
        <f t="shared" ca="1" si="10"/>
        <v>3.0000000000001137E-3</v>
      </c>
      <c r="Q50" s="25">
        <f t="shared" ca="1" si="12"/>
        <v>5.4731541787534233E-4</v>
      </c>
      <c r="R50" s="26">
        <f t="shared" ca="1" si="11"/>
        <v>3.5480673033198139E-3</v>
      </c>
      <c r="S50" s="27">
        <f t="shared" ca="1" si="7"/>
        <v>0</v>
      </c>
    </row>
    <row r="51" spans="1:19" x14ac:dyDescent="0.3">
      <c r="A51" s="44" t="s">
        <v>35</v>
      </c>
      <c r="B51" s="45">
        <v>3</v>
      </c>
      <c r="E51" s="24">
        <f>E50+1</f>
        <v>50</v>
      </c>
      <c r="F51" s="108">
        <v>43538</v>
      </c>
      <c r="G51" s="109">
        <v>5.5526999999999997</v>
      </c>
      <c r="H51" s="28">
        <f>G50</f>
        <v>5.4813000000000001</v>
      </c>
      <c r="I51" s="7">
        <f t="shared" si="3"/>
        <v>7.1399999999999686E-2</v>
      </c>
      <c r="J51" s="7">
        <f t="shared" si="4"/>
        <v>5.0979599999999552E-3</v>
      </c>
      <c r="K51" s="7">
        <f t="shared" si="5"/>
        <v>7.1399999999999686E-2</v>
      </c>
      <c r="L51" s="25">
        <f t="shared" si="6"/>
        <v>1.2858609325193093E-2</v>
      </c>
      <c r="M51" s="7">
        <f t="shared" ca="1" si="0"/>
        <v>5.499133333333333</v>
      </c>
      <c r="N51" s="7">
        <f t="shared" ca="1" si="8"/>
        <v>5.3566666666666762E-2</v>
      </c>
      <c r="O51" s="7">
        <f t="shared" ca="1" si="9"/>
        <v>2.8693877777777881E-3</v>
      </c>
      <c r="P51" s="7">
        <f t="shared" ca="1" si="10"/>
        <v>5.3566666666666762E-2</v>
      </c>
      <c r="Q51" s="25">
        <f t="shared" ca="1" si="12"/>
        <v>9.6469585366878753E-3</v>
      </c>
      <c r="R51" s="26">
        <f t="shared" ca="1" si="11"/>
        <v>5.4114733969986464E-2</v>
      </c>
      <c r="S51" s="27">
        <f ca="1">IF(N50*N51&lt;0,1,0)</f>
        <v>0</v>
      </c>
    </row>
    <row r="52" spans="1:19" x14ac:dyDescent="0.3">
      <c r="A52" s="29" t="s">
        <v>51</v>
      </c>
      <c r="B52" s="43">
        <v>0.08</v>
      </c>
      <c r="E52" s="24">
        <f t="shared" si="1"/>
        <v>51</v>
      </c>
      <c r="F52" s="108">
        <v>43539</v>
      </c>
      <c r="G52" s="109">
        <v>5.7045000000000003</v>
      </c>
      <c r="H52" s="28">
        <f t="shared" si="2"/>
        <v>5.5526999999999997</v>
      </c>
      <c r="I52" s="7">
        <f t="shared" si="3"/>
        <v>0.1518000000000006</v>
      </c>
      <c r="J52" s="7">
        <f t="shared" si="4"/>
        <v>2.3043240000000183E-2</v>
      </c>
      <c r="K52" s="7">
        <f t="shared" si="5"/>
        <v>0.1518000000000006</v>
      </c>
      <c r="L52" s="25">
        <f t="shared" si="6"/>
        <v>2.6610570602156297E-2</v>
      </c>
      <c r="M52" s="7">
        <f t="shared" ca="1" si="0"/>
        <v>5.5229333333333335</v>
      </c>
      <c r="N52" s="7">
        <f t="shared" ca="1" si="8"/>
        <v>0.18156666666666688</v>
      </c>
      <c r="O52" s="7">
        <f t="shared" ca="1" si="9"/>
        <v>3.2966454444444522E-2</v>
      </c>
      <c r="P52" s="7">
        <f t="shared" ca="1" si="10"/>
        <v>0.18156666666666688</v>
      </c>
      <c r="Q52" s="25">
        <f t="shared" ca="1" si="12"/>
        <v>3.1828673269640964E-2</v>
      </c>
      <c r="R52" s="26">
        <f t="shared" ca="1" si="11"/>
        <v>0.18211473396998656</v>
      </c>
      <c r="S52" s="27">
        <f t="shared" ca="1" si="7"/>
        <v>0</v>
      </c>
    </row>
    <row r="53" spans="1:19" x14ac:dyDescent="0.3">
      <c r="A53" s="44" t="s">
        <v>35</v>
      </c>
      <c r="B53" s="45">
        <v>3</v>
      </c>
      <c r="E53" s="24">
        <f t="shared" si="1"/>
        <v>52</v>
      </c>
      <c r="F53" s="108">
        <v>43542</v>
      </c>
      <c r="G53" s="109">
        <v>5.6509</v>
      </c>
      <c r="H53" s="28">
        <f t="shared" si="2"/>
        <v>5.7045000000000003</v>
      </c>
      <c r="I53" s="7">
        <f t="shared" si="3"/>
        <v>-5.3600000000000314E-2</v>
      </c>
      <c r="J53" s="7">
        <f t="shared" si="4"/>
        <v>2.8729600000000338E-3</v>
      </c>
      <c r="K53" s="7">
        <f t="shared" si="5"/>
        <v>5.3600000000000314E-2</v>
      </c>
      <c r="L53" s="25">
        <f t="shared" si="6"/>
        <v>9.4852147445540196E-3</v>
      </c>
      <c r="M53" s="7">
        <f t="shared" ca="1" si="0"/>
        <v>5.5794999999999995</v>
      </c>
      <c r="N53" s="7">
        <f t="shared" ca="1" si="8"/>
        <v>7.1400000000000574E-2</v>
      </c>
      <c r="O53" s="7">
        <f t="shared" ca="1" si="9"/>
        <v>5.0979600000000819E-3</v>
      </c>
      <c r="P53" s="7">
        <f t="shared" ca="1" si="10"/>
        <v>7.1400000000000574E-2</v>
      </c>
      <c r="Q53" s="25">
        <f t="shared" ca="1" si="12"/>
        <v>1.2635155461961914E-2</v>
      </c>
      <c r="R53" s="26">
        <f t="shared" ca="1" si="11"/>
        <v>7.1948067303320276E-2</v>
      </c>
      <c r="S53" s="27">
        <f t="shared" ca="1" si="7"/>
        <v>0</v>
      </c>
    </row>
    <row r="54" spans="1:19" x14ac:dyDescent="0.3">
      <c r="A54" s="29" t="s">
        <v>52</v>
      </c>
      <c r="B54" s="46">
        <v>2.0619999999999999E-2</v>
      </c>
      <c r="E54" s="24">
        <f t="shared" si="1"/>
        <v>53</v>
      </c>
      <c r="F54" s="108">
        <v>43543</v>
      </c>
      <c r="G54" s="109">
        <v>5.6687000000000003</v>
      </c>
      <c r="H54" s="28">
        <f t="shared" si="2"/>
        <v>5.6509</v>
      </c>
      <c r="I54" s="7">
        <f t="shared" si="3"/>
        <v>1.780000000000026E-2</v>
      </c>
      <c r="J54" s="7">
        <f t="shared" si="4"/>
        <v>3.1684000000000925E-4</v>
      </c>
      <c r="K54" s="7">
        <f t="shared" si="5"/>
        <v>1.780000000000026E-2</v>
      </c>
      <c r="L54" s="25">
        <f t="shared" si="6"/>
        <v>3.1400497468555858E-3</v>
      </c>
      <c r="M54" s="7">
        <f t="shared" ca="1" si="0"/>
        <v>5.6360333333333337</v>
      </c>
      <c r="N54" s="7">
        <f t="shared" ca="1" si="8"/>
        <v>3.2666666666666622E-2</v>
      </c>
      <c r="O54" s="7">
        <f t="shared" ca="1" si="9"/>
        <v>1.0671111111111081E-3</v>
      </c>
      <c r="P54" s="7">
        <f t="shared" ca="1" si="10"/>
        <v>3.2666666666666622E-2</v>
      </c>
      <c r="Q54" s="25">
        <f t="shared" ca="1" si="12"/>
        <v>5.7626381122067877E-3</v>
      </c>
      <c r="R54" s="26">
        <f t="shared" ca="1" si="11"/>
        <v>3.3214733969986324E-2</v>
      </c>
      <c r="S54" s="27">
        <f t="shared" ca="1" si="7"/>
        <v>0</v>
      </c>
    </row>
    <row r="55" spans="1:19" x14ac:dyDescent="0.3">
      <c r="A55" s="44" t="s">
        <v>35</v>
      </c>
      <c r="B55" s="45">
        <v>3</v>
      </c>
      <c r="E55" s="24">
        <f t="shared" si="1"/>
        <v>54</v>
      </c>
      <c r="F55" s="108">
        <v>43544</v>
      </c>
      <c r="G55" s="109">
        <v>5.6151999999999997</v>
      </c>
      <c r="H55" s="28">
        <f t="shared" si="2"/>
        <v>5.6687000000000003</v>
      </c>
      <c r="I55" s="7">
        <f t="shared" si="3"/>
        <v>-5.3500000000000547E-2</v>
      </c>
      <c r="J55" s="7">
        <f t="shared" si="4"/>
        <v>2.8622500000000588E-3</v>
      </c>
      <c r="K55" s="7">
        <f t="shared" si="5"/>
        <v>5.3500000000000547E-2</v>
      </c>
      <c r="L55" s="25">
        <f t="shared" si="6"/>
        <v>9.5277105000713333E-3</v>
      </c>
      <c r="M55" s="7">
        <f t="shared" ca="1" si="0"/>
        <v>5.6747000000000005</v>
      </c>
      <c r="N55" s="7">
        <f t="shared" ca="1" si="8"/>
        <v>-5.9500000000000774E-2</v>
      </c>
      <c r="O55" s="7">
        <f t="shared" ca="1" si="9"/>
        <v>3.5402500000000924E-3</v>
      </c>
      <c r="P55" s="7">
        <f t="shared" ca="1" si="10"/>
        <v>5.9500000000000774E-2</v>
      </c>
      <c r="Q55" s="25">
        <f t="shared" ca="1" si="12"/>
        <v>1.0596238780453194E-2</v>
      </c>
      <c r="R55" s="26">
        <f t="shared" ca="1" si="11"/>
        <v>-5.8951932696681072E-2</v>
      </c>
      <c r="S55" s="27">
        <f t="shared" ca="1" si="7"/>
        <v>1</v>
      </c>
    </row>
    <row r="56" spans="1:19" x14ac:dyDescent="0.3">
      <c r="E56" s="24">
        <f t="shared" si="1"/>
        <v>55</v>
      </c>
      <c r="F56" s="108">
        <v>43545</v>
      </c>
      <c r="G56" s="109">
        <v>5.5884</v>
      </c>
      <c r="H56" s="28">
        <f t="shared" si="2"/>
        <v>5.6151999999999997</v>
      </c>
      <c r="I56" s="7">
        <f t="shared" si="3"/>
        <v>-2.6799999999999713E-2</v>
      </c>
      <c r="J56" s="7">
        <f t="shared" si="4"/>
        <v>7.1823999999998459E-4</v>
      </c>
      <c r="K56" s="7">
        <f t="shared" si="5"/>
        <v>2.6799999999999713E-2</v>
      </c>
      <c r="L56" s="25">
        <f t="shared" si="6"/>
        <v>4.7956481282656416E-3</v>
      </c>
      <c r="M56" s="7">
        <f t="shared" ca="1" si="0"/>
        <v>5.6449333333333342</v>
      </c>
      <c r="N56" s="7">
        <f t="shared" ca="1" si="8"/>
        <v>-5.6533333333334213E-2</v>
      </c>
      <c r="O56" s="7">
        <f t="shared" ca="1" si="9"/>
        <v>3.196017777777877E-3</v>
      </c>
      <c r="P56" s="7">
        <f t="shared" ca="1" si="10"/>
        <v>5.6533333333334213E-2</v>
      </c>
      <c r="Q56" s="25">
        <f t="shared" ca="1" si="12"/>
        <v>1.0116193066590475E-2</v>
      </c>
      <c r="R56" s="26">
        <f t="shared" ca="1" si="11"/>
        <v>-5.5985266030014511E-2</v>
      </c>
      <c r="S56" s="27">
        <f t="shared" ca="1" si="7"/>
        <v>0</v>
      </c>
    </row>
    <row r="57" spans="1:19" x14ac:dyDescent="0.3">
      <c r="E57" s="24">
        <f t="shared" si="1"/>
        <v>56</v>
      </c>
      <c r="F57" s="108">
        <v>43546</v>
      </c>
      <c r="G57" s="109">
        <v>5.2492000000000001</v>
      </c>
      <c r="H57" s="28">
        <f t="shared" si="2"/>
        <v>5.5884</v>
      </c>
      <c r="I57" s="7">
        <f t="shared" si="3"/>
        <v>-0.33919999999999995</v>
      </c>
      <c r="J57" s="7">
        <f t="shared" si="4"/>
        <v>0.11505663999999996</v>
      </c>
      <c r="K57" s="7">
        <f t="shared" si="5"/>
        <v>0.33919999999999995</v>
      </c>
      <c r="L57" s="25">
        <f t="shared" si="6"/>
        <v>6.461937057075362E-2</v>
      </c>
      <c r="M57" s="7">
        <f t="shared" ca="1" si="0"/>
        <v>5.6240999999999994</v>
      </c>
      <c r="N57" s="7">
        <f t="shared" ca="1" si="8"/>
        <v>-0.37489999999999934</v>
      </c>
      <c r="O57" s="7">
        <f t="shared" ca="1" si="9"/>
        <v>0.1405500099999995</v>
      </c>
      <c r="P57" s="7">
        <f t="shared" ca="1" si="10"/>
        <v>0.37489999999999934</v>
      </c>
      <c r="Q57" s="25">
        <f t="shared" ca="1" si="12"/>
        <v>7.1420406919149457E-2</v>
      </c>
      <c r="R57" s="26">
        <f t="shared" ca="1" si="11"/>
        <v>-0.37435193269667966</v>
      </c>
      <c r="S57" s="27">
        <f t="shared" ca="1" si="7"/>
        <v>0</v>
      </c>
    </row>
    <row r="58" spans="1:19" x14ac:dyDescent="0.3">
      <c r="E58" s="24">
        <f t="shared" si="1"/>
        <v>57</v>
      </c>
      <c r="F58" s="108">
        <v>43549</v>
      </c>
      <c r="G58" s="109">
        <v>5.2401999999999997</v>
      </c>
      <c r="H58" s="28">
        <f t="shared" si="2"/>
        <v>5.2492000000000001</v>
      </c>
      <c r="I58" s="7">
        <f t="shared" si="3"/>
        <v>-9.0000000000003411E-3</v>
      </c>
      <c r="J58" s="7">
        <f t="shared" si="4"/>
        <v>8.1000000000006143E-5</v>
      </c>
      <c r="K58" s="7">
        <f t="shared" si="5"/>
        <v>9.0000000000003411E-3</v>
      </c>
      <c r="L58" s="25">
        <f t="shared" si="6"/>
        <v>1.7174916987901876E-3</v>
      </c>
      <c r="M58" s="7">
        <f t="shared" ca="1" si="0"/>
        <v>5.4842666666666666</v>
      </c>
      <c r="N58" s="7">
        <f t="shared" ca="1" si="8"/>
        <v>-0.24406666666666688</v>
      </c>
      <c r="O58" s="7">
        <f t="shared" ca="1" si="9"/>
        <v>5.9568537777777882E-2</v>
      </c>
      <c r="P58" s="7">
        <f t="shared" ca="1" si="10"/>
        <v>0.24406666666666688</v>
      </c>
      <c r="Q58" s="25">
        <f t="shared" ca="1" si="12"/>
        <v>4.6575830439041808E-2</v>
      </c>
      <c r="R58" s="26">
        <f t="shared" ca="1" si="11"/>
        <v>-0.24351859936334719</v>
      </c>
      <c r="S58" s="27">
        <f t="shared" ca="1" si="7"/>
        <v>0</v>
      </c>
    </row>
    <row r="59" spans="1:19" x14ac:dyDescent="0.3">
      <c r="E59" s="24">
        <f t="shared" si="1"/>
        <v>58</v>
      </c>
      <c r="F59" s="108">
        <v>43550</v>
      </c>
      <c r="G59" s="109">
        <v>5.1955999999999998</v>
      </c>
      <c r="H59" s="28">
        <f t="shared" si="2"/>
        <v>5.2401999999999997</v>
      </c>
      <c r="I59" s="7">
        <f t="shared" si="3"/>
        <v>-4.4599999999999973E-2</v>
      </c>
      <c r="J59" s="7">
        <f t="shared" si="4"/>
        <v>1.9891599999999976E-3</v>
      </c>
      <c r="K59" s="7">
        <f t="shared" si="5"/>
        <v>4.4599999999999973E-2</v>
      </c>
      <c r="L59" s="25">
        <f t="shared" si="6"/>
        <v>8.5841866194472198E-3</v>
      </c>
      <c r="M59" s="7">
        <f t="shared" ca="1" si="0"/>
        <v>5.3592666666666666</v>
      </c>
      <c r="N59" s="7">
        <f t="shared" ca="1" si="8"/>
        <v>-0.16366666666666685</v>
      </c>
      <c r="O59" s="7">
        <f t="shared" ca="1" si="9"/>
        <v>2.6786777777777836E-2</v>
      </c>
      <c r="P59" s="7">
        <f t="shared" ca="1" si="10"/>
        <v>0.16366666666666685</v>
      </c>
      <c r="Q59" s="25">
        <f t="shared" ca="1" si="12"/>
        <v>3.1501013678240597E-2</v>
      </c>
      <c r="R59" s="26">
        <f t="shared" ca="1" si="11"/>
        <v>-0.16311859936334716</v>
      </c>
      <c r="S59" s="27">
        <f t="shared" ca="1" si="7"/>
        <v>0</v>
      </c>
    </row>
    <row r="60" spans="1:19" x14ac:dyDescent="0.3">
      <c r="E60" s="24">
        <f t="shared" si="1"/>
        <v>59</v>
      </c>
      <c r="F60" s="108">
        <v>43551</v>
      </c>
      <c r="G60" s="109">
        <v>5.1955999999999998</v>
      </c>
      <c r="H60" s="28">
        <f t="shared" si="2"/>
        <v>5.1955999999999998</v>
      </c>
      <c r="I60" s="7">
        <f t="shared" si="3"/>
        <v>0</v>
      </c>
      <c r="J60" s="7">
        <f t="shared" si="4"/>
        <v>0</v>
      </c>
      <c r="K60" s="7">
        <f t="shared" si="5"/>
        <v>0</v>
      </c>
      <c r="L60" s="25">
        <f t="shared" si="6"/>
        <v>0</v>
      </c>
      <c r="M60" s="7">
        <f t="shared" ca="1" si="0"/>
        <v>5.2283333333333326</v>
      </c>
      <c r="N60" s="7">
        <f t="shared" ca="1" si="8"/>
        <v>-3.2733333333332837E-2</v>
      </c>
      <c r="O60" s="7">
        <f t="shared" ca="1" si="9"/>
        <v>1.0714711111110785E-3</v>
      </c>
      <c r="P60" s="7">
        <f t="shared" ca="1" si="10"/>
        <v>3.2733333333332837E-2</v>
      </c>
      <c r="Q60" s="25">
        <f t="shared" ca="1" si="12"/>
        <v>6.3002027356480169E-3</v>
      </c>
      <c r="R60" s="26">
        <f t="shared" ca="1" si="11"/>
        <v>-3.2185266030013135E-2</v>
      </c>
      <c r="S60" s="27">
        <f t="shared" ca="1" si="7"/>
        <v>0</v>
      </c>
    </row>
    <row r="61" spans="1:19" x14ac:dyDescent="0.3">
      <c r="E61" s="24">
        <f t="shared" si="1"/>
        <v>60</v>
      </c>
      <c r="F61" s="108">
        <v>43552</v>
      </c>
      <c r="G61" s="109">
        <v>5.0796000000000001</v>
      </c>
      <c r="H61" s="28">
        <f t="shared" si="2"/>
        <v>5.1955999999999998</v>
      </c>
      <c r="I61" s="7">
        <f t="shared" si="3"/>
        <v>-0.11599999999999966</v>
      </c>
      <c r="J61" s="7">
        <f t="shared" si="4"/>
        <v>1.3455999999999921E-2</v>
      </c>
      <c r="K61" s="7">
        <f t="shared" si="5"/>
        <v>0.11599999999999966</v>
      </c>
      <c r="L61" s="25">
        <f t="shared" si="6"/>
        <v>2.2836443814473514E-2</v>
      </c>
      <c r="M61" s="7">
        <f t="shared" ca="1" si="0"/>
        <v>5.2104666666666661</v>
      </c>
      <c r="N61" s="7">
        <f t="shared" ca="1" si="8"/>
        <v>-0.13086666666666602</v>
      </c>
      <c r="O61" s="7">
        <f t="shared" ca="1" si="9"/>
        <v>1.7126084444444276E-2</v>
      </c>
      <c r="P61" s="7">
        <f t="shared" ca="1" si="10"/>
        <v>0.13086666666666602</v>
      </c>
      <c r="Q61" s="25">
        <f t="shared" ca="1" si="12"/>
        <v>2.5763183452765182E-2</v>
      </c>
      <c r="R61" s="26">
        <f t="shared" ca="1" si="11"/>
        <v>-0.13031859936334633</v>
      </c>
      <c r="S61" s="27">
        <f t="shared" ca="1" si="7"/>
        <v>0</v>
      </c>
    </row>
    <row r="62" spans="1:19" x14ac:dyDescent="0.3">
      <c r="E62" s="24">
        <f t="shared" si="1"/>
        <v>61</v>
      </c>
      <c r="F62" s="108">
        <v>43553</v>
      </c>
      <c r="G62" s="109">
        <v>5.1063000000000001</v>
      </c>
      <c r="H62" s="28">
        <f t="shared" si="2"/>
        <v>5.0796000000000001</v>
      </c>
      <c r="I62" s="7">
        <f t="shared" si="3"/>
        <v>2.6699999999999946E-2</v>
      </c>
      <c r="J62" s="7">
        <f t="shared" si="4"/>
        <v>7.1288999999999717E-4</v>
      </c>
      <c r="K62" s="7">
        <f t="shared" si="5"/>
        <v>2.6699999999999946E-2</v>
      </c>
      <c r="L62" s="25">
        <f t="shared" si="6"/>
        <v>5.228834968568229E-3</v>
      </c>
      <c r="M62" s="7">
        <f t="shared" ca="1" si="0"/>
        <v>5.1569333333333338</v>
      </c>
      <c r="N62" s="7">
        <f t="shared" ca="1" si="8"/>
        <v>-5.0633333333333752E-2</v>
      </c>
      <c r="O62" s="7">
        <f t="shared" ca="1" si="9"/>
        <v>2.5637344444444867E-3</v>
      </c>
      <c r="P62" s="7">
        <f t="shared" ca="1" si="10"/>
        <v>5.0633333333333752E-2</v>
      </c>
      <c r="Q62" s="25">
        <f t="shared" ca="1" si="12"/>
        <v>9.9158555770976538E-3</v>
      </c>
      <c r="R62" s="26">
        <f t="shared" ca="1" si="11"/>
        <v>-5.008526603001405E-2</v>
      </c>
      <c r="S62" s="27">
        <f t="shared" ca="1" si="7"/>
        <v>0</v>
      </c>
    </row>
    <row r="63" spans="1:19" x14ac:dyDescent="0.3">
      <c r="E63" s="24">
        <f t="shared" si="1"/>
        <v>62</v>
      </c>
      <c r="F63" s="108">
        <v>43556</v>
      </c>
      <c r="G63" s="109">
        <v>5.1509999999999998</v>
      </c>
      <c r="H63" s="28">
        <f t="shared" si="2"/>
        <v>5.1063000000000001</v>
      </c>
      <c r="I63" s="7">
        <f t="shared" si="3"/>
        <v>4.469999999999974E-2</v>
      </c>
      <c r="J63" s="7">
        <f t="shared" si="4"/>
        <v>1.9980899999999767E-3</v>
      </c>
      <c r="K63" s="7">
        <f t="shared" si="5"/>
        <v>4.469999999999974E-2</v>
      </c>
      <c r="L63" s="25">
        <f t="shared" si="6"/>
        <v>8.6779266161909809E-3</v>
      </c>
      <c r="M63" s="7">
        <f t="shared" ca="1" si="0"/>
        <v>5.1271666666666667</v>
      </c>
      <c r="N63" s="7">
        <f t="shared" ca="1" si="8"/>
        <v>2.3833333333333151E-2</v>
      </c>
      <c r="O63" s="7">
        <f t="shared" ca="1" si="9"/>
        <v>5.6802777777776908E-4</v>
      </c>
      <c r="P63" s="7">
        <f t="shared" ca="1" si="10"/>
        <v>2.3833333333333151E-2</v>
      </c>
      <c r="Q63" s="25">
        <f t="shared" ca="1" si="12"/>
        <v>4.6269332815634156E-3</v>
      </c>
      <c r="R63" s="26">
        <f t="shared" ca="1" si="11"/>
        <v>2.4381400636652853E-2</v>
      </c>
      <c r="S63" s="27">
        <f t="shared" ca="1" si="7"/>
        <v>1</v>
      </c>
    </row>
    <row r="64" spans="1:19" x14ac:dyDescent="0.3">
      <c r="E64" s="24">
        <f t="shared" si="1"/>
        <v>63</v>
      </c>
      <c r="F64" s="108">
        <v>43557</v>
      </c>
      <c r="G64" s="109">
        <v>5.1867000000000001</v>
      </c>
      <c r="H64" s="28">
        <f t="shared" si="2"/>
        <v>5.1509999999999998</v>
      </c>
      <c r="I64" s="7">
        <f t="shared" si="3"/>
        <v>3.5700000000000287E-2</v>
      </c>
      <c r="J64" s="7">
        <f t="shared" si="4"/>
        <v>1.2744900000000205E-3</v>
      </c>
      <c r="K64" s="7">
        <f t="shared" si="5"/>
        <v>3.5700000000000287E-2</v>
      </c>
      <c r="L64" s="25">
        <f t="shared" si="6"/>
        <v>6.8829891838741945E-3</v>
      </c>
      <c r="M64" s="7">
        <f t="shared" ca="1" si="0"/>
        <v>5.1123000000000003</v>
      </c>
      <c r="N64" s="7">
        <f t="shared" ca="1" si="8"/>
        <v>7.43999999999998E-2</v>
      </c>
      <c r="O64" s="7">
        <f t="shared" ca="1" si="9"/>
        <v>5.5353599999999701E-3</v>
      </c>
      <c r="P64" s="7">
        <f t="shared" ca="1" si="10"/>
        <v>7.43999999999998E-2</v>
      </c>
      <c r="Q64" s="25">
        <f t="shared" ca="1" si="12"/>
        <v>1.4344380820174639E-2</v>
      </c>
      <c r="R64" s="26">
        <f t="shared" ca="1" si="11"/>
        <v>7.4948067303319502E-2</v>
      </c>
      <c r="S64" s="27">
        <f t="shared" ca="1" si="7"/>
        <v>0</v>
      </c>
    </row>
    <row r="65" spans="5:19" x14ac:dyDescent="0.3">
      <c r="E65" s="24">
        <f t="shared" si="1"/>
        <v>64</v>
      </c>
      <c r="F65" s="108">
        <v>43558</v>
      </c>
      <c r="G65" s="109">
        <v>5.2670000000000003</v>
      </c>
      <c r="H65" s="28">
        <f t="shared" si="2"/>
        <v>5.1867000000000001</v>
      </c>
      <c r="I65" s="7">
        <f t="shared" si="3"/>
        <v>8.030000000000026E-2</v>
      </c>
      <c r="J65" s="7">
        <f t="shared" si="4"/>
        <v>6.4480900000000417E-3</v>
      </c>
      <c r="K65" s="7">
        <f t="shared" si="5"/>
        <v>8.030000000000026E-2</v>
      </c>
      <c r="L65" s="25">
        <f t="shared" si="6"/>
        <v>1.5245870514524446E-2</v>
      </c>
      <c r="M65" s="7">
        <f t="shared" ca="1" si="0"/>
        <v>5.1480000000000006</v>
      </c>
      <c r="N65" s="7">
        <f t="shared" ca="1" si="8"/>
        <v>0.11899999999999977</v>
      </c>
      <c r="O65" s="7">
        <f t="shared" ca="1" si="9"/>
        <v>1.4160999999999946E-2</v>
      </c>
      <c r="P65" s="7">
        <f t="shared" ca="1" si="10"/>
        <v>0.11899999999999977</v>
      </c>
      <c r="Q65" s="25">
        <f t="shared" ca="1" si="12"/>
        <v>2.2593506740079698E-2</v>
      </c>
      <c r="R65" s="26">
        <f t="shared" ca="1" si="11"/>
        <v>0.11954806730331947</v>
      </c>
      <c r="S65" s="27">
        <f t="shared" ca="1" si="7"/>
        <v>0</v>
      </c>
    </row>
    <row r="66" spans="5:19" x14ac:dyDescent="0.3">
      <c r="E66" s="24">
        <f t="shared" si="1"/>
        <v>65</v>
      </c>
      <c r="F66" s="108">
        <v>43559</v>
      </c>
      <c r="G66" s="109">
        <v>5.2670000000000003</v>
      </c>
      <c r="H66" s="28">
        <f t="shared" si="2"/>
        <v>5.2670000000000003</v>
      </c>
      <c r="I66" s="7">
        <f t="shared" si="3"/>
        <v>0</v>
      </c>
      <c r="J66" s="7">
        <f t="shared" si="4"/>
        <v>0</v>
      </c>
      <c r="K66" s="7">
        <f t="shared" si="5"/>
        <v>0</v>
      </c>
      <c r="L66" s="25">
        <f t="shared" si="6"/>
        <v>0</v>
      </c>
      <c r="M66" s="7">
        <f t="shared" ref="M66:M129" ca="1" si="14">IF(E66&lt;=span,G66,AVERAGE(OFFSET(G66,-span,0,span,1)))</f>
        <v>5.2015666666666673</v>
      </c>
      <c r="N66" s="7">
        <f t="shared" ca="1" si="8"/>
        <v>6.543333333333301E-2</v>
      </c>
      <c r="O66" s="7">
        <f t="shared" ca="1" si="9"/>
        <v>4.2815211111110691E-3</v>
      </c>
      <c r="P66" s="7">
        <f t="shared" ca="1" si="10"/>
        <v>6.543333333333301E-2</v>
      </c>
      <c r="Q66" s="25">
        <f t="shared" ca="1" si="12"/>
        <v>1.242326435035751E-2</v>
      </c>
      <c r="R66" s="26">
        <f t="shared" ref="R66:R129" ca="1" si="15">N66-AVERAGE(ErorrMA)</f>
        <v>6.5981400636652712E-2</v>
      </c>
      <c r="S66" s="27">
        <f t="shared" ca="1" si="7"/>
        <v>0</v>
      </c>
    </row>
    <row r="67" spans="5:19" x14ac:dyDescent="0.3">
      <c r="E67" s="24">
        <f t="shared" si="1"/>
        <v>66</v>
      </c>
      <c r="F67" s="108">
        <v>43560</v>
      </c>
      <c r="G67" s="109">
        <v>5.2849000000000004</v>
      </c>
      <c r="H67" s="28">
        <f t="shared" si="2"/>
        <v>5.2670000000000003</v>
      </c>
      <c r="I67" s="7">
        <f t="shared" si="3"/>
        <v>1.7900000000000027E-2</v>
      </c>
      <c r="J67" s="7">
        <f t="shared" si="4"/>
        <v>3.2041000000000095E-4</v>
      </c>
      <c r="K67" s="7">
        <f t="shared" si="5"/>
        <v>1.7900000000000027E-2</v>
      </c>
      <c r="L67" s="25">
        <f t="shared" si="6"/>
        <v>3.3870082688414209E-3</v>
      </c>
      <c r="M67" s="7">
        <f t="shared" ca="1" si="14"/>
        <v>5.2402333333333333</v>
      </c>
      <c r="N67" s="7">
        <f t="shared" ref="N67:N130" ca="1" si="16">G67-M67</f>
        <v>4.4666666666667076E-2</v>
      </c>
      <c r="O67" s="7">
        <f t="shared" ref="O67:O130" ca="1" si="17">N67^2</f>
        <v>1.9951111111111476E-3</v>
      </c>
      <c r="P67" s="7">
        <f t="shared" ref="P67:P130" ca="1" si="18">ABS(N67)</f>
        <v>4.4666666666667076E-2</v>
      </c>
      <c r="Q67" s="25">
        <f t="shared" ref="Q67:Q130" ca="1" si="19">P67/G67</f>
        <v>8.4517524771834992E-3</v>
      </c>
      <c r="R67" s="26">
        <f t="shared" ca="1" si="15"/>
        <v>4.5214733969986778E-2</v>
      </c>
      <c r="S67" s="27">
        <f t="shared" ca="1" si="7"/>
        <v>0</v>
      </c>
    </row>
    <row r="68" spans="5:19" x14ac:dyDescent="0.3">
      <c r="E68" s="24">
        <f t="shared" ref="E68:E131" si="20">E67+1</f>
        <v>67</v>
      </c>
      <c r="F68" s="108">
        <v>43563</v>
      </c>
      <c r="G68" s="109">
        <v>5.3205999999999998</v>
      </c>
      <c r="H68" s="28">
        <f t="shared" ref="H68:H131" si="21">G67</f>
        <v>5.2849000000000004</v>
      </c>
      <c r="I68" s="7">
        <f t="shared" ref="I68:I131" si="22">(G68-H68)</f>
        <v>3.5699999999999399E-2</v>
      </c>
      <c r="J68" s="7">
        <f t="shared" ref="J68:J131" si="23">I68^2</f>
        <v>1.2744899999999572E-3</v>
      </c>
      <c r="K68" s="7">
        <f t="shared" ref="K68:K131" si="24">ABS(I68)</f>
        <v>3.5699999999999399E-2</v>
      </c>
      <c r="L68" s="25">
        <f t="shared" ref="L68:L131" si="25">K68/G68</f>
        <v>6.7097695748598654E-3</v>
      </c>
      <c r="M68" s="7">
        <f t="shared" ca="1" si="14"/>
        <v>5.272966666666667</v>
      </c>
      <c r="N68" s="7">
        <f t="shared" ca="1" si="16"/>
        <v>4.763333333333275E-2</v>
      </c>
      <c r="O68" s="7">
        <f t="shared" ca="1" si="17"/>
        <v>2.2689344444443891E-3</v>
      </c>
      <c r="P68" s="7">
        <f t="shared" ca="1" si="18"/>
        <v>4.763333333333275E-2</v>
      </c>
      <c r="Q68" s="25">
        <f t="shared" ca="1" si="19"/>
        <v>8.9526243907327649E-3</v>
      </c>
      <c r="R68" s="26">
        <f t="shared" ca="1" si="15"/>
        <v>4.8181400636652452E-2</v>
      </c>
      <c r="S68" s="27">
        <f t="shared" ref="S68:S131" ca="1" si="26">IF(N67*N68&lt;0,1,0)</f>
        <v>0</v>
      </c>
    </row>
    <row r="69" spans="5:19" x14ac:dyDescent="0.3">
      <c r="E69" s="24">
        <f t="shared" si="20"/>
        <v>68</v>
      </c>
      <c r="F69" s="108">
        <v>43564</v>
      </c>
      <c r="G69" s="109">
        <v>5.2313000000000001</v>
      </c>
      <c r="H69" s="28">
        <f t="shared" si="21"/>
        <v>5.3205999999999998</v>
      </c>
      <c r="I69" s="7">
        <f t="shared" si="22"/>
        <v>-8.9299999999999713E-2</v>
      </c>
      <c r="J69" s="7">
        <f t="shared" si="23"/>
        <v>7.9744899999999487E-3</v>
      </c>
      <c r="K69" s="7">
        <f t="shared" si="24"/>
        <v>8.9299999999999713E-2</v>
      </c>
      <c r="L69" s="25">
        <f t="shared" si="25"/>
        <v>1.7070326687439012E-2</v>
      </c>
      <c r="M69" s="7">
        <f t="shared" ca="1" si="14"/>
        <v>5.2908333333333326</v>
      </c>
      <c r="N69" s="7">
        <f t="shared" ca="1" si="16"/>
        <v>-5.953333333333255E-2</v>
      </c>
      <c r="O69" s="7">
        <f t="shared" ca="1" si="17"/>
        <v>3.5442177777776844E-3</v>
      </c>
      <c r="P69" s="7">
        <f t="shared" ca="1" si="18"/>
        <v>5.953333333333255E-2</v>
      </c>
      <c r="Q69" s="25">
        <f t="shared" ca="1" si="19"/>
        <v>1.1380217791625897E-2</v>
      </c>
      <c r="R69" s="26">
        <f t="shared" ca="1" si="15"/>
        <v>-5.8985266030012848E-2</v>
      </c>
      <c r="S69" s="27">
        <f t="shared" ca="1" si="26"/>
        <v>1</v>
      </c>
    </row>
    <row r="70" spans="5:19" x14ac:dyDescent="0.3">
      <c r="E70" s="24">
        <f t="shared" si="20"/>
        <v>69</v>
      </c>
      <c r="F70" s="108">
        <v>43565</v>
      </c>
      <c r="G70" s="109">
        <v>5.2224000000000004</v>
      </c>
      <c r="H70" s="28">
        <f t="shared" si="21"/>
        <v>5.2313000000000001</v>
      </c>
      <c r="I70" s="7">
        <f t="shared" si="22"/>
        <v>-8.8999999999996859E-3</v>
      </c>
      <c r="J70" s="7">
        <f t="shared" si="23"/>
        <v>7.9209999999994412E-5</v>
      </c>
      <c r="K70" s="7">
        <f t="shared" si="24"/>
        <v>8.8999999999996859E-3</v>
      </c>
      <c r="L70" s="25">
        <f t="shared" si="25"/>
        <v>1.7041973039215084E-3</v>
      </c>
      <c r="M70" s="7">
        <f t="shared" ca="1" si="14"/>
        <v>5.2789333333333337</v>
      </c>
      <c r="N70" s="7">
        <f t="shared" ca="1" si="16"/>
        <v>-5.6533333333333324E-2</v>
      </c>
      <c r="O70" s="7">
        <f t="shared" ca="1" si="17"/>
        <v>3.1960177777777769E-3</v>
      </c>
      <c r="P70" s="7">
        <f t="shared" ca="1" si="18"/>
        <v>5.6533333333333324E-2</v>
      </c>
      <c r="Q70" s="25">
        <f t="shared" ca="1" si="19"/>
        <v>1.0825163398692808E-2</v>
      </c>
      <c r="R70" s="26">
        <f t="shared" ca="1" si="15"/>
        <v>-5.5985266030013622E-2</v>
      </c>
      <c r="S70" s="27">
        <f t="shared" ca="1" si="26"/>
        <v>0</v>
      </c>
    </row>
    <row r="71" spans="5:19" x14ac:dyDescent="0.3">
      <c r="E71" s="24">
        <f t="shared" si="20"/>
        <v>70</v>
      </c>
      <c r="F71" s="108">
        <v>43566</v>
      </c>
      <c r="G71" s="109">
        <v>5.2401999999999997</v>
      </c>
      <c r="H71" s="28">
        <f t="shared" si="21"/>
        <v>5.2224000000000004</v>
      </c>
      <c r="I71" s="7">
        <f t="shared" si="22"/>
        <v>1.7799999999999372E-2</v>
      </c>
      <c r="J71" s="7">
        <f t="shared" si="23"/>
        <v>3.1683999999997765E-4</v>
      </c>
      <c r="K71" s="7">
        <f t="shared" si="24"/>
        <v>1.7799999999999372E-2</v>
      </c>
      <c r="L71" s="25">
        <f t="shared" si="25"/>
        <v>3.3968169153847892E-3</v>
      </c>
      <c r="M71" s="7">
        <f t="shared" ca="1" si="14"/>
        <v>5.2580999999999998</v>
      </c>
      <c r="N71" s="7">
        <f t="shared" ca="1" si="16"/>
        <v>-1.7900000000000027E-2</v>
      </c>
      <c r="O71" s="7">
        <f t="shared" ca="1" si="17"/>
        <v>3.2041000000000095E-4</v>
      </c>
      <c r="P71" s="7">
        <f t="shared" ca="1" si="18"/>
        <v>1.7900000000000027E-2</v>
      </c>
      <c r="Q71" s="25">
        <f t="shared" ca="1" si="19"/>
        <v>3.4159001564825825E-3</v>
      </c>
      <c r="R71" s="26">
        <f t="shared" ca="1" si="15"/>
        <v>-1.7351932696680325E-2</v>
      </c>
      <c r="S71" s="27">
        <f t="shared" ca="1" si="26"/>
        <v>0</v>
      </c>
    </row>
    <row r="72" spans="5:19" x14ac:dyDescent="0.3">
      <c r="E72" s="24">
        <f t="shared" si="20"/>
        <v>71</v>
      </c>
      <c r="F72" s="108">
        <v>43567</v>
      </c>
      <c r="G72" s="109">
        <v>5.3026999999999997</v>
      </c>
      <c r="H72" s="28">
        <f t="shared" si="21"/>
        <v>5.2401999999999997</v>
      </c>
      <c r="I72" s="7">
        <f t="shared" si="22"/>
        <v>6.25E-2</v>
      </c>
      <c r="J72" s="7">
        <f t="shared" si="23"/>
        <v>3.90625E-3</v>
      </c>
      <c r="K72" s="7">
        <f t="shared" si="24"/>
        <v>6.25E-2</v>
      </c>
      <c r="L72" s="25">
        <f t="shared" si="25"/>
        <v>1.1786448413072586E-2</v>
      </c>
      <c r="M72" s="7">
        <f t="shared" ca="1" si="14"/>
        <v>5.2313000000000001</v>
      </c>
      <c r="N72" s="7">
        <f t="shared" ca="1" si="16"/>
        <v>7.1399999999999686E-2</v>
      </c>
      <c r="O72" s="7">
        <f t="shared" ca="1" si="17"/>
        <v>5.0979599999999552E-3</v>
      </c>
      <c r="P72" s="7">
        <f t="shared" ca="1" si="18"/>
        <v>7.1399999999999686E-2</v>
      </c>
      <c r="Q72" s="25">
        <f t="shared" ca="1" si="19"/>
        <v>1.3464838667094064E-2</v>
      </c>
      <c r="R72" s="26">
        <f t="shared" ca="1" si="15"/>
        <v>7.1948067303319388E-2</v>
      </c>
      <c r="S72" s="27">
        <f t="shared" ca="1" si="26"/>
        <v>1</v>
      </c>
    </row>
    <row r="73" spans="5:19" x14ac:dyDescent="0.3">
      <c r="E73" s="24">
        <f t="shared" si="20"/>
        <v>72</v>
      </c>
      <c r="F73" s="108">
        <v>43570</v>
      </c>
      <c r="G73" s="109">
        <v>5.0349000000000004</v>
      </c>
      <c r="H73" s="28">
        <f t="shared" si="21"/>
        <v>5.3026999999999997</v>
      </c>
      <c r="I73" s="7">
        <f t="shared" si="22"/>
        <v>-0.26779999999999937</v>
      </c>
      <c r="J73" s="7">
        <f t="shared" si="23"/>
        <v>7.1716839999999657E-2</v>
      </c>
      <c r="K73" s="7">
        <f t="shared" si="24"/>
        <v>0.26779999999999937</v>
      </c>
      <c r="L73" s="25">
        <f t="shared" si="25"/>
        <v>5.3188742576813712E-2</v>
      </c>
      <c r="M73" s="7">
        <f t="shared" ca="1" si="14"/>
        <v>5.2550999999999997</v>
      </c>
      <c r="N73" s="7">
        <f t="shared" ca="1" si="16"/>
        <v>-0.22019999999999929</v>
      </c>
      <c r="O73" s="7">
        <f t="shared" ca="1" si="17"/>
        <v>4.8488039999999684E-2</v>
      </c>
      <c r="P73" s="7">
        <f t="shared" ca="1" si="18"/>
        <v>0.22019999999999929</v>
      </c>
      <c r="Q73" s="25">
        <f t="shared" ca="1" si="19"/>
        <v>4.3734731573616015E-2</v>
      </c>
      <c r="R73" s="26">
        <f t="shared" ca="1" si="15"/>
        <v>-0.2196519326966796</v>
      </c>
      <c r="S73" s="27">
        <f t="shared" ca="1" si="26"/>
        <v>1</v>
      </c>
    </row>
    <row r="74" spans="5:19" x14ac:dyDescent="0.3">
      <c r="E74" s="24">
        <f t="shared" si="20"/>
        <v>73</v>
      </c>
      <c r="F74" s="108">
        <v>43571</v>
      </c>
      <c r="G74" s="109">
        <v>5.0705999999999998</v>
      </c>
      <c r="H74" s="28">
        <f t="shared" si="21"/>
        <v>5.0349000000000004</v>
      </c>
      <c r="I74" s="7">
        <f t="shared" si="22"/>
        <v>3.5699999999999399E-2</v>
      </c>
      <c r="J74" s="7">
        <f t="shared" si="23"/>
        <v>1.2744899999999572E-3</v>
      </c>
      <c r="K74" s="7">
        <f t="shared" si="24"/>
        <v>3.5699999999999399E-2</v>
      </c>
      <c r="L74" s="25">
        <f t="shared" si="25"/>
        <v>7.0405869127912676E-3</v>
      </c>
      <c r="M74" s="7">
        <f t="shared" ca="1" si="14"/>
        <v>5.1925999999999997</v>
      </c>
      <c r="N74" s="7">
        <f t="shared" ca="1" si="16"/>
        <v>-0.12199999999999989</v>
      </c>
      <c r="O74" s="7">
        <f t="shared" ca="1" si="17"/>
        <v>1.4883999999999972E-2</v>
      </c>
      <c r="P74" s="7">
        <f t="shared" ca="1" si="18"/>
        <v>0.12199999999999989</v>
      </c>
      <c r="Q74" s="25">
        <f t="shared" ca="1" si="19"/>
        <v>2.4060269001696031E-2</v>
      </c>
      <c r="R74" s="26">
        <f t="shared" ca="1" si="15"/>
        <v>-0.12145193269668018</v>
      </c>
      <c r="S74" s="27">
        <f t="shared" ca="1" si="26"/>
        <v>0</v>
      </c>
    </row>
    <row r="75" spans="5:19" x14ac:dyDescent="0.3">
      <c r="E75" s="24">
        <f t="shared" si="20"/>
        <v>74</v>
      </c>
      <c r="F75" s="108">
        <v>43572</v>
      </c>
      <c r="G75" s="109">
        <v>5.1955999999999998</v>
      </c>
      <c r="H75" s="28">
        <f t="shared" si="21"/>
        <v>5.0705999999999998</v>
      </c>
      <c r="I75" s="7">
        <f t="shared" si="22"/>
        <v>0.125</v>
      </c>
      <c r="J75" s="7">
        <f t="shared" si="23"/>
        <v>1.5625E-2</v>
      </c>
      <c r="K75" s="7">
        <f t="shared" si="24"/>
        <v>0.125</v>
      </c>
      <c r="L75" s="25">
        <f t="shared" si="25"/>
        <v>2.4058819000692896E-2</v>
      </c>
      <c r="M75" s="7">
        <f t="shared" ca="1" si="14"/>
        <v>5.1360666666666672</v>
      </c>
      <c r="N75" s="7">
        <f t="shared" ca="1" si="16"/>
        <v>5.953333333333255E-2</v>
      </c>
      <c r="O75" s="7">
        <f t="shared" ca="1" si="17"/>
        <v>3.5442177777776844E-3</v>
      </c>
      <c r="P75" s="7">
        <f t="shared" ca="1" si="18"/>
        <v>5.953333333333255E-2</v>
      </c>
      <c r="Q75" s="25">
        <f t="shared" ca="1" si="19"/>
        <v>1.1458413529396519E-2</v>
      </c>
      <c r="R75" s="26">
        <f t="shared" ca="1" si="15"/>
        <v>6.0081400636652252E-2</v>
      </c>
      <c r="S75" s="27">
        <f t="shared" ca="1" si="26"/>
        <v>1</v>
      </c>
    </row>
    <row r="76" spans="5:19" x14ac:dyDescent="0.3">
      <c r="E76" s="24">
        <f t="shared" si="20"/>
        <v>75</v>
      </c>
      <c r="F76" s="108">
        <v>43573</v>
      </c>
      <c r="G76" s="109">
        <v>5.1867000000000001</v>
      </c>
      <c r="H76" s="28">
        <f t="shared" si="21"/>
        <v>5.1955999999999998</v>
      </c>
      <c r="I76" s="7">
        <f t="shared" si="22"/>
        <v>-8.8999999999996859E-3</v>
      </c>
      <c r="J76" s="7">
        <f t="shared" si="23"/>
        <v>7.9209999999994412E-5</v>
      </c>
      <c r="K76" s="7">
        <f t="shared" si="24"/>
        <v>8.8999999999996859E-3</v>
      </c>
      <c r="L76" s="25">
        <f t="shared" si="25"/>
        <v>1.7159272755315877E-3</v>
      </c>
      <c r="M76" s="7">
        <f t="shared" ca="1" si="14"/>
        <v>5.100366666666666</v>
      </c>
      <c r="N76" s="7">
        <f t="shared" ca="1" si="16"/>
        <v>8.6333333333334039E-2</v>
      </c>
      <c r="O76" s="7">
        <f t="shared" ca="1" si="17"/>
        <v>7.4534444444445663E-3</v>
      </c>
      <c r="P76" s="7">
        <f t="shared" ca="1" si="18"/>
        <v>8.6333333333334039E-2</v>
      </c>
      <c r="Q76" s="25">
        <f t="shared" ca="1" si="19"/>
        <v>1.6645137242048708E-2</v>
      </c>
      <c r="R76" s="26">
        <f t="shared" ca="1" si="15"/>
        <v>8.6881400636653741E-2</v>
      </c>
      <c r="S76" s="27">
        <f t="shared" ca="1" si="26"/>
        <v>0</v>
      </c>
    </row>
    <row r="77" spans="5:19" x14ac:dyDescent="0.3">
      <c r="E77" s="24">
        <f t="shared" si="20"/>
        <v>76</v>
      </c>
      <c r="F77" s="108">
        <v>43577</v>
      </c>
      <c r="G77" s="109">
        <v>5.1867000000000001</v>
      </c>
      <c r="H77" s="28">
        <f t="shared" si="21"/>
        <v>5.1867000000000001</v>
      </c>
      <c r="I77" s="7">
        <f t="shared" si="22"/>
        <v>0</v>
      </c>
      <c r="J77" s="7">
        <f t="shared" si="23"/>
        <v>0</v>
      </c>
      <c r="K77" s="7">
        <f t="shared" si="24"/>
        <v>0</v>
      </c>
      <c r="L77" s="25">
        <f t="shared" si="25"/>
        <v>0</v>
      </c>
      <c r="M77" s="7">
        <f t="shared" ca="1" si="14"/>
        <v>5.1509666666666662</v>
      </c>
      <c r="N77" s="7">
        <f t="shared" ca="1" si="16"/>
        <v>3.5733333333333839E-2</v>
      </c>
      <c r="O77" s="7">
        <f t="shared" ca="1" si="17"/>
        <v>1.2768711111111471E-3</v>
      </c>
      <c r="P77" s="7">
        <f t="shared" ca="1" si="18"/>
        <v>3.5733333333333839E-2</v>
      </c>
      <c r="Q77" s="25">
        <f t="shared" ca="1" si="19"/>
        <v>6.8894158777900857E-3</v>
      </c>
      <c r="R77" s="26">
        <f t="shared" ca="1" si="15"/>
        <v>3.6281400636653541E-2</v>
      </c>
      <c r="S77" s="27">
        <f t="shared" ca="1" si="26"/>
        <v>0</v>
      </c>
    </row>
    <row r="78" spans="5:19" x14ac:dyDescent="0.3">
      <c r="E78" s="24">
        <f t="shared" si="20"/>
        <v>77</v>
      </c>
      <c r="F78" s="108">
        <v>43578</v>
      </c>
      <c r="G78" s="109">
        <v>5.1778000000000004</v>
      </c>
      <c r="H78" s="28">
        <f t="shared" si="21"/>
        <v>5.1867000000000001</v>
      </c>
      <c r="I78" s="7">
        <f t="shared" si="22"/>
        <v>-8.8999999999996859E-3</v>
      </c>
      <c r="J78" s="7">
        <f t="shared" si="23"/>
        <v>7.9209999999994412E-5</v>
      </c>
      <c r="K78" s="7">
        <f t="shared" si="24"/>
        <v>8.8999999999996859E-3</v>
      </c>
      <c r="L78" s="25">
        <f t="shared" si="25"/>
        <v>1.7188767430182095E-3</v>
      </c>
      <c r="M78" s="7">
        <f t="shared" ca="1" si="14"/>
        <v>5.1896666666666667</v>
      </c>
      <c r="N78" s="7">
        <f t="shared" ca="1" si="16"/>
        <v>-1.1866666666666248E-2</v>
      </c>
      <c r="O78" s="7">
        <f t="shared" ca="1" si="17"/>
        <v>1.4081777777776784E-4</v>
      </c>
      <c r="P78" s="7">
        <f t="shared" ca="1" si="18"/>
        <v>1.1866666666666248E-2</v>
      </c>
      <c r="Q78" s="25">
        <f t="shared" ca="1" si="19"/>
        <v>2.2918356573576127E-3</v>
      </c>
      <c r="R78" s="26">
        <f t="shared" ca="1" si="15"/>
        <v>-1.1318599363346548E-2</v>
      </c>
      <c r="S78" s="27">
        <f t="shared" ca="1" si="26"/>
        <v>1</v>
      </c>
    </row>
    <row r="79" spans="5:19" x14ac:dyDescent="0.3">
      <c r="E79" s="24">
        <f t="shared" si="20"/>
        <v>78</v>
      </c>
      <c r="F79" s="108">
        <v>43579</v>
      </c>
      <c r="G79" s="109">
        <v>5.1688000000000001</v>
      </c>
      <c r="H79" s="28">
        <f t="shared" si="21"/>
        <v>5.1778000000000004</v>
      </c>
      <c r="I79" s="7">
        <f t="shared" si="22"/>
        <v>-9.0000000000003411E-3</v>
      </c>
      <c r="J79" s="7">
        <f t="shared" si="23"/>
        <v>8.1000000000006143E-5</v>
      </c>
      <c r="K79" s="7">
        <f t="shared" si="24"/>
        <v>9.0000000000003411E-3</v>
      </c>
      <c r="L79" s="25">
        <f t="shared" si="25"/>
        <v>1.7412165299489904E-3</v>
      </c>
      <c r="M79" s="7">
        <f t="shared" ca="1" si="14"/>
        <v>5.1837333333333335</v>
      </c>
      <c r="N79" s="7">
        <f t="shared" ca="1" si="16"/>
        <v>-1.4933333333333465E-2</v>
      </c>
      <c r="O79" s="7">
        <f t="shared" ca="1" si="17"/>
        <v>2.2300444444444837E-4</v>
      </c>
      <c r="P79" s="7">
        <f t="shared" ca="1" si="18"/>
        <v>1.4933333333333465E-2</v>
      </c>
      <c r="Q79" s="25">
        <f t="shared" ca="1" si="19"/>
        <v>2.8891296496930553E-3</v>
      </c>
      <c r="R79" s="26">
        <f t="shared" ca="1" si="15"/>
        <v>-1.4385266030013765E-2</v>
      </c>
      <c r="S79" s="27">
        <f t="shared" ca="1" si="26"/>
        <v>0</v>
      </c>
    </row>
    <row r="80" spans="5:19" x14ac:dyDescent="0.3">
      <c r="E80" s="24">
        <f t="shared" si="20"/>
        <v>79</v>
      </c>
      <c r="F80" s="108">
        <v>43580</v>
      </c>
      <c r="G80" s="109">
        <v>4.7313999999999998</v>
      </c>
      <c r="H80" s="28">
        <f t="shared" si="21"/>
        <v>5.1688000000000001</v>
      </c>
      <c r="I80" s="7">
        <f t="shared" si="22"/>
        <v>-0.43740000000000023</v>
      </c>
      <c r="J80" s="7">
        <f t="shared" si="23"/>
        <v>0.1913187600000002</v>
      </c>
      <c r="K80" s="7">
        <f t="shared" si="24"/>
        <v>0.43740000000000023</v>
      </c>
      <c r="L80" s="25">
        <f t="shared" si="25"/>
        <v>9.244621042397605E-2</v>
      </c>
      <c r="M80" s="7">
        <f t="shared" ca="1" si="14"/>
        <v>5.1777666666666669</v>
      </c>
      <c r="N80" s="7">
        <f t="shared" ca="1" si="16"/>
        <v>-0.44636666666666702</v>
      </c>
      <c r="O80" s="7">
        <f t="shared" ca="1" si="17"/>
        <v>0.19924320111111143</v>
      </c>
      <c r="P80" s="7">
        <f t="shared" ca="1" si="18"/>
        <v>0.44636666666666702</v>
      </c>
      <c r="Q80" s="25">
        <f t="shared" ca="1" si="19"/>
        <v>9.4341350692536463E-2</v>
      </c>
      <c r="R80" s="26">
        <f t="shared" ca="1" si="15"/>
        <v>-0.44581859936334733</v>
      </c>
      <c r="S80" s="27">
        <f t="shared" ca="1" si="26"/>
        <v>0</v>
      </c>
    </row>
    <row r="81" spans="5:19" x14ac:dyDescent="0.3">
      <c r="E81" s="24">
        <f t="shared" si="20"/>
        <v>80</v>
      </c>
      <c r="F81" s="108">
        <v>43581</v>
      </c>
      <c r="G81" s="109">
        <v>4.7850000000000001</v>
      </c>
      <c r="H81" s="28">
        <f t="shared" si="21"/>
        <v>4.7313999999999998</v>
      </c>
      <c r="I81" s="7">
        <f t="shared" si="22"/>
        <v>5.3600000000000314E-2</v>
      </c>
      <c r="J81" s="7">
        <f t="shared" si="23"/>
        <v>2.8729600000000338E-3</v>
      </c>
      <c r="K81" s="7">
        <f t="shared" si="24"/>
        <v>5.3600000000000314E-2</v>
      </c>
      <c r="L81" s="25">
        <f t="shared" si="25"/>
        <v>1.1201671891327128E-2</v>
      </c>
      <c r="M81" s="7">
        <f t="shared" ca="1" si="14"/>
        <v>5.0259999999999998</v>
      </c>
      <c r="N81" s="7">
        <f t="shared" ca="1" si="16"/>
        <v>-0.24099999999999966</v>
      </c>
      <c r="O81" s="7">
        <f t="shared" ca="1" si="17"/>
        <v>5.8080999999999834E-2</v>
      </c>
      <c r="P81" s="7">
        <f t="shared" ca="1" si="18"/>
        <v>0.24099999999999966</v>
      </c>
      <c r="Q81" s="25">
        <f t="shared" ca="1" si="19"/>
        <v>5.0365726227795123E-2</v>
      </c>
      <c r="R81" s="26">
        <f t="shared" ca="1" si="15"/>
        <v>-0.24045193269667997</v>
      </c>
      <c r="S81" s="27">
        <f t="shared" ca="1" si="26"/>
        <v>0</v>
      </c>
    </row>
    <row r="82" spans="5:19" x14ac:dyDescent="0.3">
      <c r="E82" s="24">
        <f t="shared" si="20"/>
        <v>81</v>
      </c>
      <c r="F82" s="108">
        <v>43584</v>
      </c>
      <c r="G82" s="109">
        <v>4.7492000000000001</v>
      </c>
      <c r="H82" s="28">
        <f t="shared" si="21"/>
        <v>4.7850000000000001</v>
      </c>
      <c r="I82" s="7">
        <f t="shared" si="22"/>
        <v>-3.5800000000000054E-2</v>
      </c>
      <c r="J82" s="7">
        <f t="shared" si="23"/>
        <v>1.2816400000000038E-3</v>
      </c>
      <c r="K82" s="7">
        <f t="shared" si="24"/>
        <v>3.5800000000000054E-2</v>
      </c>
      <c r="L82" s="25">
        <f t="shared" si="25"/>
        <v>7.5381116819675008E-3</v>
      </c>
      <c r="M82" s="7">
        <f t="shared" ca="1" si="14"/>
        <v>4.8950666666666667</v>
      </c>
      <c r="N82" s="7">
        <f t="shared" ca="1" si="16"/>
        <v>-0.14586666666666659</v>
      </c>
      <c r="O82" s="7">
        <f t="shared" ca="1" si="17"/>
        <v>2.127708444444442E-2</v>
      </c>
      <c r="P82" s="7">
        <f t="shared" ca="1" si="18"/>
        <v>0.14586666666666659</v>
      </c>
      <c r="Q82" s="25">
        <f t="shared" ca="1" si="19"/>
        <v>3.0713944804739025E-2</v>
      </c>
      <c r="R82" s="26">
        <f t="shared" ca="1" si="15"/>
        <v>-0.1453185993633469</v>
      </c>
      <c r="S82" s="27">
        <f t="shared" ca="1" si="26"/>
        <v>0</v>
      </c>
    </row>
    <row r="83" spans="5:19" x14ac:dyDescent="0.3">
      <c r="E83" s="24">
        <f t="shared" si="20"/>
        <v>82</v>
      </c>
      <c r="F83" s="108">
        <v>43585</v>
      </c>
      <c r="G83" s="109">
        <v>4.7134999999999998</v>
      </c>
      <c r="H83" s="28">
        <f t="shared" si="21"/>
        <v>4.7492000000000001</v>
      </c>
      <c r="I83" s="7">
        <f t="shared" si="22"/>
        <v>-3.5700000000000287E-2</v>
      </c>
      <c r="J83" s="7">
        <f t="shared" si="23"/>
        <v>1.2744900000000205E-3</v>
      </c>
      <c r="K83" s="7">
        <f t="shared" si="24"/>
        <v>3.5700000000000287E-2</v>
      </c>
      <c r="L83" s="25">
        <f t="shared" si="25"/>
        <v>7.5739896043280552E-3</v>
      </c>
      <c r="M83" s="7">
        <f t="shared" ca="1" si="14"/>
        <v>4.7552000000000003</v>
      </c>
      <c r="N83" s="7">
        <f t="shared" ca="1" si="16"/>
        <v>-4.1700000000000514E-2</v>
      </c>
      <c r="O83" s="7">
        <f t="shared" ca="1" si="17"/>
        <v>1.7388900000000428E-3</v>
      </c>
      <c r="P83" s="7">
        <f t="shared" ca="1" si="18"/>
        <v>4.1700000000000514E-2</v>
      </c>
      <c r="Q83" s="25">
        <f t="shared" ca="1" si="19"/>
        <v>8.8469290336269258E-3</v>
      </c>
      <c r="R83" s="26">
        <f t="shared" ca="1" si="15"/>
        <v>-4.1151932696680812E-2</v>
      </c>
      <c r="S83" s="27">
        <f t="shared" ca="1" si="26"/>
        <v>0</v>
      </c>
    </row>
    <row r="84" spans="5:19" x14ac:dyDescent="0.3">
      <c r="E84" s="24">
        <f t="shared" si="20"/>
        <v>83</v>
      </c>
      <c r="F84" s="108">
        <v>43586</v>
      </c>
      <c r="G84" s="109">
        <v>4.66</v>
      </c>
      <c r="H84" s="28">
        <f t="shared" si="21"/>
        <v>4.7134999999999998</v>
      </c>
      <c r="I84" s="7">
        <f t="shared" si="22"/>
        <v>-5.3499999999999659E-2</v>
      </c>
      <c r="J84" s="7">
        <f t="shared" si="23"/>
        <v>2.8622499999999633E-3</v>
      </c>
      <c r="K84" s="7">
        <f t="shared" si="24"/>
        <v>5.3499999999999659E-2</v>
      </c>
      <c r="L84" s="25">
        <f t="shared" si="25"/>
        <v>1.1480686695278896E-2</v>
      </c>
      <c r="M84" s="7">
        <f t="shared" ca="1" si="14"/>
        <v>4.7492333333333336</v>
      </c>
      <c r="N84" s="7">
        <f t="shared" ca="1" si="16"/>
        <v>-8.9233333333333498E-2</v>
      </c>
      <c r="O84" s="7">
        <f t="shared" ca="1" si="17"/>
        <v>7.9625877777778076E-3</v>
      </c>
      <c r="P84" s="7">
        <f t="shared" ca="1" si="18"/>
        <v>8.9233333333333498E-2</v>
      </c>
      <c r="Q84" s="25">
        <f t="shared" ca="1" si="19"/>
        <v>1.914878397711019E-2</v>
      </c>
      <c r="R84" s="26">
        <f t="shared" ca="1" si="15"/>
        <v>-8.8685266030013796E-2</v>
      </c>
      <c r="S84" s="27">
        <f t="shared" ca="1" si="26"/>
        <v>0</v>
      </c>
    </row>
    <row r="85" spans="5:19" x14ac:dyDescent="0.3">
      <c r="E85" s="24">
        <f t="shared" si="20"/>
        <v>84</v>
      </c>
      <c r="F85" s="108">
        <v>43587</v>
      </c>
      <c r="G85" s="109">
        <v>4.6332000000000004</v>
      </c>
      <c r="H85" s="28">
        <f t="shared" si="21"/>
        <v>4.66</v>
      </c>
      <c r="I85" s="7">
        <f t="shared" si="22"/>
        <v>-2.6799999999999713E-2</v>
      </c>
      <c r="J85" s="7">
        <f t="shared" si="23"/>
        <v>7.1823999999998459E-4</v>
      </c>
      <c r="K85" s="7">
        <f t="shared" si="24"/>
        <v>2.6799999999999713E-2</v>
      </c>
      <c r="L85" s="25">
        <f t="shared" si="25"/>
        <v>5.7843391176723886E-3</v>
      </c>
      <c r="M85" s="7">
        <f t="shared" ca="1" si="14"/>
        <v>4.7075666666666667</v>
      </c>
      <c r="N85" s="7">
        <f t="shared" ca="1" si="16"/>
        <v>-7.4366666666666248E-2</v>
      </c>
      <c r="O85" s="7">
        <f t="shared" ca="1" si="17"/>
        <v>5.5304011111110491E-3</v>
      </c>
      <c r="P85" s="7">
        <f t="shared" ca="1" si="18"/>
        <v>7.4366666666666248E-2</v>
      </c>
      <c r="Q85" s="25">
        <f t="shared" ca="1" si="19"/>
        <v>1.605082160637707E-2</v>
      </c>
      <c r="R85" s="26">
        <f t="shared" ca="1" si="15"/>
        <v>-7.3818599363346546E-2</v>
      </c>
      <c r="S85" s="27">
        <f t="shared" ca="1" si="26"/>
        <v>0</v>
      </c>
    </row>
    <row r="86" spans="5:19" x14ac:dyDescent="0.3">
      <c r="E86" s="24">
        <f t="shared" si="20"/>
        <v>85</v>
      </c>
      <c r="F86" s="108">
        <v>43588</v>
      </c>
      <c r="G86" s="109">
        <v>4.6242999999999999</v>
      </c>
      <c r="H86" s="28">
        <f t="shared" si="21"/>
        <v>4.6332000000000004</v>
      </c>
      <c r="I86" s="7">
        <f t="shared" si="22"/>
        <v>-8.9000000000005741E-3</v>
      </c>
      <c r="J86" s="7">
        <f t="shared" si="23"/>
        <v>7.9210000000010214E-5</v>
      </c>
      <c r="K86" s="7">
        <f t="shared" si="24"/>
        <v>8.9000000000005741E-3</v>
      </c>
      <c r="L86" s="25">
        <f t="shared" si="25"/>
        <v>1.924615617498989E-3</v>
      </c>
      <c r="M86" s="7">
        <f t="shared" ca="1" si="14"/>
        <v>4.6688999999999998</v>
      </c>
      <c r="N86" s="7">
        <f t="shared" ca="1" si="16"/>
        <v>-4.4599999999999973E-2</v>
      </c>
      <c r="O86" s="7">
        <f t="shared" ca="1" si="17"/>
        <v>1.9891599999999976E-3</v>
      </c>
      <c r="P86" s="7">
        <f t="shared" ca="1" si="18"/>
        <v>4.4599999999999973E-2</v>
      </c>
      <c r="Q86" s="25">
        <f t="shared" ca="1" si="19"/>
        <v>9.6447029820729575E-3</v>
      </c>
      <c r="R86" s="26">
        <f t="shared" ca="1" si="15"/>
        <v>-4.4051932696680271E-2</v>
      </c>
      <c r="S86" s="27">
        <f t="shared" ca="1" si="26"/>
        <v>0</v>
      </c>
    </row>
    <row r="87" spans="5:19" x14ac:dyDescent="0.3">
      <c r="E87" s="24">
        <f t="shared" si="20"/>
        <v>86</v>
      </c>
      <c r="F87" s="108">
        <v>43591</v>
      </c>
      <c r="G87" s="109">
        <v>4.5885999999999996</v>
      </c>
      <c r="H87" s="28">
        <f t="shared" si="21"/>
        <v>4.6242999999999999</v>
      </c>
      <c r="I87" s="7">
        <f t="shared" si="22"/>
        <v>-3.5700000000000287E-2</v>
      </c>
      <c r="J87" s="7">
        <f t="shared" si="23"/>
        <v>1.2744900000000205E-3</v>
      </c>
      <c r="K87" s="7">
        <f t="shared" si="24"/>
        <v>3.5700000000000287E-2</v>
      </c>
      <c r="L87" s="25">
        <f t="shared" si="25"/>
        <v>7.7801508085255395E-3</v>
      </c>
      <c r="M87" s="7">
        <f t="shared" ca="1" si="14"/>
        <v>4.6391666666666671</v>
      </c>
      <c r="N87" s="7">
        <f t="shared" ca="1" si="16"/>
        <v>-5.0566666666667537E-2</v>
      </c>
      <c r="O87" s="7">
        <f t="shared" ca="1" si="17"/>
        <v>2.5569877777778657E-3</v>
      </c>
      <c r="P87" s="7">
        <f t="shared" ca="1" si="18"/>
        <v>5.0566666666667537E-2</v>
      </c>
      <c r="Q87" s="25">
        <f t="shared" ca="1" si="19"/>
        <v>1.1020064217117976E-2</v>
      </c>
      <c r="R87" s="26">
        <f t="shared" ca="1" si="15"/>
        <v>-5.0018599363347835E-2</v>
      </c>
      <c r="S87" s="27">
        <f t="shared" ca="1" si="26"/>
        <v>0</v>
      </c>
    </row>
    <row r="88" spans="5:19" x14ac:dyDescent="0.3">
      <c r="E88" s="24">
        <f t="shared" si="20"/>
        <v>87</v>
      </c>
      <c r="F88" s="108">
        <v>43592</v>
      </c>
      <c r="G88" s="109">
        <v>4.4992999999999999</v>
      </c>
      <c r="H88" s="28">
        <f t="shared" si="21"/>
        <v>4.5885999999999996</v>
      </c>
      <c r="I88" s="7">
        <f t="shared" si="22"/>
        <v>-8.9299999999999713E-2</v>
      </c>
      <c r="J88" s="7">
        <f t="shared" si="23"/>
        <v>7.9744899999999487E-3</v>
      </c>
      <c r="K88" s="7">
        <f t="shared" si="24"/>
        <v>8.9299999999999713E-2</v>
      </c>
      <c r="L88" s="25">
        <f t="shared" si="25"/>
        <v>1.9847531838285894E-2</v>
      </c>
      <c r="M88" s="7">
        <f t="shared" ca="1" si="14"/>
        <v>4.6153666666666666</v>
      </c>
      <c r="N88" s="7">
        <f t="shared" ca="1" si="16"/>
        <v>-0.11606666666666676</v>
      </c>
      <c r="O88" s="7">
        <f t="shared" ca="1" si="17"/>
        <v>1.3471471111111133E-2</v>
      </c>
      <c r="P88" s="7">
        <f t="shared" ca="1" si="18"/>
        <v>0.11606666666666676</v>
      </c>
      <c r="Q88" s="25">
        <f t="shared" ca="1" si="19"/>
        <v>2.5796605397876728E-2</v>
      </c>
      <c r="R88" s="26">
        <f t="shared" ca="1" si="15"/>
        <v>-0.11551859936334706</v>
      </c>
      <c r="S88" s="27">
        <f t="shared" ca="1" si="26"/>
        <v>0</v>
      </c>
    </row>
    <row r="89" spans="5:19" x14ac:dyDescent="0.3">
      <c r="E89" s="24">
        <f t="shared" si="20"/>
        <v>88</v>
      </c>
      <c r="F89" s="108">
        <v>43593</v>
      </c>
      <c r="G89" s="109">
        <v>4.4457000000000004</v>
      </c>
      <c r="H89" s="28">
        <f t="shared" si="21"/>
        <v>4.4992999999999999</v>
      </c>
      <c r="I89" s="7">
        <f t="shared" si="22"/>
        <v>-5.3599999999999426E-2</v>
      </c>
      <c r="J89" s="7">
        <f t="shared" si="23"/>
        <v>2.8729599999999383E-3</v>
      </c>
      <c r="K89" s="7">
        <f t="shared" si="24"/>
        <v>5.3599999999999426E-2</v>
      </c>
      <c r="L89" s="25">
        <f t="shared" si="25"/>
        <v>1.2056594012191425E-2</v>
      </c>
      <c r="M89" s="7">
        <f t="shared" ca="1" si="14"/>
        <v>4.5707333333333331</v>
      </c>
      <c r="N89" s="7">
        <f t="shared" ca="1" si="16"/>
        <v>-0.12503333333333266</v>
      </c>
      <c r="O89" s="7">
        <f t="shared" ca="1" si="17"/>
        <v>1.5633334444444275E-2</v>
      </c>
      <c r="P89" s="7">
        <f t="shared" ca="1" si="18"/>
        <v>0.12503333333333266</v>
      </c>
      <c r="Q89" s="25">
        <f t="shared" ca="1" si="19"/>
        <v>2.8124554813265101E-2</v>
      </c>
      <c r="R89" s="26">
        <f t="shared" ca="1" si="15"/>
        <v>-0.12448526603001296</v>
      </c>
      <c r="S89" s="27">
        <f t="shared" ca="1" si="26"/>
        <v>0</v>
      </c>
    </row>
    <row r="90" spans="5:19" x14ac:dyDescent="0.3">
      <c r="E90" s="24">
        <f t="shared" si="20"/>
        <v>89</v>
      </c>
      <c r="F90" s="108">
        <v>43594</v>
      </c>
      <c r="G90" s="109">
        <v>4.4188999999999998</v>
      </c>
      <c r="H90" s="28">
        <f t="shared" si="21"/>
        <v>4.4457000000000004</v>
      </c>
      <c r="I90" s="7">
        <f t="shared" si="22"/>
        <v>-2.6800000000000601E-2</v>
      </c>
      <c r="J90" s="7">
        <f t="shared" si="23"/>
        <v>7.1824000000003218E-4</v>
      </c>
      <c r="K90" s="7">
        <f t="shared" si="24"/>
        <v>2.6800000000000601E-2</v>
      </c>
      <c r="L90" s="25">
        <f t="shared" si="25"/>
        <v>6.0648577700334024E-3</v>
      </c>
      <c r="M90" s="7">
        <f t="shared" ca="1" si="14"/>
        <v>4.5111999999999997</v>
      </c>
      <c r="N90" s="7">
        <f t="shared" ca="1" si="16"/>
        <v>-9.2299999999999827E-2</v>
      </c>
      <c r="O90" s="7">
        <f t="shared" ca="1" si="17"/>
        <v>8.5192899999999676E-3</v>
      </c>
      <c r="P90" s="7">
        <f t="shared" ca="1" si="18"/>
        <v>9.2299999999999827E-2</v>
      </c>
      <c r="Q90" s="25">
        <f t="shared" ca="1" si="19"/>
        <v>2.0887551200524979E-2</v>
      </c>
      <c r="R90" s="26">
        <f t="shared" ca="1" si="15"/>
        <v>-9.1751932696680125E-2</v>
      </c>
      <c r="S90" s="27">
        <f t="shared" ca="1" si="26"/>
        <v>0</v>
      </c>
    </row>
    <row r="91" spans="5:19" x14ac:dyDescent="0.3">
      <c r="E91" s="24">
        <f t="shared" si="20"/>
        <v>90</v>
      </c>
      <c r="F91" s="108">
        <v>43595</v>
      </c>
      <c r="G91" s="109">
        <v>4.4010999999999996</v>
      </c>
      <c r="H91" s="28">
        <f t="shared" si="21"/>
        <v>4.4188999999999998</v>
      </c>
      <c r="I91" s="7">
        <f t="shared" si="22"/>
        <v>-1.780000000000026E-2</v>
      </c>
      <c r="J91" s="7">
        <f t="shared" si="23"/>
        <v>3.1684000000000925E-4</v>
      </c>
      <c r="K91" s="7">
        <f t="shared" si="24"/>
        <v>1.780000000000026E-2</v>
      </c>
      <c r="L91" s="25">
        <f t="shared" si="25"/>
        <v>4.0444434345959556E-3</v>
      </c>
      <c r="M91" s="7">
        <f t="shared" ca="1" si="14"/>
        <v>4.4546333333333337</v>
      </c>
      <c r="N91" s="7">
        <f t="shared" ca="1" si="16"/>
        <v>-5.3533333333334099E-2</v>
      </c>
      <c r="O91" s="7">
        <f t="shared" ca="1" si="17"/>
        <v>2.8658177777778596E-3</v>
      </c>
      <c r="P91" s="7">
        <f t="shared" ca="1" si="18"/>
        <v>5.3533333333334099E-2</v>
      </c>
      <c r="Q91" s="25">
        <f t="shared" ca="1" si="19"/>
        <v>1.2163625760226785E-2</v>
      </c>
      <c r="R91" s="26">
        <f t="shared" ca="1" si="15"/>
        <v>-5.2985266030014397E-2</v>
      </c>
      <c r="S91" s="27">
        <f t="shared" ca="1" si="26"/>
        <v>0</v>
      </c>
    </row>
    <row r="92" spans="5:19" x14ac:dyDescent="0.3">
      <c r="E92" s="24">
        <f t="shared" si="20"/>
        <v>91</v>
      </c>
      <c r="F92" s="108">
        <v>43598</v>
      </c>
      <c r="G92" s="109">
        <v>4.3029000000000002</v>
      </c>
      <c r="H92" s="28">
        <f t="shared" si="21"/>
        <v>4.4010999999999996</v>
      </c>
      <c r="I92" s="7">
        <f t="shared" si="22"/>
        <v>-9.8199999999999399E-2</v>
      </c>
      <c r="J92" s="7">
        <f t="shared" si="23"/>
        <v>9.6432399999998811E-3</v>
      </c>
      <c r="K92" s="7">
        <f t="shared" si="24"/>
        <v>9.8199999999999399E-2</v>
      </c>
      <c r="L92" s="25">
        <f t="shared" si="25"/>
        <v>2.2821817843779634E-2</v>
      </c>
      <c r="M92" s="7">
        <f t="shared" ca="1" si="14"/>
        <v>4.4218999999999999</v>
      </c>
      <c r="N92" s="7">
        <f t="shared" ca="1" si="16"/>
        <v>-0.11899999999999977</v>
      </c>
      <c r="O92" s="7">
        <f t="shared" ca="1" si="17"/>
        <v>1.4160999999999946E-2</v>
      </c>
      <c r="P92" s="7">
        <f t="shared" ca="1" si="18"/>
        <v>0.11899999999999977</v>
      </c>
      <c r="Q92" s="25">
        <f t="shared" ca="1" si="19"/>
        <v>2.7655767040832873E-2</v>
      </c>
      <c r="R92" s="26">
        <f t="shared" ca="1" si="15"/>
        <v>-0.11845193269668007</v>
      </c>
      <c r="S92" s="27">
        <f t="shared" ca="1" si="26"/>
        <v>0</v>
      </c>
    </row>
    <row r="93" spans="5:19" x14ac:dyDescent="0.3">
      <c r="E93" s="24">
        <f t="shared" si="20"/>
        <v>92</v>
      </c>
      <c r="F93" s="108">
        <v>43599</v>
      </c>
      <c r="G93" s="109">
        <v>4.2583000000000002</v>
      </c>
      <c r="H93" s="28">
        <f t="shared" si="21"/>
        <v>4.3029000000000002</v>
      </c>
      <c r="I93" s="7">
        <f t="shared" si="22"/>
        <v>-4.4599999999999973E-2</v>
      </c>
      <c r="J93" s="7">
        <f t="shared" si="23"/>
        <v>1.9891599999999976E-3</v>
      </c>
      <c r="K93" s="7">
        <f t="shared" si="24"/>
        <v>4.4599999999999973E-2</v>
      </c>
      <c r="L93" s="25">
        <f t="shared" si="25"/>
        <v>1.0473663198929143E-2</v>
      </c>
      <c r="M93" s="7">
        <f t="shared" ca="1" si="14"/>
        <v>4.3743000000000007</v>
      </c>
      <c r="N93" s="7">
        <f t="shared" ca="1" si="16"/>
        <v>-0.11600000000000055</v>
      </c>
      <c r="O93" s="7">
        <f t="shared" ca="1" si="17"/>
        <v>1.3456000000000128E-2</v>
      </c>
      <c r="P93" s="7">
        <f t="shared" ca="1" si="18"/>
        <v>0.11600000000000055</v>
      </c>
      <c r="Q93" s="25">
        <f t="shared" ca="1" si="19"/>
        <v>2.724091773712527E-2</v>
      </c>
      <c r="R93" s="26">
        <f t="shared" ca="1" si="15"/>
        <v>-0.11545193269668085</v>
      </c>
      <c r="S93" s="27">
        <f t="shared" ca="1" si="26"/>
        <v>0</v>
      </c>
    </row>
    <row r="94" spans="5:19" x14ac:dyDescent="0.3">
      <c r="E94" s="24">
        <f t="shared" si="20"/>
        <v>93</v>
      </c>
      <c r="F94" s="108">
        <v>43600</v>
      </c>
      <c r="G94" s="109">
        <v>4.2583000000000002</v>
      </c>
      <c r="H94" s="28">
        <f t="shared" si="21"/>
        <v>4.2583000000000002</v>
      </c>
      <c r="I94" s="7">
        <f t="shared" si="22"/>
        <v>0</v>
      </c>
      <c r="J94" s="7">
        <f t="shared" si="23"/>
        <v>0</v>
      </c>
      <c r="K94" s="7">
        <f t="shared" si="24"/>
        <v>0</v>
      </c>
      <c r="L94" s="25">
        <f t="shared" si="25"/>
        <v>0</v>
      </c>
      <c r="M94" s="7">
        <f t="shared" ca="1" si="14"/>
        <v>4.3207666666666666</v>
      </c>
      <c r="N94" s="7">
        <f t="shared" ca="1" si="16"/>
        <v>-6.2466666666666448E-2</v>
      </c>
      <c r="O94" s="7">
        <f t="shared" ca="1" si="17"/>
        <v>3.9020844444444171E-3</v>
      </c>
      <c r="P94" s="7">
        <f t="shared" ca="1" si="18"/>
        <v>6.2466666666666448E-2</v>
      </c>
      <c r="Q94" s="25">
        <f t="shared" ca="1" si="19"/>
        <v>1.4669390758440327E-2</v>
      </c>
      <c r="R94" s="26">
        <f t="shared" ca="1" si="15"/>
        <v>-6.1918599363346746E-2</v>
      </c>
      <c r="S94" s="27">
        <f t="shared" ca="1" si="26"/>
        <v>0</v>
      </c>
    </row>
    <row r="95" spans="5:19" x14ac:dyDescent="0.3">
      <c r="E95" s="24">
        <f t="shared" si="20"/>
        <v>94</v>
      </c>
      <c r="F95" s="108">
        <v>43601</v>
      </c>
      <c r="G95" s="109">
        <v>4.4279000000000002</v>
      </c>
      <c r="H95" s="28">
        <f t="shared" si="21"/>
        <v>4.2583000000000002</v>
      </c>
      <c r="I95" s="7">
        <f t="shared" si="22"/>
        <v>0.16959999999999997</v>
      </c>
      <c r="J95" s="7">
        <f t="shared" si="23"/>
        <v>2.876415999999999E-2</v>
      </c>
      <c r="K95" s="7">
        <f t="shared" si="24"/>
        <v>0.16959999999999997</v>
      </c>
      <c r="L95" s="25">
        <f t="shared" si="25"/>
        <v>3.8302581359109279E-2</v>
      </c>
      <c r="M95" s="7">
        <f t="shared" ca="1" si="14"/>
        <v>4.2731666666666666</v>
      </c>
      <c r="N95" s="7">
        <f t="shared" ca="1" si="16"/>
        <v>0.15473333333333361</v>
      </c>
      <c r="O95" s="7">
        <f t="shared" ca="1" si="17"/>
        <v>2.394240444444453E-2</v>
      </c>
      <c r="P95" s="7">
        <f t="shared" ca="1" si="18"/>
        <v>0.15473333333333361</v>
      </c>
      <c r="Q95" s="25">
        <f t="shared" ca="1" si="19"/>
        <v>3.4945083071734592E-2</v>
      </c>
      <c r="R95" s="26">
        <f t="shared" ca="1" si="15"/>
        <v>0.1552814006366533</v>
      </c>
      <c r="S95" s="27">
        <f t="shared" ca="1" si="26"/>
        <v>1</v>
      </c>
    </row>
    <row r="96" spans="5:19" x14ac:dyDescent="0.3">
      <c r="E96" s="24">
        <f t="shared" si="20"/>
        <v>95</v>
      </c>
      <c r="F96" s="108">
        <v>43602</v>
      </c>
      <c r="G96" s="109">
        <v>4.41</v>
      </c>
      <c r="H96" s="28">
        <f t="shared" si="21"/>
        <v>4.4279000000000002</v>
      </c>
      <c r="I96" s="7">
        <f t="shared" si="22"/>
        <v>-1.7900000000000027E-2</v>
      </c>
      <c r="J96" s="7">
        <f t="shared" si="23"/>
        <v>3.2041000000000095E-4</v>
      </c>
      <c r="K96" s="7">
        <f t="shared" si="24"/>
        <v>1.7900000000000027E-2</v>
      </c>
      <c r="L96" s="25">
        <f t="shared" si="25"/>
        <v>4.0589569160997792E-3</v>
      </c>
      <c r="M96" s="7">
        <f t="shared" ca="1" si="14"/>
        <v>4.3148333333333335</v>
      </c>
      <c r="N96" s="7">
        <f t="shared" ca="1" si="16"/>
        <v>9.5166666666666622E-2</v>
      </c>
      <c r="O96" s="7">
        <f t="shared" ca="1" si="17"/>
        <v>9.0566944444444367E-3</v>
      </c>
      <c r="P96" s="7">
        <f t="shared" ca="1" si="18"/>
        <v>9.5166666666666622E-2</v>
      </c>
      <c r="Q96" s="25">
        <f t="shared" ca="1" si="19"/>
        <v>2.1579743008314427E-2</v>
      </c>
      <c r="R96" s="26">
        <f t="shared" ca="1" si="15"/>
        <v>9.5714733969986324E-2</v>
      </c>
      <c r="S96" s="27">
        <f t="shared" ca="1" si="26"/>
        <v>0</v>
      </c>
    </row>
    <row r="97" spans="5:19" x14ac:dyDescent="0.3">
      <c r="E97" s="24">
        <f t="shared" si="20"/>
        <v>96</v>
      </c>
      <c r="F97" s="108">
        <v>43605</v>
      </c>
      <c r="G97" s="109">
        <v>4.5350000000000001</v>
      </c>
      <c r="H97" s="28">
        <f t="shared" si="21"/>
        <v>4.41</v>
      </c>
      <c r="I97" s="7">
        <f t="shared" si="22"/>
        <v>0.125</v>
      </c>
      <c r="J97" s="7">
        <f t="shared" si="23"/>
        <v>1.5625E-2</v>
      </c>
      <c r="K97" s="7">
        <f t="shared" si="24"/>
        <v>0.125</v>
      </c>
      <c r="L97" s="25">
        <f t="shared" si="25"/>
        <v>2.7563395810363836E-2</v>
      </c>
      <c r="M97" s="7">
        <f t="shared" ca="1" si="14"/>
        <v>4.3654000000000002</v>
      </c>
      <c r="N97" s="7">
        <f t="shared" ca="1" si="16"/>
        <v>0.16959999999999997</v>
      </c>
      <c r="O97" s="7">
        <f t="shared" ca="1" si="17"/>
        <v>2.876415999999999E-2</v>
      </c>
      <c r="P97" s="7">
        <f t="shared" ca="1" si="18"/>
        <v>0.16959999999999997</v>
      </c>
      <c r="Q97" s="25">
        <f t="shared" ca="1" si="19"/>
        <v>3.7398015435501648E-2</v>
      </c>
      <c r="R97" s="26">
        <f t="shared" ca="1" si="15"/>
        <v>0.17014806730331966</v>
      </c>
      <c r="S97" s="27">
        <f t="shared" ca="1" si="26"/>
        <v>0</v>
      </c>
    </row>
    <row r="98" spans="5:19" x14ac:dyDescent="0.3">
      <c r="E98" s="24">
        <f t="shared" si="20"/>
        <v>97</v>
      </c>
      <c r="F98" s="108">
        <v>43606</v>
      </c>
      <c r="G98" s="109">
        <v>4.5528000000000004</v>
      </c>
      <c r="H98" s="28">
        <f t="shared" si="21"/>
        <v>4.5350000000000001</v>
      </c>
      <c r="I98" s="7">
        <f t="shared" si="22"/>
        <v>1.780000000000026E-2</v>
      </c>
      <c r="J98" s="7">
        <f t="shared" si="23"/>
        <v>3.1684000000000925E-4</v>
      </c>
      <c r="K98" s="7">
        <f t="shared" si="24"/>
        <v>1.780000000000026E-2</v>
      </c>
      <c r="L98" s="25">
        <f t="shared" si="25"/>
        <v>3.9096819539624532E-3</v>
      </c>
      <c r="M98" s="7">
        <f t="shared" ca="1" si="14"/>
        <v>4.4576333333333338</v>
      </c>
      <c r="N98" s="7">
        <f t="shared" ca="1" si="16"/>
        <v>9.5166666666666622E-2</v>
      </c>
      <c r="O98" s="7">
        <f t="shared" ca="1" si="17"/>
        <v>9.0566944444444367E-3</v>
      </c>
      <c r="P98" s="7">
        <f t="shared" ca="1" si="18"/>
        <v>9.5166666666666622E-2</v>
      </c>
      <c r="Q98" s="25">
        <f t="shared" ca="1" si="19"/>
        <v>2.0902887600304561E-2</v>
      </c>
      <c r="R98" s="26">
        <f t="shared" ca="1" si="15"/>
        <v>9.5714733969986324E-2</v>
      </c>
      <c r="S98" s="27">
        <f t="shared" ca="1" si="26"/>
        <v>0</v>
      </c>
    </row>
    <row r="99" spans="5:19" x14ac:dyDescent="0.3">
      <c r="E99" s="24">
        <f t="shared" si="20"/>
        <v>98</v>
      </c>
      <c r="F99" s="108">
        <v>43607</v>
      </c>
      <c r="G99" s="109">
        <v>4.6304999999999996</v>
      </c>
      <c r="H99" s="28">
        <f t="shared" si="21"/>
        <v>4.5528000000000004</v>
      </c>
      <c r="I99" s="7">
        <f t="shared" si="22"/>
        <v>7.7699999999999214E-2</v>
      </c>
      <c r="J99" s="7">
        <f t="shared" si="23"/>
        <v>6.0372899999998775E-3</v>
      </c>
      <c r="K99" s="7">
        <f t="shared" si="24"/>
        <v>7.7699999999999214E-2</v>
      </c>
      <c r="L99" s="25">
        <f t="shared" si="25"/>
        <v>1.6780045351473753E-2</v>
      </c>
      <c r="M99" s="7">
        <f t="shared" ca="1" si="14"/>
        <v>4.4992666666666672</v>
      </c>
      <c r="N99" s="7">
        <f t="shared" ca="1" si="16"/>
        <v>0.13123333333333242</v>
      </c>
      <c r="O99" s="7">
        <f t="shared" ca="1" si="17"/>
        <v>1.722218777777754E-2</v>
      </c>
      <c r="P99" s="7">
        <f t="shared" ca="1" si="18"/>
        <v>0.13123333333333242</v>
      </c>
      <c r="Q99" s="25">
        <f t="shared" ca="1" si="19"/>
        <v>2.834107187848665E-2</v>
      </c>
      <c r="R99" s="26">
        <f t="shared" ca="1" si="15"/>
        <v>0.13178140063665211</v>
      </c>
      <c r="S99" s="27">
        <f t="shared" ca="1" si="26"/>
        <v>0</v>
      </c>
    </row>
    <row r="100" spans="5:19" x14ac:dyDescent="0.3">
      <c r="E100" s="24">
        <f t="shared" si="20"/>
        <v>99</v>
      </c>
      <c r="F100" s="108">
        <v>43608</v>
      </c>
      <c r="G100" s="109">
        <v>4.4861000000000004</v>
      </c>
      <c r="H100" s="28">
        <f t="shared" si="21"/>
        <v>4.6304999999999996</v>
      </c>
      <c r="I100" s="7">
        <f t="shared" si="22"/>
        <v>-0.1443999999999992</v>
      </c>
      <c r="J100" s="7">
        <f t="shared" si="23"/>
        <v>2.0851359999999767E-2</v>
      </c>
      <c r="K100" s="7">
        <f t="shared" si="24"/>
        <v>0.1443999999999992</v>
      </c>
      <c r="L100" s="25">
        <f t="shared" si="25"/>
        <v>3.218831501749831E-2</v>
      </c>
      <c r="M100" s="7">
        <f t="shared" ca="1" si="14"/>
        <v>4.5727666666666673</v>
      </c>
      <c r="N100" s="7">
        <f t="shared" ca="1" si="16"/>
        <v>-8.6666666666666892E-2</v>
      </c>
      <c r="O100" s="7">
        <f t="shared" ca="1" si="17"/>
        <v>7.5111111111111498E-3</v>
      </c>
      <c r="P100" s="7">
        <f t="shared" ca="1" si="18"/>
        <v>8.6666666666666892E-2</v>
      </c>
      <c r="Q100" s="25">
        <f t="shared" ca="1" si="19"/>
        <v>1.9318933297667658E-2</v>
      </c>
      <c r="R100" s="26">
        <f t="shared" ca="1" si="15"/>
        <v>-8.611859936334719E-2</v>
      </c>
      <c r="S100" s="27">
        <f t="shared" ca="1" si="26"/>
        <v>1</v>
      </c>
    </row>
    <row r="101" spans="5:19" x14ac:dyDescent="0.3">
      <c r="E101" s="24">
        <f t="shared" si="20"/>
        <v>100</v>
      </c>
      <c r="F101" s="108">
        <v>43609</v>
      </c>
      <c r="G101" s="109">
        <v>4.6214000000000004</v>
      </c>
      <c r="H101" s="28">
        <f t="shared" si="21"/>
        <v>4.4861000000000004</v>
      </c>
      <c r="I101" s="7">
        <f t="shared" si="22"/>
        <v>0.13529999999999998</v>
      </c>
      <c r="J101" s="7">
        <f t="shared" si="23"/>
        <v>1.8306089999999994E-2</v>
      </c>
      <c r="K101" s="7">
        <f t="shared" si="24"/>
        <v>0.13529999999999998</v>
      </c>
      <c r="L101" s="25">
        <f t="shared" si="25"/>
        <v>2.927684251525511E-2</v>
      </c>
      <c r="M101" s="7">
        <f t="shared" ca="1" si="14"/>
        <v>4.5564666666666662</v>
      </c>
      <c r="N101" s="7">
        <f t="shared" ca="1" si="16"/>
        <v>6.4933333333334176E-2</v>
      </c>
      <c r="O101" s="7">
        <f t="shared" ca="1" si="17"/>
        <v>4.2163377777778869E-3</v>
      </c>
      <c r="P101" s="7">
        <f t="shared" ca="1" si="18"/>
        <v>6.4933333333334176E-2</v>
      </c>
      <c r="Q101" s="25">
        <f t="shared" ca="1" si="19"/>
        <v>1.4050576304438952E-2</v>
      </c>
      <c r="R101" s="26">
        <f t="shared" ca="1" si="15"/>
        <v>6.5481400636653878E-2</v>
      </c>
      <c r="S101" s="27">
        <f t="shared" ca="1" si="26"/>
        <v>1</v>
      </c>
    </row>
    <row r="102" spans="5:19" x14ac:dyDescent="0.3">
      <c r="E102" s="24">
        <f t="shared" si="20"/>
        <v>101</v>
      </c>
      <c r="F102" s="108">
        <v>43613</v>
      </c>
      <c r="G102" s="109">
        <v>4.5221999999999998</v>
      </c>
      <c r="H102" s="28">
        <f t="shared" si="21"/>
        <v>4.6214000000000004</v>
      </c>
      <c r="I102" s="7">
        <f t="shared" si="22"/>
        <v>-9.9200000000000621E-2</v>
      </c>
      <c r="J102" s="7">
        <f t="shared" si="23"/>
        <v>9.8406400000001226E-3</v>
      </c>
      <c r="K102" s="7">
        <f t="shared" si="24"/>
        <v>9.9200000000000621E-2</v>
      </c>
      <c r="L102" s="25">
        <f t="shared" si="25"/>
        <v>2.1936225730839112E-2</v>
      </c>
      <c r="M102" s="7">
        <f t="shared" ca="1" si="14"/>
        <v>4.5793333333333335</v>
      </c>
      <c r="N102" s="7">
        <f t="shared" ca="1" si="16"/>
        <v>-5.7133333333333702E-2</v>
      </c>
      <c r="O102" s="7">
        <f t="shared" ca="1" si="17"/>
        <v>3.2642177777778198E-3</v>
      </c>
      <c r="P102" s="7">
        <f t="shared" ca="1" si="18"/>
        <v>5.7133333333333702E-2</v>
      </c>
      <c r="Q102" s="25">
        <f t="shared" ca="1" si="19"/>
        <v>1.2633968717291076E-2</v>
      </c>
      <c r="R102" s="26">
        <f t="shared" ca="1" si="15"/>
        <v>-5.6585266030014E-2</v>
      </c>
      <c r="S102" s="27">
        <f t="shared" ca="1" si="26"/>
        <v>1</v>
      </c>
    </row>
    <row r="103" spans="5:19" x14ac:dyDescent="0.3">
      <c r="E103" s="24">
        <f t="shared" si="20"/>
        <v>102</v>
      </c>
      <c r="F103" s="108">
        <v>43614</v>
      </c>
      <c r="G103" s="109">
        <v>4.5491999999999999</v>
      </c>
      <c r="H103" s="28">
        <f t="shared" si="21"/>
        <v>4.5221999999999998</v>
      </c>
      <c r="I103" s="7">
        <f t="shared" si="22"/>
        <v>2.7000000000000135E-2</v>
      </c>
      <c r="J103" s="7">
        <f t="shared" si="23"/>
        <v>7.2900000000000731E-4</v>
      </c>
      <c r="K103" s="7">
        <f t="shared" si="24"/>
        <v>2.7000000000000135E-2</v>
      </c>
      <c r="L103" s="25">
        <f t="shared" si="25"/>
        <v>5.9351094697969176E-3</v>
      </c>
      <c r="M103" s="7">
        <f t="shared" ca="1" si="14"/>
        <v>4.5432333333333341</v>
      </c>
      <c r="N103" s="7">
        <f t="shared" ca="1" si="16"/>
        <v>5.9666666666657875E-3</v>
      </c>
      <c r="O103" s="7">
        <f t="shared" ca="1" si="17"/>
        <v>3.560111111110062E-5</v>
      </c>
      <c r="P103" s="7">
        <f t="shared" ca="1" si="18"/>
        <v>5.9666666666657875E-3</v>
      </c>
      <c r="Q103" s="25">
        <f t="shared" ca="1" si="19"/>
        <v>1.3115859198685016E-3</v>
      </c>
      <c r="R103" s="26">
        <f t="shared" ca="1" si="15"/>
        <v>6.5147339699854877E-3</v>
      </c>
      <c r="S103" s="27">
        <f t="shared" ca="1" si="26"/>
        <v>1</v>
      </c>
    </row>
    <row r="104" spans="5:19" x14ac:dyDescent="0.3">
      <c r="E104" s="24">
        <f t="shared" si="20"/>
        <v>103</v>
      </c>
      <c r="F104" s="108">
        <v>43615</v>
      </c>
      <c r="G104" s="109">
        <v>4.5944000000000003</v>
      </c>
      <c r="H104" s="28">
        <f t="shared" si="21"/>
        <v>4.5491999999999999</v>
      </c>
      <c r="I104" s="7">
        <f t="shared" si="22"/>
        <v>4.5200000000000351E-2</v>
      </c>
      <c r="J104" s="7">
        <f t="shared" si="23"/>
        <v>2.0430400000000315E-3</v>
      </c>
      <c r="K104" s="7">
        <f t="shared" si="24"/>
        <v>4.5200000000000351E-2</v>
      </c>
      <c r="L104" s="25">
        <f t="shared" si="25"/>
        <v>9.8380637297580415E-3</v>
      </c>
      <c r="M104" s="7">
        <f t="shared" ca="1" si="14"/>
        <v>4.5642666666666658</v>
      </c>
      <c r="N104" s="7">
        <f t="shared" ca="1" si="16"/>
        <v>3.0133333333334456E-2</v>
      </c>
      <c r="O104" s="7">
        <f t="shared" ca="1" si="17"/>
        <v>9.0801777777784539E-4</v>
      </c>
      <c r="P104" s="7">
        <f t="shared" ca="1" si="18"/>
        <v>3.0133333333334456E-2</v>
      </c>
      <c r="Q104" s="25">
        <f t="shared" ca="1" si="19"/>
        <v>6.5587091531722217E-3</v>
      </c>
      <c r="R104" s="26">
        <f t="shared" ca="1" si="15"/>
        <v>3.0681400636654158E-2</v>
      </c>
      <c r="S104" s="27">
        <f t="shared" ca="1" si="26"/>
        <v>0</v>
      </c>
    </row>
    <row r="105" spans="5:19" x14ac:dyDescent="0.3">
      <c r="E105" s="24">
        <f t="shared" si="20"/>
        <v>104</v>
      </c>
      <c r="F105" s="108">
        <v>43616</v>
      </c>
      <c r="G105" s="109">
        <v>4.5583</v>
      </c>
      <c r="H105" s="28">
        <f t="shared" si="21"/>
        <v>4.5944000000000003</v>
      </c>
      <c r="I105" s="7">
        <f t="shared" si="22"/>
        <v>-3.6100000000000243E-2</v>
      </c>
      <c r="J105" s="7">
        <f t="shared" si="23"/>
        <v>1.3032100000000175E-3</v>
      </c>
      <c r="K105" s="7">
        <f t="shared" si="24"/>
        <v>3.6100000000000243E-2</v>
      </c>
      <c r="L105" s="25">
        <f t="shared" si="25"/>
        <v>7.9196191562644503E-3</v>
      </c>
      <c r="M105" s="7">
        <f t="shared" ca="1" si="14"/>
        <v>4.5552666666666672</v>
      </c>
      <c r="N105" s="7">
        <f t="shared" ca="1" si="16"/>
        <v>3.0333333333327772E-3</v>
      </c>
      <c r="O105" s="7">
        <f t="shared" ca="1" si="17"/>
        <v>9.2011111111077367E-6</v>
      </c>
      <c r="P105" s="7">
        <f t="shared" ca="1" si="18"/>
        <v>3.0333333333327772E-3</v>
      </c>
      <c r="Q105" s="25">
        <f t="shared" ca="1" si="19"/>
        <v>6.6545276382264822E-4</v>
      </c>
      <c r="R105" s="26">
        <f t="shared" ca="1" si="15"/>
        <v>3.5814006366524775E-3</v>
      </c>
      <c r="S105" s="27">
        <f t="shared" ca="1" si="26"/>
        <v>0</v>
      </c>
    </row>
    <row r="106" spans="5:19" x14ac:dyDescent="0.3">
      <c r="E106" s="24">
        <f t="shared" si="20"/>
        <v>105</v>
      </c>
      <c r="F106" s="108">
        <v>43619</v>
      </c>
      <c r="G106" s="109">
        <v>4.5041000000000002</v>
      </c>
      <c r="H106" s="28">
        <f t="shared" si="21"/>
        <v>4.5583</v>
      </c>
      <c r="I106" s="7">
        <f t="shared" si="22"/>
        <v>-5.4199999999999804E-2</v>
      </c>
      <c r="J106" s="7">
        <f t="shared" si="23"/>
        <v>2.9376399999999788E-3</v>
      </c>
      <c r="K106" s="7">
        <f t="shared" si="24"/>
        <v>5.4199999999999804E-2</v>
      </c>
      <c r="L106" s="25">
        <f t="shared" si="25"/>
        <v>1.2033480606558424E-2</v>
      </c>
      <c r="M106" s="7">
        <f t="shared" ca="1" si="14"/>
        <v>4.5672999999999995</v>
      </c>
      <c r="N106" s="7">
        <f t="shared" ca="1" si="16"/>
        <v>-6.3199999999999257E-2</v>
      </c>
      <c r="O106" s="7">
        <f t="shared" ca="1" si="17"/>
        <v>3.9942399999999059E-3</v>
      </c>
      <c r="P106" s="7">
        <f t="shared" ca="1" si="18"/>
        <v>6.3199999999999257E-2</v>
      </c>
      <c r="Q106" s="25">
        <f t="shared" ca="1" si="19"/>
        <v>1.4031660043071702E-2</v>
      </c>
      <c r="R106" s="26">
        <f t="shared" ca="1" si="15"/>
        <v>-6.2651932696679555E-2</v>
      </c>
      <c r="S106" s="27">
        <f t="shared" ca="1" si="26"/>
        <v>1</v>
      </c>
    </row>
    <row r="107" spans="5:19" x14ac:dyDescent="0.3">
      <c r="E107" s="24">
        <f t="shared" si="20"/>
        <v>106</v>
      </c>
      <c r="F107" s="108">
        <v>43620</v>
      </c>
      <c r="G107" s="109">
        <v>4.5401999999999996</v>
      </c>
      <c r="H107" s="28">
        <f t="shared" si="21"/>
        <v>4.5041000000000002</v>
      </c>
      <c r="I107" s="7">
        <f t="shared" si="22"/>
        <v>3.6099999999999355E-2</v>
      </c>
      <c r="J107" s="7">
        <f t="shared" si="23"/>
        <v>1.3032099999999533E-3</v>
      </c>
      <c r="K107" s="7">
        <f t="shared" si="24"/>
        <v>3.6099999999999355E-2</v>
      </c>
      <c r="L107" s="25">
        <f t="shared" si="25"/>
        <v>7.9511915774634068E-3</v>
      </c>
      <c r="M107" s="7">
        <f t="shared" ca="1" si="14"/>
        <v>4.5522666666666671</v>
      </c>
      <c r="N107" s="7">
        <f t="shared" ca="1" si="16"/>
        <v>-1.2066666666667558E-2</v>
      </c>
      <c r="O107" s="7">
        <f t="shared" ca="1" si="17"/>
        <v>1.4560444444446595E-4</v>
      </c>
      <c r="P107" s="7">
        <f t="shared" ca="1" si="18"/>
        <v>1.2066666666667558E-2</v>
      </c>
      <c r="Q107" s="25">
        <f t="shared" ca="1" si="19"/>
        <v>2.6577390129658516E-3</v>
      </c>
      <c r="R107" s="26">
        <f t="shared" ca="1" si="15"/>
        <v>-1.1518599363347858E-2</v>
      </c>
      <c r="S107" s="27">
        <f t="shared" ca="1" si="26"/>
        <v>0</v>
      </c>
    </row>
    <row r="108" spans="5:19" x14ac:dyDescent="0.3">
      <c r="E108" s="24">
        <f t="shared" si="20"/>
        <v>107</v>
      </c>
      <c r="F108" s="108">
        <v>43621</v>
      </c>
      <c r="G108" s="109">
        <v>4.5583</v>
      </c>
      <c r="H108" s="28">
        <f t="shared" si="21"/>
        <v>4.5401999999999996</v>
      </c>
      <c r="I108" s="7">
        <f t="shared" si="22"/>
        <v>1.8100000000000449E-2</v>
      </c>
      <c r="J108" s="7">
        <f t="shared" si="23"/>
        <v>3.2761000000001625E-4</v>
      </c>
      <c r="K108" s="7">
        <f t="shared" si="24"/>
        <v>1.8100000000000449E-2</v>
      </c>
      <c r="L108" s="25">
        <f t="shared" si="25"/>
        <v>3.9707785797337709E-3</v>
      </c>
      <c r="M108" s="7">
        <f t="shared" ca="1" si="14"/>
        <v>4.5341999999999993</v>
      </c>
      <c r="N108" s="7">
        <f t="shared" ca="1" si="16"/>
        <v>2.4100000000000676E-2</v>
      </c>
      <c r="O108" s="7">
        <f t="shared" ca="1" si="17"/>
        <v>5.808100000000326E-4</v>
      </c>
      <c r="P108" s="7">
        <f t="shared" ca="1" si="18"/>
        <v>2.4100000000000676E-2</v>
      </c>
      <c r="Q108" s="25">
        <f t="shared" ca="1" si="19"/>
        <v>5.2870587719107288E-3</v>
      </c>
      <c r="R108" s="26">
        <f t="shared" ca="1" si="15"/>
        <v>2.4648067303320378E-2</v>
      </c>
      <c r="S108" s="27">
        <f t="shared" ca="1" si="26"/>
        <v>1</v>
      </c>
    </row>
    <row r="109" spans="5:19" x14ac:dyDescent="0.3">
      <c r="E109" s="24">
        <f t="shared" si="20"/>
        <v>108</v>
      </c>
      <c r="F109" s="108">
        <v>43622</v>
      </c>
      <c r="G109" s="109">
        <v>4.5312000000000001</v>
      </c>
      <c r="H109" s="28">
        <f t="shared" si="21"/>
        <v>4.5583</v>
      </c>
      <c r="I109" s="7">
        <f t="shared" si="22"/>
        <v>-2.7099999999999902E-2</v>
      </c>
      <c r="J109" s="7">
        <f t="shared" si="23"/>
        <v>7.344099999999947E-4</v>
      </c>
      <c r="K109" s="7">
        <f t="shared" si="24"/>
        <v>2.7099999999999902E-2</v>
      </c>
      <c r="L109" s="25">
        <f t="shared" si="25"/>
        <v>5.9807556497174924E-3</v>
      </c>
      <c r="M109" s="7">
        <f t="shared" ca="1" si="14"/>
        <v>4.5341999999999993</v>
      </c>
      <c r="N109" s="7">
        <f t="shared" ca="1" si="16"/>
        <v>-2.9999999999992255E-3</v>
      </c>
      <c r="O109" s="7">
        <f t="shared" ca="1" si="17"/>
        <v>8.9999999999953534E-6</v>
      </c>
      <c r="P109" s="7">
        <f t="shared" ca="1" si="18"/>
        <v>2.9999999999992255E-3</v>
      </c>
      <c r="Q109" s="25">
        <f t="shared" ca="1" si="19"/>
        <v>6.6207627118626978E-4</v>
      </c>
      <c r="R109" s="26">
        <f t="shared" ca="1" si="15"/>
        <v>-2.4519326966795253E-3</v>
      </c>
      <c r="S109" s="27">
        <f t="shared" ca="1" si="26"/>
        <v>1</v>
      </c>
    </row>
    <row r="110" spans="5:19" x14ac:dyDescent="0.3">
      <c r="E110" s="24">
        <f t="shared" si="20"/>
        <v>109</v>
      </c>
      <c r="F110" s="108">
        <v>43623</v>
      </c>
      <c r="G110" s="109">
        <v>4.5853000000000002</v>
      </c>
      <c r="H110" s="28">
        <f t="shared" si="21"/>
        <v>4.5312000000000001</v>
      </c>
      <c r="I110" s="7">
        <f t="shared" si="22"/>
        <v>5.4100000000000037E-2</v>
      </c>
      <c r="J110" s="7">
        <f t="shared" si="23"/>
        <v>2.9268100000000041E-3</v>
      </c>
      <c r="K110" s="7">
        <f t="shared" si="24"/>
        <v>5.4100000000000037E-2</v>
      </c>
      <c r="L110" s="25">
        <f t="shared" si="25"/>
        <v>1.179857370292021E-2</v>
      </c>
      <c r="M110" s="7">
        <f t="shared" ca="1" si="14"/>
        <v>4.5432333333333332</v>
      </c>
      <c r="N110" s="7">
        <f t="shared" ca="1" si="16"/>
        <v>4.2066666666666919E-2</v>
      </c>
      <c r="O110" s="7">
        <f t="shared" ca="1" si="17"/>
        <v>1.7696044444444657E-3</v>
      </c>
      <c r="P110" s="7">
        <f t="shared" ca="1" si="18"/>
        <v>4.2066666666666919E-2</v>
      </c>
      <c r="Q110" s="25">
        <f t="shared" ca="1" si="19"/>
        <v>9.174245232954641E-3</v>
      </c>
      <c r="R110" s="26">
        <f t="shared" ca="1" si="15"/>
        <v>4.2614733969986621E-2</v>
      </c>
      <c r="S110" s="27">
        <f t="shared" ca="1" si="26"/>
        <v>1</v>
      </c>
    </row>
    <row r="111" spans="5:19" x14ac:dyDescent="0.3">
      <c r="E111" s="24">
        <f t="shared" si="20"/>
        <v>110</v>
      </c>
      <c r="F111" s="108">
        <v>43626</v>
      </c>
      <c r="G111" s="109">
        <v>4.4950999999999999</v>
      </c>
      <c r="H111" s="28">
        <f t="shared" si="21"/>
        <v>4.5853000000000002</v>
      </c>
      <c r="I111" s="7">
        <f t="shared" si="22"/>
        <v>-9.020000000000028E-2</v>
      </c>
      <c r="J111" s="7">
        <f t="shared" si="23"/>
        <v>8.1360400000000509E-3</v>
      </c>
      <c r="K111" s="7">
        <f t="shared" si="24"/>
        <v>9.020000000000028E-2</v>
      </c>
      <c r="L111" s="25">
        <f t="shared" si="25"/>
        <v>2.0066294409468149E-2</v>
      </c>
      <c r="M111" s="7">
        <f t="shared" ca="1" si="14"/>
        <v>4.5582666666666674</v>
      </c>
      <c r="N111" s="7">
        <f t="shared" ca="1" si="16"/>
        <v>-6.3166666666667481E-2</v>
      </c>
      <c r="O111" s="7">
        <f t="shared" ca="1" si="17"/>
        <v>3.9900277777778805E-3</v>
      </c>
      <c r="P111" s="7">
        <f t="shared" ca="1" si="18"/>
        <v>6.3166666666667481E-2</v>
      </c>
      <c r="Q111" s="25">
        <f t="shared" ca="1" si="19"/>
        <v>1.405233847226257E-2</v>
      </c>
      <c r="R111" s="26">
        <f t="shared" ca="1" si="15"/>
        <v>-6.2618599363347779E-2</v>
      </c>
      <c r="S111" s="27">
        <f t="shared" ca="1" si="26"/>
        <v>1</v>
      </c>
    </row>
    <row r="112" spans="5:19" x14ac:dyDescent="0.3">
      <c r="E112" s="24">
        <f t="shared" si="20"/>
        <v>111</v>
      </c>
      <c r="F112" s="108">
        <v>43627</v>
      </c>
      <c r="G112" s="109">
        <v>4.6576000000000004</v>
      </c>
      <c r="H112" s="28">
        <f t="shared" si="21"/>
        <v>4.4950999999999999</v>
      </c>
      <c r="I112" s="7">
        <f t="shared" si="22"/>
        <v>0.16250000000000053</v>
      </c>
      <c r="J112" s="7">
        <f t="shared" si="23"/>
        <v>2.6406250000000173E-2</v>
      </c>
      <c r="K112" s="7">
        <f t="shared" si="24"/>
        <v>0.16250000000000053</v>
      </c>
      <c r="L112" s="25">
        <f t="shared" si="25"/>
        <v>3.4889213328753117E-2</v>
      </c>
      <c r="M112" s="7">
        <f t="shared" ca="1" si="14"/>
        <v>4.5371999999999995</v>
      </c>
      <c r="N112" s="7">
        <f t="shared" ca="1" si="16"/>
        <v>0.12040000000000095</v>
      </c>
      <c r="O112" s="7">
        <f t="shared" ca="1" si="17"/>
        <v>1.4496160000000228E-2</v>
      </c>
      <c r="P112" s="7">
        <f t="shared" ca="1" si="18"/>
        <v>0.12040000000000095</v>
      </c>
      <c r="Q112" s="25">
        <f t="shared" ca="1" si="19"/>
        <v>2.5850223290965507E-2</v>
      </c>
      <c r="R112" s="26">
        <f t="shared" ca="1" si="15"/>
        <v>0.12094806730332065</v>
      </c>
      <c r="S112" s="27">
        <f t="shared" ca="1" si="26"/>
        <v>1</v>
      </c>
    </row>
    <row r="113" spans="5:19" x14ac:dyDescent="0.3">
      <c r="E113" s="24">
        <f t="shared" si="20"/>
        <v>112</v>
      </c>
      <c r="F113" s="108">
        <v>43628</v>
      </c>
      <c r="G113" s="109">
        <v>4.6033999999999997</v>
      </c>
      <c r="H113" s="28">
        <f t="shared" si="21"/>
        <v>4.6576000000000004</v>
      </c>
      <c r="I113" s="7">
        <f t="shared" si="22"/>
        <v>-5.4200000000000692E-2</v>
      </c>
      <c r="J113" s="7">
        <f t="shared" si="23"/>
        <v>2.9376400000000751E-3</v>
      </c>
      <c r="K113" s="7">
        <f t="shared" si="24"/>
        <v>5.4200000000000692E-2</v>
      </c>
      <c r="L113" s="25">
        <f t="shared" si="25"/>
        <v>1.1773906243211691E-2</v>
      </c>
      <c r="M113" s="7">
        <f t="shared" ca="1" si="14"/>
        <v>4.5793333333333335</v>
      </c>
      <c r="N113" s="7">
        <f t="shared" ca="1" si="16"/>
        <v>2.4066666666666237E-2</v>
      </c>
      <c r="O113" s="7">
        <f t="shared" ca="1" si="17"/>
        <v>5.7920444444442369E-4</v>
      </c>
      <c r="P113" s="7">
        <f t="shared" ca="1" si="18"/>
        <v>2.4066666666666237E-2</v>
      </c>
      <c r="Q113" s="25">
        <f t="shared" ca="1" si="19"/>
        <v>5.2280198693718206E-3</v>
      </c>
      <c r="R113" s="26">
        <f t="shared" ca="1" si="15"/>
        <v>2.4614733969985939E-2</v>
      </c>
      <c r="S113" s="27">
        <f t="shared" ca="1" si="26"/>
        <v>0</v>
      </c>
    </row>
    <row r="114" spans="5:19" x14ac:dyDescent="0.3">
      <c r="E114" s="24">
        <f t="shared" si="20"/>
        <v>113</v>
      </c>
      <c r="F114" s="108">
        <v>43629</v>
      </c>
      <c r="G114" s="109">
        <v>4.5853000000000002</v>
      </c>
      <c r="H114" s="28">
        <f t="shared" si="21"/>
        <v>4.6033999999999997</v>
      </c>
      <c r="I114" s="7">
        <f t="shared" si="22"/>
        <v>-1.8099999999999561E-2</v>
      </c>
      <c r="J114" s="7">
        <f t="shared" si="23"/>
        <v>3.2760999999998411E-4</v>
      </c>
      <c r="K114" s="7">
        <f t="shared" si="24"/>
        <v>1.8099999999999561E-2</v>
      </c>
      <c r="L114" s="25">
        <f t="shared" si="25"/>
        <v>3.9473971168733912E-3</v>
      </c>
      <c r="M114" s="7">
        <f t="shared" ca="1" si="14"/>
        <v>4.5853666666666664</v>
      </c>
      <c r="N114" s="7">
        <f t="shared" ca="1" si="16"/>
        <v>-6.6666666666215235E-5</v>
      </c>
      <c r="O114" s="7">
        <f t="shared" ca="1" si="17"/>
        <v>4.4444444443842536E-9</v>
      </c>
      <c r="P114" s="7">
        <f t="shared" ca="1" si="18"/>
        <v>6.6666666666215235E-5</v>
      </c>
      <c r="Q114" s="25">
        <f t="shared" ca="1" si="19"/>
        <v>1.4539215899988055E-5</v>
      </c>
      <c r="R114" s="26">
        <f t="shared" ca="1" si="15"/>
        <v>4.8140063665348513E-4</v>
      </c>
      <c r="S114" s="27">
        <f t="shared" ca="1" si="26"/>
        <v>1</v>
      </c>
    </row>
    <row r="115" spans="5:19" x14ac:dyDescent="0.3">
      <c r="E115" s="24">
        <f t="shared" si="20"/>
        <v>114</v>
      </c>
      <c r="F115" s="108">
        <v>43630</v>
      </c>
      <c r="G115" s="109">
        <v>4.468</v>
      </c>
      <c r="H115" s="28">
        <f t="shared" si="21"/>
        <v>4.5853000000000002</v>
      </c>
      <c r="I115" s="7">
        <f t="shared" si="22"/>
        <v>-0.11730000000000018</v>
      </c>
      <c r="J115" s="7">
        <f t="shared" si="23"/>
        <v>1.3759290000000042E-2</v>
      </c>
      <c r="K115" s="7">
        <f t="shared" si="24"/>
        <v>0.11730000000000018</v>
      </c>
      <c r="L115" s="25">
        <f t="shared" si="25"/>
        <v>2.6253357206803982E-2</v>
      </c>
      <c r="M115" s="7">
        <f t="shared" ca="1" si="14"/>
        <v>4.6154333333333328</v>
      </c>
      <c r="N115" s="7">
        <f t="shared" ca="1" si="16"/>
        <v>-0.14743333333333286</v>
      </c>
      <c r="O115" s="7">
        <f t="shared" ca="1" si="17"/>
        <v>2.1736587777777639E-2</v>
      </c>
      <c r="P115" s="7">
        <f t="shared" ca="1" si="18"/>
        <v>0.14743333333333286</v>
      </c>
      <c r="Q115" s="25">
        <f t="shared" ca="1" si="19"/>
        <v>3.2997612652939316E-2</v>
      </c>
      <c r="R115" s="26">
        <f t="shared" ca="1" si="15"/>
        <v>-0.14688526603001317</v>
      </c>
      <c r="S115" s="27">
        <f t="shared" ca="1" si="26"/>
        <v>0</v>
      </c>
    </row>
    <row r="116" spans="5:19" x14ac:dyDescent="0.3">
      <c r="E116" s="24">
        <f t="shared" si="20"/>
        <v>115</v>
      </c>
      <c r="F116" s="108">
        <v>43633</v>
      </c>
      <c r="G116" s="109">
        <v>4.4861000000000004</v>
      </c>
      <c r="H116" s="28">
        <f t="shared" si="21"/>
        <v>4.468</v>
      </c>
      <c r="I116" s="7">
        <f t="shared" si="22"/>
        <v>1.8100000000000449E-2</v>
      </c>
      <c r="J116" s="7">
        <f t="shared" si="23"/>
        <v>3.2761000000001625E-4</v>
      </c>
      <c r="K116" s="7">
        <f t="shared" si="24"/>
        <v>1.8100000000000449E-2</v>
      </c>
      <c r="L116" s="25">
        <f t="shared" si="25"/>
        <v>4.0346849156283737E-3</v>
      </c>
      <c r="M116" s="7">
        <f t="shared" ca="1" si="14"/>
        <v>4.5522333333333336</v>
      </c>
      <c r="N116" s="7">
        <f t="shared" ca="1" si="16"/>
        <v>-6.6133333333333155E-2</v>
      </c>
      <c r="O116" s="7">
        <f t="shared" ca="1" si="17"/>
        <v>4.3736177777777543E-3</v>
      </c>
      <c r="P116" s="7">
        <f t="shared" ca="1" si="18"/>
        <v>6.6133333333333155E-2</v>
      </c>
      <c r="Q116" s="25">
        <f t="shared" ca="1" si="19"/>
        <v>1.4741832177912475E-2</v>
      </c>
      <c r="R116" s="26">
        <f t="shared" ca="1" si="15"/>
        <v>-6.5585266030013453E-2</v>
      </c>
      <c r="S116" s="27">
        <f t="shared" ca="1" si="26"/>
        <v>0</v>
      </c>
    </row>
    <row r="117" spans="5:19" x14ac:dyDescent="0.3">
      <c r="E117" s="24">
        <f t="shared" si="20"/>
        <v>116</v>
      </c>
      <c r="F117" s="108">
        <v>43634</v>
      </c>
      <c r="G117" s="109">
        <v>4.5221999999999998</v>
      </c>
      <c r="H117" s="28">
        <f t="shared" si="21"/>
        <v>4.4861000000000004</v>
      </c>
      <c r="I117" s="7">
        <f t="shared" si="22"/>
        <v>3.6099999999999355E-2</v>
      </c>
      <c r="J117" s="7">
        <f t="shared" si="23"/>
        <v>1.3032099999999533E-3</v>
      </c>
      <c r="K117" s="7">
        <f t="shared" si="24"/>
        <v>3.6099999999999355E-2</v>
      </c>
      <c r="L117" s="25">
        <f t="shared" si="25"/>
        <v>7.9828402105168624E-3</v>
      </c>
      <c r="M117" s="7">
        <f t="shared" ca="1" si="14"/>
        <v>4.5131333333333332</v>
      </c>
      <c r="N117" s="7">
        <f t="shared" ca="1" si="16"/>
        <v>9.0666666666665563E-3</v>
      </c>
      <c r="O117" s="7">
        <f t="shared" ca="1" si="17"/>
        <v>8.2204444444442445E-5</v>
      </c>
      <c r="P117" s="7">
        <f t="shared" ca="1" si="18"/>
        <v>9.0666666666665563E-3</v>
      </c>
      <c r="Q117" s="25">
        <f t="shared" ca="1" si="19"/>
        <v>2.0049238571196665E-3</v>
      </c>
      <c r="R117" s="26">
        <f t="shared" ca="1" si="15"/>
        <v>9.6147339699862566E-3</v>
      </c>
      <c r="S117" s="27">
        <f t="shared" ca="1" si="26"/>
        <v>1</v>
      </c>
    </row>
    <row r="118" spans="5:19" x14ac:dyDescent="0.3">
      <c r="E118" s="24">
        <f t="shared" si="20"/>
        <v>117</v>
      </c>
      <c r="F118" s="108">
        <v>43635</v>
      </c>
      <c r="G118" s="109">
        <v>4.5491999999999999</v>
      </c>
      <c r="H118" s="28">
        <f t="shared" si="21"/>
        <v>4.5221999999999998</v>
      </c>
      <c r="I118" s="7">
        <f t="shared" si="22"/>
        <v>2.7000000000000135E-2</v>
      </c>
      <c r="J118" s="7">
        <f t="shared" si="23"/>
        <v>7.2900000000000731E-4</v>
      </c>
      <c r="K118" s="7">
        <f t="shared" si="24"/>
        <v>2.7000000000000135E-2</v>
      </c>
      <c r="L118" s="25">
        <f t="shared" si="25"/>
        <v>5.9351094697969176E-3</v>
      </c>
      <c r="M118" s="7">
        <f t="shared" ca="1" si="14"/>
        <v>4.4920999999999998</v>
      </c>
      <c r="N118" s="7">
        <f t="shared" ca="1" si="16"/>
        <v>5.7100000000000151E-2</v>
      </c>
      <c r="O118" s="7">
        <f t="shared" ca="1" si="17"/>
        <v>3.2604100000000174E-3</v>
      </c>
      <c r="P118" s="7">
        <f t="shared" ca="1" si="18"/>
        <v>5.7100000000000151E-2</v>
      </c>
      <c r="Q118" s="25">
        <f t="shared" ca="1" si="19"/>
        <v>1.2551657434274192E-2</v>
      </c>
      <c r="R118" s="26">
        <f t="shared" ca="1" si="15"/>
        <v>5.7648067303319853E-2</v>
      </c>
      <c r="S118" s="27">
        <f t="shared" ca="1" si="26"/>
        <v>0</v>
      </c>
    </row>
    <row r="119" spans="5:19" x14ac:dyDescent="0.3">
      <c r="E119" s="24">
        <f t="shared" si="20"/>
        <v>118</v>
      </c>
      <c r="F119" s="108">
        <v>43636</v>
      </c>
      <c r="G119" s="109">
        <v>4.6665999999999999</v>
      </c>
      <c r="H119" s="28">
        <f t="shared" si="21"/>
        <v>4.5491999999999999</v>
      </c>
      <c r="I119" s="7">
        <f t="shared" si="22"/>
        <v>0.11739999999999995</v>
      </c>
      <c r="J119" s="7">
        <f t="shared" si="23"/>
        <v>1.3782759999999988E-2</v>
      </c>
      <c r="K119" s="7">
        <f t="shared" si="24"/>
        <v>0.11739999999999995</v>
      </c>
      <c r="L119" s="25">
        <f t="shared" si="25"/>
        <v>2.5157502250032132E-2</v>
      </c>
      <c r="M119" s="7">
        <f t="shared" ca="1" si="14"/>
        <v>4.519166666666667</v>
      </c>
      <c r="N119" s="7">
        <f t="shared" ca="1" si="16"/>
        <v>0.14743333333333286</v>
      </c>
      <c r="O119" s="7">
        <f t="shared" ca="1" si="17"/>
        <v>2.1736587777777639E-2</v>
      </c>
      <c r="P119" s="7">
        <f t="shared" ca="1" si="18"/>
        <v>0.14743333333333286</v>
      </c>
      <c r="Q119" s="25">
        <f t="shared" ca="1" si="19"/>
        <v>3.1593308475835268E-2</v>
      </c>
      <c r="R119" s="26">
        <f t="shared" ca="1" si="15"/>
        <v>0.14798140063665255</v>
      </c>
      <c r="S119" s="27">
        <f t="shared" ca="1" si="26"/>
        <v>0</v>
      </c>
    </row>
    <row r="120" spans="5:19" x14ac:dyDescent="0.3">
      <c r="E120" s="24">
        <f t="shared" si="20"/>
        <v>119</v>
      </c>
      <c r="F120" s="108">
        <v>43637</v>
      </c>
      <c r="G120" s="109">
        <v>4.6576000000000004</v>
      </c>
      <c r="H120" s="28">
        <f t="shared" si="21"/>
        <v>4.6665999999999999</v>
      </c>
      <c r="I120" s="7">
        <f t="shared" si="22"/>
        <v>-8.9999999999994529E-3</v>
      </c>
      <c r="J120" s="7">
        <f t="shared" si="23"/>
        <v>8.0999999999990151E-5</v>
      </c>
      <c r="K120" s="7">
        <f t="shared" si="24"/>
        <v>8.9999999999994529E-3</v>
      </c>
      <c r="L120" s="25">
        <f t="shared" si="25"/>
        <v>1.9323256612846643E-3</v>
      </c>
      <c r="M120" s="7">
        <f t="shared" ca="1" si="14"/>
        <v>4.5793333333333335</v>
      </c>
      <c r="N120" s="7">
        <f t="shared" ca="1" si="16"/>
        <v>7.8266666666666929E-2</v>
      </c>
      <c r="O120" s="7">
        <f t="shared" ca="1" si="17"/>
        <v>6.1256711111111525E-3</v>
      </c>
      <c r="P120" s="7">
        <f t="shared" ca="1" si="18"/>
        <v>7.8266666666666929E-2</v>
      </c>
      <c r="Q120" s="25">
        <f t="shared" ca="1" si="19"/>
        <v>1.6804076491469196E-2</v>
      </c>
      <c r="R120" s="26">
        <f t="shared" ca="1" si="15"/>
        <v>7.8814733969986631E-2</v>
      </c>
      <c r="S120" s="27">
        <f t="shared" ca="1" si="26"/>
        <v>0</v>
      </c>
    </row>
    <row r="121" spans="5:19" x14ac:dyDescent="0.3">
      <c r="E121" s="24">
        <f t="shared" si="20"/>
        <v>120</v>
      </c>
      <c r="F121" s="108">
        <v>43640</v>
      </c>
      <c r="G121" s="109">
        <v>4.5491999999999999</v>
      </c>
      <c r="H121" s="28">
        <f t="shared" si="21"/>
        <v>4.6576000000000004</v>
      </c>
      <c r="I121" s="7">
        <f t="shared" si="22"/>
        <v>-0.1084000000000005</v>
      </c>
      <c r="J121" s="7">
        <f t="shared" si="23"/>
        <v>1.1750560000000108E-2</v>
      </c>
      <c r="K121" s="7">
        <f t="shared" si="24"/>
        <v>0.1084000000000005</v>
      </c>
      <c r="L121" s="25">
        <f t="shared" si="25"/>
        <v>2.3828365426888355E-2</v>
      </c>
      <c r="M121" s="7">
        <f t="shared" ca="1" si="14"/>
        <v>4.6244666666666667</v>
      </c>
      <c r="N121" s="7">
        <f t="shared" ca="1" si="16"/>
        <v>-7.5266666666666815E-2</v>
      </c>
      <c r="O121" s="7">
        <f t="shared" ca="1" si="17"/>
        <v>5.6650711111111331E-3</v>
      </c>
      <c r="P121" s="7">
        <f t="shared" ca="1" si="18"/>
        <v>7.5266666666666815E-2</v>
      </c>
      <c r="Q121" s="25">
        <f t="shared" ca="1" si="19"/>
        <v>1.6545033559014072E-2</v>
      </c>
      <c r="R121" s="26">
        <f t="shared" ca="1" si="15"/>
        <v>-7.4718599363347113E-2</v>
      </c>
      <c r="S121" s="27">
        <f t="shared" ca="1" si="26"/>
        <v>1</v>
      </c>
    </row>
    <row r="122" spans="5:19" x14ac:dyDescent="0.3">
      <c r="E122" s="24">
        <f t="shared" si="20"/>
        <v>121</v>
      </c>
      <c r="F122" s="108">
        <v>43641</v>
      </c>
      <c r="G122" s="109">
        <v>4.5041000000000002</v>
      </c>
      <c r="H122" s="28">
        <f t="shared" si="21"/>
        <v>4.5491999999999999</v>
      </c>
      <c r="I122" s="7">
        <f t="shared" si="22"/>
        <v>-4.5099999999999696E-2</v>
      </c>
      <c r="J122" s="7">
        <f t="shared" si="23"/>
        <v>2.0340099999999724E-3</v>
      </c>
      <c r="K122" s="7">
        <f t="shared" si="24"/>
        <v>4.5099999999999696E-2</v>
      </c>
      <c r="L122" s="25">
        <f t="shared" si="25"/>
        <v>1.0013099176305964E-2</v>
      </c>
      <c r="M122" s="7">
        <f t="shared" ca="1" si="14"/>
        <v>4.6244666666666667</v>
      </c>
      <c r="N122" s="7">
        <f t="shared" ca="1" si="16"/>
        <v>-0.12036666666666651</v>
      </c>
      <c r="O122" s="7">
        <f t="shared" ca="1" si="17"/>
        <v>1.4488134444444406E-2</v>
      </c>
      <c r="P122" s="7">
        <f t="shared" ca="1" si="18"/>
        <v>0.12036666666666651</v>
      </c>
      <c r="Q122" s="25">
        <f t="shared" ca="1" si="19"/>
        <v>2.6723799797221753E-2</v>
      </c>
      <c r="R122" s="26">
        <f t="shared" ca="1" si="15"/>
        <v>-0.11981859936334681</v>
      </c>
      <c r="S122" s="27">
        <f t="shared" ca="1" si="26"/>
        <v>0</v>
      </c>
    </row>
    <row r="123" spans="5:19" x14ac:dyDescent="0.3">
      <c r="E123" s="24">
        <f t="shared" si="20"/>
        <v>122</v>
      </c>
      <c r="F123" s="108">
        <v>43642</v>
      </c>
      <c r="G123" s="109">
        <v>4.5312000000000001</v>
      </c>
      <c r="H123" s="28">
        <f t="shared" si="21"/>
        <v>4.5041000000000002</v>
      </c>
      <c r="I123" s="7">
        <f t="shared" si="22"/>
        <v>2.7099999999999902E-2</v>
      </c>
      <c r="J123" s="7">
        <f t="shared" si="23"/>
        <v>7.344099999999947E-4</v>
      </c>
      <c r="K123" s="7">
        <f t="shared" si="24"/>
        <v>2.7099999999999902E-2</v>
      </c>
      <c r="L123" s="25">
        <f t="shared" si="25"/>
        <v>5.9807556497174924E-3</v>
      </c>
      <c r="M123" s="7">
        <f t="shared" ca="1" si="14"/>
        <v>4.5703000000000005</v>
      </c>
      <c r="N123" s="7">
        <f t="shared" ca="1" si="16"/>
        <v>-3.9100000000000357E-2</v>
      </c>
      <c r="O123" s="7">
        <f t="shared" ca="1" si="17"/>
        <v>1.528810000000028E-3</v>
      </c>
      <c r="P123" s="7">
        <f t="shared" ca="1" si="18"/>
        <v>3.9100000000000357E-2</v>
      </c>
      <c r="Q123" s="25">
        <f t="shared" ca="1" si="19"/>
        <v>8.6290607344633556E-3</v>
      </c>
      <c r="R123" s="26">
        <f t="shared" ca="1" si="15"/>
        <v>-3.8551932696680655E-2</v>
      </c>
      <c r="S123" s="27">
        <f t="shared" ca="1" si="26"/>
        <v>0</v>
      </c>
    </row>
    <row r="124" spans="5:19" x14ac:dyDescent="0.3">
      <c r="E124" s="24">
        <f t="shared" si="20"/>
        <v>123</v>
      </c>
      <c r="F124" s="108">
        <v>43643</v>
      </c>
      <c r="G124" s="109">
        <v>4.4861000000000004</v>
      </c>
      <c r="H124" s="28">
        <f t="shared" si="21"/>
        <v>4.5312000000000001</v>
      </c>
      <c r="I124" s="7">
        <f t="shared" si="22"/>
        <v>-4.5099999999999696E-2</v>
      </c>
      <c r="J124" s="7">
        <f t="shared" si="23"/>
        <v>2.0340099999999724E-3</v>
      </c>
      <c r="K124" s="7">
        <f t="shared" si="24"/>
        <v>4.5099999999999696E-2</v>
      </c>
      <c r="L124" s="25">
        <f t="shared" si="25"/>
        <v>1.005327567374773E-2</v>
      </c>
      <c r="M124" s="7">
        <f t="shared" ca="1" si="14"/>
        <v>4.5281666666666665</v>
      </c>
      <c r="N124" s="7">
        <f t="shared" ca="1" si="16"/>
        <v>-4.206666666666603E-2</v>
      </c>
      <c r="O124" s="7">
        <f t="shared" ca="1" si="17"/>
        <v>1.7696044444443909E-3</v>
      </c>
      <c r="P124" s="7">
        <f t="shared" ca="1" si="18"/>
        <v>4.206666666666603E-2</v>
      </c>
      <c r="Q124" s="25">
        <f t="shared" ca="1" si="19"/>
        <v>9.3771130083292898E-3</v>
      </c>
      <c r="R124" s="26">
        <f t="shared" ca="1" si="15"/>
        <v>-4.1518599363346329E-2</v>
      </c>
      <c r="S124" s="27">
        <f t="shared" ca="1" si="26"/>
        <v>0</v>
      </c>
    </row>
    <row r="125" spans="5:19" x14ac:dyDescent="0.3">
      <c r="E125" s="24">
        <f t="shared" si="20"/>
        <v>124</v>
      </c>
      <c r="F125" s="108">
        <v>43644</v>
      </c>
      <c r="G125" s="109">
        <v>4.5221999999999998</v>
      </c>
      <c r="H125" s="28">
        <f t="shared" si="21"/>
        <v>4.4861000000000004</v>
      </c>
      <c r="I125" s="7">
        <f t="shared" si="22"/>
        <v>3.6099999999999355E-2</v>
      </c>
      <c r="J125" s="7">
        <f t="shared" si="23"/>
        <v>1.3032099999999533E-3</v>
      </c>
      <c r="K125" s="7">
        <f t="shared" si="24"/>
        <v>3.6099999999999355E-2</v>
      </c>
      <c r="L125" s="25">
        <f t="shared" si="25"/>
        <v>7.9828402105168624E-3</v>
      </c>
      <c r="M125" s="7">
        <f t="shared" ca="1" si="14"/>
        <v>4.507133333333333</v>
      </c>
      <c r="N125" s="7">
        <f t="shared" ca="1" si="16"/>
        <v>1.5066666666666784E-2</v>
      </c>
      <c r="O125" s="7">
        <f t="shared" ca="1" si="17"/>
        <v>2.2700444444444796E-4</v>
      </c>
      <c r="P125" s="7">
        <f t="shared" ca="1" si="18"/>
        <v>1.5066666666666784E-2</v>
      </c>
      <c r="Q125" s="25">
        <f t="shared" ca="1" si="19"/>
        <v>3.3317117037430419E-3</v>
      </c>
      <c r="R125" s="26">
        <f t="shared" ca="1" si="15"/>
        <v>1.5614733969986484E-2</v>
      </c>
      <c r="S125" s="27">
        <f t="shared" ca="1" si="26"/>
        <v>1</v>
      </c>
    </row>
    <row r="126" spans="5:19" x14ac:dyDescent="0.3">
      <c r="E126" s="24">
        <f t="shared" si="20"/>
        <v>125</v>
      </c>
      <c r="F126" s="108">
        <v>43647</v>
      </c>
      <c r="G126" s="109">
        <v>4.5401999999999996</v>
      </c>
      <c r="H126" s="28">
        <f t="shared" si="21"/>
        <v>4.5221999999999998</v>
      </c>
      <c r="I126" s="7">
        <f t="shared" si="22"/>
        <v>1.7999999999999794E-2</v>
      </c>
      <c r="J126" s="7">
        <f t="shared" si="23"/>
        <v>3.2399999999999259E-4</v>
      </c>
      <c r="K126" s="7">
        <f t="shared" si="24"/>
        <v>1.7999999999999794E-2</v>
      </c>
      <c r="L126" s="25">
        <f t="shared" si="25"/>
        <v>3.9645830580150206E-3</v>
      </c>
      <c r="M126" s="7">
        <f t="shared" ca="1" si="14"/>
        <v>4.5131666666666668</v>
      </c>
      <c r="N126" s="7">
        <f t="shared" ca="1" si="16"/>
        <v>2.7033333333332799E-2</v>
      </c>
      <c r="O126" s="7">
        <f t="shared" ca="1" si="17"/>
        <v>7.3080111111108225E-4</v>
      </c>
      <c r="P126" s="7">
        <f t="shared" ca="1" si="18"/>
        <v>2.7033333333332799E-2</v>
      </c>
      <c r="Q126" s="25">
        <f t="shared" ca="1" si="19"/>
        <v>5.9542164075002861E-3</v>
      </c>
      <c r="R126" s="26">
        <f t="shared" ca="1" si="15"/>
        <v>2.7581400636652501E-2</v>
      </c>
      <c r="S126" s="27">
        <f t="shared" ca="1" si="26"/>
        <v>0</v>
      </c>
    </row>
    <row r="127" spans="5:19" x14ac:dyDescent="0.3">
      <c r="E127" s="24">
        <f t="shared" si="20"/>
        <v>126</v>
      </c>
      <c r="F127" s="108">
        <v>43648</v>
      </c>
      <c r="G127" s="109">
        <v>4.5673000000000004</v>
      </c>
      <c r="H127" s="28">
        <f t="shared" si="21"/>
        <v>4.5401999999999996</v>
      </c>
      <c r="I127" s="7">
        <f t="shared" si="22"/>
        <v>2.710000000000079E-2</v>
      </c>
      <c r="J127" s="7">
        <f t="shared" si="23"/>
        <v>7.3441000000004284E-4</v>
      </c>
      <c r="K127" s="7">
        <f t="shared" si="24"/>
        <v>2.710000000000079E-2</v>
      </c>
      <c r="L127" s="25">
        <f t="shared" si="25"/>
        <v>5.9334836774463662E-3</v>
      </c>
      <c r="M127" s="7">
        <f t="shared" ca="1" si="14"/>
        <v>4.5161666666666669</v>
      </c>
      <c r="N127" s="7">
        <f t="shared" ca="1" si="16"/>
        <v>5.1133333333333475E-2</v>
      </c>
      <c r="O127" s="7">
        <f t="shared" ca="1" si="17"/>
        <v>2.6146177777777923E-3</v>
      </c>
      <c r="P127" s="7">
        <f t="shared" ca="1" si="18"/>
        <v>5.1133333333333475E-2</v>
      </c>
      <c r="Q127" s="25">
        <f t="shared" ca="1" si="19"/>
        <v>1.1195527627555333E-2</v>
      </c>
      <c r="R127" s="26">
        <f t="shared" ca="1" si="15"/>
        <v>5.1681400636653177E-2</v>
      </c>
      <c r="S127" s="27">
        <f t="shared" ca="1" si="26"/>
        <v>0</v>
      </c>
    </row>
    <row r="128" spans="5:19" x14ac:dyDescent="0.3">
      <c r="E128" s="24">
        <f t="shared" si="20"/>
        <v>127</v>
      </c>
      <c r="F128" s="108">
        <v>43649</v>
      </c>
      <c r="G128" s="109">
        <v>4.6214000000000004</v>
      </c>
      <c r="H128" s="28">
        <f t="shared" si="21"/>
        <v>4.5673000000000004</v>
      </c>
      <c r="I128" s="7">
        <f t="shared" si="22"/>
        <v>5.4100000000000037E-2</v>
      </c>
      <c r="J128" s="7">
        <f t="shared" si="23"/>
        <v>2.9268100000000041E-3</v>
      </c>
      <c r="K128" s="7">
        <f t="shared" si="24"/>
        <v>5.4100000000000037E-2</v>
      </c>
      <c r="L128" s="25">
        <f t="shared" si="25"/>
        <v>1.1706409313195143E-2</v>
      </c>
      <c r="M128" s="7">
        <f t="shared" ca="1" si="14"/>
        <v>4.5432333333333332</v>
      </c>
      <c r="N128" s="7">
        <f t="shared" ca="1" si="16"/>
        <v>7.8166666666667162E-2</v>
      </c>
      <c r="O128" s="7">
        <f t="shared" ca="1" si="17"/>
        <v>6.1100277777778548E-3</v>
      </c>
      <c r="P128" s="7">
        <f t="shared" ca="1" si="18"/>
        <v>7.8166666666667162E-2</v>
      </c>
      <c r="Q128" s="25">
        <f t="shared" ca="1" si="19"/>
        <v>1.691406644451187E-2</v>
      </c>
      <c r="R128" s="26">
        <f t="shared" ca="1" si="15"/>
        <v>7.8714733969986864E-2</v>
      </c>
      <c r="S128" s="27">
        <f t="shared" ca="1" si="26"/>
        <v>0</v>
      </c>
    </row>
    <row r="129" spans="5:19" x14ac:dyDescent="0.3">
      <c r="E129" s="24">
        <f t="shared" si="20"/>
        <v>128</v>
      </c>
      <c r="F129" s="108">
        <v>43651</v>
      </c>
      <c r="G129" s="109">
        <v>4.5673000000000004</v>
      </c>
      <c r="H129" s="28">
        <f t="shared" si="21"/>
        <v>4.6214000000000004</v>
      </c>
      <c r="I129" s="7">
        <f t="shared" si="22"/>
        <v>-5.4100000000000037E-2</v>
      </c>
      <c r="J129" s="7">
        <f t="shared" si="23"/>
        <v>2.9268100000000041E-3</v>
      </c>
      <c r="K129" s="7">
        <f t="shared" si="24"/>
        <v>5.4100000000000037E-2</v>
      </c>
      <c r="L129" s="25">
        <f t="shared" si="25"/>
        <v>1.1845072581174881E-2</v>
      </c>
      <c r="M129" s="7">
        <f t="shared" ca="1" si="14"/>
        <v>4.5762999999999998</v>
      </c>
      <c r="N129" s="7">
        <f t="shared" ca="1" si="16"/>
        <v>-8.9999999999994529E-3</v>
      </c>
      <c r="O129" s="7">
        <f t="shared" ca="1" si="17"/>
        <v>8.0999999999990151E-5</v>
      </c>
      <c r="P129" s="7">
        <f t="shared" ca="1" si="18"/>
        <v>8.9999999999994529E-3</v>
      </c>
      <c r="Q129" s="25">
        <f t="shared" ca="1" si="19"/>
        <v>1.9705296345761069E-3</v>
      </c>
      <c r="R129" s="26">
        <f t="shared" ca="1" si="15"/>
        <v>-8.4519326966797526E-3</v>
      </c>
      <c r="S129" s="27">
        <f t="shared" ca="1" si="26"/>
        <v>1</v>
      </c>
    </row>
    <row r="130" spans="5:19" x14ac:dyDescent="0.3">
      <c r="E130" s="24">
        <f t="shared" si="20"/>
        <v>129</v>
      </c>
      <c r="F130" s="108">
        <v>43654</v>
      </c>
      <c r="G130" s="109">
        <v>4.5491999999999999</v>
      </c>
      <c r="H130" s="28">
        <f t="shared" si="21"/>
        <v>4.5673000000000004</v>
      </c>
      <c r="I130" s="7">
        <f t="shared" si="22"/>
        <v>-1.8100000000000449E-2</v>
      </c>
      <c r="J130" s="7">
        <f t="shared" si="23"/>
        <v>3.2761000000001625E-4</v>
      </c>
      <c r="K130" s="7">
        <f t="shared" si="24"/>
        <v>1.8100000000000449E-2</v>
      </c>
      <c r="L130" s="25">
        <f t="shared" si="25"/>
        <v>3.9787215334565309E-3</v>
      </c>
      <c r="M130" s="7">
        <f t="shared" ref="M130:M193" ca="1" si="27">IF(E130&lt;=span,G130,AVERAGE(OFFSET(G130,-span,0,span,1)))</f>
        <v>4.5853333333333337</v>
      </c>
      <c r="N130" s="7">
        <f t="shared" ca="1" si="16"/>
        <v>-3.6133333333333795E-2</v>
      </c>
      <c r="O130" s="7">
        <f t="shared" ca="1" si="17"/>
        <v>1.3056177777778111E-3</v>
      </c>
      <c r="P130" s="7">
        <f t="shared" ca="1" si="18"/>
        <v>3.6133333333333795E-2</v>
      </c>
      <c r="Q130" s="25">
        <f t="shared" ca="1" si="19"/>
        <v>7.9427884756295159E-3</v>
      </c>
      <c r="R130" s="26">
        <f t="shared" ref="R130:R193" ca="1" si="28">N130-AVERAGE(ErorrMA)</f>
        <v>-3.5585266030014093E-2</v>
      </c>
      <c r="S130" s="27">
        <f t="shared" ca="1" si="26"/>
        <v>0</v>
      </c>
    </row>
    <row r="131" spans="5:19" x14ac:dyDescent="0.3">
      <c r="E131" s="24">
        <f t="shared" si="20"/>
        <v>130</v>
      </c>
      <c r="F131" s="108">
        <v>43655</v>
      </c>
      <c r="G131" s="109">
        <v>4.5401999999999996</v>
      </c>
      <c r="H131" s="28">
        <f t="shared" si="21"/>
        <v>4.5491999999999999</v>
      </c>
      <c r="I131" s="7">
        <f t="shared" si="22"/>
        <v>-9.0000000000003411E-3</v>
      </c>
      <c r="J131" s="7">
        <f t="shared" si="23"/>
        <v>8.1000000000006143E-5</v>
      </c>
      <c r="K131" s="7">
        <f t="shared" si="24"/>
        <v>9.0000000000003411E-3</v>
      </c>
      <c r="L131" s="25">
        <f t="shared" si="25"/>
        <v>1.9822915290076079E-3</v>
      </c>
      <c r="M131" s="7">
        <f t="shared" ca="1" si="27"/>
        <v>4.5792999999999999</v>
      </c>
      <c r="N131" s="7">
        <f t="shared" ref="N131:N194" ca="1" si="29">G131-M131</f>
        <v>-3.9100000000000357E-2</v>
      </c>
      <c r="O131" s="7">
        <f t="shared" ref="O131:O194" ca="1" si="30">N131^2</f>
        <v>1.528810000000028E-3</v>
      </c>
      <c r="P131" s="7">
        <f t="shared" ref="P131:P194" ca="1" si="31">ABS(N131)</f>
        <v>3.9100000000000357E-2</v>
      </c>
      <c r="Q131" s="25">
        <f t="shared" ref="Q131:Q194" ca="1" si="32">P131/G131</f>
        <v>8.6119554204661386E-3</v>
      </c>
      <c r="R131" s="26">
        <f t="shared" ca="1" si="28"/>
        <v>-3.8551932696680655E-2</v>
      </c>
      <c r="S131" s="27">
        <f t="shared" ca="1" si="26"/>
        <v>0</v>
      </c>
    </row>
    <row r="132" spans="5:19" x14ac:dyDescent="0.3">
      <c r="E132" s="24">
        <f t="shared" ref="E132:E195" si="33">E131+1</f>
        <v>131</v>
      </c>
      <c r="F132" s="108">
        <v>43656</v>
      </c>
      <c r="G132" s="109">
        <v>4.5673000000000004</v>
      </c>
      <c r="H132" s="28">
        <f t="shared" ref="H132:H195" si="34">G131</f>
        <v>4.5401999999999996</v>
      </c>
      <c r="I132" s="7">
        <f t="shared" ref="I132:I195" si="35">(G132-H132)</f>
        <v>2.710000000000079E-2</v>
      </c>
      <c r="J132" s="7">
        <f t="shared" ref="J132:J195" si="36">I132^2</f>
        <v>7.3441000000004284E-4</v>
      </c>
      <c r="K132" s="7">
        <f t="shared" ref="K132:K195" si="37">ABS(I132)</f>
        <v>2.710000000000079E-2</v>
      </c>
      <c r="L132" s="25">
        <f t="shared" ref="L132:L195" si="38">K132/G132</f>
        <v>5.9334836774463662E-3</v>
      </c>
      <c r="M132" s="7">
        <f t="shared" ca="1" si="27"/>
        <v>4.5522333333333336</v>
      </c>
      <c r="N132" s="7">
        <f t="shared" ca="1" si="29"/>
        <v>1.5066666666666784E-2</v>
      </c>
      <c r="O132" s="7">
        <f t="shared" ca="1" si="30"/>
        <v>2.2700444444444796E-4</v>
      </c>
      <c r="P132" s="7">
        <f t="shared" ca="1" si="31"/>
        <v>1.5066666666666784E-2</v>
      </c>
      <c r="Q132" s="25">
        <f t="shared" ca="1" si="32"/>
        <v>3.2988125734387456E-3</v>
      </c>
      <c r="R132" s="26">
        <f t="shared" ca="1" si="28"/>
        <v>1.5614733969986484E-2</v>
      </c>
      <c r="S132" s="27">
        <f t="shared" ref="S132:S195" ca="1" si="39">IF(N131*N132&lt;0,1,0)</f>
        <v>1</v>
      </c>
    </row>
    <row r="133" spans="5:19" x14ac:dyDescent="0.3">
      <c r="E133" s="24">
        <f t="shared" si="33"/>
        <v>132</v>
      </c>
      <c r="F133" s="108">
        <v>43657</v>
      </c>
      <c r="G133" s="109">
        <v>4.5673000000000004</v>
      </c>
      <c r="H133" s="28">
        <f t="shared" si="34"/>
        <v>4.5673000000000004</v>
      </c>
      <c r="I133" s="7">
        <f t="shared" si="35"/>
        <v>0</v>
      </c>
      <c r="J133" s="7">
        <f t="shared" si="36"/>
        <v>0</v>
      </c>
      <c r="K133" s="7">
        <f t="shared" si="37"/>
        <v>0</v>
      </c>
      <c r="L133" s="25">
        <f t="shared" si="38"/>
        <v>0</v>
      </c>
      <c r="M133" s="7">
        <f t="shared" ca="1" si="27"/>
        <v>4.5522333333333336</v>
      </c>
      <c r="N133" s="7">
        <f t="shared" ca="1" si="29"/>
        <v>1.5066666666666784E-2</v>
      </c>
      <c r="O133" s="7">
        <f t="shared" ca="1" si="30"/>
        <v>2.2700444444444796E-4</v>
      </c>
      <c r="P133" s="7">
        <f t="shared" ca="1" si="31"/>
        <v>1.5066666666666784E-2</v>
      </c>
      <c r="Q133" s="25">
        <f t="shared" ca="1" si="32"/>
        <v>3.2988125734387456E-3</v>
      </c>
      <c r="R133" s="26">
        <f t="shared" ca="1" si="28"/>
        <v>1.5614733969986484E-2</v>
      </c>
      <c r="S133" s="27">
        <f t="shared" ca="1" si="39"/>
        <v>0</v>
      </c>
    </row>
    <row r="134" spans="5:19" x14ac:dyDescent="0.3">
      <c r="E134" s="24">
        <f t="shared" si="33"/>
        <v>133</v>
      </c>
      <c r="F134" s="108">
        <v>43658</v>
      </c>
      <c r="G134" s="109">
        <v>4.6033999999999997</v>
      </c>
      <c r="H134" s="28">
        <f t="shared" si="34"/>
        <v>4.5673000000000004</v>
      </c>
      <c r="I134" s="7">
        <f t="shared" si="35"/>
        <v>3.6099999999999355E-2</v>
      </c>
      <c r="J134" s="7">
        <f t="shared" si="36"/>
        <v>1.3032099999999533E-3</v>
      </c>
      <c r="K134" s="7">
        <f t="shared" si="37"/>
        <v>3.6099999999999355E-2</v>
      </c>
      <c r="L134" s="25">
        <f t="shared" si="38"/>
        <v>7.8420298040577305E-3</v>
      </c>
      <c r="M134" s="7">
        <f t="shared" ca="1" si="27"/>
        <v>4.5582666666666674</v>
      </c>
      <c r="N134" s="7">
        <f t="shared" ca="1" si="29"/>
        <v>4.5133333333332359E-2</v>
      </c>
      <c r="O134" s="7">
        <f t="shared" ca="1" si="30"/>
        <v>2.0370177777776898E-3</v>
      </c>
      <c r="P134" s="7">
        <f t="shared" ca="1" si="31"/>
        <v>4.5133333333332359E-2</v>
      </c>
      <c r="Q134" s="25">
        <f t="shared" ca="1" si="32"/>
        <v>9.804347511259583E-3</v>
      </c>
      <c r="R134" s="26">
        <f t="shared" ca="1" si="28"/>
        <v>4.5681400636652061E-2</v>
      </c>
      <c r="S134" s="27">
        <f t="shared" ca="1" si="39"/>
        <v>0</v>
      </c>
    </row>
    <row r="135" spans="5:19" x14ac:dyDescent="0.3">
      <c r="E135" s="24">
        <f t="shared" si="33"/>
        <v>134</v>
      </c>
      <c r="F135" s="108">
        <v>43661</v>
      </c>
      <c r="G135" s="109">
        <v>4.6033999999999997</v>
      </c>
      <c r="H135" s="28">
        <f t="shared" si="34"/>
        <v>4.6033999999999997</v>
      </c>
      <c r="I135" s="7">
        <f t="shared" si="35"/>
        <v>0</v>
      </c>
      <c r="J135" s="7">
        <f t="shared" si="36"/>
        <v>0</v>
      </c>
      <c r="K135" s="7">
        <f t="shared" si="37"/>
        <v>0</v>
      </c>
      <c r="L135" s="25">
        <f t="shared" si="38"/>
        <v>0</v>
      </c>
      <c r="M135" s="7">
        <f t="shared" ca="1" si="27"/>
        <v>4.5793333333333335</v>
      </c>
      <c r="N135" s="7">
        <f t="shared" ca="1" si="29"/>
        <v>2.4066666666666237E-2</v>
      </c>
      <c r="O135" s="7">
        <f t="shared" ca="1" si="30"/>
        <v>5.7920444444442369E-4</v>
      </c>
      <c r="P135" s="7">
        <f t="shared" ca="1" si="31"/>
        <v>2.4066666666666237E-2</v>
      </c>
      <c r="Q135" s="25">
        <f t="shared" ca="1" si="32"/>
        <v>5.2280198693718206E-3</v>
      </c>
      <c r="R135" s="26">
        <f t="shared" ca="1" si="28"/>
        <v>2.4614733969985939E-2</v>
      </c>
      <c r="S135" s="27">
        <f t="shared" ca="1" si="39"/>
        <v>0</v>
      </c>
    </row>
    <row r="136" spans="5:19" x14ac:dyDescent="0.3">
      <c r="E136" s="24">
        <f t="shared" si="33"/>
        <v>135</v>
      </c>
      <c r="F136" s="108">
        <v>43662</v>
      </c>
      <c r="G136" s="109">
        <v>4.6214000000000004</v>
      </c>
      <c r="H136" s="28">
        <f t="shared" si="34"/>
        <v>4.6033999999999997</v>
      </c>
      <c r="I136" s="7">
        <f t="shared" si="35"/>
        <v>1.8000000000000682E-2</v>
      </c>
      <c r="J136" s="7">
        <f t="shared" si="36"/>
        <v>3.2400000000002457E-4</v>
      </c>
      <c r="K136" s="7">
        <f t="shared" si="37"/>
        <v>1.8000000000000682E-2</v>
      </c>
      <c r="L136" s="25">
        <f t="shared" si="38"/>
        <v>3.8949236162203402E-3</v>
      </c>
      <c r="M136" s="7">
        <f t="shared" ca="1" si="27"/>
        <v>4.5913666666666666</v>
      </c>
      <c r="N136" s="7">
        <f t="shared" ca="1" si="29"/>
        <v>3.00333333333338E-2</v>
      </c>
      <c r="O136" s="7">
        <f t="shared" ca="1" si="30"/>
        <v>9.0200111111113921E-4</v>
      </c>
      <c r="P136" s="7">
        <f t="shared" ca="1" si="31"/>
        <v>3.00333333333338E-2</v>
      </c>
      <c r="Q136" s="25">
        <f t="shared" ca="1" si="32"/>
        <v>6.4987521818786077E-3</v>
      </c>
      <c r="R136" s="26">
        <f t="shared" ca="1" si="28"/>
        <v>3.0581400636653502E-2</v>
      </c>
      <c r="S136" s="27">
        <f t="shared" ca="1" si="39"/>
        <v>0</v>
      </c>
    </row>
    <row r="137" spans="5:19" x14ac:dyDescent="0.3">
      <c r="E137" s="24">
        <f t="shared" si="33"/>
        <v>136</v>
      </c>
      <c r="F137" s="108">
        <v>43663</v>
      </c>
      <c r="G137" s="109">
        <v>4.6576000000000004</v>
      </c>
      <c r="H137" s="28">
        <f t="shared" si="34"/>
        <v>4.6214000000000004</v>
      </c>
      <c r="I137" s="7">
        <f t="shared" si="35"/>
        <v>3.620000000000001E-2</v>
      </c>
      <c r="J137" s="7">
        <f t="shared" si="36"/>
        <v>1.3104400000000008E-3</v>
      </c>
      <c r="K137" s="7">
        <f t="shared" si="37"/>
        <v>3.620000000000001E-2</v>
      </c>
      <c r="L137" s="25">
        <f t="shared" si="38"/>
        <v>7.772243215389902E-3</v>
      </c>
      <c r="M137" s="7">
        <f t="shared" ca="1" si="27"/>
        <v>4.6093999999999999</v>
      </c>
      <c r="N137" s="7">
        <f t="shared" ca="1" si="29"/>
        <v>4.8200000000000465E-2</v>
      </c>
      <c r="O137" s="7">
        <f t="shared" ca="1" si="30"/>
        <v>2.323240000000045E-3</v>
      </c>
      <c r="P137" s="7">
        <f t="shared" ca="1" si="31"/>
        <v>4.8200000000000465E-2</v>
      </c>
      <c r="Q137" s="25">
        <f t="shared" ca="1" si="32"/>
        <v>1.0348677430436375E-2</v>
      </c>
      <c r="R137" s="26">
        <f t="shared" ca="1" si="28"/>
        <v>4.8748067303320167E-2</v>
      </c>
      <c r="S137" s="27">
        <f t="shared" ca="1" si="39"/>
        <v>0</v>
      </c>
    </row>
    <row r="138" spans="5:19" x14ac:dyDescent="0.3">
      <c r="E138" s="24">
        <f t="shared" si="33"/>
        <v>137</v>
      </c>
      <c r="F138" s="108">
        <v>43664</v>
      </c>
      <c r="G138" s="109">
        <v>4.6395</v>
      </c>
      <c r="H138" s="28">
        <f t="shared" si="34"/>
        <v>4.6576000000000004</v>
      </c>
      <c r="I138" s="7">
        <f t="shared" si="35"/>
        <v>-1.8100000000000449E-2</v>
      </c>
      <c r="J138" s="7">
        <f t="shared" si="36"/>
        <v>3.2761000000001625E-4</v>
      </c>
      <c r="K138" s="7">
        <f t="shared" si="37"/>
        <v>1.8100000000000449E-2</v>
      </c>
      <c r="L138" s="25">
        <f t="shared" si="38"/>
        <v>3.9012824657830474E-3</v>
      </c>
      <c r="M138" s="7">
        <f t="shared" ca="1" si="27"/>
        <v>4.6274666666666668</v>
      </c>
      <c r="N138" s="7">
        <f t="shared" ca="1" si="29"/>
        <v>1.2033333333333118E-2</v>
      </c>
      <c r="O138" s="7">
        <f t="shared" ca="1" si="30"/>
        <v>1.4480111111110592E-4</v>
      </c>
      <c r="P138" s="7">
        <f t="shared" ca="1" si="31"/>
        <v>1.2033333333333118E-2</v>
      </c>
      <c r="Q138" s="25">
        <f t="shared" ca="1" si="32"/>
        <v>2.5936702949311604E-3</v>
      </c>
      <c r="R138" s="26">
        <f t="shared" ca="1" si="28"/>
        <v>1.2581400636652819E-2</v>
      </c>
      <c r="S138" s="27">
        <f t="shared" ca="1" si="39"/>
        <v>0</v>
      </c>
    </row>
    <row r="139" spans="5:19" x14ac:dyDescent="0.3">
      <c r="E139" s="24">
        <f t="shared" si="33"/>
        <v>138</v>
      </c>
      <c r="F139" s="108">
        <v>43665</v>
      </c>
      <c r="G139" s="109">
        <v>4.6395</v>
      </c>
      <c r="H139" s="28">
        <f t="shared" si="34"/>
        <v>4.6395</v>
      </c>
      <c r="I139" s="7">
        <f t="shared" si="35"/>
        <v>0</v>
      </c>
      <c r="J139" s="7">
        <f t="shared" si="36"/>
        <v>0</v>
      </c>
      <c r="K139" s="7">
        <f t="shared" si="37"/>
        <v>0</v>
      </c>
      <c r="L139" s="25">
        <f t="shared" si="38"/>
        <v>0</v>
      </c>
      <c r="M139" s="7">
        <f t="shared" ca="1" si="27"/>
        <v>4.6395</v>
      </c>
      <c r="N139" s="7">
        <f t="shared" ca="1" si="29"/>
        <v>0</v>
      </c>
      <c r="O139" s="7">
        <f t="shared" ca="1" si="30"/>
        <v>0</v>
      </c>
      <c r="P139" s="7">
        <f t="shared" ca="1" si="31"/>
        <v>0</v>
      </c>
      <c r="Q139" s="25">
        <f t="shared" ca="1" si="32"/>
        <v>0</v>
      </c>
      <c r="R139" s="26">
        <f t="shared" ca="1" si="28"/>
        <v>5.4806730331970037E-4</v>
      </c>
      <c r="S139" s="27">
        <f t="shared" ca="1" si="39"/>
        <v>0</v>
      </c>
    </row>
    <row r="140" spans="5:19" x14ac:dyDescent="0.3">
      <c r="E140" s="24">
        <f t="shared" si="33"/>
        <v>139</v>
      </c>
      <c r="F140" s="108">
        <v>43668</v>
      </c>
      <c r="G140" s="109">
        <v>4.6214000000000004</v>
      </c>
      <c r="H140" s="28">
        <f t="shared" si="34"/>
        <v>4.6395</v>
      </c>
      <c r="I140" s="7">
        <f t="shared" si="35"/>
        <v>-1.8099999999999561E-2</v>
      </c>
      <c r="J140" s="7">
        <f t="shared" si="36"/>
        <v>3.2760999999998411E-4</v>
      </c>
      <c r="K140" s="7">
        <f t="shared" si="37"/>
        <v>1.8099999999999561E-2</v>
      </c>
      <c r="L140" s="25">
        <f t="shared" si="38"/>
        <v>3.916562080754654E-3</v>
      </c>
      <c r="M140" s="7">
        <f t="shared" ca="1" si="27"/>
        <v>4.6455333333333337</v>
      </c>
      <c r="N140" s="7">
        <f t="shared" ca="1" si="29"/>
        <v>-2.413333333333334E-2</v>
      </c>
      <c r="O140" s="7">
        <f t="shared" ca="1" si="30"/>
        <v>5.8241777777777806E-4</v>
      </c>
      <c r="P140" s="7">
        <f t="shared" ca="1" si="31"/>
        <v>2.413333333333334E-2</v>
      </c>
      <c r="Q140" s="25">
        <f t="shared" ca="1" si="32"/>
        <v>5.2220827743396673E-3</v>
      </c>
      <c r="R140" s="26">
        <f t="shared" ca="1" si="28"/>
        <v>-2.3585266030013638E-2</v>
      </c>
      <c r="S140" s="27">
        <f t="shared" ca="1" si="39"/>
        <v>0</v>
      </c>
    </row>
    <row r="141" spans="5:19" x14ac:dyDescent="0.3">
      <c r="E141" s="24">
        <f t="shared" si="33"/>
        <v>140</v>
      </c>
      <c r="F141" s="108">
        <v>43669</v>
      </c>
      <c r="G141" s="109">
        <v>4.6665999999999999</v>
      </c>
      <c r="H141" s="28">
        <f t="shared" si="34"/>
        <v>4.6214000000000004</v>
      </c>
      <c r="I141" s="7">
        <f t="shared" si="35"/>
        <v>4.5199999999999463E-2</v>
      </c>
      <c r="J141" s="7">
        <f t="shared" si="36"/>
        <v>2.0430399999999513E-3</v>
      </c>
      <c r="K141" s="7">
        <f t="shared" si="37"/>
        <v>4.5199999999999463E-2</v>
      </c>
      <c r="L141" s="25">
        <f t="shared" si="38"/>
        <v>9.6858526550378139E-3</v>
      </c>
      <c r="M141" s="7">
        <f t="shared" ca="1" si="27"/>
        <v>4.6334666666666671</v>
      </c>
      <c r="N141" s="7">
        <f t="shared" ca="1" si="29"/>
        <v>3.3133333333332793E-2</v>
      </c>
      <c r="O141" s="7">
        <f t="shared" ca="1" si="30"/>
        <v>1.097817777777742E-3</v>
      </c>
      <c r="P141" s="7">
        <f t="shared" ca="1" si="31"/>
        <v>3.3133333333332793E-2</v>
      </c>
      <c r="Q141" s="25">
        <f t="shared" ca="1" si="32"/>
        <v>7.1001014300203129E-3</v>
      </c>
      <c r="R141" s="26">
        <f t="shared" ca="1" si="28"/>
        <v>3.3681400636652495E-2</v>
      </c>
      <c r="S141" s="27">
        <f t="shared" ca="1" si="39"/>
        <v>1</v>
      </c>
    </row>
    <row r="142" spans="5:19" x14ac:dyDescent="0.3">
      <c r="E142" s="24">
        <f t="shared" si="33"/>
        <v>141</v>
      </c>
      <c r="F142" s="108">
        <v>43670</v>
      </c>
      <c r="G142" s="109">
        <v>4.6756000000000002</v>
      </c>
      <c r="H142" s="28">
        <f t="shared" si="34"/>
        <v>4.6665999999999999</v>
      </c>
      <c r="I142" s="7">
        <f t="shared" si="35"/>
        <v>9.0000000000003411E-3</v>
      </c>
      <c r="J142" s="7">
        <f t="shared" si="36"/>
        <v>8.1000000000006143E-5</v>
      </c>
      <c r="K142" s="7">
        <f t="shared" si="37"/>
        <v>9.0000000000003411E-3</v>
      </c>
      <c r="L142" s="25">
        <f t="shared" si="38"/>
        <v>1.9248866455642785E-3</v>
      </c>
      <c r="M142" s="7">
        <f t="shared" ca="1" si="27"/>
        <v>4.6424999999999992</v>
      </c>
      <c r="N142" s="7">
        <f t="shared" ca="1" si="29"/>
        <v>3.3100000000001017E-2</v>
      </c>
      <c r="O142" s="7">
        <f t="shared" ca="1" si="30"/>
        <v>1.0956100000000673E-3</v>
      </c>
      <c r="P142" s="7">
        <f t="shared" ca="1" si="31"/>
        <v>3.3100000000001017E-2</v>
      </c>
      <c r="Q142" s="25">
        <f t="shared" ca="1" si="32"/>
        <v>7.0793053297974629E-3</v>
      </c>
      <c r="R142" s="26">
        <f t="shared" ca="1" si="28"/>
        <v>3.3648067303320719E-2</v>
      </c>
      <c r="S142" s="27">
        <f t="shared" ca="1" si="39"/>
        <v>0</v>
      </c>
    </row>
    <row r="143" spans="5:19" x14ac:dyDescent="0.3">
      <c r="E143" s="24">
        <f t="shared" si="33"/>
        <v>142</v>
      </c>
      <c r="F143" s="108">
        <v>43671</v>
      </c>
      <c r="G143" s="109">
        <v>5.1449999999999996</v>
      </c>
      <c r="H143" s="28">
        <f t="shared" si="34"/>
        <v>4.6756000000000002</v>
      </c>
      <c r="I143" s="7">
        <f t="shared" si="35"/>
        <v>0.46939999999999937</v>
      </c>
      <c r="J143" s="7">
        <f t="shared" si="36"/>
        <v>0.2203363599999994</v>
      </c>
      <c r="K143" s="7">
        <f t="shared" si="37"/>
        <v>0.46939999999999937</v>
      </c>
      <c r="L143" s="25">
        <f t="shared" si="38"/>
        <v>9.1234207968901734E-2</v>
      </c>
      <c r="M143" s="7">
        <f t="shared" ca="1" si="27"/>
        <v>4.6545333333333332</v>
      </c>
      <c r="N143" s="7">
        <f t="shared" ca="1" si="29"/>
        <v>0.49046666666666638</v>
      </c>
      <c r="O143" s="7">
        <f t="shared" ca="1" si="30"/>
        <v>0.24055755111111082</v>
      </c>
      <c r="P143" s="7">
        <f t="shared" ca="1" si="31"/>
        <v>0.49046666666666638</v>
      </c>
      <c r="Q143" s="25">
        <f t="shared" ca="1" si="32"/>
        <v>9.5328798185940991E-2</v>
      </c>
      <c r="R143" s="26">
        <f t="shared" ca="1" si="28"/>
        <v>0.49101473396998607</v>
      </c>
      <c r="S143" s="27">
        <f t="shared" ca="1" si="39"/>
        <v>0</v>
      </c>
    </row>
    <row r="144" spans="5:19" x14ac:dyDescent="0.3">
      <c r="E144" s="24">
        <f t="shared" si="33"/>
        <v>143</v>
      </c>
      <c r="F144" s="108">
        <v>43672</v>
      </c>
      <c r="G144" s="109">
        <v>5.1630000000000003</v>
      </c>
      <c r="H144" s="28">
        <f t="shared" si="34"/>
        <v>5.1449999999999996</v>
      </c>
      <c r="I144" s="7">
        <f t="shared" si="35"/>
        <v>1.8000000000000682E-2</v>
      </c>
      <c r="J144" s="7">
        <f t="shared" si="36"/>
        <v>3.2400000000002457E-4</v>
      </c>
      <c r="K144" s="7">
        <f t="shared" si="37"/>
        <v>1.8000000000000682E-2</v>
      </c>
      <c r="L144" s="25">
        <f t="shared" si="38"/>
        <v>3.4863451481698007E-3</v>
      </c>
      <c r="M144" s="7">
        <f t="shared" ca="1" si="27"/>
        <v>4.8290666666666668</v>
      </c>
      <c r="N144" s="7">
        <f t="shared" ca="1" si="29"/>
        <v>0.33393333333333342</v>
      </c>
      <c r="O144" s="7">
        <f t="shared" ca="1" si="30"/>
        <v>0.11151147111111116</v>
      </c>
      <c r="P144" s="7">
        <f t="shared" ca="1" si="31"/>
        <v>0.33393333333333342</v>
      </c>
      <c r="Q144" s="25">
        <f t="shared" ca="1" si="32"/>
        <v>6.4678158693266208E-2</v>
      </c>
      <c r="R144" s="26">
        <f t="shared" ca="1" si="28"/>
        <v>0.3344814006366531</v>
      </c>
      <c r="S144" s="27">
        <f t="shared" ca="1" si="39"/>
        <v>0</v>
      </c>
    </row>
    <row r="145" spans="5:19" x14ac:dyDescent="0.3">
      <c r="E145" s="24">
        <f t="shared" si="33"/>
        <v>144</v>
      </c>
      <c r="F145" s="108">
        <v>43675</v>
      </c>
      <c r="G145" s="109">
        <v>5.1502999999999997</v>
      </c>
      <c r="H145" s="28">
        <f t="shared" si="34"/>
        <v>5.1630000000000003</v>
      </c>
      <c r="I145" s="7">
        <f t="shared" si="35"/>
        <v>-1.27000000000006E-2</v>
      </c>
      <c r="J145" s="7">
        <f t="shared" si="36"/>
        <v>1.6129000000001523E-4</v>
      </c>
      <c r="K145" s="7">
        <f t="shared" si="37"/>
        <v>1.27000000000006E-2</v>
      </c>
      <c r="L145" s="25">
        <f t="shared" si="38"/>
        <v>2.4658757742268608E-3</v>
      </c>
      <c r="M145" s="7">
        <f t="shared" ca="1" si="27"/>
        <v>4.994533333333333</v>
      </c>
      <c r="N145" s="7">
        <f t="shared" ca="1" si="29"/>
        <v>0.15576666666666661</v>
      </c>
      <c r="O145" s="7">
        <f t="shared" ca="1" si="30"/>
        <v>2.4263254444444427E-2</v>
      </c>
      <c r="P145" s="7">
        <f t="shared" ca="1" si="31"/>
        <v>0.15576666666666661</v>
      </c>
      <c r="Q145" s="25">
        <f t="shared" ca="1" si="32"/>
        <v>3.0244192894912262E-2</v>
      </c>
      <c r="R145" s="26">
        <f t="shared" ca="1" si="28"/>
        <v>0.1563147339699863</v>
      </c>
      <c r="S145" s="27">
        <f t="shared" ca="1" si="39"/>
        <v>0</v>
      </c>
    </row>
    <row r="146" spans="5:19" x14ac:dyDescent="0.3">
      <c r="E146" s="24">
        <f t="shared" si="33"/>
        <v>145</v>
      </c>
      <c r="F146" s="108">
        <v>43676</v>
      </c>
      <c r="G146" s="109">
        <v>4.9862000000000002</v>
      </c>
      <c r="H146" s="28">
        <f t="shared" si="34"/>
        <v>5.1502999999999997</v>
      </c>
      <c r="I146" s="7">
        <f t="shared" si="35"/>
        <v>-0.16409999999999947</v>
      </c>
      <c r="J146" s="7">
        <f t="shared" si="36"/>
        <v>2.6928809999999824E-2</v>
      </c>
      <c r="K146" s="7">
        <f t="shared" si="37"/>
        <v>0.16409999999999947</v>
      </c>
      <c r="L146" s="25">
        <f t="shared" si="38"/>
        <v>3.2910833901568223E-2</v>
      </c>
      <c r="M146" s="7">
        <f t="shared" ca="1" si="27"/>
        <v>5.1527666666666665</v>
      </c>
      <c r="N146" s="7">
        <f t="shared" ca="1" si="29"/>
        <v>-0.16656666666666631</v>
      </c>
      <c r="O146" s="7">
        <f t="shared" ca="1" si="30"/>
        <v>2.7744454444444323E-2</v>
      </c>
      <c r="P146" s="7">
        <f t="shared" ca="1" si="31"/>
        <v>0.16656666666666631</v>
      </c>
      <c r="Q146" s="25">
        <f t="shared" ca="1" si="32"/>
        <v>3.3405532603318418E-2</v>
      </c>
      <c r="R146" s="26">
        <f t="shared" ca="1" si="28"/>
        <v>-0.16601859936334662</v>
      </c>
      <c r="S146" s="27">
        <f t="shared" ca="1" si="39"/>
        <v>1</v>
      </c>
    </row>
    <row r="147" spans="5:19" x14ac:dyDescent="0.3">
      <c r="E147" s="24">
        <f t="shared" si="33"/>
        <v>146</v>
      </c>
      <c r="F147" s="108">
        <v>43677</v>
      </c>
      <c r="G147" s="109">
        <v>4.9314999999999998</v>
      </c>
      <c r="H147" s="28">
        <f t="shared" si="34"/>
        <v>4.9862000000000002</v>
      </c>
      <c r="I147" s="7">
        <f t="shared" si="35"/>
        <v>-5.4700000000000415E-2</v>
      </c>
      <c r="J147" s="7">
        <f t="shared" si="36"/>
        <v>2.9920900000000453E-3</v>
      </c>
      <c r="K147" s="7">
        <f t="shared" si="37"/>
        <v>5.4700000000000415E-2</v>
      </c>
      <c r="L147" s="25">
        <f t="shared" si="38"/>
        <v>1.109195984994432E-2</v>
      </c>
      <c r="M147" s="7">
        <f t="shared" ca="1" si="27"/>
        <v>5.0998333333333337</v>
      </c>
      <c r="N147" s="7">
        <f t="shared" ca="1" si="29"/>
        <v>-0.16833333333333389</v>
      </c>
      <c r="O147" s="7">
        <f t="shared" ca="1" si="30"/>
        <v>2.8336111111111298E-2</v>
      </c>
      <c r="P147" s="7">
        <f t="shared" ca="1" si="31"/>
        <v>0.16833333333333389</v>
      </c>
      <c r="Q147" s="25">
        <f t="shared" ca="1" si="32"/>
        <v>3.4134306668018637E-2</v>
      </c>
      <c r="R147" s="26">
        <f t="shared" ca="1" si="28"/>
        <v>-0.1677852660300142</v>
      </c>
      <c r="S147" s="27">
        <f t="shared" ca="1" si="39"/>
        <v>0</v>
      </c>
    </row>
    <row r="148" spans="5:19" x14ac:dyDescent="0.3">
      <c r="E148" s="24">
        <f t="shared" si="33"/>
        <v>147</v>
      </c>
      <c r="F148" s="108">
        <v>43678</v>
      </c>
      <c r="G148" s="109">
        <v>4.8949999999999996</v>
      </c>
      <c r="H148" s="28">
        <f t="shared" si="34"/>
        <v>4.9314999999999998</v>
      </c>
      <c r="I148" s="7">
        <f t="shared" si="35"/>
        <v>-3.6500000000000199E-2</v>
      </c>
      <c r="J148" s="7">
        <f t="shared" si="36"/>
        <v>1.3322500000000146E-3</v>
      </c>
      <c r="K148" s="7">
        <f t="shared" si="37"/>
        <v>3.6500000000000199E-2</v>
      </c>
      <c r="L148" s="25">
        <f t="shared" si="38"/>
        <v>7.4565883554648009E-3</v>
      </c>
      <c r="M148" s="7">
        <f t="shared" ca="1" si="27"/>
        <v>5.0226666666666668</v>
      </c>
      <c r="N148" s="7">
        <f t="shared" ca="1" si="29"/>
        <v>-0.12766666666666726</v>
      </c>
      <c r="O148" s="7">
        <f t="shared" ca="1" si="30"/>
        <v>1.6298777777777929E-2</v>
      </c>
      <c r="P148" s="7">
        <f t="shared" ca="1" si="31"/>
        <v>0.12766666666666726</v>
      </c>
      <c r="Q148" s="25">
        <f t="shared" ca="1" si="32"/>
        <v>2.6081035069799238E-2</v>
      </c>
      <c r="R148" s="26">
        <f t="shared" ca="1" si="28"/>
        <v>-0.12711859936334757</v>
      </c>
      <c r="S148" s="27">
        <f t="shared" ca="1" si="39"/>
        <v>0</v>
      </c>
    </row>
    <row r="149" spans="5:19" x14ac:dyDescent="0.3">
      <c r="E149" s="24">
        <f t="shared" si="33"/>
        <v>148</v>
      </c>
      <c r="F149" s="108">
        <v>43679</v>
      </c>
      <c r="G149" s="109">
        <v>4.9223999999999997</v>
      </c>
      <c r="H149" s="28">
        <f t="shared" si="34"/>
        <v>4.8949999999999996</v>
      </c>
      <c r="I149" s="7">
        <f t="shared" si="35"/>
        <v>2.7400000000000091E-2</v>
      </c>
      <c r="J149" s="7">
        <f t="shared" si="36"/>
        <v>7.5076000000000493E-4</v>
      </c>
      <c r="K149" s="7">
        <f t="shared" si="37"/>
        <v>2.7400000000000091E-2</v>
      </c>
      <c r="L149" s="25">
        <f t="shared" si="38"/>
        <v>5.5663903786770871E-3</v>
      </c>
      <c r="M149" s="7">
        <f t="shared" ca="1" si="27"/>
        <v>4.9375666666666662</v>
      </c>
      <c r="N149" s="7">
        <f t="shared" ca="1" si="29"/>
        <v>-1.5166666666666551E-2</v>
      </c>
      <c r="O149" s="7">
        <f t="shared" ca="1" si="30"/>
        <v>2.3002777777777426E-4</v>
      </c>
      <c r="P149" s="7">
        <f t="shared" ca="1" si="31"/>
        <v>1.5166666666666551E-2</v>
      </c>
      <c r="Q149" s="25">
        <f t="shared" ca="1" si="32"/>
        <v>3.0811528251801054E-3</v>
      </c>
      <c r="R149" s="26">
        <f t="shared" ca="1" si="28"/>
        <v>-1.461859936334685E-2</v>
      </c>
      <c r="S149" s="27">
        <f t="shared" ca="1" si="39"/>
        <v>0</v>
      </c>
    </row>
    <row r="150" spans="5:19" x14ac:dyDescent="0.3">
      <c r="E150" s="24">
        <f t="shared" si="33"/>
        <v>149</v>
      </c>
      <c r="F150" s="108">
        <v>43682</v>
      </c>
      <c r="G150" s="109">
        <v>4.8220999999999998</v>
      </c>
      <c r="H150" s="28">
        <f t="shared" si="34"/>
        <v>4.9223999999999997</v>
      </c>
      <c r="I150" s="7">
        <f t="shared" si="35"/>
        <v>-0.10029999999999983</v>
      </c>
      <c r="J150" s="7">
        <f t="shared" si="36"/>
        <v>1.0060089999999966E-2</v>
      </c>
      <c r="K150" s="7">
        <f t="shared" si="37"/>
        <v>0.10029999999999983</v>
      </c>
      <c r="L150" s="25">
        <f t="shared" si="38"/>
        <v>2.0800066361128935E-2</v>
      </c>
      <c r="M150" s="7">
        <f t="shared" ca="1" si="27"/>
        <v>4.9162999999999997</v>
      </c>
      <c r="N150" s="7">
        <f t="shared" ca="1" si="29"/>
        <v>-9.4199999999999839E-2</v>
      </c>
      <c r="O150" s="7">
        <f t="shared" ca="1" si="30"/>
        <v>8.8736399999999691E-3</v>
      </c>
      <c r="P150" s="7">
        <f t="shared" ca="1" si="31"/>
        <v>9.4199999999999839E-2</v>
      </c>
      <c r="Q150" s="25">
        <f t="shared" ca="1" si="32"/>
        <v>1.9535057340162965E-2</v>
      </c>
      <c r="R150" s="26">
        <f t="shared" ca="1" si="28"/>
        <v>-9.3651932696680137E-2</v>
      </c>
      <c r="S150" s="27">
        <f t="shared" ca="1" si="39"/>
        <v>0</v>
      </c>
    </row>
    <row r="151" spans="5:19" x14ac:dyDescent="0.3">
      <c r="E151" s="24">
        <f t="shared" si="33"/>
        <v>150</v>
      </c>
      <c r="F151" s="108">
        <v>43683</v>
      </c>
      <c r="G151" s="109">
        <v>4.8768000000000002</v>
      </c>
      <c r="H151" s="28">
        <f t="shared" si="34"/>
        <v>4.8220999999999998</v>
      </c>
      <c r="I151" s="7">
        <f t="shared" si="35"/>
        <v>5.4700000000000415E-2</v>
      </c>
      <c r="J151" s="7">
        <f t="shared" si="36"/>
        <v>2.9920900000000453E-3</v>
      </c>
      <c r="K151" s="7">
        <f t="shared" si="37"/>
        <v>5.4700000000000415E-2</v>
      </c>
      <c r="L151" s="25">
        <f t="shared" si="38"/>
        <v>1.12163713910762E-2</v>
      </c>
      <c r="M151" s="7">
        <f t="shared" ca="1" si="27"/>
        <v>4.879833333333333</v>
      </c>
      <c r="N151" s="7">
        <f t="shared" ca="1" si="29"/>
        <v>-3.0333333333327772E-3</v>
      </c>
      <c r="O151" s="7">
        <f t="shared" ca="1" si="30"/>
        <v>9.2011111111077367E-6</v>
      </c>
      <c r="P151" s="7">
        <f t="shared" ca="1" si="31"/>
        <v>3.0333333333327772E-3</v>
      </c>
      <c r="Q151" s="25">
        <f t="shared" ca="1" si="32"/>
        <v>6.219925634294572E-4</v>
      </c>
      <c r="R151" s="26">
        <f t="shared" ca="1" si="28"/>
        <v>-2.485266030013077E-3</v>
      </c>
      <c r="S151" s="27">
        <f t="shared" ca="1" si="39"/>
        <v>0</v>
      </c>
    </row>
    <row r="152" spans="5:19" x14ac:dyDescent="0.3">
      <c r="E152" s="24">
        <f t="shared" si="33"/>
        <v>151</v>
      </c>
      <c r="F152" s="108">
        <v>43684</v>
      </c>
      <c r="G152" s="109">
        <v>4.8494999999999999</v>
      </c>
      <c r="H152" s="28">
        <f t="shared" si="34"/>
        <v>4.8768000000000002</v>
      </c>
      <c r="I152" s="7">
        <f t="shared" si="35"/>
        <v>-2.7300000000000324E-2</v>
      </c>
      <c r="J152" s="7">
        <f t="shared" si="36"/>
        <v>7.4529000000001769E-4</v>
      </c>
      <c r="K152" s="7">
        <f t="shared" si="37"/>
        <v>2.7300000000000324E-2</v>
      </c>
      <c r="L152" s="25">
        <f t="shared" si="38"/>
        <v>5.6294463346737442E-3</v>
      </c>
      <c r="M152" s="7">
        <f t="shared" ca="1" si="27"/>
        <v>4.8737666666666657</v>
      </c>
      <c r="N152" s="7">
        <f t="shared" ca="1" si="29"/>
        <v>-2.426666666666577E-2</v>
      </c>
      <c r="O152" s="7">
        <f t="shared" ca="1" si="30"/>
        <v>5.8887111111106765E-4</v>
      </c>
      <c r="P152" s="7">
        <f t="shared" ca="1" si="31"/>
        <v>2.426666666666577E-2</v>
      </c>
      <c r="Q152" s="25">
        <f t="shared" ca="1" si="32"/>
        <v>5.0039522974875284E-3</v>
      </c>
      <c r="R152" s="26">
        <f t="shared" ca="1" si="28"/>
        <v>-2.3718599363346068E-2</v>
      </c>
      <c r="S152" s="27">
        <f t="shared" ca="1" si="39"/>
        <v>0</v>
      </c>
    </row>
    <row r="153" spans="5:19" x14ac:dyDescent="0.3">
      <c r="E153" s="24">
        <f t="shared" si="33"/>
        <v>152</v>
      </c>
      <c r="F153" s="108">
        <v>43685</v>
      </c>
      <c r="G153" s="109">
        <v>4.9223999999999997</v>
      </c>
      <c r="H153" s="28">
        <f t="shared" si="34"/>
        <v>4.8494999999999999</v>
      </c>
      <c r="I153" s="7">
        <f t="shared" si="35"/>
        <v>7.2899999999999743E-2</v>
      </c>
      <c r="J153" s="7">
        <f t="shared" si="36"/>
        <v>5.3144099999999622E-3</v>
      </c>
      <c r="K153" s="7">
        <f t="shared" si="37"/>
        <v>7.2899999999999743E-2</v>
      </c>
      <c r="L153" s="25">
        <f t="shared" si="38"/>
        <v>1.4809848854217404E-2</v>
      </c>
      <c r="M153" s="7">
        <f t="shared" ca="1" si="27"/>
        <v>4.8494666666666673</v>
      </c>
      <c r="N153" s="7">
        <f t="shared" ca="1" si="29"/>
        <v>7.2933333333332406E-2</v>
      </c>
      <c r="O153" s="7">
        <f t="shared" ca="1" si="30"/>
        <v>5.3192711111109759E-3</v>
      </c>
      <c r="P153" s="7">
        <f t="shared" ca="1" si="31"/>
        <v>7.2933333333332406E-2</v>
      </c>
      <c r="Q153" s="25">
        <f t="shared" ca="1" si="32"/>
        <v>1.4816620618668213E-2</v>
      </c>
      <c r="R153" s="26">
        <f t="shared" ca="1" si="28"/>
        <v>7.3481400636652108E-2</v>
      </c>
      <c r="S153" s="27">
        <f t="shared" ca="1" si="39"/>
        <v>1</v>
      </c>
    </row>
    <row r="154" spans="5:19" x14ac:dyDescent="0.3">
      <c r="E154" s="24">
        <f t="shared" si="33"/>
        <v>153</v>
      </c>
      <c r="F154" s="108">
        <v>43686</v>
      </c>
      <c r="G154" s="109">
        <v>4.9314999999999998</v>
      </c>
      <c r="H154" s="28">
        <f t="shared" si="34"/>
        <v>4.9223999999999997</v>
      </c>
      <c r="I154" s="7">
        <f t="shared" si="35"/>
        <v>9.100000000000108E-3</v>
      </c>
      <c r="J154" s="7">
        <f t="shared" si="36"/>
        <v>8.2810000000001967E-5</v>
      </c>
      <c r="K154" s="7">
        <f t="shared" si="37"/>
        <v>9.100000000000108E-3</v>
      </c>
      <c r="L154" s="25">
        <f t="shared" si="38"/>
        <v>1.8452803406671617E-3</v>
      </c>
      <c r="M154" s="7">
        <f t="shared" ca="1" si="27"/>
        <v>4.8829000000000002</v>
      </c>
      <c r="N154" s="7">
        <f t="shared" ca="1" si="29"/>
        <v>4.8599999999999532E-2</v>
      </c>
      <c r="O154" s="7">
        <f t="shared" ca="1" si="30"/>
        <v>2.3619599999999547E-3</v>
      </c>
      <c r="P154" s="7">
        <f t="shared" ca="1" si="31"/>
        <v>4.8599999999999532E-2</v>
      </c>
      <c r="Q154" s="25">
        <f t="shared" ca="1" si="32"/>
        <v>9.8550136875189161E-3</v>
      </c>
      <c r="R154" s="26">
        <f t="shared" ca="1" si="28"/>
        <v>4.9148067303319234E-2</v>
      </c>
      <c r="S154" s="27">
        <f t="shared" ca="1" si="39"/>
        <v>0</v>
      </c>
    </row>
    <row r="155" spans="5:19" x14ac:dyDescent="0.3">
      <c r="E155" s="24">
        <f t="shared" si="33"/>
        <v>154</v>
      </c>
      <c r="F155" s="108">
        <v>43689</v>
      </c>
      <c r="G155" s="109">
        <v>4.8403</v>
      </c>
      <c r="H155" s="28">
        <f t="shared" si="34"/>
        <v>4.9314999999999998</v>
      </c>
      <c r="I155" s="7">
        <f t="shared" si="35"/>
        <v>-9.1199999999999726E-2</v>
      </c>
      <c r="J155" s="7">
        <f t="shared" si="36"/>
        <v>8.3174399999999503E-3</v>
      </c>
      <c r="K155" s="7">
        <f t="shared" si="37"/>
        <v>9.1199999999999726E-2</v>
      </c>
      <c r="L155" s="25">
        <f t="shared" si="38"/>
        <v>1.8841807325992135E-2</v>
      </c>
      <c r="M155" s="7">
        <f t="shared" ca="1" si="27"/>
        <v>4.9011333333333331</v>
      </c>
      <c r="N155" s="7">
        <f t="shared" ca="1" si="29"/>
        <v>-6.0833333333333073E-2</v>
      </c>
      <c r="O155" s="7">
        <f t="shared" ca="1" si="30"/>
        <v>3.7006944444444127E-3</v>
      </c>
      <c r="P155" s="7">
        <f t="shared" ca="1" si="31"/>
        <v>6.0833333333333073E-2</v>
      </c>
      <c r="Q155" s="25">
        <f t="shared" ca="1" si="32"/>
        <v>1.2568091509479386E-2</v>
      </c>
      <c r="R155" s="26">
        <f t="shared" ca="1" si="28"/>
        <v>-6.0285266030013371E-2</v>
      </c>
      <c r="S155" s="27">
        <f t="shared" ca="1" si="39"/>
        <v>1</v>
      </c>
    </row>
    <row r="156" spans="5:19" x14ac:dyDescent="0.3">
      <c r="E156" s="24">
        <f t="shared" si="33"/>
        <v>155</v>
      </c>
      <c r="F156" s="108">
        <v>43690</v>
      </c>
      <c r="G156" s="109">
        <v>4.8586</v>
      </c>
      <c r="H156" s="28">
        <f t="shared" si="34"/>
        <v>4.8403</v>
      </c>
      <c r="I156" s="7">
        <f t="shared" si="35"/>
        <v>1.8299999999999983E-2</v>
      </c>
      <c r="J156" s="7">
        <f t="shared" si="36"/>
        <v>3.3488999999999936E-4</v>
      </c>
      <c r="K156" s="7">
        <f t="shared" si="37"/>
        <v>1.8299999999999983E-2</v>
      </c>
      <c r="L156" s="25">
        <f t="shared" si="38"/>
        <v>3.766517103692418E-3</v>
      </c>
      <c r="M156" s="7">
        <f t="shared" ca="1" si="27"/>
        <v>4.8980666666666659</v>
      </c>
      <c r="N156" s="7">
        <f t="shared" ca="1" si="29"/>
        <v>-3.9466666666665873E-2</v>
      </c>
      <c r="O156" s="7">
        <f t="shared" ca="1" si="30"/>
        <v>1.5576177777777151E-3</v>
      </c>
      <c r="P156" s="7">
        <f t="shared" ca="1" si="31"/>
        <v>3.9466666666665873E-2</v>
      </c>
      <c r="Q156" s="25">
        <f t="shared" ca="1" si="32"/>
        <v>8.1230532800942393E-3</v>
      </c>
      <c r="R156" s="26">
        <f t="shared" ca="1" si="28"/>
        <v>-3.8918599363346171E-2</v>
      </c>
      <c r="S156" s="27">
        <f t="shared" ca="1" si="39"/>
        <v>0</v>
      </c>
    </row>
    <row r="157" spans="5:19" x14ac:dyDescent="0.3">
      <c r="E157" s="24">
        <f t="shared" si="33"/>
        <v>156</v>
      </c>
      <c r="F157" s="108">
        <v>43691</v>
      </c>
      <c r="G157" s="109">
        <v>4.6670999999999996</v>
      </c>
      <c r="H157" s="28">
        <f t="shared" si="34"/>
        <v>4.8586</v>
      </c>
      <c r="I157" s="7">
        <f t="shared" si="35"/>
        <v>-0.19150000000000045</v>
      </c>
      <c r="J157" s="7">
        <f t="shared" si="36"/>
        <v>3.667225000000017E-2</v>
      </c>
      <c r="K157" s="7">
        <f t="shared" si="37"/>
        <v>0.19150000000000045</v>
      </c>
      <c r="L157" s="25">
        <f t="shared" si="38"/>
        <v>4.1031904180326213E-2</v>
      </c>
      <c r="M157" s="7">
        <f t="shared" ca="1" si="27"/>
        <v>4.8767999999999994</v>
      </c>
      <c r="N157" s="7">
        <f t="shared" ca="1" si="29"/>
        <v>-0.20969999999999978</v>
      </c>
      <c r="O157" s="7">
        <f t="shared" ca="1" si="30"/>
        <v>4.3974089999999903E-2</v>
      </c>
      <c r="P157" s="7">
        <f t="shared" ca="1" si="31"/>
        <v>0.20969999999999978</v>
      </c>
      <c r="Q157" s="25">
        <f t="shared" ca="1" si="32"/>
        <v>4.4931542071093351E-2</v>
      </c>
      <c r="R157" s="26">
        <f t="shared" ca="1" si="28"/>
        <v>-0.20915193269668009</v>
      </c>
      <c r="S157" s="27">
        <f t="shared" ca="1" si="39"/>
        <v>0</v>
      </c>
    </row>
    <row r="158" spans="5:19" x14ac:dyDescent="0.3">
      <c r="E158" s="24">
        <f t="shared" si="33"/>
        <v>157</v>
      </c>
      <c r="F158" s="108">
        <v>43692</v>
      </c>
      <c r="G158" s="109">
        <v>4.6124000000000001</v>
      </c>
      <c r="H158" s="28">
        <f t="shared" si="34"/>
        <v>4.6670999999999996</v>
      </c>
      <c r="I158" s="7">
        <f t="shared" si="35"/>
        <v>-5.4699999999999527E-2</v>
      </c>
      <c r="J158" s="7">
        <f t="shared" si="36"/>
        <v>2.9920899999999482E-3</v>
      </c>
      <c r="K158" s="7">
        <f t="shared" si="37"/>
        <v>5.4699999999999527E-2</v>
      </c>
      <c r="L158" s="25">
        <f t="shared" si="38"/>
        <v>1.1859335703754992E-2</v>
      </c>
      <c r="M158" s="7">
        <f t="shared" ca="1" si="27"/>
        <v>4.7886666666666668</v>
      </c>
      <c r="N158" s="7">
        <f t="shared" ca="1" si="29"/>
        <v>-0.17626666666666679</v>
      </c>
      <c r="O158" s="7">
        <f t="shared" ca="1" si="30"/>
        <v>3.1069937777777824E-2</v>
      </c>
      <c r="P158" s="7">
        <f t="shared" ca="1" si="31"/>
        <v>0.17626666666666679</v>
      </c>
      <c r="Q158" s="25">
        <f t="shared" ca="1" si="32"/>
        <v>3.8215824010638021E-2</v>
      </c>
      <c r="R158" s="26">
        <f t="shared" ca="1" si="28"/>
        <v>-0.17571859936334711</v>
      </c>
      <c r="S158" s="27">
        <f t="shared" ca="1" si="39"/>
        <v>0</v>
      </c>
    </row>
    <row r="159" spans="5:19" x14ac:dyDescent="0.3">
      <c r="E159" s="24">
        <f t="shared" si="33"/>
        <v>158</v>
      </c>
      <c r="F159" s="108">
        <v>43693</v>
      </c>
      <c r="G159" s="109">
        <v>4.7126999999999999</v>
      </c>
      <c r="H159" s="28">
        <f t="shared" si="34"/>
        <v>4.6124000000000001</v>
      </c>
      <c r="I159" s="7">
        <f t="shared" si="35"/>
        <v>0.10029999999999983</v>
      </c>
      <c r="J159" s="7">
        <f t="shared" si="36"/>
        <v>1.0060089999999966E-2</v>
      </c>
      <c r="K159" s="7">
        <f t="shared" si="37"/>
        <v>0.10029999999999983</v>
      </c>
      <c r="L159" s="25">
        <f t="shared" si="38"/>
        <v>2.1282916374901827E-2</v>
      </c>
      <c r="M159" s="7">
        <f t="shared" ca="1" si="27"/>
        <v>4.7127000000000008</v>
      </c>
      <c r="N159" s="7">
        <f t="shared" ca="1" si="29"/>
        <v>0</v>
      </c>
      <c r="O159" s="7">
        <f t="shared" ca="1" si="30"/>
        <v>0</v>
      </c>
      <c r="P159" s="7">
        <f t="shared" ca="1" si="31"/>
        <v>0</v>
      </c>
      <c r="Q159" s="25">
        <f t="shared" ca="1" si="32"/>
        <v>0</v>
      </c>
      <c r="R159" s="26">
        <f t="shared" ca="1" si="28"/>
        <v>5.4806730331970037E-4</v>
      </c>
      <c r="S159" s="27">
        <f t="shared" ca="1" si="39"/>
        <v>0</v>
      </c>
    </row>
    <row r="160" spans="5:19" x14ac:dyDescent="0.3">
      <c r="E160" s="24">
        <f t="shared" si="33"/>
        <v>159</v>
      </c>
      <c r="F160" s="108">
        <v>43696</v>
      </c>
      <c r="G160" s="109">
        <v>4.7674000000000003</v>
      </c>
      <c r="H160" s="28">
        <f t="shared" si="34"/>
        <v>4.7126999999999999</v>
      </c>
      <c r="I160" s="7">
        <f t="shared" si="35"/>
        <v>5.4700000000000415E-2</v>
      </c>
      <c r="J160" s="7">
        <f t="shared" si="36"/>
        <v>2.9920900000000453E-3</v>
      </c>
      <c r="K160" s="7">
        <f t="shared" si="37"/>
        <v>5.4700000000000415E-2</v>
      </c>
      <c r="L160" s="25">
        <f t="shared" si="38"/>
        <v>1.1473759281788901E-2</v>
      </c>
      <c r="M160" s="7">
        <f t="shared" ca="1" si="27"/>
        <v>4.6640666666666659</v>
      </c>
      <c r="N160" s="7">
        <f t="shared" ca="1" si="29"/>
        <v>0.10333333333333439</v>
      </c>
      <c r="O160" s="7">
        <f t="shared" ca="1" si="30"/>
        <v>1.0677777777777996E-2</v>
      </c>
      <c r="P160" s="7">
        <f t="shared" ca="1" si="31"/>
        <v>0.10333333333333439</v>
      </c>
      <c r="Q160" s="25">
        <f t="shared" ca="1" si="32"/>
        <v>2.1674987064927292E-2</v>
      </c>
      <c r="R160" s="26">
        <f t="shared" ca="1" si="28"/>
        <v>0.10388140063665409</v>
      </c>
      <c r="S160" s="27">
        <f t="shared" ca="1" si="39"/>
        <v>0</v>
      </c>
    </row>
    <row r="161" spans="5:19" x14ac:dyDescent="0.3">
      <c r="E161" s="24">
        <f t="shared" si="33"/>
        <v>160</v>
      </c>
      <c r="F161" s="108">
        <v>43697</v>
      </c>
      <c r="G161" s="109">
        <v>4.6944999999999997</v>
      </c>
      <c r="H161" s="28">
        <f t="shared" si="34"/>
        <v>4.7674000000000003</v>
      </c>
      <c r="I161" s="7">
        <f t="shared" si="35"/>
        <v>-7.2900000000000631E-2</v>
      </c>
      <c r="J161" s="7">
        <f t="shared" si="36"/>
        <v>5.3144100000000923E-3</v>
      </c>
      <c r="K161" s="7">
        <f t="shared" si="37"/>
        <v>7.2900000000000631E-2</v>
      </c>
      <c r="L161" s="25">
        <f t="shared" si="38"/>
        <v>1.5528810309937297E-2</v>
      </c>
      <c r="M161" s="7">
        <f t="shared" ca="1" si="27"/>
        <v>4.6974999999999998</v>
      </c>
      <c r="N161" s="7">
        <f t="shared" ca="1" si="29"/>
        <v>-3.0000000000001137E-3</v>
      </c>
      <c r="O161" s="7">
        <f t="shared" ca="1" si="30"/>
        <v>9.0000000000006829E-6</v>
      </c>
      <c r="P161" s="7">
        <f t="shared" ca="1" si="31"/>
        <v>3.0000000000001137E-3</v>
      </c>
      <c r="Q161" s="25">
        <f t="shared" ca="1" si="32"/>
        <v>6.3904569176698558E-4</v>
      </c>
      <c r="R161" s="26">
        <f t="shared" ca="1" si="28"/>
        <v>-2.4519326966804134E-3</v>
      </c>
      <c r="S161" s="27">
        <f t="shared" ca="1" si="39"/>
        <v>1</v>
      </c>
    </row>
    <row r="162" spans="5:19" x14ac:dyDescent="0.3">
      <c r="E162" s="24">
        <f t="shared" si="33"/>
        <v>161</v>
      </c>
      <c r="F162" s="108">
        <v>43698</v>
      </c>
      <c r="G162" s="109">
        <v>4.7126999999999999</v>
      </c>
      <c r="H162" s="28">
        <f t="shared" si="34"/>
        <v>4.6944999999999997</v>
      </c>
      <c r="I162" s="7">
        <f t="shared" si="35"/>
        <v>1.8200000000000216E-2</v>
      </c>
      <c r="J162" s="7">
        <f t="shared" si="36"/>
        <v>3.3124000000000787E-4</v>
      </c>
      <c r="K162" s="7">
        <f t="shared" si="37"/>
        <v>1.8200000000000216E-2</v>
      </c>
      <c r="L162" s="25">
        <f t="shared" si="38"/>
        <v>3.8619050650370735E-3</v>
      </c>
      <c r="M162" s="7">
        <f t="shared" ca="1" si="27"/>
        <v>4.7248666666666663</v>
      </c>
      <c r="N162" s="7">
        <f t="shared" ca="1" si="29"/>
        <v>-1.2166666666666437E-2</v>
      </c>
      <c r="O162" s="7">
        <f t="shared" ca="1" si="30"/>
        <v>1.4802777777777218E-4</v>
      </c>
      <c r="P162" s="7">
        <f t="shared" ca="1" si="31"/>
        <v>1.2166666666666437E-2</v>
      </c>
      <c r="Q162" s="25">
        <f t="shared" ca="1" si="32"/>
        <v>2.5816764628910044E-3</v>
      </c>
      <c r="R162" s="26">
        <f t="shared" ca="1" si="28"/>
        <v>-1.1618599363346737E-2</v>
      </c>
      <c r="S162" s="27">
        <f t="shared" ca="1" si="39"/>
        <v>0</v>
      </c>
    </row>
    <row r="163" spans="5:19" x14ac:dyDescent="0.3">
      <c r="E163" s="24">
        <f t="shared" si="33"/>
        <v>162</v>
      </c>
      <c r="F163" s="108">
        <v>43699</v>
      </c>
      <c r="G163" s="109">
        <v>4.6215999999999999</v>
      </c>
      <c r="H163" s="28">
        <f t="shared" si="34"/>
        <v>4.7126999999999999</v>
      </c>
      <c r="I163" s="7">
        <f t="shared" si="35"/>
        <v>-9.1099999999999959E-2</v>
      </c>
      <c r="J163" s="7">
        <f t="shared" si="36"/>
        <v>8.2992099999999926E-3</v>
      </c>
      <c r="K163" s="7">
        <f t="shared" si="37"/>
        <v>9.1099999999999959E-2</v>
      </c>
      <c r="L163" s="25">
        <f t="shared" si="38"/>
        <v>1.9711788125324554E-2</v>
      </c>
      <c r="M163" s="7">
        <f t="shared" ca="1" si="27"/>
        <v>4.7248666666666663</v>
      </c>
      <c r="N163" s="7">
        <f t="shared" ca="1" si="29"/>
        <v>-0.1032666666666664</v>
      </c>
      <c r="O163" s="7">
        <f t="shared" ca="1" si="30"/>
        <v>1.0664004444444389E-2</v>
      </c>
      <c r="P163" s="7">
        <f t="shared" ca="1" si="31"/>
        <v>0.1032666666666664</v>
      </c>
      <c r="Q163" s="25">
        <f t="shared" ca="1" si="32"/>
        <v>2.2344354047660202E-2</v>
      </c>
      <c r="R163" s="26">
        <f t="shared" ca="1" si="28"/>
        <v>-0.10271859936334669</v>
      </c>
      <c r="S163" s="27">
        <f t="shared" ca="1" si="39"/>
        <v>0</v>
      </c>
    </row>
    <row r="164" spans="5:19" x14ac:dyDescent="0.3">
      <c r="E164" s="24">
        <f t="shared" si="33"/>
        <v>163</v>
      </c>
      <c r="F164" s="108">
        <v>43700</v>
      </c>
      <c r="G164" s="109">
        <v>4.5669000000000004</v>
      </c>
      <c r="H164" s="28">
        <f t="shared" si="34"/>
        <v>4.6215999999999999</v>
      </c>
      <c r="I164" s="7">
        <f t="shared" si="35"/>
        <v>-5.4699999999999527E-2</v>
      </c>
      <c r="J164" s="7">
        <f t="shared" si="36"/>
        <v>2.9920899999999482E-3</v>
      </c>
      <c r="K164" s="7">
        <f t="shared" si="37"/>
        <v>5.4699999999999527E-2</v>
      </c>
      <c r="L164" s="25">
        <f t="shared" si="38"/>
        <v>1.1977490201230489E-2</v>
      </c>
      <c r="M164" s="7">
        <f t="shared" ca="1" si="27"/>
        <v>4.6762666666666668</v>
      </c>
      <c r="N164" s="7">
        <f t="shared" ca="1" si="29"/>
        <v>-0.10936666666666639</v>
      </c>
      <c r="O164" s="7">
        <f t="shared" ca="1" si="30"/>
        <v>1.1961067777777718E-2</v>
      </c>
      <c r="P164" s="7">
        <f t="shared" ca="1" si="31"/>
        <v>0.10936666666666639</v>
      </c>
      <c r="Q164" s="25">
        <f t="shared" ca="1" si="32"/>
        <v>2.3947681505324482E-2</v>
      </c>
      <c r="R164" s="26">
        <f t="shared" ca="1" si="28"/>
        <v>-0.10881859936334669</v>
      </c>
      <c r="S164" s="27">
        <f t="shared" ca="1" si="39"/>
        <v>0</v>
      </c>
    </row>
    <row r="165" spans="5:19" x14ac:dyDescent="0.3">
      <c r="E165" s="24">
        <f t="shared" si="33"/>
        <v>164</v>
      </c>
      <c r="F165" s="108">
        <v>43703</v>
      </c>
      <c r="G165" s="109">
        <v>4.5578000000000003</v>
      </c>
      <c r="H165" s="28">
        <f t="shared" si="34"/>
        <v>4.5669000000000004</v>
      </c>
      <c r="I165" s="7">
        <f t="shared" si="35"/>
        <v>-9.100000000000108E-3</v>
      </c>
      <c r="J165" s="7">
        <f t="shared" si="36"/>
        <v>8.2810000000001967E-5</v>
      </c>
      <c r="K165" s="7">
        <f t="shared" si="37"/>
        <v>9.100000000000108E-3</v>
      </c>
      <c r="L165" s="25">
        <f t="shared" si="38"/>
        <v>1.9965772960639141E-3</v>
      </c>
      <c r="M165" s="7">
        <f t="shared" ca="1" si="27"/>
        <v>4.6337333333333328</v>
      </c>
      <c r="N165" s="7">
        <f t="shared" ca="1" si="29"/>
        <v>-7.593333333333252E-2</v>
      </c>
      <c r="O165" s="7">
        <f t="shared" ca="1" si="30"/>
        <v>5.7658711111109873E-3</v>
      </c>
      <c r="P165" s="7">
        <f t="shared" ca="1" si="31"/>
        <v>7.593333333333252E-2</v>
      </c>
      <c r="Q165" s="25">
        <f t="shared" ca="1" si="32"/>
        <v>1.6660084543712431E-2</v>
      </c>
      <c r="R165" s="26">
        <f t="shared" ca="1" si="28"/>
        <v>-7.5385266030012818E-2</v>
      </c>
      <c r="S165" s="27">
        <f t="shared" ca="1" si="39"/>
        <v>0</v>
      </c>
    </row>
    <row r="166" spans="5:19" x14ac:dyDescent="0.3">
      <c r="E166" s="24">
        <f t="shared" si="33"/>
        <v>165</v>
      </c>
      <c r="F166" s="108">
        <v>43704</v>
      </c>
      <c r="G166" s="109">
        <v>4.5030999999999999</v>
      </c>
      <c r="H166" s="28">
        <f t="shared" si="34"/>
        <v>4.5578000000000003</v>
      </c>
      <c r="I166" s="7">
        <f t="shared" si="35"/>
        <v>-5.4700000000000415E-2</v>
      </c>
      <c r="J166" s="7">
        <f t="shared" si="36"/>
        <v>2.9920900000000453E-3</v>
      </c>
      <c r="K166" s="7">
        <f t="shared" si="37"/>
        <v>5.4700000000000415E-2</v>
      </c>
      <c r="L166" s="25">
        <f t="shared" si="38"/>
        <v>1.2147187493060428E-2</v>
      </c>
      <c r="M166" s="7">
        <f t="shared" ca="1" si="27"/>
        <v>4.5821000000000005</v>
      </c>
      <c r="N166" s="7">
        <f t="shared" ca="1" si="29"/>
        <v>-7.9000000000000625E-2</v>
      </c>
      <c r="O166" s="7">
        <f t="shared" ca="1" si="30"/>
        <v>6.2410000000000989E-3</v>
      </c>
      <c r="P166" s="7">
        <f t="shared" ca="1" si="31"/>
        <v>7.9000000000000625E-2</v>
      </c>
      <c r="Q166" s="25">
        <f t="shared" ca="1" si="32"/>
        <v>1.7543470053962965E-2</v>
      </c>
      <c r="R166" s="26">
        <f t="shared" ca="1" si="28"/>
        <v>-7.8451932696680923E-2</v>
      </c>
      <c r="S166" s="27">
        <f t="shared" ca="1" si="39"/>
        <v>0</v>
      </c>
    </row>
    <row r="167" spans="5:19" x14ac:dyDescent="0.3">
      <c r="E167" s="24">
        <f t="shared" si="33"/>
        <v>166</v>
      </c>
      <c r="F167" s="108">
        <v>43705</v>
      </c>
      <c r="G167" s="109">
        <v>4.4574999999999996</v>
      </c>
      <c r="H167" s="28">
        <f t="shared" si="34"/>
        <v>4.5030999999999999</v>
      </c>
      <c r="I167" s="7">
        <f t="shared" si="35"/>
        <v>-4.5600000000000307E-2</v>
      </c>
      <c r="J167" s="7">
        <f t="shared" si="36"/>
        <v>2.0793600000000279E-3</v>
      </c>
      <c r="K167" s="7">
        <f t="shared" si="37"/>
        <v>4.5600000000000307E-2</v>
      </c>
      <c r="L167" s="25">
        <f t="shared" si="38"/>
        <v>1.0229949523275448E-2</v>
      </c>
      <c r="M167" s="7">
        <f t="shared" ca="1" si="27"/>
        <v>4.5426000000000002</v>
      </c>
      <c r="N167" s="7">
        <f t="shared" ca="1" si="29"/>
        <v>-8.510000000000062E-2</v>
      </c>
      <c r="O167" s="7">
        <f t="shared" ca="1" si="30"/>
        <v>7.2420100000001051E-3</v>
      </c>
      <c r="P167" s="7">
        <f t="shared" ca="1" si="31"/>
        <v>8.510000000000062E-2</v>
      </c>
      <c r="Q167" s="25">
        <f t="shared" ca="1" si="32"/>
        <v>1.9091418956814498E-2</v>
      </c>
      <c r="R167" s="26">
        <f t="shared" ca="1" si="28"/>
        <v>-8.4551932696680918E-2</v>
      </c>
      <c r="S167" s="27">
        <f t="shared" ca="1" si="39"/>
        <v>0</v>
      </c>
    </row>
    <row r="168" spans="5:19" x14ac:dyDescent="0.3">
      <c r="E168" s="24">
        <f t="shared" si="33"/>
        <v>167</v>
      </c>
      <c r="F168" s="108">
        <v>43706</v>
      </c>
      <c r="G168" s="109">
        <v>4.4847999999999999</v>
      </c>
      <c r="H168" s="28">
        <f t="shared" si="34"/>
        <v>4.4574999999999996</v>
      </c>
      <c r="I168" s="7">
        <f t="shared" si="35"/>
        <v>2.7300000000000324E-2</v>
      </c>
      <c r="J168" s="7">
        <f t="shared" si="36"/>
        <v>7.4529000000001769E-4</v>
      </c>
      <c r="K168" s="7">
        <f t="shared" si="37"/>
        <v>2.7300000000000324E-2</v>
      </c>
      <c r="L168" s="25">
        <f t="shared" si="38"/>
        <v>6.0872279700321811E-3</v>
      </c>
      <c r="M168" s="7">
        <f t="shared" ca="1" si="27"/>
        <v>4.5061333333333335</v>
      </c>
      <c r="N168" s="7">
        <f t="shared" ca="1" si="29"/>
        <v>-2.1333333333333648E-2</v>
      </c>
      <c r="O168" s="7">
        <f t="shared" ca="1" si="30"/>
        <v>4.5511111111112455E-4</v>
      </c>
      <c r="P168" s="7">
        <f t="shared" ca="1" si="31"/>
        <v>2.1333333333333648E-2</v>
      </c>
      <c r="Q168" s="25">
        <f t="shared" ca="1" si="32"/>
        <v>4.756808181710143E-3</v>
      </c>
      <c r="R168" s="26">
        <f t="shared" ca="1" si="28"/>
        <v>-2.0785266030013946E-2</v>
      </c>
      <c r="S168" s="27">
        <f t="shared" ca="1" si="39"/>
        <v>0</v>
      </c>
    </row>
    <row r="169" spans="5:19" x14ac:dyDescent="0.3">
      <c r="E169" s="24">
        <f t="shared" si="33"/>
        <v>168</v>
      </c>
      <c r="F169" s="108">
        <v>43707</v>
      </c>
      <c r="G169" s="109">
        <v>4.5213000000000001</v>
      </c>
      <c r="H169" s="28">
        <f t="shared" si="34"/>
        <v>4.4847999999999999</v>
      </c>
      <c r="I169" s="7">
        <f t="shared" si="35"/>
        <v>3.6500000000000199E-2</v>
      </c>
      <c r="J169" s="7">
        <f t="shared" si="36"/>
        <v>1.3322500000000146E-3</v>
      </c>
      <c r="K169" s="7">
        <f t="shared" si="37"/>
        <v>3.6500000000000199E-2</v>
      </c>
      <c r="L169" s="25">
        <f t="shared" si="38"/>
        <v>8.0728993873443924E-3</v>
      </c>
      <c r="M169" s="7">
        <f t="shared" ca="1" si="27"/>
        <v>4.4817999999999998</v>
      </c>
      <c r="N169" s="7">
        <f t="shared" ca="1" si="29"/>
        <v>3.9500000000000313E-2</v>
      </c>
      <c r="O169" s="7">
        <f t="shared" ca="1" si="30"/>
        <v>1.5602500000000247E-3</v>
      </c>
      <c r="P169" s="7">
        <f t="shared" ca="1" si="31"/>
        <v>3.9500000000000313E-2</v>
      </c>
      <c r="Q169" s="25">
        <f t="shared" ca="1" si="32"/>
        <v>8.7364253643864177E-3</v>
      </c>
      <c r="R169" s="26">
        <f t="shared" ca="1" si="28"/>
        <v>4.0048067303320015E-2</v>
      </c>
      <c r="S169" s="27">
        <f t="shared" ca="1" si="39"/>
        <v>1</v>
      </c>
    </row>
    <row r="170" spans="5:19" x14ac:dyDescent="0.3">
      <c r="E170" s="24">
        <f t="shared" si="33"/>
        <v>169</v>
      </c>
      <c r="F170" s="108">
        <v>43711</v>
      </c>
      <c r="G170" s="109">
        <v>4.4393000000000002</v>
      </c>
      <c r="H170" s="28">
        <f t="shared" si="34"/>
        <v>4.5213000000000001</v>
      </c>
      <c r="I170" s="7">
        <f t="shared" si="35"/>
        <v>-8.1999999999999851E-2</v>
      </c>
      <c r="J170" s="7">
        <f t="shared" si="36"/>
        <v>6.7239999999999757E-3</v>
      </c>
      <c r="K170" s="7">
        <f t="shared" si="37"/>
        <v>8.1999999999999851E-2</v>
      </c>
      <c r="L170" s="25">
        <f t="shared" si="38"/>
        <v>1.847138062307117E-2</v>
      </c>
      <c r="M170" s="7">
        <f t="shared" ca="1" si="27"/>
        <v>4.4878666666666662</v>
      </c>
      <c r="N170" s="7">
        <f t="shared" ca="1" si="29"/>
        <v>-4.8566666666665981E-2</v>
      </c>
      <c r="O170" s="7">
        <f t="shared" ca="1" si="30"/>
        <v>2.3587211111110447E-3</v>
      </c>
      <c r="P170" s="7">
        <f t="shared" ca="1" si="31"/>
        <v>4.8566666666665981E-2</v>
      </c>
      <c r="Q170" s="25">
        <f t="shared" ca="1" si="32"/>
        <v>1.0940163238948928E-2</v>
      </c>
      <c r="R170" s="26">
        <f t="shared" ca="1" si="28"/>
        <v>-4.8018599363346279E-2</v>
      </c>
      <c r="S170" s="27">
        <f t="shared" ca="1" si="39"/>
        <v>1</v>
      </c>
    </row>
    <row r="171" spans="5:19" x14ac:dyDescent="0.3">
      <c r="E171" s="24">
        <f t="shared" si="33"/>
        <v>170</v>
      </c>
      <c r="F171" s="108">
        <v>43712</v>
      </c>
      <c r="G171" s="109">
        <v>4.4756999999999998</v>
      </c>
      <c r="H171" s="28">
        <f t="shared" si="34"/>
        <v>4.4393000000000002</v>
      </c>
      <c r="I171" s="7">
        <f t="shared" si="35"/>
        <v>3.6399999999999544E-2</v>
      </c>
      <c r="J171" s="7">
        <f t="shared" si="36"/>
        <v>1.3249599999999669E-3</v>
      </c>
      <c r="K171" s="7">
        <f t="shared" si="37"/>
        <v>3.6399999999999544E-2</v>
      </c>
      <c r="L171" s="25">
        <f t="shared" si="38"/>
        <v>8.1328060415129574E-3</v>
      </c>
      <c r="M171" s="7">
        <f t="shared" ca="1" si="27"/>
        <v>4.4817999999999998</v>
      </c>
      <c r="N171" s="7">
        <f t="shared" ca="1" si="29"/>
        <v>-6.0999999999999943E-3</v>
      </c>
      <c r="O171" s="7">
        <f t="shared" ca="1" si="30"/>
        <v>3.720999999999993E-5</v>
      </c>
      <c r="P171" s="7">
        <f t="shared" ca="1" si="31"/>
        <v>6.0999999999999943E-3</v>
      </c>
      <c r="Q171" s="25">
        <f t="shared" ca="1" si="32"/>
        <v>1.3629152981656488E-3</v>
      </c>
      <c r="R171" s="26">
        <f t="shared" ca="1" si="28"/>
        <v>-5.5519326966802941E-3</v>
      </c>
      <c r="S171" s="27">
        <f t="shared" ca="1" si="39"/>
        <v>0</v>
      </c>
    </row>
    <row r="172" spans="5:19" x14ac:dyDescent="0.3">
      <c r="E172" s="24">
        <f t="shared" si="33"/>
        <v>171</v>
      </c>
      <c r="F172" s="108">
        <v>43713</v>
      </c>
      <c r="G172" s="109">
        <v>4.5304000000000002</v>
      </c>
      <c r="H172" s="28">
        <f t="shared" si="34"/>
        <v>4.4756999999999998</v>
      </c>
      <c r="I172" s="7">
        <f t="shared" si="35"/>
        <v>5.4700000000000415E-2</v>
      </c>
      <c r="J172" s="7">
        <f t="shared" si="36"/>
        <v>2.9920900000000453E-3</v>
      </c>
      <c r="K172" s="7">
        <f t="shared" si="37"/>
        <v>5.4700000000000415E-2</v>
      </c>
      <c r="L172" s="25">
        <f t="shared" si="38"/>
        <v>1.2073989051739452E-2</v>
      </c>
      <c r="M172" s="7">
        <f t="shared" ca="1" si="27"/>
        <v>4.4787666666666661</v>
      </c>
      <c r="N172" s="7">
        <f t="shared" ca="1" si="29"/>
        <v>5.1633333333334086E-2</v>
      </c>
      <c r="O172" s="7">
        <f t="shared" ca="1" si="30"/>
        <v>2.6660011111111887E-3</v>
      </c>
      <c r="P172" s="7">
        <f t="shared" ca="1" si="31"/>
        <v>5.1633333333334086E-2</v>
      </c>
      <c r="Q172" s="25">
        <f t="shared" ca="1" si="32"/>
        <v>1.1397080463829702E-2</v>
      </c>
      <c r="R172" s="26">
        <f t="shared" ca="1" si="28"/>
        <v>5.2181400636653788E-2</v>
      </c>
      <c r="S172" s="27">
        <f t="shared" ca="1" si="39"/>
        <v>1</v>
      </c>
    </row>
    <row r="173" spans="5:19" x14ac:dyDescent="0.3">
      <c r="E173" s="24">
        <f t="shared" si="33"/>
        <v>172</v>
      </c>
      <c r="F173" s="108">
        <v>43714</v>
      </c>
      <c r="G173" s="109">
        <v>4.5669000000000004</v>
      </c>
      <c r="H173" s="28">
        <f t="shared" si="34"/>
        <v>4.5304000000000002</v>
      </c>
      <c r="I173" s="7">
        <f t="shared" si="35"/>
        <v>3.6500000000000199E-2</v>
      </c>
      <c r="J173" s="7">
        <f t="shared" si="36"/>
        <v>1.3322500000000146E-3</v>
      </c>
      <c r="K173" s="7">
        <f t="shared" si="37"/>
        <v>3.6500000000000199E-2</v>
      </c>
      <c r="L173" s="25">
        <f t="shared" si="38"/>
        <v>7.9922923646237477E-3</v>
      </c>
      <c r="M173" s="7">
        <f t="shared" ca="1" si="27"/>
        <v>4.4817999999999998</v>
      </c>
      <c r="N173" s="7">
        <f t="shared" ca="1" si="29"/>
        <v>8.510000000000062E-2</v>
      </c>
      <c r="O173" s="7">
        <f t="shared" ca="1" si="30"/>
        <v>7.2420100000001051E-3</v>
      </c>
      <c r="P173" s="7">
        <f t="shared" ca="1" si="31"/>
        <v>8.510000000000062E-2</v>
      </c>
      <c r="Q173" s="25">
        <f t="shared" ca="1" si="32"/>
        <v>1.8634084389848829E-2</v>
      </c>
      <c r="R173" s="26">
        <f t="shared" ca="1" si="28"/>
        <v>8.5648067303320322E-2</v>
      </c>
      <c r="S173" s="27">
        <f t="shared" ca="1" si="39"/>
        <v>0</v>
      </c>
    </row>
    <row r="174" spans="5:19" x14ac:dyDescent="0.3">
      <c r="E174" s="24">
        <f t="shared" si="33"/>
        <v>173</v>
      </c>
      <c r="F174" s="108">
        <v>43717</v>
      </c>
      <c r="G174" s="109">
        <v>4.5759999999999996</v>
      </c>
      <c r="H174" s="28">
        <f t="shared" si="34"/>
        <v>4.5669000000000004</v>
      </c>
      <c r="I174" s="7">
        <f t="shared" si="35"/>
        <v>9.0999999999992198E-3</v>
      </c>
      <c r="J174" s="7">
        <f t="shared" si="36"/>
        <v>8.2809999999985799E-5</v>
      </c>
      <c r="K174" s="7">
        <f t="shared" si="37"/>
        <v>9.0999999999992198E-3</v>
      </c>
      <c r="L174" s="25">
        <f t="shared" si="38"/>
        <v>1.9886363636361934E-3</v>
      </c>
      <c r="M174" s="7">
        <f t="shared" ca="1" si="27"/>
        <v>4.5243333333333338</v>
      </c>
      <c r="N174" s="7">
        <f t="shared" ca="1" si="29"/>
        <v>5.1666666666665861E-2</v>
      </c>
      <c r="O174" s="7">
        <f t="shared" ca="1" si="30"/>
        <v>2.6694444444443611E-3</v>
      </c>
      <c r="P174" s="7">
        <f t="shared" ca="1" si="31"/>
        <v>5.1666666666665861E-2</v>
      </c>
      <c r="Q174" s="25">
        <f t="shared" ca="1" si="32"/>
        <v>1.1290792540792365E-2</v>
      </c>
      <c r="R174" s="26">
        <f t="shared" ca="1" si="28"/>
        <v>5.2214733969985563E-2</v>
      </c>
      <c r="S174" s="27">
        <f t="shared" ca="1" si="39"/>
        <v>0</v>
      </c>
    </row>
    <row r="175" spans="5:19" x14ac:dyDescent="0.3">
      <c r="E175" s="24">
        <f t="shared" si="33"/>
        <v>174</v>
      </c>
      <c r="F175" s="108">
        <v>43718</v>
      </c>
      <c r="G175" s="109">
        <v>4.6489000000000003</v>
      </c>
      <c r="H175" s="28">
        <f t="shared" si="34"/>
        <v>4.5759999999999996</v>
      </c>
      <c r="I175" s="7">
        <f t="shared" si="35"/>
        <v>7.2900000000000631E-2</v>
      </c>
      <c r="J175" s="7">
        <f t="shared" si="36"/>
        <v>5.3144100000000923E-3</v>
      </c>
      <c r="K175" s="7">
        <f t="shared" si="37"/>
        <v>7.2900000000000631E-2</v>
      </c>
      <c r="L175" s="25">
        <f t="shared" si="38"/>
        <v>1.5681128869195E-2</v>
      </c>
      <c r="M175" s="7">
        <f t="shared" ca="1" si="27"/>
        <v>4.5577666666666667</v>
      </c>
      <c r="N175" s="7">
        <f t="shared" ca="1" si="29"/>
        <v>9.113333333333351E-2</v>
      </c>
      <c r="O175" s="7">
        <f t="shared" ca="1" si="30"/>
        <v>8.3052844444444773E-3</v>
      </c>
      <c r="P175" s="7">
        <f t="shared" ca="1" si="31"/>
        <v>9.113333333333351E-2</v>
      </c>
      <c r="Q175" s="25">
        <f t="shared" ca="1" si="32"/>
        <v>1.9603203625230377E-2</v>
      </c>
      <c r="R175" s="26">
        <f t="shared" ca="1" si="28"/>
        <v>9.1681400636653212E-2</v>
      </c>
      <c r="S175" s="27">
        <f t="shared" ca="1" si="39"/>
        <v>0</v>
      </c>
    </row>
    <row r="176" spans="5:19" x14ac:dyDescent="0.3">
      <c r="E176" s="24">
        <f t="shared" si="33"/>
        <v>175</v>
      </c>
      <c r="F176" s="108">
        <v>43719</v>
      </c>
      <c r="G176" s="109">
        <v>4.6489000000000003</v>
      </c>
      <c r="H176" s="28">
        <f t="shared" si="34"/>
        <v>4.6489000000000003</v>
      </c>
      <c r="I176" s="7">
        <f t="shared" si="35"/>
        <v>0</v>
      </c>
      <c r="J176" s="7">
        <f t="shared" si="36"/>
        <v>0</v>
      </c>
      <c r="K176" s="7">
        <f t="shared" si="37"/>
        <v>0</v>
      </c>
      <c r="L176" s="25">
        <f t="shared" si="38"/>
        <v>0</v>
      </c>
      <c r="M176" s="7">
        <f t="shared" ca="1" si="27"/>
        <v>4.5972666666666671</v>
      </c>
      <c r="N176" s="7">
        <f t="shared" ca="1" si="29"/>
        <v>5.1633333333333198E-2</v>
      </c>
      <c r="O176" s="7">
        <f t="shared" ca="1" si="30"/>
        <v>2.6660011111110972E-3</v>
      </c>
      <c r="P176" s="7">
        <f t="shared" ca="1" si="31"/>
        <v>5.1633333333333198E-2</v>
      </c>
      <c r="Q176" s="25">
        <f t="shared" ca="1" si="32"/>
        <v>1.110657001297795E-2</v>
      </c>
      <c r="R176" s="26">
        <f t="shared" ca="1" si="28"/>
        <v>5.21814006366529E-2</v>
      </c>
      <c r="S176" s="27">
        <f t="shared" ca="1" si="39"/>
        <v>0</v>
      </c>
    </row>
    <row r="177" spans="5:19" x14ac:dyDescent="0.3">
      <c r="E177" s="24">
        <f t="shared" si="33"/>
        <v>176</v>
      </c>
      <c r="F177" s="108">
        <v>43720</v>
      </c>
      <c r="G177" s="109">
        <v>4.7765000000000004</v>
      </c>
      <c r="H177" s="28">
        <f t="shared" si="34"/>
        <v>4.6489000000000003</v>
      </c>
      <c r="I177" s="7">
        <f t="shared" si="35"/>
        <v>0.12760000000000016</v>
      </c>
      <c r="J177" s="7">
        <f t="shared" si="36"/>
        <v>1.6281760000000041E-2</v>
      </c>
      <c r="K177" s="7">
        <f t="shared" si="37"/>
        <v>0.12760000000000016</v>
      </c>
      <c r="L177" s="25">
        <f t="shared" si="38"/>
        <v>2.6714121218465434E-2</v>
      </c>
      <c r="M177" s="7">
        <f t="shared" ca="1" si="27"/>
        <v>4.6246</v>
      </c>
      <c r="N177" s="7">
        <f t="shared" ca="1" si="29"/>
        <v>0.15190000000000037</v>
      </c>
      <c r="O177" s="7">
        <f t="shared" ca="1" si="30"/>
        <v>2.3073610000000112E-2</v>
      </c>
      <c r="P177" s="7">
        <f t="shared" ca="1" si="31"/>
        <v>0.15190000000000037</v>
      </c>
      <c r="Q177" s="25">
        <f t="shared" ca="1" si="32"/>
        <v>3.1801528315712417E-2</v>
      </c>
      <c r="R177" s="26">
        <f t="shared" ca="1" si="28"/>
        <v>0.15244806730332006</v>
      </c>
      <c r="S177" s="27">
        <f t="shared" ca="1" si="39"/>
        <v>0</v>
      </c>
    </row>
    <row r="178" spans="5:19" x14ac:dyDescent="0.3">
      <c r="E178" s="24">
        <f t="shared" si="33"/>
        <v>177</v>
      </c>
      <c r="F178" s="108">
        <v>43721</v>
      </c>
      <c r="G178" s="109">
        <v>4.7218</v>
      </c>
      <c r="H178" s="28">
        <f t="shared" si="34"/>
        <v>4.7765000000000004</v>
      </c>
      <c r="I178" s="7">
        <f t="shared" si="35"/>
        <v>-5.4700000000000415E-2</v>
      </c>
      <c r="J178" s="7">
        <f t="shared" si="36"/>
        <v>2.9920900000000453E-3</v>
      </c>
      <c r="K178" s="7">
        <f t="shared" si="37"/>
        <v>5.4700000000000415E-2</v>
      </c>
      <c r="L178" s="25">
        <f t="shared" si="38"/>
        <v>1.1584565208183408E-2</v>
      </c>
      <c r="M178" s="7">
        <f t="shared" ca="1" si="27"/>
        <v>4.6914333333333333</v>
      </c>
      <c r="N178" s="7">
        <f t="shared" ca="1" si="29"/>
        <v>3.0366666666666653E-2</v>
      </c>
      <c r="O178" s="7">
        <f t="shared" ca="1" si="30"/>
        <v>9.2213444444444361E-4</v>
      </c>
      <c r="P178" s="7">
        <f t="shared" ca="1" si="31"/>
        <v>3.0366666666666653E-2</v>
      </c>
      <c r="Q178" s="25">
        <f t="shared" ca="1" si="32"/>
        <v>6.43116325695003E-3</v>
      </c>
      <c r="R178" s="26">
        <f t="shared" ca="1" si="28"/>
        <v>3.0914733969986355E-2</v>
      </c>
      <c r="S178" s="27">
        <f t="shared" ca="1" si="39"/>
        <v>0</v>
      </c>
    </row>
    <row r="179" spans="5:19" x14ac:dyDescent="0.3">
      <c r="E179" s="24">
        <f t="shared" si="33"/>
        <v>178</v>
      </c>
      <c r="F179" s="108">
        <v>43724</v>
      </c>
      <c r="G179" s="109">
        <v>4.6670999999999996</v>
      </c>
      <c r="H179" s="28">
        <f t="shared" si="34"/>
        <v>4.7218</v>
      </c>
      <c r="I179" s="7">
        <f t="shared" si="35"/>
        <v>-5.4700000000000415E-2</v>
      </c>
      <c r="J179" s="7">
        <f t="shared" si="36"/>
        <v>2.9920900000000453E-3</v>
      </c>
      <c r="K179" s="7">
        <f t="shared" si="37"/>
        <v>5.4700000000000415E-2</v>
      </c>
      <c r="L179" s="25">
        <f t="shared" si="38"/>
        <v>1.172034025411935E-2</v>
      </c>
      <c r="M179" s="7">
        <f t="shared" ca="1" si="27"/>
        <v>4.7157333333333336</v>
      </c>
      <c r="N179" s="7">
        <f t="shared" ca="1" si="29"/>
        <v>-4.8633333333333972E-2</v>
      </c>
      <c r="O179" s="7">
        <f t="shared" ca="1" si="30"/>
        <v>2.3652011111111731E-3</v>
      </c>
      <c r="P179" s="7">
        <f t="shared" ca="1" si="31"/>
        <v>4.8633333333333972E-2</v>
      </c>
      <c r="Q179" s="25">
        <f t="shared" ca="1" si="32"/>
        <v>1.042046095719697E-2</v>
      </c>
      <c r="R179" s="26">
        <f t="shared" ca="1" si="28"/>
        <v>-4.808526603001427E-2</v>
      </c>
      <c r="S179" s="27">
        <f t="shared" ca="1" si="39"/>
        <v>1</v>
      </c>
    </row>
    <row r="180" spans="5:19" x14ac:dyDescent="0.3">
      <c r="E180" s="24">
        <f t="shared" si="33"/>
        <v>179</v>
      </c>
      <c r="F180" s="108">
        <v>43725</v>
      </c>
      <c r="G180" s="109">
        <v>4.6944999999999997</v>
      </c>
      <c r="H180" s="28">
        <f t="shared" si="34"/>
        <v>4.6670999999999996</v>
      </c>
      <c r="I180" s="7">
        <f t="shared" si="35"/>
        <v>2.7400000000000091E-2</v>
      </c>
      <c r="J180" s="7">
        <f t="shared" si="36"/>
        <v>7.5076000000000493E-4</v>
      </c>
      <c r="K180" s="7">
        <f t="shared" si="37"/>
        <v>2.7400000000000091E-2</v>
      </c>
      <c r="L180" s="25">
        <f t="shared" si="38"/>
        <v>5.8366173181382663E-3</v>
      </c>
      <c r="M180" s="7">
        <f t="shared" ca="1" si="27"/>
        <v>4.7218</v>
      </c>
      <c r="N180" s="7">
        <f t="shared" ca="1" si="29"/>
        <v>-2.7300000000000324E-2</v>
      </c>
      <c r="O180" s="7">
        <f t="shared" ca="1" si="30"/>
        <v>7.4529000000001769E-4</v>
      </c>
      <c r="P180" s="7">
        <f t="shared" ca="1" si="31"/>
        <v>2.7300000000000324E-2</v>
      </c>
      <c r="Q180" s="25">
        <f t="shared" ca="1" si="32"/>
        <v>5.8153157950794178E-3</v>
      </c>
      <c r="R180" s="26">
        <f t="shared" ca="1" si="28"/>
        <v>-2.6751932696680622E-2</v>
      </c>
      <c r="S180" s="27">
        <f t="shared" ca="1" si="39"/>
        <v>0</v>
      </c>
    </row>
    <row r="181" spans="5:19" x14ac:dyDescent="0.3">
      <c r="E181" s="24">
        <f t="shared" si="33"/>
        <v>180</v>
      </c>
      <c r="F181" s="108">
        <v>43726</v>
      </c>
      <c r="G181" s="109">
        <v>4.6853999999999996</v>
      </c>
      <c r="H181" s="28">
        <f t="shared" si="34"/>
        <v>4.6944999999999997</v>
      </c>
      <c r="I181" s="7">
        <f t="shared" si="35"/>
        <v>-9.100000000000108E-3</v>
      </c>
      <c r="J181" s="7">
        <f t="shared" si="36"/>
        <v>8.2810000000001967E-5</v>
      </c>
      <c r="K181" s="7">
        <f t="shared" si="37"/>
        <v>9.100000000000108E-3</v>
      </c>
      <c r="L181" s="25">
        <f t="shared" si="38"/>
        <v>1.9422034404746893E-3</v>
      </c>
      <c r="M181" s="7">
        <f t="shared" ca="1" si="27"/>
        <v>4.6944666666666661</v>
      </c>
      <c r="N181" s="7">
        <f t="shared" ca="1" si="29"/>
        <v>-9.0666666666665563E-3</v>
      </c>
      <c r="O181" s="7">
        <f t="shared" ca="1" si="30"/>
        <v>8.2204444444442445E-5</v>
      </c>
      <c r="P181" s="7">
        <f t="shared" ca="1" si="31"/>
        <v>9.0666666666665563E-3</v>
      </c>
      <c r="Q181" s="25">
        <f t="shared" ca="1" si="32"/>
        <v>1.9350891421578856E-3</v>
      </c>
      <c r="R181" s="26">
        <f t="shared" ca="1" si="28"/>
        <v>-8.518599363346856E-3</v>
      </c>
      <c r="S181" s="27">
        <f t="shared" ca="1" si="39"/>
        <v>0</v>
      </c>
    </row>
    <row r="182" spans="5:19" x14ac:dyDescent="0.3">
      <c r="E182" s="24">
        <f t="shared" si="33"/>
        <v>181</v>
      </c>
      <c r="F182" s="108">
        <v>43727</v>
      </c>
      <c r="G182" s="109">
        <v>4.6944999999999997</v>
      </c>
      <c r="H182" s="28">
        <f t="shared" si="34"/>
        <v>4.6853999999999996</v>
      </c>
      <c r="I182" s="7">
        <f t="shared" si="35"/>
        <v>9.100000000000108E-3</v>
      </c>
      <c r="J182" s="7">
        <f t="shared" si="36"/>
        <v>8.2810000000001967E-5</v>
      </c>
      <c r="K182" s="7">
        <f t="shared" si="37"/>
        <v>9.100000000000108E-3</v>
      </c>
      <c r="L182" s="25">
        <f t="shared" si="38"/>
        <v>1.9384385983598059E-3</v>
      </c>
      <c r="M182" s="7">
        <f t="shared" ca="1" si="27"/>
        <v>4.6823333333333332</v>
      </c>
      <c r="N182" s="7">
        <f t="shared" ca="1" si="29"/>
        <v>1.2166666666666437E-2</v>
      </c>
      <c r="O182" s="7">
        <f t="shared" ca="1" si="30"/>
        <v>1.4802777777777218E-4</v>
      </c>
      <c r="P182" s="7">
        <f t="shared" ca="1" si="31"/>
        <v>1.2166666666666437E-2</v>
      </c>
      <c r="Q182" s="25">
        <f t="shared" ca="1" si="32"/>
        <v>2.5916853054992945E-3</v>
      </c>
      <c r="R182" s="26">
        <f t="shared" ca="1" si="28"/>
        <v>1.2714733969986137E-2</v>
      </c>
      <c r="S182" s="27">
        <f t="shared" ca="1" si="39"/>
        <v>1</v>
      </c>
    </row>
    <row r="183" spans="5:19" x14ac:dyDescent="0.3">
      <c r="E183" s="24">
        <f t="shared" si="33"/>
        <v>182</v>
      </c>
      <c r="F183" s="108">
        <v>43728</v>
      </c>
      <c r="G183" s="109">
        <v>4.8220999999999998</v>
      </c>
      <c r="H183" s="28">
        <f t="shared" si="34"/>
        <v>4.6944999999999997</v>
      </c>
      <c r="I183" s="7">
        <f t="shared" si="35"/>
        <v>0.12760000000000016</v>
      </c>
      <c r="J183" s="7">
        <f t="shared" si="36"/>
        <v>1.6281760000000041E-2</v>
      </c>
      <c r="K183" s="7">
        <f t="shared" si="37"/>
        <v>0.12760000000000016</v>
      </c>
      <c r="L183" s="25">
        <f t="shared" si="38"/>
        <v>2.6461500176271781E-2</v>
      </c>
      <c r="M183" s="7">
        <f t="shared" ca="1" si="27"/>
        <v>4.691466666666666</v>
      </c>
      <c r="N183" s="7">
        <f t="shared" ca="1" si="29"/>
        <v>0.13063333333333382</v>
      </c>
      <c r="O183" s="7">
        <f t="shared" ca="1" si="30"/>
        <v>1.7065067777777904E-2</v>
      </c>
      <c r="P183" s="7">
        <f t="shared" ca="1" si="31"/>
        <v>0.13063333333333382</v>
      </c>
      <c r="Q183" s="25">
        <f t="shared" ca="1" si="32"/>
        <v>2.7090548377954382E-2</v>
      </c>
      <c r="R183" s="26">
        <f t="shared" ca="1" si="28"/>
        <v>0.13118140063665351</v>
      </c>
      <c r="S183" s="27">
        <f t="shared" ca="1" si="39"/>
        <v>0</v>
      </c>
    </row>
    <row r="184" spans="5:19" x14ac:dyDescent="0.3">
      <c r="E184" s="24">
        <f t="shared" si="33"/>
        <v>183</v>
      </c>
      <c r="F184" s="108">
        <v>43731</v>
      </c>
      <c r="G184" s="109">
        <v>4.7218</v>
      </c>
      <c r="H184" s="28">
        <f t="shared" si="34"/>
        <v>4.8220999999999998</v>
      </c>
      <c r="I184" s="7">
        <f t="shared" si="35"/>
        <v>-0.10029999999999983</v>
      </c>
      <c r="J184" s="7">
        <f t="shared" si="36"/>
        <v>1.0060089999999966E-2</v>
      </c>
      <c r="K184" s="7">
        <f t="shared" si="37"/>
        <v>0.10029999999999983</v>
      </c>
      <c r="L184" s="25">
        <f t="shared" si="38"/>
        <v>2.1241899275699909E-2</v>
      </c>
      <c r="M184" s="7">
        <f t="shared" ca="1" si="27"/>
        <v>4.7339999999999991</v>
      </c>
      <c r="N184" s="7">
        <f t="shared" ca="1" si="29"/>
        <v>-1.21999999999991E-2</v>
      </c>
      <c r="O184" s="7">
        <f t="shared" ca="1" si="30"/>
        <v>1.4883999999997806E-4</v>
      </c>
      <c r="P184" s="7">
        <f t="shared" ca="1" si="31"/>
        <v>1.21999999999991E-2</v>
      </c>
      <c r="Q184" s="25">
        <f t="shared" ca="1" si="32"/>
        <v>2.5837604303441696E-3</v>
      </c>
      <c r="R184" s="26">
        <f t="shared" ca="1" si="28"/>
        <v>-1.16519326966794E-2</v>
      </c>
      <c r="S184" s="27">
        <f t="shared" ca="1" si="39"/>
        <v>1</v>
      </c>
    </row>
    <row r="185" spans="5:19" x14ac:dyDescent="0.3">
      <c r="E185" s="24">
        <f t="shared" si="33"/>
        <v>184</v>
      </c>
      <c r="F185" s="108">
        <v>43732</v>
      </c>
      <c r="G185" s="109">
        <v>4.6489000000000003</v>
      </c>
      <c r="H185" s="28">
        <f t="shared" si="34"/>
        <v>4.7218</v>
      </c>
      <c r="I185" s="7">
        <f t="shared" si="35"/>
        <v>-7.2899999999999743E-2</v>
      </c>
      <c r="J185" s="7">
        <f t="shared" si="36"/>
        <v>5.3144099999999622E-3</v>
      </c>
      <c r="K185" s="7">
        <f t="shared" si="37"/>
        <v>7.2899999999999743E-2</v>
      </c>
      <c r="L185" s="25">
        <f t="shared" si="38"/>
        <v>1.5681128869194805E-2</v>
      </c>
      <c r="M185" s="7">
        <f t="shared" ca="1" si="27"/>
        <v>4.7461333333333338</v>
      </c>
      <c r="N185" s="7">
        <f t="shared" ca="1" si="29"/>
        <v>-9.7233333333333505E-2</v>
      </c>
      <c r="O185" s="7">
        <f t="shared" ca="1" si="30"/>
        <v>9.4543211111111445E-3</v>
      </c>
      <c r="P185" s="7">
        <f t="shared" ca="1" si="31"/>
        <v>9.7233333333333505E-2</v>
      </c>
      <c r="Q185" s="25">
        <f t="shared" ca="1" si="32"/>
        <v>2.0915341980540236E-2</v>
      </c>
      <c r="R185" s="26">
        <f t="shared" ca="1" si="28"/>
        <v>-9.6685266030013803E-2</v>
      </c>
      <c r="S185" s="27">
        <f t="shared" ca="1" si="39"/>
        <v>0</v>
      </c>
    </row>
    <row r="186" spans="5:19" x14ac:dyDescent="0.3">
      <c r="E186" s="24">
        <f t="shared" si="33"/>
        <v>185</v>
      </c>
      <c r="F186" s="108">
        <v>43733</v>
      </c>
      <c r="G186" s="109">
        <v>4.6215999999999999</v>
      </c>
      <c r="H186" s="28">
        <f t="shared" si="34"/>
        <v>4.6489000000000003</v>
      </c>
      <c r="I186" s="7">
        <f t="shared" si="35"/>
        <v>-2.7300000000000324E-2</v>
      </c>
      <c r="J186" s="7">
        <f t="shared" si="36"/>
        <v>7.4529000000001769E-4</v>
      </c>
      <c r="K186" s="7">
        <f t="shared" si="37"/>
        <v>2.7300000000000324E-2</v>
      </c>
      <c r="L186" s="25">
        <f t="shared" si="38"/>
        <v>5.9070451791588029E-3</v>
      </c>
      <c r="M186" s="7">
        <f t="shared" ca="1" si="27"/>
        <v>4.7309333333333337</v>
      </c>
      <c r="N186" s="7">
        <f t="shared" ca="1" si="29"/>
        <v>-0.10933333333333373</v>
      </c>
      <c r="O186" s="7">
        <f t="shared" ca="1" si="30"/>
        <v>1.1953777777777863E-2</v>
      </c>
      <c r="P186" s="7">
        <f t="shared" ca="1" si="31"/>
        <v>0.10933333333333373</v>
      </c>
      <c r="Q186" s="25">
        <f t="shared" ca="1" si="32"/>
        <v>2.3657030754140065E-2</v>
      </c>
      <c r="R186" s="26">
        <f t="shared" ca="1" si="28"/>
        <v>-0.10878526603001402</v>
      </c>
      <c r="S186" s="27">
        <f t="shared" ca="1" si="39"/>
        <v>0</v>
      </c>
    </row>
    <row r="187" spans="5:19" x14ac:dyDescent="0.3">
      <c r="E187" s="24">
        <f t="shared" si="33"/>
        <v>186</v>
      </c>
      <c r="F187" s="108">
        <v>43734</v>
      </c>
      <c r="G187" s="109">
        <v>4.5486000000000004</v>
      </c>
      <c r="H187" s="28">
        <f t="shared" si="34"/>
        <v>4.6215999999999999</v>
      </c>
      <c r="I187" s="7">
        <f t="shared" si="35"/>
        <v>-7.299999999999951E-2</v>
      </c>
      <c r="J187" s="7">
        <f t="shared" si="36"/>
        <v>5.3289999999999284E-3</v>
      </c>
      <c r="K187" s="7">
        <f t="shared" si="37"/>
        <v>7.299999999999951E-2</v>
      </c>
      <c r="L187" s="25">
        <f t="shared" si="38"/>
        <v>1.6048894165237547E-2</v>
      </c>
      <c r="M187" s="7">
        <f t="shared" ca="1" si="27"/>
        <v>4.6641000000000004</v>
      </c>
      <c r="N187" s="7">
        <f t="shared" ca="1" si="29"/>
        <v>-0.11549999999999994</v>
      </c>
      <c r="O187" s="7">
        <f t="shared" ca="1" si="30"/>
        <v>1.3340249999999986E-2</v>
      </c>
      <c r="P187" s="7">
        <f t="shared" ca="1" si="31"/>
        <v>0.11549999999999994</v>
      </c>
      <c r="Q187" s="25">
        <f t="shared" ca="1" si="32"/>
        <v>2.5392428439519835E-2</v>
      </c>
      <c r="R187" s="26">
        <f t="shared" ca="1" si="28"/>
        <v>-0.11495193269668023</v>
      </c>
      <c r="S187" s="27">
        <f t="shared" ca="1" si="39"/>
        <v>0</v>
      </c>
    </row>
    <row r="188" spans="5:19" x14ac:dyDescent="0.3">
      <c r="E188" s="24">
        <f t="shared" si="33"/>
        <v>187</v>
      </c>
      <c r="F188" s="108">
        <v>43735</v>
      </c>
      <c r="G188" s="109">
        <v>4.5941999999999998</v>
      </c>
      <c r="H188" s="28">
        <f t="shared" si="34"/>
        <v>4.5486000000000004</v>
      </c>
      <c r="I188" s="7">
        <f t="shared" si="35"/>
        <v>4.5599999999999419E-2</v>
      </c>
      <c r="J188" s="7">
        <f t="shared" si="36"/>
        <v>2.0793599999999468E-3</v>
      </c>
      <c r="K188" s="7">
        <f t="shared" si="37"/>
        <v>4.5599999999999419E-2</v>
      </c>
      <c r="L188" s="25">
        <f t="shared" si="38"/>
        <v>9.9255583126549602E-3</v>
      </c>
      <c r="M188" s="7">
        <f t="shared" ca="1" si="27"/>
        <v>4.6063666666666672</v>
      </c>
      <c r="N188" s="7">
        <f t="shared" ca="1" si="29"/>
        <v>-1.2166666666667325E-2</v>
      </c>
      <c r="O188" s="7">
        <f t="shared" ca="1" si="30"/>
        <v>1.4802777777779379E-4</v>
      </c>
      <c r="P188" s="7">
        <f t="shared" ca="1" si="31"/>
        <v>1.2166666666667325E-2</v>
      </c>
      <c r="Q188" s="25">
        <f t="shared" ca="1" si="32"/>
        <v>2.6482666550579699E-3</v>
      </c>
      <c r="R188" s="26">
        <f t="shared" ca="1" si="28"/>
        <v>-1.1618599363347625E-2</v>
      </c>
      <c r="S188" s="27">
        <f t="shared" ca="1" si="39"/>
        <v>0</v>
      </c>
    </row>
    <row r="189" spans="5:19" x14ac:dyDescent="0.3">
      <c r="E189" s="24">
        <f t="shared" si="33"/>
        <v>188</v>
      </c>
      <c r="F189" s="108">
        <v>43738</v>
      </c>
      <c r="G189" s="109">
        <v>4.6124000000000001</v>
      </c>
      <c r="H189" s="28">
        <f t="shared" si="34"/>
        <v>4.5941999999999998</v>
      </c>
      <c r="I189" s="7">
        <f t="shared" si="35"/>
        <v>1.8200000000000216E-2</v>
      </c>
      <c r="J189" s="7">
        <f t="shared" si="36"/>
        <v>3.3124000000000787E-4</v>
      </c>
      <c r="K189" s="7">
        <f t="shared" si="37"/>
        <v>1.8200000000000216E-2</v>
      </c>
      <c r="L189" s="25">
        <f t="shared" si="38"/>
        <v>3.9458850056370252E-3</v>
      </c>
      <c r="M189" s="7">
        <f t="shared" ca="1" si="27"/>
        <v>4.5881333333333343</v>
      </c>
      <c r="N189" s="7">
        <f t="shared" ca="1" si="29"/>
        <v>2.426666666666577E-2</v>
      </c>
      <c r="O189" s="7">
        <f t="shared" ca="1" si="30"/>
        <v>5.8887111111106765E-4</v>
      </c>
      <c r="P189" s="7">
        <f t="shared" ca="1" si="31"/>
        <v>2.426666666666577E-2</v>
      </c>
      <c r="Q189" s="25">
        <f t="shared" ca="1" si="32"/>
        <v>5.2611800075157769E-3</v>
      </c>
      <c r="R189" s="26">
        <f t="shared" ca="1" si="28"/>
        <v>2.4814733969985472E-2</v>
      </c>
      <c r="S189" s="27">
        <f t="shared" ca="1" si="39"/>
        <v>1</v>
      </c>
    </row>
    <row r="190" spans="5:19" x14ac:dyDescent="0.3">
      <c r="E190" s="24">
        <f t="shared" si="33"/>
        <v>189</v>
      </c>
      <c r="F190" s="108">
        <v>43739</v>
      </c>
      <c r="G190" s="109">
        <v>4.4756999999999998</v>
      </c>
      <c r="H190" s="28">
        <f t="shared" si="34"/>
        <v>4.6124000000000001</v>
      </c>
      <c r="I190" s="7">
        <f t="shared" si="35"/>
        <v>-0.13670000000000027</v>
      </c>
      <c r="J190" s="7">
        <f t="shared" si="36"/>
        <v>1.8686890000000074E-2</v>
      </c>
      <c r="K190" s="7">
        <f t="shared" si="37"/>
        <v>0.13670000000000027</v>
      </c>
      <c r="L190" s="25">
        <f t="shared" si="38"/>
        <v>3.0542708403154876E-2</v>
      </c>
      <c r="M190" s="7">
        <f t="shared" ca="1" si="27"/>
        <v>4.5850666666666671</v>
      </c>
      <c r="N190" s="7">
        <f t="shared" ca="1" si="29"/>
        <v>-0.10936666666666728</v>
      </c>
      <c r="O190" s="7">
        <f t="shared" ca="1" si="30"/>
        <v>1.1961067777777912E-2</v>
      </c>
      <c r="P190" s="7">
        <f t="shared" ca="1" si="31"/>
        <v>0.10936666666666728</v>
      </c>
      <c r="Q190" s="25">
        <f t="shared" ca="1" si="32"/>
        <v>2.4435656247440016E-2</v>
      </c>
      <c r="R190" s="26">
        <f t="shared" ca="1" si="28"/>
        <v>-0.10881859936334758</v>
      </c>
      <c r="S190" s="27">
        <f t="shared" ca="1" si="39"/>
        <v>1</v>
      </c>
    </row>
    <row r="191" spans="5:19" x14ac:dyDescent="0.3">
      <c r="E191" s="24">
        <f t="shared" si="33"/>
        <v>190</v>
      </c>
      <c r="F191" s="108">
        <v>43740</v>
      </c>
      <c r="G191" s="109">
        <v>4.3936999999999999</v>
      </c>
      <c r="H191" s="28">
        <f t="shared" si="34"/>
        <v>4.4756999999999998</v>
      </c>
      <c r="I191" s="7">
        <f t="shared" si="35"/>
        <v>-8.1999999999999851E-2</v>
      </c>
      <c r="J191" s="7">
        <f t="shared" si="36"/>
        <v>6.7239999999999757E-3</v>
      </c>
      <c r="K191" s="7">
        <f t="shared" si="37"/>
        <v>8.1999999999999851E-2</v>
      </c>
      <c r="L191" s="25">
        <f t="shared" si="38"/>
        <v>1.866308578191498E-2</v>
      </c>
      <c r="M191" s="7">
        <f t="shared" ca="1" si="27"/>
        <v>4.5607666666666669</v>
      </c>
      <c r="N191" s="7">
        <f t="shared" ca="1" si="29"/>
        <v>-0.16706666666666692</v>
      </c>
      <c r="O191" s="7">
        <f t="shared" ca="1" si="30"/>
        <v>2.7911271111111195E-2</v>
      </c>
      <c r="P191" s="7">
        <f t="shared" ca="1" si="31"/>
        <v>0.16706666666666692</v>
      </c>
      <c r="Q191" s="25">
        <f t="shared" ca="1" si="32"/>
        <v>3.8024140625592763E-2</v>
      </c>
      <c r="R191" s="26">
        <f t="shared" ca="1" si="28"/>
        <v>-0.16651859936334723</v>
      </c>
      <c r="S191" s="27">
        <f t="shared" ca="1" si="39"/>
        <v>0</v>
      </c>
    </row>
    <row r="192" spans="5:19" x14ac:dyDescent="0.3">
      <c r="E192" s="24">
        <f t="shared" si="33"/>
        <v>191</v>
      </c>
      <c r="F192" s="108">
        <v>43741</v>
      </c>
      <c r="G192" s="109">
        <v>4.4119000000000002</v>
      </c>
      <c r="H192" s="28">
        <f t="shared" si="34"/>
        <v>4.3936999999999999</v>
      </c>
      <c r="I192" s="7">
        <f t="shared" si="35"/>
        <v>1.8200000000000216E-2</v>
      </c>
      <c r="J192" s="7">
        <f t="shared" si="36"/>
        <v>3.3124000000000787E-4</v>
      </c>
      <c r="K192" s="7">
        <f t="shared" si="37"/>
        <v>1.8200000000000216E-2</v>
      </c>
      <c r="L192" s="25">
        <f t="shared" si="38"/>
        <v>4.1252068269906879E-3</v>
      </c>
      <c r="M192" s="7">
        <f t="shared" ca="1" si="27"/>
        <v>4.4939333333333336</v>
      </c>
      <c r="N192" s="7">
        <f t="shared" ca="1" si="29"/>
        <v>-8.2033333333333402E-2</v>
      </c>
      <c r="O192" s="7">
        <f t="shared" ca="1" si="30"/>
        <v>6.7294677777777895E-3</v>
      </c>
      <c r="P192" s="7">
        <f t="shared" ca="1" si="31"/>
        <v>8.2033333333333402E-2</v>
      </c>
      <c r="Q192" s="25">
        <f t="shared" ca="1" si="32"/>
        <v>1.8593652016893718E-2</v>
      </c>
      <c r="R192" s="26">
        <f t="shared" ca="1" si="28"/>
        <v>-8.1485266030013701E-2</v>
      </c>
      <c r="S192" s="27">
        <f t="shared" ca="1" si="39"/>
        <v>0</v>
      </c>
    </row>
    <row r="193" spans="5:19" x14ac:dyDescent="0.3">
      <c r="E193" s="24">
        <f t="shared" si="33"/>
        <v>192</v>
      </c>
      <c r="F193" s="108">
        <v>43742</v>
      </c>
      <c r="G193" s="109">
        <v>4.4574999999999996</v>
      </c>
      <c r="H193" s="28">
        <f t="shared" si="34"/>
        <v>4.4119000000000002</v>
      </c>
      <c r="I193" s="7">
        <f t="shared" si="35"/>
        <v>4.5599999999999419E-2</v>
      </c>
      <c r="J193" s="7">
        <f t="shared" si="36"/>
        <v>2.0793599999999468E-3</v>
      </c>
      <c r="K193" s="7">
        <f t="shared" si="37"/>
        <v>4.5599999999999419E-2</v>
      </c>
      <c r="L193" s="25">
        <f t="shared" si="38"/>
        <v>1.022994952327525E-2</v>
      </c>
      <c r="M193" s="7">
        <f t="shared" ca="1" si="27"/>
        <v>4.4270999999999994</v>
      </c>
      <c r="N193" s="7">
        <f t="shared" ca="1" si="29"/>
        <v>3.0400000000000205E-2</v>
      </c>
      <c r="O193" s="7">
        <f t="shared" ca="1" si="30"/>
        <v>9.241600000000124E-4</v>
      </c>
      <c r="P193" s="7">
        <f t="shared" ca="1" si="31"/>
        <v>3.0400000000000205E-2</v>
      </c>
      <c r="Q193" s="25">
        <f t="shared" ca="1" si="32"/>
        <v>6.8199663488502987E-3</v>
      </c>
      <c r="R193" s="26">
        <f t="shared" ca="1" si="28"/>
        <v>3.0948067303319907E-2</v>
      </c>
      <c r="S193" s="27">
        <f t="shared" ca="1" si="39"/>
        <v>1</v>
      </c>
    </row>
    <row r="194" spans="5:19" x14ac:dyDescent="0.3">
      <c r="E194" s="24">
        <f t="shared" si="33"/>
        <v>193</v>
      </c>
      <c r="F194" s="108">
        <v>43745</v>
      </c>
      <c r="G194" s="109">
        <v>4.4756999999999998</v>
      </c>
      <c r="H194" s="28">
        <f t="shared" si="34"/>
        <v>4.4574999999999996</v>
      </c>
      <c r="I194" s="7">
        <f t="shared" si="35"/>
        <v>1.8200000000000216E-2</v>
      </c>
      <c r="J194" s="7">
        <f t="shared" si="36"/>
        <v>3.3124000000000787E-4</v>
      </c>
      <c r="K194" s="7">
        <f t="shared" si="37"/>
        <v>1.8200000000000216E-2</v>
      </c>
      <c r="L194" s="25">
        <f t="shared" si="38"/>
        <v>4.0664030207565784E-3</v>
      </c>
      <c r="M194" s="7">
        <f t="shared" ref="M194:M257" ca="1" si="40">IF(E194&lt;=span,G194,AVERAGE(OFFSET(G194,-span,0,span,1)))</f>
        <v>4.4210333333333329</v>
      </c>
      <c r="N194" s="7">
        <f t="shared" ca="1" si="29"/>
        <v>5.4666666666666863E-2</v>
      </c>
      <c r="O194" s="7">
        <f t="shared" ca="1" si="30"/>
        <v>2.9884444444444659E-3</v>
      </c>
      <c r="P194" s="7">
        <f t="shared" ca="1" si="31"/>
        <v>5.4666666666666863E-2</v>
      </c>
      <c r="Q194" s="25">
        <f t="shared" ca="1" si="32"/>
        <v>1.2214104311429915E-2</v>
      </c>
      <c r="R194" s="26">
        <f t="shared" ref="R194:R257" ca="1" si="41">N194-AVERAGE(ErorrMA)</f>
        <v>5.5214733969986565E-2</v>
      </c>
      <c r="S194" s="27">
        <f t="shared" ca="1" si="39"/>
        <v>0</v>
      </c>
    </row>
    <row r="195" spans="5:19" x14ac:dyDescent="0.3">
      <c r="E195" s="24">
        <f t="shared" si="33"/>
        <v>194</v>
      </c>
      <c r="F195" s="108">
        <v>43746</v>
      </c>
      <c r="G195" s="109">
        <v>4.4665999999999997</v>
      </c>
      <c r="H195" s="28">
        <f t="shared" si="34"/>
        <v>4.4756999999999998</v>
      </c>
      <c r="I195" s="7">
        <f t="shared" si="35"/>
        <v>-9.100000000000108E-3</v>
      </c>
      <c r="J195" s="7">
        <f t="shared" si="36"/>
        <v>8.2810000000001967E-5</v>
      </c>
      <c r="K195" s="7">
        <f t="shared" si="37"/>
        <v>9.100000000000108E-3</v>
      </c>
      <c r="L195" s="25">
        <f t="shared" si="38"/>
        <v>2.0373438409528742E-3</v>
      </c>
      <c r="M195" s="7">
        <f t="shared" ca="1" si="40"/>
        <v>4.4483666666666659</v>
      </c>
      <c r="N195" s="7">
        <f t="shared" ref="N195:N258" ca="1" si="42">G195-M195</f>
        <v>1.8233333333333768E-2</v>
      </c>
      <c r="O195" s="7">
        <f t="shared" ref="O195:O258" ca="1" si="43">N195^2</f>
        <v>3.3245444444446028E-4</v>
      </c>
      <c r="P195" s="7">
        <f t="shared" ref="P195:P258" ca="1" si="44">ABS(N195)</f>
        <v>1.8233333333333768E-2</v>
      </c>
      <c r="Q195" s="25">
        <f t="shared" ref="Q195:Q258" ca="1" si="45">P195/G195</f>
        <v>4.0821504798580063E-3</v>
      </c>
      <c r="R195" s="26">
        <f t="shared" ca="1" si="41"/>
        <v>1.878140063665347E-2</v>
      </c>
      <c r="S195" s="27">
        <f t="shared" ca="1" si="39"/>
        <v>0</v>
      </c>
    </row>
    <row r="196" spans="5:19" x14ac:dyDescent="0.3">
      <c r="E196" s="24">
        <f t="shared" ref="E196:E259" si="46">E195+1</f>
        <v>195</v>
      </c>
      <c r="F196" s="108">
        <v>43747</v>
      </c>
      <c r="G196" s="109">
        <v>4.4756999999999998</v>
      </c>
      <c r="H196" s="28">
        <f t="shared" ref="H196:H259" si="47">G195</f>
        <v>4.4665999999999997</v>
      </c>
      <c r="I196" s="7">
        <f t="shared" ref="I196:I259" si="48">(G196-H196)</f>
        <v>9.100000000000108E-3</v>
      </c>
      <c r="J196" s="7">
        <f t="shared" ref="J196:J259" si="49">I196^2</f>
        <v>8.2810000000001967E-5</v>
      </c>
      <c r="K196" s="7">
        <f t="shared" ref="K196:K259" si="50">ABS(I196)</f>
        <v>9.100000000000108E-3</v>
      </c>
      <c r="L196" s="25">
        <f t="shared" ref="L196:L259" si="51">K196/G196</f>
        <v>2.0332015103782892E-3</v>
      </c>
      <c r="M196" s="7">
        <f t="shared" ca="1" si="40"/>
        <v>4.4665999999999997</v>
      </c>
      <c r="N196" s="7">
        <f t="shared" ca="1" si="42"/>
        <v>9.100000000000108E-3</v>
      </c>
      <c r="O196" s="7">
        <f t="shared" ca="1" si="43"/>
        <v>8.2810000000001967E-5</v>
      </c>
      <c r="P196" s="7">
        <f t="shared" ca="1" si="44"/>
        <v>9.100000000000108E-3</v>
      </c>
      <c r="Q196" s="25">
        <f t="shared" ca="1" si="45"/>
        <v>2.0332015103782892E-3</v>
      </c>
      <c r="R196" s="26">
        <f t="shared" ca="1" si="41"/>
        <v>9.6480673033198083E-3</v>
      </c>
      <c r="S196" s="27">
        <f t="shared" ref="S196:S259" ca="1" si="52">IF(N195*N196&lt;0,1,0)</f>
        <v>0</v>
      </c>
    </row>
    <row r="197" spans="5:19" x14ac:dyDescent="0.3">
      <c r="E197" s="24">
        <f t="shared" si="46"/>
        <v>196</v>
      </c>
      <c r="F197" s="108">
        <v>43748</v>
      </c>
      <c r="G197" s="109">
        <v>4.5030999999999999</v>
      </c>
      <c r="H197" s="28">
        <f t="shared" si="47"/>
        <v>4.4756999999999998</v>
      </c>
      <c r="I197" s="7">
        <f t="shared" si="48"/>
        <v>2.7400000000000091E-2</v>
      </c>
      <c r="J197" s="7">
        <f t="shared" si="49"/>
        <v>7.5076000000000493E-4</v>
      </c>
      <c r="K197" s="7">
        <f t="shared" si="50"/>
        <v>2.7400000000000091E-2</v>
      </c>
      <c r="L197" s="25">
        <f t="shared" si="51"/>
        <v>6.0846972085896586E-3</v>
      </c>
      <c r="M197" s="7">
        <f t="shared" ca="1" si="40"/>
        <v>4.4726666666666661</v>
      </c>
      <c r="N197" s="7">
        <f t="shared" ca="1" si="42"/>
        <v>3.0433333333333756E-2</v>
      </c>
      <c r="O197" s="7">
        <f t="shared" ca="1" si="43"/>
        <v>9.2618777777780351E-4</v>
      </c>
      <c r="P197" s="7">
        <f t="shared" ca="1" si="44"/>
        <v>3.0433333333333756E-2</v>
      </c>
      <c r="Q197" s="25">
        <f t="shared" ca="1" si="45"/>
        <v>6.7583072401975874E-3</v>
      </c>
      <c r="R197" s="26">
        <f t="shared" ca="1" si="41"/>
        <v>3.0981400636653458E-2</v>
      </c>
      <c r="S197" s="27">
        <f t="shared" ca="1" si="52"/>
        <v>0</v>
      </c>
    </row>
    <row r="198" spans="5:19" x14ac:dyDescent="0.3">
      <c r="E198" s="24">
        <f t="shared" si="46"/>
        <v>197</v>
      </c>
      <c r="F198" s="108">
        <v>43749</v>
      </c>
      <c r="G198" s="109">
        <v>4.5759999999999996</v>
      </c>
      <c r="H198" s="28">
        <f t="shared" si="47"/>
        <v>4.5030999999999999</v>
      </c>
      <c r="I198" s="7">
        <f t="shared" si="48"/>
        <v>7.2899999999999743E-2</v>
      </c>
      <c r="J198" s="7">
        <f t="shared" si="49"/>
        <v>5.3144099999999622E-3</v>
      </c>
      <c r="K198" s="7">
        <f t="shared" si="50"/>
        <v>7.2899999999999743E-2</v>
      </c>
      <c r="L198" s="25">
        <f t="shared" si="51"/>
        <v>1.5930944055944002E-2</v>
      </c>
      <c r="M198" s="7">
        <f t="shared" ca="1" si="40"/>
        <v>4.4817999999999998</v>
      </c>
      <c r="N198" s="7">
        <f t="shared" ca="1" si="42"/>
        <v>9.4199999999999839E-2</v>
      </c>
      <c r="O198" s="7">
        <f t="shared" ca="1" si="43"/>
        <v>8.8736399999999691E-3</v>
      </c>
      <c r="P198" s="7">
        <f t="shared" ca="1" si="44"/>
        <v>9.4199999999999839E-2</v>
      </c>
      <c r="Q198" s="25">
        <f t="shared" ca="1" si="45"/>
        <v>2.0585664335664302E-2</v>
      </c>
      <c r="R198" s="26">
        <f t="shared" ca="1" si="41"/>
        <v>9.4748067303319541E-2</v>
      </c>
      <c r="S198" s="27">
        <f t="shared" ca="1" si="52"/>
        <v>0</v>
      </c>
    </row>
    <row r="199" spans="5:19" x14ac:dyDescent="0.3">
      <c r="E199" s="24">
        <f t="shared" si="46"/>
        <v>198</v>
      </c>
      <c r="F199" s="108">
        <v>43752</v>
      </c>
      <c r="G199" s="109">
        <v>4.5122</v>
      </c>
      <c r="H199" s="28">
        <f t="shared" si="47"/>
        <v>4.5759999999999996</v>
      </c>
      <c r="I199" s="7">
        <f t="shared" si="48"/>
        <v>-6.3799999999999635E-2</v>
      </c>
      <c r="J199" s="7">
        <f t="shared" si="49"/>
        <v>4.070439999999953E-3</v>
      </c>
      <c r="K199" s="7">
        <f t="shared" si="50"/>
        <v>6.3799999999999635E-2</v>
      </c>
      <c r="L199" s="25">
        <f t="shared" si="51"/>
        <v>1.4139444173573785E-2</v>
      </c>
      <c r="M199" s="7">
        <f t="shared" ca="1" si="40"/>
        <v>4.5182666666666664</v>
      </c>
      <c r="N199" s="7">
        <f t="shared" ca="1" si="42"/>
        <v>-6.0666666666664426E-3</v>
      </c>
      <c r="O199" s="7">
        <f t="shared" ca="1" si="43"/>
        <v>3.6804444444441728E-5</v>
      </c>
      <c r="P199" s="7">
        <f t="shared" ca="1" si="44"/>
        <v>6.0666666666664426E-3</v>
      </c>
      <c r="Q199" s="25">
        <f t="shared" ca="1" si="45"/>
        <v>1.3445030509876431E-3</v>
      </c>
      <c r="R199" s="26">
        <f t="shared" ca="1" si="41"/>
        <v>-5.5185993633467424E-3</v>
      </c>
      <c r="S199" s="27">
        <f t="shared" ca="1" si="52"/>
        <v>1</v>
      </c>
    </row>
    <row r="200" spans="5:19" x14ac:dyDescent="0.3">
      <c r="E200" s="24">
        <f t="shared" si="46"/>
        <v>199</v>
      </c>
      <c r="F200" s="108">
        <v>43753</v>
      </c>
      <c r="G200" s="109">
        <v>4.5669000000000004</v>
      </c>
      <c r="H200" s="28">
        <f t="shared" si="47"/>
        <v>4.5122</v>
      </c>
      <c r="I200" s="7">
        <f t="shared" si="48"/>
        <v>5.4700000000000415E-2</v>
      </c>
      <c r="J200" s="7">
        <f t="shared" si="49"/>
        <v>2.9920900000000453E-3</v>
      </c>
      <c r="K200" s="7">
        <f t="shared" si="50"/>
        <v>5.4700000000000415E-2</v>
      </c>
      <c r="L200" s="25">
        <f t="shared" si="51"/>
        <v>1.1977490201230684E-2</v>
      </c>
      <c r="M200" s="7">
        <f t="shared" ca="1" si="40"/>
        <v>4.5304333333333338</v>
      </c>
      <c r="N200" s="7">
        <f t="shared" ca="1" si="42"/>
        <v>3.6466666666666647E-2</v>
      </c>
      <c r="O200" s="7">
        <f t="shared" ca="1" si="43"/>
        <v>1.3298177777777763E-3</v>
      </c>
      <c r="P200" s="7">
        <f t="shared" ca="1" si="44"/>
        <v>3.6466666666666647E-2</v>
      </c>
      <c r="Q200" s="25">
        <f t="shared" ca="1" si="45"/>
        <v>7.984993467487057E-3</v>
      </c>
      <c r="R200" s="26">
        <f t="shared" ca="1" si="41"/>
        <v>3.7014733969986349E-2</v>
      </c>
      <c r="S200" s="27">
        <f t="shared" ca="1" si="52"/>
        <v>1</v>
      </c>
    </row>
    <row r="201" spans="5:19" x14ac:dyDescent="0.3">
      <c r="E201" s="24">
        <f t="shared" si="46"/>
        <v>200</v>
      </c>
      <c r="F201" s="108">
        <v>43754</v>
      </c>
      <c r="G201" s="109">
        <v>4.6398000000000001</v>
      </c>
      <c r="H201" s="28">
        <f t="shared" si="47"/>
        <v>4.5669000000000004</v>
      </c>
      <c r="I201" s="7">
        <f t="shared" si="48"/>
        <v>7.2899999999999743E-2</v>
      </c>
      <c r="J201" s="7">
        <f t="shared" si="49"/>
        <v>5.3144099999999622E-3</v>
      </c>
      <c r="K201" s="7">
        <f t="shared" si="50"/>
        <v>7.2899999999999743E-2</v>
      </c>
      <c r="L201" s="25">
        <f t="shared" si="51"/>
        <v>1.5711884132936709E-2</v>
      </c>
      <c r="M201" s="7">
        <f t="shared" ca="1" si="40"/>
        <v>4.5517000000000003</v>
      </c>
      <c r="N201" s="7">
        <f t="shared" ca="1" si="42"/>
        <v>8.8099999999999845E-2</v>
      </c>
      <c r="O201" s="7">
        <f t="shared" ca="1" si="43"/>
        <v>7.7616099999999726E-3</v>
      </c>
      <c r="P201" s="7">
        <f t="shared" ca="1" si="44"/>
        <v>8.8099999999999845E-2</v>
      </c>
      <c r="Q201" s="25">
        <f t="shared" ca="1" si="45"/>
        <v>1.8987887408940005E-2</v>
      </c>
      <c r="R201" s="26">
        <f t="shared" ca="1" si="41"/>
        <v>8.8648067303319547E-2</v>
      </c>
      <c r="S201" s="27">
        <f t="shared" ca="1" si="52"/>
        <v>0</v>
      </c>
    </row>
    <row r="202" spans="5:19" x14ac:dyDescent="0.3">
      <c r="E202" s="24">
        <f t="shared" si="46"/>
        <v>201</v>
      </c>
      <c r="F202" s="108">
        <v>43755</v>
      </c>
      <c r="G202" s="109">
        <v>4.7674000000000003</v>
      </c>
      <c r="H202" s="28">
        <f t="shared" si="47"/>
        <v>4.6398000000000001</v>
      </c>
      <c r="I202" s="7">
        <f t="shared" si="48"/>
        <v>0.12760000000000016</v>
      </c>
      <c r="J202" s="7">
        <f t="shared" si="49"/>
        <v>1.6281760000000041E-2</v>
      </c>
      <c r="K202" s="7">
        <f t="shared" si="50"/>
        <v>0.12760000000000016</v>
      </c>
      <c r="L202" s="25">
        <f t="shared" si="51"/>
        <v>2.6765113059529333E-2</v>
      </c>
      <c r="M202" s="7">
        <f t="shared" ca="1" si="40"/>
        <v>4.5729666666666668</v>
      </c>
      <c r="N202" s="7">
        <f t="shared" ca="1" si="42"/>
        <v>0.19443333333333346</v>
      </c>
      <c r="O202" s="7">
        <f t="shared" ca="1" si="43"/>
        <v>3.7804321111111157E-2</v>
      </c>
      <c r="P202" s="7">
        <f t="shared" ca="1" si="44"/>
        <v>0.19443333333333346</v>
      </c>
      <c r="Q202" s="25">
        <f t="shared" ca="1" si="45"/>
        <v>4.0783935338619258E-2</v>
      </c>
      <c r="R202" s="26">
        <f t="shared" ca="1" si="41"/>
        <v>0.19498140063665315</v>
      </c>
      <c r="S202" s="27">
        <f t="shared" ca="1" si="52"/>
        <v>0</v>
      </c>
    </row>
    <row r="203" spans="5:19" x14ac:dyDescent="0.3">
      <c r="E203" s="24">
        <f t="shared" si="46"/>
        <v>202</v>
      </c>
      <c r="F203" s="108">
        <v>43756</v>
      </c>
      <c r="G203" s="109">
        <v>4.7401</v>
      </c>
      <c r="H203" s="28">
        <f t="shared" si="47"/>
        <v>4.7674000000000003</v>
      </c>
      <c r="I203" s="7">
        <f t="shared" si="48"/>
        <v>-2.7300000000000324E-2</v>
      </c>
      <c r="J203" s="7">
        <f t="shared" si="49"/>
        <v>7.4529000000001769E-4</v>
      </c>
      <c r="K203" s="7">
        <f t="shared" si="50"/>
        <v>2.7300000000000324E-2</v>
      </c>
      <c r="L203" s="25">
        <f t="shared" si="51"/>
        <v>5.7593721651442633E-3</v>
      </c>
      <c r="M203" s="7">
        <f t="shared" ca="1" si="40"/>
        <v>4.6580333333333339</v>
      </c>
      <c r="N203" s="7">
        <f t="shared" ca="1" si="42"/>
        <v>8.2066666666666066E-2</v>
      </c>
      <c r="O203" s="7">
        <f t="shared" ca="1" si="43"/>
        <v>6.7349377777776789E-3</v>
      </c>
      <c r="P203" s="7">
        <f t="shared" ca="1" si="44"/>
        <v>8.2066666666666066E-2</v>
      </c>
      <c r="Q203" s="25">
        <f t="shared" ca="1" si="45"/>
        <v>1.7313277497661667E-2</v>
      </c>
      <c r="R203" s="26">
        <f t="shared" ca="1" si="41"/>
        <v>8.2614733969985768E-2</v>
      </c>
      <c r="S203" s="27">
        <f t="shared" ca="1" si="52"/>
        <v>0</v>
      </c>
    </row>
    <row r="204" spans="5:19" x14ac:dyDescent="0.3">
      <c r="E204" s="24">
        <f t="shared" si="46"/>
        <v>203</v>
      </c>
      <c r="F204" s="108">
        <v>43759</v>
      </c>
      <c r="G204" s="109">
        <v>4.7401</v>
      </c>
      <c r="H204" s="28">
        <f t="shared" si="47"/>
        <v>4.7401</v>
      </c>
      <c r="I204" s="7">
        <f t="shared" si="48"/>
        <v>0</v>
      </c>
      <c r="J204" s="7">
        <f t="shared" si="49"/>
        <v>0</v>
      </c>
      <c r="K204" s="7">
        <f t="shared" si="50"/>
        <v>0</v>
      </c>
      <c r="L204" s="25">
        <f t="shared" si="51"/>
        <v>0</v>
      </c>
      <c r="M204" s="7">
        <f t="shared" ca="1" si="40"/>
        <v>4.7157666666666662</v>
      </c>
      <c r="N204" s="7">
        <f t="shared" ca="1" si="42"/>
        <v>2.4333333333333762E-2</v>
      </c>
      <c r="O204" s="7">
        <f t="shared" ca="1" si="43"/>
        <v>5.92111111111132E-4</v>
      </c>
      <c r="P204" s="7">
        <f t="shared" ca="1" si="44"/>
        <v>2.4333333333333762E-2</v>
      </c>
      <c r="Q204" s="25">
        <f t="shared" ca="1" si="45"/>
        <v>5.1335063254643919E-3</v>
      </c>
      <c r="R204" s="26">
        <f t="shared" ca="1" si="41"/>
        <v>2.4881400636653464E-2</v>
      </c>
      <c r="S204" s="27">
        <f t="shared" ca="1" si="52"/>
        <v>0</v>
      </c>
    </row>
    <row r="205" spans="5:19" x14ac:dyDescent="0.3">
      <c r="E205" s="24">
        <f t="shared" si="46"/>
        <v>204</v>
      </c>
      <c r="F205" s="108">
        <v>43760</v>
      </c>
      <c r="G205" s="109">
        <v>4.7218</v>
      </c>
      <c r="H205" s="28">
        <f t="shared" si="47"/>
        <v>4.7401</v>
      </c>
      <c r="I205" s="7">
        <f t="shared" si="48"/>
        <v>-1.8299999999999983E-2</v>
      </c>
      <c r="J205" s="7">
        <f t="shared" si="49"/>
        <v>3.3488999999999936E-4</v>
      </c>
      <c r="K205" s="7">
        <f t="shared" si="50"/>
        <v>1.8299999999999983E-2</v>
      </c>
      <c r="L205" s="25">
        <f t="shared" si="51"/>
        <v>3.8756406455165366E-3</v>
      </c>
      <c r="M205" s="7">
        <f t="shared" ca="1" si="40"/>
        <v>4.7492000000000001</v>
      </c>
      <c r="N205" s="7">
        <f t="shared" ca="1" si="42"/>
        <v>-2.7400000000000091E-2</v>
      </c>
      <c r="O205" s="7">
        <f t="shared" ca="1" si="43"/>
        <v>7.5076000000000493E-4</v>
      </c>
      <c r="P205" s="7">
        <f t="shared" ca="1" si="44"/>
        <v>2.7400000000000091E-2</v>
      </c>
      <c r="Q205" s="25">
        <f t="shared" ca="1" si="45"/>
        <v>5.8028717861832542E-3</v>
      </c>
      <c r="R205" s="26">
        <f t="shared" ca="1" si="41"/>
        <v>-2.6851932696680389E-2</v>
      </c>
      <c r="S205" s="27">
        <f t="shared" ca="1" si="52"/>
        <v>1</v>
      </c>
    </row>
    <row r="206" spans="5:19" x14ac:dyDescent="0.3">
      <c r="E206" s="24">
        <f t="shared" si="46"/>
        <v>205</v>
      </c>
      <c r="F206" s="108">
        <v>43761</v>
      </c>
      <c r="G206" s="109">
        <v>4.6580000000000004</v>
      </c>
      <c r="H206" s="28">
        <f t="shared" si="47"/>
        <v>4.7218</v>
      </c>
      <c r="I206" s="7">
        <f t="shared" si="48"/>
        <v>-6.3799999999999635E-2</v>
      </c>
      <c r="J206" s="7">
        <f t="shared" si="49"/>
        <v>4.070439999999953E-3</v>
      </c>
      <c r="K206" s="7">
        <f t="shared" si="50"/>
        <v>6.3799999999999635E-2</v>
      </c>
      <c r="L206" s="25">
        <f t="shared" si="51"/>
        <v>1.3696865607556811E-2</v>
      </c>
      <c r="M206" s="7">
        <f t="shared" ca="1" si="40"/>
        <v>4.734</v>
      </c>
      <c r="N206" s="7">
        <f t="shared" ca="1" si="42"/>
        <v>-7.5999999999999623E-2</v>
      </c>
      <c r="O206" s="7">
        <f t="shared" ca="1" si="43"/>
        <v>5.7759999999999426E-3</v>
      </c>
      <c r="P206" s="7">
        <f t="shared" ca="1" si="44"/>
        <v>7.5999999999999623E-2</v>
      </c>
      <c r="Q206" s="25">
        <f t="shared" ca="1" si="45"/>
        <v>1.6316015457277719E-2</v>
      </c>
      <c r="R206" s="26">
        <f t="shared" ca="1" si="41"/>
        <v>-7.5451932696679921E-2</v>
      </c>
      <c r="S206" s="27">
        <f t="shared" ca="1" si="52"/>
        <v>0</v>
      </c>
    </row>
    <row r="207" spans="5:19" x14ac:dyDescent="0.3">
      <c r="E207" s="24">
        <f t="shared" si="46"/>
        <v>206</v>
      </c>
      <c r="F207" s="108">
        <v>43762</v>
      </c>
      <c r="G207" s="109">
        <v>3.5550000000000002</v>
      </c>
      <c r="H207" s="28">
        <f t="shared" si="47"/>
        <v>4.6580000000000004</v>
      </c>
      <c r="I207" s="7">
        <f t="shared" si="48"/>
        <v>-1.1030000000000002</v>
      </c>
      <c r="J207" s="7">
        <f t="shared" si="49"/>
        <v>1.2166090000000005</v>
      </c>
      <c r="K207" s="7">
        <f t="shared" si="50"/>
        <v>1.1030000000000002</v>
      </c>
      <c r="L207" s="25">
        <f t="shared" si="51"/>
        <v>0.31026722925457106</v>
      </c>
      <c r="M207" s="7">
        <f t="shared" ca="1" si="40"/>
        <v>4.7066333333333334</v>
      </c>
      <c r="N207" s="7">
        <f t="shared" ca="1" si="42"/>
        <v>-1.1516333333333333</v>
      </c>
      <c r="O207" s="7">
        <f t="shared" ca="1" si="43"/>
        <v>1.3262593344444444</v>
      </c>
      <c r="P207" s="7">
        <f t="shared" ca="1" si="44"/>
        <v>1.1516333333333333</v>
      </c>
      <c r="Q207" s="25">
        <f t="shared" ca="1" si="45"/>
        <v>0.32394749179559301</v>
      </c>
      <c r="R207" s="26">
        <f t="shared" ca="1" si="41"/>
        <v>-1.1510852660300135</v>
      </c>
      <c r="S207" s="27">
        <f t="shared" ca="1" si="52"/>
        <v>0</v>
      </c>
    </row>
    <row r="208" spans="5:19" x14ac:dyDescent="0.3">
      <c r="E208" s="24">
        <f t="shared" si="46"/>
        <v>207</v>
      </c>
      <c r="F208" s="108">
        <v>43763</v>
      </c>
      <c r="G208" s="109">
        <v>3.4457</v>
      </c>
      <c r="H208" s="28">
        <f t="shared" si="47"/>
        <v>3.5550000000000002</v>
      </c>
      <c r="I208" s="7">
        <f t="shared" si="48"/>
        <v>-0.10930000000000017</v>
      </c>
      <c r="J208" s="7">
        <f t="shared" si="49"/>
        <v>1.1946490000000039E-2</v>
      </c>
      <c r="K208" s="7">
        <f t="shared" si="50"/>
        <v>0.10930000000000017</v>
      </c>
      <c r="L208" s="25">
        <f t="shared" si="51"/>
        <v>3.1720695359433546E-2</v>
      </c>
      <c r="M208" s="7">
        <f t="shared" ca="1" si="40"/>
        <v>4.3115999999999994</v>
      </c>
      <c r="N208" s="7">
        <f t="shared" ca="1" si="42"/>
        <v>-0.86589999999999945</v>
      </c>
      <c r="O208" s="7">
        <f t="shared" ca="1" si="43"/>
        <v>0.74978280999999902</v>
      </c>
      <c r="P208" s="7">
        <f t="shared" ca="1" si="44"/>
        <v>0.86589999999999945</v>
      </c>
      <c r="Q208" s="25">
        <f t="shared" ca="1" si="45"/>
        <v>0.25129872014394738</v>
      </c>
      <c r="R208" s="26">
        <f t="shared" ca="1" si="41"/>
        <v>-0.86535193269667976</v>
      </c>
      <c r="S208" s="27">
        <f t="shared" ca="1" si="52"/>
        <v>0</v>
      </c>
    </row>
    <row r="209" spans="5:19" x14ac:dyDescent="0.3">
      <c r="E209" s="24">
        <f t="shared" si="46"/>
        <v>208</v>
      </c>
      <c r="F209" s="108">
        <v>43766</v>
      </c>
      <c r="G209" s="109">
        <v>3.2725</v>
      </c>
      <c r="H209" s="28">
        <f t="shared" si="47"/>
        <v>3.4457</v>
      </c>
      <c r="I209" s="7">
        <f t="shared" si="48"/>
        <v>-0.17320000000000002</v>
      </c>
      <c r="J209" s="7">
        <f t="shared" si="49"/>
        <v>2.9998240000000006E-2</v>
      </c>
      <c r="K209" s="7">
        <f t="shared" si="50"/>
        <v>0.17320000000000002</v>
      </c>
      <c r="L209" s="25">
        <f t="shared" si="51"/>
        <v>5.2925897631779989E-2</v>
      </c>
      <c r="M209" s="7">
        <f t="shared" ca="1" si="40"/>
        <v>3.8862333333333337</v>
      </c>
      <c r="N209" s="7">
        <f t="shared" ca="1" si="42"/>
        <v>-0.61373333333333369</v>
      </c>
      <c r="O209" s="7">
        <f t="shared" ca="1" si="43"/>
        <v>0.37666860444444489</v>
      </c>
      <c r="P209" s="7">
        <f t="shared" ca="1" si="44"/>
        <v>0.61373333333333369</v>
      </c>
      <c r="Q209" s="25">
        <f t="shared" ca="1" si="45"/>
        <v>0.18754265342500648</v>
      </c>
      <c r="R209" s="26">
        <f t="shared" ca="1" si="41"/>
        <v>-0.613185266030014</v>
      </c>
      <c r="S209" s="27">
        <f t="shared" ca="1" si="52"/>
        <v>0</v>
      </c>
    </row>
    <row r="210" spans="5:19" x14ac:dyDescent="0.3">
      <c r="E210" s="24">
        <f t="shared" si="46"/>
        <v>209</v>
      </c>
      <c r="F210" s="108">
        <v>43767</v>
      </c>
      <c r="G210" s="109">
        <v>3.2360000000000002</v>
      </c>
      <c r="H210" s="28">
        <f t="shared" si="47"/>
        <v>3.2725</v>
      </c>
      <c r="I210" s="7">
        <f t="shared" si="48"/>
        <v>-3.6499999999999755E-2</v>
      </c>
      <c r="J210" s="7">
        <f t="shared" si="49"/>
        <v>1.3322499999999821E-3</v>
      </c>
      <c r="K210" s="7">
        <f t="shared" si="50"/>
        <v>3.6499999999999755E-2</v>
      </c>
      <c r="L210" s="25">
        <f t="shared" si="51"/>
        <v>1.127935723114949E-2</v>
      </c>
      <c r="M210" s="7">
        <f t="shared" ca="1" si="40"/>
        <v>3.4243999999999999</v>
      </c>
      <c r="N210" s="7">
        <f t="shared" ca="1" si="42"/>
        <v>-0.18839999999999968</v>
      </c>
      <c r="O210" s="7">
        <f t="shared" ca="1" si="43"/>
        <v>3.5494559999999876E-2</v>
      </c>
      <c r="P210" s="7">
        <f t="shared" ca="1" si="44"/>
        <v>0.18839999999999968</v>
      </c>
      <c r="Q210" s="25">
        <f t="shared" ca="1" si="45"/>
        <v>5.822002472187876E-2</v>
      </c>
      <c r="R210" s="26">
        <f t="shared" ca="1" si="41"/>
        <v>-0.18785193269667999</v>
      </c>
      <c r="S210" s="27">
        <f t="shared" ca="1" si="52"/>
        <v>0</v>
      </c>
    </row>
    <row r="211" spans="5:19" x14ac:dyDescent="0.3">
      <c r="E211" s="24">
        <f t="shared" si="46"/>
        <v>210</v>
      </c>
      <c r="F211" s="108">
        <v>43768</v>
      </c>
      <c r="G211" s="109">
        <v>3.3271999999999999</v>
      </c>
      <c r="H211" s="28">
        <f t="shared" si="47"/>
        <v>3.2360000000000002</v>
      </c>
      <c r="I211" s="7">
        <f t="shared" si="48"/>
        <v>9.1199999999999726E-2</v>
      </c>
      <c r="J211" s="7">
        <f t="shared" si="49"/>
        <v>8.3174399999999503E-3</v>
      </c>
      <c r="K211" s="7">
        <f t="shared" si="50"/>
        <v>9.1199999999999726E-2</v>
      </c>
      <c r="L211" s="25">
        <f t="shared" si="51"/>
        <v>2.7410435200769336E-2</v>
      </c>
      <c r="M211" s="7">
        <f t="shared" ca="1" si="40"/>
        <v>3.3180666666666667</v>
      </c>
      <c r="N211" s="7">
        <f t="shared" ca="1" si="42"/>
        <v>9.1333333333332156E-3</v>
      </c>
      <c r="O211" s="7">
        <f t="shared" ca="1" si="43"/>
        <v>8.3417777777775634E-5</v>
      </c>
      <c r="P211" s="7">
        <f t="shared" ca="1" si="44"/>
        <v>9.1333333333332156E-3</v>
      </c>
      <c r="Q211" s="25">
        <f t="shared" ca="1" si="45"/>
        <v>2.7450508936442703E-3</v>
      </c>
      <c r="R211" s="26">
        <f t="shared" ca="1" si="41"/>
        <v>9.6814006366529159E-3</v>
      </c>
      <c r="S211" s="27">
        <f t="shared" ca="1" si="52"/>
        <v>1</v>
      </c>
    </row>
    <row r="212" spans="5:19" x14ac:dyDescent="0.3">
      <c r="E212" s="24">
        <f t="shared" si="46"/>
        <v>211</v>
      </c>
      <c r="F212" s="108">
        <v>43769</v>
      </c>
      <c r="G212" s="109">
        <v>3.3271999999999999</v>
      </c>
      <c r="H212" s="28">
        <f t="shared" si="47"/>
        <v>3.3271999999999999</v>
      </c>
      <c r="I212" s="7">
        <f t="shared" si="48"/>
        <v>0</v>
      </c>
      <c r="J212" s="7">
        <f t="shared" si="49"/>
        <v>0</v>
      </c>
      <c r="K212" s="7">
        <f t="shared" si="50"/>
        <v>0</v>
      </c>
      <c r="L212" s="25">
        <f t="shared" si="51"/>
        <v>0</v>
      </c>
      <c r="M212" s="7">
        <f t="shared" ca="1" si="40"/>
        <v>3.2785666666666664</v>
      </c>
      <c r="N212" s="7">
        <f t="shared" ca="1" si="42"/>
        <v>4.8633333333333528E-2</v>
      </c>
      <c r="O212" s="7">
        <f t="shared" ca="1" si="43"/>
        <v>2.3652011111111302E-3</v>
      </c>
      <c r="P212" s="7">
        <f t="shared" ca="1" si="44"/>
        <v>4.8633333333333528E-2</v>
      </c>
      <c r="Q212" s="25">
        <f t="shared" ca="1" si="45"/>
        <v>1.4616895086960065E-2</v>
      </c>
      <c r="R212" s="26">
        <f t="shared" ca="1" si="41"/>
        <v>4.918140063665323E-2</v>
      </c>
      <c r="S212" s="27">
        <f t="shared" ca="1" si="52"/>
        <v>0</v>
      </c>
    </row>
    <row r="213" spans="5:19" x14ac:dyDescent="0.3">
      <c r="E213" s="24">
        <f t="shared" si="46"/>
        <v>212</v>
      </c>
      <c r="F213" s="108">
        <v>43770</v>
      </c>
      <c r="G213" s="109">
        <v>3.3363</v>
      </c>
      <c r="H213" s="28">
        <f t="shared" si="47"/>
        <v>3.3271999999999999</v>
      </c>
      <c r="I213" s="7">
        <f t="shared" si="48"/>
        <v>9.100000000000108E-3</v>
      </c>
      <c r="J213" s="7">
        <f t="shared" si="49"/>
        <v>8.2810000000001967E-5</v>
      </c>
      <c r="K213" s="7">
        <f t="shared" si="50"/>
        <v>9.100000000000108E-3</v>
      </c>
      <c r="L213" s="25">
        <f t="shared" si="51"/>
        <v>2.7275724605101783E-3</v>
      </c>
      <c r="M213" s="7">
        <f t="shared" ca="1" si="40"/>
        <v>3.2967999999999997</v>
      </c>
      <c r="N213" s="7">
        <f t="shared" ca="1" si="42"/>
        <v>3.9500000000000313E-2</v>
      </c>
      <c r="O213" s="7">
        <f t="shared" ca="1" si="43"/>
        <v>1.5602500000000247E-3</v>
      </c>
      <c r="P213" s="7">
        <f t="shared" ca="1" si="44"/>
        <v>3.9500000000000313E-2</v>
      </c>
      <c r="Q213" s="25">
        <f t="shared" ca="1" si="45"/>
        <v>1.1839462878038639E-2</v>
      </c>
      <c r="R213" s="26">
        <f t="shared" ca="1" si="41"/>
        <v>4.0048067303320015E-2</v>
      </c>
      <c r="S213" s="27">
        <f t="shared" ca="1" si="52"/>
        <v>0</v>
      </c>
    </row>
    <row r="214" spans="5:19" x14ac:dyDescent="0.3">
      <c r="E214" s="24">
        <f t="shared" si="46"/>
        <v>213</v>
      </c>
      <c r="F214" s="108">
        <v>43773</v>
      </c>
      <c r="G214" s="109">
        <v>3.2907000000000002</v>
      </c>
      <c r="H214" s="28">
        <f t="shared" si="47"/>
        <v>3.3363</v>
      </c>
      <c r="I214" s="7">
        <f t="shared" si="48"/>
        <v>-4.5599999999999863E-2</v>
      </c>
      <c r="J214" s="7">
        <f t="shared" si="49"/>
        <v>2.0793599999999876E-3</v>
      </c>
      <c r="K214" s="7">
        <f t="shared" si="50"/>
        <v>4.5599999999999863E-2</v>
      </c>
      <c r="L214" s="25">
        <f t="shared" si="51"/>
        <v>1.3857234023156124E-2</v>
      </c>
      <c r="M214" s="7">
        <f t="shared" ca="1" si="40"/>
        <v>3.3302333333333336</v>
      </c>
      <c r="N214" s="7">
        <f t="shared" ca="1" si="42"/>
        <v>-3.953333333333342E-2</v>
      </c>
      <c r="O214" s="7">
        <f t="shared" ca="1" si="43"/>
        <v>1.5628844444444514E-3</v>
      </c>
      <c r="P214" s="7">
        <f t="shared" ca="1" si="44"/>
        <v>3.953333333333342E-2</v>
      </c>
      <c r="Q214" s="25">
        <f t="shared" ca="1" si="45"/>
        <v>1.2013654642882492E-2</v>
      </c>
      <c r="R214" s="26">
        <f t="shared" ca="1" si="41"/>
        <v>-3.8985266030013718E-2</v>
      </c>
      <c r="S214" s="27">
        <f t="shared" ca="1" si="52"/>
        <v>1</v>
      </c>
    </row>
    <row r="215" spans="5:19" x14ac:dyDescent="0.3">
      <c r="E215" s="24">
        <f t="shared" si="46"/>
        <v>214</v>
      </c>
      <c r="F215" s="108">
        <v>43774</v>
      </c>
      <c r="G215" s="109">
        <v>3.2269000000000001</v>
      </c>
      <c r="H215" s="28">
        <f t="shared" si="47"/>
        <v>3.2907000000000002</v>
      </c>
      <c r="I215" s="7">
        <f t="shared" si="48"/>
        <v>-6.3800000000000079E-2</v>
      </c>
      <c r="J215" s="7">
        <f t="shared" si="49"/>
        <v>4.0704400000000102E-3</v>
      </c>
      <c r="K215" s="7">
        <f t="shared" si="50"/>
        <v>6.3800000000000079E-2</v>
      </c>
      <c r="L215" s="25">
        <f t="shared" si="51"/>
        <v>1.9771297530137306E-2</v>
      </c>
      <c r="M215" s="7">
        <f t="shared" ca="1" si="40"/>
        <v>3.3180666666666667</v>
      </c>
      <c r="N215" s="7">
        <f t="shared" ca="1" si="42"/>
        <v>-9.1166666666666618E-2</v>
      </c>
      <c r="O215" s="7">
        <f t="shared" ca="1" si="43"/>
        <v>8.3113611111111027E-3</v>
      </c>
      <c r="P215" s="7">
        <f t="shared" ca="1" si="44"/>
        <v>9.1166666666666618E-2</v>
      </c>
      <c r="Q215" s="25">
        <f t="shared" ca="1" si="45"/>
        <v>2.8252089208424994E-2</v>
      </c>
      <c r="R215" s="26">
        <f t="shared" ca="1" si="41"/>
        <v>-9.0618599363346916E-2</v>
      </c>
      <c r="S215" s="27">
        <f t="shared" ca="1" si="52"/>
        <v>0</v>
      </c>
    </row>
    <row r="216" spans="5:19" x14ac:dyDescent="0.3">
      <c r="E216" s="24">
        <f t="shared" si="46"/>
        <v>215</v>
      </c>
      <c r="F216" s="108">
        <v>43775</v>
      </c>
      <c r="G216" s="109">
        <v>3.2725</v>
      </c>
      <c r="H216" s="28">
        <f t="shared" si="47"/>
        <v>3.2269000000000001</v>
      </c>
      <c r="I216" s="7">
        <f t="shared" si="48"/>
        <v>4.5599999999999863E-2</v>
      </c>
      <c r="J216" s="7">
        <f t="shared" si="49"/>
        <v>2.0793599999999876E-3</v>
      </c>
      <c r="K216" s="7">
        <f t="shared" si="50"/>
        <v>4.5599999999999863E-2</v>
      </c>
      <c r="L216" s="25">
        <f t="shared" si="51"/>
        <v>1.393430099312448E-2</v>
      </c>
      <c r="M216" s="7">
        <f t="shared" ca="1" si="40"/>
        <v>3.2846333333333337</v>
      </c>
      <c r="N216" s="7">
        <f t="shared" ca="1" si="42"/>
        <v>-1.2133333333333773E-2</v>
      </c>
      <c r="O216" s="7">
        <f t="shared" ca="1" si="43"/>
        <v>1.4721777777778846E-4</v>
      </c>
      <c r="P216" s="7">
        <f t="shared" ca="1" si="44"/>
        <v>1.2133333333333773E-2</v>
      </c>
      <c r="Q216" s="25">
        <f t="shared" ca="1" si="45"/>
        <v>3.707664884135607E-3</v>
      </c>
      <c r="R216" s="26">
        <f t="shared" ca="1" si="41"/>
        <v>-1.1585266030014073E-2</v>
      </c>
      <c r="S216" s="27">
        <f t="shared" ca="1" si="52"/>
        <v>0</v>
      </c>
    </row>
    <row r="217" spans="5:19" x14ac:dyDescent="0.3">
      <c r="E217" s="24">
        <f t="shared" si="46"/>
        <v>216</v>
      </c>
      <c r="F217" s="108">
        <v>43776</v>
      </c>
      <c r="G217" s="109">
        <v>3.2542</v>
      </c>
      <c r="H217" s="28">
        <f t="shared" si="47"/>
        <v>3.2725</v>
      </c>
      <c r="I217" s="7">
        <f t="shared" si="48"/>
        <v>-1.8299999999999983E-2</v>
      </c>
      <c r="J217" s="7">
        <f t="shared" si="49"/>
        <v>3.3488999999999936E-4</v>
      </c>
      <c r="K217" s="7">
        <f t="shared" si="50"/>
        <v>1.8299999999999983E-2</v>
      </c>
      <c r="L217" s="25">
        <f t="shared" si="51"/>
        <v>5.6235019359596773E-3</v>
      </c>
      <c r="M217" s="7">
        <f t="shared" ca="1" si="40"/>
        <v>3.2633666666666663</v>
      </c>
      <c r="N217" s="7">
        <f t="shared" ca="1" si="42"/>
        <v>-9.1666666666663232E-3</v>
      </c>
      <c r="O217" s="7">
        <f t="shared" ca="1" si="43"/>
        <v>8.4027777777771482E-5</v>
      </c>
      <c r="P217" s="7">
        <f t="shared" ca="1" si="44"/>
        <v>9.1666666666663232E-3</v>
      </c>
      <c r="Q217" s="25">
        <f t="shared" ca="1" si="45"/>
        <v>2.8168725544423586E-3</v>
      </c>
      <c r="R217" s="26">
        <f t="shared" ca="1" si="41"/>
        <v>-8.618599363346623E-3</v>
      </c>
      <c r="S217" s="27">
        <f t="shared" ca="1" si="52"/>
        <v>0</v>
      </c>
    </row>
    <row r="218" spans="5:19" x14ac:dyDescent="0.3">
      <c r="E218" s="24">
        <f t="shared" si="46"/>
        <v>217</v>
      </c>
      <c r="F218" s="108">
        <v>43777</v>
      </c>
      <c r="G218" s="109">
        <v>3.2542</v>
      </c>
      <c r="H218" s="28">
        <f t="shared" si="47"/>
        <v>3.2542</v>
      </c>
      <c r="I218" s="7">
        <f t="shared" si="48"/>
        <v>0</v>
      </c>
      <c r="J218" s="7">
        <f t="shared" si="49"/>
        <v>0</v>
      </c>
      <c r="K218" s="7">
        <f t="shared" si="50"/>
        <v>0</v>
      </c>
      <c r="L218" s="25">
        <f t="shared" si="51"/>
        <v>0</v>
      </c>
      <c r="M218" s="7">
        <f t="shared" ca="1" si="40"/>
        <v>3.2511999999999994</v>
      </c>
      <c r="N218" s="7">
        <f t="shared" ca="1" si="42"/>
        <v>3.0000000000005578E-3</v>
      </c>
      <c r="O218" s="7">
        <f t="shared" ca="1" si="43"/>
        <v>9.000000000003346E-6</v>
      </c>
      <c r="P218" s="7">
        <f t="shared" ca="1" si="44"/>
        <v>3.0000000000005578E-3</v>
      </c>
      <c r="Q218" s="25">
        <f t="shared" ca="1" si="45"/>
        <v>9.2188556327225057E-4</v>
      </c>
      <c r="R218" s="26">
        <f t="shared" ca="1" si="41"/>
        <v>3.548067303320258E-3</v>
      </c>
      <c r="S218" s="27">
        <f t="shared" ca="1" si="52"/>
        <v>1</v>
      </c>
    </row>
    <row r="219" spans="5:19" x14ac:dyDescent="0.3">
      <c r="E219" s="24">
        <f t="shared" si="46"/>
        <v>218</v>
      </c>
      <c r="F219" s="108">
        <v>43780</v>
      </c>
      <c r="G219" s="109">
        <v>3.2178</v>
      </c>
      <c r="H219" s="28">
        <f t="shared" si="47"/>
        <v>3.2542</v>
      </c>
      <c r="I219" s="7">
        <f t="shared" si="48"/>
        <v>-3.6399999999999988E-2</v>
      </c>
      <c r="J219" s="7">
        <f t="shared" si="49"/>
        <v>1.3249599999999992E-3</v>
      </c>
      <c r="K219" s="7">
        <f t="shared" si="50"/>
        <v>3.6399999999999988E-2</v>
      </c>
      <c r="L219" s="25">
        <f t="shared" si="51"/>
        <v>1.1312076574056805E-2</v>
      </c>
      <c r="M219" s="7">
        <f t="shared" ca="1" si="40"/>
        <v>3.2602999999999995</v>
      </c>
      <c r="N219" s="7">
        <f t="shared" ca="1" si="42"/>
        <v>-4.2499999999999538E-2</v>
      </c>
      <c r="O219" s="7">
        <f t="shared" ca="1" si="43"/>
        <v>1.8062499999999607E-3</v>
      </c>
      <c r="P219" s="7">
        <f t="shared" ca="1" si="44"/>
        <v>4.2499999999999538E-2</v>
      </c>
      <c r="Q219" s="25">
        <f t="shared" ca="1" si="45"/>
        <v>1.3207781714214537E-2</v>
      </c>
      <c r="R219" s="26">
        <f t="shared" ca="1" si="41"/>
        <v>-4.1951932696679836E-2</v>
      </c>
      <c r="S219" s="27">
        <f t="shared" ca="1" si="52"/>
        <v>1</v>
      </c>
    </row>
    <row r="220" spans="5:19" x14ac:dyDescent="0.3">
      <c r="E220" s="24">
        <f t="shared" si="46"/>
        <v>219</v>
      </c>
      <c r="F220" s="108">
        <v>43781</v>
      </c>
      <c r="G220" s="109">
        <v>3.1995</v>
      </c>
      <c r="H220" s="28">
        <f t="shared" si="47"/>
        <v>3.2178</v>
      </c>
      <c r="I220" s="7">
        <f t="shared" si="48"/>
        <v>-1.8299999999999983E-2</v>
      </c>
      <c r="J220" s="7">
        <f t="shared" si="49"/>
        <v>3.3488999999999936E-4</v>
      </c>
      <c r="K220" s="7">
        <f t="shared" si="50"/>
        <v>1.8299999999999983E-2</v>
      </c>
      <c r="L220" s="25">
        <f t="shared" si="51"/>
        <v>5.7196436943272337E-3</v>
      </c>
      <c r="M220" s="7">
        <f t="shared" ca="1" si="40"/>
        <v>3.2420666666666667</v>
      </c>
      <c r="N220" s="7">
        <f t="shared" ca="1" si="42"/>
        <v>-4.2566666666666642E-2</v>
      </c>
      <c r="O220" s="7">
        <f t="shared" ca="1" si="43"/>
        <v>1.811921111111109E-3</v>
      </c>
      <c r="P220" s="7">
        <f t="shared" ca="1" si="44"/>
        <v>4.2566666666666642E-2</v>
      </c>
      <c r="Q220" s="25">
        <f t="shared" ca="1" si="45"/>
        <v>1.3304162108662804E-2</v>
      </c>
      <c r="R220" s="26">
        <f t="shared" ca="1" si="41"/>
        <v>-4.201859936334694E-2</v>
      </c>
      <c r="S220" s="27">
        <f t="shared" ca="1" si="52"/>
        <v>0</v>
      </c>
    </row>
    <row r="221" spans="5:19" x14ac:dyDescent="0.3">
      <c r="E221" s="24">
        <f t="shared" si="46"/>
        <v>220</v>
      </c>
      <c r="F221" s="108">
        <v>43782</v>
      </c>
      <c r="G221" s="109">
        <v>3.1631</v>
      </c>
      <c r="H221" s="28">
        <f t="shared" si="47"/>
        <v>3.1995</v>
      </c>
      <c r="I221" s="7">
        <f t="shared" si="48"/>
        <v>-3.6399999999999988E-2</v>
      </c>
      <c r="J221" s="7">
        <f t="shared" si="49"/>
        <v>1.3249599999999992E-3</v>
      </c>
      <c r="K221" s="7">
        <f t="shared" si="50"/>
        <v>3.6399999999999988E-2</v>
      </c>
      <c r="L221" s="25">
        <f t="shared" si="51"/>
        <v>1.1507698144225597E-2</v>
      </c>
      <c r="M221" s="7">
        <f t="shared" ca="1" si="40"/>
        <v>3.2238333333333333</v>
      </c>
      <c r="N221" s="7">
        <f t="shared" ca="1" si="42"/>
        <v>-6.0733333333333306E-2</v>
      </c>
      <c r="O221" s="7">
        <f t="shared" ca="1" si="43"/>
        <v>3.6885377777777745E-3</v>
      </c>
      <c r="P221" s="7">
        <f t="shared" ca="1" si="44"/>
        <v>6.0733333333333306E-2</v>
      </c>
      <c r="Q221" s="25">
        <f t="shared" ca="1" si="45"/>
        <v>1.9200573277270181E-2</v>
      </c>
      <c r="R221" s="26">
        <f t="shared" ca="1" si="41"/>
        <v>-6.0185266030013604E-2</v>
      </c>
      <c r="S221" s="27">
        <f t="shared" ca="1" si="52"/>
        <v>0</v>
      </c>
    </row>
    <row r="222" spans="5:19" x14ac:dyDescent="0.3">
      <c r="E222" s="24">
        <f t="shared" si="46"/>
        <v>221</v>
      </c>
      <c r="F222" s="108">
        <v>43783</v>
      </c>
      <c r="G222" s="109">
        <v>3.0718999999999999</v>
      </c>
      <c r="H222" s="28">
        <f t="shared" si="47"/>
        <v>3.1631</v>
      </c>
      <c r="I222" s="7">
        <f t="shared" si="48"/>
        <v>-9.120000000000017E-2</v>
      </c>
      <c r="J222" s="7">
        <f t="shared" si="49"/>
        <v>8.3174400000000318E-3</v>
      </c>
      <c r="K222" s="7">
        <f t="shared" si="50"/>
        <v>9.120000000000017E-2</v>
      </c>
      <c r="L222" s="25">
        <f t="shared" si="51"/>
        <v>2.9688466421433045E-2</v>
      </c>
      <c r="M222" s="7">
        <f t="shared" ca="1" si="40"/>
        <v>3.1934666666666671</v>
      </c>
      <c r="N222" s="7">
        <f t="shared" ca="1" si="42"/>
        <v>-0.12156666666666727</v>
      </c>
      <c r="O222" s="7">
        <f t="shared" ca="1" si="43"/>
        <v>1.477845444444459E-2</v>
      </c>
      <c r="P222" s="7">
        <f t="shared" ca="1" si="44"/>
        <v>0.12156666666666727</v>
      </c>
      <c r="Q222" s="25">
        <f t="shared" ca="1" si="45"/>
        <v>3.9573770847575532E-2</v>
      </c>
      <c r="R222" s="26">
        <f t="shared" ca="1" si="41"/>
        <v>-0.12101859936334756</v>
      </c>
      <c r="S222" s="27">
        <f t="shared" ca="1" si="52"/>
        <v>0</v>
      </c>
    </row>
    <row r="223" spans="5:19" x14ac:dyDescent="0.3">
      <c r="E223" s="24">
        <f t="shared" si="46"/>
        <v>222</v>
      </c>
      <c r="F223" s="108">
        <v>43784</v>
      </c>
      <c r="G223" s="109">
        <v>3.1448999999999998</v>
      </c>
      <c r="H223" s="28">
        <f t="shared" si="47"/>
        <v>3.0718999999999999</v>
      </c>
      <c r="I223" s="7">
        <f t="shared" si="48"/>
        <v>7.2999999999999954E-2</v>
      </c>
      <c r="J223" s="7">
        <f t="shared" si="49"/>
        <v>5.3289999999999935E-3</v>
      </c>
      <c r="K223" s="7">
        <f t="shared" si="50"/>
        <v>7.2999999999999954E-2</v>
      </c>
      <c r="L223" s="25">
        <f t="shared" si="51"/>
        <v>2.3212184807148067E-2</v>
      </c>
      <c r="M223" s="7">
        <f t="shared" ca="1" si="40"/>
        <v>3.1448333333333331</v>
      </c>
      <c r="N223" s="7">
        <f t="shared" ca="1" si="42"/>
        <v>6.6666666666659324E-5</v>
      </c>
      <c r="O223" s="7">
        <f t="shared" ca="1" si="43"/>
        <v>4.4444444444434657E-9</v>
      </c>
      <c r="P223" s="7">
        <f t="shared" ca="1" si="44"/>
        <v>6.6666666666659324E-5</v>
      </c>
      <c r="Q223" s="25">
        <f t="shared" ca="1" si="45"/>
        <v>2.1198342289630619E-5</v>
      </c>
      <c r="R223" s="26">
        <f t="shared" ca="1" si="41"/>
        <v>6.1473396998635969E-4</v>
      </c>
      <c r="S223" s="27">
        <f t="shared" ca="1" si="52"/>
        <v>1</v>
      </c>
    </row>
    <row r="224" spans="5:19" x14ac:dyDescent="0.3">
      <c r="E224" s="24">
        <f t="shared" si="46"/>
        <v>223</v>
      </c>
      <c r="F224" s="108">
        <v>43787</v>
      </c>
      <c r="G224" s="109">
        <v>3.1448999999999998</v>
      </c>
      <c r="H224" s="28">
        <f t="shared" si="47"/>
        <v>3.1448999999999998</v>
      </c>
      <c r="I224" s="7">
        <f t="shared" si="48"/>
        <v>0</v>
      </c>
      <c r="J224" s="7">
        <f t="shared" si="49"/>
        <v>0</v>
      </c>
      <c r="K224" s="7">
        <f t="shared" si="50"/>
        <v>0</v>
      </c>
      <c r="L224" s="25">
        <f t="shared" si="51"/>
        <v>0</v>
      </c>
      <c r="M224" s="7">
        <f t="shared" ca="1" si="40"/>
        <v>3.1266333333333329</v>
      </c>
      <c r="N224" s="7">
        <f t="shared" ca="1" si="42"/>
        <v>1.8266666666666875E-2</v>
      </c>
      <c r="O224" s="7">
        <f t="shared" ca="1" si="43"/>
        <v>3.3367111111111874E-4</v>
      </c>
      <c r="P224" s="7">
        <f t="shared" ca="1" si="44"/>
        <v>1.8266666666666875E-2</v>
      </c>
      <c r="Q224" s="25">
        <f t="shared" ca="1" si="45"/>
        <v>5.8083457873594948E-3</v>
      </c>
      <c r="R224" s="26">
        <f t="shared" ca="1" si="41"/>
        <v>1.8814733969986577E-2</v>
      </c>
      <c r="S224" s="27">
        <f t="shared" ca="1" si="52"/>
        <v>0</v>
      </c>
    </row>
    <row r="225" spans="5:19" x14ac:dyDescent="0.3">
      <c r="E225" s="24">
        <f t="shared" si="46"/>
        <v>224</v>
      </c>
      <c r="F225" s="108">
        <v>43788</v>
      </c>
      <c r="G225" s="109">
        <v>3.1265999999999998</v>
      </c>
      <c r="H225" s="28">
        <f t="shared" si="47"/>
        <v>3.1448999999999998</v>
      </c>
      <c r="I225" s="7">
        <f t="shared" si="48"/>
        <v>-1.8299999999999983E-2</v>
      </c>
      <c r="J225" s="7">
        <f t="shared" si="49"/>
        <v>3.3488999999999936E-4</v>
      </c>
      <c r="K225" s="7">
        <f t="shared" si="50"/>
        <v>1.8299999999999983E-2</v>
      </c>
      <c r="L225" s="25">
        <f t="shared" si="51"/>
        <v>5.8530032623296821E-3</v>
      </c>
      <c r="M225" s="7">
        <f t="shared" ca="1" si="40"/>
        <v>3.1205666666666665</v>
      </c>
      <c r="N225" s="7">
        <f t="shared" ca="1" si="42"/>
        <v>6.033333333333335E-3</v>
      </c>
      <c r="O225" s="7">
        <f t="shared" ca="1" si="43"/>
        <v>3.6401111111111129E-5</v>
      </c>
      <c r="P225" s="7">
        <f t="shared" ca="1" si="44"/>
        <v>6.033333333333335E-3</v>
      </c>
      <c r="Q225" s="25">
        <f t="shared" ca="1" si="45"/>
        <v>1.9296786711870196E-3</v>
      </c>
      <c r="R225" s="26">
        <f t="shared" ca="1" si="41"/>
        <v>6.5814006366530352E-3</v>
      </c>
      <c r="S225" s="27">
        <f t="shared" ca="1" si="52"/>
        <v>0</v>
      </c>
    </row>
    <row r="226" spans="5:19" x14ac:dyDescent="0.3">
      <c r="E226" s="24">
        <f t="shared" si="46"/>
        <v>225</v>
      </c>
      <c r="F226" s="108">
        <v>43789</v>
      </c>
      <c r="G226" s="109">
        <v>3.0537000000000001</v>
      </c>
      <c r="H226" s="28">
        <f t="shared" si="47"/>
        <v>3.1265999999999998</v>
      </c>
      <c r="I226" s="7">
        <f t="shared" si="48"/>
        <v>-7.2899999999999743E-2</v>
      </c>
      <c r="J226" s="7">
        <f t="shared" si="49"/>
        <v>5.3144099999999622E-3</v>
      </c>
      <c r="K226" s="7">
        <f t="shared" si="50"/>
        <v>7.2899999999999743E-2</v>
      </c>
      <c r="L226" s="25">
        <f t="shared" si="51"/>
        <v>2.3872679045092753E-2</v>
      </c>
      <c r="M226" s="7">
        <f t="shared" ca="1" si="40"/>
        <v>3.1387999999999998</v>
      </c>
      <c r="N226" s="7">
        <f t="shared" ca="1" si="42"/>
        <v>-8.5099999999999731E-2</v>
      </c>
      <c r="O226" s="7">
        <f t="shared" ca="1" si="43"/>
        <v>7.2420099999999541E-3</v>
      </c>
      <c r="P226" s="7">
        <f t="shared" ca="1" si="44"/>
        <v>8.5099999999999731E-2</v>
      </c>
      <c r="Q226" s="25">
        <f t="shared" ca="1" si="45"/>
        <v>2.7867832465533527E-2</v>
      </c>
      <c r="R226" s="26">
        <f t="shared" ca="1" si="41"/>
        <v>-8.4551932696680029E-2</v>
      </c>
      <c r="S226" s="27">
        <f t="shared" ca="1" si="52"/>
        <v>1</v>
      </c>
    </row>
    <row r="227" spans="5:19" x14ac:dyDescent="0.3">
      <c r="E227" s="24">
        <f t="shared" si="46"/>
        <v>226</v>
      </c>
      <c r="F227" s="108">
        <v>43790</v>
      </c>
      <c r="G227" s="109">
        <v>3.081</v>
      </c>
      <c r="H227" s="28">
        <f t="shared" si="47"/>
        <v>3.0537000000000001</v>
      </c>
      <c r="I227" s="7">
        <f t="shared" si="48"/>
        <v>2.729999999999988E-2</v>
      </c>
      <c r="J227" s="7">
        <f t="shared" si="49"/>
        <v>7.452899999999934E-4</v>
      </c>
      <c r="K227" s="7">
        <f t="shared" si="50"/>
        <v>2.729999999999988E-2</v>
      </c>
      <c r="L227" s="25">
        <f t="shared" si="51"/>
        <v>8.8607594936708466E-3</v>
      </c>
      <c r="M227" s="7">
        <f t="shared" ca="1" si="40"/>
        <v>3.1083999999999996</v>
      </c>
      <c r="N227" s="7">
        <f t="shared" ca="1" si="42"/>
        <v>-2.7399999999999647E-2</v>
      </c>
      <c r="O227" s="7">
        <f t="shared" ca="1" si="43"/>
        <v>7.5075999999998065E-4</v>
      </c>
      <c r="P227" s="7">
        <f t="shared" ca="1" si="44"/>
        <v>2.7399999999999647E-2</v>
      </c>
      <c r="Q227" s="25">
        <f t="shared" ca="1" si="45"/>
        <v>8.8932164881530829E-3</v>
      </c>
      <c r="R227" s="26">
        <f t="shared" ca="1" si="41"/>
        <v>-2.6851932696679945E-2</v>
      </c>
      <c r="S227" s="27">
        <f t="shared" ca="1" si="52"/>
        <v>0</v>
      </c>
    </row>
    <row r="228" spans="5:19" x14ac:dyDescent="0.3">
      <c r="E228" s="24">
        <f t="shared" si="46"/>
        <v>227</v>
      </c>
      <c r="F228" s="108">
        <v>43791</v>
      </c>
      <c r="G228" s="109">
        <v>3.1265999999999998</v>
      </c>
      <c r="H228" s="28">
        <f t="shared" si="47"/>
        <v>3.081</v>
      </c>
      <c r="I228" s="7">
        <f t="shared" si="48"/>
        <v>4.5599999999999863E-2</v>
      </c>
      <c r="J228" s="7">
        <f t="shared" si="49"/>
        <v>2.0793599999999876E-3</v>
      </c>
      <c r="K228" s="7">
        <f t="shared" si="50"/>
        <v>4.5599999999999863E-2</v>
      </c>
      <c r="L228" s="25">
        <f t="shared" si="51"/>
        <v>1.4584532719247702E-2</v>
      </c>
      <c r="M228" s="7">
        <f t="shared" ca="1" si="40"/>
        <v>3.0871</v>
      </c>
      <c r="N228" s="7">
        <f t="shared" ca="1" si="42"/>
        <v>3.9499999999999869E-2</v>
      </c>
      <c r="O228" s="7">
        <f t="shared" ca="1" si="43"/>
        <v>1.5602499999999896E-3</v>
      </c>
      <c r="P228" s="7">
        <f t="shared" ca="1" si="44"/>
        <v>3.9499999999999869E-2</v>
      </c>
      <c r="Q228" s="25">
        <f t="shared" ca="1" si="45"/>
        <v>1.2633531631804475E-2</v>
      </c>
      <c r="R228" s="26">
        <f t="shared" ca="1" si="41"/>
        <v>4.0048067303319571E-2</v>
      </c>
      <c r="S228" s="27">
        <f t="shared" ca="1" si="52"/>
        <v>1</v>
      </c>
    </row>
    <row r="229" spans="5:19" x14ac:dyDescent="0.3">
      <c r="E229" s="24">
        <f t="shared" si="46"/>
        <v>228</v>
      </c>
      <c r="F229" s="108">
        <v>43794</v>
      </c>
      <c r="G229" s="109">
        <v>3.1631</v>
      </c>
      <c r="H229" s="28">
        <f t="shared" si="47"/>
        <v>3.1265999999999998</v>
      </c>
      <c r="I229" s="7">
        <f t="shared" si="48"/>
        <v>3.6500000000000199E-2</v>
      </c>
      <c r="J229" s="7">
        <f t="shared" si="49"/>
        <v>1.3322500000000146E-3</v>
      </c>
      <c r="K229" s="7">
        <f t="shared" si="50"/>
        <v>3.6500000000000199E-2</v>
      </c>
      <c r="L229" s="25">
        <f t="shared" si="51"/>
        <v>1.1539312699566944E-2</v>
      </c>
      <c r="M229" s="7">
        <f t="shared" ca="1" si="40"/>
        <v>3.0871</v>
      </c>
      <c r="N229" s="7">
        <f t="shared" ca="1" si="42"/>
        <v>7.6000000000000068E-2</v>
      </c>
      <c r="O229" s="7">
        <f t="shared" ca="1" si="43"/>
        <v>5.7760000000000103E-3</v>
      </c>
      <c r="P229" s="7">
        <f t="shared" ca="1" si="44"/>
        <v>7.6000000000000068E-2</v>
      </c>
      <c r="Q229" s="25">
        <f t="shared" ca="1" si="45"/>
        <v>2.4027062059372155E-2</v>
      </c>
      <c r="R229" s="26">
        <f t="shared" ca="1" si="41"/>
        <v>7.6548067303319769E-2</v>
      </c>
      <c r="S229" s="27">
        <f t="shared" ca="1" si="52"/>
        <v>0</v>
      </c>
    </row>
    <row r="230" spans="5:19" x14ac:dyDescent="0.3">
      <c r="E230" s="24">
        <f t="shared" si="46"/>
        <v>229</v>
      </c>
      <c r="F230" s="108">
        <v>43795</v>
      </c>
      <c r="G230" s="109">
        <v>3.1265999999999998</v>
      </c>
      <c r="H230" s="28">
        <f t="shared" si="47"/>
        <v>3.1631</v>
      </c>
      <c r="I230" s="7">
        <f t="shared" si="48"/>
        <v>-3.6500000000000199E-2</v>
      </c>
      <c r="J230" s="7">
        <f t="shared" si="49"/>
        <v>1.3322500000000146E-3</v>
      </c>
      <c r="K230" s="7">
        <f t="shared" si="50"/>
        <v>3.6500000000000199E-2</v>
      </c>
      <c r="L230" s="25">
        <f t="shared" si="51"/>
        <v>1.1674022900275123E-2</v>
      </c>
      <c r="M230" s="7">
        <f t="shared" ca="1" si="40"/>
        <v>3.1235666666666666</v>
      </c>
      <c r="N230" s="7">
        <f t="shared" ca="1" si="42"/>
        <v>3.0333333333332213E-3</v>
      </c>
      <c r="O230" s="7">
        <f t="shared" ca="1" si="43"/>
        <v>9.201111111110432E-6</v>
      </c>
      <c r="P230" s="7">
        <f t="shared" ca="1" si="44"/>
        <v>3.0333333333332213E-3</v>
      </c>
      <c r="Q230" s="25">
        <f t="shared" ca="1" si="45"/>
        <v>9.7016993965752627E-4</v>
      </c>
      <c r="R230" s="26">
        <f t="shared" ca="1" si="41"/>
        <v>3.5814006366529216E-3</v>
      </c>
      <c r="S230" s="27">
        <f t="shared" ca="1" si="52"/>
        <v>0</v>
      </c>
    </row>
    <row r="231" spans="5:19" x14ac:dyDescent="0.3">
      <c r="E231" s="24">
        <f t="shared" si="46"/>
        <v>230</v>
      </c>
      <c r="F231" s="108">
        <v>43796</v>
      </c>
      <c r="G231" s="109">
        <v>3.1539999999999999</v>
      </c>
      <c r="H231" s="28">
        <f t="shared" si="47"/>
        <v>3.1265999999999998</v>
      </c>
      <c r="I231" s="7">
        <f t="shared" si="48"/>
        <v>2.7400000000000091E-2</v>
      </c>
      <c r="J231" s="7">
        <f t="shared" si="49"/>
        <v>7.5076000000000493E-4</v>
      </c>
      <c r="K231" s="7">
        <f t="shared" si="50"/>
        <v>2.7400000000000091E-2</v>
      </c>
      <c r="L231" s="25">
        <f t="shared" si="51"/>
        <v>8.6873811033608399E-3</v>
      </c>
      <c r="M231" s="7">
        <f t="shared" ca="1" si="40"/>
        <v>3.1387666666666667</v>
      </c>
      <c r="N231" s="7">
        <f t="shared" ca="1" si="42"/>
        <v>1.523333333333321E-2</v>
      </c>
      <c r="O231" s="7">
        <f t="shared" ca="1" si="43"/>
        <v>2.3205444444444068E-4</v>
      </c>
      <c r="P231" s="7">
        <f t="shared" ca="1" si="44"/>
        <v>1.523333333333321E-2</v>
      </c>
      <c r="Q231" s="25">
        <f t="shared" ca="1" si="45"/>
        <v>4.82984569858377E-3</v>
      </c>
      <c r="R231" s="26">
        <f t="shared" ca="1" si="41"/>
        <v>1.5781400636652912E-2</v>
      </c>
      <c r="S231" s="27">
        <f t="shared" ca="1" si="52"/>
        <v>0</v>
      </c>
    </row>
    <row r="232" spans="5:19" x14ac:dyDescent="0.3">
      <c r="E232" s="24">
        <f t="shared" si="46"/>
        <v>231</v>
      </c>
      <c r="F232" s="108">
        <v>43798</v>
      </c>
      <c r="G232" s="109">
        <v>3.1903999999999999</v>
      </c>
      <c r="H232" s="28">
        <f t="shared" si="47"/>
        <v>3.1539999999999999</v>
      </c>
      <c r="I232" s="7">
        <f t="shared" si="48"/>
        <v>3.6399999999999988E-2</v>
      </c>
      <c r="J232" s="7">
        <f t="shared" si="49"/>
        <v>1.3249599999999992E-3</v>
      </c>
      <c r="K232" s="7">
        <f t="shared" si="50"/>
        <v>3.6399999999999988E-2</v>
      </c>
      <c r="L232" s="25">
        <f t="shared" si="51"/>
        <v>1.1409227683049144E-2</v>
      </c>
      <c r="M232" s="7">
        <f t="shared" ca="1" si="40"/>
        <v>3.1478999999999999</v>
      </c>
      <c r="N232" s="7">
        <f t="shared" ca="1" si="42"/>
        <v>4.2499999999999982E-2</v>
      </c>
      <c r="O232" s="7">
        <f t="shared" ca="1" si="43"/>
        <v>1.8062499999999984E-3</v>
      </c>
      <c r="P232" s="7">
        <f t="shared" ca="1" si="44"/>
        <v>4.2499999999999982E-2</v>
      </c>
      <c r="Q232" s="25">
        <f t="shared" ca="1" si="45"/>
        <v>1.3321213640922763E-2</v>
      </c>
      <c r="R232" s="26">
        <f t="shared" ca="1" si="41"/>
        <v>4.3048067303319684E-2</v>
      </c>
      <c r="S232" s="27">
        <f t="shared" ca="1" si="52"/>
        <v>0</v>
      </c>
    </row>
    <row r="233" spans="5:19" x14ac:dyDescent="0.3">
      <c r="E233" s="24">
        <f t="shared" si="46"/>
        <v>232</v>
      </c>
      <c r="F233" s="108">
        <v>43801</v>
      </c>
      <c r="G233" s="109">
        <v>3.1539999999999999</v>
      </c>
      <c r="H233" s="28">
        <f t="shared" si="47"/>
        <v>3.1903999999999999</v>
      </c>
      <c r="I233" s="7">
        <f t="shared" si="48"/>
        <v>-3.6399999999999988E-2</v>
      </c>
      <c r="J233" s="7">
        <f t="shared" si="49"/>
        <v>1.3249599999999992E-3</v>
      </c>
      <c r="K233" s="7">
        <f t="shared" si="50"/>
        <v>3.6399999999999988E-2</v>
      </c>
      <c r="L233" s="25">
        <f t="shared" si="51"/>
        <v>1.1540900443880783E-2</v>
      </c>
      <c r="M233" s="7">
        <f t="shared" ca="1" si="40"/>
        <v>3.157</v>
      </c>
      <c r="N233" s="7">
        <f t="shared" ca="1" si="42"/>
        <v>-3.0000000000001137E-3</v>
      </c>
      <c r="O233" s="7">
        <f t="shared" ca="1" si="43"/>
        <v>9.0000000000006829E-6</v>
      </c>
      <c r="P233" s="7">
        <f t="shared" ca="1" si="44"/>
        <v>3.0000000000001137E-3</v>
      </c>
      <c r="Q233" s="25">
        <f t="shared" ca="1" si="45"/>
        <v>9.5117311350669431E-4</v>
      </c>
      <c r="R233" s="26">
        <f t="shared" ca="1" si="41"/>
        <v>-2.4519326966804134E-3</v>
      </c>
      <c r="S233" s="27">
        <f t="shared" ca="1" si="52"/>
        <v>1</v>
      </c>
    </row>
    <row r="234" spans="5:19" x14ac:dyDescent="0.3">
      <c r="E234" s="24">
        <f t="shared" si="46"/>
        <v>233</v>
      </c>
      <c r="F234" s="108">
        <v>43802</v>
      </c>
      <c r="G234" s="109">
        <v>3.1631</v>
      </c>
      <c r="H234" s="28">
        <f t="shared" si="47"/>
        <v>3.1539999999999999</v>
      </c>
      <c r="I234" s="7">
        <f t="shared" si="48"/>
        <v>9.100000000000108E-3</v>
      </c>
      <c r="J234" s="7">
        <f t="shared" si="49"/>
        <v>8.2810000000001967E-5</v>
      </c>
      <c r="K234" s="7">
        <f t="shared" si="50"/>
        <v>9.100000000000108E-3</v>
      </c>
      <c r="L234" s="25">
        <f t="shared" si="51"/>
        <v>2.8769245360564344E-3</v>
      </c>
      <c r="M234" s="7">
        <f t="shared" ca="1" si="40"/>
        <v>3.1661333333333332</v>
      </c>
      <c r="N234" s="7">
        <f t="shared" ca="1" si="42"/>
        <v>-3.0333333333332213E-3</v>
      </c>
      <c r="O234" s="7">
        <f t="shared" ca="1" si="43"/>
        <v>9.201111111110432E-6</v>
      </c>
      <c r="P234" s="7">
        <f t="shared" ca="1" si="44"/>
        <v>3.0333333333332213E-3</v>
      </c>
      <c r="Q234" s="25">
        <f t="shared" ca="1" si="45"/>
        <v>9.5897484535209803E-4</v>
      </c>
      <c r="R234" s="26">
        <f t="shared" ca="1" si="41"/>
        <v>-2.485266030013521E-3</v>
      </c>
      <c r="S234" s="27">
        <f t="shared" ca="1" si="52"/>
        <v>0</v>
      </c>
    </row>
    <row r="235" spans="5:19" x14ac:dyDescent="0.3">
      <c r="E235" s="24">
        <f t="shared" si="46"/>
        <v>234</v>
      </c>
      <c r="F235" s="108">
        <v>43803</v>
      </c>
      <c r="G235" s="109">
        <v>3.1448999999999998</v>
      </c>
      <c r="H235" s="28">
        <f t="shared" si="47"/>
        <v>3.1631</v>
      </c>
      <c r="I235" s="7">
        <f t="shared" si="48"/>
        <v>-1.8200000000000216E-2</v>
      </c>
      <c r="J235" s="7">
        <f t="shared" si="49"/>
        <v>3.3124000000000787E-4</v>
      </c>
      <c r="K235" s="7">
        <f t="shared" si="50"/>
        <v>1.8200000000000216E-2</v>
      </c>
      <c r="L235" s="25">
        <f t="shared" si="51"/>
        <v>5.7871474450698649E-3</v>
      </c>
      <c r="M235" s="7">
        <f t="shared" ca="1" si="40"/>
        <v>3.1691666666666669</v>
      </c>
      <c r="N235" s="7">
        <f t="shared" ca="1" si="42"/>
        <v>-2.4266666666667103E-2</v>
      </c>
      <c r="O235" s="7">
        <f t="shared" ca="1" si="43"/>
        <v>5.8887111111113226E-4</v>
      </c>
      <c r="P235" s="7">
        <f t="shared" ca="1" si="44"/>
        <v>2.4266666666667103E-2</v>
      </c>
      <c r="Q235" s="25">
        <f t="shared" ca="1" si="45"/>
        <v>7.7161965934265334E-3</v>
      </c>
      <c r="R235" s="26">
        <f t="shared" ca="1" si="41"/>
        <v>-2.3718599363347401E-2</v>
      </c>
      <c r="S235" s="27">
        <f t="shared" ca="1" si="52"/>
        <v>0</v>
      </c>
    </row>
    <row r="236" spans="5:19" x14ac:dyDescent="0.3">
      <c r="E236" s="24">
        <f t="shared" si="46"/>
        <v>235</v>
      </c>
      <c r="F236" s="108">
        <v>43804</v>
      </c>
      <c r="G236" s="109">
        <v>3.1722000000000001</v>
      </c>
      <c r="H236" s="28">
        <f t="shared" si="47"/>
        <v>3.1448999999999998</v>
      </c>
      <c r="I236" s="7">
        <f t="shared" si="48"/>
        <v>2.7300000000000324E-2</v>
      </c>
      <c r="J236" s="7">
        <f t="shared" si="49"/>
        <v>7.4529000000001769E-4</v>
      </c>
      <c r="K236" s="7">
        <f t="shared" si="50"/>
        <v>2.7300000000000324E-2</v>
      </c>
      <c r="L236" s="25">
        <f t="shared" si="51"/>
        <v>8.6060147531682504E-3</v>
      </c>
      <c r="M236" s="7">
        <f t="shared" ca="1" si="40"/>
        <v>3.1539999999999999</v>
      </c>
      <c r="N236" s="7">
        <f t="shared" ca="1" si="42"/>
        <v>1.8200000000000216E-2</v>
      </c>
      <c r="O236" s="7">
        <f t="shared" ca="1" si="43"/>
        <v>3.3124000000000787E-4</v>
      </c>
      <c r="P236" s="7">
        <f t="shared" ca="1" si="44"/>
        <v>1.8200000000000216E-2</v>
      </c>
      <c r="Q236" s="25">
        <f t="shared" ca="1" si="45"/>
        <v>5.7373431687788336E-3</v>
      </c>
      <c r="R236" s="26">
        <f t="shared" ca="1" si="41"/>
        <v>1.8748067303319918E-2</v>
      </c>
      <c r="S236" s="27">
        <f t="shared" ca="1" si="52"/>
        <v>1</v>
      </c>
    </row>
    <row r="237" spans="5:19" x14ac:dyDescent="0.3">
      <c r="E237" s="24">
        <f t="shared" si="46"/>
        <v>236</v>
      </c>
      <c r="F237" s="108">
        <v>43805</v>
      </c>
      <c r="G237" s="109">
        <v>3.1722000000000001</v>
      </c>
      <c r="H237" s="28">
        <f t="shared" si="47"/>
        <v>3.1722000000000001</v>
      </c>
      <c r="I237" s="7">
        <f t="shared" si="48"/>
        <v>0</v>
      </c>
      <c r="J237" s="7">
        <f t="shared" si="49"/>
        <v>0</v>
      </c>
      <c r="K237" s="7">
        <f t="shared" si="50"/>
        <v>0</v>
      </c>
      <c r="L237" s="25">
        <f t="shared" si="51"/>
        <v>0</v>
      </c>
      <c r="M237" s="7">
        <f t="shared" ca="1" si="40"/>
        <v>3.1600666666666668</v>
      </c>
      <c r="N237" s="7">
        <f t="shared" ca="1" si="42"/>
        <v>1.2133333333333329E-2</v>
      </c>
      <c r="O237" s="7">
        <f t="shared" ca="1" si="43"/>
        <v>1.4721777777777767E-4</v>
      </c>
      <c r="P237" s="7">
        <f t="shared" ca="1" si="44"/>
        <v>1.2133333333333329E-2</v>
      </c>
      <c r="Q237" s="25">
        <f t="shared" ca="1" si="45"/>
        <v>3.824895445852509E-3</v>
      </c>
      <c r="R237" s="26">
        <f t="shared" ca="1" si="41"/>
        <v>1.268140063665303E-2</v>
      </c>
      <c r="S237" s="27">
        <f t="shared" ca="1" si="52"/>
        <v>0</v>
      </c>
    </row>
    <row r="238" spans="5:19" x14ac:dyDescent="0.3">
      <c r="E238" s="24">
        <f t="shared" si="46"/>
        <v>237</v>
      </c>
      <c r="F238" s="108">
        <v>43808</v>
      </c>
      <c r="G238" s="109">
        <v>3.1175000000000002</v>
      </c>
      <c r="H238" s="28">
        <f t="shared" si="47"/>
        <v>3.1722000000000001</v>
      </c>
      <c r="I238" s="7">
        <f t="shared" si="48"/>
        <v>-5.4699999999999971E-2</v>
      </c>
      <c r="J238" s="7">
        <f t="shared" si="49"/>
        <v>2.9920899999999967E-3</v>
      </c>
      <c r="K238" s="7">
        <f t="shared" si="50"/>
        <v>5.4699999999999971E-2</v>
      </c>
      <c r="L238" s="25">
        <f t="shared" si="51"/>
        <v>1.7546110665597425E-2</v>
      </c>
      <c r="M238" s="7">
        <f t="shared" ca="1" si="40"/>
        <v>3.1631</v>
      </c>
      <c r="N238" s="7">
        <f t="shared" ca="1" si="42"/>
        <v>-4.5599999999999863E-2</v>
      </c>
      <c r="O238" s="7">
        <f t="shared" ca="1" si="43"/>
        <v>2.0793599999999876E-3</v>
      </c>
      <c r="P238" s="7">
        <f t="shared" ca="1" si="44"/>
        <v>4.5599999999999863E-2</v>
      </c>
      <c r="Q238" s="25">
        <f t="shared" ca="1" si="45"/>
        <v>1.4627105052125056E-2</v>
      </c>
      <c r="R238" s="26">
        <f t="shared" ca="1" si="41"/>
        <v>-4.5051932696680161E-2</v>
      </c>
      <c r="S238" s="27">
        <f t="shared" ca="1" si="52"/>
        <v>1</v>
      </c>
    </row>
    <row r="239" spans="5:19" x14ac:dyDescent="0.3">
      <c r="E239" s="24">
        <f t="shared" si="46"/>
        <v>238</v>
      </c>
      <c r="F239" s="108">
        <v>43809</v>
      </c>
      <c r="G239" s="109">
        <v>3.1175000000000002</v>
      </c>
      <c r="H239" s="28">
        <f t="shared" si="47"/>
        <v>3.1175000000000002</v>
      </c>
      <c r="I239" s="7">
        <f t="shared" si="48"/>
        <v>0</v>
      </c>
      <c r="J239" s="7">
        <f t="shared" si="49"/>
        <v>0</v>
      </c>
      <c r="K239" s="7">
        <f t="shared" si="50"/>
        <v>0</v>
      </c>
      <c r="L239" s="25">
        <f t="shared" si="51"/>
        <v>0</v>
      </c>
      <c r="M239" s="7">
        <f t="shared" ca="1" si="40"/>
        <v>3.1539666666666668</v>
      </c>
      <c r="N239" s="7">
        <f t="shared" ca="1" si="42"/>
        <v>-3.6466666666666647E-2</v>
      </c>
      <c r="O239" s="7">
        <f t="shared" ca="1" si="43"/>
        <v>1.3298177777777763E-3</v>
      </c>
      <c r="P239" s="7">
        <f t="shared" ca="1" si="44"/>
        <v>3.6466666666666647E-2</v>
      </c>
      <c r="Q239" s="25">
        <f t="shared" ca="1" si="45"/>
        <v>1.1697407110398282E-2</v>
      </c>
      <c r="R239" s="26">
        <f t="shared" ca="1" si="41"/>
        <v>-3.5918599363346945E-2</v>
      </c>
      <c r="S239" s="27">
        <f t="shared" ca="1" si="52"/>
        <v>0</v>
      </c>
    </row>
    <row r="240" spans="5:19" x14ac:dyDescent="0.3">
      <c r="E240" s="24">
        <f t="shared" si="46"/>
        <v>239</v>
      </c>
      <c r="F240" s="108">
        <v>43810</v>
      </c>
      <c r="G240" s="109">
        <v>3.1631</v>
      </c>
      <c r="H240" s="28">
        <f t="shared" si="47"/>
        <v>3.1175000000000002</v>
      </c>
      <c r="I240" s="7">
        <f t="shared" si="48"/>
        <v>4.5599999999999863E-2</v>
      </c>
      <c r="J240" s="7">
        <f t="shared" si="49"/>
        <v>2.0793599999999876E-3</v>
      </c>
      <c r="K240" s="7">
        <f t="shared" si="50"/>
        <v>4.5599999999999863E-2</v>
      </c>
      <c r="L240" s="25">
        <f t="shared" si="51"/>
        <v>1.4416237235623238E-2</v>
      </c>
      <c r="M240" s="7">
        <f t="shared" ca="1" si="40"/>
        <v>3.135733333333333</v>
      </c>
      <c r="N240" s="7">
        <f t="shared" ca="1" si="42"/>
        <v>2.7366666666666983E-2</v>
      </c>
      <c r="O240" s="7">
        <f t="shared" ca="1" si="43"/>
        <v>7.4893444444446174E-4</v>
      </c>
      <c r="P240" s="7">
        <f t="shared" ca="1" si="44"/>
        <v>2.7366666666666983E-2</v>
      </c>
      <c r="Q240" s="25">
        <f t="shared" ca="1" si="45"/>
        <v>8.6518499783968198E-3</v>
      </c>
      <c r="R240" s="26">
        <f t="shared" ca="1" si="41"/>
        <v>2.7914733969986685E-2</v>
      </c>
      <c r="S240" s="27">
        <f t="shared" ca="1" si="52"/>
        <v>1</v>
      </c>
    </row>
    <row r="241" spans="5:19" x14ac:dyDescent="0.3">
      <c r="E241" s="24">
        <f t="shared" si="46"/>
        <v>240</v>
      </c>
      <c r="F241" s="108">
        <v>43811</v>
      </c>
      <c r="G241" s="109">
        <v>3.2542</v>
      </c>
      <c r="H241" s="28">
        <f t="shared" si="47"/>
        <v>3.1631</v>
      </c>
      <c r="I241" s="7">
        <f t="shared" si="48"/>
        <v>9.1099999999999959E-2</v>
      </c>
      <c r="J241" s="7">
        <f t="shared" si="49"/>
        <v>8.2992099999999926E-3</v>
      </c>
      <c r="K241" s="7">
        <f t="shared" si="50"/>
        <v>9.1099999999999959E-2</v>
      </c>
      <c r="L241" s="25">
        <f t="shared" si="51"/>
        <v>2.799459160469546E-2</v>
      </c>
      <c r="M241" s="7">
        <f t="shared" ca="1" si="40"/>
        <v>3.1326999999999998</v>
      </c>
      <c r="N241" s="7">
        <f t="shared" ca="1" si="42"/>
        <v>0.12150000000000016</v>
      </c>
      <c r="O241" s="7">
        <f t="shared" ca="1" si="43"/>
        <v>1.4762250000000039E-2</v>
      </c>
      <c r="P241" s="7">
        <f t="shared" ca="1" si="44"/>
        <v>0.12150000000000016</v>
      </c>
      <c r="Q241" s="25">
        <f t="shared" ca="1" si="45"/>
        <v>3.7336365312519257E-2</v>
      </c>
      <c r="R241" s="26">
        <f t="shared" ca="1" si="41"/>
        <v>0.12204806730331987</v>
      </c>
      <c r="S241" s="27">
        <f t="shared" ca="1" si="52"/>
        <v>0</v>
      </c>
    </row>
    <row r="242" spans="5:19" x14ac:dyDescent="0.3">
      <c r="E242" s="24">
        <f t="shared" si="46"/>
        <v>241</v>
      </c>
      <c r="F242" s="108">
        <v>43812</v>
      </c>
      <c r="G242" s="109">
        <v>3.2086999999999999</v>
      </c>
      <c r="H242" s="28">
        <f t="shared" si="47"/>
        <v>3.2542</v>
      </c>
      <c r="I242" s="7">
        <f t="shared" si="48"/>
        <v>-4.5500000000000096E-2</v>
      </c>
      <c r="J242" s="7">
        <f t="shared" si="49"/>
        <v>2.0702500000000087E-3</v>
      </c>
      <c r="K242" s="7">
        <f t="shared" si="50"/>
        <v>4.5500000000000096E-2</v>
      </c>
      <c r="L242" s="25">
        <f t="shared" si="51"/>
        <v>1.4180197587808177E-2</v>
      </c>
      <c r="M242" s="7">
        <f t="shared" ca="1" si="40"/>
        <v>3.178266666666667</v>
      </c>
      <c r="N242" s="7">
        <f t="shared" ca="1" si="42"/>
        <v>3.0433333333332868E-2</v>
      </c>
      <c r="O242" s="7">
        <f t="shared" ca="1" si="43"/>
        <v>9.2618777777774951E-4</v>
      </c>
      <c r="P242" s="7">
        <f t="shared" ca="1" si="44"/>
        <v>3.0433333333332868E-2</v>
      </c>
      <c r="Q242" s="25">
        <f t="shared" ca="1" si="45"/>
        <v>9.4846303279623734E-3</v>
      </c>
      <c r="R242" s="26">
        <f t="shared" ca="1" si="41"/>
        <v>3.098140063665257E-2</v>
      </c>
      <c r="S242" s="27">
        <f t="shared" ca="1" si="52"/>
        <v>0</v>
      </c>
    </row>
    <row r="243" spans="5:19" x14ac:dyDescent="0.3">
      <c r="E243" s="24">
        <f t="shared" si="46"/>
        <v>242</v>
      </c>
      <c r="F243" s="108">
        <v>43815</v>
      </c>
      <c r="G243" s="109">
        <v>3.2725</v>
      </c>
      <c r="H243" s="28">
        <f t="shared" si="47"/>
        <v>3.2086999999999999</v>
      </c>
      <c r="I243" s="7">
        <f t="shared" si="48"/>
        <v>6.3800000000000079E-2</v>
      </c>
      <c r="J243" s="7">
        <f t="shared" si="49"/>
        <v>4.0704400000000102E-3</v>
      </c>
      <c r="K243" s="7">
        <f t="shared" si="50"/>
        <v>6.3800000000000079E-2</v>
      </c>
      <c r="L243" s="25">
        <f t="shared" si="51"/>
        <v>1.9495798319327757E-2</v>
      </c>
      <c r="M243" s="7">
        <f t="shared" ca="1" si="40"/>
        <v>3.2086666666666663</v>
      </c>
      <c r="N243" s="7">
        <f t="shared" ca="1" si="42"/>
        <v>6.3833333333333631E-2</v>
      </c>
      <c r="O243" s="7">
        <f t="shared" ca="1" si="43"/>
        <v>4.0746944444444823E-3</v>
      </c>
      <c r="P243" s="7">
        <f t="shared" ca="1" si="44"/>
        <v>6.3833333333333631E-2</v>
      </c>
      <c r="Q243" s="25">
        <f t="shared" ca="1" si="45"/>
        <v>1.9505984211866657E-2</v>
      </c>
      <c r="R243" s="26">
        <f t="shared" ca="1" si="41"/>
        <v>6.4381400636653333E-2</v>
      </c>
      <c r="S243" s="27">
        <f t="shared" ca="1" si="52"/>
        <v>0</v>
      </c>
    </row>
    <row r="244" spans="5:19" x14ac:dyDescent="0.3">
      <c r="E244" s="24">
        <f t="shared" si="46"/>
        <v>243</v>
      </c>
      <c r="F244" s="108">
        <v>43816</v>
      </c>
      <c r="G244" s="109">
        <v>3.2816000000000001</v>
      </c>
      <c r="H244" s="28">
        <f t="shared" si="47"/>
        <v>3.2725</v>
      </c>
      <c r="I244" s="7">
        <f t="shared" si="48"/>
        <v>9.100000000000108E-3</v>
      </c>
      <c r="J244" s="7">
        <f t="shared" si="49"/>
        <v>8.2810000000001967E-5</v>
      </c>
      <c r="K244" s="7">
        <f t="shared" si="50"/>
        <v>9.100000000000108E-3</v>
      </c>
      <c r="L244" s="25">
        <f t="shared" si="51"/>
        <v>2.7730375426621491E-3</v>
      </c>
      <c r="M244" s="7">
        <f t="shared" ca="1" si="40"/>
        <v>3.245133333333333</v>
      </c>
      <c r="N244" s="7">
        <f t="shared" ca="1" si="42"/>
        <v>3.6466666666667091E-2</v>
      </c>
      <c r="O244" s="7">
        <f t="shared" ca="1" si="43"/>
        <v>1.3298177777778088E-3</v>
      </c>
      <c r="P244" s="7">
        <f t="shared" ca="1" si="44"/>
        <v>3.6466666666667091E-2</v>
      </c>
      <c r="Q244" s="25">
        <f t="shared" ca="1" si="45"/>
        <v>1.1112465464001429E-2</v>
      </c>
      <c r="R244" s="26">
        <f t="shared" ca="1" si="41"/>
        <v>3.7014733969986793E-2</v>
      </c>
      <c r="S244" s="27">
        <f t="shared" ca="1" si="52"/>
        <v>0</v>
      </c>
    </row>
    <row r="245" spans="5:19" x14ac:dyDescent="0.3">
      <c r="E245" s="24">
        <f t="shared" si="46"/>
        <v>244</v>
      </c>
      <c r="F245" s="108">
        <v>43817</v>
      </c>
      <c r="G245" s="109">
        <v>3.2816000000000001</v>
      </c>
      <c r="H245" s="28">
        <f t="shared" si="47"/>
        <v>3.2816000000000001</v>
      </c>
      <c r="I245" s="7">
        <f t="shared" si="48"/>
        <v>0</v>
      </c>
      <c r="J245" s="7">
        <f t="shared" si="49"/>
        <v>0</v>
      </c>
      <c r="K245" s="7">
        <f t="shared" si="50"/>
        <v>0</v>
      </c>
      <c r="L245" s="25">
        <f t="shared" si="51"/>
        <v>0</v>
      </c>
      <c r="M245" s="7">
        <f t="shared" ca="1" si="40"/>
        <v>3.2542666666666662</v>
      </c>
      <c r="N245" s="7">
        <f t="shared" ca="1" si="42"/>
        <v>2.7333333333333876E-2</v>
      </c>
      <c r="O245" s="7">
        <f t="shared" ca="1" si="43"/>
        <v>7.4711111111114075E-4</v>
      </c>
      <c r="P245" s="7">
        <f t="shared" ca="1" si="44"/>
        <v>2.7333333333333876E-2</v>
      </c>
      <c r="Q245" s="25">
        <f t="shared" ca="1" si="45"/>
        <v>8.329270274662931E-3</v>
      </c>
      <c r="R245" s="26">
        <f t="shared" ca="1" si="41"/>
        <v>2.7881400636653578E-2</v>
      </c>
      <c r="S245" s="27">
        <f t="shared" ca="1" si="52"/>
        <v>0</v>
      </c>
    </row>
    <row r="246" spans="5:19" x14ac:dyDescent="0.3">
      <c r="E246" s="24">
        <f t="shared" si="46"/>
        <v>245</v>
      </c>
      <c r="F246" s="108">
        <v>43818</v>
      </c>
      <c r="G246" s="109">
        <v>3.2725</v>
      </c>
      <c r="H246" s="28">
        <f t="shared" si="47"/>
        <v>3.2816000000000001</v>
      </c>
      <c r="I246" s="7">
        <f t="shared" si="48"/>
        <v>-9.100000000000108E-3</v>
      </c>
      <c r="J246" s="7">
        <f t="shared" si="49"/>
        <v>8.2810000000001967E-5</v>
      </c>
      <c r="K246" s="7">
        <f t="shared" si="50"/>
        <v>9.100000000000108E-3</v>
      </c>
      <c r="L246" s="25">
        <f t="shared" si="51"/>
        <v>2.7807486631016374E-3</v>
      </c>
      <c r="M246" s="7">
        <f t="shared" ca="1" si="40"/>
        <v>3.2785666666666664</v>
      </c>
      <c r="N246" s="7">
        <f t="shared" ca="1" si="42"/>
        <v>-6.0666666666664426E-3</v>
      </c>
      <c r="O246" s="7">
        <f t="shared" ca="1" si="43"/>
        <v>3.6804444444441728E-5</v>
      </c>
      <c r="P246" s="7">
        <f t="shared" ca="1" si="44"/>
        <v>6.0666666666664426E-3</v>
      </c>
      <c r="Q246" s="25">
        <f t="shared" ca="1" si="45"/>
        <v>1.8538324420676678E-3</v>
      </c>
      <c r="R246" s="26">
        <f t="shared" ca="1" si="41"/>
        <v>-5.5185993633467424E-3</v>
      </c>
      <c r="S246" s="27">
        <f t="shared" ca="1" si="52"/>
        <v>1</v>
      </c>
    </row>
    <row r="247" spans="5:19" x14ac:dyDescent="0.3">
      <c r="E247" s="24">
        <f t="shared" si="46"/>
        <v>246</v>
      </c>
      <c r="F247" s="108">
        <v>43819</v>
      </c>
      <c r="G247" s="109">
        <v>3.2907000000000002</v>
      </c>
      <c r="H247" s="28">
        <f t="shared" si="47"/>
        <v>3.2725</v>
      </c>
      <c r="I247" s="7">
        <f t="shared" si="48"/>
        <v>1.8200000000000216E-2</v>
      </c>
      <c r="J247" s="7">
        <f t="shared" si="49"/>
        <v>3.3124000000000787E-4</v>
      </c>
      <c r="K247" s="7">
        <f t="shared" si="50"/>
        <v>1.8200000000000216E-2</v>
      </c>
      <c r="L247" s="25">
        <f t="shared" si="51"/>
        <v>5.5307381408211675E-3</v>
      </c>
      <c r="M247" s="7">
        <f t="shared" ca="1" si="40"/>
        <v>3.2785666666666664</v>
      </c>
      <c r="N247" s="7">
        <f t="shared" ca="1" si="42"/>
        <v>1.2133333333333773E-2</v>
      </c>
      <c r="O247" s="7">
        <f t="shared" ca="1" si="43"/>
        <v>1.4721777777778846E-4</v>
      </c>
      <c r="P247" s="7">
        <f t="shared" ca="1" si="44"/>
        <v>1.2133333333333773E-2</v>
      </c>
      <c r="Q247" s="25">
        <f t="shared" ca="1" si="45"/>
        <v>3.6871587605475349E-3</v>
      </c>
      <c r="R247" s="26">
        <f t="shared" ca="1" si="41"/>
        <v>1.2681400636653474E-2</v>
      </c>
      <c r="S247" s="27">
        <f t="shared" ca="1" si="52"/>
        <v>1</v>
      </c>
    </row>
    <row r="248" spans="5:19" x14ac:dyDescent="0.3">
      <c r="E248" s="24">
        <f t="shared" si="46"/>
        <v>247</v>
      </c>
      <c r="F248" s="108">
        <v>43822</v>
      </c>
      <c r="G248" s="109">
        <v>3.3180000000000001</v>
      </c>
      <c r="H248" s="28">
        <f t="shared" si="47"/>
        <v>3.2907000000000002</v>
      </c>
      <c r="I248" s="7">
        <f t="shared" si="48"/>
        <v>2.729999999999988E-2</v>
      </c>
      <c r="J248" s="7">
        <f t="shared" si="49"/>
        <v>7.452899999999934E-4</v>
      </c>
      <c r="K248" s="7">
        <f t="shared" si="50"/>
        <v>2.729999999999988E-2</v>
      </c>
      <c r="L248" s="25">
        <f t="shared" si="51"/>
        <v>8.2278481012657868E-3</v>
      </c>
      <c r="M248" s="7">
        <f t="shared" ca="1" si="40"/>
        <v>3.2815999999999996</v>
      </c>
      <c r="N248" s="7">
        <f t="shared" ca="1" si="42"/>
        <v>3.6400000000000432E-2</v>
      </c>
      <c r="O248" s="7">
        <f t="shared" ca="1" si="43"/>
        <v>1.3249600000000315E-3</v>
      </c>
      <c r="P248" s="7">
        <f t="shared" ca="1" si="44"/>
        <v>3.6400000000000432E-2</v>
      </c>
      <c r="Q248" s="25">
        <f t="shared" ca="1" si="45"/>
        <v>1.0970464135021228E-2</v>
      </c>
      <c r="R248" s="26">
        <f t="shared" ca="1" si="41"/>
        <v>3.6948067303320134E-2</v>
      </c>
      <c r="S248" s="27">
        <f t="shared" ca="1" si="52"/>
        <v>0</v>
      </c>
    </row>
    <row r="249" spans="5:19" x14ac:dyDescent="0.3">
      <c r="E249" s="24">
        <f t="shared" si="46"/>
        <v>248</v>
      </c>
      <c r="F249" s="108">
        <v>43823</v>
      </c>
      <c r="G249" s="109">
        <v>3.3089</v>
      </c>
      <c r="H249" s="28">
        <f t="shared" si="47"/>
        <v>3.3180000000000001</v>
      </c>
      <c r="I249" s="7">
        <f t="shared" si="48"/>
        <v>-9.100000000000108E-3</v>
      </c>
      <c r="J249" s="7">
        <f t="shared" si="49"/>
        <v>8.2810000000001967E-5</v>
      </c>
      <c r="K249" s="7">
        <f t="shared" si="50"/>
        <v>9.100000000000108E-3</v>
      </c>
      <c r="L249" s="25">
        <f t="shared" si="51"/>
        <v>2.7501586629998212E-3</v>
      </c>
      <c r="M249" s="7">
        <f t="shared" ca="1" si="40"/>
        <v>3.2937333333333334</v>
      </c>
      <c r="N249" s="7">
        <f t="shared" ca="1" si="42"/>
        <v>1.5166666666666551E-2</v>
      </c>
      <c r="O249" s="7">
        <f t="shared" ca="1" si="43"/>
        <v>2.3002777777777426E-4</v>
      </c>
      <c r="P249" s="7">
        <f t="shared" ca="1" si="44"/>
        <v>1.5166666666666551E-2</v>
      </c>
      <c r="Q249" s="25">
        <f t="shared" ca="1" si="45"/>
        <v>4.5835977716662795E-3</v>
      </c>
      <c r="R249" s="26">
        <f t="shared" ca="1" si="41"/>
        <v>1.5714733969986253E-2</v>
      </c>
      <c r="S249" s="27">
        <f t="shared" ca="1" si="52"/>
        <v>0</v>
      </c>
    </row>
    <row r="250" spans="5:19" x14ac:dyDescent="0.3">
      <c r="E250" s="24">
        <f t="shared" si="46"/>
        <v>249</v>
      </c>
      <c r="F250" s="108">
        <v>43825</v>
      </c>
      <c r="G250" s="109">
        <v>3.2997999999999998</v>
      </c>
      <c r="H250" s="28">
        <f t="shared" si="47"/>
        <v>3.3089</v>
      </c>
      <c r="I250" s="7">
        <f t="shared" si="48"/>
        <v>-9.100000000000108E-3</v>
      </c>
      <c r="J250" s="7">
        <f t="shared" si="49"/>
        <v>8.2810000000001967E-5</v>
      </c>
      <c r="K250" s="7">
        <f t="shared" si="50"/>
        <v>9.100000000000108E-3</v>
      </c>
      <c r="L250" s="25">
        <f t="shared" si="51"/>
        <v>2.7577428935087302E-3</v>
      </c>
      <c r="M250" s="7">
        <f t="shared" ca="1" si="40"/>
        <v>3.3058666666666667</v>
      </c>
      <c r="N250" s="7">
        <f t="shared" ca="1" si="42"/>
        <v>-6.0666666666668867E-3</v>
      </c>
      <c r="O250" s="7">
        <f t="shared" ca="1" si="43"/>
        <v>3.6804444444447115E-5</v>
      </c>
      <c r="P250" s="7">
        <f t="shared" ca="1" si="44"/>
        <v>6.0666666666668867E-3</v>
      </c>
      <c r="Q250" s="25">
        <f t="shared" ca="1" si="45"/>
        <v>1.8384952623391984E-3</v>
      </c>
      <c r="R250" s="26">
        <f t="shared" ca="1" si="41"/>
        <v>-5.5185993633471864E-3</v>
      </c>
      <c r="S250" s="27">
        <f t="shared" ca="1" si="52"/>
        <v>1</v>
      </c>
    </row>
    <row r="251" spans="5:19" x14ac:dyDescent="0.3">
      <c r="E251" s="24">
        <f t="shared" si="46"/>
        <v>250</v>
      </c>
      <c r="F251" s="108">
        <v>43826</v>
      </c>
      <c r="G251" s="109">
        <v>3.3089</v>
      </c>
      <c r="H251" s="28">
        <f t="shared" si="47"/>
        <v>3.2997999999999998</v>
      </c>
      <c r="I251" s="7">
        <f t="shared" si="48"/>
        <v>9.100000000000108E-3</v>
      </c>
      <c r="J251" s="7">
        <f t="shared" si="49"/>
        <v>8.2810000000001967E-5</v>
      </c>
      <c r="K251" s="7">
        <f t="shared" si="50"/>
        <v>9.100000000000108E-3</v>
      </c>
      <c r="L251" s="25">
        <f t="shared" si="51"/>
        <v>2.7501586629998212E-3</v>
      </c>
      <c r="M251" s="7">
        <f t="shared" ca="1" si="40"/>
        <v>3.3089</v>
      </c>
      <c r="N251" s="7">
        <f t="shared" ca="1" si="42"/>
        <v>0</v>
      </c>
      <c r="O251" s="7">
        <f t="shared" ca="1" si="43"/>
        <v>0</v>
      </c>
      <c r="P251" s="7">
        <f t="shared" ca="1" si="44"/>
        <v>0</v>
      </c>
      <c r="Q251" s="25">
        <f t="shared" ca="1" si="45"/>
        <v>0</v>
      </c>
      <c r="R251" s="26">
        <f t="shared" ca="1" si="41"/>
        <v>5.4806730331970037E-4</v>
      </c>
      <c r="S251" s="27">
        <f t="shared" ca="1" si="52"/>
        <v>0</v>
      </c>
    </row>
    <row r="252" spans="5:19" x14ac:dyDescent="0.3">
      <c r="E252" s="24">
        <f t="shared" si="46"/>
        <v>251</v>
      </c>
      <c r="F252" s="108">
        <v>43829</v>
      </c>
      <c r="G252" s="109">
        <v>3.3635999999999999</v>
      </c>
      <c r="H252" s="28">
        <f t="shared" si="47"/>
        <v>3.3089</v>
      </c>
      <c r="I252" s="7">
        <f t="shared" si="48"/>
        <v>5.4699999999999971E-2</v>
      </c>
      <c r="J252" s="7">
        <f t="shared" si="49"/>
        <v>2.9920899999999967E-3</v>
      </c>
      <c r="K252" s="7">
        <f t="shared" si="50"/>
        <v>5.4699999999999971E-2</v>
      </c>
      <c r="L252" s="25">
        <f t="shared" si="51"/>
        <v>1.6262337971221303E-2</v>
      </c>
      <c r="M252" s="7">
        <f t="shared" ca="1" si="40"/>
        <v>3.3058666666666667</v>
      </c>
      <c r="N252" s="7">
        <f t="shared" ca="1" si="42"/>
        <v>5.7733333333333192E-2</v>
      </c>
      <c r="O252" s="7">
        <f t="shared" ca="1" si="43"/>
        <v>3.3331377777777614E-3</v>
      </c>
      <c r="P252" s="7">
        <f t="shared" ca="1" si="44"/>
        <v>5.7733333333333192E-2</v>
      </c>
      <c r="Q252" s="25">
        <f t="shared" ca="1" si="45"/>
        <v>1.7164149522337135E-2</v>
      </c>
      <c r="R252" s="26">
        <f t="shared" ca="1" si="41"/>
        <v>5.8281400636652894E-2</v>
      </c>
      <c r="S252" s="27">
        <f t="shared" ca="1" si="52"/>
        <v>0</v>
      </c>
    </row>
    <row r="253" spans="5:19" x14ac:dyDescent="0.3">
      <c r="E253" s="24">
        <f t="shared" si="46"/>
        <v>252</v>
      </c>
      <c r="F253" s="108">
        <v>43830</v>
      </c>
      <c r="G253" s="109">
        <v>3.3818999999999999</v>
      </c>
      <c r="H253" s="28">
        <f t="shared" si="47"/>
        <v>3.3635999999999999</v>
      </c>
      <c r="I253" s="7">
        <f t="shared" si="48"/>
        <v>1.8299999999999983E-2</v>
      </c>
      <c r="J253" s="7">
        <f t="shared" si="49"/>
        <v>3.3488999999999936E-4</v>
      </c>
      <c r="K253" s="7">
        <f t="shared" si="50"/>
        <v>1.8299999999999983E-2</v>
      </c>
      <c r="L253" s="25">
        <f t="shared" si="51"/>
        <v>5.4111594074336862E-3</v>
      </c>
      <c r="M253" s="7">
        <f t="shared" ca="1" si="40"/>
        <v>3.3241000000000001</v>
      </c>
      <c r="N253" s="7">
        <f t="shared" ca="1" si="42"/>
        <v>5.7799999999999851E-2</v>
      </c>
      <c r="O253" s="7">
        <f t="shared" ca="1" si="43"/>
        <v>3.340839999999983E-3</v>
      </c>
      <c r="P253" s="7">
        <f t="shared" ca="1" si="44"/>
        <v>5.7799999999999851E-2</v>
      </c>
      <c r="Q253" s="25">
        <f t="shared" ca="1" si="45"/>
        <v>1.7090984357905275E-2</v>
      </c>
      <c r="R253" s="26">
        <f t="shared" ca="1" si="41"/>
        <v>5.8348067303319553E-2</v>
      </c>
      <c r="S253" s="27">
        <f t="shared" ca="1" si="52"/>
        <v>0</v>
      </c>
    </row>
    <row r="254" spans="5:19" x14ac:dyDescent="0.3">
      <c r="E254" s="24">
        <f t="shared" si="46"/>
        <v>253</v>
      </c>
      <c r="F254" s="108">
        <v>43832</v>
      </c>
      <c r="G254" s="109">
        <v>3.5276999999999998</v>
      </c>
      <c r="H254" s="28">
        <f t="shared" si="47"/>
        <v>3.3818999999999999</v>
      </c>
      <c r="I254" s="7">
        <f t="shared" si="48"/>
        <v>0.14579999999999993</v>
      </c>
      <c r="J254" s="7">
        <f t="shared" si="49"/>
        <v>2.125763999999998E-2</v>
      </c>
      <c r="K254" s="7">
        <f t="shared" si="50"/>
        <v>0.14579999999999993</v>
      </c>
      <c r="L254" s="25">
        <f t="shared" si="51"/>
        <v>4.1330045071859833E-2</v>
      </c>
      <c r="M254" s="7">
        <f t="shared" ca="1" si="40"/>
        <v>3.3514666666666666</v>
      </c>
      <c r="N254" s="7">
        <f t="shared" ca="1" si="42"/>
        <v>0.17623333333333324</v>
      </c>
      <c r="O254" s="7">
        <f t="shared" ca="1" si="43"/>
        <v>3.1058187777777746E-2</v>
      </c>
      <c r="P254" s="7">
        <f t="shared" ca="1" si="44"/>
        <v>0.17623333333333324</v>
      </c>
      <c r="Q254" s="25">
        <f t="shared" ca="1" si="45"/>
        <v>4.9957006926136929E-2</v>
      </c>
      <c r="R254" s="26">
        <f t="shared" ca="1" si="41"/>
        <v>0.17678140063665293</v>
      </c>
      <c r="S254" s="27">
        <f t="shared" ca="1" si="52"/>
        <v>0</v>
      </c>
    </row>
    <row r="255" spans="5:19" x14ac:dyDescent="0.3">
      <c r="E255" s="24">
        <f t="shared" si="46"/>
        <v>254</v>
      </c>
      <c r="F255" s="108">
        <v>43833</v>
      </c>
      <c r="G255" s="109">
        <v>3.4729999999999999</v>
      </c>
      <c r="H255" s="28">
        <f t="shared" si="47"/>
        <v>3.5276999999999998</v>
      </c>
      <c r="I255" s="7">
        <f t="shared" si="48"/>
        <v>-5.4699999999999971E-2</v>
      </c>
      <c r="J255" s="7">
        <f t="shared" si="49"/>
        <v>2.9920899999999967E-3</v>
      </c>
      <c r="K255" s="7">
        <f t="shared" si="50"/>
        <v>5.4699999999999971E-2</v>
      </c>
      <c r="L255" s="25">
        <f t="shared" si="51"/>
        <v>1.5750071983875603E-2</v>
      </c>
      <c r="M255" s="7">
        <f t="shared" ca="1" si="40"/>
        <v>3.4243999999999999</v>
      </c>
      <c r="N255" s="7">
        <f t="shared" ca="1" si="42"/>
        <v>4.8599999999999977E-2</v>
      </c>
      <c r="O255" s="7">
        <f t="shared" ca="1" si="43"/>
        <v>2.3619599999999976E-3</v>
      </c>
      <c r="P255" s="7">
        <f t="shared" ca="1" si="44"/>
        <v>4.8599999999999977E-2</v>
      </c>
      <c r="Q255" s="25">
        <f t="shared" ca="1" si="45"/>
        <v>1.3993665418946149E-2</v>
      </c>
      <c r="R255" s="26">
        <f t="shared" ca="1" si="41"/>
        <v>4.9148067303319679E-2</v>
      </c>
      <c r="S255" s="27">
        <f t="shared" ca="1" si="52"/>
        <v>0</v>
      </c>
    </row>
    <row r="256" spans="5:19" x14ac:dyDescent="0.3">
      <c r="E256" s="24">
        <f t="shared" si="46"/>
        <v>255</v>
      </c>
      <c r="F256" s="108">
        <v>43836</v>
      </c>
      <c r="G256" s="109">
        <v>3.5914999999999999</v>
      </c>
      <c r="H256" s="28">
        <f t="shared" si="47"/>
        <v>3.4729999999999999</v>
      </c>
      <c r="I256" s="7">
        <f t="shared" si="48"/>
        <v>0.11850000000000005</v>
      </c>
      <c r="J256" s="7">
        <f t="shared" si="49"/>
        <v>1.4042250000000011E-2</v>
      </c>
      <c r="K256" s="7">
        <f t="shared" si="50"/>
        <v>0.11850000000000005</v>
      </c>
      <c r="L256" s="25">
        <f t="shared" si="51"/>
        <v>3.2994570513712948E-2</v>
      </c>
      <c r="M256" s="7">
        <f t="shared" ca="1" si="40"/>
        <v>3.4608666666666665</v>
      </c>
      <c r="N256" s="7">
        <f t="shared" ca="1" si="42"/>
        <v>0.13063333333333338</v>
      </c>
      <c r="O256" s="7">
        <f t="shared" ca="1" si="43"/>
        <v>1.706506777777779E-2</v>
      </c>
      <c r="P256" s="7">
        <f t="shared" ca="1" si="44"/>
        <v>0.13063333333333338</v>
      </c>
      <c r="Q256" s="25">
        <f t="shared" ca="1" si="45"/>
        <v>3.6372917536776662E-2</v>
      </c>
      <c r="R256" s="26">
        <f t="shared" ca="1" si="41"/>
        <v>0.13118140063665307</v>
      </c>
      <c r="S256" s="27">
        <f t="shared" ca="1" si="52"/>
        <v>0</v>
      </c>
    </row>
    <row r="257" spans="5:19" x14ac:dyDescent="0.3">
      <c r="E257" s="24">
        <f t="shared" si="46"/>
        <v>256</v>
      </c>
      <c r="F257" s="108">
        <v>43837</v>
      </c>
      <c r="G257" s="109">
        <v>3.6006</v>
      </c>
      <c r="H257" s="28">
        <f t="shared" si="47"/>
        <v>3.5914999999999999</v>
      </c>
      <c r="I257" s="7">
        <f t="shared" si="48"/>
        <v>9.100000000000108E-3</v>
      </c>
      <c r="J257" s="7">
        <f t="shared" si="49"/>
        <v>8.2810000000001967E-5</v>
      </c>
      <c r="K257" s="7">
        <f t="shared" si="50"/>
        <v>9.100000000000108E-3</v>
      </c>
      <c r="L257" s="25">
        <f t="shared" si="51"/>
        <v>2.5273565516858603E-3</v>
      </c>
      <c r="M257" s="7">
        <f t="shared" ca="1" si="40"/>
        <v>3.5307333333333335</v>
      </c>
      <c r="N257" s="7">
        <f t="shared" ca="1" si="42"/>
        <v>6.9866666666666521E-2</v>
      </c>
      <c r="O257" s="7">
        <f t="shared" ca="1" si="43"/>
        <v>4.8813511111110907E-3</v>
      </c>
      <c r="P257" s="7">
        <f t="shared" ca="1" si="44"/>
        <v>6.9866666666666521E-2</v>
      </c>
      <c r="Q257" s="25">
        <f t="shared" ca="1" si="45"/>
        <v>1.9404173378510949E-2</v>
      </c>
      <c r="R257" s="26">
        <f t="shared" ca="1" si="41"/>
        <v>7.0414733969986223E-2</v>
      </c>
      <c r="S257" s="27">
        <f t="shared" ca="1" si="52"/>
        <v>0</v>
      </c>
    </row>
    <row r="258" spans="5:19" x14ac:dyDescent="0.3">
      <c r="E258" s="24">
        <f t="shared" si="46"/>
        <v>257</v>
      </c>
      <c r="F258" s="108">
        <v>43838</v>
      </c>
      <c r="G258" s="109">
        <v>3.6644000000000001</v>
      </c>
      <c r="H258" s="28">
        <f t="shared" si="47"/>
        <v>3.6006</v>
      </c>
      <c r="I258" s="7">
        <f t="shared" si="48"/>
        <v>6.3800000000000079E-2</v>
      </c>
      <c r="J258" s="7">
        <f t="shared" si="49"/>
        <v>4.0704400000000102E-3</v>
      </c>
      <c r="K258" s="7">
        <f t="shared" si="50"/>
        <v>6.3800000000000079E-2</v>
      </c>
      <c r="L258" s="25">
        <f t="shared" si="51"/>
        <v>1.7410763017137888E-2</v>
      </c>
      <c r="M258" s="7">
        <f t="shared" ref="M258:M321" ca="1" si="53">IF(E258&lt;=span,G258,AVERAGE(OFFSET(G258,-span,0,span,1)))</f>
        <v>3.5550333333333328</v>
      </c>
      <c r="N258" s="7">
        <f t="shared" ca="1" si="42"/>
        <v>0.10936666666666728</v>
      </c>
      <c r="O258" s="7">
        <f t="shared" ca="1" si="43"/>
        <v>1.1961067777777912E-2</v>
      </c>
      <c r="P258" s="7">
        <f t="shared" ca="1" si="44"/>
        <v>0.10936666666666728</v>
      </c>
      <c r="Q258" s="25">
        <f t="shared" ca="1" si="45"/>
        <v>2.9845722810464818E-2</v>
      </c>
      <c r="R258" s="26">
        <f t="shared" ref="R258:R321" ca="1" si="54">N258-AVERAGE(ErorrMA)</f>
        <v>0.10991473396998698</v>
      </c>
      <c r="S258" s="27">
        <f t="shared" ca="1" si="52"/>
        <v>0</v>
      </c>
    </row>
    <row r="259" spans="5:19" x14ac:dyDescent="0.3">
      <c r="E259" s="24">
        <f t="shared" si="46"/>
        <v>258</v>
      </c>
      <c r="F259" s="108">
        <v>43839</v>
      </c>
      <c r="G259" s="109">
        <v>3.6553</v>
      </c>
      <c r="H259" s="28">
        <f t="shared" si="47"/>
        <v>3.6644000000000001</v>
      </c>
      <c r="I259" s="7">
        <f t="shared" si="48"/>
        <v>-9.100000000000108E-3</v>
      </c>
      <c r="J259" s="7">
        <f t="shared" si="49"/>
        <v>8.2810000000001967E-5</v>
      </c>
      <c r="K259" s="7">
        <f t="shared" si="50"/>
        <v>9.100000000000108E-3</v>
      </c>
      <c r="L259" s="25">
        <f t="shared" si="51"/>
        <v>2.4895357426203343E-3</v>
      </c>
      <c r="M259" s="7">
        <f t="shared" ca="1" si="53"/>
        <v>3.6188333333333333</v>
      </c>
      <c r="N259" s="7">
        <f t="shared" ref="N259:N322" ca="1" si="55">G259-M259</f>
        <v>3.6466666666666647E-2</v>
      </c>
      <c r="O259" s="7">
        <f t="shared" ref="O259:O322" ca="1" si="56">N259^2</f>
        <v>1.3298177777777763E-3</v>
      </c>
      <c r="P259" s="7">
        <f t="shared" ref="P259:P322" ca="1" si="57">ABS(N259)</f>
        <v>3.6466666666666647E-2</v>
      </c>
      <c r="Q259" s="25">
        <f t="shared" ref="Q259:Q322" ca="1" si="58">P259/G259</f>
        <v>9.976381327570007E-3</v>
      </c>
      <c r="R259" s="26">
        <f t="shared" ca="1" si="54"/>
        <v>3.7014733969986349E-2</v>
      </c>
      <c r="S259" s="27">
        <f t="shared" ca="1" si="52"/>
        <v>0</v>
      </c>
    </row>
    <row r="260" spans="5:19" x14ac:dyDescent="0.3">
      <c r="E260" s="24">
        <f t="shared" ref="E260:E323" si="59">E259+1</f>
        <v>259</v>
      </c>
      <c r="F260" s="108">
        <v>43840</v>
      </c>
      <c r="G260" s="109">
        <v>3.6644000000000001</v>
      </c>
      <c r="H260" s="28">
        <f t="shared" ref="H260:H323" si="60">G259</f>
        <v>3.6553</v>
      </c>
      <c r="I260" s="7">
        <f t="shared" ref="I260:I323" si="61">(G260-H260)</f>
        <v>9.100000000000108E-3</v>
      </c>
      <c r="J260" s="7">
        <f t="shared" ref="J260:J323" si="62">I260^2</f>
        <v>8.2810000000001967E-5</v>
      </c>
      <c r="K260" s="7">
        <f t="shared" ref="K260:K323" si="63">ABS(I260)</f>
        <v>9.100000000000108E-3</v>
      </c>
      <c r="L260" s="25">
        <f t="shared" ref="L260:L323" si="64">K260/G260</f>
        <v>2.483353345704647E-3</v>
      </c>
      <c r="M260" s="7">
        <f t="shared" ca="1" si="53"/>
        <v>3.6401000000000003</v>
      </c>
      <c r="N260" s="7">
        <f t="shared" ca="1" si="55"/>
        <v>2.4299999999999766E-2</v>
      </c>
      <c r="O260" s="7">
        <f t="shared" ca="1" si="56"/>
        <v>5.9048999999998866E-4</v>
      </c>
      <c r="P260" s="7">
        <f t="shared" ca="1" si="57"/>
        <v>2.4299999999999766E-2</v>
      </c>
      <c r="Q260" s="25">
        <f t="shared" ca="1" si="58"/>
        <v>6.6313721209474309E-3</v>
      </c>
      <c r="R260" s="26">
        <f t="shared" ca="1" si="54"/>
        <v>2.4848067303319468E-2</v>
      </c>
      <c r="S260" s="27">
        <f t="shared" ref="S260:S323" ca="1" si="65">IF(N259*N260&lt;0,1,0)</f>
        <v>0</v>
      </c>
    </row>
    <row r="261" spans="5:19" x14ac:dyDescent="0.3">
      <c r="E261" s="24">
        <f t="shared" si="59"/>
        <v>260</v>
      </c>
      <c r="F261" s="108">
        <v>43843</v>
      </c>
      <c r="G261" s="109">
        <v>3.7008999999999999</v>
      </c>
      <c r="H261" s="28">
        <f t="shared" si="60"/>
        <v>3.6644000000000001</v>
      </c>
      <c r="I261" s="7">
        <f t="shared" si="61"/>
        <v>3.6499999999999755E-2</v>
      </c>
      <c r="J261" s="7">
        <f t="shared" si="62"/>
        <v>1.3322499999999821E-3</v>
      </c>
      <c r="K261" s="7">
        <f t="shared" si="63"/>
        <v>3.6499999999999755E-2</v>
      </c>
      <c r="L261" s="25">
        <f t="shared" si="64"/>
        <v>9.8624658866761482E-3</v>
      </c>
      <c r="M261" s="7">
        <f t="shared" ca="1" si="53"/>
        <v>3.6613666666666664</v>
      </c>
      <c r="N261" s="7">
        <f t="shared" ca="1" si="55"/>
        <v>3.953333333333342E-2</v>
      </c>
      <c r="O261" s="7">
        <f t="shared" ca="1" si="56"/>
        <v>1.5628844444444514E-3</v>
      </c>
      <c r="P261" s="7">
        <f t="shared" ca="1" si="57"/>
        <v>3.953333333333342E-2</v>
      </c>
      <c r="Q261" s="25">
        <f t="shared" ca="1" si="58"/>
        <v>1.0682086339358918E-2</v>
      </c>
      <c r="R261" s="26">
        <f t="shared" ca="1" si="54"/>
        <v>4.0081400636653122E-2</v>
      </c>
      <c r="S261" s="27">
        <f t="shared" ca="1" si="65"/>
        <v>0</v>
      </c>
    </row>
    <row r="262" spans="5:19" x14ac:dyDescent="0.3">
      <c r="E262" s="24">
        <f t="shared" si="59"/>
        <v>261</v>
      </c>
      <c r="F262" s="108">
        <v>43844</v>
      </c>
      <c r="G262" s="109">
        <v>3.6553</v>
      </c>
      <c r="H262" s="28">
        <f t="shared" si="60"/>
        <v>3.7008999999999999</v>
      </c>
      <c r="I262" s="7">
        <f t="shared" si="61"/>
        <v>-4.5599999999999863E-2</v>
      </c>
      <c r="J262" s="7">
        <f t="shared" si="62"/>
        <v>2.0793599999999876E-3</v>
      </c>
      <c r="K262" s="7">
        <f t="shared" si="63"/>
        <v>4.5599999999999863E-2</v>
      </c>
      <c r="L262" s="25">
        <f t="shared" si="64"/>
        <v>1.2475036248734677E-2</v>
      </c>
      <c r="M262" s="7">
        <f t="shared" ca="1" si="53"/>
        <v>3.6735333333333333</v>
      </c>
      <c r="N262" s="7">
        <f t="shared" ca="1" si="55"/>
        <v>-1.8233333333333324E-2</v>
      </c>
      <c r="O262" s="7">
        <f t="shared" ca="1" si="56"/>
        <v>3.3245444444444407E-4</v>
      </c>
      <c r="P262" s="7">
        <f t="shared" ca="1" si="57"/>
        <v>1.8233333333333324E-2</v>
      </c>
      <c r="Q262" s="25">
        <f t="shared" ca="1" si="58"/>
        <v>4.9881906637850035E-3</v>
      </c>
      <c r="R262" s="26">
        <f t="shared" ca="1" si="54"/>
        <v>-1.7685266030013622E-2</v>
      </c>
      <c r="S262" s="27">
        <f t="shared" ca="1" si="65"/>
        <v>1</v>
      </c>
    </row>
    <row r="263" spans="5:19" x14ac:dyDescent="0.3">
      <c r="E263" s="24">
        <f t="shared" si="59"/>
        <v>262</v>
      </c>
      <c r="F263" s="108">
        <v>43845</v>
      </c>
      <c r="G263" s="109">
        <v>3.7008999999999999</v>
      </c>
      <c r="H263" s="28">
        <f t="shared" si="60"/>
        <v>3.6553</v>
      </c>
      <c r="I263" s="7">
        <f t="shared" si="61"/>
        <v>4.5599999999999863E-2</v>
      </c>
      <c r="J263" s="7">
        <f t="shared" si="62"/>
        <v>2.0793599999999876E-3</v>
      </c>
      <c r="K263" s="7">
        <f t="shared" si="63"/>
        <v>4.5599999999999863E-2</v>
      </c>
      <c r="L263" s="25">
        <f t="shared" si="64"/>
        <v>1.232132724472422E-2</v>
      </c>
      <c r="M263" s="7">
        <f t="shared" ca="1" si="53"/>
        <v>3.6735333333333333</v>
      </c>
      <c r="N263" s="7">
        <f t="shared" ca="1" si="55"/>
        <v>2.7366666666666539E-2</v>
      </c>
      <c r="O263" s="7">
        <f t="shared" ca="1" si="56"/>
        <v>7.4893444444443745E-4</v>
      </c>
      <c r="P263" s="7">
        <f t="shared" ca="1" si="57"/>
        <v>2.7366666666666539E-2</v>
      </c>
      <c r="Q263" s="25">
        <f t="shared" ca="1" si="58"/>
        <v>7.3945977104667888E-3</v>
      </c>
      <c r="R263" s="26">
        <f t="shared" ca="1" si="54"/>
        <v>2.7914733969986241E-2</v>
      </c>
      <c r="S263" s="27">
        <f t="shared" ca="1" si="65"/>
        <v>1</v>
      </c>
    </row>
    <row r="264" spans="5:19" x14ac:dyDescent="0.3">
      <c r="E264" s="24">
        <f t="shared" si="59"/>
        <v>263</v>
      </c>
      <c r="F264" s="108">
        <v>43846</v>
      </c>
      <c r="G264" s="109">
        <v>3.8285</v>
      </c>
      <c r="H264" s="28">
        <f t="shared" si="60"/>
        <v>3.7008999999999999</v>
      </c>
      <c r="I264" s="7">
        <f t="shared" si="61"/>
        <v>0.12760000000000016</v>
      </c>
      <c r="J264" s="7">
        <f t="shared" si="62"/>
        <v>1.6281760000000041E-2</v>
      </c>
      <c r="K264" s="7">
        <f t="shared" si="63"/>
        <v>0.12760000000000016</v>
      </c>
      <c r="L264" s="25">
        <f t="shared" si="64"/>
        <v>3.3328980018283966E-2</v>
      </c>
      <c r="M264" s="7">
        <f t="shared" ca="1" si="53"/>
        <v>3.6856999999999993</v>
      </c>
      <c r="N264" s="7">
        <f t="shared" ca="1" si="55"/>
        <v>0.1428000000000007</v>
      </c>
      <c r="O264" s="7">
        <f t="shared" ca="1" si="56"/>
        <v>2.0391840000000203E-2</v>
      </c>
      <c r="P264" s="7">
        <f t="shared" ca="1" si="57"/>
        <v>0.1428000000000007</v>
      </c>
      <c r="Q264" s="25">
        <f t="shared" ca="1" si="58"/>
        <v>3.7299203343346139E-2</v>
      </c>
      <c r="R264" s="26">
        <f t="shared" ca="1" si="54"/>
        <v>0.14334806730332039</v>
      </c>
      <c r="S264" s="27">
        <f t="shared" ca="1" si="65"/>
        <v>0</v>
      </c>
    </row>
    <row r="265" spans="5:19" x14ac:dyDescent="0.3">
      <c r="E265" s="24">
        <f t="shared" si="59"/>
        <v>264</v>
      </c>
      <c r="F265" s="108">
        <v>43847</v>
      </c>
      <c r="G265" s="109">
        <v>3.7738</v>
      </c>
      <c r="H265" s="28">
        <f t="shared" si="60"/>
        <v>3.8285</v>
      </c>
      <c r="I265" s="7">
        <f t="shared" si="61"/>
        <v>-5.4699999999999971E-2</v>
      </c>
      <c r="J265" s="7">
        <f t="shared" si="62"/>
        <v>2.9920899999999967E-3</v>
      </c>
      <c r="K265" s="7">
        <f t="shared" si="63"/>
        <v>5.4699999999999971E-2</v>
      </c>
      <c r="L265" s="25">
        <f t="shared" si="64"/>
        <v>1.4494673803593188E-2</v>
      </c>
      <c r="M265" s="7">
        <f t="shared" ca="1" si="53"/>
        <v>3.7282333333333333</v>
      </c>
      <c r="N265" s="7">
        <f t="shared" ca="1" si="55"/>
        <v>4.5566666666666755E-2</v>
      </c>
      <c r="O265" s="7">
        <f t="shared" ca="1" si="56"/>
        <v>2.0763211111111193E-3</v>
      </c>
      <c r="P265" s="7">
        <f t="shared" ca="1" si="57"/>
        <v>4.5566666666666755E-2</v>
      </c>
      <c r="Q265" s="25">
        <f t="shared" ca="1" si="58"/>
        <v>1.2074478421396671E-2</v>
      </c>
      <c r="R265" s="26">
        <f t="shared" ca="1" si="54"/>
        <v>4.6114733969986457E-2</v>
      </c>
      <c r="S265" s="27">
        <f t="shared" ca="1" si="65"/>
        <v>0</v>
      </c>
    </row>
    <row r="266" spans="5:19" x14ac:dyDescent="0.3">
      <c r="E266" s="24">
        <f t="shared" si="59"/>
        <v>265</v>
      </c>
      <c r="F266" s="108">
        <v>43851</v>
      </c>
      <c r="G266" s="109">
        <v>3.7646999999999999</v>
      </c>
      <c r="H266" s="28">
        <f t="shared" si="60"/>
        <v>3.7738</v>
      </c>
      <c r="I266" s="7">
        <f t="shared" si="61"/>
        <v>-9.100000000000108E-3</v>
      </c>
      <c r="J266" s="7">
        <f t="shared" si="62"/>
        <v>8.2810000000001967E-5</v>
      </c>
      <c r="K266" s="7">
        <f t="shared" si="63"/>
        <v>9.100000000000108E-3</v>
      </c>
      <c r="L266" s="25">
        <f t="shared" si="64"/>
        <v>2.4171912768613988E-3</v>
      </c>
      <c r="M266" s="7">
        <f t="shared" ca="1" si="53"/>
        <v>3.7677333333333336</v>
      </c>
      <c r="N266" s="7">
        <f t="shared" ca="1" si="55"/>
        <v>-3.0333333333336654E-3</v>
      </c>
      <c r="O266" s="7">
        <f t="shared" ca="1" si="56"/>
        <v>9.2011111111131255E-6</v>
      </c>
      <c r="P266" s="7">
        <f t="shared" ca="1" si="57"/>
        <v>3.0333333333336654E-3</v>
      </c>
      <c r="Q266" s="25">
        <f t="shared" ca="1" si="58"/>
        <v>8.0573042562054494E-4</v>
      </c>
      <c r="R266" s="26">
        <f t="shared" ca="1" si="54"/>
        <v>-2.4852660300139651E-3</v>
      </c>
      <c r="S266" s="27">
        <f t="shared" ca="1" si="65"/>
        <v>1</v>
      </c>
    </row>
    <row r="267" spans="5:19" x14ac:dyDescent="0.3">
      <c r="E267" s="24">
        <f t="shared" si="59"/>
        <v>266</v>
      </c>
      <c r="F267" s="108">
        <v>43852</v>
      </c>
      <c r="G267" s="109">
        <v>3.7282000000000002</v>
      </c>
      <c r="H267" s="28">
        <f t="shared" si="60"/>
        <v>3.7646999999999999</v>
      </c>
      <c r="I267" s="7">
        <f t="shared" si="61"/>
        <v>-3.6499999999999755E-2</v>
      </c>
      <c r="J267" s="7">
        <f t="shared" si="62"/>
        <v>1.3322499999999821E-3</v>
      </c>
      <c r="K267" s="7">
        <f t="shared" si="63"/>
        <v>3.6499999999999755E-2</v>
      </c>
      <c r="L267" s="25">
        <f t="shared" si="64"/>
        <v>9.7902473043291003E-3</v>
      </c>
      <c r="M267" s="7">
        <f t="shared" ca="1" si="53"/>
        <v>3.7889999999999997</v>
      </c>
      <c r="N267" s="7">
        <f t="shared" ca="1" si="55"/>
        <v>-6.0799999999999521E-2</v>
      </c>
      <c r="O267" s="7">
        <f t="shared" ca="1" si="56"/>
        <v>3.6966399999999416E-3</v>
      </c>
      <c r="P267" s="7">
        <f t="shared" ca="1" si="57"/>
        <v>6.0799999999999521E-2</v>
      </c>
      <c r="Q267" s="25">
        <f t="shared" ca="1" si="58"/>
        <v>1.6308137975430372E-2</v>
      </c>
      <c r="R267" s="26">
        <f t="shared" ca="1" si="54"/>
        <v>-6.0251932696679819E-2</v>
      </c>
      <c r="S267" s="27">
        <f t="shared" ca="1" si="65"/>
        <v>0</v>
      </c>
    </row>
    <row r="268" spans="5:19" x14ac:dyDescent="0.3">
      <c r="E268" s="24">
        <f t="shared" si="59"/>
        <v>267</v>
      </c>
      <c r="F268" s="108">
        <v>43853</v>
      </c>
      <c r="G268" s="109">
        <v>3.7008999999999999</v>
      </c>
      <c r="H268" s="28">
        <f t="shared" si="60"/>
        <v>3.7282000000000002</v>
      </c>
      <c r="I268" s="7">
        <f t="shared" si="61"/>
        <v>-2.7300000000000324E-2</v>
      </c>
      <c r="J268" s="7">
        <f t="shared" si="62"/>
        <v>7.4529000000001769E-4</v>
      </c>
      <c r="K268" s="7">
        <f t="shared" si="63"/>
        <v>2.7300000000000324E-2</v>
      </c>
      <c r="L268" s="25">
        <f t="shared" si="64"/>
        <v>7.3765840741442153E-3</v>
      </c>
      <c r="M268" s="7">
        <f t="shared" ca="1" si="53"/>
        <v>3.7555666666666667</v>
      </c>
      <c r="N268" s="7">
        <f t="shared" ca="1" si="55"/>
        <v>-5.4666666666666863E-2</v>
      </c>
      <c r="O268" s="7">
        <f t="shared" ca="1" si="56"/>
        <v>2.9884444444444659E-3</v>
      </c>
      <c r="P268" s="7">
        <f t="shared" ca="1" si="57"/>
        <v>5.4666666666666863E-2</v>
      </c>
      <c r="Q268" s="25">
        <f t="shared" ca="1" si="58"/>
        <v>1.4771181784611004E-2</v>
      </c>
      <c r="R268" s="26">
        <f t="shared" ca="1" si="54"/>
        <v>-5.4118599363347161E-2</v>
      </c>
      <c r="S268" s="27">
        <f t="shared" ca="1" si="65"/>
        <v>0</v>
      </c>
    </row>
    <row r="269" spans="5:19" x14ac:dyDescent="0.3">
      <c r="E269" s="24">
        <f t="shared" si="59"/>
        <v>268</v>
      </c>
      <c r="F269" s="108">
        <v>43854</v>
      </c>
      <c r="G269" s="109">
        <v>3.6918000000000002</v>
      </c>
      <c r="H269" s="28">
        <f t="shared" si="60"/>
        <v>3.7008999999999999</v>
      </c>
      <c r="I269" s="7">
        <f t="shared" si="61"/>
        <v>-9.0999999999996639E-3</v>
      </c>
      <c r="J269" s="7">
        <f t="shared" si="62"/>
        <v>8.2809999999993889E-5</v>
      </c>
      <c r="K269" s="7">
        <f t="shared" si="63"/>
        <v>9.0999999999996639E-3</v>
      </c>
      <c r="L269" s="25">
        <f t="shared" si="64"/>
        <v>2.4649222601440118E-3</v>
      </c>
      <c r="M269" s="7">
        <f t="shared" ca="1" si="53"/>
        <v>3.7312666666666665</v>
      </c>
      <c r="N269" s="7">
        <f t="shared" ca="1" si="55"/>
        <v>-3.9466666666666317E-2</v>
      </c>
      <c r="O269" s="7">
        <f t="shared" ca="1" si="56"/>
        <v>1.5576177777777503E-3</v>
      </c>
      <c r="P269" s="7">
        <f t="shared" ca="1" si="57"/>
        <v>3.9466666666666317E-2</v>
      </c>
      <c r="Q269" s="25">
        <f t="shared" ca="1" si="58"/>
        <v>1.0690358813225612E-2</v>
      </c>
      <c r="R269" s="26">
        <f t="shared" ca="1" si="54"/>
        <v>-3.8918599363346615E-2</v>
      </c>
      <c r="S269" s="27">
        <f t="shared" ca="1" si="65"/>
        <v>0</v>
      </c>
    </row>
    <row r="270" spans="5:19" x14ac:dyDescent="0.3">
      <c r="E270" s="24">
        <f t="shared" si="59"/>
        <v>269</v>
      </c>
      <c r="F270" s="108">
        <v>43857</v>
      </c>
      <c r="G270" s="109">
        <v>3.5914999999999999</v>
      </c>
      <c r="H270" s="28">
        <f t="shared" si="60"/>
        <v>3.6918000000000002</v>
      </c>
      <c r="I270" s="7">
        <f t="shared" si="61"/>
        <v>-0.10030000000000028</v>
      </c>
      <c r="J270" s="7">
        <f t="shared" si="62"/>
        <v>1.0060090000000056E-2</v>
      </c>
      <c r="K270" s="7">
        <f t="shared" si="63"/>
        <v>0.10030000000000028</v>
      </c>
      <c r="L270" s="25">
        <f t="shared" si="64"/>
        <v>2.7927049979117439E-2</v>
      </c>
      <c r="M270" s="7">
        <f t="shared" ca="1" si="53"/>
        <v>3.7069666666666667</v>
      </c>
      <c r="N270" s="7">
        <f t="shared" ca="1" si="55"/>
        <v>-0.11546666666666683</v>
      </c>
      <c r="O270" s="7">
        <f t="shared" ca="1" si="56"/>
        <v>1.3332551111111148E-2</v>
      </c>
      <c r="P270" s="7">
        <f t="shared" ca="1" si="57"/>
        <v>0.11546666666666683</v>
      </c>
      <c r="Q270" s="25">
        <f t="shared" ca="1" si="58"/>
        <v>3.2149983757947052E-2</v>
      </c>
      <c r="R270" s="26">
        <f t="shared" ca="1" si="54"/>
        <v>-0.11491859936334713</v>
      </c>
      <c r="S270" s="27">
        <f t="shared" ca="1" si="65"/>
        <v>0</v>
      </c>
    </row>
    <row r="271" spans="5:19" x14ac:dyDescent="0.3">
      <c r="E271" s="24">
        <f t="shared" si="59"/>
        <v>270</v>
      </c>
      <c r="F271" s="108">
        <v>43858</v>
      </c>
      <c r="G271" s="109">
        <v>3.6644000000000001</v>
      </c>
      <c r="H271" s="28">
        <f t="shared" si="60"/>
        <v>3.5914999999999999</v>
      </c>
      <c r="I271" s="7">
        <f t="shared" si="61"/>
        <v>7.2900000000000187E-2</v>
      </c>
      <c r="J271" s="7">
        <f t="shared" si="62"/>
        <v>5.3144100000000272E-3</v>
      </c>
      <c r="K271" s="7">
        <f t="shared" si="63"/>
        <v>7.2900000000000187E-2</v>
      </c>
      <c r="L271" s="25">
        <f t="shared" si="64"/>
        <v>1.9894116362842534E-2</v>
      </c>
      <c r="M271" s="7">
        <f t="shared" ca="1" si="53"/>
        <v>3.6614</v>
      </c>
      <c r="N271" s="7">
        <f t="shared" ca="1" si="55"/>
        <v>3.0000000000001137E-3</v>
      </c>
      <c r="O271" s="7">
        <f t="shared" ca="1" si="56"/>
        <v>9.0000000000006829E-6</v>
      </c>
      <c r="P271" s="7">
        <f t="shared" ca="1" si="57"/>
        <v>3.0000000000001137E-3</v>
      </c>
      <c r="Q271" s="25">
        <f t="shared" ca="1" si="58"/>
        <v>8.1868791616638843E-4</v>
      </c>
      <c r="R271" s="26">
        <f t="shared" ca="1" si="54"/>
        <v>3.5480673033198139E-3</v>
      </c>
      <c r="S271" s="27">
        <f t="shared" ca="1" si="65"/>
        <v>1</v>
      </c>
    </row>
    <row r="272" spans="5:19" x14ac:dyDescent="0.3">
      <c r="E272" s="24">
        <f t="shared" si="59"/>
        <v>271</v>
      </c>
      <c r="F272" s="108">
        <v>43859</v>
      </c>
      <c r="G272" s="109">
        <v>3.5642</v>
      </c>
      <c r="H272" s="28">
        <f t="shared" si="60"/>
        <v>3.6644000000000001</v>
      </c>
      <c r="I272" s="7">
        <f t="shared" si="61"/>
        <v>-0.10020000000000007</v>
      </c>
      <c r="J272" s="7">
        <f t="shared" si="62"/>
        <v>1.0040040000000014E-2</v>
      </c>
      <c r="K272" s="7">
        <f t="shared" si="63"/>
        <v>0.10020000000000007</v>
      </c>
      <c r="L272" s="25">
        <f t="shared" si="64"/>
        <v>2.8112900510633542E-2</v>
      </c>
      <c r="M272" s="7">
        <f t="shared" ca="1" si="53"/>
        <v>3.6492333333333336</v>
      </c>
      <c r="N272" s="7">
        <f t="shared" ca="1" si="55"/>
        <v>-8.5033333333333516E-2</v>
      </c>
      <c r="O272" s="7">
        <f t="shared" ca="1" si="56"/>
        <v>7.2306677777778088E-3</v>
      </c>
      <c r="P272" s="7">
        <f t="shared" ca="1" si="57"/>
        <v>8.5033333333333516E-2</v>
      </c>
      <c r="Q272" s="25">
        <f t="shared" ca="1" si="58"/>
        <v>2.3857621158558308E-2</v>
      </c>
      <c r="R272" s="26">
        <f t="shared" ca="1" si="54"/>
        <v>-8.4485266030013814E-2</v>
      </c>
      <c r="S272" s="27">
        <f t="shared" ca="1" si="65"/>
        <v>1</v>
      </c>
    </row>
    <row r="273" spans="5:19" x14ac:dyDescent="0.3">
      <c r="E273" s="24">
        <f t="shared" si="59"/>
        <v>272</v>
      </c>
      <c r="F273" s="108">
        <v>43860</v>
      </c>
      <c r="G273" s="109">
        <v>3.6097000000000001</v>
      </c>
      <c r="H273" s="28">
        <f t="shared" si="60"/>
        <v>3.5642</v>
      </c>
      <c r="I273" s="7">
        <f t="shared" si="61"/>
        <v>4.5500000000000096E-2</v>
      </c>
      <c r="J273" s="7">
        <f t="shared" si="62"/>
        <v>2.0702500000000087E-3</v>
      </c>
      <c r="K273" s="7">
        <f t="shared" si="63"/>
        <v>4.5500000000000096E-2</v>
      </c>
      <c r="L273" s="25">
        <f t="shared" si="64"/>
        <v>1.2604925617087318E-2</v>
      </c>
      <c r="M273" s="7">
        <f t="shared" ca="1" si="53"/>
        <v>3.6067</v>
      </c>
      <c r="N273" s="7">
        <f t="shared" ca="1" si="55"/>
        <v>3.0000000000001137E-3</v>
      </c>
      <c r="O273" s="7">
        <f t="shared" ca="1" si="56"/>
        <v>9.0000000000006829E-6</v>
      </c>
      <c r="P273" s="7">
        <f t="shared" ca="1" si="57"/>
        <v>3.0000000000001137E-3</v>
      </c>
      <c r="Q273" s="25">
        <f t="shared" ca="1" si="58"/>
        <v>8.3109399673106171E-4</v>
      </c>
      <c r="R273" s="26">
        <f t="shared" ca="1" si="54"/>
        <v>3.5480673033198139E-3</v>
      </c>
      <c r="S273" s="27">
        <f t="shared" ca="1" si="65"/>
        <v>1</v>
      </c>
    </row>
    <row r="274" spans="5:19" x14ac:dyDescent="0.3">
      <c r="E274" s="24">
        <f t="shared" si="59"/>
        <v>273</v>
      </c>
      <c r="F274" s="108">
        <v>43861</v>
      </c>
      <c r="G274" s="109">
        <v>3.5367999999999999</v>
      </c>
      <c r="H274" s="28">
        <f t="shared" si="60"/>
        <v>3.6097000000000001</v>
      </c>
      <c r="I274" s="7">
        <f t="shared" si="61"/>
        <v>-7.2900000000000187E-2</v>
      </c>
      <c r="J274" s="7">
        <f t="shared" si="62"/>
        <v>5.3144100000000272E-3</v>
      </c>
      <c r="K274" s="7">
        <f t="shared" si="63"/>
        <v>7.2900000000000187E-2</v>
      </c>
      <c r="L274" s="25">
        <f t="shared" si="64"/>
        <v>2.0611852522053886E-2</v>
      </c>
      <c r="M274" s="7">
        <f t="shared" ca="1" si="53"/>
        <v>3.6127666666666669</v>
      </c>
      <c r="N274" s="7">
        <f t="shared" ca="1" si="55"/>
        <v>-7.596666666666696E-2</v>
      </c>
      <c r="O274" s="7">
        <f t="shared" ca="1" si="56"/>
        <v>5.7709344444444892E-3</v>
      </c>
      <c r="P274" s="7">
        <f t="shared" ca="1" si="57"/>
        <v>7.596666666666696E-2</v>
      </c>
      <c r="Q274" s="25">
        <f t="shared" ca="1" si="58"/>
        <v>2.1478926336424724E-2</v>
      </c>
      <c r="R274" s="26">
        <f t="shared" ca="1" si="54"/>
        <v>-7.5418599363347258E-2</v>
      </c>
      <c r="S274" s="27">
        <f t="shared" ca="1" si="65"/>
        <v>1</v>
      </c>
    </row>
    <row r="275" spans="5:19" x14ac:dyDescent="0.3">
      <c r="E275" s="24">
        <f t="shared" si="59"/>
        <v>274</v>
      </c>
      <c r="F275" s="108">
        <v>43864</v>
      </c>
      <c r="G275" s="109">
        <v>3.5367999999999999</v>
      </c>
      <c r="H275" s="28">
        <f t="shared" si="60"/>
        <v>3.5367999999999999</v>
      </c>
      <c r="I275" s="7">
        <f t="shared" si="61"/>
        <v>0</v>
      </c>
      <c r="J275" s="7">
        <f t="shared" si="62"/>
        <v>0</v>
      </c>
      <c r="K275" s="7">
        <f t="shared" si="63"/>
        <v>0</v>
      </c>
      <c r="L275" s="25">
        <f t="shared" si="64"/>
        <v>0</v>
      </c>
      <c r="M275" s="7">
        <f t="shared" ca="1" si="53"/>
        <v>3.5702333333333329</v>
      </c>
      <c r="N275" s="7">
        <f t="shared" ca="1" si="55"/>
        <v>-3.3433333333332982E-2</v>
      </c>
      <c r="O275" s="7">
        <f t="shared" ca="1" si="56"/>
        <v>1.1177877777777542E-3</v>
      </c>
      <c r="P275" s="7">
        <f t="shared" ca="1" si="57"/>
        <v>3.3433333333332982E-2</v>
      </c>
      <c r="Q275" s="25">
        <f t="shared" ca="1" si="58"/>
        <v>9.4529895197164055E-3</v>
      </c>
      <c r="R275" s="26">
        <f t="shared" ca="1" si="54"/>
        <v>-3.288526603001328E-2</v>
      </c>
      <c r="S275" s="27">
        <f t="shared" ca="1" si="65"/>
        <v>0</v>
      </c>
    </row>
    <row r="276" spans="5:19" x14ac:dyDescent="0.3">
      <c r="E276" s="24">
        <f t="shared" si="59"/>
        <v>275</v>
      </c>
      <c r="F276" s="108">
        <v>43865</v>
      </c>
      <c r="G276" s="109">
        <v>3.6097000000000001</v>
      </c>
      <c r="H276" s="28">
        <f t="shared" si="60"/>
        <v>3.5367999999999999</v>
      </c>
      <c r="I276" s="7">
        <f t="shared" si="61"/>
        <v>7.2900000000000187E-2</v>
      </c>
      <c r="J276" s="7">
        <f t="shared" si="62"/>
        <v>5.3144100000000272E-3</v>
      </c>
      <c r="K276" s="7">
        <f t="shared" si="63"/>
        <v>7.2900000000000187E-2</v>
      </c>
      <c r="L276" s="25">
        <f t="shared" si="64"/>
        <v>2.0195584120564086E-2</v>
      </c>
      <c r="M276" s="7">
        <f t="shared" ca="1" si="53"/>
        <v>3.5610999999999997</v>
      </c>
      <c r="N276" s="7">
        <f t="shared" ca="1" si="55"/>
        <v>4.8600000000000421E-2</v>
      </c>
      <c r="O276" s="7">
        <f t="shared" ca="1" si="56"/>
        <v>2.361960000000041E-3</v>
      </c>
      <c r="P276" s="7">
        <f t="shared" ca="1" si="57"/>
        <v>4.8600000000000421E-2</v>
      </c>
      <c r="Q276" s="25">
        <f t="shared" ca="1" si="58"/>
        <v>1.3463722747042807E-2</v>
      </c>
      <c r="R276" s="26">
        <f t="shared" ca="1" si="54"/>
        <v>4.9148067303320123E-2</v>
      </c>
      <c r="S276" s="27">
        <f t="shared" ca="1" si="65"/>
        <v>1</v>
      </c>
    </row>
    <row r="277" spans="5:19" x14ac:dyDescent="0.3">
      <c r="E277" s="24">
        <f t="shared" si="59"/>
        <v>276</v>
      </c>
      <c r="F277" s="108">
        <v>43866</v>
      </c>
      <c r="G277" s="109">
        <v>3.6736</v>
      </c>
      <c r="H277" s="28">
        <f t="shared" si="60"/>
        <v>3.6097000000000001</v>
      </c>
      <c r="I277" s="7">
        <f t="shared" si="61"/>
        <v>6.3899999999999846E-2</v>
      </c>
      <c r="J277" s="7">
        <f t="shared" si="62"/>
        <v>4.0832099999999804E-3</v>
      </c>
      <c r="K277" s="7">
        <f t="shared" si="63"/>
        <v>6.3899999999999846E-2</v>
      </c>
      <c r="L277" s="25">
        <f t="shared" si="64"/>
        <v>1.7394381533101005E-2</v>
      </c>
      <c r="M277" s="7">
        <f t="shared" ca="1" si="53"/>
        <v>3.5610999999999997</v>
      </c>
      <c r="N277" s="7">
        <f t="shared" ca="1" si="55"/>
        <v>0.11250000000000027</v>
      </c>
      <c r="O277" s="7">
        <f t="shared" ca="1" si="56"/>
        <v>1.265625000000006E-2</v>
      </c>
      <c r="P277" s="7">
        <f t="shared" ca="1" si="57"/>
        <v>0.11250000000000027</v>
      </c>
      <c r="Q277" s="25">
        <f t="shared" ca="1" si="58"/>
        <v>3.0623911149825857E-2</v>
      </c>
      <c r="R277" s="26">
        <f t="shared" ca="1" si="54"/>
        <v>0.11304806730331997</v>
      </c>
      <c r="S277" s="27">
        <f t="shared" ca="1" si="65"/>
        <v>0</v>
      </c>
    </row>
    <row r="278" spans="5:19" x14ac:dyDescent="0.3">
      <c r="E278" s="24">
        <f t="shared" si="59"/>
        <v>277</v>
      </c>
      <c r="F278" s="108">
        <v>43867</v>
      </c>
      <c r="G278" s="109">
        <v>3.8285</v>
      </c>
      <c r="H278" s="28">
        <f t="shared" si="60"/>
        <v>3.6736</v>
      </c>
      <c r="I278" s="7">
        <f t="shared" si="61"/>
        <v>0.15490000000000004</v>
      </c>
      <c r="J278" s="7">
        <f t="shared" si="62"/>
        <v>2.399401000000001E-2</v>
      </c>
      <c r="K278" s="7">
        <f t="shared" si="63"/>
        <v>0.15490000000000004</v>
      </c>
      <c r="L278" s="25">
        <f t="shared" si="64"/>
        <v>4.0459710069217718E-2</v>
      </c>
      <c r="M278" s="7">
        <f t="shared" ca="1" si="53"/>
        <v>3.6067</v>
      </c>
      <c r="N278" s="7">
        <f t="shared" ca="1" si="55"/>
        <v>0.2218</v>
      </c>
      <c r="O278" s="7">
        <f t="shared" ca="1" si="56"/>
        <v>4.9195240000000001E-2</v>
      </c>
      <c r="P278" s="7">
        <f t="shared" ca="1" si="57"/>
        <v>0.2218</v>
      </c>
      <c r="Q278" s="25">
        <f t="shared" ca="1" si="58"/>
        <v>5.7933916677549956E-2</v>
      </c>
      <c r="R278" s="26">
        <f t="shared" ca="1" si="54"/>
        <v>0.22234806730331969</v>
      </c>
      <c r="S278" s="27">
        <f t="shared" ca="1" si="65"/>
        <v>0</v>
      </c>
    </row>
    <row r="279" spans="5:19" x14ac:dyDescent="0.3">
      <c r="E279" s="24">
        <f t="shared" si="59"/>
        <v>278</v>
      </c>
      <c r="F279" s="108">
        <v>43868</v>
      </c>
      <c r="G279" s="109">
        <v>3.9834999999999998</v>
      </c>
      <c r="H279" s="28">
        <f t="shared" si="60"/>
        <v>3.8285</v>
      </c>
      <c r="I279" s="7">
        <f t="shared" si="61"/>
        <v>0.1549999999999998</v>
      </c>
      <c r="J279" s="7">
        <f t="shared" si="62"/>
        <v>2.4024999999999939E-2</v>
      </c>
      <c r="K279" s="7">
        <f t="shared" si="63"/>
        <v>0.1549999999999998</v>
      </c>
      <c r="L279" s="25">
        <f t="shared" si="64"/>
        <v>3.8910505836575827E-2</v>
      </c>
      <c r="M279" s="7">
        <f t="shared" ca="1" si="53"/>
        <v>3.7039333333333335</v>
      </c>
      <c r="N279" s="7">
        <f t="shared" ca="1" si="55"/>
        <v>0.2795666666666663</v>
      </c>
      <c r="O279" s="7">
        <f t="shared" ca="1" si="56"/>
        <v>7.8157521111110906E-2</v>
      </c>
      <c r="P279" s="7">
        <f t="shared" ca="1" si="57"/>
        <v>0.2795666666666663</v>
      </c>
      <c r="Q279" s="25">
        <f t="shared" ca="1" si="58"/>
        <v>7.0181163968034727E-2</v>
      </c>
      <c r="R279" s="26">
        <f t="shared" ca="1" si="54"/>
        <v>0.28011473396998599</v>
      </c>
      <c r="S279" s="27">
        <f t="shared" ca="1" si="65"/>
        <v>0</v>
      </c>
    </row>
    <row r="280" spans="5:19" x14ac:dyDescent="0.3">
      <c r="E280" s="24">
        <f t="shared" si="59"/>
        <v>279</v>
      </c>
      <c r="F280" s="108">
        <v>43871</v>
      </c>
      <c r="G280" s="109">
        <v>3.8832</v>
      </c>
      <c r="H280" s="28">
        <f t="shared" si="60"/>
        <v>3.9834999999999998</v>
      </c>
      <c r="I280" s="7">
        <f t="shared" si="61"/>
        <v>-0.10029999999999983</v>
      </c>
      <c r="J280" s="7">
        <f t="shared" si="62"/>
        <v>1.0060089999999966E-2</v>
      </c>
      <c r="K280" s="7">
        <f t="shared" si="63"/>
        <v>0.10029999999999983</v>
      </c>
      <c r="L280" s="25">
        <f t="shared" si="64"/>
        <v>2.5829213020189493E-2</v>
      </c>
      <c r="M280" s="7">
        <f t="shared" ca="1" si="53"/>
        <v>3.8285333333333331</v>
      </c>
      <c r="N280" s="7">
        <f t="shared" ca="1" si="55"/>
        <v>5.4666666666666863E-2</v>
      </c>
      <c r="O280" s="7">
        <f t="shared" ca="1" si="56"/>
        <v>2.9884444444444659E-3</v>
      </c>
      <c r="P280" s="7">
        <f t="shared" ca="1" si="57"/>
        <v>5.4666666666666863E-2</v>
      </c>
      <c r="Q280" s="25">
        <f t="shared" ca="1" si="58"/>
        <v>1.407773657464639E-2</v>
      </c>
      <c r="R280" s="26">
        <f t="shared" ca="1" si="54"/>
        <v>5.5214733969986565E-2</v>
      </c>
      <c r="S280" s="27">
        <f t="shared" ca="1" si="65"/>
        <v>0</v>
      </c>
    </row>
    <row r="281" spans="5:19" x14ac:dyDescent="0.3">
      <c r="E281" s="24">
        <f t="shared" si="59"/>
        <v>280</v>
      </c>
      <c r="F281" s="108">
        <v>43872</v>
      </c>
      <c r="G281" s="109">
        <v>4.0198999999999998</v>
      </c>
      <c r="H281" s="28">
        <f t="shared" si="60"/>
        <v>3.8832</v>
      </c>
      <c r="I281" s="7">
        <f t="shared" si="61"/>
        <v>0.13669999999999982</v>
      </c>
      <c r="J281" s="7">
        <f t="shared" si="62"/>
        <v>1.8686889999999953E-2</v>
      </c>
      <c r="K281" s="7">
        <f t="shared" si="63"/>
        <v>0.13669999999999982</v>
      </c>
      <c r="L281" s="25">
        <f t="shared" si="64"/>
        <v>3.4005821040324347E-2</v>
      </c>
      <c r="M281" s="7">
        <f t="shared" ca="1" si="53"/>
        <v>3.8984000000000001</v>
      </c>
      <c r="N281" s="7">
        <f t="shared" ca="1" si="55"/>
        <v>0.12149999999999972</v>
      </c>
      <c r="O281" s="7">
        <f t="shared" ca="1" si="56"/>
        <v>1.4762249999999932E-2</v>
      </c>
      <c r="P281" s="7">
        <f t="shared" ca="1" si="57"/>
        <v>0.12149999999999972</v>
      </c>
      <c r="Q281" s="25">
        <f t="shared" ca="1" si="58"/>
        <v>3.0224632453543551E-2</v>
      </c>
      <c r="R281" s="26">
        <f t="shared" ca="1" si="54"/>
        <v>0.12204806730331942</v>
      </c>
      <c r="S281" s="27">
        <f t="shared" ca="1" si="65"/>
        <v>0</v>
      </c>
    </row>
    <row r="282" spans="5:19" x14ac:dyDescent="0.3">
      <c r="E282" s="24">
        <f t="shared" si="59"/>
        <v>281</v>
      </c>
      <c r="F282" s="108">
        <v>43873</v>
      </c>
      <c r="G282" s="109">
        <v>4.0198999999999998</v>
      </c>
      <c r="H282" s="28">
        <f t="shared" si="60"/>
        <v>4.0198999999999998</v>
      </c>
      <c r="I282" s="7">
        <f t="shared" si="61"/>
        <v>0</v>
      </c>
      <c r="J282" s="7">
        <f t="shared" si="62"/>
        <v>0</v>
      </c>
      <c r="K282" s="7">
        <f t="shared" si="63"/>
        <v>0</v>
      </c>
      <c r="L282" s="25">
        <f t="shared" si="64"/>
        <v>0</v>
      </c>
      <c r="M282" s="7">
        <f t="shared" ca="1" si="53"/>
        <v>3.9621999999999997</v>
      </c>
      <c r="N282" s="7">
        <f t="shared" ca="1" si="55"/>
        <v>5.7700000000000085E-2</v>
      </c>
      <c r="O282" s="7">
        <f t="shared" ca="1" si="56"/>
        <v>3.3292900000000099E-3</v>
      </c>
      <c r="P282" s="7">
        <f t="shared" ca="1" si="57"/>
        <v>5.7700000000000085E-2</v>
      </c>
      <c r="Q282" s="25">
        <f t="shared" ca="1" si="58"/>
        <v>1.4353590885345428E-2</v>
      </c>
      <c r="R282" s="26">
        <f t="shared" ca="1" si="54"/>
        <v>5.8248067303319787E-2</v>
      </c>
      <c r="S282" s="27">
        <f t="shared" ca="1" si="65"/>
        <v>0</v>
      </c>
    </row>
    <row r="283" spans="5:19" x14ac:dyDescent="0.3">
      <c r="E283" s="24">
        <f t="shared" si="59"/>
        <v>282</v>
      </c>
      <c r="F283" s="108">
        <v>43874</v>
      </c>
      <c r="G283" s="109">
        <v>3.9561000000000002</v>
      </c>
      <c r="H283" s="28">
        <f t="shared" si="60"/>
        <v>4.0198999999999998</v>
      </c>
      <c r="I283" s="7">
        <f t="shared" si="61"/>
        <v>-6.3799999999999635E-2</v>
      </c>
      <c r="J283" s="7">
        <f t="shared" si="62"/>
        <v>4.070439999999953E-3</v>
      </c>
      <c r="K283" s="7">
        <f t="shared" si="63"/>
        <v>6.3799999999999635E-2</v>
      </c>
      <c r="L283" s="25">
        <f t="shared" si="64"/>
        <v>1.6126993756477245E-2</v>
      </c>
      <c r="M283" s="7">
        <f t="shared" ca="1" si="53"/>
        <v>3.9743333333333335</v>
      </c>
      <c r="N283" s="7">
        <f t="shared" ca="1" si="55"/>
        <v>-1.8233333333333324E-2</v>
      </c>
      <c r="O283" s="7">
        <f t="shared" ca="1" si="56"/>
        <v>3.3245444444444407E-4</v>
      </c>
      <c r="P283" s="7">
        <f t="shared" ca="1" si="57"/>
        <v>1.8233333333333324E-2</v>
      </c>
      <c r="Q283" s="25">
        <f t="shared" ca="1" si="58"/>
        <v>4.6089161885021421E-3</v>
      </c>
      <c r="R283" s="26">
        <f t="shared" ca="1" si="54"/>
        <v>-1.7685266030013622E-2</v>
      </c>
      <c r="S283" s="27">
        <f t="shared" ca="1" si="65"/>
        <v>1</v>
      </c>
    </row>
    <row r="284" spans="5:19" x14ac:dyDescent="0.3">
      <c r="E284" s="24">
        <f t="shared" si="59"/>
        <v>283</v>
      </c>
      <c r="F284" s="108">
        <v>43875</v>
      </c>
      <c r="G284" s="109">
        <v>3.9470000000000001</v>
      </c>
      <c r="H284" s="28">
        <f t="shared" si="60"/>
        <v>3.9561000000000002</v>
      </c>
      <c r="I284" s="7">
        <f t="shared" si="61"/>
        <v>-9.100000000000108E-3</v>
      </c>
      <c r="J284" s="7">
        <f t="shared" si="62"/>
        <v>8.2810000000001967E-5</v>
      </c>
      <c r="K284" s="7">
        <f t="shared" si="63"/>
        <v>9.100000000000108E-3</v>
      </c>
      <c r="L284" s="25">
        <f t="shared" si="64"/>
        <v>2.3055485178616942E-3</v>
      </c>
      <c r="M284" s="7">
        <f t="shared" ca="1" si="53"/>
        <v>3.9986333333333328</v>
      </c>
      <c r="N284" s="7">
        <f t="shared" ca="1" si="55"/>
        <v>-5.1633333333332754E-2</v>
      </c>
      <c r="O284" s="7">
        <f t="shared" ca="1" si="56"/>
        <v>2.6660011111110512E-3</v>
      </c>
      <c r="P284" s="7">
        <f t="shared" ca="1" si="57"/>
        <v>5.1633333333332754E-2</v>
      </c>
      <c r="Q284" s="25">
        <f t="shared" ca="1" si="58"/>
        <v>1.308166539988162E-2</v>
      </c>
      <c r="R284" s="26">
        <f t="shared" ca="1" si="54"/>
        <v>-5.1085266030013052E-2</v>
      </c>
      <c r="S284" s="27">
        <f t="shared" ca="1" si="65"/>
        <v>0</v>
      </c>
    </row>
    <row r="285" spans="5:19" x14ac:dyDescent="0.3">
      <c r="E285" s="24">
        <f t="shared" si="59"/>
        <v>284</v>
      </c>
      <c r="F285" s="108">
        <v>43879</v>
      </c>
      <c r="G285" s="109">
        <v>3.8740999999999999</v>
      </c>
      <c r="H285" s="28">
        <f t="shared" si="60"/>
        <v>3.9470000000000001</v>
      </c>
      <c r="I285" s="7">
        <f t="shared" si="61"/>
        <v>-7.2900000000000187E-2</v>
      </c>
      <c r="J285" s="7">
        <f t="shared" si="62"/>
        <v>5.3144100000000272E-3</v>
      </c>
      <c r="K285" s="7">
        <f t="shared" si="63"/>
        <v>7.2900000000000187E-2</v>
      </c>
      <c r="L285" s="25">
        <f t="shared" si="64"/>
        <v>1.8817273689373065E-2</v>
      </c>
      <c r="M285" s="7">
        <f t="shared" ca="1" si="53"/>
        <v>3.9743333333333335</v>
      </c>
      <c r="N285" s="7">
        <f t="shared" ca="1" si="55"/>
        <v>-0.10023333333333362</v>
      </c>
      <c r="O285" s="7">
        <f t="shared" ca="1" si="56"/>
        <v>1.0046721111111169E-2</v>
      </c>
      <c r="P285" s="7">
        <f t="shared" ca="1" si="57"/>
        <v>0.10023333333333362</v>
      </c>
      <c r="Q285" s="25">
        <f t="shared" ca="1" si="58"/>
        <v>2.5872675804272896E-2</v>
      </c>
      <c r="R285" s="26">
        <f t="shared" ca="1" si="54"/>
        <v>-9.9685266030013917E-2</v>
      </c>
      <c r="S285" s="27">
        <f t="shared" ca="1" si="65"/>
        <v>0</v>
      </c>
    </row>
    <row r="286" spans="5:19" x14ac:dyDescent="0.3">
      <c r="E286" s="24">
        <f t="shared" si="59"/>
        <v>285</v>
      </c>
      <c r="F286" s="108">
        <v>43880</v>
      </c>
      <c r="G286" s="109">
        <v>3.8285</v>
      </c>
      <c r="H286" s="28">
        <f t="shared" si="60"/>
        <v>3.8740999999999999</v>
      </c>
      <c r="I286" s="7">
        <f t="shared" si="61"/>
        <v>-4.5599999999999863E-2</v>
      </c>
      <c r="J286" s="7">
        <f t="shared" si="62"/>
        <v>2.0793599999999876E-3</v>
      </c>
      <c r="K286" s="7">
        <f t="shared" si="63"/>
        <v>4.5599999999999863E-2</v>
      </c>
      <c r="L286" s="25">
        <f t="shared" si="64"/>
        <v>1.1910669975186068E-2</v>
      </c>
      <c r="M286" s="7">
        <f t="shared" ca="1" si="53"/>
        <v>3.9257333333333335</v>
      </c>
      <c r="N286" s="7">
        <f t="shared" ca="1" si="55"/>
        <v>-9.7233333333333505E-2</v>
      </c>
      <c r="O286" s="7">
        <f t="shared" ca="1" si="56"/>
        <v>9.4543211111111445E-3</v>
      </c>
      <c r="P286" s="7">
        <f t="shared" ca="1" si="57"/>
        <v>9.7233333333333505E-2</v>
      </c>
      <c r="Q286" s="25">
        <f t="shared" ca="1" si="58"/>
        <v>2.5397239998258717E-2</v>
      </c>
      <c r="R286" s="26">
        <f t="shared" ca="1" si="54"/>
        <v>-9.6685266030013803E-2</v>
      </c>
      <c r="S286" s="27">
        <f t="shared" ca="1" si="65"/>
        <v>0</v>
      </c>
    </row>
    <row r="287" spans="5:19" x14ac:dyDescent="0.3">
      <c r="E287" s="24">
        <f t="shared" si="59"/>
        <v>286</v>
      </c>
      <c r="F287" s="108">
        <v>43881</v>
      </c>
      <c r="G287" s="109">
        <v>3.7921</v>
      </c>
      <c r="H287" s="28">
        <f t="shared" si="60"/>
        <v>3.8285</v>
      </c>
      <c r="I287" s="7">
        <f t="shared" si="61"/>
        <v>-3.6399999999999988E-2</v>
      </c>
      <c r="J287" s="7">
        <f t="shared" si="62"/>
        <v>1.3249599999999992E-3</v>
      </c>
      <c r="K287" s="7">
        <f t="shared" si="63"/>
        <v>3.6399999999999988E-2</v>
      </c>
      <c r="L287" s="25">
        <f t="shared" si="64"/>
        <v>9.5989029825162813E-3</v>
      </c>
      <c r="M287" s="7">
        <f t="shared" ca="1" si="53"/>
        <v>3.8832</v>
      </c>
      <c r="N287" s="7">
        <f t="shared" ca="1" si="55"/>
        <v>-9.1099999999999959E-2</v>
      </c>
      <c r="O287" s="7">
        <f t="shared" ca="1" si="56"/>
        <v>8.2992099999999926E-3</v>
      </c>
      <c r="P287" s="7">
        <f t="shared" ca="1" si="57"/>
        <v>9.1099999999999959E-2</v>
      </c>
      <c r="Q287" s="25">
        <f t="shared" ca="1" si="58"/>
        <v>2.4023628068880028E-2</v>
      </c>
      <c r="R287" s="26">
        <f t="shared" ca="1" si="54"/>
        <v>-9.0551932696680257E-2</v>
      </c>
      <c r="S287" s="27">
        <f t="shared" ca="1" si="65"/>
        <v>0</v>
      </c>
    </row>
    <row r="288" spans="5:19" x14ac:dyDescent="0.3">
      <c r="E288" s="24">
        <f t="shared" si="59"/>
        <v>287</v>
      </c>
      <c r="F288" s="108">
        <v>43882</v>
      </c>
      <c r="G288" s="109">
        <v>3.7921</v>
      </c>
      <c r="H288" s="28">
        <f t="shared" si="60"/>
        <v>3.7921</v>
      </c>
      <c r="I288" s="7">
        <f t="shared" si="61"/>
        <v>0</v>
      </c>
      <c r="J288" s="7">
        <f t="shared" si="62"/>
        <v>0</v>
      </c>
      <c r="K288" s="7">
        <f t="shared" si="63"/>
        <v>0</v>
      </c>
      <c r="L288" s="25">
        <f t="shared" si="64"/>
        <v>0</v>
      </c>
      <c r="M288" s="7">
        <f t="shared" ca="1" si="53"/>
        <v>3.8315666666666668</v>
      </c>
      <c r="N288" s="7">
        <f t="shared" ca="1" si="55"/>
        <v>-3.9466666666666761E-2</v>
      </c>
      <c r="O288" s="7">
        <f t="shared" ca="1" si="56"/>
        <v>1.5576177777777852E-3</v>
      </c>
      <c r="P288" s="7">
        <f t="shared" ca="1" si="57"/>
        <v>3.9466666666666761E-2</v>
      </c>
      <c r="Q288" s="25">
        <f t="shared" ca="1" si="58"/>
        <v>1.040760176858911E-2</v>
      </c>
      <c r="R288" s="26">
        <f t="shared" ca="1" si="54"/>
        <v>-3.8918599363347059E-2</v>
      </c>
      <c r="S288" s="27">
        <f t="shared" ca="1" si="65"/>
        <v>0</v>
      </c>
    </row>
    <row r="289" spans="5:19" x14ac:dyDescent="0.3">
      <c r="E289" s="24">
        <f t="shared" si="59"/>
        <v>288</v>
      </c>
      <c r="F289" s="108">
        <v>43885</v>
      </c>
      <c r="G289" s="109">
        <v>3.6644000000000001</v>
      </c>
      <c r="H289" s="28">
        <f t="shared" si="60"/>
        <v>3.7921</v>
      </c>
      <c r="I289" s="7">
        <f t="shared" si="61"/>
        <v>-0.12769999999999992</v>
      </c>
      <c r="J289" s="7">
        <f t="shared" si="62"/>
        <v>1.6307289999999981E-2</v>
      </c>
      <c r="K289" s="7">
        <f t="shared" si="63"/>
        <v>0.12769999999999992</v>
      </c>
      <c r="L289" s="25">
        <f t="shared" si="64"/>
        <v>3.4848815631481254E-2</v>
      </c>
      <c r="M289" s="7">
        <f t="shared" ca="1" si="53"/>
        <v>3.8042333333333329</v>
      </c>
      <c r="N289" s="7">
        <f t="shared" ca="1" si="55"/>
        <v>-0.13983333333333281</v>
      </c>
      <c r="O289" s="7">
        <f t="shared" ca="1" si="56"/>
        <v>1.9553361111110966E-2</v>
      </c>
      <c r="P289" s="7">
        <f t="shared" ca="1" si="57"/>
        <v>0.13983333333333281</v>
      </c>
      <c r="Q289" s="25">
        <f t="shared" ca="1" si="58"/>
        <v>3.8159953425753956E-2</v>
      </c>
      <c r="R289" s="26">
        <f t="shared" ca="1" si="54"/>
        <v>-0.13928526603001312</v>
      </c>
      <c r="S289" s="27">
        <f t="shared" ca="1" si="65"/>
        <v>0</v>
      </c>
    </row>
    <row r="290" spans="5:19" x14ac:dyDescent="0.3">
      <c r="E290" s="24">
        <f t="shared" si="59"/>
        <v>289</v>
      </c>
      <c r="F290" s="108">
        <v>43886</v>
      </c>
      <c r="G290" s="109">
        <v>3.5642</v>
      </c>
      <c r="H290" s="28">
        <f t="shared" si="60"/>
        <v>3.6644000000000001</v>
      </c>
      <c r="I290" s="7">
        <f t="shared" si="61"/>
        <v>-0.10020000000000007</v>
      </c>
      <c r="J290" s="7">
        <f t="shared" si="62"/>
        <v>1.0040040000000014E-2</v>
      </c>
      <c r="K290" s="7">
        <f t="shared" si="63"/>
        <v>0.10020000000000007</v>
      </c>
      <c r="L290" s="25">
        <f t="shared" si="64"/>
        <v>2.8112900510633542E-2</v>
      </c>
      <c r="M290" s="7">
        <f t="shared" ca="1" si="53"/>
        <v>3.7495333333333334</v>
      </c>
      <c r="N290" s="7">
        <f t="shared" ca="1" si="55"/>
        <v>-0.18533333333333335</v>
      </c>
      <c r="O290" s="7">
        <f t="shared" ca="1" si="56"/>
        <v>3.4348444444444452E-2</v>
      </c>
      <c r="P290" s="7">
        <f t="shared" ca="1" si="57"/>
        <v>0.18533333333333335</v>
      </c>
      <c r="Q290" s="25">
        <f t="shared" ca="1" si="58"/>
        <v>5.1998578456128541E-2</v>
      </c>
      <c r="R290" s="26">
        <f t="shared" ca="1" si="54"/>
        <v>-0.18478526603001366</v>
      </c>
      <c r="S290" s="27">
        <f t="shared" ca="1" si="65"/>
        <v>0</v>
      </c>
    </row>
    <row r="291" spans="5:19" x14ac:dyDescent="0.3">
      <c r="E291" s="24">
        <f t="shared" si="59"/>
        <v>290</v>
      </c>
      <c r="F291" s="108">
        <v>43887</v>
      </c>
      <c r="G291" s="109">
        <v>3.7829000000000002</v>
      </c>
      <c r="H291" s="28">
        <f t="shared" si="60"/>
        <v>3.5642</v>
      </c>
      <c r="I291" s="7">
        <f t="shared" si="61"/>
        <v>0.21870000000000012</v>
      </c>
      <c r="J291" s="7">
        <f t="shared" si="62"/>
        <v>4.782969000000005E-2</v>
      </c>
      <c r="K291" s="7">
        <f t="shared" si="63"/>
        <v>0.21870000000000012</v>
      </c>
      <c r="L291" s="25">
        <f t="shared" si="64"/>
        <v>5.7812789130032544E-2</v>
      </c>
      <c r="M291" s="7">
        <f t="shared" ca="1" si="53"/>
        <v>3.6735666666666664</v>
      </c>
      <c r="N291" s="7">
        <f t="shared" ca="1" si="55"/>
        <v>0.10933333333333373</v>
      </c>
      <c r="O291" s="7">
        <f t="shared" ca="1" si="56"/>
        <v>1.1953777777777863E-2</v>
      </c>
      <c r="P291" s="7">
        <f t="shared" ca="1" si="57"/>
        <v>0.10933333333333373</v>
      </c>
      <c r="Q291" s="25">
        <f t="shared" ca="1" si="58"/>
        <v>2.8901988774044707E-2</v>
      </c>
      <c r="R291" s="26">
        <f t="shared" ca="1" si="54"/>
        <v>0.10988140063665343</v>
      </c>
      <c r="S291" s="27">
        <f t="shared" ca="1" si="65"/>
        <v>1</v>
      </c>
    </row>
    <row r="292" spans="5:19" x14ac:dyDescent="0.3">
      <c r="E292" s="24">
        <f t="shared" si="59"/>
        <v>291</v>
      </c>
      <c r="F292" s="108">
        <v>43888</v>
      </c>
      <c r="G292" s="109">
        <v>3.6097000000000001</v>
      </c>
      <c r="H292" s="28">
        <f t="shared" si="60"/>
        <v>3.7829000000000002</v>
      </c>
      <c r="I292" s="7">
        <f t="shared" si="61"/>
        <v>-0.17320000000000002</v>
      </c>
      <c r="J292" s="7">
        <f t="shared" si="62"/>
        <v>2.9998240000000006E-2</v>
      </c>
      <c r="K292" s="7">
        <f t="shared" si="63"/>
        <v>0.17320000000000002</v>
      </c>
      <c r="L292" s="25">
        <f t="shared" si="64"/>
        <v>4.7981826744604821E-2</v>
      </c>
      <c r="M292" s="7">
        <f t="shared" ca="1" si="53"/>
        <v>3.6705000000000001</v>
      </c>
      <c r="N292" s="7">
        <f t="shared" ca="1" si="55"/>
        <v>-6.0799999999999965E-2</v>
      </c>
      <c r="O292" s="7">
        <f t="shared" ca="1" si="56"/>
        <v>3.6966399999999958E-3</v>
      </c>
      <c r="P292" s="7">
        <f t="shared" ca="1" si="57"/>
        <v>6.0799999999999965E-2</v>
      </c>
      <c r="Q292" s="25">
        <f t="shared" ca="1" si="58"/>
        <v>1.6843505000415537E-2</v>
      </c>
      <c r="R292" s="26">
        <f t="shared" ca="1" si="54"/>
        <v>-6.0251932696680263E-2</v>
      </c>
      <c r="S292" s="27">
        <f t="shared" ca="1" si="65"/>
        <v>1</v>
      </c>
    </row>
    <row r="293" spans="5:19" x14ac:dyDescent="0.3">
      <c r="E293" s="24">
        <f t="shared" si="59"/>
        <v>292</v>
      </c>
      <c r="F293" s="108">
        <v>43889</v>
      </c>
      <c r="G293" s="109">
        <v>3.5276999999999998</v>
      </c>
      <c r="H293" s="28">
        <f t="shared" si="60"/>
        <v>3.6097000000000001</v>
      </c>
      <c r="I293" s="7">
        <f t="shared" si="61"/>
        <v>-8.2000000000000295E-2</v>
      </c>
      <c r="J293" s="7">
        <f t="shared" si="62"/>
        <v>6.7240000000000485E-3</v>
      </c>
      <c r="K293" s="7">
        <f t="shared" si="63"/>
        <v>8.2000000000000295E-2</v>
      </c>
      <c r="L293" s="25">
        <f t="shared" si="64"/>
        <v>2.3244606967712758E-2</v>
      </c>
      <c r="M293" s="7">
        <f t="shared" ca="1" si="53"/>
        <v>3.6522666666666672</v>
      </c>
      <c r="N293" s="7">
        <f t="shared" ca="1" si="55"/>
        <v>-0.12456666666666738</v>
      </c>
      <c r="O293" s="7">
        <f t="shared" ca="1" si="56"/>
        <v>1.5516854444444622E-2</v>
      </c>
      <c r="P293" s="7">
        <f t="shared" ca="1" si="57"/>
        <v>0.12456666666666738</v>
      </c>
      <c r="Q293" s="25">
        <f t="shared" ca="1" si="58"/>
        <v>3.5311014731033645E-2</v>
      </c>
      <c r="R293" s="26">
        <f t="shared" ca="1" si="54"/>
        <v>-0.12401859936334768</v>
      </c>
      <c r="S293" s="27">
        <f t="shared" ca="1" si="65"/>
        <v>0</v>
      </c>
    </row>
    <row r="294" spans="5:19" x14ac:dyDescent="0.3">
      <c r="E294" s="24">
        <f t="shared" si="59"/>
        <v>293</v>
      </c>
      <c r="F294" s="108">
        <v>43892</v>
      </c>
      <c r="G294" s="109">
        <v>3.5823999999999998</v>
      </c>
      <c r="H294" s="28">
        <f t="shared" si="60"/>
        <v>3.5276999999999998</v>
      </c>
      <c r="I294" s="7">
        <f t="shared" si="61"/>
        <v>5.4699999999999971E-2</v>
      </c>
      <c r="J294" s="7">
        <f t="shared" si="62"/>
        <v>2.9920899999999967E-3</v>
      </c>
      <c r="K294" s="7">
        <f t="shared" si="63"/>
        <v>5.4699999999999971E-2</v>
      </c>
      <c r="L294" s="25">
        <f t="shared" si="64"/>
        <v>1.5269093345243404E-2</v>
      </c>
      <c r="M294" s="7">
        <f t="shared" ca="1" si="53"/>
        <v>3.6400999999999999</v>
      </c>
      <c r="N294" s="7">
        <f t="shared" ca="1" si="55"/>
        <v>-5.7700000000000085E-2</v>
      </c>
      <c r="O294" s="7">
        <f t="shared" ca="1" si="56"/>
        <v>3.3292900000000099E-3</v>
      </c>
      <c r="P294" s="7">
        <f t="shared" ca="1" si="57"/>
        <v>5.7700000000000085E-2</v>
      </c>
      <c r="Q294" s="25">
        <f t="shared" ca="1" si="58"/>
        <v>1.6106520768200114E-2</v>
      </c>
      <c r="R294" s="26">
        <f t="shared" ca="1" si="54"/>
        <v>-5.7151932696680383E-2</v>
      </c>
      <c r="S294" s="27">
        <f t="shared" ca="1" si="65"/>
        <v>0</v>
      </c>
    </row>
    <row r="295" spans="5:19" x14ac:dyDescent="0.3">
      <c r="E295" s="24">
        <f t="shared" si="59"/>
        <v>294</v>
      </c>
      <c r="F295" s="108">
        <v>43893</v>
      </c>
      <c r="G295" s="109">
        <v>3.4548000000000001</v>
      </c>
      <c r="H295" s="28">
        <f t="shared" si="60"/>
        <v>3.5823999999999998</v>
      </c>
      <c r="I295" s="7">
        <f t="shared" si="61"/>
        <v>-0.12759999999999971</v>
      </c>
      <c r="J295" s="7">
        <f t="shared" si="62"/>
        <v>1.6281759999999926E-2</v>
      </c>
      <c r="K295" s="7">
        <f t="shared" si="63"/>
        <v>0.12759999999999971</v>
      </c>
      <c r="L295" s="25">
        <f t="shared" si="64"/>
        <v>3.6934120643741956E-2</v>
      </c>
      <c r="M295" s="7">
        <f t="shared" ca="1" si="53"/>
        <v>3.5732666666666666</v>
      </c>
      <c r="N295" s="7">
        <f t="shared" ca="1" si="55"/>
        <v>-0.1184666666666665</v>
      </c>
      <c r="O295" s="7">
        <f t="shared" ca="1" si="56"/>
        <v>1.403435111111107E-2</v>
      </c>
      <c r="P295" s="7">
        <f t="shared" ca="1" si="57"/>
        <v>0.1184666666666665</v>
      </c>
      <c r="Q295" s="25">
        <f t="shared" ca="1" si="58"/>
        <v>3.4290455790976754E-2</v>
      </c>
      <c r="R295" s="26">
        <f t="shared" ca="1" si="54"/>
        <v>-0.1179185993633468</v>
      </c>
      <c r="S295" s="27">
        <f t="shared" ca="1" si="65"/>
        <v>0</v>
      </c>
    </row>
    <row r="296" spans="5:19" x14ac:dyDescent="0.3">
      <c r="E296" s="24">
        <f t="shared" si="59"/>
        <v>295</v>
      </c>
      <c r="F296" s="108">
        <v>43894</v>
      </c>
      <c r="G296" s="109">
        <v>3.5186000000000002</v>
      </c>
      <c r="H296" s="28">
        <f t="shared" si="60"/>
        <v>3.4548000000000001</v>
      </c>
      <c r="I296" s="7">
        <f t="shared" si="61"/>
        <v>6.3800000000000079E-2</v>
      </c>
      <c r="J296" s="7">
        <f t="shared" si="62"/>
        <v>4.0704400000000102E-3</v>
      </c>
      <c r="K296" s="7">
        <f t="shared" si="63"/>
        <v>6.3800000000000079E-2</v>
      </c>
      <c r="L296" s="25">
        <f t="shared" si="64"/>
        <v>1.8132211675098073E-2</v>
      </c>
      <c r="M296" s="7">
        <f t="shared" ca="1" si="53"/>
        <v>3.5216333333333334</v>
      </c>
      <c r="N296" s="7">
        <f t="shared" ca="1" si="55"/>
        <v>-3.0333333333332213E-3</v>
      </c>
      <c r="O296" s="7">
        <f t="shared" ca="1" si="56"/>
        <v>9.201111111110432E-6</v>
      </c>
      <c r="P296" s="7">
        <f t="shared" ca="1" si="57"/>
        <v>3.0333333333332213E-3</v>
      </c>
      <c r="Q296" s="25">
        <f t="shared" ca="1" si="58"/>
        <v>8.6208529907725261E-4</v>
      </c>
      <c r="R296" s="26">
        <f t="shared" ca="1" si="54"/>
        <v>-2.485266030013521E-3</v>
      </c>
      <c r="S296" s="27">
        <f t="shared" ca="1" si="65"/>
        <v>0</v>
      </c>
    </row>
    <row r="297" spans="5:19" x14ac:dyDescent="0.3">
      <c r="E297" s="24">
        <f t="shared" si="59"/>
        <v>296</v>
      </c>
      <c r="F297" s="108">
        <v>43895</v>
      </c>
      <c r="G297" s="109">
        <v>3.3363</v>
      </c>
      <c r="H297" s="28">
        <f t="shared" si="60"/>
        <v>3.5186000000000002</v>
      </c>
      <c r="I297" s="7">
        <f t="shared" si="61"/>
        <v>-0.18230000000000013</v>
      </c>
      <c r="J297" s="7">
        <f t="shared" si="62"/>
        <v>3.3233290000000047E-2</v>
      </c>
      <c r="K297" s="7">
        <f t="shared" si="63"/>
        <v>0.18230000000000013</v>
      </c>
      <c r="L297" s="25">
        <f t="shared" si="64"/>
        <v>5.4641369181428569E-2</v>
      </c>
      <c r="M297" s="7">
        <f t="shared" ca="1" si="53"/>
        <v>3.5186000000000006</v>
      </c>
      <c r="N297" s="7">
        <f t="shared" ca="1" si="55"/>
        <v>-0.18230000000000057</v>
      </c>
      <c r="O297" s="7">
        <f t="shared" ca="1" si="56"/>
        <v>3.3233290000000207E-2</v>
      </c>
      <c r="P297" s="7">
        <f t="shared" ca="1" si="57"/>
        <v>0.18230000000000057</v>
      </c>
      <c r="Q297" s="25">
        <f t="shared" ca="1" si="58"/>
        <v>5.4641369181428701E-2</v>
      </c>
      <c r="R297" s="26">
        <f t="shared" ca="1" si="54"/>
        <v>-0.18175193269668088</v>
      </c>
      <c r="S297" s="27">
        <f t="shared" ca="1" si="65"/>
        <v>0</v>
      </c>
    </row>
    <row r="298" spans="5:19" x14ac:dyDescent="0.3">
      <c r="E298" s="24">
        <f t="shared" si="59"/>
        <v>297</v>
      </c>
      <c r="F298" s="108">
        <v>43896</v>
      </c>
      <c r="G298" s="109">
        <v>3.2542</v>
      </c>
      <c r="H298" s="28">
        <f t="shared" si="60"/>
        <v>3.3363</v>
      </c>
      <c r="I298" s="7">
        <f t="shared" si="61"/>
        <v>-8.2100000000000062E-2</v>
      </c>
      <c r="J298" s="7">
        <f t="shared" si="62"/>
        <v>6.74041000000001E-3</v>
      </c>
      <c r="K298" s="7">
        <f t="shared" si="63"/>
        <v>8.2100000000000062E-2</v>
      </c>
      <c r="L298" s="25">
        <f t="shared" si="64"/>
        <v>2.5228934914879254E-2</v>
      </c>
      <c r="M298" s="7">
        <f t="shared" ca="1" si="53"/>
        <v>3.4365666666666663</v>
      </c>
      <c r="N298" s="7">
        <f t="shared" ca="1" si="55"/>
        <v>-0.18236666666666634</v>
      </c>
      <c r="O298" s="7">
        <f t="shared" ca="1" si="56"/>
        <v>3.3257601111110993E-2</v>
      </c>
      <c r="P298" s="7">
        <f t="shared" ca="1" si="57"/>
        <v>0.18236666666666634</v>
      </c>
      <c r="Q298" s="25">
        <f t="shared" ca="1" si="58"/>
        <v>5.6040399074017068E-2</v>
      </c>
      <c r="R298" s="26">
        <f t="shared" ca="1" si="54"/>
        <v>-0.18181859936334666</v>
      </c>
      <c r="S298" s="27">
        <f t="shared" ca="1" si="65"/>
        <v>0</v>
      </c>
    </row>
    <row r="299" spans="5:19" x14ac:dyDescent="0.3">
      <c r="E299" s="24">
        <f t="shared" si="59"/>
        <v>298</v>
      </c>
      <c r="F299" s="108">
        <v>43899</v>
      </c>
      <c r="G299" s="109">
        <v>3.0171999999999999</v>
      </c>
      <c r="H299" s="28">
        <f t="shared" si="60"/>
        <v>3.2542</v>
      </c>
      <c r="I299" s="7">
        <f t="shared" si="61"/>
        <v>-0.2370000000000001</v>
      </c>
      <c r="J299" s="7">
        <f t="shared" si="62"/>
        <v>5.6169000000000045E-2</v>
      </c>
      <c r="K299" s="7">
        <f t="shared" si="63"/>
        <v>0.2370000000000001</v>
      </c>
      <c r="L299" s="25">
        <f t="shared" si="64"/>
        <v>7.8549648680896228E-2</v>
      </c>
      <c r="M299" s="7">
        <f t="shared" ca="1" si="53"/>
        <v>3.3697000000000004</v>
      </c>
      <c r="N299" s="7">
        <f t="shared" ca="1" si="55"/>
        <v>-0.35250000000000048</v>
      </c>
      <c r="O299" s="7">
        <f t="shared" ca="1" si="56"/>
        <v>0.12425625000000033</v>
      </c>
      <c r="P299" s="7">
        <f t="shared" ca="1" si="57"/>
        <v>0.35250000000000048</v>
      </c>
      <c r="Q299" s="25">
        <f t="shared" ca="1" si="58"/>
        <v>0.11683017367095337</v>
      </c>
      <c r="R299" s="26">
        <f t="shared" ca="1" si="54"/>
        <v>-0.35195193269668079</v>
      </c>
      <c r="S299" s="27">
        <f t="shared" ca="1" si="65"/>
        <v>0</v>
      </c>
    </row>
    <row r="300" spans="5:19" x14ac:dyDescent="0.3">
      <c r="E300" s="24">
        <f t="shared" si="59"/>
        <v>299</v>
      </c>
      <c r="F300" s="108">
        <v>43900</v>
      </c>
      <c r="G300" s="109">
        <v>3.0263</v>
      </c>
      <c r="H300" s="28">
        <f t="shared" si="60"/>
        <v>3.0171999999999999</v>
      </c>
      <c r="I300" s="7">
        <f t="shared" si="61"/>
        <v>9.100000000000108E-3</v>
      </c>
      <c r="J300" s="7">
        <f t="shared" si="62"/>
        <v>8.2810000000001967E-5</v>
      </c>
      <c r="K300" s="7">
        <f t="shared" si="63"/>
        <v>9.100000000000108E-3</v>
      </c>
      <c r="L300" s="25">
        <f t="shared" si="64"/>
        <v>3.0069722102898286E-3</v>
      </c>
      <c r="M300" s="7">
        <f t="shared" ca="1" si="53"/>
        <v>3.2025666666666672</v>
      </c>
      <c r="N300" s="7">
        <f t="shared" ca="1" si="55"/>
        <v>-0.17626666666666724</v>
      </c>
      <c r="O300" s="7">
        <f t="shared" ca="1" si="56"/>
        <v>3.106993777777798E-2</v>
      </c>
      <c r="P300" s="7">
        <f t="shared" ca="1" si="57"/>
        <v>0.17626666666666724</v>
      </c>
      <c r="Q300" s="25">
        <f t="shared" ca="1" si="58"/>
        <v>5.8244941567811265E-2</v>
      </c>
      <c r="R300" s="26">
        <f t="shared" ca="1" si="54"/>
        <v>-0.17571859936334755</v>
      </c>
      <c r="S300" s="27">
        <f t="shared" ca="1" si="65"/>
        <v>0</v>
      </c>
    </row>
    <row r="301" spans="5:19" x14ac:dyDescent="0.3">
      <c r="E301" s="24">
        <f t="shared" si="59"/>
        <v>300</v>
      </c>
      <c r="F301" s="108">
        <v>43901</v>
      </c>
      <c r="G301" s="109">
        <v>2.8532000000000002</v>
      </c>
      <c r="H301" s="28">
        <f t="shared" si="60"/>
        <v>3.0263</v>
      </c>
      <c r="I301" s="7">
        <f t="shared" si="61"/>
        <v>-0.17309999999999981</v>
      </c>
      <c r="J301" s="7">
        <f t="shared" si="62"/>
        <v>2.9963609999999936E-2</v>
      </c>
      <c r="K301" s="7">
        <f t="shared" si="63"/>
        <v>0.17309999999999981</v>
      </c>
      <c r="L301" s="25">
        <f t="shared" si="64"/>
        <v>6.0668722837515704E-2</v>
      </c>
      <c r="M301" s="7">
        <f t="shared" ca="1" si="53"/>
        <v>3.0992333333333328</v>
      </c>
      <c r="N301" s="7">
        <f t="shared" ca="1" si="55"/>
        <v>-0.24603333333333266</v>
      </c>
      <c r="O301" s="7">
        <f t="shared" ca="1" si="56"/>
        <v>6.053240111111078E-2</v>
      </c>
      <c r="P301" s="7">
        <f t="shared" ca="1" si="57"/>
        <v>0.24603333333333266</v>
      </c>
      <c r="Q301" s="25">
        <f t="shared" ca="1" si="58"/>
        <v>8.6230664984344826E-2</v>
      </c>
      <c r="R301" s="26">
        <f t="shared" ca="1" si="54"/>
        <v>-0.24548526603001297</v>
      </c>
      <c r="S301" s="27">
        <f t="shared" ca="1" si="65"/>
        <v>0</v>
      </c>
    </row>
    <row r="302" spans="5:19" x14ac:dyDescent="0.3">
      <c r="E302" s="24">
        <f t="shared" si="59"/>
        <v>301</v>
      </c>
      <c r="F302" s="108">
        <v>43902</v>
      </c>
      <c r="G302" s="109">
        <v>2.3791000000000002</v>
      </c>
      <c r="H302" s="28">
        <f t="shared" si="60"/>
        <v>2.8532000000000002</v>
      </c>
      <c r="I302" s="7">
        <f t="shared" si="61"/>
        <v>-0.47409999999999997</v>
      </c>
      <c r="J302" s="7">
        <f t="shared" si="62"/>
        <v>0.22477080999999996</v>
      </c>
      <c r="K302" s="7">
        <f t="shared" si="63"/>
        <v>0.47409999999999997</v>
      </c>
      <c r="L302" s="25">
        <f t="shared" si="64"/>
        <v>0.19927703753520234</v>
      </c>
      <c r="M302" s="7">
        <f t="shared" ca="1" si="53"/>
        <v>2.9655666666666662</v>
      </c>
      <c r="N302" s="7">
        <f t="shared" ca="1" si="55"/>
        <v>-0.58646666666666603</v>
      </c>
      <c r="O302" s="7">
        <f t="shared" ca="1" si="56"/>
        <v>0.34394315111111035</v>
      </c>
      <c r="P302" s="7">
        <f t="shared" ca="1" si="57"/>
        <v>0.58646666666666603</v>
      </c>
      <c r="Q302" s="25">
        <f t="shared" ca="1" si="58"/>
        <v>0.24650778305521667</v>
      </c>
      <c r="R302" s="26">
        <f t="shared" ca="1" si="54"/>
        <v>-0.58591859936334634</v>
      </c>
      <c r="S302" s="27">
        <f t="shared" ca="1" si="65"/>
        <v>0</v>
      </c>
    </row>
    <row r="303" spans="5:19" x14ac:dyDescent="0.3">
      <c r="E303" s="24">
        <f t="shared" si="59"/>
        <v>302</v>
      </c>
      <c r="F303" s="108">
        <v>43903</v>
      </c>
      <c r="G303" s="109">
        <v>2.4977</v>
      </c>
      <c r="H303" s="28">
        <f t="shared" si="60"/>
        <v>2.3791000000000002</v>
      </c>
      <c r="I303" s="7">
        <f t="shared" si="61"/>
        <v>0.11859999999999982</v>
      </c>
      <c r="J303" s="7">
        <f t="shared" si="62"/>
        <v>1.4065959999999957E-2</v>
      </c>
      <c r="K303" s="7">
        <f t="shared" si="63"/>
        <v>0.11859999999999982</v>
      </c>
      <c r="L303" s="25">
        <f t="shared" si="64"/>
        <v>4.74836849901909E-2</v>
      </c>
      <c r="M303" s="7">
        <f t="shared" ca="1" si="53"/>
        <v>2.7528666666666672</v>
      </c>
      <c r="N303" s="7">
        <f t="shared" ca="1" si="55"/>
        <v>-0.25516666666666721</v>
      </c>
      <c r="O303" s="7">
        <f t="shared" ca="1" si="56"/>
        <v>6.5110027777778051E-2</v>
      </c>
      <c r="P303" s="7">
        <f t="shared" ca="1" si="57"/>
        <v>0.25516666666666721</v>
      </c>
      <c r="Q303" s="25">
        <f t="shared" ca="1" si="58"/>
        <v>0.10216065446877816</v>
      </c>
      <c r="R303" s="26">
        <f t="shared" ca="1" si="54"/>
        <v>-0.25461859936334752</v>
      </c>
      <c r="S303" s="27">
        <f t="shared" ca="1" si="65"/>
        <v>0</v>
      </c>
    </row>
    <row r="304" spans="5:19" x14ac:dyDescent="0.3">
      <c r="E304" s="24">
        <f t="shared" si="59"/>
        <v>303</v>
      </c>
      <c r="F304" s="108">
        <v>43906</v>
      </c>
      <c r="G304" s="109">
        <v>2.206</v>
      </c>
      <c r="H304" s="28">
        <f t="shared" si="60"/>
        <v>2.4977</v>
      </c>
      <c r="I304" s="7">
        <f t="shared" si="61"/>
        <v>-0.29170000000000007</v>
      </c>
      <c r="J304" s="7">
        <f t="shared" si="62"/>
        <v>8.5088890000000042E-2</v>
      </c>
      <c r="K304" s="7">
        <f t="shared" si="63"/>
        <v>0.29170000000000007</v>
      </c>
      <c r="L304" s="25">
        <f t="shared" si="64"/>
        <v>0.13223028105167728</v>
      </c>
      <c r="M304" s="7">
        <f t="shared" ca="1" si="53"/>
        <v>2.5766666666666667</v>
      </c>
      <c r="N304" s="7">
        <f t="shared" ca="1" si="55"/>
        <v>-0.3706666666666667</v>
      </c>
      <c r="O304" s="7">
        <f t="shared" ca="1" si="56"/>
        <v>0.13739377777777781</v>
      </c>
      <c r="P304" s="7">
        <f t="shared" ca="1" si="57"/>
        <v>0.3706666666666667</v>
      </c>
      <c r="Q304" s="25">
        <f t="shared" ca="1" si="58"/>
        <v>0.16802659413720158</v>
      </c>
      <c r="R304" s="26">
        <f t="shared" ca="1" si="54"/>
        <v>-0.37011859936334701</v>
      </c>
      <c r="S304" s="27">
        <f t="shared" ca="1" si="65"/>
        <v>0</v>
      </c>
    </row>
    <row r="305" spans="5:19" x14ac:dyDescent="0.3">
      <c r="E305" s="24">
        <f t="shared" si="59"/>
        <v>304</v>
      </c>
      <c r="F305" s="108">
        <v>43907</v>
      </c>
      <c r="G305" s="109">
        <v>2.3062</v>
      </c>
      <c r="H305" s="28">
        <f t="shared" si="60"/>
        <v>2.206</v>
      </c>
      <c r="I305" s="7">
        <f t="shared" si="61"/>
        <v>0.10020000000000007</v>
      </c>
      <c r="J305" s="7">
        <f t="shared" si="62"/>
        <v>1.0040040000000014E-2</v>
      </c>
      <c r="K305" s="7">
        <f t="shared" si="63"/>
        <v>0.10020000000000007</v>
      </c>
      <c r="L305" s="25">
        <f t="shared" si="64"/>
        <v>4.344809643569511E-2</v>
      </c>
      <c r="M305" s="7">
        <f t="shared" ca="1" si="53"/>
        <v>2.3609333333333336</v>
      </c>
      <c r="N305" s="7">
        <f t="shared" ca="1" si="55"/>
        <v>-5.4733333333333523E-2</v>
      </c>
      <c r="O305" s="7">
        <f t="shared" ca="1" si="56"/>
        <v>2.9957377777777984E-3</v>
      </c>
      <c r="P305" s="7">
        <f t="shared" ca="1" si="57"/>
        <v>5.4733333333333523E-2</v>
      </c>
      <c r="Q305" s="25">
        <f t="shared" ca="1" si="58"/>
        <v>2.3733125198739709E-2</v>
      </c>
      <c r="R305" s="26">
        <f t="shared" ca="1" si="54"/>
        <v>-5.4185266030013821E-2</v>
      </c>
      <c r="S305" s="27">
        <f t="shared" ca="1" si="65"/>
        <v>0</v>
      </c>
    </row>
    <row r="306" spans="5:19" x14ac:dyDescent="0.3">
      <c r="E306" s="24">
        <f t="shared" si="59"/>
        <v>305</v>
      </c>
      <c r="F306" s="108">
        <v>43908</v>
      </c>
      <c r="G306" s="109">
        <v>2.2151000000000001</v>
      </c>
      <c r="H306" s="28">
        <f t="shared" si="60"/>
        <v>2.3062</v>
      </c>
      <c r="I306" s="7">
        <f t="shared" si="61"/>
        <v>-9.1099999999999959E-2</v>
      </c>
      <c r="J306" s="7">
        <f t="shared" si="62"/>
        <v>8.2992099999999926E-3</v>
      </c>
      <c r="K306" s="7">
        <f t="shared" si="63"/>
        <v>9.1099999999999959E-2</v>
      </c>
      <c r="L306" s="25">
        <f t="shared" si="64"/>
        <v>4.1126811430635166E-2</v>
      </c>
      <c r="M306" s="7">
        <f t="shared" ca="1" si="53"/>
        <v>2.3366333333333333</v>
      </c>
      <c r="N306" s="7">
        <f t="shared" ca="1" si="55"/>
        <v>-0.12153333333333327</v>
      </c>
      <c r="O306" s="7">
        <f t="shared" ca="1" si="56"/>
        <v>1.4770351111111095E-2</v>
      </c>
      <c r="P306" s="7">
        <f t="shared" ca="1" si="57"/>
        <v>0.12153333333333327</v>
      </c>
      <c r="Q306" s="25">
        <f t="shared" ca="1" si="58"/>
        <v>5.4865845033331799E-2</v>
      </c>
      <c r="R306" s="26">
        <f t="shared" ca="1" si="54"/>
        <v>-0.12098526603001357</v>
      </c>
      <c r="S306" s="27">
        <f t="shared" ca="1" si="65"/>
        <v>0</v>
      </c>
    </row>
    <row r="307" spans="5:19" x14ac:dyDescent="0.3">
      <c r="E307" s="24">
        <f t="shared" si="59"/>
        <v>306</v>
      </c>
      <c r="F307" s="108">
        <v>43909</v>
      </c>
      <c r="G307" s="109">
        <v>2.3336000000000001</v>
      </c>
      <c r="H307" s="28">
        <f t="shared" si="60"/>
        <v>2.2151000000000001</v>
      </c>
      <c r="I307" s="7">
        <f t="shared" si="61"/>
        <v>0.11850000000000005</v>
      </c>
      <c r="J307" s="7">
        <f t="shared" si="62"/>
        <v>1.4042250000000011E-2</v>
      </c>
      <c r="K307" s="7">
        <f t="shared" si="63"/>
        <v>0.11850000000000005</v>
      </c>
      <c r="L307" s="25">
        <f t="shared" si="64"/>
        <v>5.077991086732947E-2</v>
      </c>
      <c r="M307" s="7">
        <f t="shared" ca="1" si="53"/>
        <v>2.2424333333333331</v>
      </c>
      <c r="N307" s="7">
        <f t="shared" ca="1" si="55"/>
        <v>9.1166666666667062E-2</v>
      </c>
      <c r="O307" s="7">
        <f t="shared" ca="1" si="56"/>
        <v>8.3113611111111825E-3</v>
      </c>
      <c r="P307" s="7">
        <f t="shared" ca="1" si="57"/>
        <v>9.1166666666667062E-2</v>
      </c>
      <c r="Q307" s="25">
        <f t="shared" ca="1" si="58"/>
        <v>3.9066963775568675E-2</v>
      </c>
      <c r="R307" s="26">
        <f t="shared" ca="1" si="54"/>
        <v>9.1714733969986764E-2</v>
      </c>
      <c r="S307" s="27">
        <f t="shared" ca="1" si="65"/>
        <v>1</v>
      </c>
    </row>
    <row r="308" spans="5:19" x14ac:dyDescent="0.3">
      <c r="E308" s="24">
        <f t="shared" si="59"/>
        <v>307</v>
      </c>
      <c r="F308" s="108">
        <v>43910</v>
      </c>
      <c r="G308" s="109">
        <v>2.4247000000000001</v>
      </c>
      <c r="H308" s="28">
        <f t="shared" si="60"/>
        <v>2.3336000000000001</v>
      </c>
      <c r="I308" s="7">
        <f t="shared" si="61"/>
        <v>9.1099999999999959E-2</v>
      </c>
      <c r="J308" s="7">
        <f t="shared" si="62"/>
        <v>8.2992099999999926E-3</v>
      </c>
      <c r="K308" s="7">
        <f t="shared" si="63"/>
        <v>9.1099999999999959E-2</v>
      </c>
      <c r="L308" s="25">
        <f t="shared" si="64"/>
        <v>3.7571658349486517E-2</v>
      </c>
      <c r="M308" s="7">
        <f t="shared" ca="1" si="53"/>
        <v>2.284966666666667</v>
      </c>
      <c r="N308" s="7">
        <f t="shared" ca="1" si="55"/>
        <v>0.13973333333333304</v>
      </c>
      <c r="O308" s="7">
        <f t="shared" ca="1" si="56"/>
        <v>1.9525404444444363E-2</v>
      </c>
      <c r="P308" s="7">
        <f t="shared" ca="1" si="57"/>
        <v>0.13973333333333304</v>
      </c>
      <c r="Q308" s="25">
        <f t="shared" ca="1" si="58"/>
        <v>5.7629122503127413E-2</v>
      </c>
      <c r="R308" s="26">
        <f t="shared" ca="1" si="54"/>
        <v>0.14028140063665273</v>
      </c>
      <c r="S308" s="27">
        <f t="shared" ca="1" si="65"/>
        <v>0</v>
      </c>
    </row>
    <row r="309" spans="5:19" x14ac:dyDescent="0.3">
      <c r="E309" s="24">
        <f t="shared" si="59"/>
        <v>308</v>
      </c>
      <c r="F309" s="108">
        <v>43913</v>
      </c>
      <c r="G309" s="109">
        <v>2.4156</v>
      </c>
      <c r="H309" s="28">
        <f t="shared" si="60"/>
        <v>2.4247000000000001</v>
      </c>
      <c r="I309" s="7">
        <f t="shared" si="61"/>
        <v>-9.100000000000108E-3</v>
      </c>
      <c r="J309" s="7">
        <f t="shared" si="62"/>
        <v>8.2810000000001967E-5</v>
      </c>
      <c r="K309" s="7">
        <f t="shared" si="63"/>
        <v>9.100000000000108E-3</v>
      </c>
      <c r="L309" s="25">
        <f t="shared" si="64"/>
        <v>3.7671799966882383E-3</v>
      </c>
      <c r="M309" s="7">
        <f t="shared" ca="1" si="53"/>
        <v>2.3244666666666665</v>
      </c>
      <c r="N309" s="7">
        <f t="shared" ca="1" si="55"/>
        <v>9.113333333333351E-2</v>
      </c>
      <c r="O309" s="7">
        <f t="shared" ca="1" si="56"/>
        <v>8.3052844444444773E-3</v>
      </c>
      <c r="P309" s="7">
        <f t="shared" ca="1" si="57"/>
        <v>9.113333333333351E-2</v>
      </c>
      <c r="Q309" s="25">
        <f t="shared" ca="1" si="58"/>
        <v>3.7726996743390258E-2</v>
      </c>
      <c r="R309" s="26">
        <f t="shared" ca="1" si="54"/>
        <v>9.1681400636653212E-2</v>
      </c>
      <c r="S309" s="27">
        <f t="shared" ca="1" si="65"/>
        <v>0</v>
      </c>
    </row>
    <row r="310" spans="5:19" x14ac:dyDescent="0.3">
      <c r="E310" s="24">
        <f t="shared" si="59"/>
        <v>309</v>
      </c>
      <c r="F310" s="108">
        <v>43914</v>
      </c>
      <c r="G310" s="109">
        <v>2.68</v>
      </c>
      <c r="H310" s="28">
        <f t="shared" si="60"/>
        <v>2.4156</v>
      </c>
      <c r="I310" s="7">
        <f t="shared" si="61"/>
        <v>0.26440000000000019</v>
      </c>
      <c r="J310" s="7">
        <f t="shared" si="62"/>
        <v>6.9907360000000099E-2</v>
      </c>
      <c r="K310" s="7">
        <f t="shared" si="63"/>
        <v>0.26440000000000019</v>
      </c>
      <c r="L310" s="25">
        <f t="shared" si="64"/>
        <v>9.8656716417910517E-2</v>
      </c>
      <c r="M310" s="7">
        <f t="shared" ca="1" si="53"/>
        <v>2.3912999999999998</v>
      </c>
      <c r="N310" s="7">
        <f t="shared" ca="1" si="55"/>
        <v>0.2887000000000004</v>
      </c>
      <c r="O310" s="7">
        <f t="shared" ca="1" si="56"/>
        <v>8.3347690000000238E-2</v>
      </c>
      <c r="P310" s="7">
        <f t="shared" ca="1" si="57"/>
        <v>0.2887000000000004</v>
      </c>
      <c r="Q310" s="25">
        <f t="shared" ca="1" si="58"/>
        <v>0.10772388059701507</v>
      </c>
      <c r="R310" s="26">
        <f t="shared" ca="1" si="54"/>
        <v>0.28924806730332009</v>
      </c>
      <c r="S310" s="27">
        <f t="shared" ca="1" si="65"/>
        <v>0</v>
      </c>
    </row>
    <row r="311" spans="5:19" x14ac:dyDescent="0.3">
      <c r="E311" s="24">
        <f t="shared" si="59"/>
        <v>310</v>
      </c>
      <c r="F311" s="108">
        <v>43915</v>
      </c>
      <c r="G311" s="109">
        <v>2.7985000000000002</v>
      </c>
      <c r="H311" s="28">
        <f t="shared" si="60"/>
        <v>2.68</v>
      </c>
      <c r="I311" s="7">
        <f t="shared" si="61"/>
        <v>0.11850000000000005</v>
      </c>
      <c r="J311" s="7">
        <f t="shared" si="62"/>
        <v>1.4042250000000011E-2</v>
      </c>
      <c r="K311" s="7">
        <f t="shared" si="63"/>
        <v>0.11850000000000005</v>
      </c>
      <c r="L311" s="25">
        <f t="shared" si="64"/>
        <v>4.2344112917634465E-2</v>
      </c>
      <c r="M311" s="7">
        <f t="shared" ca="1" si="53"/>
        <v>2.506766666666667</v>
      </c>
      <c r="N311" s="7">
        <f t="shared" ca="1" si="55"/>
        <v>0.29173333333333318</v>
      </c>
      <c r="O311" s="7">
        <f t="shared" ca="1" si="56"/>
        <v>8.5108337777777682E-2</v>
      </c>
      <c r="P311" s="7">
        <f t="shared" ca="1" si="57"/>
        <v>0.29173333333333318</v>
      </c>
      <c r="Q311" s="25">
        <f t="shared" ca="1" si="58"/>
        <v>0.10424632243463754</v>
      </c>
      <c r="R311" s="26">
        <f t="shared" ca="1" si="54"/>
        <v>0.29228140063665287</v>
      </c>
      <c r="S311" s="27">
        <f t="shared" ca="1" si="65"/>
        <v>0</v>
      </c>
    </row>
    <row r="312" spans="5:19" x14ac:dyDescent="0.3">
      <c r="E312" s="24">
        <f t="shared" si="59"/>
        <v>311</v>
      </c>
      <c r="F312" s="108">
        <v>43916</v>
      </c>
      <c r="G312" s="109">
        <v>2.8714</v>
      </c>
      <c r="H312" s="28">
        <f t="shared" si="60"/>
        <v>2.7985000000000002</v>
      </c>
      <c r="I312" s="7">
        <f t="shared" si="61"/>
        <v>7.2899999999999743E-2</v>
      </c>
      <c r="J312" s="7">
        <f t="shared" si="62"/>
        <v>5.3144099999999622E-3</v>
      </c>
      <c r="K312" s="7">
        <f t="shared" si="63"/>
        <v>7.2899999999999743E-2</v>
      </c>
      <c r="L312" s="25">
        <f t="shared" si="64"/>
        <v>2.5388312321515547E-2</v>
      </c>
      <c r="M312" s="7">
        <f t="shared" ca="1" si="53"/>
        <v>2.6313666666666666</v>
      </c>
      <c r="N312" s="7">
        <f t="shared" ca="1" si="55"/>
        <v>0.24003333333333332</v>
      </c>
      <c r="O312" s="7">
        <f t="shared" ca="1" si="56"/>
        <v>5.7616001111111106E-2</v>
      </c>
      <c r="P312" s="7">
        <f t="shared" ca="1" si="57"/>
        <v>0.24003333333333332</v>
      </c>
      <c r="Q312" s="25">
        <f t="shared" ca="1" si="58"/>
        <v>8.3594529962155509E-2</v>
      </c>
      <c r="R312" s="26">
        <f t="shared" ca="1" si="54"/>
        <v>0.24058140063665301</v>
      </c>
      <c r="S312" s="27">
        <f t="shared" ca="1" si="65"/>
        <v>0</v>
      </c>
    </row>
    <row r="313" spans="5:19" x14ac:dyDescent="0.3">
      <c r="E313" s="24">
        <f t="shared" si="59"/>
        <v>312</v>
      </c>
      <c r="F313" s="108">
        <v>43917</v>
      </c>
      <c r="G313" s="109">
        <v>2.7437999999999998</v>
      </c>
      <c r="H313" s="28">
        <f t="shared" si="60"/>
        <v>2.8714</v>
      </c>
      <c r="I313" s="7">
        <f t="shared" si="61"/>
        <v>-0.12760000000000016</v>
      </c>
      <c r="J313" s="7">
        <f t="shared" si="62"/>
        <v>1.6281760000000041E-2</v>
      </c>
      <c r="K313" s="7">
        <f t="shared" si="63"/>
        <v>0.12760000000000016</v>
      </c>
      <c r="L313" s="25">
        <f t="shared" si="64"/>
        <v>4.650484729207674E-2</v>
      </c>
      <c r="M313" s="7">
        <f t="shared" ca="1" si="53"/>
        <v>2.7833000000000001</v>
      </c>
      <c r="N313" s="7">
        <f t="shared" ca="1" si="55"/>
        <v>-3.9500000000000313E-2</v>
      </c>
      <c r="O313" s="7">
        <f t="shared" ca="1" si="56"/>
        <v>1.5602500000000247E-3</v>
      </c>
      <c r="P313" s="7">
        <f t="shared" ca="1" si="57"/>
        <v>3.9500000000000313E-2</v>
      </c>
      <c r="Q313" s="25">
        <f t="shared" ca="1" si="58"/>
        <v>1.4396093009694699E-2</v>
      </c>
      <c r="R313" s="26">
        <f t="shared" ca="1" si="54"/>
        <v>-3.8951932696680611E-2</v>
      </c>
      <c r="S313" s="27">
        <f t="shared" ca="1" si="65"/>
        <v>1</v>
      </c>
    </row>
    <row r="314" spans="5:19" x14ac:dyDescent="0.3">
      <c r="E314" s="24">
        <f t="shared" si="59"/>
        <v>313</v>
      </c>
      <c r="F314" s="108">
        <v>43920</v>
      </c>
      <c r="G314" s="109">
        <v>2.7801999999999998</v>
      </c>
      <c r="H314" s="28">
        <f t="shared" si="60"/>
        <v>2.7437999999999998</v>
      </c>
      <c r="I314" s="7">
        <f t="shared" si="61"/>
        <v>3.6399999999999988E-2</v>
      </c>
      <c r="J314" s="7">
        <f t="shared" si="62"/>
        <v>1.3249599999999992E-3</v>
      </c>
      <c r="K314" s="7">
        <f t="shared" si="63"/>
        <v>3.6399999999999988E-2</v>
      </c>
      <c r="L314" s="25">
        <f t="shared" si="64"/>
        <v>1.3092583267390831E-2</v>
      </c>
      <c r="M314" s="7">
        <f t="shared" ca="1" si="53"/>
        <v>2.8045666666666667</v>
      </c>
      <c r="N314" s="7">
        <f t="shared" ca="1" si="55"/>
        <v>-2.436666666666687E-2</v>
      </c>
      <c r="O314" s="7">
        <f t="shared" ca="1" si="56"/>
        <v>5.9373444444445439E-4</v>
      </c>
      <c r="P314" s="7">
        <f t="shared" ca="1" si="57"/>
        <v>2.436666666666687E-2</v>
      </c>
      <c r="Q314" s="25">
        <f t="shared" ca="1" si="58"/>
        <v>8.7643574802772715E-3</v>
      </c>
      <c r="R314" s="26">
        <f t="shared" ca="1" si="54"/>
        <v>-2.3818599363347168E-2</v>
      </c>
      <c r="S314" s="27">
        <f t="shared" ca="1" si="65"/>
        <v>0</v>
      </c>
    </row>
    <row r="315" spans="5:19" x14ac:dyDescent="0.3">
      <c r="E315" s="24">
        <f t="shared" si="59"/>
        <v>314</v>
      </c>
      <c r="F315" s="108">
        <v>43921</v>
      </c>
      <c r="G315" s="109">
        <v>2.8258000000000001</v>
      </c>
      <c r="H315" s="28">
        <f t="shared" si="60"/>
        <v>2.7801999999999998</v>
      </c>
      <c r="I315" s="7">
        <f t="shared" si="61"/>
        <v>4.5600000000000307E-2</v>
      </c>
      <c r="J315" s="7">
        <f t="shared" si="62"/>
        <v>2.0793600000000279E-3</v>
      </c>
      <c r="K315" s="7">
        <f t="shared" si="63"/>
        <v>4.5600000000000307E-2</v>
      </c>
      <c r="L315" s="25">
        <f t="shared" si="64"/>
        <v>1.6137023143888565E-2</v>
      </c>
      <c r="M315" s="7">
        <f t="shared" ca="1" si="53"/>
        <v>2.7984666666666662</v>
      </c>
      <c r="N315" s="7">
        <f t="shared" ca="1" si="55"/>
        <v>2.7333333333333876E-2</v>
      </c>
      <c r="O315" s="7">
        <f t="shared" ca="1" si="56"/>
        <v>7.4711111111114075E-4</v>
      </c>
      <c r="P315" s="7">
        <f t="shared" ca="1" si="57"/>
        <v>2.7333333333333876E-2</v>
      </c>
      <c r="Q315" s="25">
        <f t="shared" ca="1" si="58"/>
        <v>9.6727770306935645E-3</v>
      </c>
      <c r="R315" s="26">
        <f t="shared" ca="1" si="54"/>
        <v>2.7881400636653578E-2</v>
      </c>
      <c r="S315" s="27">
        <f t="shared" ca="1" si="65"/>
        <v>1</v>
      </c>
    </row>
    <row r="316" spans="5:19" x14ac:dyDescent="0.3">
      <c r="E316" s="24">
        <f t="shared" si="59"/>
        <v>315</v>
      </c>
      <c r="F316" s="108">
        <v>43922</v>
      </c>
      <c r="G316" s="109">
        <v>2.7073</v>
      </c>
      <c r="H316" s="28">
        <f t="shared" si="60"/>
        <v>2.8258000000000001</v>
      </c>
      <c r="I316" s="7">
        <f t="shared" si="61"/>
        <v>-0.11850000000000005</v>
      </c>
      <c r="J316" s="7">
        <f t="shared" si="62"/>
        <v>1.4042250000000011E-2</v>
      </c>
      <c r="K316" s="7">
        <f t="shared" si="63"/>
        <v>0.11850000000000005</v>
      </c>
      <c r="L316" s="25">
        <f t="shared" si="64"/>
        <v>4.3770546300742452E-2</v>
      </c>
      <c r="M316" s="7">
        <f t="shared" ca="1" si="53"/>
        <v>2.7832666666666661</v>
      </c>
      <c r="N316" s="7">
        <f t="shared" ca="1" si="55"/>
        <v>-7.5966666666666072E-2</v>
      </c>
      <c r="O316" s="7">
        <f t="shared" ca="1" si="56"/>
        <v>5.7709344444443538E-3</v>
      </c>
      <c r="P316" s="7">
        <f t="shared" ca="1" si="57"/>
        <v>7.5966666666666072E-2</v>
      </c>
      <c r="Q316" s="25">
        <f t="shared" ca="1" si="58"/>
        <v>2.8059936714315396E-2</v>
      </c>
      <c r="R316" s="26">
        <f t="shared" ca="1" si="54"/>
        <v>-7.541859936334637E-2</v>
      </c>
      <c r="S316" s="27">
        <f t="shared" ca="1" si="65"/>
        <v>1</v>
      </c>
    </row>
    <row r="317" spans="5:19" x14ac:dyDescent="0.3">
      <c r="E317" s="24">
        <f t="shared" si="59"/>
        <v>316</v>
      </c>
      <c r="F317" s="108">
        <v>43923</v>
      </c>
      <c r="G317" s="109">
        <v>2.7711000000000001</v>
      </c>
      <c r="H317" s="28">
        <f t="shared" si="60"/>
        <v>2.7073</v>
      </c>
      <c r="I317" s="7">
        <f t="shared" si="61"/>
        <v>6.3800000000000079E-2</v>
      </c>
      <c r="J317" s="7">
        <f t="shared" si="62"/>
        <v>4.0704400000000102E-3</v>
      </c>
      <c r="K317" s="7">
        <f t="shared" si="63"/>
        <v>6.3800000000000079E-2</v>
      </c>
      <c r="L317" s="25">
        <f t="shared" si="64"/>
        <v>2.3023348128901909E-2</v>
      </c>
      <c r="M317" s="7">
        <f t="shared" ca="1" si="53"/>
        <v>2.7711000000000001</v>
      </c>
      <c r="N317" s="7">
        <f t="shared" ca="1" si="55"/>
        <v>0</v>
      </c>
      <c r="O317" s="7">
        <f t="shared" ca="1" si="56"/>
        <v>0</v>
      </c>
      <c r="P317" s="7">
        <f t="shared" ca="1" si="57"/>
        <v>0</v>
      </c>
      <c r="Q317" s="25">
        <f t="shared" ca="1" si="58"/>
        <v>0</v>
      </c>
      <c r="R317" s="26">
        <f t="shared" ca="1" si="54"/>
        <v>5.4806730331970037E-4</v>
      </c>
      <c r="S317" s="27">
        <f t="shared" ca="1" si="65"/>
        <v>0</v>
      </c>
    </row>
    <row r="318" spans="5:19" x14ac:dyDescent="0.3">
      <c r="E318" s="24">
        <f t="shared" si="59"/>
        <v>317</v>
      </c>
      <c r="F318" s="108">
        <v>43924</v>
      </c>
      <c r="G318" s="109">
        <v>2.7073</v>
      </c>
      <c r="H318" s="28">
        <f t="shared" si="60"/>
        <v>2.7711000000000001</v>
      </c>
      <c r="I318" s="7">
        <f t="shared" si="61"/>
        <v>-6.3800000000000079E-2</v>
      </c>
      <c r="J318" s="7">
        <f t="shared" si="62"/>
        <v>4.0704400000000102E-3</v>
      </c>
      <c r="K318" s="7">
        <f t="shared" si="63"/>
        <v>6.3800000000000079E-2</v>
      </c>
      <c r="L318" s="25">
        <f t="shared" si="64"/>
        <v>2.3565914379640261E-2</v>
      </c>
      <c r="M318" s="7">
        <f t="shared" ca="1" si="53"/>
        <v>2.7680666666666665</v>
      </c>
      <c r="N318" s="7">
        <f t="shared" ca="1" si="55"/>
        <v>-6.0766666666666413E-2</v>
      </c>
      <c r="O318" s="7">
        <f t="shared" ca="1" si="56"/>
        <v>3.6925877777777469E-3</v>
      </c>
      <c r="P318" s="7">
        <f t="shared" ca="1" si="57"/>
        <v>6.0766666666666413E-2</v>
      </c>
      <c r="Q318" s="25">
        <f t="shared" ca="1" si="58"/>
        <v>2.2445486893460796E-2</v>
      </c>
      <c r="R318" s="26">
        <f t="shared" ca="1" si="54"/>
        <v>-6.0218599363346711E-2</v>
      </c>
      <c r="S318" s="27">
        <f t="shared" ca="1" si="65"/>
        <v>0</v>
      </c>
    </row>
    <row r="319" spans="5:19" x14ac:dyDescent="0.3">
      <c r="E319" s="24">
        <f t="shared" si="59"/>
        <v>318</v>
      </c>
      <c r="F319" s="108">
        <v>43927</v>
      </c>
      <c r="G319" s="109">
        <v>2.8805000000000001</v>
      </c>
      <c r="H319" s="28">
        <f t="shared" si="60"/>
        <v>2.7073</v>
      </c>
      <c r="I319" s="7">
        <f t="shared" si="61"/>
        <v>0.17320000000000002</v>
      </c>
      <c r="J319" s="7">
        <f t="shared" si="62"/>
        <v>2.9998240000000006E-2</v>
      </c>
      <c r="K319" s="7">
        <f t="shared" si="63"/>
        <v>0.17320000000000002</v>
      </c>
      <c r="L319" s="25">
        <f t="shared" si="64"/>
        <v>6.0128449921888566E-2</v>
      </c>
      <c r="M319" s="7">
        <f t="shared" ca="1" si="53"/>
        <v>2.728566666666667</v>
      </c>
      <c r="N319" s="7">
        <f t="shared" ca="1" si="55"/>
        <v>0.15193333333333303</v>
      </c>
      <c r="O319" s="7">
        <f t="shared" ca="1" si="56"/>
        <v>2.3083737777777686E-2</v>
      </c>
      <c r="P319" s="7">
        <f t="shared" ca="1" si="57"/>
        <v>0.15193333333333303</v>
      </c>
      <c r="Q319" s="25">
        <f t="shared" ca="1" si="58"/>
        <v>5.2745472429554949E-2</v>
      </c>
      <c r="R319" s="26">
        <f t="shared" ca="1" si="54"/>
        <v>0.15248140063665272</v>
      </c>
      <c r="S319" s="27">
        <f t="shared" ca="1" si="65"/>
        <v>1</v>
      </c>
    </row>
    <row r="320" spans="5:19" x14ac:dyDescent="0.3">
      <c r="E320" s="24">
        <f t="shared" si="59"/>
        <v>319</v>
      </c>
      <c r="F320" s="108">
        <v>43928</v>
      </c>
      <c r="G320" s="109">
        <v>2.8805000000000001</v>
      </c>
      <c r="H320" s="28">
        <f t="shared" si="60"/>
        <v>2.8805000000000001</v>
      </c>
      <c r="I320" s="7">
        <f t="shared" si="61"/>
        <v>0</v>
      </c>
      <c r="J320" s="7">
        <f t="shared" si="62"/>
        <v>0</v>
      </c>
      <c r="K320" s="7">
        <f t="shared" si="63"/>
        <v>0</v>
      </c>
      <c r="L320" s="25">
        <f t="shared" si="64"/>
        <v>0</v>
      </c>
      <c r="M320" s="7">
        <f t="shared" ca="1" si="53"/>
        <v>2.7863000000000002</v>
      </c>
      <c r="N320" s="7">
        <f t="shared" ca="1" si="55"/>
        <v>9.4199999999999839E-2</v>
      </c>
      <c r="O320" s="7">
        <f t="shared" ca="1" si="56"/>
        <v>8.8736399999999691E-3</v>
      </c>
      <c r="P320" s="7">
        <f t="shared" ca="1" si="57"/>
        <v>9.4199999999999839E-2</v>
      </c>
      <c r="Q320" s="25">
        <f t="shared" ca="1" si="58"/>
        <v>3.2702655788925478E-2</v>
      </c>
      <c r="R320" s="26">
        <f t="shared" ca="1" si="54"/>
        <v>9.4748067303319541E-2</v>
      </c>
      <c r="S320" s="27">
        <f t="shared" ca="1" si="65"/>
        <v>0</v>
      </c>
    </row>
    <row r="321" spans="5:19" x14ac:dyDescent="0.3">
      <c r="E321" s="24">
        <f t="shared" si="59"/>
        <v>320</v>
      </c>
      <c r="F321" s="108">
        <v>43929</v>
      </c>
      <c r="G321" s="109">
        <v>2.9533999999999998</v>
      </c>
      <c r="H321" s="28">
        <f t="shared" si="60"/>
        <v>2.8805000000000001</v>
      </c>
      <c r="I321" s="7">
        <f t="shared" si="61"/>
        <v>7.2899999999999743E-2</v>
      </c>
      <c r="J321" s="7">
        <f t="shared" si="62"/>
        <v>5.3144099999999622E-3</v>
      </c>
      <c r="K321" s="7">
        <f t="shared" si="63"/>
        <v>7.2899999999999743E-2</v>
      </c>
      <c r="L321" s="25">
        <f t="shared" si="64"/>
        <v>2.4683415724249931E-2</v>
      </c>
      <c r="M321" s="7">
        <f t="shared" ca="1" si="53"/>
        <v>2.8227666666666664</v>
      </c>
      <c r="N321" s="7">
        <f t="shared" ca="1" si="55"/>
        <v>0.13063333333333338</v>
      </c>
      <c r="O321" s="7">
        <f t="shared" ca="1" si="56"/>
        <v>1.706506777777779E-2</v>
      </c>
      <c r="P321" s="7">
        <f t="shared" ca="1" si="57"/>
        <v>0.13063333333333338</v>
      </c>
      <c r="Q321" s="25">
        <f t="shared" ca="1" si="58"/>
        <v>4.4231507189453984E-2</v>
      </c>
      <c r="R321" s="26">
        <f t="shared" ca="1" si="54"/>
        <v>0.13118140063665307</v>
      </c>
      <c r="S321" s="27">
        <f t="shared" ca="1" si="65"/>
        <v>0</v>
      </c>
    </row>
    <row r="322" spans="5:19" x14ac:dyDescent="0.3">
      <c r="E322" s="24">
        <f t="shared" si="59"/>
        <v>321</v>
      </c>
      <c r="F322" s="108">
        <v>43930</v>
      </c>
      <c r="G322" s="109">
        <v>2.9807999999999999</v>
      </c>
      <c r="H322" s="28">
        <f t="shared" si="60"/>
        <v>2.9533999999999998</v>
      </c>
      <c r="I322" s="7">
        <f t="shared" si="61"/>
        <v>2.7400000000000091E-2</v>
      </c>
      <c r="J322" s="7">
        <f t="shared" si="62"/>
        <v>7.5076000000000493E-4</v>
      </c>
      <c r="K322" s="7">
        <f t="shared" si="63"/>
        <v>2.7400000000000091E-2</v>
      </c>
      <c r="L322" s="25">
        <f t="shared" si="64"/>
        <v>9.1921631776704545E-3</v>
      </c>
      <c r="M322" s="7">
        <f t="shared" ref="M322:M385" ca="1" si="66">IF(E322&lt;=span,G322,AVERAGE(OFFSET(G322,-span,0,span,1)))</f>
        <v>2.9047999999999998</v>
      </c>
      <c r="N322" s="7">
        <f t="shared" ca="1" si="55"/>
        <v>7.6000000000000068E-2</v>
      </c>
      <c r="O322" s="7">
        <f t="shared" ca="1" si="56"/>
        <v>5.7760000000000103E-3</v>
      </c>
      <c r="P322" s="7">
        <f t="shared" ca="1" si="57"/>
        <v>7.6000000000000068E-2</v>
      </c>
      <c r="Q322" s="25">
        <f t="shared" ca="1" si="58"/>
        <v>2.5496511003757404E-2</v>
      </c>
      <c r="R322" s="26">
        <f t="shared" ref="R322:R385" ca="1" si="67">N322-AVERAGE(ErorrMA)</f>
        <v>7.6548067303319769E-2</v>
      </c>
      <c r="S322" s="27">
        <f t="shared" ca="1" si="65"/>
        <v>0</v>
      </c>
    </row>
    <row r="323" spans="5:19" x14ac:dyDescent="0.3">
      <c r="E323" s="24">
        <f t="shared" si="59"/>
        <v>322</v>
      </c>
      <c r="F323" s="108">
        <v>43934</v>
      </c>
      <c r="G323" s="109">
        <v>2.9624999999999999</v>
      </c>
      <c r="H323" s="28">
        <f t="shared" si="60"/>
        <v>2.9807999999999999</v>
      </c>
      <c r="I323" s="7">
        <f t="shared" si="61"/>
        <v>-1.8299999999999983E-2</v>
      </c>
      <c r="J323" s="7">
        <f t="shared" si="62"/>
        <v>3.3488999999999936E-4</v>
      </c>
      <c r="K323" s="7">
        <f t="shared" si="63"/>
        <v>1.8299999999999983E-2</v>
      </c>
      <c r="L323" s="25">
        <f t="shared" si="64"/>
        <v>6.1772151898734119E-3</v>
      </c>
      <c r="M323" s="7">
        <f t="shared" ca="1" si="66"/>
        <v>2.9382333333333333</v>
      </c>
      <c r="N323" s="7">
        <f t="shared" ref="N323:N386" ca="1" si="68">G323-M323</f>
        <v>2.4266666666666659E-2</v>
      </c>
      <c r="O323" s="7">
        <f t="shared" ref="O323:O386" ca="1" si="69">N323^2</f>
        <v>5.8887111111111069E-4</v>
      </c>
      <c r="P323" s="7">
        <f t="shared" ref="P323:P386" ca="1" si="70">ABS(N323)</f>
        <v>2.4266666666666659E-2</v>
      </c>
      <c r="Q323" s="25">
        <f t="shared" ref="Q323:Q386" ca="1" si="71">P323/G323</f>
        <v>8.1912798874824166E-3</v>
      </c>
      <c r="R323" s="26">
        <f t="shared" ca="1" si="67"/>
        <v>2.4814733969986361E-2</v>
      </c>
      <c r="S323" s="27">
        <f t="shared" ca="1" si="65"/>
        <v>0</v>
      </c>
    </row>
    <row r="324" spans="5:19" x14ac:dyDescent="0.3">
      <c r="E324" s="24">
        <f t="shared" ref="E324:E387" si="72">E323+1</f>
        <v>323</v>
      </c>
      <c r="F324" s="108">
        <v>43935</v>
      </c>
      <c r="G324" s="109">
        <v>3.0718999999999999</v>
      </c>
      <c r="H324" s="28">
        <f t="shared" ref="H324:H387" si="73">G323</f>
        <v>2.9624999999999999</v>
      </c>
      <c r="I324" s="7">
        <f t="shared" ref="I324:I387" si="74">(G324-H324)</f>
        <v>0.10939999999999994</v>
      </c>
      <c r="J324" s="7">
        <f t="shared" ref="J324:J387" si="75">I324^2</f>
        <v>1.1968359999999987E-2</v>
      </c>
      <c r="K324" s="7">
        <f t="shared" ref="K324:K387" si="76">ABS(I324)</f>
        <v>0.10939999999999994</v>
      </c>
      <c r="L324" s="25">
        <f t="shared" ref="L324:L387" si="77">K324/G324</f>
        <v>3.5613138448517184E-2</v>
      </c>
      <c r="M324" s="7">
        <f t="shared" ca="1" si="66"/>
        <v>2.9655666666666662</v>
      </c>
      <c r="N324" s="7">
        <f t="shared" ca="1" si="68"/>
        <v>0.10633333333333361</v>
      </c>
      <c r="O324" s="7">
        <f t="shared" ca="1" si="69"/>
        <v>1.1306777777777837E-2</v>
      </c>
      <c r="P324" s="7">
        <f t="shared" ca="1" si="70"/>
        <v>0.10633333333333361</v>
      </c>
      <c r="Q324" s="25">
        <f t="shared" ca="1" si="71"/>
        <v>3.4614842063001278E-2</v>
      </c>
      <c r="R324" s="26">
        <f t="shared" ca="1" si="67"/>
        <v>0.10688140063665331</v>
      </c>
      <c r="S324" s="27">
        <f t="shared" ref="S324:S387" ca="1" si="78">IF(N323*N324&lt;0,1,0)</f>
        <v>0</v>
      </c>
    </row>
    <row r="325" spans="5:19" x14ac:dyDescent="0.3">
      <c r="E325" s="24">
        <f t="shared" si="72"/>
        <v>324</v>
      </c>
      <c r="F325" s="108">
        <v>43936</v>
      </c>
      <c r="G325" s="109">
        <v>2.9443000000000001</v>
      </c>
      <c r="H325" s="28">
        <f t="shared" si="73"/>
        <v>3.0718999999999999</v>
      </c>
      <c r="I325" s="7">
        <f t="shared" si="74"/>
        <v>-0.12759999999999971</v>
      </c>
      <c r="J325" s="7">
        <f t="shared" si="75"/>
        <v>1.6281759999999926E-2</v>
      </c>
      <c r="K325" s="7">
        <f t="shared" si="76"/>
        <v>0.12759999999999971</v>
      </c>
      <c r="L325" s="25">
        <f t="shared" si="77"/>
        <v>4.3337975070475057E-2</v>
      </c>
      <c r="M325" s="7">
        <f t="shared" ca="1" si="66"/>
        <v>3.0050666666666666</v>
      </c>
      <c r="N325" s="7">
        <f t="shared" ca="1" si="68"/>
        <v>-6.0766666666666413E-2</v>
      </c>
      <c r="O325" s="7">
        <f t="shared" ca="1" si="69"/>
        <v>3.6925877777777469E-3</v>
      </c>
      <c r="P325" s="7">
        <f t="shared" ca="1" si="70"/>
        <v>6.0766666666666413E-2</v>
      </c>
      <c r="Q325" s="25">
        <f t="shared" ca="1" si="71"/>
        <v>2.0638748315955035E-2</v>
      </c>
      <c r="R325" s="26">
        <f t="shared" ca="1" si="67"/>
        <v>-6.0218599363346711E-2</v>
      </c>
      <c r="S325" s="27">
        <f t="shared" ca="1" si="78"/>
        <v>1</v>
      </c>
    </row>
    <row r="326" spans="5:19" x14ac:dyDescent="0.3">
      <c r="E326" s="24">
        <f t="shared" si="72"/>
        <v>325</v>
      </c>
      <c r="F326" s="108">
        <v>43937</v>
      </c>
      <c r="G326" s="109">
        <v>3.1539999999999999</v>
      </c>
      <c r="H326" s="28">
        <f t="shared" si="73"/>
        <v>2.9443000000000001</v>
      </c>
      <c r="I326" s="7">
        <f t="shared" si="74"/>
        <v>0.20969999999999978</v>
      </c>
      <c r="J326" s="7">
        <f t="shared" si="75"/>
        <v>4.3974089999999903E-2</v>
      </c>
      <c r="K326" s="7">
        <f t="shared" si="76"/>
        <v>0.20969999999999978</v>
      </c>
      <c r="L326" s="25">
        <f t="shared" si="77"/>
        <v>6.6487000634115334E-2</v>
      </c>
      <c r="M326" s="7">
        <f t="shared" ca="1" si="66"/>
        <v>2.9929000000000001</v>
      </c>
      <c r="N326" s="7">
        <f t="shared" ca="1" si="68"/>
        <v>0.1610999999999998</v>
      </c>
      <c r="O326" s="7">
        <f t="shared" ca="1" si="69"/>
        <v>2.5953209999999935E-2</v>
      </c>
      <c r="P326" s="7">
        <f t="shared" ca="1" si="70"/>
        <v>0.1610999999999998</v>
      </c>
      <c r="Q326" s="25">
        <f t="shared" ca="1" si="71"/>
        <v>5.1077996195307486E-2</v>
      </c>
      <c r="R326" s="26">
        <f t="shared" ca="1" si="67"/>
        <v>0.16164806730331949</v>
      </c>
      <c r="S326" s="27">
        <f t="shared" ca="1" si="78"/>
        <v>1</v>
      </c>
    </row>
    <row r="327" spans="5:19" x14ac:dyDescent="0.3">
      <c r="E327" s="24">
        <f t="shared" si="72"/>
        <v>326</v>
      </c>
      <c r="F327" s="108">
        <v>43938</v>
      </c>
      <c r="G327" s="109">
        <v>3.1722000000000001</v>
      </c>
      <c r="H327" s="28">
        <f t="shared" si="73"/>
        <v>3.1539999999999999</v>
      </c>
      <c r="I327" s="7">
        <f t="shared" si="74"/>
        <v>1.8200000000000216E-2</v>
      </c>
      <c r="J327" s="7">
        <f t="shared" si="75"/>
        <v>3.3124000000000787E-4</v>
      </c>
      <c r="K327" s="7">
        <f t="shared" si="76"/>
        <v>1.8200000000000216E-2</v>
      </c>
      <c r="L327" s="25">
        <f t="shared" si="77"/>
        <v>5.7373431687788336E-3</v>
      </c>
      <c r="M327" s="7">
        <f t="shared" ca="1" si="66"/>
        <v>3.0567333333333333</v>
      </c>
      <c r="N327" s="7">
        <f t="shared" ca="1" si="68"/>
        <v>0.11546666666666683</v>
      </c>
      <c r="O327" s="7">
        <f t="shared" ca="1" si="69"/>
        <v>1.3332551111111148E-2</v>
      </c>
      <c r="P327" s="7">
        <f t="shared" ca="1" si="70"/>
        <v>0.11546666666666683</v>
      </c>
      <c r="Q327" s="25">
        <f t="shared" ca="1" si="71"/>
        <v>3.6399554462728335E-2</v>
      </c>
      <c r="R327" s="26">
        <f t="shared" ca="1" si="67"/>
        <v>0.11601473396998653</v>
      </c>
      <c r="S327" s="27">
        <f t="shared" ca="1" si="78"/>
        <v>0</v>
      </c>
    </row>
    <row r="328" spans="5:19" x14ac:dyDescent="0.3">
      <c r="E328" s="24">
        <f t="shared" si="72"/>
        <v>327</v>
      </c>
      <c r="F328" s="108">
        <v>43941</v>
      </c>
      <c r="G328" s="109">
        <v>3.1356999999999999</v>
      </c>
      <c r="H328" s="28">
        <f t="shared" si="73"/>
        <v>3.1722000000000001</v>
      </c>
      <c r="I328" s="7">
        <f t="shared" si="74"/>
        <v>-3.6500000000000199E-2</v>
      </c>
      <c r="J328" s="7">
        <f t="shared" si="75"/>
        <v>1.3322500000000146E-3</v>
      </c>
      <c r="K328" s="7">
        <f t="shared" si="76"/>
        <v>3.6500000000000199E-2</v>
      </c>
      <c r="L328" s="25">
        <f t="shared" si="77"/>
        <v>1.1640144146442644E-2</v>
      </c>
      <c r="M328" s="7">
        <f t="shared" ca="1" si="66"/>
        <v>3.0901666666666667</v>
      </c>
      <c r="N328" s="7">
        <f t="shared" ca="1" si="68"/>
        <v>4.5533333333333204E-2</v>
      </c>
      <c r="O328" s="7">
        <f t="shared" ca="1" si="69"/>
        <v>2.0732844444444325E-3</v>
      </c>
      <c r="P328" s="7">
        <f t="shared" ca="1" si="70"/>
        <v>4.5533333333333204E-2</v>
      </c>
      <c r="Q328" s="25">
        <f t="shared" ca="1" si="71"/>
        <v>1.4520946944329241E-2</v>
      </c>
      <c r="R328" s="26">
        <f t="shared" ca="1" si="67"/>
        <v>4.6081400636652906E-2</v>
      </c>
      <c r="S328" s="27">
        <f t="shared" ca="1" si="78"/>
        <v>0</v>
      </c>
    </row>
    <row r="329" spans="5:19" x14ac:dyDescent="0.3">
      <c r="E329" s="24">
        <f t="shared" si="72"/>
        <v>328</v>
      </c>
      <c r="F329" s="108">
        <v>43942</v>
      </c>
      <c r="G329" s="109">
        <v>3.0628000000000002</v>
      </c>
      <c r="H329" s="28">
        <f t="shared" si="73"/>
        <v>3.1356999999999999</v>
      </c>
      <c r="I329" s="7">
        <f t="shared" si="74"/>
        <v>-7.2899999999999743E-2</v>
      </c>
      <c r="J329" s="7">
        <f t="shared" si="75"/>
        <v>5.3144099999999622E-3</v>
      </c>
      <c r="K329" s="7">
        <f t="shared" si="76"/>
        <v>7.2899999999999743E-2</v>
      </c>
      <c r="L329" s="25">
        <f t="shared" si="77"/>
        <v>2.3801750032649779E-2</v>
      </c>
      <c r="M329" s="7">
        <f t="shared" ca="1" si="66"/>
        <v>3.1539666666666668</v>
      </c>
      <c r="N329" s="7">
        <f t="shared" ca="1" si="68"/>
        <v>-9.1166666666666618E-2</v>
      </c>
      <c r="O329" s="7">
        <f t="shared" ca="1" si="69"/>
        <v>8.3113611111111027E-3</v>
      </c>
      <c r="P329" s="7">
        <f t="shared" ca="1" si="70"/>
        <v>9.1166666666666618E-2</v>
      </c>
      <c r="Q329" s="25">
        <f t="shared" ca="1" si="71"/>
        <v>2.9765791650341718E-2</v>
      </c>
      <c r="R329" s="26">
        <f t="shared" ca="1" si="67"/>
        <v>-9.0618599363346916E-2</v>
      </c>
      <c r="S329" s="27">
        <f t="shared" ca="1" si="78"/>
        <v>1</v>
      </c>
    </row>
    <row r="330" spans="5:19" x14ac:dyDescent="0.3">
      <c r="E330" s="24">
        <f t="shared" si="72"/>
        <v>329</v>
      </c>
      <c r="F330" s="108">
        <v>43943</v>
      </c>
      <c r="G330" s="109">
        <v>3.081</v>
      </c>
      <c r="H330" s="28">
        <f t="shared" si="73"/>
        <v>3.0628000000000002</v>
      </c>
      <c r="I330" s="7">
        <f t="shared" si="74"/>
        <v>1.8199999999999772E-2</v>
      </c>
      <c r="J330" s="7">
        <f t="shared" si="75"/>
        <v>3.3123999999999171E-4</v>
      </c>
      <c r="K330" s="7">
        <f t="shared" si="76"/>
        <v>1.8199999999999772E-2</v>
      </c>
      <c r="L330" s="25">
        <f t="shared" si="77"/>
        <v>5.9071729957805167E-3</v>
      </c>
      <c r="M330" s="7">
        <f t="shared" ca="1" si="66"/>
        <v>3.1235666666666666</v>
      </c>
      <c r="N330" s="7">
        <f t="shared" ca="1" si="68"/>
        <v>-4.2566666666666642E-2</v>
      </c>
      <c r="O330" s="7">
        <f t="shared" ca="1" si="69"/>
        <v>1.811921111111109E-3</v>
      </c>
      <c r="P330" s="7">
        <f t="shared" ca="1" si="70"/>
        <v>4.2566666666666642E-2</v>
      </c>
      <c r="Q330" s="25">
        <f t="shared" ca="1" si="71"/>
        <v>1.3815860651303682E-2</v>
      </c>
      <c r="R330" s="26">
        <f t="shared" ca="1" si="67"/>
        <v>-4.201859936334694E-2</v>
      </c>
      <c r="S330" s="27">
        <f t="shared" ca="1" si="78"/>
        <v>0</v>
      </c>
    </row>
    <row r="331" spans="5:19" x14ac:dyDescent="0.3">
      <c r="E331" s="24">
        <f t="shared" si="72"/>
        <v>330</v>
      </c>
      <c r="F331" s="108">
        <v>43944</v>
      </c>
      <c r="G331" s="109">
        <v>3.0901999999999998</v>
      </c>
      <c r="H331" s="28">
        <f t="shared" si="73"/>
        <v>3.081</v>
      </c>
      <c r="I331" s="7">
        <f t="shared" si="74"/>
        <v>9.1999999999998749E-3</v>
      </c>
      <c r="J331" s="7">
        <f t="shared" si="75"/>
        <v>8.4639999999997699E-5</v>
      </c>
      <c r="K331" s="7">
        <f t="shared" si="76"/>
        <v>9.1999999999998749E-3</v>
      </c>
      <c r="L331" s="25">
        <f t="shared" si="77"/>
        <v>2.9771535822923681E-3</v>
      </c>
      <c r="M331" s="7">
        <f t="shared" ca="1" si="66"/>
        <v>3.0931666666666668</v>
      </c>
      <c r="N331" s="7">
        <f t="shared" ca="1" si="68"/>
        <v>-2.9666666666670061E-3</v>
      </c>
      <c r="O331" s="7">
        <f t="shared" ca="1" si="69"/>
        <v>8.8011111111131243E-6</v>
      </c>
      <c r="P331" s="7">
        <f t="shared" ca="1" si="70"/>
        <v>2.9666666666670061E-3</v>
      </c>
      <c r="Q331" s="25">
        <f t="shared" ca="1" si="71"/>
        <v>9.600241624059952E-4</v>
      </c>
      <c r="R331" s="26">
        <f t="shared" ca="1" si="67"/>
        <v>-2.4185993633473058E-3</v>
      </c>
      <c r="S331" s="27">
        <f t="shared" ca="1" si="78"/>
        <v>0</v>
      </c>
    </row>
    <row r="332" spans="5:19" x14ac:dyDescent="0.3">
      <c r="E332" s="24">
        <f t="shared" si="72"/>
        <v>331</v>
      </c>
      <c r="F332" s="108">
        <v>43945</v>
      </c>
      <c r="G332" s="109">
        <v>3.0901999999999998</v>
      </c>
      <c r="H332" s="28">
        <f t="shared" si="73"/>
        <v>3.0901999999999998</v>
      </c>
      <c r="I332" s="7">
        <f t="shared" si="74"/>
        <v>0</v>
      </c>
      <c r="J332" s="7">
        <f t="shared" si="75"/>
        <v>0</v>
      </c>
      <c r="K332" s="7">
        <f t="shared" si="76"/>
        <v>0</v>
      </c>
      <c r="L332" s="25">
        <f t="shared" si="77"/>
        <v>0</v>
      </c>
      <c r="M332" s="7">
        <f t="shared" ca="1" si="66"/>
        <v>3.0779999999999998</v>
      </c>
      <c r="N332" s="7">
        <f t="shared" ca="1" si="68"/>
        <v>1.2199999999999989E-2</v>
      </c>
      <c r="O332" s="7">
        <f t="shared" ca="1" si="69"/>
        <v>1.4883999999999972E-4</v>
      </c>
      <c r="P332" s="7">
        <f t="shared" ca="1" si="70"/>
        <v>1.2199999999999989E-2</v>
      </c>
      <c r="Q332" s="25">
        <f t="shared" ca="1" si="71"/>
        <v>3.947964533039929E-3</v>
      </c>
      <c r="R332" s="26">
        <f t="shared" ca="1" si="67"/>
        <v>1.2748067303319689E-2</v>
      </c>
      <c r="S332" s="27">
        <f t="shared" ca="1" si="78"/>
        <v>1</v>
      </c>
    </row>
    <row r="333" spans="5:19" x14ac:dyDescent="0.3">
      <c r="E333" s="24">
        <f t="shared" si="72"/>
        <v>332</v>
      </c>
      <c r="F333" s="108">
        <v>43948</v>
      </c>
      <c r="G333" s="109">
        <v>3.1539999999999999</v>
      </c>
      <c r="H333" s="28">
        <f t="shared" si="73"/>
        <v>3.0901999999999998</v>
      </c>
      <c r="I333" s="7">
        <f t="shared" si="74"/>
        <v>6.3800000000000079E-2</v>
      </c>
      <c r="J333" s="7">
        <f t="shared" si="75"/>
        <v>4.0704400000000102E-3</v>
      </c>
      <c r="K333" s="7">
        <f t="shared" si="76"/>
        <v>6.3800000000000079E-2</v>
      </c>
      <c r="L333" s="25">
        <f t="shared" si="77"/>
        <v>2.0228281547241624E-2</v>
      </c>
      <c r="M333" s="7">
        <f t="shared" ca="1" si="66"/>
        <v>3.0871333333333335</v>
      </c>
      <c r="N333" s="7">
        <f t="shared" ca="1" si="68"/>
        <v>6.6866666666666408E-2</v>
      </c>
      <c r="O333" s="7">
        <f t="shared" ca="1" si="69"/>
        <v>4.4711511111110765E-3</v>
      </c>
      <c r="P333" s="7">
        <f t="shared" ca="1" si="70"/>
        <v>6.6866666666666408E-2</v>
      </c>
      <c r="Q333" s="25">
        <f t="shared" ca="1" si="71"/>
        <v>2.1200591841048323E-2</v>
      </c>
      <c r="R333" s="26">
        <f t="shared" ca="1" si="67"/>
        <v>6.741473396998611E-2</v>
      </c>
      <c r="S333" s="27">
        <f t="shared" ca="1" si="78"/>
        <v>0</v>
      </c>
    </row>
    <row r="334" spans="5:19" x14ac:dyDescent="0.3">
      <c r="E334" s="24">
        <f t="shared" si="72"/>
        <v>333</v>
      </c>
      <c r="F334" s="108">
        <v>43949</v>
      </c>
      <c r="G334" s="109">
        <v>3.1084000000000001</v>
      </c>
      <c r="H334" s="28">
        <f t="shared" si="73"/>
        <v>3.1539999999999999</v>
      </c>
      <c r="I334" s="7">
        <f t="shared" si="74"/>
        <v>-4.5599999999999863E-2</v>
      </c>
      <c r="J334" s="7">
        <f t="shared" si="75"/>
        <v>2.0793599999999876E-3</v>
      </c>
      <c r="K334" s="7">
        <f t="shared" si="76"/>
        <v>4.5599999999999863E-2</v>
      </c>
      <c r="L334" s="25">
        <f t="shared" si="77"/>
        <v>1.4669926650366703E-2</v>
      </c>
      <c r="M334" s="7">
        <f t="shared" ca="1" si="66"/>
        <v>3.1114666666666664</v>
      </c>
      <c r="N334" s="7">
        <f t="shared" ca="1" si="68"/>
        <v>-3.0666666666663289E-3</v>
      </c>
      <c r="O334" s="7">
        <f t="shared" ca="1" si="69"/>
        <v>9.4044444444423731E-6</v>
      </c>
      <c r="P334" s="7">
        <f t="shared" ca="1" si="70"/>
        <v>3.0666666666663289E-3</v>
      </c>
      <c r="Q334" s="25">
        <f t="shared" ca="1" si="71"/>
        <v>9.8657401449823989E-4</v>
      </c>
      <c r="R334" s="26">
        <f t="shared" ca="1" si="67"/>
        <v>-2.5185993633466287E-3</v>
      </c>
      <c r="S334" s="27">
        <f t="shared" ca="1" si="78"/>
        <v>1</v>
      </c>
    </row>
    <row r="335" spans="5:19" x14ac:dyDescent="0.3">
      <c r="E335" s="24">
        <f t="shared" si="72"/>
        <v>334</v>
      </c>
      <c r="F335" s="108">
        <v>43950</v>
      </c>
      <c r="G335" s="109">
        <v>3.1995</v>
      </c>
      <c r="H335" s="28">
        <f t="shared" si="73"/>
        <v>3.1084000000000001</v>
      </c>
      <c r="I335" s="7">
        <f t="shared" si="74"/>
        <v>9.1099999999999959E-2</v>
      </c>
      <c r="J335" s="7">
        <f t="shared" si="75"/>
        <v>8.2992099999999926E-3</v>
      </c>
      <c r="K335" s="7">
        <f t="shared" si="76"/>
        <v>9.1099999999999959E-2</v>
      </c>
      <c r="L335" s="25">
        <f t="shared" si="77"/>
        <v>2.8473198937333945E-2</v>
      </c>
      <c r="M335" s="7">
        <f t="shared" ca="1" si="66"/>
        <v>3.1175333333333328</v>
      </c>
      <c r="N335" s="7">
        <f t="shared" ca="1" si="68"/>
        <v>8.1966666666667187E-2</v>
      </c>
      <c r="O335" s="7">
        <f t="shared" ca="1" si="69"/>
        <v>6.7185344444445298E-3</v>
      </c>
      <c r="P335" s="7">
        <f t="shared" ca="1" si="70"/>
        <v>8.1966666666667187E-2</v>
      </c>
      <c r="Q335" s="25">
        <f t="shared" ca="1" si="71"/>
        <v>2.5618586237433096E-2</v>
      </c>
      <c r="R335" s="26">
        <f t="shared" ca="1" si="67"/>
        <v>8.2514733969986889E-2</v>
      </c>
      <c r="S335" s="27">
        <f t="shared" ca="1" si="78"/>
        <v>1</v>
      </c>
    </row>
    <row r="336" spans="5:19" x14ac:dyDescent="0.3">
      <c r="E336" s="24">
        <f t="shared" si="72"/>
        <v>335</v>
      </c>
      <c r="F336" s="108">
        <v>43951</v>
      </c>
      <c r="G336" s="109">
        <v>3.2633999999999999</v>
      </c>
      <c r="H336" s="28">
        <f t="shared" si="73"/>
        <v>3.1995</v>
      </c>
      <c r="I336" s="7">
        <f t="shared" si="74"/>
        <v>6.3899999999999846E-2</v>
      </c>
      <c r="J336" s="7">
        <f t="shared" si="75"/>
        <v>4.0832099999999804E-3</v>
      </c>
      <c r="K336" s="7">
        <f t="shared" si="76"/>
        <v>6.3899999999999846E-2</v>
      </c>
      <c r="L336" s="25">
        <f t="shared" si="77"/>
        <v>1.9580805295090962E-2</v>
      </c>
      <c r="M336" s="7">
        <f t="shared" ca="1" si="66"/>
        <v>3.1539666666666668</v>
      </c>
      <c r="N336" s="7">
        <f t="shared" ca="1" si="68"/>
        <v>0.10943333333333305</v>
      </c>
      <c r="O336" s="7">
        <f t="shared" ca="1" si="69"/>
        <v>1.1975654444444383E-2</v>
      </c>
      <c r="P336" s="7">
        <f t="shared" ca="1" si="70"/>
        <v>0.10943333333333305</v>
      </c>
      <c r="Q336" s="25">
        <f t="shared" ca="1" si="71"/>
        <v>3.3533533533533451E-2</v>
      </c>
      <c r="R336" s="26">
        <f t="shared" ca="1" si="67"/>
        <v>0.10998140063665275</v>
      </c>
      <c r="S336" s="27">
        <f t="shared" ca="1" si="78"/>
        <v>0</v>
      </c>
    </row>
    <row r="337" spans="5:19" x14ac:dyDescent="0.3">
      <c r="E337" s="24">
        <f t="shared" si="72"/>
        <v>336</v>
      </c>
      <c r="F337" s="108">
        <v>43952</v>
      </c>
      <c r="G337" s="109">
        <v>3.2816000000000001</v>
      </c>
      <c r="H337" s="28">
        <f t="shared" si="73"/>
        <v>3.2633999999999999</v>
      </c>
      <c r="I337" s="7">
        <f t="shared" si="74"/>
        <v>1.8200000000000216E-2</v>
      </c>
      <c r="J337" s="7">
        <f t="shared" si="75"/>
        <v>3.3124000000000787E-4</v>
      </c>
      <c r="K337" s="7">
        <f t="shared" si="76"/>
        <v>1.8200000000000216E-2</v>
      </c>
      <c r="L337" s="25">
        <f t="shared" si="77"/>
        <v>5.5460750853242981E-3</v>
      </c>
      <c r="M337" s="7">
        <f t="shared" ca="1" si="66"/>
        <v>3.1904333333333335</v>
      </c>
      <c r="N337" s="7">
        <f t="shared" ca="1" si="68"/>
        <v>9.1166666666666618E-2</v>
      </c>
      <c r="O337" s="7">
        <f t="shared" ca="1" si="69"/>
        <v>8.3113611111111027E-3</v>
      </c>
      <c r="P337" s="7">
        <f t="shared" ca="1" si="70"/>
        <v>9.1166666666666618E-2</v>
      </c>
      <c r="Q337" s="25">
        <f t="shared" ca="1" si="71"/>
        <v>2.7781163660003234E-2</v>
      </c>
      <c r="R337" s="26">
        <f t="shared" ca="1" si="67"/>
        <v>9.171473396998632E-2</v>
      </c>
      <c r="S337" s="27">
        <f t="shared" ca="1" si="78"/>
        <v>0</v>
      </c>
    </row>
    <row r="338" spans="5:19" x14ac:dyDescent="0.3">
      <c r="E338" s="24">
        <f t="shared" si="72"/>
        <v>337</v>
      </c>
      <c r="F338" s="108">
        <v>43955</v>
      </c>
      <c r="G338" s="109">
        <v>3.2360000000000002</v>
      </c>
      <c r="H338" s="28">
        <f t="shared" si="73"/>
        <v>3.2816000000000001</v>
      </c>
      <c r="I338" s="7">
        <f t="shared" si="74"/>
        <v>-4.5599999999999863E-2</v>
      </c>
      <c r="J338" s="7">
        <f t="shared" si="75"/>
        <v>2.0793599999999876E-3</v>
      </c>
      <c r="K338" s="7">
        <f t="shared" si="76"/>
        <v>4.5599999999999863E-2</v>
      </c>
      <c r="L338" s="25">
        <f t="shared" si="77"/>
        <v>1.4091470951792293E-2</v>
      </c>
      <c r="M338" s="7">
        <f t="shared" ca="1" si="66"/>
        <v>3.2481666666666662</v>
      </c>
      <c r="N338" s="7">
        <f t="shared" ca="1" si="68"/>
        <v>-1.2166666666665993E-2</v>
      </c>
      <c r="O338" s="7">
        <f t="shared" ca="1" si="69"/>
        <v>1.4802777777776137E-4</v>
      </c>
      <c r="P338" s="7">
        <f t="shared" ca="1" si="70"/>
        <v>1.2166666666665993E-2</v>
      </c>
      <c r="Q338" s="25">
        <f t="shared" ca="1" si="71"/>
        <v>3.7597857437163141E-3</v>
      </c>
      <c r="R338" s="26">
        <f t="shared" ca="1" si="67"/>
        <v>-1.1618599363346293E-2</v>
      </c>
      <c r="S338" s="27">
        <f t="shared" ca="1" si="78"/>
        <v>1</v>
      </c>
    </row>
    <row r="339" spans="5:19" x14ac:dyDescent="0.3">
      <c r="E339" s="24">
        <f t="shared" si="72"/>
        <v>338</v>
      </c>
      <c r="F339" s="108">
        <v>43956</v>
      </c>
      <c r="G339" s="109">
        <v>3.1539999999999999</v>
      </c>
      <c r="H339" s="28">
        <f t="shared" si="73"/>
        <v>3.2360000000000002</v>
      </c>
      <c r="I339" s="7">
        <f t="shared" si="74"/>
        <v>-8.2000000000000295E-2</v>
      </c>
      <c r="J339" s="7">
        <f t="shared" si="75"/>
        <v>6.7240000000000485E-3</v>
      </c>
      <c r="K339" s="7">
        <f t="shared" si="76"/>
        <v>8.2000000000000295E-2</v>
      </c>
      <c r="L339" s="25">
        <f t="shared" si="77"/>
        <v>2.5998731769182087E-2</v>
      </c>
      <c r="M339" s="7">
        <f t="shared" ca="1" si="66"/>
        <v>3.2603333333333335</v>
      </c>
      <c r="N339" s="7">
        <f t="shared" ca="1" si="68"/>
        <v>-0.10633333333333361</v>
      </c>
      <c r="O339" s="7">
        <f t="shared" ca="1" si="69"/>
        <v>1.1306777777777837E-2</v>
      </c>
      <c r="P339" s="7">
        <f t="shared" ca="1" si="70"/>
        <v>0.10633333333333361</v>
      </c>
      <c r="Q339" s="25">
        <f t="shared" ca="1" si="71"/>
        <v>3.3713802578736088E-2</v>
      </c>
      <c r="R339" s="26">
        <f t="shared" ca="1" si="67"/>
        <v>-0.10578526603001391</v>
      </c>
      <c r="S339" s="27">
        <f t="shared" ca="1" si="78"/>
        <v>0</v>
      </c>
    </row>
    <row r="340" spans="5:19" x14ac:dyDescent="0.3">
      <c r="E340" s="24">
        <f t="shared" si="72"/>
        <v>339</v>
      </c>
      <c r="F340" s="108">
        <v>43957</v>
      </c>
      <c r="G340" s="109">
        <v>3.1539999999999999</v>
      </c>
      <c r="H340" s="28">
        <f t="shared" si="73"/>
        <v>3.1539999999999999</v>
      </c>
      <c r="I340" s="7">
        <f t="shared" si="74"/>
        <v>0</v>
      </c>
      <c r="J340" s="7">
        <f t="shared" si="75"/>
        <v>0</v>
      </c>
      <c r="K340" s="7">
        <f t="shared" si="76"/>
        <v>0</v>
      </c>
      <c r="L340" s="25">
        <f t="shared" si="77"/>
        <v>0</v>
      </c>
      <c r="M340" s="7">
        <f t="shared" ca="1" si="66"/>
        <v>3.2238666666666664</v>
      </c>
      <c r="N340" s="7">
        <f t="shared" ca="1" si="68"/>
        <v>-6.9866666666666521E-2</v>
      </c>
      <c r="O340" s="7">
        <f t="shared" ca="1" si="69"/>
        <v>4.8813511111110907E-3</v>
      </c>
      <c r="P340" s="7">
        <f t="shared" ca="1" si="70"/>
        <v>6.9866666666666521E-2</v>
      </c>
      <c r="Q340" s="25">
        <f t="shared" ca="1" si="71"/>
        <v>2.2151764954555016E-2</v>
      </c>
      <c r="R340" s="26">
        <f t="shared" ca="1" si="67"/>
        <v>-6.9318599363346819E-2</v>
      </c>
      <c r="S340" s="27">
        <f t="shared" ca="1" si="78"/>
        <v>0</v>
      </c>
    </row>
    <row r="341" spans="5:19" x14ac:dyDescent="0.3">
      <c r="E341" s="24">
        <f t="shared" si="72"/>
        <v>340</v>
      </c>
      <c r="F341" s="108">
        <v>43958</v>
      </c>
      <c r="G341" s="109">
        <v>3.2360000000000002</v>
      </c>
      <c r="H341" s="28">
        <f t="shared" si="73"/>
        <v>3.1539999999999999</v>
      </c>
      <c r="I341" s="7">
        <f t="shared" si="74"/>
        <v>8.2000000000000295E-2</v>
      </c>
      <c r="J341" s="7">
        <f t="shared" si="75"/>
        <v>6.7240000000000485E-3</v>
      </c>
      <c r="K341" s="7">
        <f t="shared" si="76"/>
        <v>8.2000000000000295E-2</v>
      </c>
      <c r="L341" s="25">
        <f t="shared" si="77"/>
        <v>2.5339925834363501E-2</v>
      </c>
      <c r="M341" s="7">
        <f t="shared" ca="1" si="66"/>
        <v>3.1813333333333333</v>
      </c>
      <c r="N341" s="7">
        <f t="shared" ca="1" si="68"/>
        <v>5.4666666666666863E-2</v>
      </c>
      <c r="O341" s="7">
        <f t="shared" ca="1" si="69"/>
        <v>2.9884444444444659E-3</v>
      </c>
      <c r="P341" s="7">
        <f t="shared" ca="1" si="70"/>
        <v>5.4666666666666863E-2</v>
      </c>
      <c r="Q341" s="25">
        <f t="shared" ca="1" si="71"/>
        <v>1.6893283889575669E-2</v>
      </c>
      <c r="R341" s="26">
        <f t="shared" ca="1" si="67"/>
        <v>5.5214733969986565E-2</v>
      </c>
      <c r="S341" s="27">
        <f t="shared" ca="1" si="78"/>
        <v>1</v>
      </c>
    </row>
    <row r="342" spans="5:19" x14ac:dyDescent="0.3">
      <c r="E342" s="24">
        <f t="shared" si="72"/>
        <v>341</v>
      </c>
      <c r="F342" s="108">
        <v>43959</v>
      </c>
      <c r="G342" s="109">
        <v>3.2633999999999999</v>
      </c>
      <c r="H342" s="28">
        <f t="shared" si="73"/>
        <v>3.2360000000000002</v>
      </c>
      <c r="I342" s="7">
        <f t="shared" si="74"/>
        <v>2.7399999999999647E-2</v>
      </c>
      <c r="J342" s="7">
        <f t="shared" si="75"/>
        <v>7.5075999999998065E-4</v>
      </c>
      <c r="K342" s="7">
        <f t="shared" si="76"/>
        <v>2.7399999999999647E-2</v>
      </c>
      <c r="L342" s="25">
        <f t="shared" si="77"/>
        <v>8.3961512532940031E-3</v>
      </c>
      <c r="M342" s="7">
        <f t="shared" ca="1" si="66"/>
        <v>3.1813333333333333</v>
      </c>
      <c r="N342" s="7">
        <f t="shared" ca="1" si="68"/>
        <v>8.206666666666651E-2</v>
      </c>
      <c r="O342" s="7">
        <f t="shared" ca="1" si="69"/>
        <v>6.7349377777777518E-3</v>
      </c>
      <c r="P342" s="7">
        <f t="shared" ca="1" si="70"/>
        <v>8.206666666666651E-2</v>
      </c>
      <c r="Q342" s="25">
        <f t="shared" ca="1" si="71"/>
        <v>2.5147596576167958E-2</v>
      </c>
      <c r="R342" s="26">
        <f t="shared" ca="1" si="67"/>
        <v>8.2614733969986212E-2</v>
      </c>
      <c r="S342" s="27">
        <f t="shared" ca="1" si="78"/>
        <v>0</v>
      </c>
    </row>
    <row r="343" spans="5:19" x14ac:dyDescent="0.3">
      <c r="E343" s="24">
        <f t="shared" si="72"/>
        <v>342</v>
      </c>
      <c r="F343" s="108">
        <v>43962</v>
      </c>
      <c r="G343" s="109">
        <v>3.2542</v>
      </c>
      <c r="H343" s="28">
        <f t="shared" si="73"/>
        <v>3.2633999999999999</v>
      </c>
      <c r="I343" s="7">
        <f t="shared" si="74"/>
        <v>-9.1999999999998749E-3</v>
      </c>
      <c r="J343" s="7">
        <f t="shared" si="75"/>
        <v>8.4639999999997699E-5</v>
      </c>
      <c r="K343" s="7">
        <f t="shared" si="76"/>
        <v>9.1999999999998749E-3</v>
      </c>
      <c r="L343" s="25">
        <f t="shared" si="77"/>
        <v>2.8271157273676711E-3</v>
      </c>
      <c r="M343" s="7">
        <f t="shared" ca="1" si="66"/>
        <v>3.2178000000000004</v>
      </c>
      <c r="N343" s="7">
        <f t="shared" ca="1" si="68"/>
        <v>3.6399999999999544E-2</v>
      </c>
      <c r="O343" s="7">
        <f t="shared" ca="1" si="69"/>
        <v>1.3249599999999669E-3</v>
      </c>
      <c r="P343" s="7">
        <f t="shared" ca="1" si="70"/>
        <v>3.6399999999999544E-2</v>
      </c>
      <c r="Q343" s="25">
        <f t="shared" ca="1" si="71"/>
        <v>1.1185544834367754E-2</v>
      </c>
      <c r="R343" s="26">
        <f t="shared" ca="1" si="67"/>
        <v>3.6948067303319246E-2</v>
      </c>
      <c r="S343" s="27">
        <f t="shared" ca="1" si="78"/>
        <v>0</v>
      </c>
    </row>
    <row r="344" spans="5:19" x14ac:dyDescent="0.3">
      <c r="E344" s="24">
        <f t="shared" si="72"/>
        <v>343</v>
      </c>
      <c r="F344" s="108">
        <v>43963</v>
      </c>
      <c r="G344" s="109">
        <v>3.2542</v>
      </c>
      <c r="H344" s="28">
        <f t="shared" si="73"/>
        <v>3.2542</v>
      </c>
      <c r="I344" s="7">
        <f t="shared" si="74"/>
        <v>0</v>
      </c>
      <c r="J344" s="7">
        <f t="shared" si="75"/>
        <v>0</v>
      </c>
      <c r="K344" s="7">
        <f t="shared" si="76"/>
        <v>0</v>
      </c>
      <c r="L344" s="25">
        <f t="shared" si="77"/>
        <v>0</v>
      </c>
      <c r="M344" s="7">
        <f t="shared" ca="1" si="66"/>
        <v>3.2511999999999994</v>
      </c>
      <c r="N344" s="7">
        <f t="shared" ca="1" si="68"/>
        <v>3.0000000000005578E-3</v>
      </c>
      <c r="O344" s="7">
        <f t="shared" ca="1" si="69"/>
        <v>9.000000000003346E-6</v>
      </c>
      <c r="P344" s="7">
        <f t="shared" ca="1" si="70"/>
        <v>3.0000000000005578E-3</v>
      </c>
      <c r="Q344" s="25">
        <f t="shared" ca="1" si="71"/>
        <v>9.2188556327225057E-4</v>
      </c>
      <c r="R344" s="26">
        <f t="shared" ca="1" si="67"/>
        <v>3.548067303320258E-3</v>
      </c>
      <c r="S344" s="27">
        <f t="shared" ca="1" si="78"/>
        <v>0</v>
      </c>
    </row>
    <row r="345" spans="5:19" x14ac:dyDescent="0.3">
      <c r="E345" s="24">
        <f t="shared" si="72"/>
        <v>344</v>
      </c>
      <c r="F345" s="108">
        <v>43964</v>
      </c>
      <c r="G345" s="109">
        <v>3.1356999999999999</v>
      </c>
      <c r="H345" s="28">
        <f t="shared" si="73"/>
        <v>3.2542</v>
      </c>
      <c r="I345" s="7">
        <f t="shared" si="74"/>
        <v>-0.11850000000000005</v>
      </c>
      <c r="J345" s="7">
        <f t="shared" si="75"/>
        <v>1.4042250000000011E-2</v>
      </c>
      <c r="K345" s="7">
        <f t="shared" si="76"/>
        <v>0.11850000000000005</v>
      </c>
      <c r="L345" s="25">
        <f t="shared" si="77"/>
        <v>3.779060496858757E-2</v>
      </c>
      <c r="M345" s="7">
        <f t="shared" ca="1" si="66"/>
        <v>3.2572666666666663</v>
      </c>
      <c r="N345" s="7">
        <f t="shared" ca="1" si="68"/>
        <v>-0.12156666666666638</v>
      </c>
      <c r="O345" s="7">
        <f t="shared" ca="1" si="69"/>
        <v>1.4778454444444374E-2</v>
      </c>
      <c r="P345" s="7">
        <f t="shared" ca="1" si="70"/>
        <v>0.12156666666666638</v>
      </c>
      <c r="Q345" s="25">
        <f t="shared" ca="1" si="71"/>
        <v>3.8768589682261177E-2</v>
      </c>
      <c r="R345" s="26">
        <f t="shared" ca="1" si="67"/>
        <v>-0.12101859936334668</v>
      </c>
      <c r="S345" s="27">
        <f t="shared" ca="1" si="78"/>
        <v>1</v>
      </c>
    </row>
    <row r="346" spans="5:19" x14ac:dyDescent="0.3">
      <c r="E346" s="24">
        <f t="shared" si="72"/>
        <v>345</v>
      </c>
      <c r="F346" s="108">
        <v>43965</v>
      </c>
      <c r="G346" s="109">
        <v>3.1175000000000002</v>
      </c>
      <c r="H346" s="28">
        <f t="shared" si="73"/>
        <v>3.1356999999999999</v>
      </c>
      <c r="I346" s="7">
        <f t="shared" si="74"/>
        <v>-1.8199999999999772E-2</v>
      </c>
      <c r="J346" s="7">
        <f t="shared" si="75"/>
        <v>3.3123999999999171E-4</v>
      </c>
      <c r="K346" s="7">
        <f t="shared" si="76"/>
        <v>1.8199999999999772E-2</v>
      </c>
      <c r="L346" s="25">
        <f t="shared" si="77"/>
        <v>5.8380112269445939E-3</v>
      </c>
      <c r="M346" s="7">
        <f t="shared" ca="1" si="66"/>
        <v>3.2147000000000001</v>
      </c>
      <c r="N346" s="7">
        <f t="shared" ca="1" si="68"/>
        <v>-9.7199999999999953E-2</v>
      </c>
      <c r="O346" s="7">
        <f t="shared" ca="1" si="69"/>
        <v>9.4478399999999903E-3</v>
      </c>
      <c r="P346" s="7">
        <f t="shared" ca="1" si="70"/>
        <v>9.7199999999999953E-2</v>
      </c>
      <c r="Q346" s="25">
        <f t="shared" ca="1" si="71"/>
        <v>3.1178829190056118E-2</v>
      </c>
      <c r="R346" s="26">
        <f t="shared" ca="1" si="67"/>
        <v>-9.6651932696680251E-2</v>
      </c>
      <c r="S346" s="27">
        <f t="shared" ca="1" si="78"/>
        <v>0</v>
      </c>
    </row>
    <row r="347" spans="5:19" x14ac:dyDescent="0.3">
      <c r="E347" s="24">
        <f t="shared" si="72"/>
        <v>346</v>
      </c>
      <c r="F347" s="108">
        <v>43966</v>
      </c>
      <c r="G347" s="109">
        <v>3.1448999999999998</v>
      </c>
      <c r="H347" s="28">
        <f t="shared" si="73"/>
        <v>3.1175000000000002</v>
      </c>
      <c r="I347" s="7">
        <f t="shared" si="74"/>
        <v>2.7399999999999647E-2</v>
      </c>
      <c r="J347" s="7">
        <f t="shared" si="75"/>
        <v>7.5075999999998065E-4</v>
      </c>
      <c r="K347" s="7">
        <f t="shared" si="76"/>
        <v>2.7399999999999647E-2</v>
      </c>
      <c r="L347" s="25">
        <f t="shared" si="77"/>
        <v>8.7125186810390314E-3</v>
      </c>
      <c r="M347" s="7">
        <f t="shared" ca="1" si="66"/>
        <v>3.1691333333333334</v>
      </c>
      <c r="N347" s="7">
        <f t="shared" ca="1" si="68"/>
        <v>-2.4233333333333551E-2</v>
      </c>
      <c r="O347" s="7">
        <f t="shared" ca="1" si="69"/>
        <v>5.8725444444445503E-4</v>
      </c>
      <c r="P347" s="7">
        <f t="shared" ca="1" si="70"/>
        <v>2.4233333333333551E-2</v>
      </c>
      <c r="Q347" s="25">
        <f t="shared" ca="1" si="71"/>
        <v>7.7055974222816469E-3</v>
      </c>
      <c r="R347" s="26">
        <f t="shared" ca="1" si="67"/>
        <v>-2.3685266030013849E-2</v>
      </c>
      <c r="S347" s="27">
        <f t="shared" ca="1" si="78"/>
        <v>0</v>
      </c>
    </row>
    <row r="348" spans="5:19" x14ac:dyDescent="0.3">
      <c r="E348" s="24">
        <f t="shared" si="72"/>
        <v>347</v>
      </c>
      <c r="F348" s="108">
        <v>43969</v>
      </c>
      <c r="G348" s="109">
        <v>3.3271999999999999</v>
      </c>
      <c r="H348" s="28">
        <f t="shared" si="73"/>
        <v>3.1448999999999998</v>
      </c>
      <c r="I348" s="7">
        <f t="shared" si="74"/>
        <v>0.18230000000000013</v>
      </c>
      <c r="J348" s="7">
        <f t="shared" si="75"/>
        <v>3.3233290000000047E-2</v>
      </c>
      <c r="K348" s="7">
        <f t="shared" si="76"/>
        <v>0.18230000000000013</v>
      </c>
      <c r="L348" s="25">
        <f t="shared" si="77"/>
        <v>5.4790815099783639E-2</v>
      </c>
      <c r="M348" s="7">
        <f t="shared" ca="1" si="66"/>
        <v>3.1326999999999998</v>
      </c>
      <c r="N348" s="7">
        <f t="shared" ca="1" si="68"/>
        <v>0.19450000000000012</v>
      </c>
      <c r="O348" s="7">
        <f t="shared" ca="1" si="69"/>
        <v>3.7830250000000044E-2</v>
      </c>
      <c r="P348" s="7">
        <f t="shared" ca="1" si="70"/>
        <v>0.19450000000000012</v>
      </c>
      <c r="Q348" s="25">
        <f t="shared" ca="1" si="71"/>
        <v>5.8457561913921652E-2</v>
      </c>
      <c r="R348" s="26">
        <f t="shared" ca="1" si="67"/>
        <v>0.19504806730331981</v>
      </c>
      <c r="S348" s="27">
        <f t="shared" ca="1" si="78"/>
        <v>1</v>
      </c>
    </row>
    <row r="349" spans="5:19" x14ac:dyDescent="0.3">
      <c r="E349" s="24">
        <f t="shared" si="72"/>
        <v>348</v>
      </c>
      <c r="F349" s="108">
        <v>43970</v>
      </c>
      <c r="G349" s="109">
        <v>3.3635999999999999</v>
      </c>
      <c r="H349" s="28">
        <f t="shared" si="73"/>
        <v>3.3271999999999999</v>
      </c>
      <c r="I349" s="7">
        <f t="shared" si="74"/>
        <v>3.6399999999999988E-2</v>
      </c>
      <c r="J349" s="7">
        <f t="shared" si="75"/>
        <v>1.3249599999999992E-3</v>
      </c>
      <c r="K349" s="7">
        <f t="shared" si="76"/>
        <v>3.6399999999999988E-2</v>
      </c>
      <c r="L349" s="25">
        <f t="shared" si="77"/>
        <v>1.0821738613390412E-2</v>
      </c>
      <c r="M349" s="7">
        <f t="shared" ca="1" si="66"/>
        <v>3.196533333333333</v>
      </c>
      <c r="N349" s="7">
        <f t="shared" ca="1" si="68"/>
        <v>0.16706666666666692</v>
      </c>
      <c r="O349" s="7">
        <f t="shared" ca="1" si="69"/>
        <v>2.7911271111111195E-2</v>
      </c>
      <c r="P349" s="7">
        <f t="shared" ca="1" si="70"/>
        <v>0.16706666666666692</v>
      </c>
      <c r="Q349" s="25">
        <f t="shared" ca="1" si="71"/>
        <v>4.9669005430689417E-2</v>
      </c>
      <c r="R349" s="26">
        <f t="shared" ca="1" si="67"/>
        <v>0.16761473396998661</v>
      </c>
      <c r="S349" s="27">
        <f t="shared" ca="1" si="78"/>
        <v>0</v>
      </c>
    </row>
    <row r="350" spans="5:19" x14ac:dyDescent="0.3">
      <c r="E350" s="24">
        <f t="shared" si="72"/>
        <v>349</v>
      </c>
      <c r="F350" s="108">
        <v>43971</v>
      </c>
      <c r="G350" s="109">
        <v>3.4821</v>
      </c>
      <c r="H350" s="28">
        <f t="shared" si="73"/>
        <v>3.3635999999999999</v>
      </c>
      <c r="I350" s="7">
        <f t="shared" si="74"/>
        <v>0.11850000000000005</v>
      </c>
      <c r="J350" s="7">
        <f t="shared" si="75"/>
        <v>1.4042250000000011E-2</v>
      </c>
      <c r="K350" s="7">
        <f t="shared" si="76"/>
        <v>0.11850000000000005</v>
      </c>
      <c r="L350" s="25">
        <f t="shared" si="77"/>
        <v>3.4031188076160949E-2</v>
      </c>
      <c r="M350" s="7">
        <f t="shared" ca="1" si="66"/>
        <v>3.2785666666666664</v>
      </c>
      <c r="N350" s="7">
        <f t="shared" ca="1" si="68"/>
        <v>0.20353333333333357</v>
      </c>
      <c r="O350" s="7">
        <f t="shared" ca="1" si="69"/>
        <v>4.1425817777777874E-2</v>
      </c>
      <c r="P350" s="7">
        <f t="shared" ca="1" si="70"/>
        <v>0.20353333333333357</v>
      </c>
      <c r="Q350" s="25">
        <f t="shared" ca="1" si="71"/>
        <v>5.8451317691431484E-2</v>
      </c>
      <c r="R350" s="26">
        <f t="shared" ca="1" si="67"/>
        <v>0.20408140063665325</v>
      </c>
      <c r="S350" s="27">
        <f t="shared" ca="1" si="78"/>
        <v>0</v>
      </c>
    </row>
    <row r="351" spans="5:19" x14ac:dyDescent="0.3">
      <c r="E351" s="24">
        <f t="shared" si="72"/>
        <v>350</v>
      </c>
      <c r="F351" s="108">
        <v>43972</v>
      </c>
      <c r="G351" s="109">
        <v>3.4365000000000001</v>
      </c>
      <c r="H351" s="28">
        <f t="shared" si="73"/>
        <v>3.4821</v>
      </c>
      <c r="I351" s="7">
        <f t="shared" si="74"/>
        <v>-4.5599999999999863E-2</v>
      </c>
      <c r="J351" s="7">
        <f t="shared" si="75"/>
        <v>2.0793599999999876E-3</v>
      </c>
      <c r="K351" s="7">
        <f t="shared" si="76"/>
        <v>4.5599999999999863E-2</v>
      </c>
      <c r="L351" s="25">
        <f t="shared" si="77"/>
        <v>1.32693147097337E-2</v>
      </c>
      <c r="M351" s="7">
        <f t="shared" ca="1" si="66"/>
        <v>3.390966666666666</v>
      </c>
      <c r="N351" s="7">
        <f t="shared" ca="1" si="68"/>
        <v>4.5533333333334092E-2</v>
      </c>
      <c r="O351" s="7">
        <f t="shared" ca="1" si="69"/>
        <v>2.0732844444445136E-3</v>
      </c>
      <c r="P351" s="7">
        <f t="shared" ca="1" si="70"/>
        <v>4.5533333333334092E-2</v>
      </c>
      <c r="Q351" s="25">
        <f t="shared" ca="1" si="71"/>
        <v>1.3249915126824994E-2</v>
      </c>
      <c r="R351" s="26">
        <f t="shared" ca="1" si="67"/>
        <v>4.6081400636653794E-2</v>
      </c>
      <c r="S351" s="27">
        <f t="shared" ca="1" si="78"/>
        <v>0</v>
      </c>
    </row>
    <row r="352" spans="5:19" x14ac:dyDescent="0.3">
      <c r="E352" s="24">
        <f t="shared" si="72"/>
        <v>351</v>
      </c>
      <c r="F352" s="108">
        <v>43973</v>
      </c>
      <c r="G352" s="109">
        <v>3.5095000000000001</v>
      </c>
      <c r="H352" s="28">
        <f t="shared" si="73"/>
        <v>3.4365000000000001</v>
      </c>
      <c r="I352" s="7">
        <f t="shared" si="74"/>
        <v>7.2999999999999954E-2</v>
      </c>
      <c r="J352" s="7">
        <f t="shared" si="75"/>
        <v>5.3289999999999935E-3</v>
      </c>
      <c r="K352" s="7">
        <f t="shared" si="76"/>
        <v>7.2999999999999954E-2</v>
      </c>
      <c r="L352" s="25">
        <f t="shared" si="77"/>
        <v>2.0800683858099432E-2</v>
      </c>
      <c r="M352" s="7">
        <f t="shared" ca="1" si="66"/>
        <v>3.4274</v>
      </c>
      <c r="N352" s="7">
        <f t="shared" ca="1" si="68"/>
        <v>8.2100000000000062E-2</v>
      </c>
      <c r="O352" s="7">
        <f t="shared" ca="1" si="69"/>
        <v>6.74041000000001E-3</v>
      </c>
      <c r="P352" s="7">
        <f t="shared" ca="1" si="70"/>
        <v>8.2100000000000062E-2</v>
      </c>
      <c r="Q352" s="25">
        <f t="shared" ca="1" si="71"/>
        <v>2.3393645818492681E-2</v>
      </c>
      <c r="R352" s="26">
        <f t="shared" ca="1" si="67"/>
        <v>8.2648067303319764E-2</v>
      </c>
      <c r="S352" s="27">
        <f t="shared" ca="1" si="78"/>
        <v>0</v>
      </c>
    </row>
    <row r="353" spans="5:19" x14ac:dyDescent="0.3">
      <c r="E353" s="24">
        <f t="shared" si="72"/>
        <v>352</v>
      </c>
      <c r="F353" s="108">
        <v>43977</v>
      </c>
      <c r="G353" s="109">
        <v>3.5095000000000001</v>
      </c>
      <c r="H353" s="28">
        <f t="shared" si="73"/>
        <v>3.5095000000000001</v>
      </c>
      <c r="I353" s="7">
        <f t="shared" si="74"/>
        <v>0</v>
      </c>
      <c r="J353" s="7">
        <f t="shared" si="75"/>
        <v>0</v>
      </c>
      <c r="K353" s="7">
        <f t="shared" si="76"/>
        <v>0</v>
      </c>
      <c r="L353" s="25">
        <f t="shared" si="77"/>
        <v>0</v>
      </c>
      <c r="M353" s="7">
        <f t="shared" ca="1" si="66"/>
        <v>3.4760333333333335</v>
      </c>
      <c r="N353" s="7">
        <f t="shared" ca="1" si="68"/>
        <v>3.3466666666666534E-2</v>
      </c>
      <c r="O353" s="7">
        <f t="shared" ca="1" si="69"/>
        <v>1.1200177777777689E-3</v>
      </c>
      <c r="P353" s="7">
        <f t="shared" ca="1" si="70"/>
        <v>3.3466666666666534E-2</v>
      </c>
      <c r="Q353" s="25">
        <f t="shared" ca="1" si="71"/>
        <v>9.5360212755852772E-3</v>
      </c>
      <c r="R353" s="26">
        <f t="shared" ca="1" si="67"/>
        <v>3.4014733969986236E-2</v>
      </c>
      <c r="S353" s="27">
        <f t="shared" ca="1" si="78"/>
        <v>0</v>
      </c>
    </row>
    <row r="354" spans="5:19" x14ac:dyDescent="0.3">
      <c r="E354" s="24">
        <f t="shared" si="72"/>
        <v>353</v>
      </c>
      <c r="F354" s="108">
        <v>43978</v>
      </c>
      <c r="G354" s="109">
        <v>3.5642</v>
      </c>
      <c r="H354" s="28">
        <f t="shared" si="73"/>
        <v>3.5095000000000001</v>
      </c>
      <c r="I354" s="7">
        <f t="shared" si="74"/>
        <v>5.4699999999999971E-2</v>
      </c>
      <c r="J354" s="7">
        <f t="shared" si="75"/>
        <v>2.9920899999999967E-3</v>
      </c>
      <c r="K354" s="7">
        <f t="shared" si="76"/>
        <v>5.4699999999999971E-2</v>
      </c>
      <c r="L354" s="25">
        <f t="shared" si="77"/>
        <v>1.5347062454407713E-2</v>
      </c>
      <c r="M354" s="7">
        <f t="shared" ca="1" si="66"/>
        <v>3.4851666666666667</v>
      </c>
      <c r="N354" s="7">
        <f t="shared" ca="1" si="68"/>
        <v>7.9033333333333289E-2</v>
      </c>
      <c r="O354" s="7">
        <f t="shared" ca="1" si="69"/>
        <v>6.2462677777777708E-3</v>
      </c>
      <c r="P354" s="7">
        <f t="shared" ca="1" si="70"/>
        <v>7.9033333333333289E-2</v>
      </c>
      <c r="Q354" s="25">
        <f t="shared" ca="1" si="71"/>
        <v>2.2174213942352642E-2</v>
      </c>
      <c r="R354" s="26">
        <f t="shared" ca="1" si="67"/>
        <v>7.9581400636652991E-2</v>
      </c>
      <c r="S354" s="27">
        <f t="shared" ca="1" si="78"/>
        <v>0</v>
      </c>
    </row>
    <row r="355" spans="5:19" x14ac:dyDescent="0.3">
      <c r="E355" s="24">
        <f t="shared" si="72"/>
        <v>354</v>
      </c>
      <c r="F355" s="108">
        <v>43979</v>
      </c>
      <c r="G355" s="109">
        <v>3.5733000000000001</v>
      </c>
      <c r="H355" s="28">
        <f t="shared" si="73"/>
        <v>3.5642</v>
      </c>
      <c r="I355" s="7">
        <f t="shared" si="74"/>
        <v>9.100000000000108E-3</v>
      </c>
      <c r="J355" s="7">
        <f t="shared" si="75"/>
        <v>8.2810000000001967E-5</v>
      </c>
      <c r="K355" s="7">
        <f t="shared" si="76"/>
        <v>9.100000000000108E-3</v>
      </c>
      <c r="L355" s="25">
        <f t="shared" si="77"/>
        <v>2.5466655472532692E-3</v>
      </c>
      <c r="M355" s="7">
        <f t="shared" ca="1" si="66"/>
        <v>3.5277333333333334</v>
      </c>
      <c r="N355" s="7">
        <f t="shared" ca="1" si="68"/>
        <v>4.5566666666666755E-2</v>
      </c>
      <c r="O355" s="7">
        <f t="shared" ca="1" si="69"/>
        <v>2.0763211111111193E-3</v>
      </c>
      <c r="P355" s="7">
        <f t="shared" ca="1" si="70"/>
        <v>4.5566666666666755E-2</v>
      </c>
      <c r="Q355" s="25">
        <f t="shared" ca="1" si="71"/>
        <v>1.2751984626722288E-2</v>
      </c>
      <c r="R355" s="26">
        <f t="shared" ca="1" si="67"/>
        <v>4.6114733969986457E-2</v>
      </c>
      <c r="S355" s="27">
        <f t="shared" ca="1" si="78"/>
        <v>0</v>
      </c>
    </row>
    <row r="356" spans="5:19" x14ac:dyDescent="0.3">
      <c r="E356" s="24">
        <f t="shared" si="72"/>
        <v>355</v>
      </c>
      <c r="F356" s="108">
        <v>43980</v>
      </c>
      <c r="G356" s="109">
        <v>3.6006</v>
      </c>
      <c r="H356" s="28">
        <f t="shared" si="73"/>
        <v>3.5733000000000001</v>
      </c>
      <c r="I356" s="7">
        <f t="shared" si="74"/>
        <v>2.729999999999988E-2</v>
      </c>
      <c r="J356" s="7">
        <f t="shared" si="75"/>
        <v>7.452899999999934E-4</v>
      </c>
      <c r="K356" s="7">
        <f t="shared" si="76"/>
        <v>2.729999999999988E-2</v>
      </c>
      <c r="L356" s="25">
        <f t="shared" si="77"/>
        <v>7.5820696550574574E-3</v>
      </c>
      <c r="M356" s="7">
        <f t="shared" ca="1" si="66"/>
        <v>3.5489999999999999</v>
      </c>
      <c r="N356" s="7">
        <f t="shared" ca="1" si="68"/>
        <v>5.160000000000009E-2</v>
      </c>
      <c r="O356" s="7">
        <f t="shared" ca="1" si="69"/>
        <v>2.6625600000000091E-3</v>
      </c>
      <c r="P356" s="7">
        <f t="shared" ca="1" si="70"/>
        <v>5.160000000000009E-2</v>
      </c>
      <c r="Q356" s="25">
        <f t="shared" ca="1" si="71"/>
        <v>1.4330944842526271E-2</v>
      </c>
      <c r="R356" s="26">
        <f t="shared" ca="1" si="67"/>
        <v>5.2148067303319792E-2</v>
      </c>
      <c r="S356" s="27">
        <f t="shared" ca="1" si="78"/>
        <v>0</v>
      </c>
    </row>
    <row r="357" spans="5:19" x14ac:dyDescent="0.3">
      <c r="E357" s="24">
        <f t="shared" si="72"/>
        <v>356</v>
      </c>
      <c r="F357" s="108">
        <v>43983</v>
      </c>
      <c r="G357" s="109">
        <v>3.8285</v>
      </c>
      <c r="H357" s="28">
        <f t="shared" si="73"/>
        <v>3.6006</v>
      </c>
      <c r="I357" s="7">
        <f t="shared" si="74"/>
        <v>0.22789999999999999</v>
      </c>
      <c r="J357" s="7">
        <f t="shared" si="75"/>
        <v>5.1938409999999997E-2</v>
      </c>
      <c r="K357" s="7">
        <f t="shared" si="76"/>
        <v>0.22789999999999999</v>
      </c>
      <c r="L357" s="25">
        <f t="shared" si="77"/>
        <v>5.9527229985634054E-2</v>
      </c>
      <c r="M357" s="7">
        <f t="shared" ca="1" si="66"/>
        <v>3.5793666666666666</v>
      </c>
      <c r="N357" s="7">
        <f t="shared" ca="1" si="68"/>
        <v>0.24913333333333343</v>
      </c>
      <c r="O357" s="7">
        <f t="shared" ca="1" si="69"/>
        <v>6.2067417777777828E-2</v>
      </c>
      <c r="P357" s="7">
        <f t="shared" ca="1" si="70"/>
        <v>0.24913333333333343</v>
      </c>
      <c r="Q357" s="25">
        <f t="shared" ca="1" si="71"/>
        <v>6.5073353358582581E-2</v>
      </c>
      <c r="R357" s="26">
        <f t="shared" ca="1" si="67"/>
        <v>0.24968140063665312</v>
      </c>
      <c r="S357" s="27">
        <f t="shared" ca="1" si="78"/>
        <v>0</v>
      </c>
    </row>
    <row r="358" spans="5:19" x14ac:dyDescent="0.3">
      <c r="E358" s="24">
        <f t="shared" si="72"/>
        <v>357</v>
      </c>
      <c r="F358" s="108">
        <v>43984</v>
      </c>
      <c r="G358" s="109">
        <v>3.9287999999999998</v>
      </c>
      <c r="H358" s="28">
        <f t="shared" si="73"/>
        <v>3.8285</v>
      </c>
      <c r="I358" s="7">
        <f t="shared" si="74"/>
        <v>0.10029999999999983</v>
      </c>
      <c r="J358" s="7">
        <f t="shared" si="75"/>
        <v>1.0060089999999966E-2</v>
      </c>
      <c r="K358" s="7">
        <f t="shared" si="76"/>
        <v>0.10029999999999983</v>
      </c>
      <c r="L358" s="25">
        <f t="shared" si="77"/>
        <v>2.552942374261857E-2</v>
      </c>
      <c r="M358" s="7">
        <f t="shared" ca="1" si="66"/>
        <v>3.6674666666666664</v>
      </c>
      <c r="N358" s="7">
        <f t="shared" ca="1" si="68"/>
        <v>0.26133333333333342</v>
      </c>
      <c r="O358" s="7">
        <f t="shared" ca="1" si="69"/>
        <v>6.8295111111111154E-2</v>
      </c>
      <c r="P358" s="7">
        <f t="shared" ca="1" si="70"/>
        <v>0.26133333333333342</v>
      </c>
      <c r="Q358" s="25">
        <f t="shared" ca="1" si="71"/>
        <v>6.6517342021312723E-2</v>
      </c>
      <c r="R358" s="26">
        <f t="shared" ca="1" si="67"/>
        <v>0.26188140063665311</v>
      </c>
      <c r="S358" s="27">
        <f t="shared" ca="1" si="78"/>
        <v>0</v>
      </c>
    </row>
    <row r="359" spans="5:19" x14ac:dyDescent="0.3">
      <c r="E359" s="24">
        <f t="shared" si="72"/>
        <v>358</v>
      </c>
      <c r="F359" s="108">
        <v>43985</v>
      </c>
      <c r="G359" s="109">
        <v>3.9834999999999998</v>
      </c>
      <c r="H359" s="28">
        <f t="shared" si="73"/>
        <v>3.9287999999999998</v>
      </c>
      <c r="I359" s="7">
        <f t="shared" si="74"/>
        <v>5.4699999999999971E-2</v>
      </c>
      <c r="J359" s="7">
        <f t="shared" si="75"/>
        <v>2.9920899999999967E-3</v>
      </c>
      <c r="K359" s="7">
        <f t="shared" si="76"/>
        <v>5.4699999999999971E-2</v>
      </c>
      <c r="L359" s="25">
        <f t="shared" si="77"/>
        <v>1.3731643027488383E-2</v>
      </c>
      <c r="M359" s="7">
        <f t="shared" ca="1" si="66"/>
        <v>3.7859666666666669</v>
      </c>
      <c r="N359" s="7">
        <f t="shared" ca="1" si="68"/>
        <v>0.19753333333333289</v>
      </c>
      <c r="O359" s="7">
        <f t="shared" ca="1" si="69"/>
        <v>3.9019417777777607E-2</v>
      </c>
      <c r="P359" s="7">
        <f t="shared" ca="1" si="70"/>
        <v>0.19753333333333289</v>
      </c>
      <c r="Q359" s="25">
        <f t="shared" ca="1" si="71"/>
        <v>4.958788335216089E-2</v>
      </c>
      <c r="R359" s="26">
        <f t="shared" ca="1" si="67"/>
        <v>0.19808140063665258</v>
      </c>
      <c r="S359" s="27">
        <f t="shared" ca="1" si="78"/>
        <v>0</v>
      </c>
    </row>
    <row r="360" spans="5:19" x14ac:dyDescent="0.3">
      <c r="E360" s="24">
        <f t="shared" si="72"/>
        <v>359</v>
      </c>
      <c r="F360" s="108">
        <v>43986</v>
      </c>
      <c r="G360" s="109">
        <v>3.9014000000000002</v>
      </c>
      <c r="H360" s="28">
        <f t="shared" si="73"/>
        <v>3.9834999999999998</v>
      </c>
      <c r="I360" s="7">
        <f t="shared" si="74"/>
        <v>-8.2099999999999618E-2</v>
      </c>
      <c r="J360" s="7">
        <f t="shared" si="75"/>
        <v>6.7404099999999372E-3</v>
      </c>
      <c r="K360" s="7">
        <f t="shared" si="76"/>
        <v>8.2099999999999618E-2</v>
      </c>
      <c r="L360" s="25">
        <f t="shared" si="77"/>
        <v>2.1043727892551291E-2</v>
      </c>
      <c r="M360" s="7">
        <f t="shared" ca="1" si="66"/>
        <v>3.9136000000000002</v>
      </c>
      <c r="N360" s="7">
        <f t="shared" ca="1" si="68"/>
        <v>-1.2199999999999989E-2</v>
      </c>
      <c r="O360" s="7">
        <f t="shared" ca="1" si="69"/>
        <v>1.4883999999999972E-4</v>
      </c>
      <c r="P360" s="7">
        <f t="shared" ca="1" si="70"/>
        <v>1.2199999999999989E-2</v>
      </c>
      <c r="Q360" s="25">
        <f t="shared" ca="1" si="71"/>
        <v>3.1270825857384497E-3</v>
      </c>
      <c r="R360" s="26">
        <f t="shared" ca="1" si="67"/>
        <v>-1.1651932696680288E-2</v>
      </c>
      <c r="S360" s="27">
        <f t="shared" ca="1" si="78"/>
        <v>1</v>
      </c>
    </row>
    <row r="361" spans="5:19" x14ac:dyDescent="0.3">
      <c r="E361" s="24">
        <f t="shared" si="72"/>
        <v>360</v>
      </c>
      <c r="F361" s="108">
        <v>43987</v>
      </c>
      <c r="G361" s="109">
        <v>4.0655000000000001</v>
      </c>
      <c r="H361" s="28">
        <f t="shared" si="73"/>
        <v>3.9014000000000002</v>
      </c>
      <c r="I361" s="7">
        <f t="shared" si="74"/>
        <v>0.16409999999999991</v>
      </c>
      <c r="J361" s="7">
        <f t="shared" si="75"/>
        <v>2.692880999999997E-2</v>
      </c>
      <c r="K361" s="7">
        <f t="shared" si="76"/>
        <v>0.16409999999999991</v>
      </c>
      <c r="L361" s="25">
        <f t="shared" si="77"/>
        <v>4.0364038863608391E-2</v>
      </c>
      <c r="M361" s="7">
        <f t="shared" ca="1" si="66"/>
        <v>3.9379000000000004</v>
      </c>
      <c r="N361" s="7">
        <f t="shared" ca="1" si="68"/>
        <v>0.12759999999999971</v>
      </c>
      <c r="O361" s="7">
        <f t="shared" ca="1" si="69"/>
        <v>1.6281759999999926E-2</v>
      </c>
      <c r="P361" s="7">
        <f t="shared" ca="1" si="70"/>
        <v>0.12759999999999971</v>
      </c>
      <c r="Q361" s="25">
        <f t="shared" ca="1" si="71"/>
        <v>3.1386053375968441E-2</v>
      </c>
      <c r="R361" s="26">
        <f t="shared" ca="1" si="67"/>
        <v>0.1281480673033194</v>
      </c>
      <c r="S361" s="27">
        <f t="shared" ca="1" si="78"/>
        <v>1</v>
      </c>
    </row>
    <row r="362" spans="5:19" x14ac:dyDescent="0.3">
      <c r="E362" s="24">
        <f t="shared" si="72"/>
        <v>361</v>
      </c>
      <c r="F362" s="108">
        <v>43990</v>
      </c>
      <c r="G362" s="109">
        <v>4.1201999999999996</v>
      </c>
      <c r="H362" s="28">
        <f t="shared" si="73"/>
        <v>4.0655000000000001</v>
      </c>
      <c r="I362" s="7">
        <f t="shared" si="74"/>
        <v>5.4699999999999527E-2</v>
      </c>
      <c r="J362" s="7">
        <f t="shared" si="75"/>
        <v>2.9920899999999482E-3</v>
      </c>
      <c r="K362" s="7">
        <f t="shared" si="76"/>
        <v>5.4699999999999527E-2</v>
      </c>
      <c r="L362" s="25">
        <f t="shared" si="77"/>
        <v>1.3276054560458116E-2</v>
      </c>
      <c r="M362" s="7">
        <f t="shared" ca="1" si="66"/>
        <v>3.9834666666666667</v>
      </c>
      <c r="N362" s="7">
        <f t="shared" ca="1" si="68"/>
        <v>0.13673333333333293</v>
      </c>
      <c r="O362" s="7">
        <f t="shared" ca="1" si="69"/>
        <v>1.8696004444444334E-2</v>
      </c>
      <c r="P362" s="7">
        <f t="shared" ca="1" si="70"/>
        <v>0.13673333333333293</v>
      </c>
      <c r="Q362" s="25">
        <f t="shared" ca="1" si="71"/>
        <v>3.3186091290066728E-2</v>
      </c>
      <c r="R362" s="26">
        <f t="shared" ca="1" si="67"/>
        <v>0.13728140063665262</v>
      </c>
      <c r="S362" s="27">
        <f t="shared" ca="1" si="78"/>
        <v>0</v>
      </c>
    </row>
    <row r="363" spans="5:19" x14ac:dyDescent="0.3">
      <c r="E363" s="24">
        <f t="shared" si="72"/>
        <v>362</v>
      </c>
      <c r="F363" s="108">
        <v>43991</v>
      </c>
      <c r="G363" s="109">
        <v>4.0290999999999997</v>
      </c>
      <c r="H363" s="28">
        <f t="shared" si="73"/>
        <v>4.1201999999999996</v>
      </c>
      <c r="I363" s="7">
        <f t="shared" si="74"/>
        <v>-9.1099999999999959E-2</v>
      </c>
      <c r="J363" s="7">
        <f t="shared" si="75"/>
        <v>8.2992099999999926E-3</v>
      </c>
      <c r="K363" s="7">
        <f t="shared" si="76"/>
        <v>9.1099999999999959E-2</v>
      </c>
      <c r="L363" s="25">
        <f t="shared" si="77"/>
        <v>2.2610508550296584E-2</v>
      </c>
      <c r="M363" s="7">
        <f t="shared" ca="1" si="66"/>
        <v>4.0290333333333335</v>
      </c>
      <c r="N363" s="7">
        <f t="shared" ca="1" si="68"/>
        <v>6.6666666666215235E-5</v>
      </c>
      <c r="O363" s="7">
        <f t="shared" ca="1" si="69"/>
        <v>4.4444444443842536E-9</v>
      </c>
      <c r="P363" s="7">
        <f t="shared" ca="1" si="70"/>
        <v>6.6666666666215235E-5</v>
      </c>
      <c r="Q363" s="25">
        <f t="shared" ca="1" si="71"/>
        <v>1.6546292389420774E-5</v>
      </c>
      <c r="R363" s="26">
        <f t="shared" ca="1" si="67"/>
        <v>6.147339699859156E-4</v>
      </c>
      <c r="S363" s="27">
        <f t="shared" ca="1" si="78"/>
        <v>0</v>
      </c>
    </row>
    <row r="364" spans="5:19" x14ac:dyDescent="0.3">
      <c r="E364" s="24">
        <f t="shared" si="72"/>
        <v>363</v>
      </c>
      <c r="F364" s="108">
        <v>43992</v>
      </c>
      <c r="G364" s="109">
        <v>4.0564</v>
      </c>
      <c r="H364" s="28">
        <f t="shared" si="73"/>
        <v>4.0290999999999997</v>
      </c>
      <c r="I364" s="7">
        <f t="shared" si="74"/>
        <v>2.7300000000000324E-2</v>
      </c>
      <c r="J364" s="7">
        <f t="shared" si="75"/>
        <v>7.4529000000001769E-4</v>
      </c>
      <c r="K364" s="7">
        <f t="shared" si="76"/>
        <v>2.7300000000000324E-2</v>
      </c>
      <c r="L364" s="25">
        <f t="shared" si="77"/>
        <v>6.7301055122769753E-3</v>
      </c>
      <c r="M364" s="7">
        <f t="shared" ca="1" si="66"/>
        <v>4.0716000000000001</v>
      </c>
      <c r="N364" s="7">
        <f t="shared" ca="1" si="68"/>
        <v>-1.5200000000000102E-2</v>
      </c>
      <c r="O364" s="7">
        <f t="shared" ca="1" si="69"/>
        <v>2.310400000000031E-4</v>
      </c>
      <c r="P364" s="7">
        <f t="shared" ca="1" si="70"/>
        <v>1.5200000000000102E-2</v>
      </c>
      <c r="Q364" s="25">
        <f t="shared" ca="1" si="71"/>
        <v>3.7471649738684801E-3</v>
      </c>
      <c r="R364" s="26">
        <f t="shared" ca="1" si="67"/>
        <v>-1.4651932696680402E-2</v>
      </c>
      <c r="S364" s="27">
        <f t="shared" ca="1" si="78"/>
        <v>1</v>
      </c>
    </row>
    <row r="365" spans="5:19" x14ac:dyDescent="0.3">
      <c r="E365" s="24">
        <f t="shared" si="72"/>
        <v>364</v>
      </c>
      <c r="F365" s="108">
        <v>43993</v>
      </c>
      <c r="G365" s="109">
        <v>3.7465000000000002</v>
      </c>
      <c r="H365" s="28">
        <f t="shared" si="73"/>
        <v>4.0564</v>
      </c>
      <c r="I365" s="7">
        <f t="shared" si="74"/>
        <v>-0.30989999999999984</v>
      </c>
      <c r="J365" s="7">
        <f t="shared" si="75"/>
        <v>9.6038009999999896E-2</v>
      </c>
      <c r="K365" s="7">
        <f t="shared" si="76"/>
        <v>0.30989999999999984</v>
      </c>
      <c r="L365" s="25">
        <f t="shared" si="77"/>
        <v>8.2717202722540989E-2</v>
      </c>
      <c r="M365" s="7">
        <f t="shared" ca="1" si="66"/>
        <v>4.0685666666666664</v>
      </c>
      <c r="N365" s="7">
        <f t="shared" ca="1" si="68"/>
        <v>-0.32206666666666628</v>
      </c>
      <c r="O365" s="7">
        <f t="shared" ca="1" si="69"/>
        <v>0.10372693777777753</v>
      </c>
      <c r="P365" s="7">
        <f t="shared" ca="1" si="70"/>
        <v>0.32206666666666628</v>
      </c>
      <c r="Q365" s="25">
        <f t="shared" ca="1" si="71"/>
        <v>8.5964678144045445E-2</v>
      </c>
      <c r="R365" s="26">
        <f t="shared" ca="1" si="67"/>
        <v>-0.32151859936334659</v>
      </c>
      <c r="S365" s="27">
        <f t="shared" ca="1" si="78"/>
        <v>0</v>
      </c>
    </row>
    <row r="366" spans="5:19" x14ac:dyDescent="0.3">
      <c r="E366" s="24">
        <f t="shared" si="72"/>
        <v>365</v>
      </c>
      <c r="F366" s="108">
        <v>43994</v>
      </c>
      <c r="G366" s="109">
        <v>3.8285</v>
      </c>
      <c r="H366" s="28">
        <f t="shared" si="73"/>
        <v>3.7465000000000002</v>
      </c>
      <c r="I366" s="7">
        <f t="shared" si="74"/>
        <v>8.1999999999999851E-2</v>
      </c>
      <c r="J366" s="7">
        <f t="shared" si="75"/>
        <v>6.7239999999999757E-3</v>
      </c>
      <c r="K366" s="7">
        <f t="shared" si="76"/>
        <v>8.1999999999999851E-2</v>
      </c>
      <c r="L366" s="25">
        <f t="shared" si="77"/>
        <v>2.1418310043097778E-2</v>
      </c>
      <c r="M366" s="7">
        <f t="shared" ca="1" si="66"/>
        <v>3.9440000000000004</v>
      </c>
      <c r="N366" s="7">
        <f t="shared" ca="1" si="68"/>
        <v>-0.11550000000000038</v>
      </c>
      <c r="O366" s="7">
        <f t="shared" ca="1" si="69"/>
        <v>1.3340250000000088E-2</v>
      </c>
      <c r="P366" s="7">
        <f t="shared" ca="1" si="70"/>
        <v>0.11550000000000038</v>
      </c>
      <c r="Q366" s="25">
        <f t="shared" ca="1" si="71"/>
        <v>3.0168473292412273E-2</v>
      </c>
      <c r="R366" s="26">
        <f t="shared" ca="1" si="67"/>
        <v>-0.11495193269668068</v>
      </c>
      <c r="S366" s="27">
        <f t="shared" ca="1" si="78"/>
        <v>0</v>
      </c>
    </row>
    <row r="367" spans="5:19" x14ac:dyDescent="0.3">
      <c r="E367" s="24">
        <f t="shared" si="72"/>
        <v>366</v>
      </c>
      <c r="F367" s="108">
        <v>43997</v>
      </c>
      <c r="G367" s="109">
        <v>3.9014000000000002</v>
      </c>
      <c r="H367" s="28">
        <f t="shared" si="73"/>
        <v>3.8285</v>
      </c>
      <c r="I367" s="7">
        <f t="shared" si="74"/>
        <v>7.2900000000000187E-2</v>
      </c>
      <c r="J367" s="7">
        <f t="shared" si="75"/>
        <v>5.3144100000000272E-3</v>
      </c>
      <c r="K367" s="7">
        <f t="shared" si="76"/>
        <v>7.2900000000000187E-2</v>
      </c>
      <c r="L367" s="25">
        <f t="shared" si="77"/>
        <v>1.8685600041010966E-2</v>
      </c>
      <c r="M367" s="7">
        <f t="shared" ca="1" si="66"/>
        <v>3.8771333333333331</v>
      </c>
      <c r="N367" s="7">
        <f t="shared" ca="1" si="68"/>
        <v>2.4266666666667103E-2</v>
      </c>
      <c r="O367" s="7">
        <f t="shared" ca="1" si="69"/>
        <v>5.8887111111113226E-4</v>
      </c>
      <c r="P367" s="7">
        <f t="shared" ca="1" si="70"/>
        <v>2.4266666666667103E-2</v>
      </c>
      <c r="Q367" s="25">
        <f t="shared" ca="1" si="71"/>
        <v>6.2199894055126621E-3</v>
      </c>
      <c r="R367" s="26">
        <f t="shared" ca="1" si="67"/>
        <v>2.4814733969986805E-2</v>
      </c>
      <c r="S367" s="27">
        <f t="shared" ca="1" si="78"/>
        <v>1</v>
      </c>
    </row>
    <row r="368" spans="5:19" x14ac:dyDescent="0.3">
      <c r="E368" s="24">
        <f t="shared" si="72"/>
        <v>367</v>
      </c>
      <c r="F368" s="108">
        <v>43998</v>
      </c>
      <c r="G368" s="109">
        <v>3.9561000000000002</v>
      </c>
      <c r="H368" s="28">
        <f t="shared" si="73"/>
        <v>3.9014000000000002</v>
      </c>
      <c r="I368" s="7">
        <f t="shared" si="74"/>
        <v>5.4699999999999971E-2</v>
      </c>
      <c r="J368" s="7">
        <f t="shared" si="75"/>
        <v>2.9920899999999967E-3</v>
      </c>
      <c r="K368" s="7">
        <f t="shared" si="76"/>
        <v>5.4699999999999971E-2</v>
      </c>
      <c r="L368" s="25">
        <f t="shared" si="77"/>
        <v>1.3826748565506424E-2</v>
      </c>
      <c r="M368" s="7">
        <f t="shared" ca="1" si="66"/>
        <v>3.8254666666666668</v>
      </c>
      <c r="N368" s="7">
        <f t="shared" ca="1" si="68"/>
        <v>0.13063333333333338</v>
      </c>
      <c r="O368" s="7">
        <f t="shared" ca="1" si="69"/>
        <v>1.706506777777779E-2</v>
      </c>
      <c r="P368" s="7">
        <f t="shared" ca="1" si="70"/>
        <v>0.13063333333333338</v>
      </c>
      <c r="Q368" s="25">
        <f t="shared" ca="1" si="71"/>
        <v>3.302073590994499E-2</v>
      </c>
      <c r="R368" s="26">
        <f t="shared" ca="1" si="67"/>
        <v>0.13118140063665307</v>
      </c>
      <c r="S368" s="27">
        <f t="shared" ca="1" si="78"/>
        <v>0</v>
      </c>
    </row>
    <row r="369" spans="5:19" x14ac:dyDescent="0.3">
      <c r="E369" s="24">
        <f t="shared" si="72"/>
        <v>368</v>
      </c>
      <c r="F369" s="108">
        <v>43999</v>
      </c>
      <c r="G369" s="109">
        <v>4.0198999999999998</v>
      </c>
      <c r="H369" s="28">
        <f t="shared" si="73"/>
        <v>3.9561000000000002</v>
      </c>
      <c r="I369" s="7">
        <f t="shared" si="74"/>
        <v>6.3799999999999635E-2</v>
      </c>
      <c r="J369" s="7">
        <f t="shared" si="75"/>
        <v>4.070439999999953E-3</v>
      </c>
      <c r="K369" s="7">
        <f t="shared" si="76"/>
        <v>6.3799999999999635E-2</v>
      </c>
      <c r="L369" s="25">
        <f t="shared" si="77"/>
        <v>1.5871041568198123E-2</v>
      </c>
      <c r="M369" s="7">
        <f t="shared" ca="1" si="66"/>
        <v>3.8953333333333333</v>
      </c>
      <c r="N369" s="7">
        <f t="shared" ca="1" si="68"/>
        <v>0.12456666666666649</v>
      </c>
      <c r="O369" s="7">
        <f t="shared" ca="1" si="69"/>
        <v>1.5516854444444401E-2</v>
      </c>
      <c r="P369" s="7">
        <f t="shared" ca="1" si="70"/>
        <v>0.12456666666666649</v>
      </c>
      <c r="Q369" s="25">
        <f t="shared" ca="1" si="71"/>
        <v>3.0987503835087065E-2</v>
      </c>
      <c r="R369" s="26">
        <f t="shared" ca="1" si="67"/>
        <v>0.12511473396998618</v>
      </c>
      <c r="S369" s="27">
        <f t="shared" ca="1" si="78"/>
        <v>0</v>
      </c>
    </row>
    <row r="370" spans="5:19" x14ac:dyDescent="0.3">
      <c r="E370" s="24">
        <f t="shared" si="72"/>
        <v>369</v>
      </c>
      <c r="F370" s="108">
        <v>44000</v>
      </c>
      <c r="G370" s="109">
        <v>3.9834999999999998</v>
      </c>
      <c r="H370" s="28">
        <f t="shared" si="73"/>
        <v>4.0198999999999998</v>
      </c>
      <c r="I370" s="7">
        <f t="shared" si="74"/>
        <v>-3.6399999999999988E-2</v>
      </c>
      <c r="J370" s="7">
        <f t="shared" si="75"/>
        <v>1.3249599999999992E-3</v>
      </c>
      <c r="K370" s="7">
        <f t="shared" si="76"/>
        <v>3.6399999999999988E-2</v>
      </c>
      <c r="L370" s="25">
        <f t="shared" si="77"/>
        <v>9.1376929835571708E-3</v>
      </c>
      <c r="M370" s="7">
        <f t="shared" ca="1" si="66"/>
        <v>3.9591333333333334</v>
      </c>
      <c r="N370" s="7">
        <f t="shared" ca="1" si="68"/>
        <v>2.4366666666666426E-2</v>
      </c>
      <c r="O370" s="7">
        <f t="shared" ca="1" si="69"/>
        <v>5.937344444444327E-4</v>
      </c>
      <c r="P370" s="7">
        <f t="shared" ca="1" si="70"/>
        <v>2.4366666666666426E-2</v>
      </c>
      <c r="Q370" s="25">
        <f t="shared" ca="1" si="71"/>
        <v>6.1168988745240183E-3</v>
      </c>
      <c r="R370" s="26">
        <f t="shared" ca="1" si="67"/>
        <v>2.4914733969986128E-2</v>
      </c>
      <c r="S370" s="27">
        <f t="shared" ca="1" si="78"/>
        <v>0</v>
      </c>
    </row>
    <row r="371" spans="5:19" x14ac:dyDescent="0.3">
      <c r="E371" s="24">
        <f t="shared" si="72"/>
        <v>370</v>
      </c>
      <c r="F371" s="108">
        <v>44001</v>
      </c>
      <c r="G371" s="109">
        <v>3.9470000000000001</v>
      </c>
      <c r="H371" s="28">
        <f t="shared" si="73"/>
        <v>3.9834999999999998</v>
      </c>
      <c r="I371" s="7">
        <f t="shared" si="74"/>
        <v>-3.6499999999999755E-2</v>
      </c>
      <c r="J371" s="7">
        <f t="shared" si="75"/>
        <v>1.3322499999999821E-3</v>
      </c>
      <c r="K371" s="7">
        <f t="shared" si="76"/>
        <v>3.6499999999999755E-2</v>
      </c>
      <c r="L371" s="25">
        <f t="shared" si="77"/>
        <v>9.2475297694450866E-3</v>
      </c>
      <c r="M371" s="7">
        <f t="shared" ca="1" si="66"/>
        <v>3.9864999999999999</v>
      </c>
      <c r="N371" s="7">
        <f t="shared" ca="1" si="68"/>
        <v>-3.9499999999999869E-2</v>
      </c>
      <c r="O371" s="7">
        <f t="shared" ca="1" si="69"/>
        <v>1.5602499999999896E-3</v>
      </c>
      <c r="P371" s="7">
        <f t="shared" ca="1" si="70"/>
        <v>3.9499999999999869E-2</v>
      </c>
      <c r="Q371" s="25">
        <f t="shared" ca="1" si="71"/>
        <v>1.000760070939951E-2</v>
      </c>
      <c r="R371" s="26">
        <f t="shared" ca="1" si="67"/>
        <v>-3.8951932696680167E-2</v>
      </c>
      <c r="S371" s="27">
        <f t="shared" ca="1" si="78"/>
        <v>1</v>
      </c>
    </row>
    <row r="372" spans="5:19" x14ac:dyDescent="0.3">
      <c r="E372" s="24">
        <f t="shared" si="72"/>
        <v>371</v>
      </c>
      <c r="F372" s="108">
        <v>44004</v>
      </c>
      <c r="G372" s="109">
        <v>3.9470000000000001</v>
      </c>
      <c r="H372" s="28">
        <f t="shared" si="73"/>
        <v>3.9470000000000001</v>
      </c>
      <c r="I372" s="7">
        <f t="shared" si="74"/>
        <v>0</v>
      </c>
      <c r="J372" s="7">
        <f t="shared" si="75"/>
        <v>0</v>
      </c>
      <c r="K372" s="7">
        <f t="shared" si="76"/>
        <v>0</v>
      </c>
      <c r="L372" s="25">
        <f t="shared" si="77"/>
        <v>0</v>
      </c>
      <c r="M372" s="7">
        <f t="shared" ca="1" si="66"/>
        <v>3.9834666666666663</v>
      </c>
      <c r="N372" s="7">
        <f t="shared" ca="1" si="68"/>
        <v>-3.6466666666666203E-2</v>
      </c>
      <c r="O372" s="7">
        <f t="shared" ca="1" si="69"/>
        <v>1.329817777777744E-3</v>
      </c>
      <c r="P372" s="7">
        <f t="shared" ca="1" si="70"/>
        <v>3.6466666666666203E-2</v>
      </c>
      <c r="Q372" s="25">
        <f t="shared" ca="1" si="71"/>
        <v>9.2390845367788712E-3</v>
      </c>
      <c r="R372" s="26">
        <f t="shared" ca="1" si="67"/>
        <v>-3.5918599363346501E-2</v>
      </c>
      <c r="S372" s="27">
        <f t="shared" ca="1" si="78"/>
        <v>0</v>
      </c>
    </row>
    <row r="373" spans="5:19" x14ac:dyDescent="0.3">
      <c r="E373" s="24">
        <f t="shared" si="72"/>
        <v>372</v>
      </c>
      <c r="F373" s="108">
        <v>44005</v>
      </c>
      <c r="G373" s="109">
        <v>3.9470000000000001</v>
      </c>
      <c r="H373" s="28">
        <f t="shared" si="73"/>
        <v>3.9470000000000001</v>
      </c>
      <c r="I373" s="7">
        <f t="shared" si="74"/>
        <v>0</v>
      </c>
      <c r="J373" s="7">
        <f t="shared" si="75"/>
        <v>0</v>
      </c>
      <c r="K373" s="7">
        <f t="shared" si="76"/>
        <v>0</v>
      </c>
      <c r="L373" s="25">
        <f t="shared" si="77"/>
        <v>0</v>
      </c>
      <c r="M373" s="7">
        <f t="shared" ca="1" si="66"/>
        <v>3.9591666666666669</v>
      </c>
      <c r="N373" s="7">
        <f t="shared" ca="1" si="68"/>
        <v>-1.2166666666666881E-2</v>
      </c>
      <c r="O373" s="7">
        <f t="shared" ca="1" si="69"/>
        <v>1.48027777777783E-4</v>
      </c>
      <c r="P373" s="7">
        <f t="shared" ca="1" si="70"/>
        <v>1.2166666666666881E-2</v>
      </c>
      <c r="Q373" s="25">
        <f t="shared" ca="1" si="71"/>
        <v>3.0825099231484368E-3</v>
      </c>
      <c r="R373" s="26">
        <f t="shared" ca="1" si="67"/>
        <v>-1.1618599363347181E-2</v>
      </c>
      <c r="S373" s="27">
        <f t="shared" ca="1" si="78"/>
        <v>0</v>
      </c>
    </row>
    <row r="374" spans="5:19" x14ac:dyDescent="0.3">
      <c r="E374" s="24">
        <f t="shared" si="72"/>
        <v>373</v>
      </c>
      <c r="F374" s="108">
        <v>44006</v>
      </c>
      <c r="G374" s="109">
        <v>3.8285</v>
      </c>
      <c r="H374" s="28">
        <f t="shared" si="73"/>
        <v>3.9470000000000001</v>
      </c>
      <c r="I374" s="7">
        <f t="shared" si="74"/>
        <v>-0.11850000000000005</v>
      </c>
      <c r="J374" s="7">
        <f t="shared" si="75"/>
        <v>1.4042250000000011E-2</v>
      </c>
      <c r="K374" s="7">
        <f t="shared" si="76"/>
        <v>0.11850000000000005</v>
      </c>
      <c r="L374" s="25">
        <f t="shared" si="77"/>
        <v>3.0952070001306009E-2</v>
      </c>
      <c r="M374" s="7">
        <f t="shared" ca="1" si="66"/>
        <v>3.9470000000000005</v>
      </c>
      <c r="N374" s="7">
        <f t="shared" ca="1" si="68"/>
        <v>-0.11850000000000049</v>
      </c>
      <c r="O374" s="7">
        <f t="shared" ca="1" si="69"/>
        <v>1.4042250000000117E-2</v>
      </c>
      <c r="P374" s="7">
        <f t="shared" ca="1" si="70"/>
        <v>0.11850000000000049</v>
      </c>
      <c r="Q374" s="25">
        <f t="shared" ca="1" si="71"/>
        <v>3.0952070001306124E-2</v>
      </c>
      <c r="R374" s="26">
        <f t="shared" ca="1" si="67"/>
        <v>-0.11795193269668079</v>
      </c>
      <c r="S374" s="27">
        <f t="shared" ca="1" si="78"/>
        <v>0</v>
      </c>
    </row>
    <row r="375" spans="5:19" x14ac:dyDescent="0.3">
      <c r="E375" s="24">
        <f t="shared" si="72"/>
        <v>374</v>
      </c>
      <c r="F375" s="108">
        <v>44007</v>
      </c>
      <c r="G375" s="109">
        <v>4.0564</v>
      </c>
      <c r="H375" s="28">
        <f t="shared" si="73"/>
        <v>3.8285</v>
      </c>
      <c r="I375" s="7">
        <f t="shared" si="74"/>
        <v>0.22789999999999999</v>
      </c>
      <c r="J375" s="7">
        <f t="shared" si="75"/>
        <v>5.1938409999999997E-2</v>
      </c>
      <c r="K375" s="7">
        <f t="shared" si="76"/>
        <v>0.22789999999999999</v>
      </c>
      <c r="L375" s="25">
        <f t="shared" si="77"/>
        <v>5.6182822206882949E-2</v>
      </c>
      <c r="M375" s="7">
        <f t="shared" ca="1" si="66"/>
        <v>3.9075000000000002</v>
      </c>
      <c r="N375" s="7">
        <f t="shared" ca="1" si="68"/>
        <v>0.14889999999999981</v>
      </c>
      <c r="O375" s="7">
        <f t="shared" ca="1" si="69"/>
        <v>2.2171209999999945E-2</v>
      </c>
      <c r="P375" s="7">
        <f t="shared" ca="1" si="70"/>
        <v>0.14889999999999981</v>
      </c>
      <c r="Q375" s="25">
        <f t="shared" ca="1" si="71"/>
        <v>3.6707425303224489E-2</v>
      </c>
      <c r="R375" s="26">
        <f t="shared" ca="1" si="67"/>
        <v>0.1494480673033195</v>
      </c>
      <c r="S375" s="27">
        <f t="shared" ca="1" si="78"/>
        <v>1</v>
      </c>
    </row>
    <row r="376" spans="5:19" x14ac:dyDescent="0.3">
      <c r="E376" s="24">
        <f t="shared" si="72"/>
        <v>375</v>
      </c>
      <c r="F376" s="108">
        <v>44008</v>
      </c>
      <c r="G376" s="109">
        <v>3.9561000000000002</v>
      </c>
      <c r="H376" s="28">
        <f t="shared" si="73"/>
        <v>4.0564</v>
      </c>
      <c r="I376" s="7">
        <f t="shared" si="74"/>
        <v>-0.10029999999999983</v>
      </c>
      <c r="J376" s="7">
        <f t="shared" si="75"/>
        <v>1.0060089999999966E-2</v>
      </c>
      <c r="K376" s="7">
        <f t="shared" si="76"/>
        <v>0.10029999999999983</v>
      </c>
      <c r="L376" s="25">
        <f t="shared" si="77"/>
        <v>2.5353251940041916E-2</v>
      </c>
      <c r="M376" s="7">
        <f t="shared" ca="1" si="66"/>
        <v>3.9439666666666668</v>
      </c>
      <c r="N376" s="7">
        <f t="shared" ca="1" si="68"/>
        <v>1.2133333333333329E-2</v>
      </c>
      <c r="O376" s="7">
        <f t="shared" ca="1" si="69"/>
        <v>1.4721777777777767E-4</v>
      </c>
      <c r="P376" s="7">
        <f t="shared" ca="1" si="70"/>
        <v>1.2133333333333329E-2</v>
      </c>
      <c r="Q376" s="25">
        <f t="shared" ca="1" si="71"/>
        <v>3.0669935879612063E-3</v>
      </c>
      <c r="R376" s="26">
        <f t="shared" ca="1" si="67"/>
        <v>1.268140063665303E-2</v>
      </c>
      <c r="S376" s="27">
        <f t="shared" ca="1" si="78"/>
        <v>0</v>
      </c>
    </row>
    <row r="377" spans="5:19" x14ac:dyDescent="0.3">
      <c r="E377" s="24">
        <f t="shared" si="72"/>
        <v>376</v>
      </c>
      <c r="F377" s="108">
        <v>44011</v>
      </c>
      <c r="G377" s="109">
        <v>3.9651999999999998</v>
      </c>
      <c r="H377" s="28">
        <f t="shared" si="73"/>
        <v>3.9561000000000002</v>
      </c>
      <c r="I377" s="7">
        <f t="shared" si="74"/>
        <v>9.0999999999996639E-3</v>
      </c>
      <c r="J377" s="7">
        <f t="shared" si="75"/>
        <v>8.2809999999993889E-5</v>
      </c>
      <c r="K377" s="7">
        <f t="shared" si="76"/>
        <v>9.0999999999996639E-3</v>
      </c>
      <c r="L377" s="25">
        <f t="shared" si="77"/>
        <v>2.2949662059920471E-3</v>
      </c>
      <c r="M377" s="7">
        <f t="shared" ca="1" si="66"/>
        <v>3.9470000000000005</v>
      </c>
      <c r="N377" s="7">
        <f t="shared" ca="1" si="68"/>
        <v>1.8199999999999328E-2</v>
      </c>
      <c r="O377" s="7">
        <f t="shared" ca="1" si="69"/>
        <v>3.3123999999997556E-4</v>
      </c>
      <c r="P377" s="7">
        <f t="shared" ca="1" si="70"/>
        <v>1.8199999999999328E-2</v>
      </c>
      <c r="Q377" s="25">
        <f t="shared" ca="1" si="71"/>
        <v>4.5899324119840941E-3</v>
      </c>
      <c r="R377" s="26">
        <f t="shared" ca="1" si="67"/>
        <v>1.874806730331903E-2</v>
      </c>
      <c r="S377" s="27">
        <f t="shared" ca="1" si="78"/>
        <v>0</v>
      </c>
    </row>
    <row r="378" spans="5:19" x14ac:dyDescent="0.3">
      <c r="E378" s="24">
        <f t="shared" si="72"/>
        <v>377</v>
      </c>
      <c r="F378" s="108">
        <v>44012</v>
      </c>
      <c r="G378" s="109">
        <v>4.0107999999999997</v>
      </c>
      <c r="H378" s="28">
        <f t="shared" si="73"/>
        <v>3.9651999999999998</v>
      </c>
      <c r="I378" s="7">
        <f t="shared" si="74"/>
        <v>4.5599999999999863E-2</v>
      </c>
      <c r="J378" s="7">
        <f t="shared" si="75"/>
        <v>2.0793599999999876E-3</v>
      </c>
      <c r="K378" s="7">
        <f t="shared" si="76"/>
        <v>4.5599999999999863E-2</v>
      </c>
      <c r="L378" s="25">
        <f t="shared" si="77"/>
        <v>1.1369302882217979E-2</v>
      </c>
      <c r="M378" s="7">
        <f t="shared" ca="1" si="66"/>
        <v>3.9925666666666664</v>
      </c>
      <c r="N378" s="7">
        <f t="shared" ca="1" si="68"/>
        <v>1.8233333333333324E-2</v>
      </c>
      <c r="O378" s="7">
        <f t="shared" ca="1" si="69"/>
        <v>3.3245444444444407E-4</v>
      </c>
      <c r="P378" s="7">
        <f t="shared" ca="1" si="70"/>
        <v>1.8233333333333324E-2</v>
      </c>
      <c r="Q378" s="25">
        <f t="shared" ca="1" si="71"/>
        <v>4.5460589741032524E-3</v>
      </c>
      <c r="R378" s="26">
        <f t="shared" ca="1" si="67"/>
        <v>1.8781400636653026E-2</v>
      </c>
      <c r="S378" s="27">
        <f t="shared" ca="1" si="78"/>
        <v>0</v>
      </c>
    </row>
    <row r="379" spans="5:19" x14ac:dyDescent="0.3">
      <c r="E379" s="24">
        <f t="shared" si="72"/>
        <v>378</v>
      </c>
      <c r="F379" s="108">
        <v>44013</v>
      </c>
      <c r="G379" s="109">
        <v>3.9651999999999998</v>
      </c>
      <c r="H379" s="28">
        <f t="shared" si="73"/>
        <v>4.0107999999999997</v>
      </c>
      <c r="I379" s="7">
        <f t="shared" si="74"/>
        <v>-4.5599999999999863E-2</v>
      </c>
      <c r="J379" s="7">
        <f t="shared" si="75"/>
        <v>2.0793599999999876E-3</v>
      </c>
      <c r="K379" s="7">
        <f t="shared" si="76"/>
        <v>4.5599999999999863E-2</v>
      </c>
      <c r="L379" s="25">
        <f t="shared" si="77"/>
        <v>1.150005043881768E-2</v>
      </c>
      <c r="M379" s="7">
        <f t="shared" ca="1" si="66"/>
        <v>3.9773666666666667</v>
      </c>
      <c r="N379" s="7">
        <f t="shared" ca="1" si="68"/>
        <v>-1.2166666666666881E-2</v>
      </c>
      <c r="O379" s="7">
        <f t="shared" ca="1" si="69"/>
        <v>1.48027777777783E-4</v>
      </c>
      <c r="P379" s="7">
        <f t="shared" ca="1" si="70"/>
        <v>1.2166666666666881E-2</v>
      </c>
      <c r="Q379" s="25">
        <f t="shared" ca="1" si="71"/>
        <v>3.068361410941915E-3</v>
      </c>
      <c r="R379" s="26">
        <f t="shared" ca="1" si="67"/>
        <v>-1.1618599363347181E-2</v>
      </c>
      <c r="S379" s="27">
        <f t="shared" ca="1" si="78"/>
        <v>1</v>
      </c>
    </row>
    <row r="380" spans="5:19" x14ac:dyDescent="0.3">
      <c r="E380" s="24">
        <f t="shared" si="72"/>
        <v>379</v>
      </c>
      <c r="F380" s="108">
        <v>44014</v>
      </c>
      <c r="G380" s="109">
        <v>4.0472999999999999</v>
      </c>
      <c r="H380" s="28">
        <f t="shared" si="73"/>
        <v>3.9651999999999998</v>
      </c>
      <c r="I380" s="7">
        <f t="shared" si="74"/>
        <v>8.2100000000000062E-2</v>
      </c>
      <c r="J380" s="7">
        <f t="shared" si="75"/>
        <v>6.74041000000001E-3</v>
      </c>
      <c r="K380" s="7">
        <f t="shared" si="76"/>
        <v>8.2100000000000062E-2</v>
      </c>
      <c r="L380" s="25">
        <f t="shared" si="77"/>
        <v>2.0285128357176406E-2</v>
      </c>
      <c r="M380" s="7">
        <f t="shared" ca="1" si="66"/>
        <v>3.9803999999999995</v>
      </c>
      <c r="N380" s="7">
        <f t="shared" ca="1" si="68"/>
        <v>6.6900000000000404E-2</v>
      </c>
      <c r="O380" s="7">
        <f t="shared" ca="1" si="69"/>
        <v>4.4756100000000543E-3</v>
      </c>
      <c r="P380" s="7">
        <f t="shared" ca="1" si="70"/>
        <v>6.6900000000000404E-2</v>
      </c>
      <c r="Q380" s="25">
        <f t="shared" ca="1" si="71"/>
        <v>1.652953821065906E-2</v>
      </c>
      <c r="R380" s="26">
        <f t="shared" ca="1" si="67"/>
        <v>6.7448067303320106E-2</v>
      </c>
      <c r="S380" s="27">
        <f t="shared" ca="1" si="78"/>
        <v>1</v>
      </c>
    </row>
    <row r="381" spans="5:19" x14ac:dyDescent="0.3">
      <c r="E381" s="24">
        <f t="shared" si="72"/>
        <v>380</v>
      </c>
      <c r="F381" s="108">
        <v>44018</v>
      </c>
      <c r="G381" s="109">
        <v>4.1931000000000003</v>
      </c>
      <c r="H381" s="28">
        <f t="shared" si="73"/>
        <v>4.0472999999999999</v>
      </c>
      <c r="I381" s="7">
        <f t="shared" si="74"/>
        <v>0.14580000000000037</v>
      </c>
      <c r="J381" s="7">
        <f t="shared" si="75"/>
        <v>2.1257640000000109E-2</v>
      </c>
      <c r="K381" s="7">
        <f t="shared" si="76"/>
        <v>0.14580000000000037</v>
      </c>
      <c r="L381" s="25">
        <f t="shared" si="77"/>
        <v>3.477141017385714E-2</v>
      </c>
      <c r="M381" s="7">
        <f t="shared" ca="1" si="66"/>
        <v>4.007766666666666</v>
      </c>
      <c r="N381" s="7">
        <f t="shared" ca="1" si="68"/>
        <v>0.18533333333333424</v>
      </c>
      <c r="O381" s="7">
        <f t="shared" ca="1" si="69"/>
        <v>3.4348444444444778E-2</v>
      </c>
      <c r="P381" s="7">
        <f t="shared" ca="1" si="70"/>
        <v>0.18533333333333424</v>
      </c>
      <c r="Q381" s="25">
        <f t="shared" ca="1" si="71"/>
        <v>4.4199597751862399E-2</v>
      </c>
      <c r="R381" s="26">
        <f t="shared" ca="1" si="67"/>
        <v>0.18588140063665393</v>
      </c>
      <c r="S381" s="27">
        <f t="shared" ca="1" si="78"/>
        <v>0</v>
      </c>
    </row>
    <row r="382" spans="5:19" x14ac:dyDescent="0.3">
      <c r="E382" s="24">
        <f t="shared" si="72"/>
        <v>381</v>
      </c>
      <c r="F382" s="108">
        <v>44019</v>
      </c>
      <c r="G382" s="109">
        <v>3.9287999999999998</v>
      </c>
      <c r="H382" s="28">
        <f t="shared" si="73"/>
        <v>4.1931000000000003</v>
      </c>
      <c r="I382" s="7">
        <f t="shared" si="74"/>
        <v>-0.26430000000000042</v>
      </c>
      <c r="J382" s="7">
        <f t="shared" si="75"/>
        <v>6.9854490000000227E-2</v>
      </c>
      <c r="K382" s="7">
        <f t="shared" si="76"/>
        <v>0.26430000000000042</v>
      </c>
      <c r="L382" s="25">
        <f t="shared" si="77"/>
        <v>6.7272449602932299E-2</v>
      </c>
      <c r="M382" s="7">
        <f t="shared" ca="1" si="66"/>
        <v>4.0685333333333338</v>
      </c>
      <c r="N382" s="7">
        <f t="shared" ca="1" si="68"/>
        <v>-0.13973333333333393</v>
      </c>
      <c r="O382" s="7">
        <f t="shared" ca="1" si="69"/>
        <v>1.9525404444444613E-2</v>
      </c>
      <c r="P382" s="7">
        <f t="shared" ca="1" si="70"/>
        <v>0.13973333333333393</v>
      </c>
      <c r="Q382" s="25">
        <f t="shared" ca="1" si="71"/>
        <v>3.5566415529763272E-2</v>
      </c>
      <c r="R382" s="26">
        <f t="shared" ca="1" si="67"/>
        <v>-0.13918526603001424</v>
      </c>
      <c r="S382" s="27">
        <f t="shared" ca="1" si="78"/>
        <v>1</v>
      </c>
    </row>
    <row r="383" spans="5:19" x14ac:dyDescent="0.3">
      <c r="E383" s="24">
        <f t="shared" si="72"/>
        <v>382</v>
      </c>
      <c r="F383" s="108">
        <v>44020</v>
      </c>
      <c r="G383" s="109">
        <v>3.7829000000000002</v>
      </c>
      <c r="H383" s="28">
        <f t="shared" si="73"/>
        <v>3.9287999999999998</v>
      </c>
      <c r="I383" s="7">
        <f t="shared" si="74"/>
        <v>-0.1458999999999997</v>
      </c>
      <c r="J383" s="7">
        <f t="shared" si="75"/>
        <v>2.1286809999999913E-2</v>
      </c>
      <c r="K383" s="7">
        <f t="shared" si="76"/>
        <v>0.1458999999999997</v>
      </c>
      <c r="L383" s="25">
        <f t="shared" si="77"/>
        <v>3.8568294165851516E-2</v>
      </c>
      <c r="M383" s="7">
        <f t="shared" ca="1" si="66"/>
        <v>4.0564</v>
      </c>
      <c r="N383" s="7">
        <f t="shared" ca="1" si="68"/>
        <v>-0.27349999999999985</v>
      </c>
      <c r="O383" s="7">
        <f t="shared" ca="1" si="69"/>
        <v>7.4802249999999917E-2</v>
      </c>
      <c r="P383" s="7">
        <f t="shared" ca="1" si="70"/>
        <v>0.27349999999999985</v>
      </c>
      <c r="Q383" s="25">
        <f t="shared" ca="1" si="71"/>
        <v>7.2299029844828E-2</v>
      </c>
      <c r="R383" s="26">
        <f t="shared" ca="1" si="67"/>
        <v>-0.27295193269668017</v>
      </c>
      <c r="S383" s="27">
        <f t="shared" ca="1" si="78"/>
        <v>0</v>
      </c>
    </row>
    <row r="384" spans="5:19" x14ac:dyDescent="0.3">
      <c r="E384" s="24">
        <f t="shared" si="72"/>
        <v>383</v>
      </c>
      <c r="F384" s="108">
        <v>44021</v>
      </c>
      <c r="G384" s="109">
        <v>3.8012000000000001</v>
      </c>
      <c r="H384" s="28">
        <f t="shared" si="73"/>
        <v>3.7829000000000002</v>
      </c>
      <c r="I384" s="7">
        <f t="shared" si="74"/>
        <v>1.8299999999999983E-2</v>
      </c>
      <c r="J384" s="7">
        <f t="shared" si="75"/>
        <v>3.3488999999999936E-4</v>
      </c>
      <c r="K384" s="7">
        <f t="shared" si="76"/>
        <v>1.8299999999999983E-2</v>
      </c>
      <c r="L384" s="25">
        <f t="shared" si="77"/>
        <v>4.8142691781542625E-3</v>
      </c>
      <c r="M384" s="7">
        <f t="shared" ca="1" si="66"/>
        <v>3.9682666666666666</v>
      </c>
      <c r="N384" s="7">
        <f t="shared" ca="1" si="68"/>
        <v>-0.16706666666666647</v>
      </c>
      <c r="O384" s="7">
        <f t="shared" ca="1" si="69"/>
        <v>2.7911271111111045E-2</v>
      </c>
      <c r="P384" s="7">
        <f t="shared" ca="1" si="70"/>
        <v>0.16706666666666647</v>
      </c>
      <c r="Q384" s="25">
        <f t="shared" ca="1" si="71"/>
        <v>4.3951033007120506E-2</v>
      </c>
      <c r="R384" s="26">
        <f t="shared" ca="1" si="67"/>
        <v>-0.16651859936334679</v>
      </c>
      <c r="S384" s="27">
        <f t="shared" ca="1" si="78"/>
        <v>0</v>
      </c>
    </row>
    <row r="385" spans="5:19" x14ac:dyDescent="0.3">
      <c r="E385" s="24">
        <f t="shared" si="72"/>
        <v>384</v>
      </c>
      <c r="F385" s="108">
        <v>44022</v>
      </c>
      <c r="G385" s="109">
        <v>3.7555999999999998</v>
      </c>
      <c r="H385" s="28">
        <f t="shared" si="73"/>
        <v>3.8012000000000001</v>
      </c>
      <c r="I385" s="7">
        <f t="shared" si="74"/>
        <v>-4.5600000000000307E-2</v>
      </c>
      <c r="J385" s="7">
        <f t="shared" si="75"/>
        <v>2.0793600000000279E-3</v>
      </c>
      <c r="K385" s="7">
        <f t="shared" si="76"/>
        <v>4.5600000000000307E-2</v>
      </c>
      <c r="L385" s="25">
        <f t="shared" si="77"/>
        <v>1.2141868143572349E-2</v>
      </c>
      <c r="M385" s="7">
        <f t="shared" ca="1" si="66"/>
        <v>3.8376333333333332</v>
      </c>
      <c r="N385" s="7">
        <f t="shared" ca="1" si="68"/>
        <v>-8.2033333333333402E-2</v>
      </c>
      <c r="O385" s="7">
        <f t="shared" ca="1" si="69"/>
        <v>6.7294677777777895E-3</v>
      </c>
      <c r="P385" s="7">
        <f t="shared" ca="1" si="70"/>
        <v>8.2033333333333402E-2</v>
      </c>
      <c r="Q385" s="25">
        <f t="shared" ca="1" si="71"/>
        <v>2.1842936769979074E-2</v>
      </c>
      <c r="R385" s="26">
        <f t="shared" ca="1" si="67"/>
        <v>-8.1485266030013701E-2</v>
      </c>
      <c r="S385" s="27">
        <f t="shared" ca="1" si="78"/>
        <v>0</v>
      </c>
    </row>
    <row r="386" spans="5:19" x14ac:dyDescent="0.3">
      <c r="E386" s="24">
        <f t="shared" si="72"/>
        <v>385</v>
      </c>
      <c r="F386" s="108">
        <v>44025</v>
      </c>
      <c r="G386" s="109">
        <v>3.8102999999999998</v>
      </c>
      <c r="H386" s="28">
        <f t="shared" si="73"/>
        <v>3.7555999999999998</v>
      </c>
      <c r="I386" s="7">
        <f t="shared" si="74"/>
        <v>5.4699999999999971E-2</v>
      </c>
      <c r="J386" s="7">
        <f t="shared" si="75"/>
        <v>2.9920899999999967E-3</v>
      </c>
      <c r="K386" s="7">
        <f t="shared" si="76"/>
        <v>5.4699999999999971E-2</v>
      </c>
      <c r="L386" s="25">
        <f t="shared" si="77"/>
        <v>1.435582500065611E-2</v>
      </c>
      <c r="M386" s="7">
        <f t="shared" ref="M386:M449" ca="1" si="79">IF(E386&lt;=span,G386,AVERAGE(OFFSET(G386,-span,0,span,1)))</f>
        <v>3.7799</v>
      </c>
      <c r="N386" s="7">
        <f t="shared" ca="1" si="68"/>
        <v>3.0399999999999761E-2</v>
      </c>
      <c r="O386" s="7">
        <f t="shared" ca="1" si="69"/>
        <v>9.2415999999998541E-4</v>
      </c>
      <c r="P386" s="7">
        <f t="shared" ca="1" si="70"/>
        <v>3.0399999999999761E-2</v>
      </c>
      <c r="Q386" s="25">
        <f t="shared" ca="1" si="71"/>
        <v>7.9783744062146712E-3</v>
      </c>
      <c r="R386" s="26">
        <f t="shared" ref="R386:R449" ca="1" si="80">N386-AVERAGE(ErorrMA)</f>
        <v>3.0948067303319463E-2</v>
      </c>
      <c r="S386" s="27">
        <f t="shared" ca="1" si="78"/>
        <v>1</v>
      </c>
    </row>
    <row r="387" spans="5:19" x14ac:dyDescent="0.3">
      <c r="E387" s="24">
        <f t="shared" si="72"/>
        <v>386</v>
      </c>
      <c r="F387" s="108">
        <v>44026</v>
      </c>
      <c r="G387" s="109">
        <v>3.9379</v>
      </c>
      <c r="H387" s="28">
        <f t="shared" si="73"/>
        <v>3.8102999999999998</v>
      </c>
      <c r="I387" s="7">
        <f t="shared" si="74"/>
        <v>0.12760000000000016</v>
      </c>
      <c r="J387" s="7">
        <f t="shared" si="75"/>
        <v>1.6281760000000041E-2</v>
      </c>
      <c r="K387" s="7">
        <f t="shared" si="76"/>
        <v>0.12760000000000016</v>
      </c>
      <c r="L387" s="25">
        <f t="shared" si="77"/>
        <v>3.2403057467177976E-2</v>
      </c>
      <c r="M387" s="7">
        <f t="shared" ca="1" si="79"/>
        <v>3.7890333333333337</v>
      </c>
      <c r="N387" s="7">
        <f t="shared" ref="N387:N450" ca="1" si="81">G387-M387</f>
        <v>0.14886666666666626</v>
      </c>
      <c r="O387" s="7">
        <f t="shared" ref="O387:O450" ca="1" si="82">N387^2</f>
        <v>2.2161284444444321E-2</v>
      </c>
      <c r="P387" s="7">
        <f t="shared" ref="P387:P450" ca="1" si="83">ABS(N387)</f>
        <v>0.14886666666666626</v>
      </c>
      <c r="Q387" s="25">
        <f t="shared" ref="Q387:Q450" ca="1" si="84">P387/G387</f>
        <v>3.7803567045040821E-2</v>
      </c>
      <c r="R387" s="26">
        <f t="shared" ca="1" si="80"/>
        <v>0.14941473396998595</v>
      </c>
      <c r="S387" s="27">
        <f t="shared" ca="1" si="78"/>
        <v>0</v>
      </c>
    </row>
    <row r="388" spans="5:19" x14ac:dyDescent="0.3">
      <c r="E388" s="24">
        <f t="shared" ref="E388:E451" si="85">E387+1</f>
        <v>387</v>
      </c>
      <c r="F388" s="108">
        <v>44027</v>
      </c>
      <c r="G388" s="109">
        <v>3.9470000000000001</v>
      </c>
      <c r="H388" s="28">
        <f t="shared" ref="H388:H451" si="86">G387</f>
        <v>3.9379</v>
      </c>
      <c r="I388" s="7">
        <f t="shared" ref="I388:I451" si="87">(G388-H388)</f>
        <v>9.100000000000108E-3</v>
      </c>
      <c r="J388" s="7">
        <f t="shared" ref="J388:J451" si="88">I388^2</f>
        <v>8.2810000000001967E-5</v>
      </c>
      <c r="K388" s="7">
        <f t="shared" ref="K388:K451" si="89">ABS(I388)</f>
        <v>9.100000000000108E-3</v>
      </c>
      <c r="L388" s="25">
        <f t="shared" ref="L388:L451" si="90">K388/G388</f>
        <v>2.3055485178616942E-3</v>
      </c>
      <c r="M388" s="7">
        <f t="shared" ca="1" si="79"/>
        <v>3.8345999999999996</v>
      </c>
      <c r="N388" s="7">
        <f t="shared" ca="1" si="81"/>
        <v>0.1124000000000005</v>
      </c>
      <c r="O388" s="7">
        <f t="shared" ca="1" si="82"/>
        <v>1.2633760000000112E-2</v>
      </c>
      <c r="P388" s="7">
        <f t="shared" ca="1" si="83"/>
        <v>0.1124000000000005</v>
      </c>
      <c r="Q388" s="25">
        <f t="shared" ca="1" si="84"/>
        <v>2.8477324550291488E-2</v>
      </c>
      <c r="R388" s="26">
        <f t="shared" ca="1" si="80"/>
        <v>0.1129480673033202</v>
      </c>
      <c r="S388" s="27">
        <f t="shared" ref="S388:S451" ca="1" si="91">IF(N387*N388&lt;0,1,0)</f>
        <v>0</v>
      </c>
    </row>
    <row r="389" spans="5:19" x14ac:dyDescent="0.3">
      <c r="E389" s="24">
        <f t="shared" si="85"/>
        <v>388</v>
      </c>
      <c r="F389" s="108">
        <v>44028</v>
      </c>
      <c r="G389" s="109">
        <v>3.8650000000000002</v>
      </c>
      <c r="H389" s="28">
        <f t="shared" si="86"/>
        <v>3.9470000000000001</v>
      </c>
      <c r="I389" s="7">
        <f t="shared" si="87"/>
        <v>-8.1999999999999851E-2</v>
      </c>
      <c r="J389" s="7">
        <f t="shared" si="88"/>
        <v>6.7239999999999757E-3</v>
      </c>
      <c r="K389" s="7">
        <f t="shared" si="89"/>
        <v>8.1999999999999851E-2</v>
      </c>
      <c r="L389" s="25">
        <f t="shared" si="90"/>
        <v>2.1216041397153905E-2</v>
      </c>
      <c r="M389" s="7">
        <f t="shared" ca="1" si="79"/>
        <v>3.8984000000000001</v>
      </c>
      <c r="N389" s="7">
        <f t="shared" ca="1" si="81"/>
        <v>-3.3399999999999874E-2</v>
      </c>
      <c r="O389" s="7">
        <f t="shared" ca="1" si="82"/>
        <v>1.1155599999999916E-3</v>
      </c>
      <c r="P389" s="7">
        <f t="shared" ca="1" si="83"/>
        <v>3.3399999999999874E-2</v>
      </c>
      <c r="Q389" s="25">
        <f t="shared" ca="1" si="84"/>
        <v>8.6416558861577928E-3</v>
      </c>
      <c r="R389" s="26">
        <f t="shared" ca="1" si="80"/>
        <v>-3.2851932696680172E-2</v>
      </c>
      <c r="S389" s="27">
        <f t="shared" ca="1" si="91"/>
        <v>1</v>
      </c>
    </row>
    <row r="390" spans="5:19" x14ac:dyDescent="0.3">
      <c r="E390" s="24">
        <f t="shared" si="85"/>
        <v>389</v>
      </c>
      <c r="F390" s="108">
        <v>44029</v>
      </c>
      <c r="G390" s="109">
        <v>4.0016999999999996</v>
      </c>
      <c r="H390" s="28">
        <f t="shared" si="86"/>
        <v>3.8650000000000002</v>
      </c>
      <c r="I390" s="7">
        <f t="shared" si="87"/>
        <v>0.13669999999999938</v>
      </c>
      <c r="J390" s="7">
        <f t="shared" si="88"/>
        <v>1.8686889999999831E-2</v>
      </c>
      <c r="K390" s="7">
        <f t="shared" si="89"/>
        <v>0.13669999999999938</v>
      </c>
      <c r="L390" s="25">
        <f t="shared" si="90"/>
        <v>3.4160481795236869E-2</v>
      </c>
      <c r="M390" s="7">
        <f t="shared" ca="1" si="79"/>
        <v>3.9166333333333334</v>
      </c>
      <c r="N390" s="7">
        <f t="shared" ca="1" si="81"/>
        <v>8.506666666666618E-2</v>
      </c>
      <c r="O390" s="7">
        <f t="shared" ca="1" si="82"/>
        <v>7.2363377777776954E-3</v>
      </c>
      <c r="P390" s="7">
        <f t="shared" ca="1" si="83"/>
        <v>8.506666666666618E-2</v>
      </c>
      <c r="Q390" s="25">
        <f t="shared" ca="1" si="84"/>
        <v>2.1257632172993025E-2</v>
      </c>
      <c r="R390" s="26">
        <f t="shared" ca="1" si="80"/>
        <v>8.5614733969985882E-2</v>
      </c>
      <c r="S390" s="27">
        <f t="shared" ca="1" si="91"/>
        <v>1</v>
      </c>
    </row>
    <row r="391" spans="5:19" x14ac:dyDescent="0.3">
      <c r="E391" s="24">
        <f t="shared" si="85"/>
        <v>390</v>
      </c>
      <c r="F391" s="108">
        <v>44032</v>
      </c>
      <c r="G391" s="109">
        <v>4.0564</v>
      </c>
      <c r="H391" s="28">
        <f t="shared" si="86"/>
        <v>4.0016999999999996</v>
      </c>
      <c r="I391" s="7">
        <f t="shared" si="87"/>
        <v>5.4700000000000415E-2</v>
      </c>
      <c r="J391" s="7">
        <f t="shared" si="88"/>
        <v>2.9920900000000453E-3</v>
      </c>
      <c r="K391" s="7">
        <f t="shared" si="89"/>
        <v>5.4700000000000415E-2</v>
      </c>
      <c r="L391" s="25">
        <f t="shared" si="90"/>
        <v>1.3484863425697765E-2</v>
      </c>
      <c r="M391" s="7">
        <f t="shared" ca="1" si="79"/>
        <v>3.9379000000000004</v>
      </c>
      <c r="N391" s="7">
        <f t="shared" ca="1" si="81"/>
        <v>0.11849999999999961</v>
      </c>
      <c r="O391" s="7">
        <f t="shared" ca="1" si="82"/>
        <v>1.4042249999999907E-2</v>
      </c>
      <c r="P391" s="7">
        <f t="shared" ca="1" si="83"/>
        <v>0.11849999999999961</v>
      </c>
      <c r="Q391" s="25">
        <f t="shared" ca="1" si="84"/>
        <v>2.9213095355487526E-2</v>
      </c>
      <c r="R391" s="26">
        <f t="shared" ca="1" si="80"/>
        <v>0.11904806730331931</v>
      </c>
      <c r="S391" s="27">
        <f t="shared" ca="1" si="91"/>
        <v>0</v>
      </c>
    </row>
    <row r="392" spans="5:19" x14ac:dyDescent="0.3">
      <c r="E392" s="24">
        <f t="shared" si="85"/>
        <v>391</v>
      </c>
      <c r="F392" s="108">
        <v>44033</v>
      </c>
      <c r="G392" s="109">
        <v>4.0381999999999998</v>
      </c>
      <c r="H392" s="28">
        <f t="shared" si="86"/>
        <v>4.0564</v>
      </c>
      <c r="I392" s="7">
        <f t="shared" si="87"/>
        <v>-1.8200000000000216E-2</v>
      </c>
      <c r="J392" s="7">
        <f t="shared" si="88"/>
        <v>3.3124000000000787E-4</v>
      </c>
      <c r="K392" s="7">
        <f t="shared" si="89"/>
        <v>1.8200000000000216E-2</v>
      </c>
      <c r="L392" s="25">
        <f t="shared" si="90"/>
        <v>4.506958545886835E-3</v>
      </c>
      <c r="M392" s="7">
        <f t="shared" ca="1" si="79"/>
        <v>3.9743666666666666</v>
      </c>
      <c r="N392" s="7">
        <f t="shared" ca="1" si="81"/>
        <v>6.3833333333333186E-2</v>
      </c>
      <c r="O392" s="7">
        <f t="shared" ca="1" si="82"/>
        <v>4.0746944444444259E-3</v>
      </c>
      <c r="P392" s="7">
        <f t="shared" ca="1" si="83"/>
        <v>6.3833333333333186E-2</v>
      </c>
      <c r="Q392" s="25">
        <f t="shared" ca="1" si="84"/>
        <v>1.5807372921928877E-2</v>
      </c>
      <c r="R392" s="26">
        <f t="shared" ca="1" si="80"/>
        <v>6.4381400636652888E-2</v>
      </c>
      <c r="S392" s="27">
        <f t="shared" ca="1" si="91"/>
        <v>0</v>
      </c>
    </row>
    <row r="393" spans="5:19" x14ac:dyDescent="0.3">
      <c r="E393" s="24">
        <f t="shared" si="85"/>
        <v>392</v>
      </c>
      <c r="F393" s="108">
        <v>44034</v>
      </c>
      <c r="G393" s="109">
        <v>4.1020000000000003</v>
      </c>
      <c r="H393" s="28">
        <f t="shared" si="86"/>
        <v>4.0381999999999998</v>
      </c>
      <c r="I393" s="7">
        <f t="shared" si="87"/>
        <v>6.3800000000000523E-2</v>
      </c>
      <c r="J393" s="7">
        <f t="shared" si="88"/>
        <v>4.0704400000000666E-3</v>
      </c>
      <c r="K393" s="7">
        <f t="shared" si="89"/>
        <v>6.3800000000000523E-2</v>
      </c>
      <c r="L393" s="25">
        <f t="shared" si="90"/>
        <v>1.555338859093138E-2</v>
      </c>
      <c r="M393" s="7">
        <f t="shared" ca="1" si="79"/>
        <v>4.0320999999999998</v>
      </c>
      <c r="N393" s="7">
        <f t="shared" ca="1" si="81"/>
        <v>6.9900000000000517E-2</v>
      </c>
      <c r="O393" s="7">
        <f t="shared" ca="1" si="82"/>
        <v>4.8860100000000725E-3</v>
      </c>
      <c r="P393" s="7">
        <f t="shared" ca="1" si="83"/>
        <v>6.9900000000000517E-2</v>
      </c>
      <c r="Q393" s="25">
        <f t="shared" ca="1" si="84"/>
        <v>1.7040468064358973E-2</v>
      </c>
      <c r="R393" s="26">
        <f t="shared" ca="1" si="80"/>
        <v>7.0448067303320219E-2</v>
      </c>
      <c r="S393" s="27">
        <f t="shared" ca="1" si="91"/>
        <v>0</v>
      </c>
    </row>
    <row r="394" spans="5:19" x14ac:dyDescent="0.3">
      <c r="E394" s="24">
        <f t="shared" si="85"/>
        <v>393</v>
      </c>
      <c r="F394" s="108">
        <v>44035</v>
      </c>
      <c r="G394" s="109">
        <v>3.9834999999999998</v>
      </c>
      <c r="H394" s="28">
        <f t="shared" si="86"/>
        <v>4.1020000000000003</v>
      </c>
      <c r="I394" s="7">
        <f t="shared" si="87"/>
        <v>-0.11850000000000049</v>
      </c>
      <c r="J394" s="7">
        <f t="shared" si="88"/>
        <v>1.4042250000000117E-2</v>
      </c>
      <c r="K394" s="7">
        <f t="shared" si="89"/>
        <v>0.11850000000000049</v>
      </c>
      <c r="L394" s="25">
        <f t="shared" si="90"/>
        <v>2.9747709300866197E-2</v>
      </c>
      <c r="M394" s="7">
        <f t="shared" ca="1" si="79"/>
        <v>4.0655333333333337</v>
      </c>
      <c r="N394" s="7">
        <f t="shared" ca="1" si="81"/>
        <v>-8.2033333333333847E-2</v>
      </c>
      <c r="O394" s="7">
        <f t="shared" ca="1" si="82"/>
        <v>6.7294677777778623E-3</v>
      </c>
      <c r="P394" s="7">
        <f t="shared" ca="1" si="83"/>
        <v>8.2033333333333847E-2</v>
      </c>
      <c r="Q394" s="25">
        <f t="shared" ca="1" si="84"/>
        <v>2.0593280615873944E-2</v>
      </c>
      <c r="R394" s="26">
        <f t="shared" ca="1" si="80"/>
        <v>-8.1485266030014145E-2</v>
      </c>
      <c r="S394" s="27">
        <f t="shared" ca="1" si="91"/>
        <v>1</v>
      </c>
    </row>
    <row r="395" spans="5:19" x14ac:dyDescent="0.3">
      <c r="E395" s="24">
        <f t="shared" si="85"/>
        <v>394</v>
      </c>
      <c r="F395" s="108">
        <v>44036</v>
      </c>
      <c r="G395" s="109">
        <v>3.9197000000000002</v>
      </c>
      <c r="H395" s="28">
        <f t="shared" si="86"/>
        <v>3.9834999999999998</v>
      </c>
      <c r="I395" s="7">
        <f t="shared" si="87"/>
        <v>-6.3799999999999635E-2</v>
      </c>
      <c r="J395" s="7">
        <f t="shared" si="88"/>
        <v>4.070439999999953E-3</v>
      </c>
      <c r="K395" s="7">
        <f t="shared" si="89"/>
        <v>6.3799999999999635E-2</v>
      </c>
      <c r="L395" s="25">
        <f t="shared" si="90"/>
        <v>1.6276755874173949E-2</v>
      </c>
      <c r="M395" s="7">
        <f t="shared" ca="1" si="79"/>
        <v>4.0412333333333335</v>
      </c>
      <c r="N395" s="7">
        <f t="shared" ca="1" si="81"/>
        <v>-0.12153333333333327</v>
      </c>
      <c r="O395" s="7">
        <f t="shared" ca="1" si="82"/>
        <v>1.4770351111111095E-2</v>
      </c>
      <c r="P395" s="7">
        <f t="shared" ca="1" si="83"/>
        <v>0.12153333333333327</v>
      </c>
      <c r="Q395" s="25">
        <f t="shared" ca="1" si="84"/>
        <v>3.1005774251430789E-2</v>
      </c>
      <c r="R395" s="26">
        <f t="shared" ca="1" si="80"/>
        <v>-0.12098526603001357</v>
      </c>
      <c r="S395" s="27">
        <f t="shared" ca="1" si="91"/>
        <v>0</v>
      </c>
    </row>
    <row r="396" spans="5:19" x14ac:dyDescent="0.3">
      <c r="E396" s="24">
        <f t="shared" si="85"/>
        <v>395</v>
      </c>
      <c r="F396" s="108">
        <v>44039</v>
      </c>
      <c r="G396" s="109">
        <v>3.9561000000000002</v>
      </c>
      <c r="H396" s="28">
        <f t="shared" si="86"/>
        <v>3.9197000000000002</v>
      </c>
      <c r="I396" s="7">
        <f t="shared" si="87"/>
        <v>3.6399999999999988E-2</v>
      </c>
      <c r="J396" s="7">
        <f t="shared" si="88"/>
        <v>1.3249599999999992E-3</v>
      </c>
      <c r="K396" s="7">
        <f t="shared" si="89"/>
        <v>3.6399999999999988E-2</v>
      </c>
      <c r="L396" s="25">
        <f t="shared" si="90"/>
        <v>9.2009807638836188E-3</v>
      </c>
      <c r="M396" s="7">
        <f t="shared" ca="1" si="79"/>
        <v>4.0017333333333331</v>
      </c>
      <c r="N396" s="7">
        <f t="shared" ca="1" si="81"/>
        <v>-4.563333333333297E-2</v>
      </c>
      <c r="O396" s="7">
        <f t="shared" ca="1" si="82"/>
        <v>2.082401111111078E-3</v>
      </c>
      <c r="P396" s="7">
        <f t="shared" ca="1" si="83"/>
        <v>4.563333333333297E-2</v>
      </c>
      <c r="Q396" s="25">
        <f t="shared" ca="1" si="84"/>
        <v>1.1534929181095768E-2</v>
      </c>
      <c r="R396" s="26">
        <f t="shared" ca="1" si="80"/>
        <v>-4.5085266030013268E-2</v>
      </c>
      <c r="S396" s="27">
        <f t="shared" ca="1" si="91"/>
        <v>0</v>
      </c>
    </row>
    <row r="397" spans="5:19" x14ac:dyDescent="0.3">
      <c r="E397" s="24">
        <f t="shared" si="85"/>
        <v>396</v>
      </c>
      <c r="F397" s="108">
        <v>44040</v>
      </c>
      <c r="G397" s="109">
        <v>3.9014000000000002</v>
      </c>
      <c r="H397" s="28">
        <f t="shared" si="86"/>
        <v>3.9561000000000002</v>
      </c>
      <c r="I397" s="7">
        <f t="shared" si="87"/>
        <v>-5.4699999999999971E-2</v>
      </c>
      <c r="J397" s="7">
        <f t="shared" si="88"/>
        <v>2.9920899999999967E-3</v>
      </c>
      <c r="K397" s="7">
        <f t="shared" si="89"/>
        <v>5.4699999999999971E-2</v>
      </c>
      <c r="L397" s="25">
        <f t="shared" si="90"/>
        <v>1.4020607986876498E-2</v>
      </c>
      <c r="M397" s="7">
        <f t="shared" ca="1" si="79"/>
        <v>3.9531000000000005</v>
      </c>
      <c r="N397" s="7">
        <f t="shared" ca="1" si="81"/>
        <v>-5.1700000000000301E-2</v>
      </c>
      <c r="O397" s="7">
        <f t="shared" ca="1" si="82"/>
        <v>2.672890000000031E-3</v>
      </c>
      <c r="P397" s="7">
        <f t="shared" ca="1" si="83"/>
        <v>5.1700000000000301E-2</v>
      </c>
      <c r="Q397" s="25">
        <f t="shared" ca="1" si="84"/>
        <v>1.3251653252678602E-2</v>
      </c>
      <c r="R397" s="26">
        <f t="shared" ca="1" si="80"/>
        <v>-5.1151932696680599E-2</v>
      </c>
      <c r="S397" s="27">
        <f t="shared" ca="1" si="91"/>
        <v>0</v>
      </c>
    </row>
    <row r="398" spans="5:19" x14ac:dyDescent="0.3">
      <c r="E398" s="24">
        <f t="shared" si="85"/>
        <v>397</v>
      </c>
      <c r="F398" s="108">
        <v>44041</v>
      </c>
      <c r="G398" s="109">
        <v>3.9561000000000002</v>
      </c>
      <c r="H398" s="28">
        <f t="shared" si="86"/>
        <v>3.9014000000000002</v>
      </c>
      <c r="I398" s="7">
        <f t="shared" si="87"/>
        <v>5.4699999999999971E-2</v>
      </c>
      <c r="J398" s="7">
        <f t="shared" si="88"/>
        <v>2.9920899999999967E-3</v>
      </c>
      <c r="K398" s="7">
        <f t="shared" si="89"/>
        <v>5.4699999999999971E-2</v>
      </c>
      <c r="L398" s="25">
        <f t="shared" si="90"/>
        <v>1.3826748565506424E-2</v>
      </c>
      <c r="M398" s="7">
        <f t="shared" ca="1" si="79"/>
        <v>3.9257333333333335</v>
      </c>
      <c r="N398" s="7">
        <f t="shared" ca="1" si="81"/>
        <v>3.0366666666666653E-2</v>
      </c>
      <c r="O398" s="7">
        <f t="shared" ca="1" si="82"/>
        <v>9.2213444444444361E-4</v>
      </c>
      <c r="P398" s="7">
        <f t="shared" ca="1" si="83"/>
        <v>3.0366666666666653E-2</v>
      </c>
      <c r="Q398" s="25">
        <f t="shared" ca="1" si="84"/>
        <v>7.6759097764633483E-3</v>
      </c>
      <c r="R398" s="26">
        <f t="shared" ca="1" si="80"/>
        <v>3.0914733969986355E-2</v>
      </c>
      <c r="S398" s="27">
        <f t="shared" ca="1" si="91"/>
        <v>1</v>
      </c>
    </row>
    <row r="399" spans="5:19" x14ac:dyDescent="0.3">
      <c r="E399" s="24">
        <f t="shared" si="85"/>
        <v>398</v>
      </c>
      <c r="F399" s="108">
        <v>44042</v>
      </c>
      <c r="G399" s="109">
        <v>4.0564</v>
      </c>
      <c r="H399" s="28">
        <f t="shared" si="86"/>
        <v>3.9561000000000002</v>
      </c>
      <c r="I399" s="7">
        <f t="shared" si="87"/>
        <v>0.10029999999999983</v>
      </c>
      <c r="J399" s="7">
        <f t="shared" si="88"/>
        <v>1.0060089999999966E-2</v>
      </c>
      <c r="K399" s="7">
        <f t="shared" si="89"/>
        <v>0.10029999999999983</v>
      </c>
      <c r="L399" s="25">
        <f t="shared" si="90"/>
        <v>2.4726358347302985E-2</v>
      </c>
      <c r="M399" s="7">
        <f t="shared" ca="1" si="79"/>
        <v>3.9378666666666668</v>
      </c>
      <c r="N399" s="7">
        <f t="shared" ca="1" si="81"/>
        <v>0.11853333333333316</v>
      </c>
      <c r="O399" s="7">
        <f t="shared" ca="1" si="82"/>
        <v>1.4050151111111069E-2</v>
      </c>
      <c r="P399" s="7">
        <f t="shared" ca="1" si="83"/>
        <v>0.11853333333333316</v>
      </c>
      <c r="Q399" s="25">
        <f t="shared" ca="1" si="84"/>
        <v>2.9221312822535539E-2</v>
      </c>
      <c r="R399" s="26">
        <f t="shared" ca="1" si="80"/>
        <v>0.11908140063665286</v>
      </c>
      <c r="S399" s="27">
        <f t="shared" ca="1" si="91"/>
        <v>0</v>
      </c>
    </row>
    <row r="400" spans="5:19" x14ac:dyDescent="0.3">
      <c r="E400" s="24">
        <f t="shared" si="85"/>
        <v>399</v>
      </c>
      <c r="F400" s="108">
        <v>44043</v>
      </c>
      <c r="G400" s="109">
        <v>4.3571999999999997</v>
      </c>
      <c r="H400" s="28">
        <f t="shared" si="86"/>
        <v>4.0564</v>
      </c>
      <c r="I400" s="7">
        <f t="shared" si="87"/>
        <v>0.30079999999999973</v>
      </c>
      <c r="J400" s="7">
        <f t="shared" si="88"/>
        <v>9.0480639999999835E-2</v>
      </c>
      <c r="K400" s="7">
        <f t="shared" si="89"/>
        <v>0.30079999999999973</v>
      </c>
      <c r="L400" s="25">
        <f t="shared" si="90"/>
        <v>6.9035160194620346E-2</v>
      </c>
      <c r="M400" s="7">
        <f t="shared" ca="1" si="79"/>
        <v>3.9712999999999998</v>
      </c>
      <c r="N400" s="7">
        <f t="shared" ca="1" si="81"/>
        <v>0.38589999999999991</v>
      </c>
      <c r="O400" s="7">
        <f t="shared" ca="1" si="82"/>
        <v>0.14891880999999993</v>
      </c>
      <c r="P400" s="7">
        <f t="shared" ca="1" si="83"/>
        <v>0.38589999999999991</v>
      </c>
      <c r="Q400" s="25">
        <f t="shared" ca="1" si="84"/>
        <v>8.8566051592765982E-2</v>
      </c>
      <c r="R400" s="26">
        <f t="shared" ca="1" si="80"/>
        <v>0.3864480673033196</v>
      </c>
      <c r="S400" s="27">
        <f t="shared" ca="1" si="91"/>
        <v>0</v>
      </c>
    </row>
    <row r="401" spans="5:19" x14ac:dyDescent="0.3">
      <c r="E401" s="24">
        <f t="shared" si="85"/>
        <v>400</v>
      </c>
      <c r="F401" s="108">
        <v>44046</v>
      </c>
      <c r="G401" s="109">
        <v>4.6124000000000001</v>
      </c>
      <c r="H401" s="28">
        <f t="shared" si="86"/>
        <v>4.3571999999999997</v>
      </c>
      <c r="I401" s="7">
        <f t="shared" si="87"/>
        <v>0.25520000000000032</v>
      </c>
      <c r="J401" s="7">
        <f t="shared" si="88"/>
        <v>6.5127040000000164E-2</v>
      </c>
      <c r="K401" s="7">
        <f t="shared" si="89"/>
        <v>0.25520000000000032</v>
      </c>
      <c r="L401" s="25">
        <f t="shared" si="90"/>
        <v>5.5329112826294408E-2</v>
      </c>
      <c r="M401" s="7">
        <f t="shared" ca="1" si="79"/>
        <v>4.1232333333333324</v>
      </c>
      <c r="N401" s="7">
        <f t="shared" ca="1" si="81"/>
        <v>0.48916666666666764</v>
      </c>
      <c r="O401" s="7">
        <f t="shared" ca="1" si="82"/>
        <v>0.23928402777777874</v>
      </c>
      <c r="P401" s="7">
        <f t="shared" ca="1" si="83"/>
        <v>0.48916666666666764</v>
      </c>
      <c r="Q401" s="25">
        <f t="shared" ca="1" si="84"/>
        <v>0.1060546931460124</v>
      </c>
      <c r="R401" s="26">
        <f t="shared" ca="1" si="80"/>
        <v>0.48971473396998733</v>
      </c>
      <c r="S401" s="27">
        <f t="shared" ca="1" si="91"/>
        <v>0</v>
      </c>
    </row>
    <row r="402" spans="5:19" x14ac:dyDescent="0.3">
      <c r="E402" s="24">
        <f t="shared" si="85"/>
        <v>401</v>
      </c>
      <c r="F402" s="108">
        <v>44047</v>
      </c>
      <c r="G402" s="109">
        <v>4.6489000000000003</v>
      </c>
      <c r="H402" s="28">
        <f t="shared" si="86"/>
        <v>4.6124000000000001</v>
      </c>
      <c r="I402" s="7">
        <f t="shared" si="87"/>
        <v>3.6500000000000199E-2</v>
      </c>
      <c r="J402" s="7">
        <f t="shared" si="88"/>
        <v>1.3322500000000146E-3</v>
      </c>
      <c r="K402" s="7">
        <f t="shared" si="89"/>
        <v>3.6500000000000199E-2</v>
      </c>
      <c r="L402" s="25">
        <f t="shared" si="90"/>
        <v>7.8513196670180474E-3</v>
      </c>
      <c r="M402" s="7">
        <f t="shared" ca="1" si="79"/>
        <v>4.3419999999999996</v>
      </c>
      <c r="N402" s="7">
        <f t="shared" ca="1" si="81"/>
        <v>0.30690000000000062</v>
      </c>
      <c r="O402" s="7">
        <f t="shared" ca="1" si="82"/>
        <v>9.418761000000038E-2</v>
      </c>
      <c r="P402" s="7">
        <f t="shared" ca="1" si="83"/>
        <v>0.30690000000000062</v>
      </c>
      <c r="Q402" s="25">
        <f t="shared" ca="1" si="84"/>
        <v>6.6015616597474805E-2</v>
      </c>
      <c r="R402" s="26">
        <f t="shared" ca="1" si="80"/>
        <v>0.3074480673033203</v>
      </c>
      <c r="S402" s="27">
        <f t="shared" ca="1" si="91"/>
        <v>0</v>
      </c>
    </row>
    <row r="403" spans="5:19" x14ac:dyDescent="0.3">
      <c r="E403" s="24">
        <f t="shared" si="85"/>
        <v>402</v>
      </c>
      <c r="F403" s="108">
        <v>44048</v>
      </c>
      <c r="G403" s="109">
        <v>4.5578000000000003</v>
      </c>
      <c r="H403" s="28">
        <f t="shared" si="86"/>
        <v>4.6489000000000003</v>
      </c>
      <c r="I403" s="7">
        <f t="shared" si="87"/>
        <v>-9.1099999999999959E-2</v>
      </c>
      <c r="J403" s="7">
        <f t="shared" si="88"/>
        <v>8.2992099999999926E-3</v>
      </c>
      <c r="K403" s="7">
        <f t="shared" si="89"/>
        <v>9.1099999999999959E-2</v>
      </c>
      <c r="L403" s="25">
        <f t="shared" si="90"/>
        <v>1.998771337048575E-2</v>
      </c>
      <c r="M403" s="7">
        <f t="shared" ca="1" si="79"/>
        <v>4.5395000000000003</v>
      </c>
      <c r="N403" s="7">
        <f t="shared" ca="1" si="81"/>
        <v>1.8299999999999983E-2</v>
      </c>
      <c r="O403" s="7">
        <f t="shared" ca="1" si="82"/>
        <v>3.3488999999999936E-4</v>
      </c>
      <c r="P403" s="7">
        <f t="shared" ca="1" si="83"/>
        <v>1.8299999999999983E-2</v>
      </c>
      <c r="Q403" s="25">
        <f t="shared" ca="1" si="84"/>
        <v>4.0150950019746329E-3</v>
      </c>
      <c r="R403" s="26">
        <f t="shared" ca="1" si="80"/>
        <v>1.8848067303319685E-2</v>
      </c>
      <c r="S403" s="27">
        <f t="shared" ca="1" si="91"/>
        <v>0</v>
      </c>
    </row>
    <row r="404" spans="5:19" x14ac:dyDescent="0.3">
      <c r="E404" s="24">
        <f t="shared" si="85"/>
        <v>403</v>
      </c>
      <c r="F404" s="108">
        <v>44049</v>
      </c>
      <c r="G404" s="109">
        <v>4.5578000000000003</v>
      </c>
      <c r="H404" s="28">
        <f t="shared" si="86"/>
        <v>4.5578000000000003</v>
      </c>
      <c r="I404" s="7">
        <f t="shared" si="87"/>
        <v>0</v>
      </c>
      <c r="J404" s="7">
        <f t="shared" si="88"/>
        <v>0</v>
      </c>
      <c r="K404" s="7">
        <f t="shared" si="89"/>
        <v>0</v>
      </c>
      <c r="L404" s="25">
        <f t="shared" si="90"/>
        <v>0</v>
      </c>
      <c r="M404" s="7">
        <f t="shared" ca="1" si="79"/>
        <v>4.6063666666666672</v>
      </c>
      <c r="N404" s="7">
        <f t="shared" ca="1" si="81"/>
        <v>-4.8566666666666869E-2</v>
      </c>
      <c r="O404" s="7">
        <f t="shared" ca="1" si="82"/>
        <v>2.358721111111131E-3</v>
      </c>
      <c r="P404" s="7">
        <f t="shared" ca="1" si="83"/>
        <v>4.8566666666666869E-2</v>
      </c>
      <c r="Q404" s="25">
        <f t="shared" ca="1" si="84"/>
        <v>1.0655725715623078E-2</v>
      </c>
      <c r="R404" s="26">
        <f t="shared" ca="1" si="80"/>
        <v>-4.8018599363347167E-2</v>
      </c>
      <c r="S404" s="27">
        <f t="shared" ca="1" si="91"/>
        <v>1</v>
      </c>
    </row>
    <row r="405" spans="5:19" x14ac:dyDescent="0.3">
      <c r="E405" s="24">
        <f t="shared" si="85"/>
        <v>404</v>
      </c>
      <c r="F405" s="108">
        <v>44050</v>
      </c>
      <c r="G405" s="109">
        <v>4.5395000000000003</v>
      </c>
      <c r="H405" s="28">
        <f t="shared" si="86"/>
        <v>4.5578000000000003</v>
      </c>
      <c r="I405" s="7">
        <f t="shared" si="87"/>
        <v>-1.8299999999999983E-2</v>
      </c>
      <c r="J405" s="7">
        <f t="shared" si="88"/>
        <v>3.3488999999999936E-4</v>
      </c>
      <c r="K405" s="7">
        <f t="shared" si="89"/>
        <v>1.8299999999999983E-2</v>
      </c>
      <c r="L405" s="25">
        <f t="shared" si="90"/>
        <v>4.0312809780812826E-3</v>
      </c>
      <c r="M405" s="7">
        <f t="shared" ca="1" si="79"/>
        <v>4.5881666666666669</v>
      </c>
      <c r="N405" s="7">
        <f t="shared" ca="1" si="81"/>
        <v>-4.8666666666666636E-2</v>
      </c>
      <c r="O405" s="7">
        <f t="shared" ca="1" si="82"/>
        <v>2.3684444444444413E-3</v>
      </c>
      <c r="P405" s="7">
        <f t="shared" ca="1" si="83"/>
        <v>4.8666666666666636E-2</v>
      </c>
      <c r="Q405" s="25">
        <f t="shared" ca="1" si="84"/>
        <v>1.0720710797811792E-2</v>
      </c>
      <c r="R405" s="26">
        <f t="shared" ca="1" si="80"/>
        <v>-4.8118599363346934E-2</v>
      </c>
      <c r="S405" s="27">
        <f t="shared" ca="1" si="91"/>
        <v>0</v>
      </c>
    </row>
    <row r="406" spans="5:19" x14ac:dyDescent="0.3">
      <c r="E406" s="24">
        <f t="shared" si="85"/>
        <v>405</v>
      </c>
      <c r="F406" s="108">
        <v>44053</v>
      </c>
      <c r="G406" s="109">
        <v>4.4756999999999998</v>
      </c>
      <c r="H406" s="28">
        <f t="shared" si="86"/>
        <v>4.5395000000000003</v>
      </c>
      <c r="I406" s="7">
        <f t="shared" si="87"/>
        <v>-6.3800000000000523E-2</v>
      </c>
      <c r="J406" s="7">
        <f t="shared" si="88"/>
        <v>4.0704400000000666E-3</v>
      </c>
      <c r="K406" s="7">
        <f t="shared" si="89"/>
        <v>6.3800000000000523E-2</v>
      </c>
      <c r="L406" s="25">
        <f t="shared" si="90"/>
        <v>1.4254753446388392E-2</v>
      </c>
      <c r="M406" s="7">
        <f t="shared" ca="1" si="79"/>
        <v>4.5517000000000003</v>
      </c>
      <c r="N406" s="7">
        <f t="shared" ca="1" si="81"/>
        <v>-7.6000000000000512E-2</v>
      </c>
      <c r="O406" s="7">
        <f t="shared" ca="1" si="82"/>
        <v>5.7760000000000779E-3</v>
      </c>
      <c r="P406" s="7">
        <f t="shared" ca="1" si="83"/>
        <v>7.6000000000000512E-2</v>
      </c>
      <c r="Q406" s="25">
        <f t="shared" ca="1" si="84"/>
        <v>1.6980584042719689E-2</v>
      </c>
      <c r="R406" s="26">
        <f t="shared" ca="1" si="80"/>
        <v>-7.545193269668081E-2</v>
      </c>
      <c r="S406" s="27">
        <f t="shared" ca="1" si="91"/>
        <v>0</v>
      </c>
    </row>
    <row r="407" spans="5:19" x14ac:dyDescent="0.3">
      <c r="E407" s="24">
        <f t="shared" si="85"/>
        <v>406</v>
      </c>
      <c r="F407" s="108">
        <v>44054</v>
      </c>
      <c r="G407" s="109">
        <v>4.5213000000000001</v>
      </c>
      <c r="H407" s="28">
        <f t="shared" si="86"/>
        <v>4.4756999999999998</v>
      </c>
      <c r="I407" s="7">
        <f t="shared" si="87"/>
        <v>4.5600000000000307E-2</v>
      </c>
      <c r="J407" s="7">
        <f t="shared" si="88"/>
        <v>2.0793600000000279E-3</v>
      </c>
      <c r="K407" s="7">
        <f t="shared" si="89"/>
        <v>4.5600000000000307E-2</v>
      </c>
      <c r="L407" s="25">
        <f t="shared" si="90"/>
        <v>1.0085594851038486E-2</v>
      </c>
      <c r="M407" s="7">
        <f t="shared" ca="1" si="79"/>
        <v>4.5243333333333338</v>
      </c>
      <c r="N407" s="7">
        <f t="shared" ca="1" si="81"/>
        <v>-3.0333333333336654E-3</v>
      </c>
      <c r="O407" s="7">
        <f t="shared" ca="1" si="82"/>
        <v>9.2011111111131255E-6</v>
      </c>
      <c r="P407" s="7">
        <f t="shared" ca="1" si="83"/>
        <v>3.0333333333336654E-3</v>
      </c>
      <c r="Q407" s="25">
        <f t="shared" ca="1" si="84"/>
        <v>6.7089848789809688E-4</v>
      </c>
      <c r="R407" s="26">
        <f t="shared" ca="1" si="80"/>
        <v>-2.4852660300139651E-3</v>
      </c>
      <c r="S407" s="27">
        <f t="shared" ca="1" si="91"/>
        <v>0</v>
      </c>
    </row>
    <row r="408" spans="5:19" x14ac:dyDescent="0.3">
      <c r="E408" s="24">
        <f t="shared" si="85"/>
        <v>407</v>
      </c>
      <c r="F408" s="108">
        <v>44055</v>
      </c>
      <c r="G408" s="109">
        <v>4.6032999999999999</v>
      </c>
      <c r="H408" s="28">
        <f t="shared" si="86"/>
        <v>4.5213000000000001</v>
      </c>
      <c r="I408" s="7">
        <f t="shared" si="87"/>
        <v>8.1999999999999851E-2</v>
      </c>
      <c r="J408" s="7">
        <f t="shared" si="88"/>
        <v>6.7239999999999757E-3</v>
      </c>
      <c r="K408" s="7">
        <f t="shared" si="89"/>
        <v>8.1999999999999851E-2</v>
      </c>
      <c r="L408" s="25">
        <f t="shared" si="90"/>
        <v>1.7813307844372482E-2</v>
      </c>
      <c r="M408" s="7">
        <f t="shared" ca="1" si="79"/>
        <v>4.5121666666666664</v>
      </c>
      <c r="N408" s="7">
        <f t="shared" ca="1" si="81"/>
        <v>9.113333333333351E-2</v>
      </c>
      <c r="O408" s="7">
        <f t="shared" ca="1" si="82"/>
        <v>8.3052844444444773E-3</v>
      </c>
      <c r="P408" s="7">
        <f t="shared" ca="1" si="83"/>
        <v>9.113333333333351E-2</v>
      </c>
      <c r="Q408" s="25">
        <f t="shared" ca="1" si="84"/>
        <v>1.9797391726225428E-2</v>
      </c>
      <c r="R408" s="26">
        <f t="shared" ca="1" si="80"/>
        <v>9.1681400636653212E-2</v>
      </c>
      <c r="S408" s="27">
        <f t="shared" ca="1" si="91"/>
        <v>1</v>
      </c>
    </row>
    <row r="409" spans="5:19" x14ac:dyDescent="0.3">
      <c r="E409" s="24">
        <f t="shared" si="85"/>
        <v>408</v>
      </c>
      <c r="F409" s="108">
        <v>44056</v>
      </c>
      <c r="G409" s="109">
        <v>4.6124000000000001</v>
      </c>
      <c r="H409" s="28">
        <f t="shared" si="86"/>
        <v>4.6032999999999999</v>
      </c>
      <c r="I409" s="7">
        <f t="shared" si="87"/>
        <v>9.100000000000108E-3</v>
      </c>
      <c r="J409" s="7">
        <f t="shared" si="88"/>
        <v>8.2810000000001967E-5</v>
      </c>
      <c r="K409" s="7">
        <f t="shared" si="89"/>
        <v>9.100000000000108E-3</v>
      </c>
      <c r="L409" s="25">
        <f t="shared" si="90"/>
        <v>1.9729425028185126E-3</v>
      </c>
      <c r="M409" s="7">
        <f t="shared" ca="1" si="79"/>
        <v>4.5334333333333339</v>
      </c>
      <c r="N409" s="7">
        <f t="shared" ca="1" si="81"/>
        <v>7.8966666666666185E-2</v>
      </c>
      <c r="O409" s="7">
        <f t="shared" ca="1" si="82"/>
        <v>6.2357344444443682E-3</v>
      </c>
      <c r="P409" s="7">
        <f t="shared" ca="1" si="83"/>
        <v>7.8966666666666185E-2</v>
      </c>
      <c r="Q409" s="25">
        <f t="shared" ca="1" si="84"/>
        <v>1.7120515711270962E-2</v>
      </c>
      <c r="R409" s="26">
        <f t="shared" ca="1" si="80"/>
        <v>7.9514733969985887E-2</v>
      </c>
      <c r="S409" s="27">
        <f t="shared" ca="1" si="91"/>
        <v>0</v>
      </c>
    </row>
    <row r="410" spans="5:19" x14ac:dyDescent="0.3">
      <c r="E410" s="24">
        <f t="shared" si="85"/>
        <v>409</v>
      </c>
      <c r="F410" s="108">
        <v>44057</v>
      </c>
      <c r="G410" s="109">
        <v>4.5578000000000003</v>
      </c>
      <c r="H410" s="28">
        <f t="shared" si="86"/>
        <v>4.6124000000000001</v>
      </c>
      <c r="I410" s="7">
        <f t="shared" si="87"/>
        <v>-5.459999999999976E-2</v>
      </c>
      <c r="J410" s="7">
        <f t="shared" si="88"/>
        <v>2.9811599999999736E-3</v>
      </c>
      <c r="K410" s="7">
        <f t="shared" si="89"/>
        <v>5.459999999999976E-2</v>
      </c>
      <c r="L410" s="25">
        <f t="shared" si="90"/>
        <v>1.197946377638329E-2</v>
      </c>
      <c r="M410" s="7">
        <f t="shared" ca="1" si="79"/>
        <v>4.5790000000000006</v>
      </c>
      <c r="N410" s="7">
        <f t="shared" ca="1" si="81"/>
        <v>-2.120000000000033E-2</v>
      </c>
      <c r="O410" s="7">
        <f t="shared" ca="1" si="82"/>
        <v>4.4944000000001399E-4</v>
      </c>
      <c r="P410" s="7">
        <f t="shared" ca="1" si="83"/>
        <v>2.120000000000033E-2</v>
      </c>
      <c r="Q410" s="25">
        <f t="shared" ca="1" si="84"/>
        <v>4.6513668875335316E-3</v>
      </c>
      <c r="R410" s="26">
        <f t="shared" ca="1" si="80"/>
        <v>-2.0651932696680628E-2</v>
      </c>
      <c r="S410" s="27">
        <f t="shared" ca="1" si="91"/>
        <v>1</v>
      </c>
    </row>
    <row r="411" spans="5:19" x14ac:dyDescent="0.3">
      <c r="E411" s="24">
        <f t="shared" si="85"/>
        <v>410</v>
      </c>
      <c r="F411" s="108">
        <v>44060</v>
      </c>
      <c r="G411" s="109">
        <v>4.6215999999999999</v>
      </c>
      <c r="H411" s="28">
        <f t="shared" si="86"/>
        <v>4.5578000000000003</v>
      </c>
      <c r="I411" s="7">
        <f t="shared" si="87"/>
        <v>6.3799999999999635E-2</v>
      </c>
      <c r="J411" s="7">
        <f t="shared" si="88"/>
        <v>4.070439999999953E-3</v>
      </c>
      <c r="K411" s="7">
        <f t="shared" si="89"/>
        <v>6.3799999999999635E-2</v>
      </c>
      <c r="L411" s="25">
        <f t="shared" si="90"/>
        <v>1.3804742946165752E-2</v>
      </c>
      <c r="M411" s="7">
        <f t="shared" ca="1" si="79"/>
        <v>4.5911666666666671</v>
      </c>
      <c r="N411" s="7">
        <f t="shared" ca="1" si="81"/>
        <v>3.0433333333332868E-2</v>
      </c>
      <c r="O411" s="7">
        <f t="shared" ca="1" si="82"/>
        <v>9.2618777777774951E-4</v>
      </c>
      <c r="P411" s="7">
        <f t="shared" ca="1" si="83"/>
        <v>3.0433333333332868E-2</v>
      </c>
      <c r="Q411" s="25">
        <f t="shared" ca="1" si="84"/>
        <v>6.5850210605272784E-3</v>
      </c>
      <c r="R411" s="26">
        <f t="shared" ca="1" si="80"/>
        <v>3.098140063665257E-2</v>
      </c>
      <c r="S411" s="27">
        <f t="shared" ca="1" si="91"/>
        <v>1</v>
      </c>
    </row>
    <row r="412" spans="5:19" x14ac:dyDescent="0.3">
      <c r="E412" s="24">
        <f t="shared" si="85"/>
        <v>411</v>
      </c>
      <c r="F412" s="108">
        <v>44061</v>
      </c>
      <c r="G412" s="109">
        <v>4.6398000000000001</v>
      </c>
      <c r="H412" s="28">
        <f t="shared" si="86"/>
        <v>4.6215999999999999</v>
      </c>
      <c r="I412" s="7">
        <f t="shared" si="87"/>
        <v>1.8200000000000216E-2</v>
      </c>
      <c r="J412" s="7">
        <f t="shared" si="88"/>
        <v>3.3124000000000787E-4</v>
      </c>
      <c r="K412" s="7">
        <f t="shared" si="89"/>
        <v>1.8200000000000216E-2</v>
      </c>
      <c r="L412" s="25">
        <f t="shared" si="90"/>
        <v>3.9225828699513375E-3</v>
      </c>
      <c r="M412" s="7">
        <f t="shared" ca="1" si="79"/>
        <v>4.5972666666666671</v>
      </c>
      <c r="N412" s="7">
        <f t="shared" ca="1" si="81"/>
        <v>4.253333333333309E-2</v>
      </c>
      <c r="O412" s="7">
        <f t="shared" ca="1" si="82"/>
        <v>1.8090844444444238E-3</v>
      </c>
      <c r="P412" s="7">
        <f t="shared" ca="1" si="83"/>
        <v>4.253333333333309E-2</v>
      </c>
      <c r="Q412" s="25">
        <f t="shared" ca="1" si="84"/>
        <v>9.1670617986406924E-3</v>
      </c>
      <c r="R412" s="26">
        <f t="shared" ca="1" si="80"/>
        <v>4.3081400636652792E-2</v>
      </c>
      <c r="S412" s="27">
        <f t="shared" ca="1" si="91"/>
        <v>0</v>
      </c>
    </row>
    <row r="413" spans="5:19" x14ac:dyDescent="0.3">
      <c r="E413" s="24">
        <f t="shared" si="85"/>
        <v>412</v>
      </c>
      <c r="F413" s="108">
        <v>44062</v>
      </c>
      <c r="G413" s="109">
        <v>4.5941999999999998</v>
      </c>
      <c r="H413" s="28">
        <f t="shared" si="86"/>
        <v>4.6398000000000001</v>
      </c>
      <c r="I413" s="7">
        <f t="shared" si="87"/>
        <v>-4.5600000000000307E-2</v>
      </c>
      <c r="J413" s="7">
        <f t="shared" si="88"/>
        <v>2.0793600000000279E-3</v>
      </c>
      <c r="K413" s="7">
        <f t="shared" si="89"/>
        <v>4.5600000000000307E-2</v>
      </c>
      <c r="L413" s="25">
        <f t="shared" si="90"/>
        <v>9.9255583126551545E-3</v>
      </c>
      <c r="M413" s="7">
        <f t="shared" ca="1" si="79"/>
        <v>4.6064000000000007</v>
      </c>
      <c r="N413" s="7">
        <f t="shared" ca="1" si="81"/>
        <v>-1.2200000000000877E-2</v>
      </c>
      <c r="O413" s="7">
        <f t="shared" ca="1" si="82"/>
        <v>1.488400000000214E-4</v>
      </c>
      <c r="P413" s="7">
        <f t="shared" ca="1" si="83"/>
        <v>1.2200000000000877E-2</v>
      </c>
      <c r="Q413" s="25">
        <f t="shared" ca="1" si="84"/>
        <v>2.6555221801403679E-3</v>
      </c>
      <c r="R413" s="26">
        <f t="shared" ca="1" si="80"/>
        <v>-1.1651932696681177E-2</v>
      </c>
      <c r="S413" s="27">
        <f t="shared" ca="1" si="91"/>
        <v>1</v>
      </c>
    </row>
    <row r="414" spans="5:19" x14ac:dyDescent="0.3">
      <c r="E414" s="24">
        <f t="shared" si="85"/>
        <v>413</v>
      </c>
      <c r="F414" s="108">
        <v>44063</v>
      </c>
      <c r="G414" s="109">
        <v>4.6032999999999999</v>
      </c>
      <c r="H414" s="28">
        <f t="shared" si="86"/>
        <v>4.5941999999999998</v>
      </c>
      <c r="I414" s="7">
        <f t="shared" si="87"/>
        <v>9.100000000000108E-3</v>
      </c>
      <c r="J414" s="7">
        <f t="shared" si="88"/>
        <v>8.2810000000001967E-5</v>
      </c>
      <c r="K414" s="7">
        <f t="shared" si="89"/>
        <v>9.100000000000108E-3</v>
      </c>
      <c r="L414" s="25">
        <f t="shared" si="90"/>
        <v>1.9768426998023393E-3</v>
      </c>
      <c r="M414" s="7">
        <f t="shared" ca="1" si="79"/>
        <v>4.6185333333333327</v>
      </c>
      <c r="N414" s="7">
        <f t="shared" ca="1" si="81"/>
        <v>-1.5233333333332766E-2</v>
      </c>
      <c r="O414" s="7">
        <f t="shared" ca="1" si="82"/>
        <v>2.3205444444442715E-4</v>
      </c>
      <c r="P414" s="7">
        <f t="shared" ca="1" si="83"/>
        <v>1.5233333333332766E-2</v>
      </c>
      <c r="Q414" s="25">
        <f t="shared" ca="1" si="84"/>
        <v>3.3092201971048523E-3</v>
      </c>
      <c r="R414" s="26">
        <f t="shared" ca="1" si="80"/>
        <v>-1.4685266030013066E-2</v>
      </c>
      <c r="S414" s="27">
        <f t="shared" ca="1" si="91"/>
        <v>0</v>
      </c>
    </row>
    <row r="415" spans="5:19" x14ac:dyDescent="0.3">
      <c r="E415" s="24">
        <f t="shared" si="85"/>
        <v>414</v>
      </c>
      <c r="F415" s="108">
        <v>44064</v>
      </c>
      <c r="G415" s="109">
        <v>4.5304000000000002</v>
      </c>
      <c r="H415" s="28">
        <f t="shared" si="86"/>
        <v>4.6032999999999999</v>
      </c>
      <c r="I415" s="7">
        <f t="shared" si="87"/>
        <v>-7.2899999999999743E-2</v>
      </c>
      <c r="J415" s="7">
        <f t="shared" si="88"/>
        <v>5.3144099999999622E-3</v>
      </c>
      <c r="K415" s="7">
        <f t="shared" si="89"/>
        <v>7.2899999999999743E-2</v>
      </c>
      <c r="L415" s="25">
        <f t="shared" si="90"/>
        <v>1.609129436694326E-2</v>
      </c>
      <c r="M415" s="7">
        <f t="shared" ca="1" si="79"/>
        <v>4.6124333333333327</v>
      </c>
      <c r="N415" s="7">
        <f t="shared" ca="1" si="81"/>
        <v>-8.2033333333332514E-2</v>
      </c>
      <c r="O415" s="7">
        <f t="shared" ca="1" si="82"/>
        <v>6.7294677777776438E-3</v>
      </c>
      <c r="P415" s="7">
        <f t="shared" ca="1" si="83"/>
        <v>8.2033333333332514E-2</v>
      </c>
      <c r="Q415" s="25">
        <f t="shared" ca="1" si="84"/>
        <v>1.8107304726587611E-2</v>
      </c>
      <c r="R415" s="26">
        <f t="shared" ca="1" si="80"/>
        <v>-8.1485266030012812E-2</v>
      </c>
      <c r="S415" s="27">
        <f t="shared" ca="1" si="91"/>
        <v>0</v>
      </c>
    </row>
    <row r="416" spans="5:19" x14ac:dyDescent="0.3">
      <c r="E416" s="24">
        <f t="shared" si="85"/>
        <v>415</v>
      </c>
      <c r="F416" s="108">
        <v>44067</v>
      </c>
      <c r="G416" s="109">
        <v>4.5850999999999997</v>
      </c>
      <c r="H416" s="28">
        <f t="shared" si="86"/>
        <v>4.5304000000000002</v>
      </c>
      <c r="I416" s="7">
        <f t="shared" si="87"/>
        <v>5.4699999999999527E-2</v>
      </c>
      <c r="J416" s="7">
        <f t="shared" si="88"/>
        <v>2.9920899999999482E-3</v>
      </c>
      <c r="K416" s="7">
        <f t="shared" si="89"/>
        <v>5.4699999999999527E-2</v>
      </c>
      <c r="L416" s="25">
        <f t="shared" si="90"/>
        <v>1.1929947002246304E-2</v>
      </c>
      <c r="M416" s="7">
        <f t="shared" ca="1" si="79"/>
        <v>4.575966666666667</v>
      </c>
      <c r="N416" s="7">
        <f t="shared" ca="1" si="81"/>
        <v>9.1333333333327715E-3</v>
      </c>
      <c r="O416" s="7">
        <f t="shared" ca="1" si="82"/>
        <v>8.3417777777767516E-5</v>
      </c>
      <c r="P416" s="7">
        <f t="shared" ca="1" si="83"/>
        <v>9.1333333333327715E-3</v>
      </c>
      <c r="Q416" s="25">
        <f t="shared" ca="1" si="84"/>
        <v>1.9919594628978153E-3</v>
      </c>
      <c r="R416" s="26">
        <f t="shared" ca="1" si="80"/>
        <v>9.6814006366524718E-3</v>
      </c>
      <c r="S416" s="27">
        <f t="shared" ca="1" si="91"/>
        <v>1</v>
      </c>
    </row>
    <row r="417" spans="5:19" x14ac:dyDescent="0.3">
      <c r="E417" s="24">
        <f t="shared" si="85"/>
        <v>416</v>
      </c>
      <c r="F417" s="108">
        <v>44068</v>
      </c>
      <c r="G417" s="109">
        <v>4.5941999999999998</v>
      </c>
      <c r="H417" s="28">
        <f t="shared" si="86"/>
        <v>4.5850999999999997</v>
      </c>
      <c r="I417" s="7">
        <f t="shared" si="87"/>
        <v>9.100000000000108E-3</v>
      </c>
      <c r="J417" s="7">
        <f t="shared" si="88"/>
        <v>8.2810000000001967E-5</v>
      </c>
      <c r="K417" s="7">
        <f t="shared" si="89"/>
        <v>9.100000000000108E-3</v>
      </c>
      <c r="L417" s="25">
        <f t="shared" si="90"/>
        <v>1.9807583474816307E-3</v>
      </c>
      <c r="M417" s="7">
        <f t="shared" ca="1" si="79"/>
        <v>4.5729333333333342</v>
      </c>
      <c r="N417" s="7">
        <f t="shared" ca="1" si="81"/>
        <v>2.1266666666665657E-2</v>
      </c>
      <c r="O417" s="7">
        <f t="shared" ca="1" si="82"/>
        <v>4.5227111111106818E-4</v>
      </c>
      <c r="P417" s="7">
        <f t="shared" ca="1" si="83"/>
        <v>2.1266666666665657E-2</v>
      </c>
      <c r="Q417" s="25">
        <f t="shared" ca="1" si="84"/>
        <v>4.6290250025392138E-3</v>
      </c>
      <c r="R417" s="26">
        <f t="shared" ca="1" si="80"/>
        <v>2.1814733969985359E-2</v>
      </c>
      <c r="S417" s="27">
        <f t="shared" ca="1" si="91"/>
        <v>0</v>
      </c>
    </row>
    <row r="418" spans="5:19" x14ac:dyDescent="0.3">
      <c r="E418" s="24">
        <f t="shared" si="85"/>
        <v>417</v>
      </c>
      <c r="F418" s="108">
        <v>44069</v>
      </c>
      <c r="G418" s="109">
        <v>4.6032999999999999</v>
      </c>
      <c r="H418" s="28">
        <f t="shared" si="86"/>
        <v>4.5941999999999998</v>
      </c>
      <c r="I418" s="7">
        <f t="shared" si="87"/>
        <v>9.100000000000108E-3</v>
      </c>
      <c r="J418" s="7">
        <f t="shared" si="88"/>
        <v>8.2810000000001967E-5</v>
      </c>
      <c r="K418" s="7">
        <f t="shared" si="89"/>
        <v>9.100000000000108E-3</v>
      </c>
      <c r="L418" s="25">
        <f t="shared" si="90"/>
        <v>1.9768426998023393E-3</v>
      </c>
      <c r="M418" s="7">
        <f t="shared" ca="1" si="79"/>
        <v>4.5699000000000005</v>
      </c>
      <c r="N418" s="7">
        <f t="shared" ca="1" si="81"/>
        <v>3.339999999999943E-2</v>
      </c>
      <c r="O418" s="7">
        <f t="shared" ca="1" si="82"/>
        <v>1.1155599999999619E-3</v>
      </c>
      <c r="P418" s="7">
        <f t="shared" ca="1" si="83"/>
        <v>3.339999999999943E-2</v>
      </c>
      <c r="Q418" s="25">
        <f t="shared" ca="1" si="84"/>
        <v>7.2556644146589255E-3</v>
      </c>
      <c r="R418" s="26">
        <f t="shared" ca="1" si="80"/>
        <v>3.3948067303319132E-2</v>
      </c>
      <c r="S418" s="27">
        <f t="shared" ca="1" si="91"/>
        <v>0</v>
      </c>
    </row>
    <row r="419" spans="5:19" x14ac:dyDescent="0.3">
      <c r="E419" s="24">
        <f t="shared" si="85"/>
        <v>418</v>
      </c>
      <c r="F419" s="108">
        <v>44070</v>
      </c>
      <c r="G419" s="109">
        <v>4.5669000000000004</v>
      </c>
      <c r="H419" s="28">
        <f t="shared" si="86"/>
        <v>4.6032999999999999</v>
      </c>
      <c r="I419" s="7">
        <f t="shared" si="87"/>
        <v>-3.6399999999999544E-2</v>
      </c>
      <c r="J419" s="7">
        <f t="shared" si="88"/>
        <v>1.3249599999999669E-3</v>
      </c>
      <c r="K419" s="7">
        <f t="shared" si="89"/>
        <v>3.6399999999999544E-2</v>
      </c>
      <c r="L419" s="25">
        <f t="shared" si="90"/>
        <v>7.9703956732136774E-3</v>
      </c>
      <c r="M419" s="7">
        <f t="shared" ca="1" si="79"/>
        <v>4.5941999999999998</v>
      </c>
      <c r="N419" s="7">
        <f t="shared" ca="1" si="81"/>
        <v>-2.7299999999999436E-2</v>
      </c>
      <c r="O419" s="7">
        <f t="shared" ca="1" si="82"/>
        <v>7.4528999999996922E-4</v>
      </c>
      <c r="P419" s="7">
        <f t="shared" ca="1" si="83"/>
        <v>2.7299999999999436E-2</v>
      </c>
      <c r="Q419" s="25">
        <f t="shared" ca="1" si="84"/>
        <v>5.9777967549102086E-3</v>
      </c>
      <c r="R419" s="26">
        <f t="shared" ca="1" si="80"/>
        <v>-2.6751932696679734E-2</v>
      </c>
      <c r="S419" s="27">
        <f t="shared" ca="1" si="91"/>
        <v>1</v>
      </c>
    </row>
    <row r="420" spans="5:19" x14ac:dyDescent="0.3">
      <c r="E420" s="24">
        <f t="shared" si="85"/>
        <v>419</v>
      </c>
      <c r="F420" s="108">
        <v>44071</v>
      </c>
      <c r="G420" s="109">
        <v>4.5304000000000002</v>
      </c>
      <c r="H420" s="28">
        <f t="shared" si="86"/>
        <v>4.5669000000000004</v>
      </c>
      <c r="I420" s="7">
        <f t="shared" si="87"/>
        <v>-3.6500000000000199E-2</v>
      </c>
      <c r="J420" s="7">
        <f t="shared" si="88"/>
        <v>1.3322500000000146E-3</v>
      </c>
      <c r="K420" s="7">
        <f t="shared" si="89"/>
        <v>3.6500000000000199E-2</v>
      </c>
      <c r="L420" s="25">
        <f t="shared" si="90"/>
        <v>8.0566837365354492E-3</v>
      </c>
      <c r="M420" s="7">
        <f t="shared" ca="1" si="79"/>
        <v>4.5881333333333334</v>
      </c>
      <c r="N420" s="7">
        <f t="shared" ca="1" si="81"/>
        <v>-5.7733333333333192E-2</v>
      </c>
      <c r="O420" s="7">
        <f t="shared" ca="1" si="82"/>
        <v>3.3331377777777614E-3</v>
      </c>
      <c r="P420" s="7">
        <f t="shared" ca="1" si="83"/>
        <v>5.7733333333333192E-2</v>
      </c>
      <c r="Q420" s="25">
        <f t="shared" ca="1" si="84"/>
        <v>1.2743539937606655E-2</v>
      </c>
      <c r="R420" s="26">
        <f t="shared" ca="1" si="80"/>
        <v>-5.718526603001349E-2</v>
      </c>
      <c r="S420" s="27">
        <f t="shared" ca="1" si="91"/>
        <v>0</v>
      </c>
    </row>
    <row r="421" spans="5:19" x14ac:dyDescent="0.3">
      <c r="E421" s="24">
        <f t="shared" si="85"/>
        <v>420</v>
      </c>
      <c r="F421" s="108">
        <v>44074</v>
      </c>
      <c r="G421" s="109">
        <v>4.4665999999999997</v>
      </c>
      <c r="H421" s="28">
        <f t="shared" si="86"/>
        <v>4.5304000000000002</v>
      </c>
      <c r="I421" s="7">
        <f t="shared" si="87"/>
        <v>-6.3800000000000523E-2</v>
      </c>
      <c r="J421" s="7">
        <f t="shared" si="88"/>
        <v>4.0704400000000666E-3</v>
      </c>
      <c r="K421" s="7">
        <f t="shared" si="89"/>
        <v>6.3800000000000523E-2</v>
      </c>
      <c r="L421" s="25">
        <f t="shared" si="90"/>
        <v>1.4283795280526692E-2</v>
      </c>
      <c r="M421" s="7">
        <f t="shared" ca="1" si="79"/>
        <v>4.5668666666666669</v>
      </c>
      <c r="N421" s="7">
        <f t="shared" ca="1" si="81"/>
        <v>-0.10026666666666717</v>
      </c>
      <c r="O421" s="7">
        <f t="shared" ca="1" si="82"/>
        <v>1.0053404444444546E-2</v>
      </c>
      <c r="P421" s="7">
        <f t="shared" ca="1" si="83"/>
        <v>0.10026666666666717</v>
      </c>
      <c r="Q421" s="25">
        <f t="shared" ca="1" si="84"/>
        <v>2.2448096240242507E-2</v>
      </c>
      <c r="R421" s="26">
        <f t="shared" ca="1" si="80"/>
        <v>-9.9718599363347468E-2</v>
      </c>
      <c r="S421" s="27">
        <f t="shared" ca="1" si="91"/>
        <v>0</v>
      </c>
    </row>
    <row r="422" spans="5:19" x14ac:dyDescent="0.3">
      <c r="E422" s="24">
        <f t="shared" si="85"/>
        <v>421</v>
      </c>
      <c r="F422" s="108">
        <v>44075</v>
      </c>
      <c r="G422" s="109">
        <v>4.3116000000000003</v>
      </c>
      <c r="H422" s="28">
        <f t="shared" si="86"/>
        <v>4.4665999999999997</v>
      </c>
      <c r="I422" s="7">
        <f t="shared" si="87"/>
        <v>-0.15499999999999936</v>
      </c>
      <c r="J422" s="7">
        <f t="shared" si="88"/>
        <v>2.4024999999999803E-2</v>
      </c>
      <c r="K422" s="7">
        <f t="shared" si="89"/>
        <v>0.15499999999999936</v>
      </c>
      <c r="L422" s="25">
        <f t="shared" si="90"/>
        <v>3.5949531496428086E-2</v>
      </c>
      <c r="M422" s="7">
        <f t="shared" ca="1" si="79"/>
        <v>4.5213000000000001</v>
      </c>
      <c r="N422" s="7">
        <f t="shared" ca="1" si="81"/>
        <v>-0.20969999999999978</v>
      </c>
      <c r="O422" s="7">
        <f t="shared" ca="1" si="82"/>
        <v>4.3974089999999903E-2</v>
      </c>
      <c r="P422" s="7">
        <f t="shared" ca="1" si="83"/>
        <v>0.20969999999999978</v>
      </c>
      <c r="Q422" s="25">
        <f t="shared" ca="1" si="84"/>
        <v>4.8636237127748345E-2</v>
      </c>
      <c r="R422" s="26">
        <f t="shared" ca="1" si="80"/>
        <v>-0.20915193269668009</v>
      </c>
      <c r="S422" s="27">
        <f t="shared" ca="1" si="91"/>
        <v>0</v>
      </c>
    </row>
    <row r="423" spans="5:19" x14ac:dyDescent="0.3">
      <c r="E423" s="24">
        <f t="shared" si="85"/>
        <v>422</v>
      </c>
      <c r="F423" s="108">
        <v>44076</v>
      </c>
      <c r="G423" s="109">
        <v>4.3571999999999997</v>
      </c>
      <c r="H423" s="28">
        <f t="shared" si="86"/>
        <v>4.3116000000000003</v>
      </c>
      <c r="I423" s="7">
        <f t="shared" si="87"/>
        <v>4.5599999999999419E-2</v>
      </c>
      <c r="J423" s="7">
        <f t="shared" si="88"/>
        <v>2.0793599999999468E-3</v>
      </c>
      <c r="K423" s="7">
        <f t="shared" si="89"/>
        <v>4.5599999999999419E-2</v>
      </c>
      <c r="L423" s="25">
        <f t="shared" si="90"/>
        <v>1.0465436518865194E-2</v>
      </c>
      <c r="M423" s="7">
        <f t="shared" ca="1" si="79"/>
        <v>4.4362000000000004</v>
      </c>
      <c r="N423" s="7">
        <f t="shared" ca="1" si="81"/>
        <v>-7.9000000000000625E-2</v>
      </c>
      <c r="O423" s="7">
        <f t="shared" ca="1" si="82"/>
        <v>6.2410000000000989E-3</v>
      </c>
      <c r="P423" s="7">
        <f t="shared" ca="1" si="83"/>
        <v>7.9000000000000625E-2</v>
      </c>
      <c r="Q423" s="25">
        <f t="shared" ca="1" si="84"/>
        <v>1.8130909758560687E-2</v>
      </c>
      <c r="R423" s="26">
        <f t="shared" ca="1" si="80"/>
        <v>-7.8451932696680923E-2</v>
      </c>
      <c r="S423" s="27">
        <f t="shared" ca="1" si="91"/>
        <v>0</v>
      </c>
    </row>
    <row r="424" spans="5:19" x14ac:dyDescent="0.3">
      <c r="E424" s="24">
        <f t="shared" si="85"/>
        <v>423</v>
      </c>
      <c r="F424" s="108">
        <v>44077</v>
      </c>
      <c r="G424" s="109">
        <v>4.1292999999999997</v>
      </c>
      <c r="H424" s="28">
        <f t="shared" si="86"/>
        <v>4.3571999999999997</v>
      </c>
      <c r="I424" s="7">
        <f t="shared" si="87"/>
        <v>-0.22789999999999999</v>
      </c>
      <c r="J424" s="7">
        <f t="shared" si="88"/>
        <v>5.1938409999999997E-2</v>
      </c>
      <c r="K424" s="7">
        <f t="shared" si="89"/>
        <v>0.22789999999999999</v>
      </c>
      <c r="L424" s="25">
        <f t="shared" si="90"/>
        <v>5.5190952461676317E-2</v>
      </c>
      <c r="M424" s="7">
        <f t="shared" ca="1" si="79"/>
        <v>4.3784666666666672</v>
      </c>
      <c r="N424" s="7">
        <f t="shared" ca="1" si="81"/>
        <v>-0.24916666666666742</v>
      </c>
      <c r="O424" s="7">
        <f t="shared" ca="1" si="82"/>
        <v>6.2084027777778154E-2</v>
      </c>
      <c r="P424" s="7">
        <f t="shared" ca="1" si="83"/>
        <v>0.24916666666666742</v>
      </c>
      <c r="Q424" s="25">
        <f t="shared" ca="1" si="84"/>
        <v>6.0341139337579598E-2</v>
      </c>
      <c r="R424" s="26">
        <f t="shared" ca="1" si="80"/>
        <v>-0.24861859936334774</v>
      </c>
      <c r="S424" s="27">
        <f t="shared" ca="1" si="91"/>
        <v>0</v>
      </c>
    </row>
    <row r="425" spans="5:19" x14ac:dyDescent="0.3">
      <c r="E425" s="24">
        <f t="shared" si="85"/>
        <v>424</v>
      </c>
      <c r="F425" s="108">
        <v>44078</v>
      </c>
      <c r="G425" s="109">
        <v>4.0837000000000003</v>
      </c>
      <c r="H425" s="28">
        <f t="shared" si="86"/>
        <v>4.1292999999999997</v>
      </c>
      <c r="I425" s="7">
        <f t="shared" si="87"/>
        <v>-4.5599999999999419E-2</v>
      </c>
      <c r="J425" s="7">
        <f t="shared" si="88"/>
        <v>2.0793599999999468E-3</v>
      </c>
      <c r="K425" s="7">
        <f t="shared" si="89"/>
        <v>4.5599999999999419E-2</v>
      </c>
      <c r="L425" s="25">
        <f t="shared" si="90"/>
        <v>1.1166344246638935E-2</v>
      </c>
      <c r="M425" s="7">
        <f t="shared" ca="1" si="79"/>
        <v>4.2660333333333336</v>
      </c>
      <c r="N425" s="7">
        <f t="shared" ca="1" si="81"/>
        <v>-0.18233333333333324</v>
      </c>
      <c r="O425" s="7">
        <f t="shared" ca="1" si="82"/>
        <v>3.3245444444444411E-2</v>
      </c>
      <c r="P425" s="7">
        <f t="shared" ca="1" si="83"/>
        <v>0.18233333333333324</v>
      </c>
      <c r="Q425" s="25">
        <f t="shared" ca="1" si="84"/>
        <v>4.4649051921868216E-2</v>
      </c>
      <c r="R425" s="26">
        <f t="shared" ca="1" si="80"/>
        <v>-0.18178526603001355</v>
      </c>
      <c r="S425" s="27">
        <f t="shared" ca="1" si="91"/>
        <v>0</v>
      </c>
    </row>
    <row r="426" spans="5:19" x14ac:dyDescent="0.3">
      <c r="E426" s="24">
        <f t="shared" si="85"/>
        <v>425</v>
      </c>
      <c r="F426" s="108">
        <v>44082</v>
      </c>
      <c r="G426" s="109">
        <v>3.7374000000000001</v>
      </c>
      <c r="H426" s="28">
        <f t="shared" si="86"/>
        <v>4.0837000000000003</v>
      </c>
      <c r="I426" s="7">
        <f t="shared" si="87"/>
        <v>-0.34630000000000027</v>
      </c>
      <c r="J426" s="7">
        <f t="shared" si="88"/>
        <v>0.11992369000000019</v>
      </c>
      <c r="K426" s="7">
        <f t="shared" si="89"/>
        <v>0.34630000000000027</v>
      </c>
      <c r="L426" s="25">
        <f t="shared" si="90"/>
        <v>9.265799753839575E-2</v>
      </c>
      <c r="M426" s="7">
        <f t="shared" ca="1" si="79"/>
        <v>4.1900666666666666</v>
      </c>
      <c r="N426" s="7">
        <f t="shared" ca="1" si="81"/>
        <v>-0.45266666666666655</v>
      </c>
      <c r="O426" s="7">
        <f t="shared" ca="1" si="82"/>
        <v>0.20490711111111101</v>
      </c>
      <c r="P426" s="7">
        <f t="shared" ca="1" si="83"/>
        <v>0.45266666666666655</v>
      </c>
      <c r="Q426" s="25">
        <f t="shared" ca="1" si="84"/>
        <v>0.12111806781898286</v>
      </c>
      <c r="R426" s="26">
        <f t="shared" ca="1" si="80"/>
        <v>-0.45211859936334686</v>
      </c>
      <c r="S426" s="27">
        <f t="shared" ca="1" si="91"/>
        <v>0</v>
      </c>
    </row>
    <row r="427" spans="5:19" x14ac:dyDescent="0.3">
      <c r="E427" s="24">
        <f t="shared" si="85"/>
        <v>426</v>
      </c>
      <c r="F427" s="108">
        <v>44083</v>
      </c>
      <c r="G427" s="109">
        <v>3.7738</v>
      </c>
      <c r="H427" s="28">
        <f t="shared" si="86"/>
        <v>3.7374000000000001</v>
      </c>
      <c r="I427" s="7">
        <f t="shared" si="87"/>
        <v>3.6399999999999988E-2</v>
      </c>
      <c r="J427" s="7">
        <f t="shared" si="88"/>
        <v>1.3249599999999992E-3</v>
      </c>
      <c r="K427" s="7">
        <f t="shared" si="89"/>
        <v>3.6399999999999988E-2</v>
      </c>
      <c r="L427" s="25">
        <f t="shared" si="90"/>
        <v>9.6454502093380641E-3</v>
      </c>
      <c r="M427" s="7">
        <f t="shared" ca="1" si="79"/>
        <v>3.9834666666666672</v>
      </c>
      <c r="N427" s="7">
        <f t="shared" ca="1" si="81"/>
        <v>-0.20966666666666711</v>
      </c>
      <c r="O427" s="7">
        <f t="shared" ca="1" si="82"/>
        <v>4.3960111111111297E-2</v>
      </c>
      <c r="P427" s="7">
        <f t="shared" ca="1" si="83"/>
        <v>0.20966666666666711</v>
      </c>
      <c r="Q427" s="25">
        <f t="shared" ca="1" si="84"/>
        <v>5.5558499832176353E-2</v>
      </c>
      <c r="R427" s="26">
        <f t="shared" ca="1" si="80"/>
        <v>-0.20911859936334742</v>
      </c>
      <c r="S427" s="27">
        <f t="shared" ca="1" si="91"/>
        <v>0</v>
      </c>
    </row>
    <row r="428" spans="5:19" x14ac:dyDescent="0.3">
      <c r="E428" s="24">
        <f t="shared" si="85"/>
        <v>427</v>
      </c>
      <c r="F428" s="108">
        <v>44084</v>
      </c>
      <c r="G428" s="109">
        <v>3.7374000000000001</v>
      </c>
      <c r="H428" s="28">
        <f t="shared" si="86"/>
        <v>3.7738</v>
      </c>
      <c r="I428" s="7">
        <f t="shared" si="87"/>
        <v>-3.6399999999999988E-2</v>
      </c>
      <c r="J428" s="7">
        <f t="shared" si="88"/>
        <v>1.3249599999999992E-3</v>
      </c>
      <c r="K428" s="7">
        <f t="shared" si="89"/>
        <v>3.6399999999999988E-2</v>
      </c>
      <c r="L428" s="25">
        <f t="shared" si="90"/>
        <v>9.7393910204955289E-3</v>
      </c>
      <c r="M428" s="7">
        <f t="shared" ca="1" si="79"/>
        <v>3.8649666666666671</v>
      </c>
      <c r="N428" s="7">
        <f t="shared" ca="1" si="81"/>
        <v>-0.12756666666666705</v>
      </c>
      <c r="O428" s="7">
        <f t="shared" ca="1" si="82"/>
        <v>1.6273254444444541E-2</v>
      </c>
      <c r="P428" s="7">
        <f t="shared" ca="1" si="83"/>
        <v>0.12756666666666705</v>
      </c>
      <c r="Q428" s="25">
        <f t="shared" ca="1" si="84"/>
        <v>3.4132462852963841E-2</v>
      </c>
      <c r="R428" s="26">
        <f t="shared" ca="1" si="80"/>
        <v>-0.12701859936334736</v>
      </c>
      <c r="S428" s="27">
        <f t="shared" ca="1" si="91"/>
        <v>0</v>
      </c>
    </row>
    <row r="429" spans="5:19" x14ac:dyDescent="0.3">
      <c r="E429" s="24">
        <f t="shared" si="85"/>
        <v>428</v>
      </c>
      <c r="F429" s="108">
        <v>44085</v>
      </c>
      <c r="G429" s="109">
        <v>3.7374000000000001</v>
      </c>
      <c r="H429" s="28">
        <f t="shared" si="86"/>
        <v>3.7374000000000001</v>
      </c>
      <c r="I429" s="7">
        <f t="shared" si="87"/>
        <v>0</v>
      </c>
      <c r="J429" s="7">
        <f t="shared" si="88"/>
        <v>0</v>
      </c>
      <c r="K429" s="7">
        <f t="shared" si="89"/>
        <v>0</v>
      </c>
      <c r="L429" s="25">
        <f t="shared" si="90"/>
        <v>0</v>
      </c>
      <c r="M429" s="7">
        <f t="shared" ca="1" si="79"/>
        <v>3.7495333333333334</v>
      </c>
      <c r="N429" s="7">
        <f t="shared" ca="1" si="81"/>
        <v>-1.2133333333333329E-2</v>
      </c>
      <c r="O429" s="7">
        <f t="shared" ca="1" si="82"/>
        <v>1.4721777777777767E-4</v>
      </c>
      <c r="P429" s="7">
        <f t="shared" ca="1" si="83"/>
        <v>1.2133333333333329E-2</v>
      </c>
      <c r="Q429" s="25">
        <f t="shared" ca="1" si="84"/>
        <v>3.2464636734985093E-3</v>
      </c>
      <c r="R429" s="26">
        <f t="shared" ca="1" si="80"/>
        <v>-1.1585266030013629E-2</v>
      </c>
      <c r="S429" s="27">
        <f t="shared" ca="1" si="91"/>
        <v>0</v>
      </c>
    </row>
    <row r="430" spans="5:19" x14ac:dyDescent="0.3">
      <c r="E430" s="24">
        <f t="shared" si="85"/>
        <v>429</v>
      </c>
      <c r="F430" s="108">
        <v>44088</v>
      </c>
      <c r="G430" s="109">
        <v>3.7282000000000002</v>
      </c>
      <c r="H430" s="28">
        <f t="shared" si="86"/>
        <v>3.7374000000000001</v>
      </c>
      <c r="I430" s="7">
        <f t="shared" si="87"/>
        <v>-9.1999999999998749E-3</v>
      </c>
      <c r="J430" s="7">
        <f t="shared" si="88"/>
        <v>8.4639999999997699E-5</v>
      </c>
      <c r="K430" s="7">
        <f t="shared" si="89"/>
        <v>9.1999999999998749E-3</v>
      </c>
      <c r="L430" s="25">
        <f t="shared" si="90"/>
        <v>2.467678772598003E-3</v>
      </c>
      <c r="M430" s="7">
        <f t="shared" ca="1" si="79"/>
        <v>3.7495333333333334</v>
      </c>
      <c r="N430" s="7">
        <f t="shared" ca="1" si="81"/>
        <v>-2.1333333333333204E-2</v>
      </c>
      <c r="O430" s="7">
        <f t="shared" ca="1" si="82"/>
        <v>4.5511111111110563E-4</v>
      </c>
      <c r="P430" s="7">
        <f t="shared" ca="1" si="83"/>
        <v>2.1333333333333204E-2</v>
      </c>
      <c r="Q430" s="25">
        <f t="shared" ca="1" si="84"/>
        <v>5.7221536755896153E-3</v>
      </c>
      <c r="R430" s="26">
        <f t="shared" ca="1" si="80"/>
        <v>-2.0785266030013502E-2</v>
      </c>
      <c r="S430" s="27">
        <f t="shared" ca="1" si="91"/>
        <v>0</v>
      </c>
    </row>
    <row r="431" spans="5:19" x14ac:dyDescent="0.3">
      <c r="E431" s="24">
        <f t="shared" si="85"/>
        <v>430</v>
      </c>
      <c r="F431" s="108">
        <v>44089</v>
      </c>
      <c r="G431" s="109">
        <v>3.7921</v>
      </c>
      <c r="H431" s="28">
        <f t="shared" si="86"/>
        <v>3.7282000000000002</v>
      </c>
      <c r="I431" s="7">
        <f t="shared" si="87"/>
        <v>6.3899999999999846E-2</v>
      </c>
      <c r="J431" s="7">
        <f t="shared" si="88"/>
        <v>4.0832099999999804E-3</v>
      </c>
      <c r="K431" s="7">
        <f t="shared" si="89"/>
        <v>6.3899999999999846E-2</v>
      </c>
      <c r="L431" s="25">
        <f t="shared" si="90"/>
        <v>1.6850821444582116E-2</v>
      </c>
      <c r="M431" s="7">
        <f t="shared" ca="1" si="79"/>
        <v>3.7343333333333333</v>
      </c>
      <c r="N431" s="7">
        <f t="shared" ca="1" si="81"/>
        <v>5.7766666666666744E-2</v>
      </c>
      <c r="O431" s="7">
        <f t="shared" ca="1" si="82"/>
        <v>3.3369877777777866E-3</v>
      </c>
      <c r="P431" s="7">
        <f t="shared" ca="1" si="83"/>
        <v>5.7766666666666744E-2</v>
      </c>
      <c r="Q431" s="25">
        <f t="shared" ca="1" si="84"/>
        <v>1.5233423872436577E-2</v>
      </c>
      <c r="R431" s="26">
        <f t="shared" ca="1" si="80"/>
        <v>5.8314733969986446E-2</v>
      </c>
      <c r="S431" s="27">
        <f t="shared" ca="1" si="91"/>
        <v>1</v>
      </c>
    </row>
    <row r="432" spans="5:19" x14ac:dyDescent="0.3">
      <c r="E432" s="24">
        <f t="shared" si="85"/>
        <v>431</v>
      </c>
      <c r="F432" s="108">
        <v>44090</v>
      </c>
      <c r="G432" s="109">
        <v>3.7646999999999999</v>
      </c>
      <c r="H432" s="28">
        <f t="shared" si="86"/>
        <v>3.7921</v>
      </c>
      <c r="I432" s="7">
        <f t="shared" si="87"/>
        <v>-2.7400000000000091E-2</v>
      </c>
      <c r="J432" s="7">
        <f t="shared" si="88"/>
        <v>7.5076000000000493E-4</v>
      </c>
      <c r="K432" s="7">
        <f t="shared" si="89"/>
        <v>2.7400000000000091E-2</v>
      </c>
      <c r="L432" s="25">
        <f t="shared" si="90"/>
        <v>7.2781363720881053E-3</v>
      </c>
      <c r="M432" s="7">
        <f t="shared" ca="1" si="79"/>
        <v>3.7525666666666666</v>
      </c>
      <c r="N432" s="7">
        <f t="shared" ca="1" si="81"/>
        <v>1.2133333333333329E-2</v>
      </c>
      <c r="O432" s="7">
        <f t="shared" ca="1" si="82"/>
        <v>1.4721777777777767E-4</v>
      </c>
      <c r="P432" s="7">
        <f t="shared" ca="1" si="83"/>
        <v>1.2133333333333329E-2</v>
      </c>
      <c r="Q432" s="25">
        <f t="shared" ca="1" si="84"/>
        <v>3.2229217024818259E-3</v>
      </c>
      <c r="R432" s="26">
        <f t="shared" ca="1" si="80"/>
        <v>1.268140063665303E-2</v>
      </c>
      <c r="S432" s="27">
        <f t="shared" ca="1" si="91"/>
        <v>0</v>
      </c>
    </row>
    <row r="433" spans="5:19" x14ac:dyDescent="0.3">
      <c r="E433" s="24">
        <f t="shared" si="85"/>
        <v>432</v>
      </c>
      <c r="F433" s="108">
        <v>44091</v>
      </c>
      <c r="G433" s="109">
        <v>3.7738</v>
      </c>
      <c r="H433" s="28">
        <f t="shared" si="86"/>
        <v>3.7646999999999999</v>
      </c>
      <c r="I433" s="7">
        <f t="shared" si="87"/>
        <v>9.100000000000108E-3</v>
      </c>
      <c r="J433" s="7">
        <f t="shared" si="88"/>
        <v>8.2810000000001967E-5</v>
      </c>
      <c r="K433" s="7">
        <f t="shared" si="89"/>
        <v>9.100000000000108E-3</v>
      </c>
      <c r="L433" s="25">
        <f t="shared" si="90"/>
        <v>2.4113625523345455E-3</v>
      </c>
      <c r="M433" s="7">
        <f t="shared" ca="1" si="79"/>
        <v>3.7616666666666667</v>
      </c>
      <c r="N433" s="7">
        <f t="shared" ca="1" si="81"/>
        <v>1.2133333333333329E-2</v>
      </c>
      <c r="O433" s="7">
        <f t="shared" ca="1" si="82"/>
        <v>1.4721777777777767E-4</v>
      </c>
      <c r="P433" s="7">
        <f t="shared" ca="1" si="83"/>
        <v>1.2133333333333329E-2</v>
      </c>
      <c r="Q433" s="25">
        <f t="shared" ca="1" si="84"/>
        <v>3.215150069779355E-3</v>
      </c>
      <c r="R433" s="26">
        <f t="shared" ca="1" si="80"/>
        <v>1.268140063665303E-2</v>
      </c>
      <c r="S433" s="27">
        <f t="shared" ca="1" si="91"/>
        <v>0</v>
      </c>
    </row>
    <row r="434" spans="5:19" x14ac:dyDescent="0.3">
      <c r="E434" s="24">
        <f t="shared" si="85"/>
        <v>433</v>
      </c>
      <c r="F434" s="108">
        <v>44092</v>
      </c>
      <c r="G434" s="109">
        <v>3.7282000000000002</v>
      </c>
      <c r="H434" s="28">
        <f t="shared" si="86"/>
        <v>3.7738</v>
      </c>
      <c r="I434" s="7">
        <f t="shared" si="87"/>
        <v>-4.5599999999999863E-2</v>
      </c>
      <c r="J434" s="7">
        <f t="shared" si="88"/>
        <v>2.0793599999999876E-3</v>
      </c>
      <c r="K434" s="7">
        <f t="shared" si="89"/>
        <v>4.5599999999999863E-2</v>
      </c>
      <c r="L434" s="25">
        <f t="shared" si="90"/>
        <v>1.2231103481572839E-2</v>
      </c>
      <c r="M434" s="7">
        <f t="shared" ca="1" si="79"/>
        <v>3.7768666666666668</v>
      </c>
      <c r="N434" s="7">
        <f t="shared" ca="1" si="81"/>
        <v>-4.8666666666666636E-2</v>
      </c>
      <c r="O434" s="7">
        <f t="shared" ca="1" si="82"/>
        <v>2.3684444444444413E-3</v>
      </c>
      <c r="P434" s="7">
        <f t="shared" ca="1" si="83"/>
        <v>4.8666666666666636E-2</v>
      </c>
      <c r="Q434" s="25">
        <f t="shared" ca="1" si="84"/>
        <v>1.305366307243888E-2</v>
      </c>
      <c r="R434" s="26">
        <f t="shared" ca="1" si="80"/>
        <v>-4.8118599363346934E-2</v>
      </c>
      <c r="S434" s="27">
        <f t="shared" ca="1" si="91"/>
        <v>1</v>
      </c>
    </row>
    <row r="435" spans="5:19" x14ac:dyDescent="0.3">
      <c r="E435" s="24">
        <f t="shared" si="85"/>
        <v>434</v>
      </c>
      <c r="F435" s="108">
        <v>44095</v>
      </c>
      <c r="G435" s="109">
        <v>3.6097000000000001</v>
      </c>
      <c r="H435" s="28">
        <f t="shared" si="86"/>
        <v>3.7282000000000002</v>
      </c>
      <c r="I435" s="7">
        <f t="shared" si="87"/>
        <v>-0.11850000000000005</v>
      </c>
      <c r="J435" s="7">
        <f t="shared" si="88"/>
        <v>1.4042250000000011E-2</v>
      </c>
      <c r="K435" s="7">
        <f t="shared" si="89"/>
        <v>0.11850000000000005</v>
      </c>
      <c r="L435" s="25">
        <f t="shared" si="90"/>
        <v>3.2828212870875707E-2</v>
      </c>
      <c r="M435" s="7">
        <f t="shared" ca="1" si="79"/>
        <v>3.7555666666666667</v>
      </c>
      <c r="N435" s="7">
        <f t="shared" ca="1" si="81"/>
        <v>-0.14586666666666659</v>
      </c>
      <c r="O435" s="7">
        <f t="shared" ca="1" si="82"/>
        <v>2.127708444444442E-2</v>
      </c>
      <c r="P435" s="7">
        <f t="shared" ca="1" si="83"/>
        <v>0.14586666666666659</v>
      </c>
      <c r="Q435" s="25">
        <f t="shared" ca="1" si="84"/>
        <v>4.0409636996610959E-2</v>
      </c>
      <c r="R435" s="26">
        <f t="shared" ca="1" si="80"/>
        <v>-0.1453185993633469</v>
      </c>
      <c r="S435" s="27">
        <f t="shared" ca="1" si="91"/>
        <v>0</v>
      </c>
    </row>
    <row r="436" spans="5:19" x14ac:dyDescent="0.3">
      <c r="E436" s="24">
        <f t="shared" si="85"/>
        <v>435</v>
      </c>
      <c r="F436" s="108">
        <v>44096</v>
      </c>
      <c r="G436" s="109">
        <v>3.6280000000000001</v>
      </c>
      <c r="H436" s="28">
        <f t="shared" si="86"/>
        <v>3.6097000000000001</v>
      </c>
      <c r="I436" s="7">
        <f t="shared" si="87"/>
        <v>1.8299999999999983E-2</v>
      </c>
      <c r="J436" s="7">
        <f t="shared" si="88"/>
        <v>3.3488999999999936E-4</v>
      </c>
      <c r="K436" s="7">
        <f t="shared" si="89"/>
        <v>1.8299999999999983E-2</v>
      </c>
      <c r="L436" s="25">
        <f t="shared" si="90"/>
        <v>5.0441014332965771E-3</v>
      </c>
      <c r="M436" s="7">
        <f t="shared" ca="1" si="79"/>
        <v>3.7039000000000004</v>
      </c>
      <c r="N436" s="7">
        <f t="shared" ca="1" si="81"/>
        <v>-7.5900000000000301E-2</v>
      </c>
      <c r="O436" s="7">
        <f t="shared" ca="1" si="82"/>
        <v>5.7608100000000459E-3</v>
      </c>
      <c r="P436" s="7">
        <f t="shared" ca="1" si="83"/>
        <v>7.5900000000000301E-2</v>
      </c>
      <c r="Q436" s="25">
        <f t="shared" ca="1" si="84"/>
        <v>2.0920617420066234E-2</v>
      </c>
      <c r="R436" s="26">
        <f t="shared" ca="1" si="80"/>
        <v>-7.5351932696680599E-2</v>
      </c>
      <c r="S436" s="27">
        <f t="shared" ca="1" si="91"/>
        <v>0</v>
      </c>
    </row>
    <row r="437" spans="5:19" x14ac:dyDescent="0.3">
      <c r="E437" s="24">
        <f t="shared" si="85"/>
        <v>436</v>
      </c>
      <c r="F437" s="108">
        <v>44097</v>
      </c>
      <c r="G437" s="109">
        <v>3.5367999999999999</v>
      </c>
      <c r="H437" s="28">
        <f t="shared" si="86"/>
        <v>3.6280000000000001</v>
      </c>
      <c r="I437" s="7">
        <f t="shared" si="87"/>
        <v>-9.120000000000017E-2</v>
      </c>
      <c r="J437" s="7">
        <f t="shared" si="88"/>
        <v>8.3174400000000318E-3</v>
      </c>
      <c r="K437" s="7">
        <f t="shared" si="89"/>
        <v>9.120000000000017E-2</v>
      </c>
      <c r="L437" s="25">
        <f t="shared" si="90"/>
        <v>2.578602126215793E-2</v>
      </c>
      <c r="M437" s="7">
        <f t="shared" ca="1" si="79"/>
        <v>3.6553000000000004</v>
      </c>
      <c r="N437" s="7">
        <f t="shared" ca="1" si="81"/>
        <v>-0.11850000000000049</v>
      </c>
      <c r="O437" s="7">
        <f t="shared" ca="1" si="82"/>
        <v>1.4042250000000117E-2</v>
      </c>
      <c r="P437" s="7">
        <f t="shared" ca="1" si="83"/>
        <v>0.11850000000000049</v>
      </c>
      <c r="Q437" s="25">
        <f t="shared" ca="1" si="84"/>
        <v>3.3504863153132919E-2</v>
      </c>
      <c r="R437" s="26">
        <f t="shared" ca="1" si="80"/>
        <v>-0.11795193269668079</v>
      </c>
      <c r="S437" s="27">
        <f t="shared" ca="1" si="91"/>
        <v>0</v>
      </c>
    </row>
    <row r="438" spans="5:19" x14ac:dyDescent="0.3">
      <c r="E438" s="24">
        <f t="shared" si="85"/>
        <v>437</v>
      </c>
      <c r="F438" s="108">
        <v>44098</v>
      </c>
      <c r="G438" s="109">
        <v>3.5004</v>
      </c>
      <c r="H438" s="28">
        <f t="shared" si="86"/>
        <v>3.5367999999999999</v>
      </c>
      <c r="I438" s="7">
        <f t="shared" si="87"/>
        <v>-3.6399999999999988E-2</v>
      </c>
      <c r="J438" s="7">
        <f t="shared" si="88"/>
        <v>1.3249599999999992E-3</v>
      </c>
      <c r="K438" s="7">
        <f t="shared" si="89"/>
        <v>3.6399999999999988E-2</v>
      </c>
      <c r="L438" s="25">
        <f t="shared" si="90"/>
        <v>1.0398811564392638E-2</v>
      </c>
      <c r="M438" s="7">
        <f t="shared" ca="1" si="79"/>
        <v>3.5914999999999999</v>
      </c>
      <c r="N438" s="7">
        <f t="shared" ca="1" si="81"/>
        <v>-9.1099999999999959E-2</v>
      </c>
      <c r="O438" s="7">
        <f t="shared" ca="1" si="82"/>
        <v>8.2992099999999926E-3</v>
      </c>
      <c r="P438" s="7">
        <f t="shared" ca="1" si="83"/>
        <v>9.1099999999999959E-2</v>
      </c>
      <c r="Q438" s="25">
        <f t="shared" ca="1" si="84"/>
        <v>2.6025597074620033E-2</v>
      </c>
      <c r="R438" s="26">
        <f t="shared" ca="1" si="80"/>
        <v>-9.0551932696680257E-2</v>
      </c>
      <c r="S438" s="27">
        <f t="shared" ca="1" si="91"/>
        <v>0</v>
      </c>
    </row>
    <row r="439" spans="5:19" x14ac:dyDescent="0.3">
      <c r="E439" s="24">
        <f t="shared" si="85"/>
        <v>438</v>
      </c>
      <c r="F439" s="108">
        <v>44099</v>
      </c>
      <c r="G439" s="109">
        <v>3.4457</v>
      </c>
      <c r="H439" s="28">
        <f t="shared" si="86"/>
        <v>3.5004</v>
      </c>
      <c r="I439" s="7">
        <f t="shared" si="87"/>
        <v>-5.4699999999999971E-2</v>
      </c>
      <c r="J439" s="7">
        <f t="shared" si="88"/>
        <v>2.9920899999999967E-3</v>
      </c>
      <c r="K439" s="7">
        <f t="shared" si="89"/>
        <v>5.4699999999999971E-2</v>
      </c>
      <c r="L439" s="25">
        <f t="shared" si="90"/>
        <v>1.587485851931392E-2</v>
      </c>
      <c r="M439" s="7">
        <f t="shared" ca="1" si="79"/>
        <v>3.5550666666666664</v>
      </c>
      <c r="N439" s="7">
        <f t="shared" ca="1" si="81"/>
        <v>-0.10936666666666639</v>
      </c>
      <c r="O439" s="7">
        <f t="shared" ca="1" si="82"/>
        <v>1.1961067777777718E-2</v>
      </c>
      <c r="P439" s="7">
        <f t="shared" ca="1" si="83"/>
        <v>0.10936666666666639</v>
      </c>
      <c r="Q439" s="25">
        <f t="shared" ca="1" si="84"/>
        <v>3.1740043145562988E-2</v>
      </c>
      <c r="R439" s="26">
        <f t="shared" ca="1" si="80"/>
        <v>-0.10881859936334669</v>
      </c>
      <c r="S439" s="27">
        <f t="shared" ca="1" si="91"/>
        <v>0</v>
      </c>
    </row>
    <row r="440" spans="5:19" x14ac:dyDescent="0.3">
      <c r="E440" s="24">
        <f t="shared" si="85"/>
        <v>439</v>
      </c>
      <c r="F440" s="108">
        <v>44102</v>
      </c>
      <c r="G440" s="109">
        <v>3.5550000000000002</v>
      </c>
      <c r="H440" s="28">
        <f t="shared" si="86"/>
        <v>3.4457</v>
      </c>
      <c r="I440" s="7">
        <f t="shared" si="87"/>
        <v>0.10930000000000017</v>
      </c>
      <c r="J440" s="7">
        <f t="shared" si="88"/>
        <v>1.1946490000000039E-2</v>
      </c>
      <c r="K440" s="7">
        <f t="shared" si="89"/>
        <v>0.10930000000000017</v>
      </c>
      <c r="L440" s="25">
        <f t="shared" si="90"/>
        <v>3.0745428973277124E-2</v>
      </c>
      <c r="M440" s="7">
        <f t="shared" ca="1" si="79"/>
        <v>3.4943000000000004</v>
      </c>
      <c r="N440" s="7">
        <f t="shared" ca="1" si="81"/>
        <v>6.0699999999999754E-2</v>
      </c>
      <c r="O440" s="7">
        <f t="shared" ca="1" si="82"/>
        <v>3.68448999999997E-3</v>
      </c>
      <c r="P440" s="7">
        <f t="shared" ca="1" si="83"/>
        <v>6.0699999999999754E-2</v>
      </c>
      <c r="Q440" s="25">
        <f t="shared" ca="1" si="84"/>
        <v>1.7074542897327637E-2</v>
      </c>
      <c r="R440" s="26">
        <f t="shared" ca="1" si="80"/>
        <v>6.1248067303319456E-2</v>
      </c>
      <c r="S440" s="27">
        <f t="shared" ca="1" si="91"/>
        <v>1</v>
      </c>
    </row>
    <row r="441" spans="5:19" x14ac:dyDescent="0.3">
      <c r="E441" s="24">
        <f t="shared" si="85"/>
        <v>440</v>
      </c>
      <c r="F441" s="108">
        <v>44103</v>
      </c>
      <c r="G441" s="109">
        <v>3.6006</v>
      </c>
      <c r="H441" s="28">
        <f t="shared" si="86"/>
        <v>3.5550000000000002</v>
      </c>
      <c r="I441" s="7">
        <f t="shared" si="87"/>
        <v>4.5599999999999863E-2</v>
      </c>
      <c r="J441" s="7">
        <f t="shared" si="88"/>
        <v>2.0793599999999876E-3</v>
      </c>
      <c r="K441" s="7">
        <f t="shared" si="89"/>
        <v>4.5599999999999863E-2</v>
      </c>
      <c r="L441" s="25">
        <f t="shared" si="90"/>
        <v>1.2664555907348737E-2</v>
      </c>
      <c r="M441" s="7">
        <f t="shared" ca="1" si="79"/>
        <v>3.5003666666666664</v>
      </c>
      <c r="N441" s="7">
        <f t="shared" ca="1" si="81"/>
        <v>0.10023333333333362</v>
      </c>
      <c r="O441" s="7">
        <f t="shared" ca="1" si="82"/>
        <v>1.0046721111111169E-2</v>
      </c>
      <c r="P441" s="7">
        <f t="shared" ca="1" si="83"/>
        <v>0.10023333333333362</v>
      </c>
      <c r="Q441" s="25">
        <f t="shared" ca="1" si="84"/>
        <v>2.7837952933770376E-2</v>
      </c>
      <c r="R441" s="26">
        <f t="shared" ca="1" si="80"/>
        <v>0.10078140063665332</v>
      </c>
      <c r="S441" s="27">
        <f t="shared" ca="1" si="91"/>
        <v>0</v>
      </c>
    </row>
    <row r="442" spans="5:19" x14ac:dyDescent="0.3">
      <c r="E442" s="24">
        <f t="shared" si="85"/>
        <v>441</v>
      </c>
      <c r="F442" s="108">
        <v>44104</v>
      </c>
      <c r="G442" s="109">
        <v>3.5642</v>
      </c>
      <c r="H442" s="28">
        <f t="shared" si="86"/>
        <v>3.6006</v>
      </c>
      <c r="I442" s="7">
        <f t="shared" si="87"/>
        <v>-3.6399999999999988E-2</v>
      </c>
      <c r="J442" s="7">
        <f t="shared" si="88"/>
        <v>1.3249599999999992E-3</v>
      </c>
      <c r="K442" s="7">
        <f t="shared" si="89"/>
        <v>3.6399999999999988E-2</v>
      </c>
      <c r="L442" s="25">
        <f t="shared" si="90"/>
        <v>1.0212670444980637E-2</v>
      </c>
      <c r="M442" s="7">
        <f t="shared" ca="1" si="79"/>
        <v>3.5337666666666667</v>
      </c>
      <c r="N442" s="7">
        <f t="shared" ca="1" si="81"/>
        <v>3.0433333333333312E-2</v>
      </c>
      <c r="O442" s="7">
        <f t="shared" ca="1" si="82"/>
        <v>9.2618777777777651E-4</v>
      </c>
      <c r="P442" s="7">
        <f t="shared" ca="1" si="83"/>
        <v>3.0433333333333312E-2</v>
      </c>
      <c r="Q442" s="25">
        <f t="shared" ca="1" si="84"/>
        <v>8.5386154910872883E-3</v>
      </c>
      <c r="R442" s="26">
        <f t="shared" ca="1" si="80"/>
        <v>3.0981400636653014E-2</v>
      </c>
      <c r="S442" s="27">
        <f t="shared" ca="1" si="91"/>
        <v>0</v>
      </c>
    </row>
    <row r="443" spans="5:19" x14ac:dyDescent="0.3">
      <c r="E443" s="24">
        <f t="shared" si="85"/>
        <v>442</v>
      </c>
      <c r="F443" s="108">
        <v>44105</v>
      </c>
      <c r="G443" s="109">
        <v>3.5276999999999998</v>
      </c>
      <c r="H443" s="28">
        <f t="shared" si="86"/>
        <v>3.5642</v>
      </c>
      <c r="I443" s="7">
        <f t="shared" si="87"/>
        <v>-3.6500000000000199E-2</v>
      </c>
      <c r="J443" s="7">
        <f t="shared" si="88"/>
        <v>1.3322500000000146E-3</v>
      </c>
      <c r="K443" s="7">
        <f t="shared" si="89"/>
        <v>3.6500000000000199E-2</v>
      </c>
      <c r="L443" s="25">
        <f t="shared" si="90"/>
        <v>1.0346684808798991E-2</v>
      </c>
      <c r="M443" s="7">
        <f t="shared" ca="1" si="79"/>
        <v>3.5732666666666666</v>
      </c>
      <c r="N443" s="7">
        <f t="shared" ca="1" si="81"/>
        <v>-4.5566666666666755E-2</v>
      </c>
      <c r="O443" s="7">
        <f t="shared" ca="1" si="82"/>
        <v>2.0763211111111193E-3</v>
      </c>
      <c r="P443" s="7">
        <f t="shared" ca="1" si="83"/>
        <v>4.5566666666666755E-2</v>
      </c>
      <c r="Q443" s="25">
        <f t="shared" ca="1" si="84"/>
        <v>1.291682021335906E-2</v>
      </c>
      <c r="R443" s="26">
        <f t="shared" ca="1" si="80"/>
        <v>-4.5018599363347053E-2</v>
      </c>
      <c r="S443" s="27">
        <f t="shared" ca="1" si="91"/>
        <v>1</v>
      </c>
    </row>
    <row r="444" spans="5:19" x14ac:dyDescent="0.3">
      <c r="E444" s="24">
        <f t="shared" si="85"/>
        <v>443</v>
      </c>
      <c r="F444" s="108">
        <v>44106</v>
      </c>
      <c r="G444" s="109">
        <v>3.4821</v>
      </c>
      <c r="H444" s="28">
        <f t="shared" si="86"/>
        <v>3.5276999999999998</v>
      </c>
      <c r="I444" s="7">
        <f t="shared" si="87"/>
        <v>-4.5599999999999863E-2</v>
      </c>
      <c r="J444" s="7">
        <f t="shared" si="88"/>
        <v>2.0793599999999876E-3</v>
      </c>
      <c r="K444" s="7">
        <f t="shared" si="89"/>
        <v>4.5599999999999863E-2</v>
      </c>
      <c r="L444" s="25">
        <f t="shared" si="90"/>
        <v>1.3095545791332777E-2</v>
      </c>
      <c r="M444" s="7">
        <f t="shared" ca="1" si="79"/>
        <v>3.5641666666666665</v>
      </c>
      <c r="N444" s="7">
        <f t="shared" ca="1" si="81"/>
        <v>-8.206666666666651E-2</v>
      </c>
      <c r="O444" s="7">
        <f t="shared" ca="1" si="82"/>
        <v>6.7349377777777518E-3</v>
      </c>
      <c r="P444" s="7">
        <f t="shared" ca="1" si="83"/>
        <v>8.206666666666651E-2</v>
      </c>
      <c r="Q444" s="25">
        <f t="shared" ca="1" si="84"/>
        <v>2.3568153317442494E-2</v>
      </c>
      <c r="R444" s="26">
        <f t="shared" ca="1" si="80"/>
        <v>-8.1518599363346808E-2</v>
      </c>
      <c r="S444" s="27">
        <f t="shared" ca="1" si="91"/>
        <v>0</v>
      </c>
    </row>
    <row r="445" spans="5:19" x14ac:dyDescent="0.3">
      <c r="E445" s="24">
        <f t="shared" si="85"/>
        <v>444</v>
      </c>
      <c r="F445" s="108">
        <v>44109</v>
      </c>
      <c r="G445" s="109">
        <v>3.5823999999999998</v>
      </c>
      <c r="H445" s="28">
        <f t="shared" si="86"/>
        <v>3.4821</v>
      </c>
      <c r="I445" s="7">
        <f t="shared" si="87"/>
        <v>0.10029999999999983</v>
      </c>
      <c r="J445" s="7">
        <f t="shared" si="88"/>
        <v>1.0060089999999966E-2</v>
      </c>
      <c r="K445" s="7">
        <f t="shared" si="89"/>
        <v>0.10029999999999983</v>
      </c>
      <c r="L445" s="25">
        <f t="shared" si="90"/>
        <v>2.7997990174184858E-2</v>
      </c>
      <c r="M445" s="7">
        <f t="shared" ca="1" si="79"/>
        <v>3.5246666666666666</v>
      </c>
      <c r="N445" s="7">
        <f t="shared" ca="1" si="81"/>
        <v>5.7733333333333192E-2</v>
      </c>
      <c r="O445" s="7">
        <f t="shared" ca="1" si="82"/>
        <v>3.3331377777777614E-3</v>
      </c>
      <c r="P445" s="7">
        <f t="shared" ca="1" si="83"/>
        <v>5.7733333333333192E-2</v>
      </c>
      <c r="Q445" s="25">
        <f t="shared" ca="1" si="84"/>
        <v>1.6115825517344015E-2</v>
      </c>
      <c r="R445" s="26">
        <f t="shared" ca="1" si="80"/>
        <v>5.8281400636652894E-2</v>
      </c>
      <c r="S445" s="27">
        <f t="shared" ca="1" si="91"/>
        <v>1</v>
      </c>
    </row>
    <row r="446" spans="5:19" x14ac:dyDescent="0.3">
      <c r="E446" s="24">
        <f t="shared" si="85"/>
        <v>445</v>
      </c>
      <c r="F446" s="108">
        <v>44110</v>
      </c>
      <c r="G446" s="109">
        <v>3.5642</v>
      </c>
      <c r="H446" s="28">
        <f t="shared" si="86"/>
        <v>3.5823999999999998</v>
      </c>
      <c r="I446" s="7">
        <f t="shared" si="87"/>
        <v>-1.8199999999999772E-2</v>
      </c>
      <c r="J446" s="7">
        <f t="shared" si="88"/>
        <v>3.3123999999999171E-4</v>
      </c>
      <c r="K446" s="7">
        <f t="shared" si="89"/>
        <v>1.8199999999999772E-2</v>
      </c>
      <c r="L446" s="25">
        <f t="shared" si="90"/>
        <v>5.1063352224902563E-3</v>
      </c>
      <c r="M446" s="7">
        <f t="shared" ca="1" si="79"/>
        <v>3.5307333333333335</v>
      </c>
      <c r="N446" s="7">
        <f t="shared" ca="1" si="81"/>
        <v>3.3466666666666534E-2</v>
      </c>
      <c r="O446" s="7">
        <f t="shared" ca="1" si="82"/>
        <v>1.1200177777777689E-3</v>
      </c>
      <c r="P446" s="7">
        <f t="shared" ca="1" si="83"/>
        <v>3.3466666666666534E-2</v>
      </c>
      <c r="Q446" s="25">
        <f t="shared" ca="1" si="84"/>
        <v>9.3896713615023095E-3</v>
      </c>
      <c r="R446" s="26">
        <f t="shared" ca="1" si="80"/>
        <v>3.4014733969986236E-2</v>
      </c>
      <c r="S446" s="27">
        <f t="shared" ca="1" si="91"/>
        <v>0</v>
      </c>
    </row>
    <row r="447" spans="5:19" x14ac:dyDescent="0.3">
      <c r="E447" s="24">
        <f t="shared" si="85"/>
        <v>446</v>
      </c>
      <c r="F447" s="108">
        <v>44111</v>
      </c>
      <c r="G447" s="109">
        <v>3.5550000000000002</v>
      </c>
      <c r="H447" s="28">
        <f t="shared" si="86"/>
        <v>3.5642</v>
      </c>
      <c r="I447" s="7">
        <f t="shared" si="87"/>
        <v>-9.1999999999998749E-3</v>
      </c>
      <c r="J447" s="7">
        <f t="shared" si="88"/>
        <v>8.4639999999997699E-5</v>
      </c>
      <c r="K447" s="7">
        <f t="shared" si="89"/>
        <v>9.1999999999998749E-3</v>
      </c>
      <c r="L447" s="25">
        <f t="shared" si="90"/>
        <v>2.5879043600562234E-3</v>
      </c>
      <c r="M447" s="7">
        <f t="shared" ca="1" si="79"/>
        <v>3.5428999999999999</v>
      </c>
      <c r="N447" s="7">
        <f t="shared" ca="1" si="81"/>
        <v>1.2100000000000222E-2</v>
      </c>
      <c r="O447" s="7">
        <f t="shared" ca="1" si="82"/>
        <v>1.4641000000000537E-4</v>
      </c>
      <c r="P447" s="7">
        <f t="shared" ca="1" si="83"/>
        <v>1.2100000000000222E-2</v>
      </c>
      <c r="Q447" s="25">
        <f t="shared" ca="1" si="84"/>
        <v>3.4036568213784025E-3</v>
      </c>
      <c r="R447" s="26">
        <f t="shared" ca="1" si="80"/>
        <v>1.2648067303319922E-2</v>
      </c>
      <c r="S447" s="27">
        <f t="shared" ca="1" si="91"/>
        <v>0</v>
      </c>
    </row>
    <row r="448" spans="5:19" x14ac:dyDescent="0.3">
      <c r="E448" s="24">
        <f t="shared" si="85"/>
        <v>447</v>
      </c>
      <c r="F448" s="108">
        <v>44112</v>
      </c>
      <c r="G448" s="109">
        <v>3.6006</v>
      </c>
      <c r="H448" s="28">
        <f t="shared" si="86"/>
        <v>3.5550000000000002</v>
      </c>
      <c r="I448" s="7">
        <f t="shared" si="87"/>
        <v>4.5599999999999863E-2</v>
      </c>
      <c r="J448" s="7">
        <f t="shared" si="88"/>
        <v>2.0793599999999876E-3</v>
      </c>
      <c r="K448" s="7">
        <f t="shared" si="89"/>
        <v>4.5599999999999863E-2</v>
      </c>
      <c r="L448" s="25">
        <f t="shared" si="90"/>
        <v>1.2664555907348737E-2</v>
      </c>
      <c r="M448" s="7">
        <f t="shared" ca="1" si="79"/>
        <v>3.5671999999999997</v>
      </c>
      <c r="N448" s="7">
        <f t="shared" ca="1" si="81"/>
        <v>3.3400000000000318E-2</v>
      </c>
      <c r="O448" s="7">
        <f t="shared" ca="1" si="82"/>
        <v>1.1155600000000213E-3</v>
      </c>
      <c r="P448" s="7">
        <f t="shared" ca="1" si="83"/>
        <v>3.3400000000000318E-2</v>
      </c>
      <c r="Q448" s="25">
        <f t="shared" ca="1" si="84"/>
        <v>9.2762317391546743E-3</v>
      </c>
      <c r="R448" s="26">
        <f t="shared" ca="1" si="80"/>
        <v>3.394806730332002E-2</v>
      </c>
      <c r="S448" s="27">
        <f t="shared" ca="1" si="91"/>
        <v>0</v>
      </c>
    </row>
    <row r="449" spans="5:19" x14ac:dyDescent="0.3">
      <c r="E449" s="24">
        <f t="shared" si="85"/>
        <v>448</v>
      </c>
      <c r="F449" s="108">
        <v>44113</v>
      </c>
      <c r="G449" s="109">
        <v>3.6736</v>
      </c>
      <c r="H449" s="28">
        <f t="shared" si="86"/>
        <v>3.6006</v>
      </c>
      <c r="I449" s="7">
        <f t="shared" si="87"/>
        <v>7.2999999999999954E-2</v>
      </c>
      <c r="J449" s="7">
        <f t="shared" si="88"/>
        <v>5.3289999999999935E-3</v>
      </c>
      <c r="K449" s="7">
        <f t="shared" si="89"/>
        <v>7.2999999999999954E-2</v>
      </c>
      <c r="L449" s="25">
        <f t="shared" si="90"/>
        <v>1.9871515679442495E-2</v>
      </c>
      <c r="M449" s="7">
        <f t="shared" ca="1" si="79"/>
        <v>3.5732666666666666</v>
      </c>
      <c r="N449" s="7">
        <f t="shared" ca="1" si="81"/>
        <v>0.10033333333333339</v>
      </c>
      <c r="O449" s="7">
        <f t="shared" ca="1" si="82"/>
        <v>1.0066777777777789E-2</v>
      </c>
      <c r="P449" s="7">
        <f t="shared" ca="1" si="83"/>
        <v>0.10033333333333339</v>
      </c>
      <c r="Q449" s="25">
        <f t="shared" ca="1" si="84"/>
        <v>2.7311991869918714E-2</v>
      </c>
      <c r="R449" s="26">
        <f t="shared" ca="1" si="80"/>
        <v>0.10088140063665309</v>
      </c>
      <c r="S449" s="27">
        <f t="shared" ca="1" si="91"/>
        <v>0</v>
      </c>
    </row>
    <row r="450" spans="5:19" x14ac:dyDescent="0.3">
      <c r="E450" s="24">
        <f t="shared" si="85"/>
        <v>449</v>
      </c>
      <c r="F450" s="108">
        <v>44116</v>
      </c>
      <c r="G450" s="109">
        <v>3.6736</v>
      </c>
      <c r="H450" s="28">
        <f t="shared" si="86"/>
        <v>3.6736</v>
      </c>
      <c r="I450" s="7">
        <f t="shared" si="87"/>
        <v>0</v>
      </c>
      <c r="J450" s="7">
        <f t="shared" si="88"/>
        <v>0</v>
      </c>
      <c r="K450" s="7">
        <f t="shared" si="89"/>
        <v>0</v>
      </c>
      <c r="L450" s="25">
        <f t="shared" si="90"/>
        <v>0</v>
      </c>
      <c r="M450" s="7">
        <f t="shared" ref="M450:M513" ca="1" si="92">IF(E450&lt;=span,G450,AVERAGE(OFFSET(G450,-span,0,span,1)))</f>
        <v>3.6097333333333332</v>
      </c>
      <c r="N450" s="7">
        <f t="shared" ca="1" si="81"/>
        <v>6.3866666666666738E-2</v>
      </c>
      <c r="O450" s="7">
        <f t="shared" ca="1" si="82"/>
        <v>4.0789511111111202E-3</v>
      </c>
      <c r="P450" s="7">
        <f t="shared" ca="1" si="83"/>
        <v>6.3866666666666738E-2</v>
      </c>
      <c r="Q450" s="25">
        <f t="shared" ca="1" si="84"/>
        <v>1.7385307781649265E-2</v>
      </c>
      <c r="R450" s="26">
        <f t="shared" ref="R450:R513" ca="1" si="93">N450-AVERAGE(ErorrMA)</f>
        <v>6.441473396998644E-2</v>
      </c>
      <c r="S450" s="27">
        <f t="shared" ca="1" si="91"/>
        <v>0</v>
      </c>
    </row>
    <row r="451" spans="5:19" x14ac:dyDescent="0.3">
      <c r="E451" s="24">
        <f t="shared" si="85"/>
        <v>450</v>
      </c>
      <c r="F451" s="108">
        <v>44117</v>
      </c>
      <c r="G451" s="109">
        <v>3.6827000000000001</v>
      </c>
      <c r="H451" s="28">
        <f t="shared" si="86"/>
        <v>3.6736</v>
      </c>
      <c r="I451" s="7">
        <f t="shared" si="87"/>
        <v>9.100000000000108E-3</v>
      </c>
      <c r="J451" s="7">
        <f t="shared" si="88"/>
        <v>8.2810000000001967E-5</v>
      </c>
      <c r="K451" s="7">
        <f t="shared" si="89"/>
        <v>9.100000000000108E-3</v>
      </c>
      <c r="L451" s="25">
        <f t="shared" si="90"/>
        <v>2.4710131153773338E-3</v>
      </c>
      <c r="M451" s="7">
        <f t="shared" ca="1" si="92"/>
        <v>3.6492666666666671</v>
      </c>
      <c r="N451" s="7">
        <f t="shared" ref="N451:N514" ca="1" si="94">G451-M451</f>
        <v>3.3433333333332982E-2</v>
      </c>
      <c r="O451" s="7">
        <f t="shared" ref="O451:O514" ca="1" si="95">N451^2</f>
        <v>1.1177877777777542E-3</v>
      </c>
      <c r="P451" s="7">
        <f t="shared" ref="P451:P514" ca="1" si="96">ABS(N451)</f>
        <v>3.3433333333332982E-2</v>
      </c>
      <c r="Q451" s="25">
        <f t="shared" ref="Q451:Q514" ca="1" si="97">P451/G451</f>
        <v>9.0784840832359368E-3</v>
      </c>
      <c r="R451" s="26">
        <f t="shared" ca="1" si="93"/>
        <v>3.3981400636652684E-2</v>
      </c>
      <c r="S451" s="27">
        <f t="shared" ca="1" si="91"/>
        <v>0</v>
      </c>
    </row>
    <row r="452" spans="5:19" x14ac:dyDescent="0.3">
      <c r="E452" s="24">
        <f t="shared" ref="E452:E515" si="98">E451+1</f>
        <v>451</v>
      </c>
      <c r="F452" s="108">
        <v>44118</v>
      </c>
      <c r="G452" s="109">
        <v>3.7191000000000001</v>
      </c>
      <c r="H452" s="28">
        <f t="shared" ref="H452:H515" si="99">G451</f>
        <v>3.6827000000000001</v>
      </c>
      <c r="I452" s="7">
        <f t="shared" ref="I452:I515" si="100">(G452-H452)</f>
        <v>3.6399999999999988E-2</v>
      </c>
      <c r="J452" s="7">
        <f t="shared" ref="J452:J515" si="101">I452^2</f>
        <v>1.3249599999999992E-3</v>
      </c>
      <c r="K452" s="7">
        <f t="shared" ref="K452:K515" si="102">ABS(I452)</f>
        <v>3.6399999999999988E-2</v>
      </c>
      <c r="L452" s="25">
        <f t="shared" ref="L452:L515" si="103">K452/G452</f>
        <v>9.7873141351402185E-3</v>
      </c>
      <c r="M452" s="7">
        <f t="shared" ca="1" si="92"/>
        <v>3.6766333333333332</v>
      </c>
      <c r="N452" s="7">
        <f t="shared" ca="1" si="94"/>
        <v>4.2466666666666875E-2</v>
      </c>
      <c r="O452" s="7">
        <f t="shared" ca="1" si="95"/>
        <v>1.8034177777777954E-3</v>
      </c>
      <c r="P452" s="7">
        <f t="shared" ca="1" si="96"/>
        <v>4.2466666666666875E-2</v>
      </c>
      <c r="Q452" s="25">
        <f t="shared" ca="1" si="97"/>
        <v>1.1418533157663648E-2</v>
      </c>
      <c r="R452" s="26">
        <f t="shared" ca="1" si="93"/>
        <v>4.3014733969986577E-2</v>
      </c>
      <c r="S452" s="27">
        <f t="shared" ref="S452:S515" ca="1" si="104">IF(N451*N452&lt;0,1,0)</f>
        <v>0</v>
      </c>
    </row>
    <row r="453" spans="5:19" x14ac:dyDescent="0.3">
      <c r="E453" s="24">
        <f t="shared" si="98"/>
        <v>452</v>
      </c>
      <c r="F453" s="108">
        <v>44119</v>
      </c>
      <c r="G453" s="109">
        <v>3.6827000000000001</v>
      </c>
      <c r="H453" s="28">
        <f t="shared" si="99"/>
        <v>3.7191000000000001</v>
      </c>
      <c r="I453" s="7">
        <f t="shared" si="100"/>
        <v>-3.6399999999999988E-2</v>
      </c>
      <c r="J453" s="7">
        <f t="shared" si="101"/>
        <v>1.3249599999999992E-3</v>
      </c>
      <c r="K453" s="7">
        <f t="shared" si="102"/>
        <v>3.6399999999999988E-2</v>
      </c>
      <c r="L453" s="25">
        <f t="shared" si="103"/>
        <v>9.8840524615092153E-3</v>
      </c>
      <c r="M453" s="7">
        <f t="shared" ca="1" si="92"/>
        <v>3.6918000000000002</v>
      </c>
      <c r="N453" s="7">
        <f t="shared" ca="1" si="94"/>
        <v>-9.100000000000108E-3</v>
      </c>
      <c r="O453" s="7">
        <f t="shared" ca="1" si="95"/>
        <v>8.2810000000001967E-5</v>
      </c>
      <c r="P453" s="7">
        <f t="shared" ca="1" si="96"/>
        <v>9.100000000000108E-3</v>
      </c>
      <c r="Q453" s="25">
        <f t="shared" ca="1" si="97"/>
        <v>2.4710131153773338E-3</v>
      </c>
      <c r="R453" s="26">
        <f t="shared" ca="1" si="93"/>
        <v>-8.5519326966804077E-3</v>
      </c>
      <c r="S453" s="27">
        <f t="shared" ca="1" si="104"/>
        <v>1</v>
      </c>
    </row>
    <row r="454" spans="5:19" x14ac:dyDescent="0.3">
      <c r="E454" s="24">
        <f t="shared" si="98"/>
        <v>453</v>
      </c>
      <c r="F454" s="108">
        <v>44120</v>
      </c>
      <c r="G454" s="109">
        <v>3.6736</v>
      </c>
      <c r="H454" s="28">
        <f t="shared" si="99"/>
        <v>3.6827000000000001</v>
      </c>
      <c r="I454" s="7">
        <f t="shared" si="100"/>
        <v>-9.100000000000108E-3</v>
      </c>
      <c r="J454" s="7">
        <f t="shared" si="101"/>
        <v>8.2810000000001967E-5</v>
      </c>
      <c r="K454" s="7">
        <f t="shared" si="102"/>
        <v>9.100000000000108E-3</v>
      </c>
      <c r="L454" s="25">
        <f t="shared" si="103"/>
        <v>2.4771341463414929E-3</v>
      </c>
      <c r="M454" s="7">
        <f t="shared" ca="1" si="92"/>
        <v>3.6948333333333334</v>
      </c>
      <c r="N454" s="7">
        <f t="shared" ca="1" si="94"/>
        <v>-2.1233333333333437E-2</v>
      </c>
      <c r="O454" s="7">
        <f t="shared" ca="1" si="95"/>
        <v>4.5085444444444884E-4</v>
      </c>
      <c r="P454" s="7">
        <f t="shared" ca="1" si="96"/>
        <v>2.1233333333333437E-2</v>
      </c>
      <c r="Q454" s="25">
        <f t="shared" ca="1" si="97"/>
        <v>5.7799796747967759E-3</v>
      </c>
      <c r="R454" s="26">
        <f t="shared" ca="1" si="93"/>
        <v>-2.0685266030013735E-2</v>
      </c>
      <c r="S454" s="27">
        <f t="shared" ca="1" si="104"/>
        <v>0</v>
      </c>
    </row>
    <row r="455" spans="5:19" x14ac:dyDescent="0.3">
      <c r="E455" s="24">
        <f t="shared" si="98"/>
        <v>454</v>
      </c>
      <c r="F455" s="108">
        <v>44123</v>
      </c>
      <c r="G455" s="109">
        <v>3.8102999999999998</v>
      </c>
      <c r="H455" s="28">
        <f t="shared" si="99"/>
        <v>3.6736</v>
      </c>
      <c r="I455" s="7">
        <f t="shared" si="100"/>
        <v>0.13669999999999982</v>
      </c>
      <c r="J455" s="7">
        <f t="shared" si="101"/>
        <v>1.8686889999999953E-2</v>
      </c>
      <c r="K455" s="7">
        <f t="shared" si="102"/>
        <v>0.13669999999999982</v>
      </c>
      <c r="L455" s="25">
        <f t="shared" si="103"/>
        <v>3.5876440175314238E-2</v>
      </c>
      <c r="M455" s="7">
        <f t="shared" ca="1" si="92"/>
        <v>3.6918000000000002</v>
      </c>
      <c r="N455" s="7">
        <f t="shared" ca="1" si="94"/>
        <v>0.11849999999999961</v>
      </c>
      <c r="O455" s="7">
        <f t="shared" ca="1" si="95"/>
        <v>1.4042249999999907E-2</v>
      </c>
      <c r="P455" s="7">
        <f t="shared" ca="1" si="96"/>
        <v>0.11849999999999961</v>
      </c>
      <c r="Q455" s="25">
        <f t="shared" ca="1" si="97"/>
        <v>3.1099913392646148E-2</v>
      </c>
      <c r="R455" s="26">
        <f t="shared" ca="1" si="93"/>
        <v>0.11904806730331931</v>
      </c>
      <c r="S455" s="27">
        <f t="shared" ca="1" si="104"/>
        <v>1</v>
      </c>
    </row>
    <row r="456" spans="5:19" x14ac:dyDescent="0.3">
      <c r="E456" s="24">
        <f t="shared" si="98"/>
        <v>455</v>
      </c>
      <c r="F456" s="108">
        <v>44124</v>
      </c>
      <c r="G456" s="109">
        <v>3.8285</v>
      </c>
      <c r="H456" s="28">
        <f t="shared" si="99"/>
        <v>3.8102999999999998</v>
      </c>
      <c r="I456" s="7">
        <f t="shared" si="100"/>
        <v>1.8200000000000216E-2</v>
      </c>
      <c r="J456" s="7">
        <f t="shared" si="101"/>
        <v>3.3124000000000787E-4</v>
      </c>
      <c r="K456" s="7">
        <f t="shared" si="102"/>
        <v>1.8200000000000216E-2</v>
      </c>
      <c r="L456" s="25">
        <f t="shared" si="103"/>
        <v>4.7538200339559142E-3</v>
      </c>
      <c r="M456" s="7">
        <f t="shared" ca="1" si="92"/>
        <v>3.7221999999999995</v>
      </c>
      <c r="N456" s="7">
        <f t="shared" ca="1" si="94"/>
        <v>0.10630000000000051</v>
      </c>
      <c r="O456" s="7">
        <f t="shared" ca="1" si="95"/>
        <v>1.1299690000000107E-2</v>
      </c>
      <c r="P456" s="7">
        <f t="shared" ca="1" si="96"/>
        <v>0.10630000000000051</v>
      </c>
      <c r="Q456" s="25">
        <f t="shared" ca="1" si="97"/>
        <v>2.7765443385137915E-2</v>
      </c>
      <c r="R456" s="26">
        <f t="shared" ca="1" si="93"/>
        <v>0.10684806730332021</v>
      </c>
      <c r="S456" s="27">
        <f t="shared" ca="1" si="104"/>
        <v>0</v>
      </c>
    </row>
    <row r="457" spans="5:19" x14ac:dyDescent="0.3">
      <c r="E457" s="24">
        <f t="shared" si="98"/>
        <v>456</v>
      </c>
      <c r="F457" s="108">
        <v>44125</v>
      </c>
      <c r="G457" s="109">
        <v>3.9014000000000002</v>
      </c>
      <c r="H457" s="28">
        <f t="shared" si="99"/>
        <v>3.8285</v>
      </c>
      <c r="I457" s="7">
        <f t="shared" si="100"/>
        <v>7.2900000000000187E-2</v>
      </c>
      <c r="J457" s="7">
        <f t="shared" si="101"/>
        <v>5.3144100000000272E-3</v>
      </c>
      <c r="K457" s="7">
        <f t="shared" si="102"/>
        <v>7.2900000000000187E-2</v>
      </c>
      <c r="L457" s="25">
        <f t="shared" si="103"/>
        <v>1.8685600041010966E-2</v>
      </c>
      <c r="M457" s="7">
        <f t="shared" ca="1" si="92"/>
        <v>3.7707999999999999</v>
      </c>
      <c r="N457" s="7">
        <f t="shared" ca="1" si="94"/>
        <v>0.13060000000000027</v>
      </c>
      <c r="O457" s="7">
        <f t="shared" ca="1" si="95"/>
        <v>1.7056360000000072E-2</v>
      </c>
      <c r="P457" s="7">
        <f t="shared" ca="1" si="96"/>
        <v>0.13060000000000027</v>
      </c>
      <c r="Q457" s="25">
        <f t="shared" ca="1" si="97"/>
        <v>3.3475162762085474E-2</v>
      </c>
      <c r="R457" s="26">
        <f t="shared" ca="1" si="93"/>
        <v>0.13114806730331996</v>
      </c>
      <c r="S457" s="27">
        <f t="shared" ca="1" si="104"/>
        <v>0</v>
      </c>
    </row>
    <row r="458" spans="5:19" x14ac:dyDescent="0.3">
      <c r="E458" s="24">
        <f t="shared" si="98"/>
        <v>457</v>
      </c>
      <c r="F458" s="108">
        <v>44126</v>
      </c>
      <c r="G458" s="109">
        <v>3.8923000000000001</v>
      </c>
      <c r="H458" s="28">
        <f t="shared" si="99"/>
        <v>3.9014000000000002</v>
      </c>
      <c r="I458" s="7">
        <f t="shared" si="100"/>
        <v>-9.100000000000108E-3</v>
      </c>
      <c r="J458" s="7">
        <f t="shared" si="101"/>
        <v>8.2810000000001967E-5</v>
      </c>
      <c r="K458" s="7">
        <f t="shared" si="102"/>
        <v>9.100000000000108E-3</v>
      </c>
      <c r="L458" s="25">
        <f t="shared" si="103"/>
        <v>2.3379492844847797E-3</v>
      </c>
      <c r="M458" s="7">
        <f t="shared" ca="1" si="92"/>
        <v>3.8467333333333333</v>
      </c>
      <c r="N458" s="7">
        <f t="shared" ca="1" si="94"/>
        <v>4.5566666666666755E-2</v>
      </c>
      <c r="O458" s="7">
        <f t="shared" ca="1" si="95"/>
        <v>2.0763211111111193E-3</v>
      </c>
      <c r="P458" s="7">
        <f t="shared" ca="1" si="96"/>
        <v>4.5566666666666755E-2</v>
      </c>
      <c r="Q458" s="25">
        <f t="shared" ca="1" si="97"/>
        <v>1.1706874256009751E-2</v>
      </c>
      <c r="R458" s="26">
        <f t="shared" ca="1" si="93"/>
        <v>4.6114733969986457E-2</v>
      </c>
      <c r="S458" s="27">
        <f t="shared" ca="1" si="104"/>
        <v>0</v>
      </c>
    </row>
    <row r="459" spans="5:19" x14ac:dyDescent="0.3">
      <c r="E459" s="24">
        <f t="shared" si="98"/>
        <v>458</v>
      </c>
      <c r="F459" s="108">
        <v>44127</v>
      </c>
      <c r="G459" s="109">
        <v>3.9197000000000002</v>
      </c>
      <c r="H459" s="28">
        <f t="shared" si="99"/>
        <v>3.8923000000000001</v>
      </c>
      <c r="I459" s="7">
        <f t="shared" si="100"/>
        <v>2.7400000000000091E-2</v>
      </c>
      <c r="J459" s="7">
        <f t="shared" si="101"/>
        <v>7.5076000000000493E-4</v>
      </c>
      <c r="K459" s="7">
        <f t="shared" si="102"/>
        <v>2.7400000000000091E-2</v>
      </c>
      <c r="L459" s="25">
        <f t="shared" si="103"/>
        <v>6.9903308926703807E-3</v>
      </c>
      <c r="M459" s="7">
        <f t="shared" ca="1" si="92"/>
        <v>3.8740666666666672</v>
      </c>
      <c r="N459" s="7">
        <f t="shared" ca="1" si="94"/>
        <v>4.563333333333297E-2</v>
      </c>
      <c r="O459" s="7">
        <f t="shared" ca="1" si="95"/>
        <v>2.082401111111078E-3</v>
      </c>
      <c r="P459" s="7">
        <f t="shared" ca="1" si="96"/>
        <v>4.563333333333297E-2</v>
      </c>
      <c r="Q459" s="25">
        <f t="shared" ca="1" si="97"/>
        <v>1.1642047435602971E-2</v>
      </c>
      <c r="R459" s="26">
        <f t="shared" ca="1" si="93"/>
        <v>4.6181400636652672E-2</v>
      </c>
      <c r="S459" s="27">
        <f t="shared" ca="1" si="104"/>
        <v>0</v>
      </c>
    </row>
    <row r="460" spans="5:19" x14ac:dyDescent="0.3">
      <c r="E460" s="24">
        <f t="shared" si="98"/>
        <v>459</v>
      </c>
      <c r="F460" s="108">
        <v>44130</v>
      </c>
      <c r="G460" s="109">
        <v>3.8559000000000001</v>
      </c>
      <c r="H460" s="28">
        <f t="shared" si="99"/>
        <v>3.9197000000000002</v>
      </c>
      <c r="I460" s="7">
        <f t="shared" si="100"/>
        <v>-6.3800000000000079E-2</v>
      </c>
      <c r="J460" s="7">
        <f t="shared" si="101"/>
        <v>4.0704400000000102E-3</v>
      </c>
      <c r="K460" s="7">
        <f t="shared" si="102"/>
        <v>6.3800000000000079E-2</v>
      </c>
      <c r="L460" s="25">
        <f t="shared" si="103"/>
        <v>1.6546072252911142E-2</v>
      </c>
      <c r="M460" s="7">
        <f t="shared" ca="1" si="92"/>
        <v>3.9044666666666665</v>
      </c>
      <c r="N460" s="7">
        <f t="shared" ca="1" si="94"/>
        <v>-4.8566666666666425E-2</v>
      </c>
      <c r="O460" s="7">
        <f t="shared" ca="1" si="95"/>
        <v>2.3587211111110876E-3</v>
      </c>
      <c r="P460" s="7">
        <f t="shared" ca="1" si="96"/>
        <v>4.8566666666666425E-2</v>
      </c>
      <c r="Q460" s="25">
        <f t="shared" ca="1" si="97"/>
        <v>1.2595416547801141E-2</v>
      </c>
      <c r="R460" s="26">
        <f t="shared" ca="1" si="93"/>
        <v>-4.8018599363346723E-2</v>
      </c>
      <c r="S460" s="27">
        <f t="shared" ca="1" si="104"/>
        <v>1</v>
      </c>
    </row>
    <row r="461" spans="5:19" x14ac:dyDescent="0.3">
      <c r="E461" s="24">
        <f t="shared" si="98"/>
        <v>460</v>
      </c>
      <c r="F461" s="108">
        <v>44131</v>
      </c>
      <c r="G461" s="109">
        <v>3.8650000000000002</v>
      </c>
      <c r="H461" s="28">
        <f t="shared" si="99"/>
        <v>3.8559000000000001</v>
      </c>
      <c r="I461" s="7">
        <f t="shared" si="100"/>
        <v>9.100000000000108E-3</v>
      </c>
      <c r="J461" s="7">
        <f t="shared" si="101"/>
        <v>8.2810000000001967E-5</v>
      </c>
      <c r="K461" s="7">
        <f t="shared" si="102"/>
        <v>9.100000000000108E-3</v>
      </c>
      <c r="L461" s="25">
        <f t="shared" si="103"/>
        <v>2.3544631306597948E-3</v>
      </c>
      <c r="M461" s="7">
        <f t="shared" ca="1" si="92"/>
        <v>3.8893</v>
      </c>
      <c r="N461" s="7">
        <f t="shared" ca="1" si="94"/>
        <v>-2.4299999999999766E-2</v>
      </c>
      <c r="O461" s="7">
        <f t="shared" ca="1" si="95"/>
        <v>5.9048999999998866E-4</v>
      </c>
      <c r="P461" s="7">
        <f t="shared" ca="1" si="96"/>
        <v>2.4299999999999766E-2</v>
      </c>
      <c r="Q461" s="25">
        <f t="shared" ca="1" si="97"/>
        <v>6.2871927554979988E-3</v>
      </c>
      <c r="R461" s="26">
        <f t="shared" ca="1" si="93"/>
        <v>-2.3751932696680064E-2</v>
      </c>
      <c r="S461" s="27">
        <f t="shared" ca="1" si="104"/>
        <v>0</v>
      </c>
    </row>
    <row r="462" spans="5:19" x14ac:dyDescent="0.3">
      <c r="E462" s="24">
        <f t="shared" si="98"/>
        <v>461</v>
      </c>
      <c r="F462" s="108">
        <v>44132</v>
      </c>
      <c r="G462" s="109">
        <v>3.6918000000000002</v>
      </c>
      <c r="H462" s="28">
        <f t="shared" si="99"/>
        <v>3.8650000000000002</v>
      </c>
      <c r="I462" s="7">
        <f t="shared" si="100"/>
        <v>-0.17320000000000002</v>
      </c>
      <c r="J462" s="7">
        <f t="shared" si="101"/>
        <v>2.9998240000000006E-2</v>
      </c>
      <c r="K462" s="7">
        <f t="shared" si="102"/>
        <v>0.17320000000000002</v>
      </c>
      <c r="L462" s="25">
        <f t="shared" si="103"/>
        <v>4.6914784116149306E-2</v>
      </c>
      <c r="M462" s="7">
        <f t="shared" ca="1" si="92"/>
        <v>3.8802000000000003</v>
      </c>
      <c r="N462" s="7">
        <f t="shared" ca="1" si="94"/>
        <v>-0.18840000000000012</v>
      </c>
      <c r="O462" s="7">
        <f t="shared" ca="1" si="95"/>
        <v>3.5494560000000043E-2</v>
      </c>
      <c r="P462" s="7">
        <f t="shared" ca="1" si="96"/>
        <v>0.18840000000000012</v>
      </c>
      <c r="Q462" s="25">
        <f t="shared" ca="1" si="97"/>
        <v>5.1032016902324097E-2</v>
      </c>
      <c r="R462" s="26">
        <f t="shared" ca="1" si="93"/>
        <v>-0.18785193269668043</v>
      </c>
      <c r="S462" s="27">
        <f t="shared" ca="1" si="104"/>
        <v>0</v>
      </c>
    </row>
    <row r="463" spans="5:19" x14ac:dyDescent="0.3">
      <c r="E463" s="24">
        <f t="shared" si="98"/>
        <v>462</v>
      </c>
      <c r="F463" s="108">
        <v>44133</v>
      </c>
      <c r="G463" s="109">
        <v>3.0537000000000001</v>
      </c>
      <c r="H463" s="28">
        <f t="shared" si="99"/>
        <v>3.6918000000000002</v>
      </c>
      <c r="I463" s="7">
        <f t="shared" si="100"/>
        <v>-0.63810000000000011</v>
      </c>
      <c r="J463" s="7">
        <f t="shared" si="101"/>
        <v>0.40717161000000013</v>
      </c>
      <c r="K463" s="7">
        <f t="shared" si="102"/>
        <v>0.63810000000000011</v>
      </c>
      <c r="L463" s="25">
        <f t="shared" si="103"/>
        <v>0.20895962275272623</v>
      </c>
      <c r="M463" s="7">
        <f t="shared" ca="1" si="92"/>
        <v>3.8042333333333338</v>
      </c>
      <c r="N463" s="7">
        <f t="shared" ca="1" si="94"/>
        <v>-0.75053333333333372</v>
      </c>
      <c r="O463" s="7">
        <f t="shared" ca="1" si="95"/>
        <v>0.56330028444444502</v>
      </c>
      <c r="P463" s="7">
        <f t="shared" ca="1" si="96"/>
        <v>0.75053333333333372</v>
      </c>
      <c r="Q463" s="25">
        <f t="shared" ca="1" si="97"/>
        <v>0.24577834539520374</v>
      </c>
      <c r="R463" s="26">
        <f t="shared" ca="1" si="93"/>
        <v>-0.74998526603001403</v>
      </c>
      <c r="S463" s="27">
        <f t="shared" ca="1" si="104"/>
        <v>0</v>
      </c>
    </row>
    <row r="464" spans="5:19" x14ac:dyDescent="0.3">
      <c r="E464" s="24">
        <f t="shared" si="98"/>
        <v>463</v>
      </c>
      <c r="F464" s="108">
        <v>44134</v>
      </c>
      <c r="G464" s="109">
        <v>3.0718999999999999</v>
      </c>
      <c r="H464" s="28">
        <f t="shared" si="99"/>
        <v>3.0537000000000001</v>
      </c>
      <c r="I464" s="7">
        <f t="shared" si="100"/>
        <v>1.8199999999999772E-2</v>
      </c>
      <c r="J464" s="7">
        <f t="shared" si="101"/>
        <v>3.3123999999999171E-4</v>
      </c>
      <c r="K464" s="7">
        <f t="shared" si="102"/>
        <v>1.8199999999999772E-2</v>
      </c>
      <c r="L464" s="25">
        <f t="shared" si="103"/>
        <v>5.9246720270841411E-3</v>
      </c>
      <c r="M464" s="7">
        <f t="shared" ca="1" si="92"/>
        <v>3.5368333333333339</v>
      </c>
      <c r="N464" s="7">
        <f t="shared" ca="1" si="94"/>
        <v>-0.46493333333333409</v>
      </c>
      <c r="O464" s="7">
        <f t="shared" ca="1" si="95"/>
        <v>0.21616300444444514</v>
      </c>
      <c r="P464" s="7">
        <f t="shared" ca="1" si="96"/>
        <v>0.46493333333333409</v>
      </c>
      <c r="Q464" s="25">
        <f t="shared" ca="1" si="97"/>
        <v>0.15135041288236403</v>
      </c>
      <c r="R464" s="26">
        <f t="shared" ca="1" si="93"/>
        <v>-0.4643852660300144</v>
      </c>
      <c r="S464" s="27">
        <f t="shared" ca="1" si="104"/>
        <v>0</v>
      </c>
    </row>
    <row r="465" spans="5:19" x14ac:dyDescent="0.3">
      <c r="E465" s="24">
        <f t="shared" si="98"/>
        <v>464</v>
      </c>
      <c r="F465" s="108">
        <v>44137</v>
      </c>
      <c r="G465" s="109">
        <v>2.9807999999999999</v>
      </c>
      <c r="H465" s="28">
        <f t="shared" si="99"/>
        <v>3.0718999999999999</v>
      </c>
      <c r="I465" s="7">
        <f t="shared" si="100"/>
        <v>-9.1099999999999959E-2</v>
      </c>
      <c r="J465" s="7">
        <f t="shared" si="101"/>
        <v>8.2992099999999926E-3</v>
      </c>
      <c r="K465" s="7">
        <f t="shared" si="102"/>
        <v>9.1099999999999959E-2</v>
      </c>
      <c r="L465" s="25">
        <f t="shared" si="103"/>
        <v>3.0562265163714426E-2</v>
      </c>
      <c r="M465" s="7">
        <f t="shared" ca="1" si="92"/>
        <v>3.2724666666666664</v>
      </c>
      <c r="N465" s="7">
        <f t="shared" ca="1" si="94"/>
        <v>-0.29166666666666652</v>
      </c>
      <c r="O465" s="7">
        <f t="shared" ca="1" si="95"/>
        <v>8.5069444444444364E-2</v>
      </c>
      <c r="P465" s="7">
        <f t="shared" ca="1" si="96"/>
        <v>0.29166666666666652</v>
      </c>
      <c r="Q465" s="25">
        <f t="shared" ca="1" si="97"/>
        <v>9.7848452317051304E-2</v>
      </c>
      <c r="R465" s="26">
        <f t="shared" ca="1" si="93"/>
        <v>-0.29111859936334683</v>
      </c>
      <c r="S465" s="27">
        <f t="shared" ca="1" si="104"/>
        <v>0</v>
      </c>
    </row>
    <row r="466" spans="5:19" x14ac:dyDescent="0.3">
      <c r="E466" s="24">
        <f t="shared" si="98"/>
        <v>465</v>
      </c>
      <c r="F466" s="108">
        <v>44138</v>
      </c>
      <c r="G466" s="109">
        <v>3.0901999999999998</v>
      </c>
      <c r="H466" s="28">
        <f t="shared" si="99"/>
        <v>2.9807999999999999</v>
      </c>
      <c r="I466" s="7">
        <f t="shared" si="100"/>
        <v>0.10939999999999994</v>
      </c>
      <c r="J466" s="7">
        <f t="shared" si="101"/>
        <v>1.1968359999999987E-2</v>
      </c>
      <c r="K466" s="7">
        <f t="shared" si="102"/>
        <v>0.10939999999999994</v>
      </c>
      <c r="L466" s="25">
        <f t="shared" si="103"/>
        <v>3.5402239337259708E-2</v>
      </c>
      <c r="M466" s="7">
        <f t="shared" ca="1" si="92"/>
        <v>3.0354666666666668</v>
      </c>
      <c r="N466" s="7">
        <f t="shared" ca="1" si="94"/>
        <v>5.4733333333333078E-2</v>
      </c>
      <c r="O466" s="7">
        <f t="shared" ca="1" si="95"/>
        <v>2.9957377777777498E-3</v>
      </c>
      <c r="P466" s="7">
        <f t="shared" ca="1" si="96"/>
        <v>5.4733333333333078E-2</v>
      </c>
      <c r="Q466" s="25">
        <f t="shared" ca="1" si="97"/>
        <v>1.7711906456971419E-2</v>
      </c>
      <c r="R466" s="26">
        <f t="shared" ca="1" si="93"/>
        <v>5.528140063665278E-2</v>
      </c>
      <c r="S466" s="27">
        <f t="shared" ca="1" si="104"/>
        <v>1</v>
      </c>
    </row>
    <row r="467" spans="5:19" x14ac:dyDescent="0.3">
      <c r="E467" s="24">
        <f t="shared" si="98"/>
        <v>466</v>
      </c>
      <c r="F467" s="108">
        <v>44139</v>
      </c>
      <c r="G467" s="109">
        <v>3.0992999999999999</v>
      </c>
      <c r="H467" s="28">
        <f t="shared" si="99"/>
        <v>3.0901999999999998</v>
      </c>
      <c r="I467" s="7">
        <f t="shared" si="100"/>
        <v>9.100000000000108E-3</v>
      </c>
      <c r="J467" s="7">
        <f t="shared" si="101"/>
        <v>8.2810000000001967E-5</v>
      </c>
      <c r="K467" s="7">
        <f t="shared" si="102"/>
        <v>9.100000000000108E-3</v>
      </c>
      <c r="L467" s="25">
        <f t="shared" si="103"/>
        <v>2.936146871874329E-3</v>
      </c>
      <c r="M467" s="7">
        <f t="shared" ca="1" si="92"/>
        <v>3.0476333333333332</v>
      </c>
      <c r="N467" s="7">
        <f t="shared" ca="1" si="94"/>
        <v>5.166666666666675E-2</v>
      </c>
      <c r="O467" s="7">
        <f t="shared" ca="1" si="95"/>
        <v>2.669444444444453E-3</v>
      </c>
      <c r="P467" s="7">
        <f t="shared" ca="1" si="96"/>
        <v>5.166666666666675E-2</v>
      </c>
      <c r="Q467" s="25">
        <f t="shared" ca="1" si="97"/>
        <v>1.6670430957528071E-2</v>
      </c>
      <c r="R467" s="26">
        <f t="shared" ca="1" si="93"/>
        <v>5.2214733969986452E-2</v>
      </c>
      <c r="S467" s="27">
        <f t="shared" ca="1" si="104"/>
        <v>0</v>
      </c>
    </row>
    <row r="468" spans="5:19" x14ac:dyDescent="0.3">
      <c r="E468" s="24">
        <f t="shared" si="98"/>
        <v>467</v>
      </c>
      <c r="F468" s="108">
        <v>44140</v>
      </c>
      <c r="G468" s="109">
        <v>3.2269000000000001</v>
      </c>
      <c r="H468" s="28">
        <f t="shared" si="99"/>
        <v>3.0992999999999999</v>
      </c>
      <c r="I468" s="7">
        <f t="shared" si="100"/>
        <v>0.12760000000000016</v>
      </c>
      <c r="J468" s="7">
        <f t="shared" si="101"/>
        <v>1.6281760000000041E-2</v>
      </c>
      <c r="K468" s="7">
        <f t="shared" si="102"/>
        <v>0.12760000000000016</v>
      </c>
      <c r="L468" s="25">
        <f t="shared" si="103"/>
        <v>3.9542595060274612E-2</v>
      </c>
      <c r="M468" s="7">
        <f t="shared" ca="1" si="92"/>
        <v>3.0567666666666664</v>
      </c>
      <c r="N468" s="7">
        <f t="shared" ca="1" si="94"/>
        <v>0.17013333333333369</v>
      </c>
      <c r="O468" s="7">
        <f t="shared" ca="1" si="95"/>
        <v>2.8945351111111232E-2</v>
      </c>
      <c r="P468" s="7">
        <f t="shared" ca="1" si="96"/>
        <v>0.17013333333333369</v>
      </c>
      <c r="Q468" s="25">
        <f t="shared" ca="1" si="97"/>
        <v>5.27234600803662E-2</v>
      </c>
      <c r="R468" s="26">
        <f t="shared" ca="1" si="93"/>
        <v>0.17068140063665338</v>
      </c>
      <c r="S468" s="27">
        <f t="shared" ca="1" si="104"/>
        <v>0</v>
      </c>
    </row>
    <row r="469" spans="5:19" x14ac:dyDescent="0.3">
      <c r="E469" s="24">
        <f t="shared" si="98"/>
        <v>468</v>
      </c>
      <c r="F469" s="108">
        <v>44141</v>
      </c>
      <c r="G469" s="109">
        <v>3.2086999999999999</v>
      </c>
      <c r="H469" s="28">
        <f t="shared" si="99"/>
        <v>3.2269000000000001</v>
      </c>
      <c r="I469" s="7">
        <f t="shared" si="100"/>
        <v>-1.8200000000000216E-2</v>
      </c>
      <c r="J469" s="7">
        <f t="shared" si="101"/>
        <v>3.3124000000000787E-4</v>
      </c>
      <c r="K469" s="7">
        <f t="shared" si="102"/>
        <v>1.8200000000000216E-2</v>
      </c>
      <c r="L469" s="25">
        <f t="shared" si="103"/>
        <v>5.6720790351233261E-3</v>
      </c>
      <c r="M469" s="7">
        <f t="shared" ca="1" si="92"/>
        <v>3.1387999999999998</v>
      </c>
      <c r="N469" s="7">
        <f t="shared" ca="1" si="94"/>
        <v>6.9900000000000073E-2</v>
      </c>
      <c r="O469" s="7">
        <f t="shared" ca="1" si="95"/>
        <v>4.8860100000000101E-3</v>
      </c>
      <c r="P469" s="7">
        <f t="shared" ca="1" si="96"/>
        <v>6.9900000000000073E-2</v>
      </c>
      <c r="Q469" s="25">
        <f t="shared" ca="1" si="97"/>
        <v>2.1784523327204187E-2</v>
      </c>
      <c r="R469" s="26">
        <f t="shared" ca="1" si="93"/>
        <v>7.0448067303319775E-2</v>
      </c>
      <c r="S469" s="27">
        <f t="shared" ca="1" si="104"/>
        <v>0</v>
      </c>
    </row>
    <row r="470" spans="5:19" x14ac:dyDescent="0.3">
      <c r="E470" s="24">
        <f t="shared" si="98"/>
        <v>469</v>
      </c>
      <c r="F470" s="108">
        <v>44144</v>
      </c>
      <c r="G470" s="109">
        <v>3.3271999999999999</v>
      </c>
      <c r="H470" s="28">
        <f t="shared" si="99"/>
        <v>3.2086999999999999</v>
      </c>
      <c r="I470" s="7">
        <f t="shared" si="100"/>
        <v>0.11850000000000005</v>
      </c>
      <c r="J470" s="7">
        <f t="shared" si="101"/>
        <v>1.4042250000000011E-2</v>
      </c>
      <c r="K470" s="7">
        <f t="shared" si="102"/>
        <v>0.11850000000000005</v>
      </c>
      <c r="L470" s="25">
        <f t="shared" si="103"/>
        <v>3.5615532579947116E-2</v>
      </c>
      <c r="M470" s="7">
        <f t="shared" ca="1" si="92"/>
        <v>3.1783000000000001</v>
      </c>
      <c r="N470" s="7">
        <f t="shared" ca="1" si="94"/>
        <v>0.14889999999999981</v>
      </c>
      <c r="O470" s="7">
        <f t="shared" ca="1" si="95"/>
        <v>2.2171209999999945E-2</v>
      </c>
      <c r="P470" s="7">
        <f t="shared" ca="1" si="96"/>
        <v>0.14889999999999981</v>
      </c>
      <c r="Q470" s="25">
        <f t="shared" ca="1" si="97"/>
        <v>4.4752344313536849E-2</v>
      </c>
      <c r="R470" s="26">
        <f t="shared" ca="1" si="93"/>
        <v>0.1494480673033195</v>
      </c>
      <c r="S470" s="27">
        <f t="shared" ca="1" si="104"/>
        <v>0</v>
      </c>
    </row>
    <row r="471" spans="5:19" x14ac:dyDescent="0.3">
      <c r="E471" s="24">
        <f t="shared" si="98"/>
        <v>470</v>
      </c>
      <c r="F471" s="108">
        <v>44145</v>
      </c>
      <c r="G471" s="109">
        <v>3.3454000000000002</v>
      </c>
      <c r="H471" s="28">
        <f t="shared" si="99"/>
        <v>3.3271999999999999</v>
      </c>
      <c r="I471" s="7">
        <f t="shared" si="100"/>
        <v>1.8200000000000216E-2</v>
      </c>
      <c r="J471" s="7">
        <f t="shared" si="101"/>
        <v>3.3124000000000787E-4</v>
      </c>
      <c r="K471" s="7">
        <f t="shared" si="102"/>
        <v>1.8200000000000216E-2</v>
      </c>
      <c r="L471" s="25">
        <f t="shared" si="103"/>
        <v>5.4403060919472153E-3</v>
      </c>
      <c r="M471" s="7">
        <f t="shared" ca="1" si="92"/>
        <v>3.2542666666666666</v>
      </c>
      <c r="N471" s="7">
        <f t="shared" ca="1" si="94"/>
        <v>9.113333333333351E-2</v>
      </c>
      <c r="O471" s="7">
        <f t="shared" ca="1" si="95"/>
        <v>8.3052844444444773E-3</v>
      </c>
      <c r="P471" s="7">
        <f t="shared" ca="1" si="96"/>
        <v>9.113333333333351E-2</v>
      </c>
      <c r="Q471" s="25">
        <f t="shared" ca="1" si="97"/>
        <v>2.7241386182021137E-2</v>
      </c>
      <c r="R471" s="26">
        <f t="shared" ca="1" si="93"/>
        <v>9.1681400636653212E-2</v>
      </c>
      <c r="S471" s="27">
        <f t="shared" ca="1" si="104"/>
        <v>0</v>
      </c>
    </row>
    <row r="472" spans="5:19" x14ac:dyDescent="0.3">
      <c r="E472" s="24">
        <f t="shared" si="98"/>
        <v>471</v>
      </c>
      <c r="F472" s="108">
        <v>44146</v>
      </c>
      <c r="G472" s="109">
        <v>3.4182999999999999</v>
      </c>
      <c r="H472" s="28">
        <f t="shared" si="99"/>
        <v>3.3454000000000002</v>
      </c>
      <c r="I472" s="7">
        <f t="shared" si="100"/>
        <v>7.2899999999999743E-2</v>
      </c>
      <c r="J472" s="7">
        <f t="shared" si="101"/>
        <v>5.3144099999999622E-3</v>
      </c>
      <c r="K472" s="7">
        <f t="shared" si="102"/>
        <v>7.2899999999999743E-2</v>
      </c>
      <c r="L472" s="25">
        <f t="shared" si="103"/>
        <v>2.1326390310973217E-2</v>
      </c>
      <c r="M472" s="7">
        <f t="shared" ca="1" si="92"/>
        <v>3.2937666666666665</v>
      </c>
      <c r="N472" s="7">
        <f t="shared" ca="1" si="94"/>
        <v>0.12453333333333338</v>
      </c>
      <c r="O472" s="7">
        <f t="shared" ca="1" si="95"/>
        <v>1.5508551111111124E-2</v>
      </c>
      <c r="P472" s="7">
        <f t="shared" ca="1" si="96"/>
        <v>0.12453333333333338</v>
      </c>
      <c r="Q472" s="25">
        <f t="shared" ca="1" si="97"/>
        <v>3.6431364518425352E-2</v>
      </c>
      <c r="R472" s="26">
        <f t="shared" ca="1" si="93"/>
        <v>0.12508140063665307</v>
      </c>
      <c r="S472" s="27">
        <f t="shared" ca="1" si="104"/>
        <v>0</v>
      </c>
    </row>
    <row r="473" spans="5:19" x14ac:dyDescent="0.3">
      <c r="E473" s="24">
        <f t="shared" si="98"/>
        <v>472</v>
      </c>
      <c r="F473" s="108">
        <v>44147</v>
      </c>
      <c r="G473" s="109">
        <v>3.4182999999999999</v>
      </c>
      <c r="H473" s="28">
        <f t="shared" si="99"/>
        <v>3.4182999999999999</v>
      </c>
      <c r="I473" s="7">
        <f t="shared" si="100"/>
        <v>0</v>
      </c>
      <c r="J473" s="7">
        <f t="shared" si="101"/>
        <v>0</v>
      </c>
      <c r="K473" s="7">
        <f t="shared" si="102"/>
        <v>0</v>
      </c>
      <c r="L473" s="25">
        <f t="shared" si="103"/>
        <v>0</v>
      </c>
      <c r="M473" s="7">
        <f t="shared" ca="1" si="92"/>
        <v>3.363633333333333</v>
      </c>
      <c r="N473" s="7">
        <f t="shared" ca="1" si="94"/>
        <v>5.4666666666666863E-2</v>
      </c>
      <c r="O473" s="7">
        <f t="shared" ca="1" si="95"/>
        <v>2.9884444444444659E-3</v>
      </c>
      <c r="P473" s="7">
        <f t="shared" ca="1" si="96"/>
        <v>5.4666666666666863E-2</v>
      </c>
      <c r="Q473" s="25">
        <f t="shared" ca="1" si="97"/>
        <v>1.5992354874255293E-2</v>
      </c>
      <c r="R473" s="26">
        <f t="shared" ca="1" si="93"/>
        <v>5.5214733969986565E-2</v>
      </c>
      <c r="S473" s="27">
        <f t="shared" ca="1" si="104"/>
        <v>0</v>
      </c>
    </row>
    <row r="474" spans="5:19" x14ac:dyDescent="0.3">
      <c r="E474" s="24">
        <f t="shared" si="98"/>
        <v>473</v>
      </c>
      <c r="F474" s="108">
        <v>44148</v>
      </c>
      <c r="G474" s="109">
        <v>3.4729999999999999</v>
      </c>
      <c r="H474" s="28">
        <f t="shared" si="99"/>
        <v>3.4182999999999999</v>
      </c>
      <c r="I474" s="7">
        <f t="shared" si="100"/>
        <v>5.4699999999999971E-2</v>
      </c>
      <c r="J474" s="7">
        <f t="shared" si="101"/>
        <v>2.9920899999999967E-3</v>
      </c>
      <c r="K474" s="7">
        <f t="shared" si="102"/>
        <v>5.4699999999999971E-2</v>
      </c>
      <c r="L474" s="25">
        <f t="shared" si="103"/>
        <v>1.5750071983875603E-2</v>
      </c>
      <c r="M474" s="7">
        <f t="shared" ca="1" si="92"/>
        <v>3.3940000000000001</v>
      </c>
      <c r="N474" s="7">
        <f t="shared" ca="1" si="94"/>
        <v>7.8999999999999737E-2</v>
      </c>
      <c r="O474" s="7">
        <f t="shared" ca="1" si="95"/>
        <v>6.2409999999999584E-3</v>
      </c>
      <c r="P474" s="7">
        <f t="shared" ca="1" si="96"/>
        <v>7.8999999999999737E-2</v>
      </c>
      <c r="Q474" s="25">
        <f t="shared" ca="1" si="97"/>
        <v>2.2746904693348616E-2</v>
      </c>
      <c r="R474" s="26">
        <f t="shared" ca="1" si="93"/>
        <v>7.9548067303319439E-2</v>
      </c>
      <c r="S474" s="27">
        <f t="shared" ca="1" si="104"/>
        <v>0</v>
      </c>
    </row>
    <row r="475" spans="5:19" x14ac:dyDescent="0.3">
      <c r="E475" s="24">
        <f t="shared" si="98"/>
        <v>474</v>
      </c>
      <c r="F475" s="108">
        <v>44151</v>
      </c>
      <c r="G475" s="109">
        <v>3.5550000000000002</v>
      </c>
      <c r="H475" s="28">
        <f t="shared" si="99"/>
        <v>3.4729999999999999</v>
      </c>
      <c r="I475" s="7">
        <f t="shared" si="100"/>
        <v>8.2000000000000295E-2</v>
      </c>
      <c r="J475" s="7">
        <f t="shared" si="101"/>
        <v>6.7240000000000485E-3</v>
      </c>
      <c r="K475" s="7">
        <f t="shared" si="102"/>
        <v>8.2000000000000295E-2</v>
      </c>
      <c r="L475" s="25">
        <f t="shared" si="103"/>
        <v>2.3066104078762389E-2</v>
      </c>
      <c r="M475" s="7">
        <f t="shared" ca="1" si="92"/>
        <v>3.4365333333333332</v>
      </c>
      <c r="N475" s="7">
        <f t="shared" ca="1" si="94"/>
        <v>0.11846666666666694</v>
      </c>
      <c r="O475" s="7">
        <f t="shared" ca="1" si="95"/>
        <v>1.4034351111111176E-2</v>
      </c>
      <c r="P475" s="7">
        <f t="shared" ca="1" si="96"/>
        <v>0.11846666666666694</v>
      </c>
      <c r="Q475" s="25">
        <f t="shared" ca="1" si="97"/>
        <v>3.3323956868260743E-2</v>
      </c>
      <c r="R475" s="26">
        <f t="shared" ca="1" si="93"/>
        <v>0.11901473396998664</v>
      </c>
      <c r="S475" s="27">
        <f t="shared" ca="1" si="104"/>
        <v>0</v>
      </c>
    </row>
    <row r="476" spans="5:19" x14ac:dyDescent="0.3">
      <c r="E476" s="24">
        <f t="shared" si="98"/>
        <v>475</v>
      </c>
      <c r="F476" s="108">
        <v>44152</v>
      </c>
      <c r="G476" s="109">
        <v>3.5823999999999998</v>
      </c>
      <c r="H476" s="28">
        <f t="shared" si="99"/>
        <v>3.5550000000000002</v>
      </c>
      <c r="I476" s="7">
        <f t="shared" si="100"/>
        <v>2.7399999999999647E-2</v>
      </c>
      <c r="J476" s="7">
        <f t="shared" si="101"/>
        <v>7.5075999999998065E-4</v>
      </c>
      <c r="K476" s="7">
        <f t="shared" si="102"/>
        <v>2.7399999999999647E-2</v>
      </c>
      <c r="L476" s="25">
        <f t="shared" si="103"/>
        <v>7.6485037963375524E-3</v>
      </c>
      <c r="M476" s="7">
        <f t="shared" ca="1" si="92"/>
        <v>3.4820999999999995</v>
      </c>
      <c r="N476" s="7">
        <f t="shared" ca="1" si="94"/>
        <v>0.10030000000000028</v>
      </c>
      <c r="O476" s="7">
        <f t="shared" ca="1" si="95"/>
        <v>1.0060090000000056E-2</v>
      </c>
      <c r="P476" s="7">
        <f t="shared" ca="1" si="96"/>
        <v>0.10030000000000028</v>
      </c>
      <c r="Q476" s="25">
        <f t="shared" ca="1" si="97"/>
        <v>2.7997990174184983E-2</v>
      </c>
      <c r="R476" s="26">
        <f t="shared" ca="1" si="93"/>
        <v>0.10084806730331998</v>
      </c>
      <c r="S476" s="27">
        <f t="shared" ca="1" si="104"/>
        <v>0</v>
      </c>
    </row>
    <row r="477" spans="5:19" x14ac:dyDescent="0.3">
      <c r="E477" s="24">
        <f t="shared" si="98"/>
        <v>476</v>
      </c>
      <c r="F477" s="108">
        <v>44153</v>
      </c>
      <c r="G477" s="109">
        <v>3.5914999999999999</v>
      </c>
      <c r="H477" s="28">
        <f t="shared" si="99"/>
        <v>3.5823999999999998</v>
      </c>
      <c r="I477" s="7">
        <f t="shared" si="100"/>
        <v>9.100000000000108E-3</v>
      </c>
      <c r="J477" s="7">
        <f t="shared" si="101"/>
        <v>8.2810000000001967E-5</v>
      </c>
      <c r="K477" s="7">
        <f t="shared" si="102"/>
        <v>9.100000000000108E-3</v>
      </c>
      <c r="L477" s="25">
        <f t="shared" si="103"/>
        <v>2.5337602672978166E-3</v>
      </c>
      <c r="M477" s="7">
        <f t="shared" ca="1" si="92"/>
        <v>3.5367999999999999</v>
      </c>
      <c r="N477" s="7">
        <f t="shared" ca="1" si="94"/>
        <v>5.4699999999999971E-2</v>
      </c>
      <c r="O477" s="7">
        <f t="shared" ca="1" si="95"/>
        <v>2.9920899999999967E-3</v>
      </c>
      <c r="P477" s="7">
        <f t="shared" ca="1" si="96"/>
        <v>5.4699999999999971E-2</v>
      </c>
      <c r="Q477" s="25">
        <f t="shared" ca="1" si="97"/>
        <v>1.5230405123207566E-2</v>
      </c>
      <c r="R477" s="26">
        <f t="shared" ca="1" si="93"/>
        <v>5.5248067303319673E-2</v>
      </c>
      <c r="S477" s="27">
        <f t="shared" ca="1" si="104"/>
        <v>0</v>
      </c>
    </row>
    <row r="478" spans="5:19" x14ac:dyDescent="0.3">
      <c r="E478" s="24">
        <f t="shared" si="98"/>
        <v>477</v>
      </c>
      <c r="F478" s="108">
        <v>44154</v>
      </c>
      <c r="G478" s="109">
        <v>3.5459000000000001</v>
      </c>
      <c r="H478" s="28">
        <f t="shared" si="99"/>
        <v>3.5914999999999999</v>
      </c>
      <c r="I478" s="7">
        <f t="shared" si="100"/>
        <v>-4.5599999999999863E-2</v>
      </c>
      <c r="J478" s="7">
        <f t="shared" si="101"/>
        <v>2.0793599999999876E-3</v>
      </c>
      <c r="K478" s="7">
        <f t="shared" si="102"/>
        <v>4.5599999999999863E-2</v>
      </c>
      <c r="L478" s="25">
        <f t="shared" si="103"/>
        <v>1.2859922727657255E-2</v>
      </c>
      <c r="M478" s="7">
        <f t="shared" ca="1" si="92"/>
        <v>3.5762999999999998</v>
      </c>
      <c r="N478" s="7">
        <f t="shared" ca="1" si="94"/>
        <v>-3.0399999999999761E-2</v>
      </c>
      <c r="O478" s="7">
        <f t="shared" ca="1" si="95"/>
        <v>9.2415999999998541E-4</v>
      </c>
      <c r="P478" s="7">
        <f t="shared" ca="1" si="96"/>
        <v>3.0399999999999761E-2</v>
      </c>
      <c r="Q478" s="25">
        <f t="shared" ca="1" si="97"/>
        <v>8.5732818184381283E-3</v>
      </c>
      <c r="R478" s="26">
        <f t="shared" ca="1" si="93"/>
        <v>-2.9851932696680059E-2</v>
      </c>
      <c r="S478" s="27">
        <f t="shared" ca="1" si="104"/>
        <v>1</v>
      </c>
    </row>
    <row r="479" spans="5:19" x14ac:dyDescent="0.3">
      <c r="E479" s="24">
        <f t="shared" si="98"/>
        <v>478</v>
      </c>
      <c r="F479" s="108">
        <v>44155</v>
      </c>
      <c r="G479" s="109">
        <v>3.6006</v>
      </c>
      <c r="H479" s="28">
        <f t="shared" si="99"/>
        <v>3.5459000000000001</v>
      </c>
      <c r="I479" s="7">
        <f t="shared" si="100"/>
        <v>5.4699999999999971E-2</v>
      </c>
      <c r="J479" s="7">
        <f t="shared" si="101"/>
        <v>2.9920899999999967E-3</v>
      </c>
      <c r="K479" s="7">
        <f t="shared" si="102"/>
        <v>5.4699999999999971E-2</v>
      </c>
      <c r="L479" s="25">
        <f t="shared" si="103"/>
        <v>1.5191912459034597E-2</v>
      </c>
      <c r="M479" s="7">
        <f t="shared" ca="1" si="92"/>
        <v>3.5732666666666666</v>
      </c>
      <c r="N479" s="7">
        <f t="shared" ca="1" si="94"/>
        <v>2.7333333333333432E-2</v>
      </c>
      <c r="O479" s="7">
        <f t="shared" ca="1" si="95"/>
        <v>7.4711111111111647E-4</v>
      </c>
      <c r="P479" s="7">
        <f t="shared" ca="1" si="96"/>
        <v>2.7333333333333432E-2</v>
      </c>
      <c r="Q479" s="25">
        <f t="shared" ca="1" si="97"/>
        <v>7.5913273713640594E-3</v>
      </c>
      <c r="R479" s="26">
        <f t="shared" ca="1" si="93"/>
        <v>2.7881400636653134E-2</v>
      </c>
      <c r="S479" s="27">
        <f t="shared" ca="1" si="104"/>
        <v>1</v>
      </c>
    </row>
    <row r="480" spans="5:19" x14ac:dyDescent="0.3">
      <c r="E480" s="24">
        <f t="shared" si="98"/>
        <v>479</v>
      </c>
      <c r="F480" s="108">
        <v>44158</v>
      </c>
      <c r="G480" s="109">
        <v>3.6189</v>
      </c>
      <c r="H480" s="28">
        <f t="shared" si="99"/>
        <v>3.6006</v>
      </c>
      <c r="I480" s="7">
        <f t="shared" si="100"/>
        <v>1.8299999999999983E-2</v>
      </c>
      <c r="J480" s="7">
        <f t="shared" si="101"/>
        <v>3.3488999999999936E-4</v>
      </c>
      <c r="K480" s="7">
        <f t="shared" si="102"/>
        <v>1.8299999999999983E-2</v>
      </c>
      <c r="L480" s="25">
        <f t="shared" si="103"/>
        <v>5.0567852109757059E-3</v>
      </c>
      <c r="M480" s="7">
        <f t="shared" ca="1" si="92"/>
        <v>3.579333333333333</v>
      </c>
      <c r="N480" s="7">
        <f t="shared" ca="1" si="94"/>
        <v>3.9566666666666972E-2</v>
      </c>
      <c r="O480" s="7">
        <f t="shared" ca="1" si="95"/>
        <v>1.5655211111111353E-3</v>
      </c>
      <c r="P480" s="7">
        <f t="shared" ca="1" si="96"/>
        <v>3.9566666666666972E-2</v>
      </c>
      <c r="Q480" s="25">
        <f t="shared" ca="1" si="97"/>
        <v>1.0933340702055037E-2</v>
      </c>
      <c r="R480" s="26">
        <f t="shared" ca="1" si="93"/>
        <v>4.0114733969986674E-2</v>
      </c>
      <c r="S480" s="27">
        <f t="shared" ca="1" si="104"/>
        <v>0</v>
      </c>
    </row>
    <row r="481" spans="5:19" x14ac:dyDescent="0.3">
      <c r="E481" s="24">
        <f t="shared" si="98"/>
        <v>480</v>
      </c>
      <c r="F481" s="108">
        <v>44159</v>
      </c>
      <c r="G481" s="109">
        <v>3.71</v>
      </c>
      <c r="H481" s="28">
        <f t="shared" si="99"/>
        <v>3.6189</v>
      </c>
      <c r="I481" s="7">
        <f t="shared" si="100"/>
        <v>9.1099999999999959E-2</v>
      </c>
      <c r="J481" s="7">
        <f t="shared" si="101"/>
        <v>8.2992099999999926E-3</v>
      </c>
      <c r="K481" s="7">
        <f t="shared" si="102"/>
        <v>9.1099999999999959E-2</v>
      </c>
      <c r="L481" s="25">
        <f t="shared" si="103"/>
        <v>2.4555256064690015E-2</v>
      </c>
      <c r="M481" s="7">
        <f t="shared" ca="1" si="92"/>
        <v>3.5884666666666667</v>
      </c>
      <c r="N481" s="7">
        <f t="shared" ca="1" si="94"/>
        <v>0.12153333333333327</v>
      </c>
      <c r="O481" s="7">
        <f t="shared" ca="1" si="95"/>
        <v>1.4770351111111095E-2</v>
      </c>
      <c r="P481" s="7">
        <f t="shared" ca="1" si="96"/>
        <v>0.12153333333333327</v>
      </c>
      <c r="Q481" s="25">
        <f t="shared" ca="1" si="97"/>
        <v>3.2758310871518405E-2</v>
      </c>
      <c r="R481" s="26">
        <f t="shared" ca="1" si="93"/>
        <v>0.12208140063665297</v>
      </c>
      <c r="S481" s="27">
        <f t="shared" ca="1" si="104"/>
        <v>0</v>
      </c>
    </row>
    <row r="482" spans="5:19" x14ac:dyDescent="0.3">
      <c r="E482" s="24">
        <f t="shared" si="98"/>
        <v>481</v>
      </c>
      <c r="F482" s="108">
        <v>44160</v>
      </c>
      <c r="G482" s="109">
        <v>3.7646999999999999</v>
      </c>
      <c r="H482" s="28">
        <f t="shared" si="99"/>
        <v>3.71</v>
      </c>
      <c r="I482" s="7">
        <f t="shared" si="100"/>
        <v>5.4699999999999971E-2</v>
      </c>
      <c r="J482" s="7">
        <f t="shared" si="101"/>
        <v>2.9920899999999967E-3</v>
      </c>
      <c r="K482" s="7">
        <f t="shared" si="102"/>
        <v>5.4699999999999971E-2</v>
      </c>
      <c r="L482" s="25">
        <f t="shared" si="103"/>
        <v>1.4529710202672184E-2</v>
      </c>
      <c r="M482" s="7">
        <f t="shared" ca="1" si="92"/>
        <v>3.6431666666666671</v>
      </c>
      <c r="N482" s="7">
        <f t="shared" ca="1" si="94"/>
        <v>0.12153333333333283</v>
      </c>
      <c r="O482" s="7">
        <f t="shared" ca="1" si="95"/>
        <v>1.4770351111110988E-2</v>
      </c>
      <c r="P482" s="7">
        <f t="shared" ca="1" si="96"/>
        <v>0.12153333333333283</v>
      </c>
      <c r="Q482" s="25">
        <f t="shared" ca="1" si="97"/>
        <v>3.2282342107826073E-2</v>
      </c>
      <c r="R482" s="26">
        <f t="shared" ca="1" si="93"/>
        <v>0.12208140063665253</v>
      </c>
      <c r="S482" s="27">
        <f t="shared" ca="1" si="104"/>
        <v>0</v>
      </c>
    </row>
    <row r="483" spans="5:19" x14ac:dyDescent="0.3">
      <c r="E483" s="24">
        <f t="shared" si="98"/>
        <v>482</v>
      </c>
      <c r="F483" s="108">
        <v>44162</v>
      </c>
      <c r="G483" s="109">
        <v>3.7646999999999999</v>
      </c>
      <c r="H483" s="28">
        <f t="shared" si="99"/>
        <v>3.7646999999999999</v>
      </c>
      <c r="I483" s="7">
        <f t="shared" si="100"/>
        <v>0</v>
      </c>
      <c r="J483" s="7">
        <f t="shared" si="101"/>
        <v>0</v>
      </c>
      <c r="K483" s="7">
        <f t="shared" si="102"/>
        <v>0</v>
      </c>
      <c r="L483" s="25">
        <f t="shared" si="103"/>
        <v>0</v>
      </c>
      <c r="M483" s="7">
        <f t="shared" ca="1" si="92"/>
        <v>3.6978666666666666</v>
      </c>
      <c r="N483" s="7">
        <f t="shared" ca="1" si="94"/>
        <v>6.68333333333333E-2</v>
      </c>
      <c r="O483" s="7">
        <f t="shared" ca="1" si="95"/>
        <v>4.4666944444444398E-3</v>
      </c>
      <c r="P483" s="7">
        <f t="shared" ca="1" si="96"/>
        <v>6.68333333333333E-2</v>
      </c>
      <c r="Q483" s="25">
        <f t="shared" ca="1" si="97"/>
        <v>1.7752631905154009E-2</v>
      </c>
      <c r="R483" s="26">
        <f t="shared" ca="1" si="93"/>
        <v>6.7381400636653002E-2</v>
      </c>
      <c r="S483" s="27">
        <f t="shared" ca="1" si="104"/>
        <v>0</v>
      </c>
    </row>
    <row r="484" spans="5:19" x14ac:dyDescent="0.3">
      <c r="E484" s="24">
        <f t="shared" si="98"/>
        <v>483</v>
      </c>
      <c r="F484" s="108">
        <v>44165</v>
      </c>
      <c r="G484" s="109">
        <v>3.6736</v>
      </c>
      <c r="H484" s="28">
        <f t="shared" si="99"/>
        <v>3.7646999999999999</v>
      </c>
      <c r="I484" s="7">
        <f t="shared" si="100"/>
        <v>-9.1099999999999959E-2</v>
      </c>
      <c r="J484" s="7">
        <f t="shared" si="101"/>
        <v>8.2992099999999926E-3</v>
      </c>
      <c r="K484" s="7">
        <f t="shared" si="102"/>
        <v>9.1099999999999959E-2</v>
      </c>
      <c r="L484" s="25">
        <f t="shared" si="103"/>
        <v>2.4798562717770024E-2</v>
      </c>
      <c r="M484" s="7">
        <f t="shared" ca="1" si="92"/>
        <v>3.7464666666666666</v>
      </c>
      <c r="N484" s="7">
        <f t="shared" ca="1" si="94"/>
        <v>-7.2866666666666635E-2</v>
      </c>
      <c r="O484" s="7">
        <f t="shared" ca="1" si="95"/>
        <v>5.3095511111111065E-3</v>
      </c>
      <c r="P484" s="7">
        <f t="shared" ca="1" si="96"/>
        <v>7.2866666666666635E-2</v>
      </c>
      <c r="Q484" s="25">
        <f t="shared" ca="1" si="97"/>
        <v>1.9835220673635301E-2</v>
      </c>
      <c r="R484" s="26">
        <f t="shared" ca="1" si="93"/>
        <v>-7.2318599363346933E-2</v>
      </c>
      <c r="S484" s="27">
        <f t="shared" ca="1" si="104"/>
        <v>1</v>
      </c>
    </row>
    <row r="485" spans="5:19" x14ac:dyDescent="0.3">
      <c r="E485" s="24">
        <f t="shared" si="98"/>
        <v>484</v>
      </c>
      <c r="F485" s="108">
        <v>44166</v>
      </c>
      <c r="G485" s="109">
        <v>3.7008999999999999</v>
      </c>
      <c r="H485" s="28">
        <f t="shared" si="99"/>
        <v>3.6736</v>
      </c>
      <c r="I485" s="7">
        <f t="shared" si="100"/>
        <v>2.729999999999988E-2</v>
      </c>
      <c r="J485" s="7">
        <f t="shared" si="101"/>
        <v>7.452899999999934E-4</v>
      </c>
      <c r="K485" s="7">
        <f t="shared" si="102"/>
        <v>2.729999999999988E-2</v>
      </c>
      <c r="L485" s="25">
        <f t="shared" si="103"/>
        <v>7.3765840741440948E-3</v>
      </c>
      <c r="M485" s="7">
        <f t="shared" ca="1" si="92"/>
        <v>3.7343333333333333</v>
      </c>
      <c r="N485" s="7">
        <f t="shared" ca="1" si="94"/>
        <v>-3.3433333333333426E-2</v>
      </c>
      <c r="O485" s="7">
        <f t="shared" ca="1" si="95"/>
        <v>1.1177877777777839E-3</v>
      </c>
      <c r="P485" s="7">
        <f t="shared" ca="1" si="96"/>
        <v>3.3433333333333426E-2</v>
      </c>
      <c r="Q485" s="25">
        <f t="shared" ca="1" si="97"/>
        <v>9.0338386158322105E-3</v>
      </c>
      <c r="R485" s="26">
        <f t="shared" ca="1" si="93"/>
        <v>-3.2885266030013724E-2</v>
      </c>
      <c r="S485" s="27">
        <f t="shared" ca="1" si="104"/>
        <v>0</v>
      </c>
    </row>
    <row r="486" spans="5:19" x14ac:dyDescent="0.3">
      <c r="E486" s="24">
        <f t="shared" si="98"/>
        <v>485</v>
      </c>
      <c r="F486" s="108">
        <v>44167</v>
      </c>
      <c r="G486" s="109">
        <v>3.7008999999999999</v>
      </c>
      <c r="H486" s="28">
        <f t="shared" si="99"/>
        <v>3.7008999999999999</v>
      </c>
      <c r="I486" s="7">
        <f t="shared" si="100"/>
        <v>0</v>
      </c>
      <c r="J486" s="7">
        <f t="shared" si="101"/>
        <v>0</v>
      </c>
      <c r="K486" s="7">
        <f t="shared" si="102"/>
        <v>0</v>
      </c>
      <c r="L486" s="25">
        <f t="shared" si="103"/>
        <v>0</v>
      </c>
      <c r="M486" s="7">
        <f t="shared" ca="1" si="92"/>
        <v>3.7130666666666663</v>
      </c>
      <c r="N486" s="7">
        <f t="shared" ca="1" si="94"/>
        <v>-1.2166666666666437E-2</v>
      </c>
      <c r="O486" s="7">
        <f t="shared" ca="1" si="95"/>
        <v>1.4802777777777218E-4</v>
      </c>
      <c r="P486" s="7">
        <f t="shared" ca="1" si="96"/>
        <v>1.2166666666666437E-2</v>
      </c>
      <c r="Q486" s="25">
        <f t="shared" ca="1" si="97"/>
        <v>3.2874886288920095E-3</v>
      </c>
      <c r="R486" s="26">
        <f t="shared" ca="1" si="93"/>
        <v>-1.1618599363346737E-2</v>
      </c>
      <c r="S486" s="27">
        <f t="shared" ca="1" si="104"/>
        <v>0</v>
      </c>
    </row>
    <row r="487" spans="5:19" x14ac:dyDescent="0.3">
      <c r="E487" s="24">
        <f t="shared" si="98"/>
        <v>486</v>
      </c>
      <c r="F487" s="108">
        <v>44168</v>
      </c>
      <c r="G487" s="109">
        <v>3.6644000000000001</v>
      </c>
      <c r="H487" s="28">
        <f t="shared" si="99"/>
        <v>3.7008999999999999</v>
      </c>
      <c r="I487" s="7">
        <f t="shared" si="100"/>
        <v>-3.6499999999999755E-2</v>
      </c>
      <c r="J487" s="7">
        <f t="shared" si="101"/>
        <v>1.3322499999999821E-3</v>
      </c>
      <c r="K487" s="7">
        <f t="shared" si="102"/>
        <v>3.6499999999999755E-2</v>
      </c>
      <c r="L487" s="25">
        <f t="shared" si="103"/>
        <v>9.9607029800239475E-3</v>
      </c>
      <c r="M487" s="7">
        <f t="shared" ca="1" si="92"/>
        <v>3.6917999999999993</v>
      </c>
      <c r="N487" s="7">
        <f t="shared" ca="1" si="94"/>
        <v>-2.7399999999999203E-2</v>
      </c>
      <c r="O487" s="7">
        <f t="shared" ca="1" si="95"/>
        <v>7.5075999999995636E-4</v>
      </c>
      <c r="P487" s="7">
        <f t="shared" ca="1" si="96"/>
        <v>2.7399999999999203E-2</v>
      </c>
      <c r="Q487" s="25">
        <f t="shared" ca="1" si="97"/>
        <v>7.47734963431918E-3</v>
      </c>
      <c r="R487" s="26">
        <f t="shared" ca="1" si="93"/>
        <v>-2.6851932696679501E-2</v>
      </c>
      <c r="S487" s="27">
        <f t="shared" ca="1" si="104"/>
        <v>0</v>
      </c>
    </row>
    <row r="488" spans="5:19" x14ac:dyDescent="0.3">
      <c r="E488" s="24">
        <f t="shared" si="98"/>
        <v>487</v>
      </c>
      <c r="F488" s="108">
        <v>44169</v>
      </c>
      <c r="G488" s="109">
        <v>3.6736</v>
      </c>
      <c r="H488" s="28">
        <f t="shared" si="99"/>
        <v>3.6644000000000001</v>
      </c>
      <c r="I488" s="7">
        <f t="shared" si="100"/>
        <v>9.1999999999998749E-3</v>
      </c>
      <c r="J488" s="7">
        <f t="shared" si="101"/>
        <v>8.4639999999997699E-5</v>
      </c>
      <c r="K488" s="7">
        <f t="shared" si="102"/>
        <v>9.1999999999998749E-3</v>
      </c>
      <c r="L488" s="25">
        <f t="shared" si="103"/>
        <v>2.5043554006968301E-3</v>
      </c>
      <c r="M488" s="7">
        <f t="shared" ca="1" si="92"/>
        <v>3.6887333333333334</v>
      </c>
      <c r="N488" s="7">
        <f t="shared" ca="1" si="94"/>
        <v>-1.5133333333333443E-2</v>
      </c>
      <c r="O488" s="7">
        <f t="shared" ca="1" si="95"/>
        <v>2.290177777777811E-4</v>
      </c>
      <c r="P488" s="7">
        <f t="shared" ca="1" si="96"/>
        <v>1.5133333333333443E-2</v>
      </c>
      <c r="Q488" s="25">
        <f t="shared" ca="1" si="97"/>
        <v>4.1194831591173349E-3</v>
      </c>
      <c r="R488" s="26">
        <f t="shared" ca="1" si="93"/>
        <v>-1.4585266030013743E-2</v>
      </c>
      <c r="S488" s="27">
        <f t="shared" ca="1" si="104"/>
        <v>0</v>
      </c>
    </row>
    <row r="489" spans="5:19" x14ac:dyDescent="0.3">
      <c r="E489" s="24">
        <f t="shared" si="98"/>
        <v>488</v>
      </c>
      <c r="F489" s="108">
        <v>44172</v>
      </c>
      <c r="G489" s="109">
        <v>3.7008999999999999</v>
      </c>
      <c r="H489" s="28">
        <f t="shared" si="99"/>
        <v>3.6736</v>
      </c>
      <c r="I489" s="7">
        <f t="shared" si="100"/>
        <v>2.729999999999988E-2</v>
      </c>
      <c r="J489" s="7">
        <f t="shared" si="101"/>
        <v>7.452899999999934E-4</v>
      </c>
      <c r="K489" s="7">
        <f t="shared" si="102"/>
        <v>2.729999999999988E-2</v>
      </c>
      <c r="L489" s="25">
        <f t="shared" si="103"/>
        <v>7.3765840741440948E-3</v>
      </c>
      <c r="M489" s="7">
        <f t="shared" ca="1" si="92"/>
        <v>3.6796333333333333</v>
      </c>
      <c r="N489" s="7">
        <f t="shared" ca="1" si="94"/>
        <v>2.1266666666666545E-2</v>
      </c>
      <c r="O489" s="7">
        <f t="shared" ca="1" si="95"/>
        <v>4.5227111111110596E-4</v>
      </c>
      <c r="P489" s="7">
        <f t="shared" ca="1" si="96"/>
        <v>2.1266666666666545E-2</v>
      </c>
      <c r="Q489" s="25">
        <f t="shared" ca="1" si="97"/>
        <v>5.7463499869400813E-3</v>
      </c>
      <c r="R489" s="26">
        <f t="shared" ca="1" si="93"/>
        <v>2.1814733969986247E-2</v>
      </c>
      <c r="S489" s="27">
        <f t="shared" ca="1" si="104"/>
        <v>1</v>
      </c>
    </row>
    <row r="490" spans="5:19" x14ac:dyDescent="0.3">
      <c r="E490" s="24">
        <f t="shared" si="98"/>
        <v>489</v>
      </c>
      <c r="F490" s="108">
        <v>44173</v>
      </c>
      <c r="G490" s="109">
        <v>3.8466999999999998</v>
      </c>
      <c r="H490" s="28">
        <f t="shared" si="99"/>
        <v>3.7008999999999999</v>
      </c>
      <c r="I490" s="7">
        <f t="shared" si="100"/>
        <v>0.14579999999999993</v>
      </c>
      <c r="J490" s="7">
        <f t="shared" si="101"/>
        <v>2.125763999999998E-2</v>
      </c>
      <c r="K490" s="7">
        <f t="shared" si="102"/>
        <v>0.14579999999999993</v>
      </c>
      <c r="L490" s="25">
        <f t="shared" si="103"/>
        <v>3.790261782826837E-2</v>
      </c>
      <c r="M490" s="7">
        <f t="shared" ca="1" si="92"/>
        <v>3.6796333333333333</v>
      </c>
      <c r="N490" s="7">
        <f t="shared" ca="1" si="94"/>
        <v>0.16706666666666647</v>
      </c>
      <c r="O490" s="7">
        <f t="shared" ca="1" si="95"/>
        <v>2.7911271111111045E-2</v>
      </c>
      <c r="P490" s="7">
        <f t="shared" ca="1" si="96"/>
        <v>0.16706666666666647</v>
      </c>
      <c r="Q490" s="25">
        <f t="shared" ca="1" si="97"/>
        <v>4.3431166107745986E-2</v>
      </c>
      <c r="R490" s="26">
        <f t="shared" ca="1" si="93"/>
        <v>0.16761473396998616</v>
      </c>
      <c r="S490" s="27">
        <f t="shared" ca="1" si="104"/>
        <v>0</v>
      </c>
    </row>
    <row r="491" spans="5:19" x14ac:dyDescent="0.3">
      <c r="E491" s="24">
        <f t="shared" si="98"/>
        <v>490</v>
      </c>
      <c r="F491" s="108">
        <v>44174</v>
      </c>
      <c r="G491" s="109">
        <v>3.8193999999999999</v>
      </c>
      <c r="H491" s="28">
        <f t="shared" si="99"/>
        <v>3.8466999999999998</v>
      </c>
      <c r="I491" s="7">
        <f t="shared" si="100"/>
        <v>-2.729999999999988E-2</v>
      </c>
      <c r="J491" s="7">
        <f t="shared" si="101"/>
        <v>7.452899999999934E-4</v>
      </c>
      <c r="K491" s="7">
        <f t="shared" si="102"/>
        <v>2.729999999999988E-2</v>
      </c>
      <c r="L491" s="25">
        <f t="shared" si="103"/>
        <v>7.1477195371000366E-3</v>
      </c>
      <c r="M491" s="7">
        <f t="shared" ca="1" si="92"/>
        <v>3.7403999999999997</v>
      </c>
      <c r="N491" s="7">
        <f t="shared" ca="1" si="94"/>
        <v>7.9000000000000181E-2</v>
      </c>
      <c r="O491" s="7">
        <f t="shared" ca="1" si="95"/>
        <v>6.2410000000000286E-3</v>
      </c>
      <c r="P491" s="7">
        <f t="shared" ca="1" si="96"/>
        <v>7.9000000000000181E-2</v>
      </c>
      <c r="Q491" s="25">
        <f t="shared" ca="1" si="97"/>
        <v>2.0683877048751159E-2</v>
      </c>
      <c r="R491" s="26">
        <f t="shared" ca="1" si="93"/>
        <v>7.9548067303319883E-2</v>
      </c>
      <c r="S491" s="27">
        <f t="shared" ca="1" si="104"/>
        <v>0</v>
      </c>
    </row>
    <row r="492" spans="5:19" x14ac:dyDescent="0.3">
      <c r="E492" s="24">
        <f t="shared" si="98"/>
        <v>491</v>
      </c>
      <c r="F492" s="108">
        <v>44175</v>
      </c>
      <c r="G492" s="109">
        <v>3.8285</v>
      </c>
      <c r="H492" s="28">
        <f t="shared" si="99"/>
        <v>3.8193999999999999</v>
      </c>
      <c r="I492" s="7">
        <f t="shared" si="100"/>
        <v>9.100000000000108E-3</v>
      </c>
      <c r="J492" s="7">
        <f t="shared" si="101"/>
        <v>8.2810000000001967E-5</v>
      </c>
      <c r="K492" s="7">
        <f t="shared" si="102"/>
        <v>9.100000000000108E-3</v>
      </c>
      <c r="L492" s="25">
        <f t="shared" si="103"/>
        <v>2.3769100169779571E-3</v>
      </c>
      <c r="M492" s="7">
        <f t="shared" ca="1" si="92"/>
        <v>3.7889999999999997</v>
      </c>
      <c r="N492" s="7">
        <f t="shared" ca="1" si="94"/>
        <v>3.9500000000000313E-2</v>
      </c>
      <c r="O492" s="7">
        <f t="shared" ca="1" si="95"/>
        <v>1.5602500000000247E-3</v>
      </c>
      <c r="P492" s="7">
        <f t="shared" ca="1" si="96"/>
        <v>3.9500000000000313E-2</v>
      </c>
      <c r="Q492" s="25">
        <f t="shared" ca="1" si="97"/>
        <v>1.031735666710208E-2</v>
      </c>
      <c r="R492" s="26">
        <f t="shared" ca="1" si="93"/>
        <v>4.0048067303320015E-2</v>
      </c>
      <c r="S492" s="27">
        <f t="shared" ca="1" si="104"/>
        <v>0</v>
      </c>
    </row>
    <row r="493" spans="5:19" x14ac:dyDescent="0.3">
      <c r="E493" s="24">
        <f t="shared" si="98"/>
        <v>492</v>
      </c>
      <c r="F493" s="108">
        <v>44176</v>
      </c>
      <c r="G493" s="109">
        <v>3.7008999999999999</v>
      </c>
      <c r="H493" s="28">
        <f t="shared" si="99"/>
        <v>3.8285</v>
      </c>
      <c r="I493" s="7">
        <f t="shared" si="100"/>
        <v>-0.12760000000000016</v>
      </c>
      <c r="J493" s="7">
        <f t="shared" si="101"/>
        <v>1.6281760000000041E-2</v>
      </c>
      <c r="K493" s="7">
        <f t="shared" si="102"/>
        <v>0.12760000000000016</v>
      </c>
      <c r="L493" s="25">
        <f t="shared" si="103"/>
        <v>3.4478099921640727E-2</v>
      </c>
      <c r="M493" s="7">
        <f t="shared" ca="1" si="92"/>
        <v>3.8315333333333332</v>
      </c>
      <c r="N493" s="7">
        <f t="shared" ca="1" si="94"/>
        <v>-0.13063333333333338</v>
      </c>
      <c r="O493" s="7">
        <f t="shared" ca="1" si="95"/>
        <v>1.706506777777779E-2</v>
      </c>
      <c r="P493" s="7">
        <f t="shared" ca="1" si="96"/>
        <v>0.13063333333333338</v>
      </c>
      <c r="Q493" s="25">
        <f t="shared" ca="1" si="97"/>
        <v>3.5297720374323376E-2</v>
      </c>
      <c r="R493" s="26">
        <f t="shared" ca="1" si="93"/>
        <v>-0.13008526603001369</v>
      </c>
      <c r="S493" s="27">
        <f t="shared" ca="1" si="104"/>
        <v>1</v>
      </c>
    </row>
    <row r="494" spans="5:19" x14ac:dyDescent="0.3">
      <c r="E494" s="24">
        <f t="shared" si="98"/>
        <v>493</v>
      </c>
      <c r="F494" s="108">
        <v>44179</v>
      </c>
      <c r="G494" s="109">
        <v>3.6461999999999999</v>
      </c>
      <c r="H494" s="28">
        <f t="shared" si="99"/>
        <v>3.7008999999999999</v>
      </c>
      <c r="I494" s="7">
        <f t="shared" si="100"/>
        <v>-5.4699999999999971E-2</v>
      </c>
      <c r="J494" s="7">
        <f t="shared" si="101"/>
        <v>2.9920899999999967E-3</v>
      </c>
      <c r="K494" s="7">
        <f t="shared" si="102"/>
        <v>5.4699999999999971E-2</v>
      </c>
      <c r="L494" s="25">
        <f t="shared" si="103"/>
        <v>1.5001919806922268E-2</v>
      </c>
      <c r="M494" s="7">
        <f t="shared" ca="1" si="92"/>
        <v>3.7829333333333337</v>
      </c>
      <c r="N494" s="7">
        <f t="shared" ca="1" si="94"/>
        <v>-0.13673333333333382</v>
      </c>
      <c r="O494" s="7">
        <f t="shared" ca="1" si="95"/>
        <v>1.8696004444444577E-2</v>
      </c>
      <c r="P494" s="7">
        <f t="shared" ca="1" si="96"/>
        <v>0.13673333333333382</v>
      </c>
      <c r="Q494" s="25">
        <f t="shared" ca="1" si="97"/>
        <v>3.750022854844326E-2</v>
      </c>
      <c r="R494" s="26">
        <f t="shared" ca="1" si="93"/>
        <v>-0.13618526603001413</v>
      </c>
      <c r="S494" s="27">
        <f t="shared" ca="1" si="104"/>
        <v>0</v>
      </c>
    </row>
    <row r="495" spans="5:19" x14ac:dyDescent="0.3">
      <c r="E495" s="24">
        <f t="shared" si="98"/>
        <v>494</v>
      </c>
      <c r="F495" s="108">
        <v>44180</v>
      </c>
      <c r="G495" s="109">
        <v>3.7374000000000001</v>
      </c>
      <c r="H495" s="28">
        <f t="shared" si="99"/>
        <v>3.6461999999999999</v>
      </c>
      <c r="I495" s="7">
        <f t="shared" si="100"/>
        <v>9.120000000000017E-2</v>
      </c>
      <c r="J495" s="7">
        <f t="shared" si="101"/>
        <v>8.3174400000000318E-3</v>
      </c>
      <c r="K495" s="7">
        <f t="shared" si="102"/>
        <v>9.120000000000017E-2</v>
      </c>
      <c r="L495" s="25">
        <f t="shared" si="103"/>
        <v>2.4401990688714126E-2</v>
      </c>
      <c r="M495" s="7">
        <f t="shared" ca="1" si="92"/>
        <v>3.7251999999999996</v>
      </c>
      <c r="N495" s="7">
        <f t="shared" ca="1" si="94"/>
        <v>1.2200000000000433E-2</v>
      </c>
      <c r="O495" s="7">
        <f t="shared" ca="1" si="95"/>
        <v>1.4884000000001056E-4</v>
      </c>
      <c r="P495" s="7">
        <f t="shared" ca="1" si="96"/>
        <v>1.2200000000000433E-2</v>
      </c>
      <c r="Q495" s="25">
        <f t="shared" ca="1" si="97"/>
        <v>3.2643013859903762E-3</v>
      </c>
      <c r="R495" s="26">
        <f t="shared" ca="1" si="93"/>
        <v>1.2748067303320133E-2</v>
      </c>
      <c r="S495" s="27">
        <f t="shared" ca="1" si="104"/>
        <v>1</v>
      </c>
    </row>
    <row r="496" spans="5:19" x14ac:dyDescent="0.3">
      <c r="E496" s="24">
        <f t="shared" si="98"/>
        <v>495</v>
      </c>
      <c r="F496" s="108">
        <v>44181</v>
      </c>
      <c r="G496" s="109">
        <v>3.6371000000000002</v>
      </c>
      <c r="H496" s="28">
        <f t="shared" si="99"/>
        <v>3.7374000000000001</v>
      </c>
      <c r="I496" s="7">
        <f t="shared" si="100"/>
        <v>-0.10029999999999983</v>
      </c>
      <c r="J496" s="7">
        <f t="shared" si="101"/>
        <v>1.0060089999999966E-2</v>
      </c>
      <c r="K496" s="7">
        <f t="shared" si="102"/>
        <v>0.10029999999999983</v>
      </c>
      <c r="L496" s="25">
        <f t="shared" si="103"/>
        <v>2.757691567457585E-2</v>
      </c>
      <c r="M496" s="7">
        <f t="shared" ca="1" si="92"/>
        <v>3.694833333333333</v>
      </c>
      <c r="N496" s="7">
        <f t="shared" ca="1" si="94"/>
        <v>-5.7733333333332748E-2</v>
      </c>
      <c r="O496" s="7">
        <f t="shared" ca="1" si="95"/>
        <v>3.3331377777777102E-3</v>
      </c>
      <c r="P496" s="7">
        <f t="shared" ca="1" si="96"/>
        <v>5.7733333333332748E-2</v>
      </c>
      <c r="Q496" s="25">
        <f t="shared" ca="1" si="97"/>
        <v>1.5873452292577257E-2</v>
      </c>
      <c r="R496" s="26">
        <f t="shared" ca="1" si="93"/>
        <v>-5.7185266030013046E-2</v>
      </c>
      <c r="S496" s="27">
        <f t="shared" ca="1" si="104"/>
        <v>1</v>
      </c>
    </row>
    <row r="497" spans="5:19" x14ac:dyDescent="0.3">
      <c r="E497" s="24">
        <f t="shared" si="98"/>
        <v>496</v>
      </c>
      <c r="F497" s="108">
        <v>44182</v>
      </c>
      <c r="G497" s="109">
        <v>3.7008999999999999</v>
      </c>
      <c r="H497" s="28">
        <f t="shared" si="99"/>
        <v>3.6371000000000002</v>
      </c>
      <c r="I497" s="7">
        <f t="shared" si="100"/>
        <v>6.3799999999999635E-2</v>
      </c>
      <c r="J497" s="7">
        <f t="shared" si="101"/>
        <v>4.070439999999953E-3</v>
      </c>
      <c r="K497" s="7">
        <f t="shared" si="102"/>
        <v>6.3799999999999635E-2</v>
      </c>
      <c r="L497" s="25">
        <f t="shared" si="103"/>
        <v>1.7239049960820242E-2</v>
      </c>
      <c r="M497" s="7">
        <f t="shared" ca="1" si="92"/>
        <v>3.6735666666666664</v>
      </c>
      <c r="N497" s="7">
        <f t="shared" ca="1" si="94"/>
        <v>2.7333333333333432E-2</v>
      </c>
      <c r="O497" s="7">
        <f t="shared" ca="1" si="95"/>
        <v>7.4711111111111647E-4</v>
      </c>
      <c r="P497" s="7">
        <f t="shared" ca="1" si="96"/>
        <v>2.7333333333333432E-2</v>
      </c>
      <c r="Q497" s="25">
        <f t="shared" ca="1" si="97"/>
        <v>7.3855908923055021E-3</v>
      </c>
      <c r="R497" s="26">
        <f t="shared" ca="1" si="93"/>
        <v>2.7881400636653134E-2</v>
      </c>
      <c r="S497" s="27">
        <f t="shared" ca="1" si="104"/>
        <v>1</v>
      </c>
    </row>
    <row r="498" spans="5:19" x14ac:dyDescent="0.3">
      <c r="E498" s="24">
        <f t="shared" si="98"/>
        <v>497</v>
      </c>
      <c r="F498" s="108">
        <v>44183</v>
      </c>
      <c r="G498" s="109">
        <v>3.6461999999999999</v>
      </c>
      <c r="H498" s="28">
        <f t="shared" si="99"/>
        <v>3.7008999999999999</v>
      </c>
      <c r="I498" s="7">
        <f t="shared" si="100"/>
        <v>-5.4699999999999971E-2</v>
      </c>
      <c r="J498" s="7">
        <f t="shared" si="101"/>
        <v>2.9920899999999967E-3</v>
      </c>
      <c r="K498" s="7">
        <f t="shared" si="102"/>
        <v>5.4699999999999971E-2</v>
      </c>
      <c r="L498" s="25">
        <f t="shared" si="103"/>
        <v>1.5001919806922268E-2</v>
      </c>
      <c r="M498" s="7">
        <f t="shared" ca="1" si="92"/>
        <v>3.6918000000000002</v>
      </c>
      <c r="N498" s="7">
        <f t="shared" ca="1" si="94"/>
        <v>-4.5600000000000307E-2</v>
      </c>
      <c r="O498" s="7">
        <f t="shared" ca="1" si="95"/>
        <v>2.0793600000000279E-3</v>
      </c>
      <c r="P498" s="7">
        <f t="shared" ca="1" si="96"/>
        <v>4.5600000000000307E-2</v>
      </c>
      <c r="Q498" s="25">
        <f t="shared" ca="1" si="97"/>
        <v>1.2506170807964541E-2</v>
      </c>
      <c r="R498" s="26">
        <f t="shared" ca="1" si="93"/>
        <v>-4.5051932696680605E-2</v>
      </c>
      <c r="S498" s="27">
        <f t="shared" ca="1" si="104"/>
        <v>1</v>
      </c>
    </row>
    <row r="499" spans="5:19" x14ac:dyDescent="0.3">
      <c r="E499" s="24">
        <f t="shared" si="98"/>
        <v>498</v>
      </c>
      <c r="F499" s="108">
        <v>44186</v>
      </c>
      <c r="G499" s="109">
        <v>3.5550000000000002</v>
      </c>
      <c r="H499" s="28">
        <f t="shared" si="99"/>
        <v>3.6461999999999999</v>
      </c>
      <c r="I499" s="7">
        <f t="shared" si="100"/>
        <v>-9.1199999999999726E-2</v>
      </c>
      <c r="J499" s="7">
        <f t="shared" si="101"/>
        <v>8.3174399999999503E-3</v>
      </c>
      <c r="K499" s="7">
        <f t="shared" si="102"/>
        <v>9.1199999999999726E-2</v>
      </c>
      <c r="L499" s="25">
        <f t="shared" si="103"/>
        <v>2.5654008438818487E-2</v>
      </c>
      <c r="M499" s="7">
        <f t="shared" ca="1" si="92"/>
        <v>3.6614</v>
      </c>
      <c r="N499" s="7">
        <f t="shared" ca="1" si="94"/>
        <v>-0.10639999999999983</v>
      </c>
      <c r="O499" s="7">
        <f t="shared" ca="1" si="95"/>
        <v>1.1320959999999963E-2</v>
      </c>
      <c r="P499" s="7">
        <f t="shared" ca="1" si="96"/>
        <v>0.10639999999999983</v>
      </c>
      <c r="Q499" s="25">
        <f t="shared" ca="1" si="97"/>
        <v>2.9929676511954943E-2</v>
      </c>
      <c r="R499" s="26">
        <f t="shared" ca="1" si="93"/>
        <v>-0.10585193269668013</v>
      </c>
      <c r="S499" s="27">
        <f t="shared" ca="1" si="104"/>
        <v>0</v>
      </c>
    </row>
    <row r="500" spans="5:19" x14ac:dyDescent="0.3">
      <c r="E500" s="24">
        <f t="shared" si="98"/>
        <v>499</v>
      </c>
      <c r="F500" s="108">
        <v>44187</v>
      </c>
      <c r="G500" s="109">
        <v>3.5367999999999999</v>
      </c>
      <c r="H500" s="28">
        <f t="shared" si="99"/>
        <v>3.5550000000000002</v>
      </c>
      <c r="I500" s="7">
        <f t="shared" si="100"/>
        <v>-1.8200000000000216E-2</v>
      </c>
      <c r="J500" s="7">
        <f t="shared" si="101"/>
        <v>3.3124000000000787E-4</v>
      </c>
      <c r="K500" s="7">
        <f t="shared" si="102"/>
        <v>1.8200000000000216E-2</v>
      </c>
      <c r="L500" s="25">
        <f t="shared" si="103"/>
        <v>5.1458945939833233E-3</v>
      </c>
      <c r="M500" s="7">
        <f t="shared" ca="1" si="92"/>
        <v>3.634033333333333</v>
      </c>
      <c r="N500" s="7">
        <f t="shared" ca="1" si="94"/>
        <v>-9.7233333333333061E-2</v>
      </c>
      <c r="O500" s="7">
        <f t="shared" ca="1" si="95"/>
        <v>9.4543211111110578E-3</v>
      </c>
      <c r="P500" s="7">
        <f t="shared" ca="1" si="96"/>
        <v>9.7233333333333061E-2</v>
      </c>
      <c r="Q500" s="25">
        <f t="shared" ca="1" si="97"/>
        <v>2.749189474477863E-2</v>
      </c>
      <c r="R500" s="26">
        <f t="shared" ca="1" si="93"/>
        <v>-9.6685266030013359E-2</v>
      </c>
      <c r="S500" s="27">
        <f t="shared" ca="1" si="104"/>
        <v>0</v>
      </c>
    </row>
    <row r="501" spans="5:19" x14ac:dyDescent="0.3">
      <c r="E501" s="24">
        <f t="shared" si="98"/>
        <v>500</v>
      </c>
      <c r="F501" s="108">
        <v>44188</v>
      </c>
      <c r="G501" s="109">
        <v>3.5367999999999999</v>
      </c>
      <c r="H501" s="28">
        <f t="shared" si="99"/>
        <v>3.5367999999999999</v>
      </c>
      <c r="I501" s="7">
        <f t="shared" si="100"/>
        <v>0</v>
      </c>
      <c r="J501" s="7">
        <f t="shared" si="101"/>
        <v>0</v>
      </c>
      <c r="K501" s="7">
        <f t="shared" si="102"/>
        <v>0</v>
      </c>
      <c r="L501" s="25">
        <f t="shared" si="103"/>
        <v>0</v>
      </c>
      <c r="M501" s="7">
        <f t="shared" ca="1" si="92"/>
        <v>3.579333333333333</v>
      </c>
      <c r="N501" s="7">
        <f t="shared" ca="1" si="94"/>
        <v>-4.253333333333309E-2</v>
      </c>
      <c r="O501" s="7">
        <f t="shared" ca="1" si="95"/>
        <v>1.8090844444444238E-3</v>
      </c>
      <c r="P501" s="7">
        <f t="shared" ca="1" si="96"/>
        <v>4.253333333333309E-2</v>
      </c>
      <c r="Q501" s="25">
        <f t="shared" ca="1" si="97"/>
        <v>1.2025936816708067E-2</v>
      </c>
      <c r="R501" s="26">
        <f t="shared" ca="1" si="93"/>
        <v>-4.1985266030013388E-2</v>
      </c>
      <c r="S501" s="27">
        <f t="shared" ca="1" si="104"/>
        <v>0</v>
      </c>
    </row>
    <row r="502" spans="5:19" x14ac:dyDescent="0.3">
      <c r="E502" s="24">
        <f t="shared" si="98"/>
        <v>501</v>
      </c>
      <c r="F502" s="108">
        <v>44189</v>
      </c>
      <c r="G502" s="109">
        <v>3.5459000000000001</v>
      </c>
      <c r="H502" s="28">
        <f t="shared" si="99"/>
        <v>3.5367999999999999</v>
      </c>
      <c r="I502" s="7">
        <f t="shared" si="100"/>
        <v>9.100000000000108E-3</v>
      </c>
      <c r="J502" s="7">
        <f t="shared" si="101"/>
        <v>8.2810000000001967E-5</v>
      </c>
      <c r="K502" s="7">
        <f t="shared" si="102"/>
        <v>9.100000000000108E-3</v>
      </c>
      <c r="L502" s="25">
        <f t="shared" si="103"/>
        <v>2.5663442285456745E-3</v>
      </c>
      <c r="M502" s="7">
        <f t="shared" ca="1" si="92"/>
        <v>3.5428666666666668</v>
      </c>
      <c r="N502" s="7">
        <f t="shared" ca="1" si="94"/>
        <v>3.0333333333332213E-3</v>
      </c>
      <c r="O502" s="7">
        <f t="shared" ca="1" si="95"/>
        <v>9.201111111110432E-6</v>
      </c>
      <c r="P502" s="7">
        <f t="shared" ca="1" si="96"/>
        <v>3.0333333333332213E-3</v>
      </c>
      <c r="Q502" s="25">
        <f t="shared" ca="1" si="97"/>
        <v>8.5544807618184986E-4</v>
      </c>
      <c r="R502" s="26">
        <f t="shared" ca="1" si="93"/>
        <v>3.5814006366529216E-3</v>
      </c>
      <c r="S502" s="27">
        <f t="shared" ca="1" si="104"/>
        <v>1</v>
      </c>
    </row>
    <row r="503" spans="5:19" x14ac:dyDescent="0.3">
      <c r="E503" s="24">
        <f t="shared" si="98"/>
        <v>502</v>
      </c>
      <c r="F503" s="108">
        <v>44193</v>
      </c>
      <c r="G503" s="109">
        <v>3.5550000000000002</v>
      </c>
      <c r="H503" s="28">
        <f t="shared" si="99"/>
        <v>3.5459000000000001</v>
      </c>
      <c r="I503" s="7">
        <f t="shared" si="100"/>
        <v>9.100000000000108E-3</v>
      </c>
      <c r="J503" s="7">
        <f t="shared" si="101"/>
        <v>8.2810000000001967E-5</v>
      </c>
      <c r="K503" s="7">
        <f t="shared" si="102"/>
        <v>9.100000000000108E-3</v>
      </c>
      <c r="L503" s="25">
        <f t="shared" si="103"/>
        <v>2.5597749648382864E-3</v>
      </c>
      <c r="M503" s="7">
        <f t="shared" ca="1" si="92"/>
        <v>3.5398333333333336</v>
      </c>
      <c r="N503" s="7">
        <f t="shared" ca="1" si="94"/>
        <v>1.5166666666666551E-2</v>
      </c>
      <c r="O503" s="7">
        <f t="shared" ca="1" si="95"/>
        <v>2.3002777777777426E-4</v>
      </c>
      <c r="P503" s="7">
        <f t="shared" ca="1" si="96"/>
        <v>1.5166666666666551E-2</v>
      </c>
      <c r="Q503" s="25">
        <f t="shared" ca="1" si="97"/>
        <v>4.2662916080637272E-3</v>
      </c>
      <c r="R503" s="26">
        <f t="shared" ca="1" si="93"/>
        <v>1.5714733969986253E-2</v>
      </c>
      <c r="S503" s="27">
        <f t="shared" ca="1" si="104"/>
        <v>0</v>
      </c>
    </row>
    <row r="504" spans="5:19" x14ac:dyDescent="0.3">
      <c r="E504" s="24">
        <f t="shared" si="98"/>
        <v>503</v>
      </c>
      <c r="F504" s="108">
        <v>44194</v>
      </c>
      <c r="G504" s="109">
        <v>3.5823999999999998</v>
      </c>
      <c r="H504" s="28">
        <f t="shared" si="99"/>
        <v>3.5550000000000002</v>
      </c>
      <c r="I504" s="7">
        <f t="shared" si="100"/>
        <v>2.7399999999999647E-2</v>
      </c>
      <c r="J504" s="7">
        <f t="shared" si="101"/>
        <v>7.5075999999998065E-4</v>
      </c>
      <c r="K504" s="7">
        <f t="shared" si="102"/>
        <v>2.7399999999999647E-2</v>
      </c>
      <c r="L504" s="25">
        <f t="shared" si="103"/>
        <v>7.6485037963375524E-3</v>
      </c>
      <c r="M504" s="7">
        <f t="shared" ca="1" si="92"/>
        <v>3.5459000000000001</v>
      </c>
      <c r="N504" s="7">
        <f t="shared" ca="1" si="94"/>
        <v>3.6499999999999755E-2</v>
      </c>
      <c r="O504" s="7">
        <f t="shared" ca="1" si="95"/>
        <v>1.3322499999999821E-3</v>
      </c>
      <c r="P504" s="7">
        <f t="shared" ca="1" si="96"/>
        <v>3.6499999999999755E-2</v>
      </c>
      <c r="Q504" s="25">
        <f t="shared" ca="1" si="97"/>
        <v>1.0188700312639503E-2</v>
      </c>
      <c r="R504" s="26">
        <f t="shared" ca="1" si="93"/>
        <v>3.7048067303319457E-2</v>
      </c>
      <c r="S504" s="27">
        <f t="shared" ca="1" si="104"/>
        <v>0</v>
      </c>
    </row>
    <row r="505" spans="5:19" x14ac:dyDescent="0.3">
      <c r="E505" s="24">
        <f t="shared" si="98"/>
        <v>504</v>
      </c>
      <c r="F505" s="108">
        <v>44195</v>
      </c>
      <c r="G505" s="109">
        <v>3.5459000000000001</v>
      </c>
      <c r="H505" s="28">
        <f t="shared" si="99"/>
        <v>3.5823999999999998</v>
      </c>
      <c r="I505" s="7">
        <f t="shared" si="100"/>
        <v>-3.6499999999999755E-2</v>
      </c>
      <c r="J505" s="7">
        <f t="shared" si="101"/>
        <v>1.3322499999999821E-3</v>
      </c>
      <c r="K505" s="7">
        <f t="shared" si="102"/>
        <v>3.6499999999999755E-2</v>
      </c>
      <c r="L505" s="25">
        <f t="shared" si="103"/>
        <v>1.0293578499111581E-2</v>
      </c>
      <c r="M505" s="7">
        <f t="shared" ca="1" si="92"/>
        <v>3.5610999999999997</v>
      </c>
      <c r="N505" s="7">
        <f t="shared" ca="1" si="94"/>
        <v>-1.5199999999999658E-2</v>
      </c>
      <c r="O505" s="7">
        <f t="shared" ca="1" si="95"/>
        <v>2.310399999999896E-4</v>
      </c>
      <c r="P505" s="7">
        <f t="shared" ca="1" si="96"/>
        <v>1.5199999999999658E-2</v>
      </c>
      <c r="Q505" s="25">
        <f t="shared" ca="1" si="97"/>
        <v>4.2866409092190017E-3</v>
      </c>
      <c r="R505" s="26">
        <f t="shared" ca="1" si="93"/>
        <v>-1.4651932696679958E-2</v>
      </c>
      <c r="S505" s="27">
        <f t="shared" ca="1" si="104"/>
        <v>1</v>
      </c>
    </row>
    <row r="506" spans="5:19" x14ac:dyDescent="0.3">
      <c r="E506" s="24">
        <f t="shared" si="98"/>
        <v>505</v>
      </c>
      <c r="F506" s="108">
        <v>44196</v>
      </c>
      <c r="G506" s="109">
        <v>3.5642</v>
      </c>
      <c r="H506" s="28">
        <f t="shared" si="99"/>
        <v>3.5459000000000001</v>
      </c>
      <c r="I506" s="7">
        <f t="shared" si="100"/>
        <v>1.8299999999999983E-2</v>
      </c>
      <c r="J506" s="7">
        <f t="shared" si="101"/>
        <v>3.3488999999999936E-4</v>
      </c>
      <c r="K506" s="7">
        <f t="shared" si="102"/>
        <v>1.8299999999999983E-2</v>
      </c>
      <c r="L506" s="25">
        <f t="shared" si="103"/>
        <v>5.1343920094270752E-3</v>
      </c>
      <c r="M506" s="7">
        <f t="shared" ca="1" si="92"/>
        <v>3.5610999999999997</v>
      </c>
      <c r="N506" s="7">
        <f t="shared" ca="1" si="94"/>
        <v>3.1000000000003247E-3</v>
      </c>
      <c r="O506" s="7">
        <f t="shared" ca="1" si="95"/>
        <v>9.6100000000020137E-6</v>
      </c>
      <c r="P506" s="7">
        <f t="shared" ca="1" si="96"/>
        <v>3.1000000000003247E-3</v>
      </c>
      <c r="Q506" s="25">
        <f t="shared" ca="1" si="97"/>
        <v>8.6976039503965119E-4</v>
      </c>
      <c r="R506" s="26">
        <f t="shared" ca="1" si="93"/>
        <v>3.648067303320025E-3</v>
      </c>
      <c r="S506" s="27">
        <f t="shared" ca="1" si="104"/>
        <v>1</v>
      </c>
    </row>
    <row r="507" spans="5:19" x14ac:dyDescent="0.3">
      <c r="E507" s="24">
        <f t="shared" si="98"/>
        <v>506</v>
      </c>
      <c r="F507" s="108">
        <v>44200</v>
      </c>
      <c r="G507" s="109">
        <v>3.5459000000000001</v>
      </c>
      <c r="H507" s="28">
        <f t="shared" si="99"/>
        <v>3.5642</v>
      </c>
      <c r="I507" s="7">
        <f t="shared" si="100"/>
        <v>-1.8299999999999983E-2</v>
      </c>
      <c r="J507" s="7">
        <f t="shared" si="101"/>
        <v>3.3488999999999936E-4</v>
      </c>
      <c r="K507" s="7">
        <f t="shared" si="102"/>
        <v>1.8299999999999983E-2</v>
      </c>
      <c r="L507" s="25">
        <f t="shared" si="103"/>
        <v>5.1608900420203564E-3</v>
      </c>
      <c r="M507" s="7">
        <f t="shared" ca="1" si="92"/>
        <v>3.5641666666666665</v>
      </c>
      <c r="N507" s="7">
        <f t="shared" ca="1" si="94"/>
        <v>-1.8266666666666431E-2</v>
      </c>
      <c r="O507" s="7">
        <f t="shared" ca="1" si="95"/>
        <v>3.3367111111110253E-4</v>
      </c>
      <c r="P507" s="7">
        <f t="shared" ca="1" si="96"/>
        <v>1.8266666666666431E-2</v>
      </c>
      <c r="Q507" s="25">
        <f t="shared" ca="1" si="97"/>
        <v>5.151489513710604E-3</v>
      </c>
      <c r="R507" s="26">
        <f t="shared" ca="1" si="93"/>
        <v>-1.7718599363346729E-2</v>
      </c>
      <c r="S507" s="27">
        <f t="shared" ca="1" si="104"/>
        <v>1</v>
      </c>
    </row>
    <row r="508" spans="5:19" x14ac:dyDescent="0.3">
      <c r="E508" s="24">
        <f t="shared" si="98"/>
        <v>507</v>
      </c>
      <c r="F508" s="108">
        <v>44201</v>
      </c>
      <c r="G508" s="109">
        <v>3.6827000000000001</v>
      </c>
      <c r="H508" s="28">
        <f t="shared" si="99"/>
        <v>3.5459000000000001</v>
      </c>
      <c r="I508" s="7">
        <f t="shared" si="100"/>
        <v>0.13680000000000003</v>
      </c>
      <c r="J508" s="7">
        <f t="shared" si="101"/>
        <v>1.871424000000001E-2</v>
      </c>
      <c r="K508" s="7">
        <f t="shared" si="102"/>
        <v>0.13680000000000003</v>
      </c>
      <c r="L508" s="25">
        <f t="shared" si="103"/>
        <v>3.7146658701496194E-2</v>
      </c>
      <c r="M508" s="7">
        <f t="shared" ca="1" si="92"/>
        <v>3.552</v>
      </c>
      <c r="N508" s="7">
        <f t="shared" ca="1" si="94"/>
        <v>0.13070000000000004</v>
      </c>
      <c r="O508" s="7">
        <f t="shared" ca="1" si="95"/>
        <v>1.7082490000000009E-2</v>
      </c>
      <c r="P508" s="7">
        <f t="shared" ca="1" si="96"/>
        <v>0.13070000000000004</v>
      </c>
      <c r="Q508" s="25">
        <f t="shared" ca="1" si="97"/>
        <v>3.5490265294485034E-2</v>
      </c>
      <c r="R508" s="26">
        <f t="shared" ca="1" si="93"/>
        <v>0.13124806730331973</v>
      </c>
      <c r="S508" s="27">
        <f t="shared" ca="1" si="104"/>
        <v>1</v>
      </c>
    </row>
    <row r="509" spans="5:19" x14ac:dyDescent="0.3">
      <c r="E509" s="24">
        <f t="shared" si="98"/>
        <v>508</v>
      </c>
      <c r="F509" s="108">
        <v>44202</v>
      </c>
      <c r="G509" s="109">
        <v>3.6827000000000001</v>
      </c>
      <c r="H509" s="28">
        <f t="shared" si="99"/>
        <v>3.6827000000000001</v>
      </c>
      <c r="I509" s="7">
        <f t="shared" si="100"/>
        <v>0</v>
      </c>
      <c r="J509" s="7">
        <f t="shared" si="101"/>
        <v>0</v>
      </c>
      <c r="K509" s="7">
        <f t="shared" si="102"/>
        <v>0</v>
      </c>
      <c r="L509" s="25">
        <f t="shared" si="103"/>
        <v>0</v>
      </c>
      <c r="M509" s="7">
        <f t="shared" ca="1" si="92"/>
        <v>3.5975999999999999</v>
      </c>
      <c r="N509" s="7">
        <f t="shared" ca="1" si="94"/>
        <v>8.5100000000000176E-2</v>
      </c>
      <c r="O509" s="7">
        <f t="shared" ca="1" si="95"/>
        <v>7.2420100000000296E-3</v>
      </c>
      <c r="P509" s="7">
        <f t="shared" ca="1" si="96"/>
        <v>8.5100000000000176E-2</v>
      </c>
      <c r="Q509" s="25">
        <f t="shared" ca="1" si="97"/>
        <v>2.3108045727319677E-2</v>
      </c>
      <c r="R509" s="26">
        <f t="shared" ca="1" si="93"/>
        <v>8.5648067303319877E-2</v>
      </c>
      <c r="S509" s="27">
        <f t="shared" ca="1" si="104"/>
        <v>0</v>
      </c>
    </row>
    <row r="510" spans="5:19" x14ac:dyDescent="0.3">
      <c r="E510" s="24">
        <f t="shared" si="98"/>
        <v>509</v>
      </c>
      <c r="F510" s="108">
        <v>44203</v>
      </c>
      <c r="G510" s="109">
        <v>3.6371000000000002</v>
      </c>
      <c r="H510" s="28">
        <f t="shared" si="99"/>
        <v>3.6827000000000001</v>
      </c>
      <c r="I510" s="7">
        <f t="shared" si="100"/>
        <v>-4.5599999999999863E-2</v>
      </c>
      <c r="J510" s="7">
        <f t="shared" si="101"/>
        <v>2.0793599999999876E-3</v>
      </c>
      <c r="K510" s="7">
        <f t="shared" si="102"/>
        <v>4.5599999999999863E-2</v>
      </c>
      <c r="L510" s="25">
        <f t="shared" si="103"/>
        <v>1.2537461164114229E-2</v>
      </c>
      <c r="M510" s="7">
        <f t="shared" ca="1" si="92"/>
        <v>3.6371000000000002</v>
      </c>
      <c r="N510" s="7">
        <f t="shared" ca="1" si="94"/>
        <v>0</v>
      </c>
      <c r="O510" s="7">
        <f t="shared" ca="1" si="95"/>
        <v>0</v>
      </c>
      <c r="P510" s="7">
        <f t="shared" ca="1" si="96"/>
        <v>0</v>
      </c>
      <c r="Q510" s="25">
        <f t="shared" ca="1" si="97"/>
        <v>0</v>
      </c>
      <c r="R510" s="26">
        <f t="shared" ca="1" si="93"/>
        <v>5.4806730331970037E-4</v>
      </c>
      <c r="S510" s="27">
        <f t="shared" ca="1" si="104"/>
        <v>0</v>
      </c>
    </row>
    <row r="511" spans="5:19" x14ac:dyDescent="0.3">
      <c r="E511" s="24">
        <f t="shared" si="98"/>
        <v>510</v>
      </c>
      <c r="F511" s="108">
        <v>44204</v>
      </c>
      <c r="G511" s="109">
        <v>3.5823999999999998</v>
      </c>
      <c r="H511" s="28">
        <f t="shared" si="99"/>
        <v>3.6371000000000002</v>
      </c>
      <c r="I511" s="7">
        <f t="shared" si="100"/>
        <v>-5.4700000000000415E-2</v>
      </c>
      <c r="J511" s="7">
        <f t="shared" si="101"/>
        <v>2.9920900000000453E-3</v>
      </c>
      <c r="K511" s="7">
        <f t="shared" si="102"/>
        <v>5.4700000000000415E-2</v>
      </c>
      <c r="L511" s="25">
        <f t="shared" si="103"/>
        <v>1.5269093345243529E-2</v>
      </c>
      <c r="M511" s="7">
        <f t="shared" ca="1" si="92"/>
        <v>3.6675000000000004</v>
      </c>
      <c r="N511" s="7">
        <f t="shared" ca="1" si="94"/>
        <v>-8.510000000000062E-2</v>
      </c>
      <c r="O511" s="7">
        <f t="shared" ca="1" si="95"/>
        <v>7.2420100000001051E-3</v>
      </c>
      <c r="P511" s="7">
        <f t="shared" ca="1" si="96"/>
        <v>8.510000000000062E-2</v>
      </c>
      <c r="Q511" s="25">
        <f t="shared" ca="1" si="97"/>
        <v>2.3755024564537916E-2</v>
      </c>
      <c r="R511" s="26">
        <f t="shared" ca="1" si="93"/>
        <v>-8.4551932696680918E-2</v>
      </c>
      <c r="S511" s="27">
        <f t="shared" ca="1" si="104"/>
        <v>0</v>
      </c>
    </row>
    <row r="512" spans="5:19" x14ac:dyDescent="0.3">
      <c r="E512" s="24">
        <f t="shared" si="98"/>
        <v>511</v>
      </c>
      <c r="F512" s="108">
        <v>44207</v>
      </c>
      <c r="G512" s="109">
        <v>3.5276999999999998</v>
      </c>
      <c r="H512" s="28">
        <f t="shared" si="99"/>
        <v>3.5823999999999998</v>
      </c>
      <c r="I512" s="7">
        <f t="shared" si="100"/>
        <v>-5.4699999999999971E-2</v>
      </c>
      <c r="J512" s="7">
        <f t="shared" si="101"/>
        <v>2.9920899999999967E-3</v>
      </c>
      <c r="K512" s="7">
        <f t="shared" si="102"/>
        <v>5.4699999999999971E-2</v>
      </c>
      <c r="L512" s="25">
        <f t="shared" si="103"/>
        <v>1.5505853672364423E-2</v>
      </c>
      <c r="M512" s="7">
        <f t="shared" ca="1" si="92"/>
        <v>3.634066666666667</v>
      </c>
      <c r="N512" s="7">
        <f t="shared" ca="1" si="94"/>
        <v>-0.10636666666666716</v>
      </c>
      <c r="O512" s="7">
        <f t="shared" ca="1" si="95"/>
        <v>1.1313867777777884E-2</v>
      </c>
      <c r="P512" s="7">
        <f t="shared" ca="1" si="96"/>
        <v>0.10636666666666716</v>
      </c>
      <c r="Q512" s="25">
        <f t="shared" ca="1" si="97"/>
        <v>3.0151845867468087E-2</v>
      </c>
      <c r="R512" s="26">
        <f t="shared" ca="1" si="93"/>
        <v>-0.10581859936334746</v>
      </c>
      <c r="S512" s="27">
        <f t="shared" ca="1" si="104"/>
        <v>0</v>
      </c>
    </row>
    <row r="513" spans="5:19" x14ac:dyDescent="0.3">
      <c r="E513" s="24">
        <f t="shared" si="98"/>
        <v>512</v>
      </c>
      <c r="F513" s="108">
        <v>44208</v>
      </c>
      <c r="G513" s="109">
        <v>3.6553</v>
      </c>
      <c r="H513" s="28">
        <f t="shared" si="99"/>
        <v>3.5276999999999998</v>
      </c>
      <c r="I513" s="7">
        <f t="shared" si="100"/>
        <v>0.12760000000000016</v>
      </c>
      <c r="J513" s="7">
        <f t="shared" si="101"/>
        <v>1.6281760000000041E-2</v>
      </c>
      <c r="K513" s="7">
        <f t="shared" si="102"/>
        <v>0.12760000000000016</v>
      </c>
      <c r="L513" s="25">
        <f t="shared" si="103"/>
        <v>3.4908215467950691E-2</v>
      </c>
      <c r="M513" s="7">
        <f t="shared" ca="1" si="92"/>
        <v>3.5823999999999998</v>
      </c>
      <c r="N513" s="7">
        <f t="shared" ca="1" si="94"/>
        <v>7.2900000000000187E-2</v>
      </c>
      <c r="O513" s="7">
        <f t="shared" ca="1" si="95"/>
        <v>5.3144100000000272E-3</v>
      </c>
      <c r="P513" s="7">
        <f t="shared" ca="1" si="96"/>
        <v>7.2900000000000187E-2</v>
      </c>
      <c r="Q513" s="25">
        <f t="shared" ca="1" si="97"/>
        <v>1.994364347659568E-2</v>
      </c>
      <c r="R513" s="26">
        <f t="shared" ca="1" si="93"/>
        <v>7.3448067303319889E-2</v>
      </c>
      <c r="S513" s="27">
        <f t="shared" ca="1" si="104"/>
        <v>1</v>
      </c>
    </row>
    <row r="514" spans="5:19" x14ac:dyDescent="0.3">
      <c r="E514" s="24">
        <f t="shared" si="98"/>
        <v>513</v>
      </c>
      <c r="F514" s="108">
        <v>44209</v>
      </c>
      <c r="G514" s="109">
        <v>3.6280000000000001</v>
      </c>
      <c r="H514" s="28">
        <f t="shared" si="99"/>
        <v>3.6553</v>
      </c>
      <c r="I514" s="7">
        <f t="shared" si="100"/>
        <v>-2.729999999999988E-2</v>
      </c>
      <c r="J514" s="7">
        <f t="shared" si="101"/>
        <v>7.452899999999934E-4</v>
      </c>
      <c r="K514" s="7">
        <f t="shared" si="102"/>
        <v>2.729999999999988E-2</v>
      </c>
      <c r="L514" s="25">
        <f t="shared" si="103"/>
        <v>7.5248070562292943E-3</v>
      </c>
      <c r="M514" s="7">
        <f t="shared" ref="M514:M577" ca="1" si="105">IF(E514&lt;=span,G514,AVERAGE(OFFSET(G514,-span,0,span,1)))</f>
        <v>3.5884666666666667</v>
      </c>
      <c r="N514" s="7">
        <f t="shared" ca="1" si="94"/>
        <v>3.953333333333342E-2</v>
      </c>
      <c r="O514" s="7">
        <f t="shared" ca="1" si="95"/>
        <v>1.5628844444444514E-3</v>
      </c>
      <c r="P514" s="7">
        <f t="shared" ca="1" si="96"/>
        <v>3.953333333333342E-2</v>
      </c>
      <c r="Q514" s="25">
        <f t="shared" ca="1" si="97"/>
        <v>1.0896729143697194E-2</v>
      </c>
      <c r="R514" s="26">
        <f t="shared" ref="R514:R577" ca="1" si="106">N514-AVERAGE(ErorrMA)</f>
        <v>4.0081400636653122E-2</v>
      </c>
      <c r="S514" s="27">
        <f t="shared" ca="1" si="104"/>
        <v>0</v>
      </c>
    </row>
    <row r="515" spans="5:19" x14ac:dyDescent="0.3">
      <c r="E515" s="24">
        <f t="shared" si="98"/>
        <v>514</v>
      </c>
      <c r="F515" s="108">
        <v>44210</v>
      </c>
      <c r="G515" s="109">
        <v>3.7282000000000002</v>
      </c>
      <c r="H515" s="28">
        <f t="shared" si="99"/>
        <v>3.6280000000000001</v>
      </c>
      <c r="I515" s="7">
        <f t="shared" si="100"/>
        <v>0.10020000000000007</v>
      </c>
      <c r="J515" s="7">
        <f t="shared" si="101"/>
        <v>1.0040040000000014E-2</v>
      </c>
      <c r="K515" s="7">
        <f t="shared" si="102"/>
        <v>0.10020000000000007</v>
      </c>
      <c r="L515" s="25">
        <f t="shared" si="103"/>
        <v>2.6876240545035155E-2</v>
      </c>
      <c r="M515" s="7">
        <f t="shared" ca="1" si="105"/>
        <v>3.6036666666666668</v>
      </c>
      <c r="N515" s="7">
        <f t="shared" ref="N515:N578" ca="1" si="107">G515-M515</f>
        <v>0.12453333333333338</v>
      </c>
      <c r="O515" s="7">
        <f t="shared" ref="O515:O578" ca="1" si="108">N515^2</f>
        <v>1.5508551111111124E-2</v>
      </c>
      <c r="P515" s="7">
        <f t="shared" ref="P515:P578" ca="1" si="109">ABS(N515)</f>
        <v>0.12453333333333338</v>
      </c>
      <c r="Q515" s="25">
        <f t="shared" ref="Q515:Q578" ca="1" si="110">P515/G515</f>
        <v>3.3403072081254592E-2</v>
      </c>
      <c r="R515" s="26">
        <f t="shared" ca="1" si="106"/>
        <v>0.12508140063665307</v>
      </c>
      <c r="S515" s="27">
        <f t="shared" ca="1" si="104"/>
        <v>0</v>
      </c>
    </row>
    <row r="516" spans="5:19" x14ac:dyDescent="0.3">
      <c r="E516" s="24">
        <f t="shared" ref="E516:E579" si="111">E515+1</f>
        <v>515</v>
      </c>
      <c r="F516" s="108">
        <v>44211</v>
      </c>
      <c r="G516" s="109">
        <v>3.7191000000000001</v>
      </c>
      <c r="H516" s="28">
        <f t="shared" ref="H516:H579" si="112">G515</f>
        <v>3.7282000000000002</v>
      </c>
      <c r="I516" s="7">
        <f t="shared" ref="I516:I579" si="113">(G516-H516)</f>
        <v>-9.100000000000108E-3</v>
      </c>
      <c r="J516" s="7">
        <f t="shared" ref="J516:J579" si="114">I516^2</f>
        <v>8.2810000000001967E-5</v>
      </c>
      <c r="K516" s="7">
        <f t="shared" ref="K516:K579" si="115">ABS(I516)</f>
        <v>9.100000000000108E-3</v>
      </c>
      <c r="L516" s="25">
        <f t="shared" ref="L516:L579" si="116">K516/G516</f>
        <v>2.4468285337850846E-3</v>
      </c>
      <c r="M516" s="7">
        <f t="shared" ca="1" si="105"/>
        <v>3.6705000000000005</v>
      </c>
      <c r="N516" s="7">
        <f t="shared" ca="1" si="107"/>
        <v>4.8599999999999532E-2</v>
      </c>
      <c r="O516" s="7">
        <f t="shared" ca="1" si="108"/>
        <v>2.3619599999999547E-3</v>
      </c>
      <c r="P516" s="7">
        <f t="shared" ca="1" si="109"/>
        <v>4.8599999999999532E-2</v>
      </c>
      <c r="Q516" s="25">
        <f t="shared" ca="1" si="110"/>
        <v>1.306767766395083E-2</v>
      </c>
      <c r="R516" s="26">
        <f t="shared" ca="1" si="106"/>
        <v>4.9148067303319234E-2</v>
      </c>
      <c r="S516" s="27">
        <f t="shared" ref="S516:S579" ca="1" si="117">IF(N515*N516&lt;0,1,0)</f>
        <v>0</v>
      </c>
    </row>
    <row r="517" spans="5:19" x14ac:dyDescent="0.3">
      <c r="E517" s="24">
        <f t="shared" si="111"/>
        <v>516</v>
      </c>
      <c r="F517" s="108">
        <v>44215</v>
      </c>
      <c r="G517" s="109">
        <v>3.7646999999999999</v>
      </c>
      <c r="H517" s="28">
        <f t="shared" si="112"/>
        <v>3.7191000000000001</v>
      </c>
      <c r="I517" s="7">
        <f t="shared" si="113"/>
        <v>4.5599999999999863E-2</v>
      </c>
      <c r="J517" s="7">
        <f t="shared" si="114"/>
        <v>2.0793599999999876E-3</v>
      </c>
      <c r="K517" s="7">
        <f t="shared" si="115"/>
        <v>4.5599999999999863E-2</v>
      </c>
      <c r="L517" s="25">
        <f t="shared" si="116"/>
        <v>1.2112518925810785E-2</v>
      </c>
      <c r="M517" s="7">
        <f t="shared" ca="1" si="105"/>
        <v>3.6917666666666666</v>
      </c>
      <c r="N517" s="7">
        <f t="shared" ca="1" si="107"/>
        <v>7.2933333333333294E-2</v>
      </c>
      <c r="O517" s="7">
        <f t="shared" ca="1" si="108"/>
        <v>5.3192711111111051E-3</v>
      </c>
      <c r="P517" s="7">
        <f t="shared" ca="1" si="109"/>
        <v>7.2933333333333294E-2</v>
      </c>
      <c r="Q517" s="25">
        <f t="shared" ca="1" si="110"/>
        <v>1.9372946936896247E-2</v>
      </c>
      <c r="R517" s="26">
        <f t="shared" ca="1" si="106"/>
        <v>7.3481400636652996E-2</v>
      </c>
      <c r="S517" s="27">
        <f t="shared" ca="1" si="117"/>
        <v>0</v>
      </c>
    </row>
    <row r="518" spans="5:19" x14ac:dyDescent="0.3">
      <c r="E518" s="24">
        <f t="shared" si="111"/>
        <v>517</v>
      </c>
      <c r="F518" s="108">
        <v>44216</v>
      </c>
      <c r="G518" s="109">
        <v>3.8285</v>
      </c>
      <c r="H518" s="28">
        <f t="shared" si="112"/>
        <v>3.7646999999999999</v>
      </c>
      <c r="I518" s="7">
        <f t="shared" si="113"/>
        <v>6.3800000000000079E-2</v>
      </c>
      <c r="J518" s="7">
        <f t="shared" si="114"/>
        <v>4.0704400000000102E-3</v>
      </c>
      <c r="K518" s="7">
        <f t="shared" si="115"/>
        <v>6.3800000000000079E-2</v>
      </c>
      <c r="L518" s="25">
        <f t="shared" si="116"/>
        <v>1.6664490009141983E-2</v>
      </c>
      <c r="M518" s="7">
        <f t="shared" ca="1" si="105"/>
        <v>3.7373333333333334</v>
      </c>
      <c r="N518" s="7">
        <f t="shared" ca="1" si="107"/>
        <v>9.1166666666666618E-2</v>
      </c>
      <c r="O518" s="7">
        <f t="shared" ca="1" si="108"/>
        <v>8.3113611111111027E-3</v>
      </c>
      <c r="P518" s="7">
        <f t="shared" ca="1" si="109"/>
        <v>9.1166666666666618E-2</v>
      </c>
      <c r="Q518" s="25">
        <f t="shared" ca="1" si="110"/>
        <v>2.3812633320273377E-2</v>
      </c>
      <c r="R518" s="26">
        <f t="shared" ca="1" si="106"/>
        <v>9.171473396998632E-2</v>
      </c>
      <c r="S518" s="27">
        <f t="shared" ca="1" si="117"/>
        <v>0</v>
      </c>
    </row>
    <row r="519" spans="5:19" x14ac:dyDescent="0.3">
      <c r="E519" s="24">
        <f t="shared" si="111"/>
        <v>518</v>
      </c>
      <c r="F519" s="108">
        <v>44217</v>
      </c>
      <c r="G519" s="109">
        <v>3.8466999999999998</v>
      </c>
      <c r="H519" s="28">
        <f t="shared" si="112"/>
        <v>3.8285</v>
      </c>
      <c r="I519" s="7">
        <f t="shared" si="113"/>
        <v>1.8199999999999772E-2</v>
      </c>
      <c r="J519" s="7">
        <f t="shared" si="114"/>
        <v>3.3123999999999171E-4</v>
      </c>
      <c r="K519" s="7">
        <f t="shared" si="115"/>
        <v>1.8199999999999772E-2</v>
      </c>
      <c r="L519" s="25">
        <f t="shared" si="116"/>
        <v>4.7313281514024417E-3</v>
      </c>
      <c r="M519" s="7">
        <f t="shared" ca="1" si="105"/>
        <v>3.7707666666666668</v>
      </c>
      <c r="N519" s="7">
        <f t="shared" ca="1" si="107"/>
        <v>7.5933333333332964E-2</v>
      </c>
      <c r="O519" s="7">
        <f t="shared" ca="1" si="108"/>
        <v>5.7658711111110549E-3</v>
      </c>
      <c r="P519" s="7">
        <f t="shared" ca="1" si="109"/>
        <v>7.5933333333332964E-2</v>
      </c>
      <c r="Q519" s="25">
        <f t="shared" ca="1" si="110"/>
        <v>1.9739863606034514E-2</v>
      </c>
      <c r="R519" s="26">
        <f t="shared" ca="1" si="106"/>
        <v>7.6481400636652666E-2</v>
      </c>
      <c r="S519" s="27">
        <f t="shared" ca="1" si="117"/>
        <v>0</v>
      </c>
    </row>
    <row r="520" spans="5:19" x14ac:dyDescent="0.3">
      <c r="E520" s="24">
        <f t="shared" si="111"/>
        <v>519</v>
      </c>
      <c r="F520" s="108">
        <v>44218</v>
      </c>
      <c r="G520" s="109">
        <v>3.8285</v>
      </c>
      <c r="H520" s="28">
        <f t="shared" si="112"/>
        <v>3.8466999999999998</v>
      </c>
      <c r="I520" s="7">
        <f t="shared" si="113"/>
        <v>-1.8199999999999772E-2</v>
      </c>
      <c r="J520" s="7">
        <f t="shared" si="114"/>
        <v>3.3123999999999171E-4</v>
      </c>
      <c r="K520" s="7">
        <f t="shared" si="115"/>
        <v>1.8199999999999772E-2</v>
      </c>
      <c r="L520" s="25">
        <f t="shared" si="116"/>
        <v>4.753820033955798E-3</v>
      </c>
      <c r="M520" s="7">
        <f t="shared" ca="1" si="105"/>
        <v>3.8132999999999999</v>
      </c>
      <c r="N520" s="7">
        <f t="shared" ca="1" si="107"/>
        <v>1.5200000000000102E-2</v>
      </c>
      <c r="O520" s="7">
        <f t="shared" ca="1" si="108"/>
        <v>2.310400000000031E-4</v>
      </c>
      <c r="P520" s="7">
        <f t="shared" ca="1" si="109"/>
        <v>1.5200000000000102E-2</v>
      </c>
      <c r="Q520" s="25">
        <f t="shared" ca="1" si="110"/>
        <v>3.9702233250620616E-3</v>
      </c>
      <c r="R520" s="26">
        <f t="shared" ca="1" si="106"/>
        <v>1.5748067303319804E-2</v>
      </c>
      <c r="S520" s="27">
        <f t="shared" ca="1" si="117"/>
        <v>0</v>
      </c>
    </row>
    <row r="521" spans="5:19" x14ac:dyDescent="0.3">
      <c r="E521" s="24">
        <f t="shared" si="111"/>
        <v>520</v>
      </c>
      <c r="F521" s="108">
        <v>44221</v>
      </c>
      <c r="G521" s="109">
        <v>4.4210000000000003</v>
      </c>
      <c r="H521" s="28">
        <f t="shared" si="112"/>
        <v>3.8285</v>
      </c>
      <c r="I521" s="7">
        <f t="shared" si="113"/>
        <v>0.59250000000000025</v>
      </c>
      <c r="J521" s="7">
        <f t="shared" si="114"/>
        <v>0.35105625000000029</v>
      </c>
      <c r="K521" s="7">
        <f t="shared" si="115"/>
        <v>0.59250000000000025</v>
      </c>
      <c r="L521" s="25">
        <f t="shared" si="116"/>
        <v>0.13401945261253115</v>
      </c>
      <c r="M521" s="7">
        <f t="shared" ca="1" si="105"/>
        <v>3.8345666666666669</v>
      </c>
      <c r="N521" s="7">
        <f t="shared" ca="1" si="107"/>
        <v>0.58643333333333336</v>
      </c>
      <c r="O521" s="7">
        <f t="shared" ca="1" si="108"/>
        <v>0.3439040544444445</v>
      </c>
      <c r="P521" s="7">
        <f t="shared" ca="1" si="109"/>
        <v>0.58643333333333336</v>
      </c>
      <c r="Q521" s="25">
        <f t="shared" ca="1" si="110"/>
        <v>0.13264721405413557</v>
      </c>
      <c r="R521" s="26">
        <f t="shared" ca="1" si="106"/>
        <v>0.58698140063665305</v>
      </c>
      <c r="S521" s="27">
        <f t="shared" ca="1" si="117"/>
        <v>0</v>
      </c>
    </row>
    <row r="522" spans="5:19" x14ac:dyDescent="0.3">
      <c r="E522" s="24">
        <f t="shared" si="111"/>
        <v>521</v>
      </c>
      <c r="F522" s="108">
        <v>44222</v>
      </c>
      <c r="G522" s="109">
        <v>4.3116000000000003</v>
      </c>
      <c r="H522" s="28">
        <f t="shared" si="112"/>
        <v>4.4210000000000003</v>
      </c>
      <c r="I522" s="7">
        <f t="shared" si="113"/>
        <v>-0.10939999999999994</v>
      </c>
      <c r="J522" s="7">
        <f t="shared" si="114"/>
        <v>1.1968359999999987E-2</v>
      </c>
      <c r="K522" s="7">
        <f t="shared" si="115"/>
        <v>0.10939999999999994</v>
      </c>
      <c r="L522" s="25">
        <f t="shared" si="116"/>
        <v>2.5373411262640304E-2</v>
      </c>
      <c r="M522" s="7">
        <f t="shared" ca="1" si="105"/>
        <v>4.0320666666666662</v>
      </c>
      <c r="N522" s="7">
        <f t="shared" ca="1" si="107"/>
        <v>0.27953333333333408</v>
      </c>
      <c r="O522" s="7">
        <f t="shared" ca="1" si="108"/>
        <v>7.8138884444444862E-2</v>
      </c>
      <c r="P522" s="7">
        <f t="shared" ca="1" si="109"/>
        <v>0.27953333333333408</v>
      </c>
      <c r="Q522" s="25">
        <f t="shared" ca="1" si="110"/>
        <v>6.4832854006246887E-2</v>
      </c>
      <c r="R522" s="26">
        <f t="shared" ca="1" si="106"/>
        <v>0.28008140063665377</v>
      </c>
      <c r="S522" s="27">
        <f t="shared" ca="1" si="117"/>
        <v>0</v>
      </c>
    </row>
    <row r="523" spans="5:19" x14ac:dyDescent="0.3">
      <c r="E523" s="24">
        <f t="shared" si="111"/>
        <v>522</v>
      </c>
      <c r="F523" s="108">
        <v>44223</v>
      </c>
      <c r="G523" s="109">
        <v>5.9706999999999999</v>
      </c>
      <c r="H523" s="28">
        <f t="shared" si="112"/>
        <v>4.3116000000000003</v>
      </c>
      <c r="I523" s="7">
        <f t="shared" si="113"/>
        <v>1.6590999999999996</v>
      </c>
      <c r="J523" s="7">
        <f t="shared" si="114"/>
        <v>2.7526128099999987</v>
      </c>
      <c r="K523" s="7">
        <f t="shared" si="115"/>
        <v>1.6590999999999996</v>
      </c>
      <c r="L523" s="25">
        <f t="shared" si="116"/>
        <v>0.27787361615890926</v>
      </c>
      <c r="M523" s="7">
        <f t="shared" ca="1" si="105"/>
        <v>4.1870333333333338</v>
      </c>
      <c r="N523" s="7">
        <f t="shared" ca="1" si="107"/>
        <v>1.7836666666666661</v>
      </c>
      <c r="O523" s="7">
        <f t="shared" ca="1" si="108"/>
        <v>3.1814667777777754</v>
      </c>
      <c r="P523" s="7">
        <f t="shared" ca="1" si="109"/>
        <v>1.7836666666666661</v>
      </c>
      <c r="Q523" s="25">
        <f t="shared" ca="1" si="110"/>
        <v>0.29873660821455877</v>
      </c>
      <c r="R523" s="26">
        <f t="shared" ca="1" si="106"/>
        <v>1.7842147339699859</v>
      </c>
      <c r="S523" s="27">
        <f t="shared" ca="1" si="117"/>
        <v>0</v>
      </c>
    </row>
    <row r="524" spans="5:19" x14ac:dyDescent="0.3">
      <c r="E524" s="24">
        <f t="shared" si="111"/>
        <v>523</v>
      </c>
      <c r="F524" s="108">
        <v>44224</v>
      </c>
      <c r="G524" s="109">
        <v>4.2751999999999999</v>
      </c>
      <c r="H524" s="28">
        <f t="shared" si="112"/>
        <v>5.9706999999999999</v>
      </c>
      <c r="I524" s="7">
        <f t="shared" si="113"/>
        <v>-1.6955</v>
      </c>
      <c r="J524" s="7">
        <f t="shared" si="114"/>
        <v>2.8747202500000002</v>
      </c>
      <c r="K524" s="7">
        <f t="shared" si="115"/>
        <v>1.6955</v>
      </c>
      <c r="L524" s="25">
        <f t="shared" si="116"/>
        <v>0.39658963323353297</v>
      </c>
      <c r="M524" s="7">
        <f t="shared" ca="1" si="105"/>
        <v>4.9011000000000005</v>
      </c>
      <c r="N524" s="7">
        <f t="shared" ca="1" si="107"/>
        <v>-0.62590000000000057</v>
      </c>
      <c r="O524" s="7">
        <f t="shared" ca="1" si="108"/>
        <v>0.39175081000000073</v>
      </c>
      <c r="P524" s="7">
        <f t="shared" ca="1" si="109"/>
        <v>0.62590000000000057</v>
      </c>
      <c r="Q524" s="25">
        <f t="shared" ca="1" si="110"/>
        <v>0.14640250748503009</v>
      </c>
      <c r="R524" s="26">
        <f t="shared" ca="1" si="106"/>
        <v>-0.62535193269668088</v>
      </c>
      <c r="S524" s="27">
        <f t="shared" ca="1" si="117"/>
        <v>1</v>
      </c>
    </row>
    <row r="525" spans="5:19" x14ac:dyDescent="0.3">
      <c r="E525" s="24">
        <f t="shared" si="111"/>
        <v>524</v>
      </c>
      <c r="F525" s="108">
        <v>44225</v>
      </c>
      <c r="G525" s="109">
        <v>4.1566999999999998</v>
      </c>
      <c r="H525" s="28">
        <f t="shared" si="112"/>
        <v>4.2751999999999999</v>
      </c>
      <c r="I525" s="7">
        <f t="shared" si="113"/>
        <v>-0.11850000000000005</v>
      </c>
      <c r="J525" s="7">
        <f t="shared" si="114"/>
        <v>1.4042250000000011E-2</v>
      </c>
      <c r="K525" s="7">
        <f t="shared" si="115"/>
        <v>0.11850000000000005</v>
      </c>
      <c r="L525" s="25">
        <f t="shared" si="116"/>
        <v>2.8508191594293564E-2</v>
      </c>
      <c r="M525" s="7">
        <f t="shared" ca="1" si="105"/>
        <v>4.8525</v>
      </c>
      <c r="N525" s="7">
        <f t="shared" ca="1" si="107"/>
        <v>-0.6958000000000002</v>
      </c>
      <c r="O525" s="7">
        <f t="shared" ca="1" si="108"/>
        <v>0.48413764000000026</v>
      </c>
      <c r="P525" s="7">
        <f t="shared" ca="1" si="109"/>
        <v>0.6958000000000002</v>
      </c>
      <c r="Q525" s="25">
        <f t="shared" ca="1" si="110"/>
        <v>0.16739240262708405</v>
      </c>
      <c r="R525" s="26">
        <f t="shared" ca="1" si="106"/>
        <v>-0.69525193269668051</v>
      </c>
      <c r="S525" s="27">
        <f t="shared" ca="1" si="117"/>
        <v>0</v>
      </c>
    </row>
    <row r="526" spans="5:19" x14ac:dyDescent="0.3">
      <c r="E526" s="24">
        <f t="shared" si="111"/>
        <v>525</v>
      </c>
      <c r="F526" s="108">
        <v>44228</v>
      </c>
      <c r="G526" s="109">
        <v>4.4574999999999996</v>
      </c>
      <c r="H526" s="28">
        <f t="shared" si="112"/>
        <v>4.1566999999999998</v>
      </c>
      <c r="I526" s="7">
        <f t="shared" si="113"/>
        <v>0.30079999999999973</v>
      </c>
      <c r="J526" s="7">
        <f t="shared" si="114"/>
        <v>9.0480639999999835E-2</v>
      </c>
      <c r="K526" s="7">
        <f t="shared" si="115"/>
        <v>0.30079999999999973</v>
      </c>
      <c r="L526" s="25">
        <f t="shared" si="116"/>
        <v>6.748177229388666E-2</v>
      </c>
      <c r="M526" s="7">
        <f t="shared" ca="1" si="105"/>
        <v>4.8008666666666668</v>
      </c>
      <c r="N526" s="7">
        <f t="shared" ca="1" si="107"/>
        <v>-0.34336666666666726</v>
      </c>
      <c r="O526" s="7">
        <f t="shared" ca="1" si="108"/>
        <v>0.11790066777777819</v>
      </c>
      <c r="P526" s="7">
        <f t="shared" ca="1" si="109"/>
        <v>0.34336666666666726</v>
      </c>
      <c r="Q526" s="25">
        <f t="shared" ca="1" si="110"/>
        <v>7.7031220788932653E-2</v>
      </c>
      <c r="R526" s="26">
        <f t="shared" ca="1" si="106"/>
        <v>-0.34281859936334758</v>
      </c>
      <c r="S526" s="27">
        <f t="shared" ca="1" si="117"/>
        <v>0</v>
      </c>
    </row>
    <row r="527" spans="5:19" x14ac:dyDescent="0.3">
      <c r="E527" s="24">
        <f t="shared" si="111"/>
        <v>526</v>
      </c>
      <c r="F527" s="108">
        <v>44229</v>
      </c>
      <c r="G527" s="109">
        <v>4.1292999999999997</v>
      </c>
      <c r="H527" s="28">
        <f t="shared" si="112"/>
        <v>4.4574999999999996</v>
      </c>
      <c r="I527" s="7">
        <f t="shared" si="113"/>
        <v>-0.32819999999999983</v>
      </c>
      <c r="J527" s="7">
        <f t="shared" si="114"/>
        <v>0.10771523999999988</v>
      </c>
      <c r="K527" s="7">
        <f t="shared" si="115"/>
        <v>0.32819999999999983</v>
      </c>
      <c r="L527" s="25">
        <f t="shared" si="116"/>
        <v>7.9480783667933999E-2</v>
      </c>
      <c r="M527" s="7">
        <f t="shared" ca="1" si="105"/>
        <v>4.2964666666666664</v>
      </c>
      <c r="N527" s="7">
        <f t="shared" ca="1" si="107"/>
        <v>-0.16716666666666669</v>
      </c>
      <c r="O527" s="7">
        <f t="shared" ca="1" si="108"/>
        <v>2.7944694444444449E-2</v>
      </c>
      <c r="P527" s="7">
        <f t="shared" ca="1" si="109"/>
        <v>0.16716666666666669</v>
      </c>
      <c r="Q527" s="25">
        <f t="shared" ca="1" si="110"/>
        <v>4.0483052010429538E-2</v>
      </c>
      <c r="R527" s="26">
        <f t="shared" ca="1" si="106"/>
        <v>-0.166618599363347</v>
      </c>
      <c r="S527" s="27">
        <f t="shared" ca="1" si="117"/>
        <v>0</v>
      </c>
    </row>
    <row r="528" spans="5:19" x14ac:dyDescent="0.3">
      <c r="E528" s="24">
        <f t="shared" si="111"/>
        <v>527</v>
      </c>
      <c r="F528" s="108">
        <v>44230</v>
      </c>
      <c r="G528" s="109">
        <v>4.2843</v>
      </c>
      <c r="H528" s="28">
        <f t="shared" si="112"/>
        <v>4.1292999999999997</v>
      </c>
      <c r="I528" s="7">
        <f t="shared" si="113"/>
        <v>0.15500000000000025</v>
      </c>
      <c r="J528" s="7">
        <f t="shared" si="114"/>
        <v>2.4025000000000078E-2</v>
      </c>
      <c r="K528" s="7">
        <f t="shared" si="115"/>
        <v>0.15500000000000025</v>
      </c>
      <c r="L528" s="25">
        <f t="shared" si="116"/>
        <v>3.6178605606516874E-2</v>
      </c>
      <c r="M528" s="7">
        <f t="shared" ca="1" si="105"/>
        <v>4.2478333333333333</v>
      </c>
      <c r="N528" s="7">
        <f t="shared" ca="1" si="107"/>
        <v>3.6466666666666647E-2</v>
      </c>
      <c r="O528" s="7">
        <f t="shared" ca="1" si="108"/>
        <v>1.3298177777777763E-3</v>
      </c>
      <c r="P528" s="7">
        <f t="shared" ca="1" si="109"/>
        <v>3.6466666666666647E-2</v>
      </c>
      <c r="Q528" s="25">
        <f t="shared" ca="1" si="110"/>
        <v>8.5116977491461032E-3</v>
      </c>
      <c r="R528" s="26">
        <f t="shared" ca="1" si="106"/>
        <v>3.7014733969986349E-2</v>
      </c>
      <c r="S528" s="27">
        <f t="shared" ca="1" si="117"/>
        <v>1</v>
      </c>
    </row>
    <row r="529" spans="5:19" x14ac:dyDescent="0.3">
      <c r="E529" s="24">
        <f t="shared" si="111"/>
        <v>528</v>
      </c>
      <c r="F529" s="108">
        <v>44231</v>
      </c>
      <c r="G529" s="109">
        <v>3.9834999999999998</v>
      </c>
      <c r="H529" s="28">
        <f t="shared" si="112"/>
        <v>4.2843</v>
      </c>
      <c r="I529" s="7">
        <f t="shared" si="113"/>
        <v>-0.30080000000000018</v>
      </c>
      <c r="J529" s="7">
        <f t="shared" si="114"/>
        <v>9.0480640000000112E-2</v>
      </c>
      <c r="K529" s="7">
        <f t="shared" si="115"/>
        <v>0.30080000000000018</v>
      </c>
      <c r="L529" s="25">
        <f t="shared" si="116"/>
        <v>7.5511484875109877E-2</v>
      </c>
      <c r="M529" s="7">
        <f t="shared" ca="1" si="105"/>
        <v>4.2903666666666664</v>
      </c>
      <c r="N529" s="7">
        <f t="shared" ca="1" si="107"/>
        <v>-0.30686666666666662</v>
      </c>
      <c r="O529" s="7">
        <f t="shared" ca="1" si="108"/>
        <v>9.4167151111111083E-2</v>
      </c>
      <c r="P529" s="7">
        <f t="shared" ca="1" si="109"/>
        <v>0.30686666666666662</v>
      </c>
      <c r="Q529" s="25">
        <f t="shared" ca="1" si="110"/>
        <v>7.7034433705702676E-2</v>
      </c>
      <c r="R529" s="26">
        <f t="shared" ca="1" si="106"/>
        <v>-0.30631859936334693</v>
      </c>
      <c r="S529" s="27">
        <f t="shared" ca="1" si="117"/>
        <v>1</v>
      </c>
    </row>
    <row r="530" spans="5:19" x14ac:dyDescent="0.3">
      <c r="E530" s="24">
        <f t="shared" si="111"/>
        <v>529</v>
      </c>
      <c r="F530" s="108">
        <v>44232</v>
      </c>
      <c r="G530" s="109">
        <v>3.8466999999999998</v>
      </c>
      <c r="H530" s="28">
        <f t="shared" si="112"/>
        <v>3.9834999999999998</v>
      </c>
      <c r="I530" s="7">
        <f t="shared" si="113"/>
        <v>-0.13680000000000003</v>
      </c>
      <c r="J530" s="7">
        <f t="shared" si="114"/>
        <v>1.871424000000001E-2</v>
      </c>
      <c r="K530" s="7">
        <f t="shared" si="115"/>
        <v>0.13680000000000003</v>
      </c>
      <c r="L530" s="25">
        <f t="shared" si="116"/>
        <v>3.5562950061091336E-2</v>
      </c>
      <c r="M530" s="7">
        <f t="shared" ca="1" si="105"/>
        <v>4.1323666666666661</v>
      </c>
      <c r="N530" s="7">
        <f t="shared" ca="1" si="107"/>
        <v>-0.28566666666666629</v>
      </c>
      <c r="O530" s="7">
        <f t="shared" ca="1" si="108"/>
        <v>8.1605444444444231E-2</v>
      </c>
      <c r="P530" s="7">
        <f t="shared" ca="1" si="109"/>
        <v>0.28566666666666629</v>
      </c>
      <c r="Q530" s="25">
        <f t="shared" ca="1" si="110"/>
        <v>7.4262788017434758E-2</v>
      </c>
      <c r="R530" s="26">
        <f t="shared" ca="1" si="106"/>
        <v>-0.2851185993633466</v>
      </c>
      <c r="S530" s="27">
        <f t="shared" ca="1" si="117"/>
        <v>0</v>
      </c>
    </row>
    <row r="531" spans="5:19" x14ac:dyDescent="0.3">
      <c r="E531" s="24">
        <f t="shared" si="111"/>
        <v>530</v>
      </c>
      <c r="F531" s="108">
        <v>44235</v>
      </c>
      <c r="G531" s="109">
        <v>3.8832</v>
      </c>
      <c r="H531" s="28">
        <f t="shared" si="112"/>
        <v>3.8466999999999998</v>
      </c>
      <c r="I531" s="7">
        <f t="shared" si="113"/>
        <v>3.6500000000000199E-2</v>
      </c>
      <c r="J531" s="7">
        <f t="shared" si="114"/>
        <v>1.3322500000000146E-3</v>
      </c>
      <c r="K531" s="7">
        <f t="shared" si="115"/>
        <v>3.6500000000000199E-2</v>
      </c>
      <c r="L531" s="25">
        <f t="shared" si="116"/>
        <v>9.3994643592913568E-3</v>
      </c>
      <c r="M531" s="7">
        <f t="shared" ca="1" si="105"/>
        <v>4.0381666666666662</v>
      </c>
      <c r="N531" s="7">
        <f t="shared" ca="1" si="107"/>
        <v>-0.15496666666666625</v>
      </c>
      <c r="O531" s="7">
        <f t="shared" ca="1" si="108"/>
        <v>2.4014667777777651E-2</v>
      </c>
      <c r="P531" s="7">
        <f t="shared" ca="1" si="109"/>
        <v>0.15496666666666625</v>
      </c>
      <c r="Q531" s="25">
        <f t="shared" ca="1" si="110"/>
        <v>3.9906949594835768E-2</v>
      </c>
      <c r="R531" s="26">
        <f t="shared" ca="1" si="106"/>
        <v>-0.15441859936334656</v>
      </c>
      <c r="S531" s="27">
        <f t="shared" ca="1" si="117"/>
        <v>0</v>
      </c>
    </row>
    <row r="532" spans="5:19" x14ac:dyDescent="0.3">
      <c r="E532" s="24">
        <f t="shared" si="111"/>
        <v>531</v>
      </c>
      <c r="F532" s="108">
        <v>44236</v>
      </c>
      <c r="G532" s="109">
        <v>3.8193999999999999</v>
      </c>
      <c r="H532" s="28">
        <f t="shared" si="112"/>
        <v>3.8832</v>
      </c>
      <c r="I532" s="7">
        <f t="shared" si="113"/>
        <v>-6.3800000000000079E-2</v>
      </c>
      <c r="J532" s="7">
        <f t="shared" si="114"/>
        <v>4.0704400000000102E-3</v>
      </c>
      <c r="K532" s="7">
        <f t="shared" si="115"/>
        <v>6.3800000000000079E-2</v>
      </c>
      <c r="L532" s="25">
        <f t="shared" si="116"/>
        <v>1.6704194376080034E-2</v>
      </c>
      <c r="M532" s="7">
        <f t="shared" ca="1" si="105"/>
        <v>3.9044666666666665</v>
      </c>
      <c r="N532" s="7">
        <f t="shared" ca="1" si="107"/>
        <v>-8.5066666666666624E-2</v>
      </c>
      <c r="O532" s="7">
        <f t="shared" ca="1" si="108"/>
        <v>7.2363377777777708E-3</v>
      </c>
      <c r="P532" s="7">
        <f t="shared" ca="1" si="109"/>
        <v>8.5066666666666624E-2</v>
      </c>
      <c r="Q532" s="25">
        <f t="shared" ca="1" si="110"/>
        <v>2.2272259168106674E-2</v>
      </c>
      <c r="R532" s="26">
        <f t="shared" ca="1" si="106"/>
        <v>-8.4518599363346922E-2</v>
      </c>
      <c r="S532" s="27">
        <f t="shared" ca="1" si="117"/>
        <v>0</v>
      </c>
    </row>
    <row r="533" spans="5:19" x14ac:dyDescent="0.3">
      <c r="E533" s="24">
        <f t="shared" si="111"/>
        <v>532</v>
      </c>
      <c r="F533" s="108">
        <v>44237</v>
      </c>
      <c r="G533" s="109">
        <v>3.8012000000000001</v>
      </c>
      <c r="H533" s="28">
        <f t="shared" si="112"/>
        <v>3.8193999999999999</v>
      </c>
      <c r="I533" s="7">
        <f t="shared" si="113"/>
        <v>-1.8199999999999772E-2</v>
      </c>
      <c r="J533" s="7">
        <f t="shared" si="114"/>
        <v>3.3123999999999171E-4</v>
      </c>
      <c r="K533" s="7">
        <f t="shared" si="115"/>
        <v>1.8199999999999772E-2</v>
      </c>
      <c r="L533" s="25">
        <f t="shared" si="116"/>
        <v>4.7879616963063696E-3</v>
      </c>
      <c r="M533" s="7">
        <f t="shared" ca="1" si="105"/>
        <v>3.8497666666666661</v>
      </c>
      <c r="N533" s="7">
        <f t="shared" ca="1" si="107"/>
        <v>-4.8566666666665981E-2</v>
      </c>
      <c r="O533" s="7">
        <f t="shared" ca="1" si="108"/>
        <v>2.3587211111110447E-3</v>
      </c>
      <c r="P533" s="7">
        <f t="shared" ca="1" si="109"/>
        <v>4.8566666666665981E-2</v>
      </c>
      <c r="Q533" s="25">
        <f t="shared" ca="1" si="110"/>
        <v>1.2776667017432911E-2</v>
      </c>
      <c r="R533" s="26">
        <f t="shared" ca="1" si="106"/>
        <v>-4.8018599363346279E-2</v>
      </c>
      <c r="S533" s="27">
        <f t="shared" ca="1" si="117"/>
        <v>0</v>
      </c>
    </row>
    <row r="534" spans="5:19" x14ac:dyDescent="0.3">
      <c r="E534" s="24">
        <f t="shared" si="111"/>
        <v>533</v>
      </c>
      <c r="F534" s="108">
        <v>44238</v>
      </c>
      <c r="G534" s="109">
        <v>3.7374000000000001</v>
      </c>
      <c r="H534" s="28">
        <f t="shared" si="112"/>
        <v>3.8012000000000001</v>
      </c>
      <c r="I534" s="7">
        <f t="shared" si="113"/>
        <v>-6.3800000000000079E-2</v>
      </c>
      <c r="J534" s="7">
        <f t="shared" si="114"/>
        <v>4.0704400000000102E-3</v>
      </c>
      <c r="K534" s="7">
        <f t="shared" si="115"/>
        <v>6.3800000000000079E-2</v>
      </c>
      <c r="L534" s="25">
        <f t="shared" si="116"/>
        <v>1.7070690854604827E-2</v>
      </c>
      <c r="M534" s="7">
        <f t="shared" ca="1" si="105"/>
        <v>3.8346</v>
      </c>
      <c r="N534" s="7">
        <f t="shared" ca="1" si="107"/>
        <v>-9.7199999999999953E-2</v>
      </c>
      <c r="O534" s="7">
        <f t="shared" ca="1" si="108"/>
        <v>9.4478399999999903E-3</v>
      </c>
      <c r="P534" s="7">
        <f t="shared" ca="1" si="109"/>
        <v>9.7199999999999953E-2</v>
      </c>
      <c r="Q534" s="25">
        <f t="shared" ca="1" si="110"/>
        <v>2.600738481297157E-2</v>
      </c>
      <c r="R534" s="26">
        <f t="shared" ca="1" si="106"/>
        <v>-9.6651932696680251E-2</v>
      </c>
      <c r="S534" s="27">
        <f t="shared" ca="1" si="117"/>
        <v>0</v>
      </c>
    </row>
    <row r="535" spans="5:19" x14ac:dyDescent="0.3">
      <c r="E535" s="24">
        <f t="shared" si="111"/>
        <v>534</v>
      </c>
      <c r="F535" s="108">
        <v>44239</v>
      </c>
      <c r="G535" s="109">
        <v>3.8012000000000001</v>
      </c>
      <c r="H535" s="28">
        <f t="shared" si="112"/>
        <v>3.7374000000000001</v>
      </c>
      <c r="I535" s="7">
        <f t="shared" si="113"/>
        <v>6.3800000000000079E-2</v>
      </c>
      <c r="J535" s="7">
        <f t="shared" si="114"/>
        <v>4.0704400000000102E-3</v>
      </c>
      <c r="K535" s="7">
        <f t="shared" si="115"/>
        <v>6.3800000000000079E-2</v>
      </c>
      <c r="L535" s="25">
        <f t="shared" si="116"/>
        <v>1.678417341892036E-2</v>
      </c>
      <c r="M535" s="7">
        <f t="shared" ca="1" si="105"/>
        <v>3.786</v>
      </c>
      <c r="N535" s="7">
        <f t="shared" ca="1" si="107"/>
        <v>1.5200000000000102E-2</v>
      </c>
      <c r="O535" s="7">
        <f t="shared" ca="1" si="108"/>
        <v>2.310400000000031E-4</v>
      </c>
      <c r="P535" s="7">
        <f t="shared" ca="1" si="109"/>
        <v>1.5200000000000102E-2</v>
      </c>
      <c r="Q535" s="25">
        <f t="shared" ca="1" si="110"/>
        <v>3.9987372408713303E-3</v>
      </c>
      <c r="R535" s="26">
        <f t="shared" ca="1" si="106"/>
        <v>1.5748067303319804E-2</v>
      </c>
      <c r="S535" s="27">
        <f t="shared" ca="1" si="117"/>
        <v>1</v>
      </c>
    </row>
    <row r="536" spans="5:19" x14ac:dyDescent="0.3">
      <c r="E536" s="24">
        <f t="shared" si="111"/>
        <v>535</v>
      </c>
      <c r="F536" s="108">
        <v>44243</v>
      </c>
      <c r="G536" s="109">
        <v>3.7646999999999999</v>
      </c>
      <c r="H536" s="28">
        <f t="shared" si="112"/>
        <v>3.8012000000000001</v>
      </c>
      <c r="I536" s="7">
        <f t="shared" si="113"/>
        <v>-3.6500000000000199E-2</v>
      </c>
      <c r="J536" s="7">
        <f t="shared" si="114"/>
        <v>1.3322500000000146E-3</v>
      </c>
      <c r="K536" s="7">
        <f t="shared" si="115"/>
        <v>3.6500000000000199E-2</v>
      </c>
      <c r="L536" s="25">
        <f t="shared" si="116"/>
        <v>9.6953276489495054E-3</v>
      </c>
      <c r="M536" s="7">
        <f t="shared" ca="1" si="105"/>
        <v>3.7799333333333336</v>
      </c>
      <c r="N536" s="7">
        <f t="shared" ca="1" si="107"/>
        <v>-1.5233333333333654E-2</v>
      </c>
      <c r="O536" s="7">
        <f t="shared" ca="1" si="108"/>
        <v>2.3205444444445421E-4</v>
      </c>
      <c r="P536" s="7">
        <f t="shared" ca="1" si="109"/>
        <v>1.5233333333333654E-2</v>
      </c>
      <c r="Q536" s="25">
        <f t="shared" ca="1" si="110"/>
        <v>4.0463604891050158E-3</v>
      </c>
      <c r="R536" s="26">
        <f t="shared" ca="1" si="106"/>
        <v>-1.4685266030013954E-2</v>
      </c>
      <c r="S536" s="27">
        <f t="shared" ca="1" si="117"/>
        <v>1</v>
      </c>
    </row>
    <row r="537" spans="5:19" x14ac:dyDescent="0.3">
      <c r="E537" s="24">
        <f t="shared" si="111"/>
        <v>536</v>
      </c>
      <c r="F537" s="108">
        <v>44244</v>
      </c>
      <c r="G537" s="109">
        <v>3.7465000000000002</v>
      </c>
      <c r="H537" s="28">
        <f t="shared" si="112"/>
        <v>3.7646999999999999</v>
      </c>
      <c r="I537" s="7">
        <f t="shared" si="113"/>
        <v>-1.8199999999999772E-2</v>
      </c>
      <c r="J537" s="7">
        <f t="shared" si="114"/>
        <v>3.3123999999999171E-4</v>
      </c>
      <c r="K537" s="7">
        <f t="shared" si="115"/>
        <v>1.8199999999999772E-2</v>
      </c>
      <c r="L537" s="25">
        <f t="shared" si="116"/>
        <v>4.8578673428532684E-3</v>
      </c>
      <c r="M537" s="7">
        <f t="shared" ca="1" si="105"/>
        <v>3.7677666666666667</v>
      </c>
      <c r="N537" s="7">
        <f t="shared" ca="1" si="107"/>
        <v>-2.1266666666666545E-2</v>
      </c>
      <c r="O537" s="7">
        <f t="shared" ca="1" si="108"/>
        <v>4.5227111111110596E-4</v>
      </c>
      <c r="P537" s="7">
        <f t="shared" ca="1" si="109"/>
        <v>2.1266666666666545E-2</v>
      </c>
      <c r="Q537" s="25">
        <f t="shared" ca="1" si="110"/>
        <v>5.6764090929311475E-3</v>
      </c>
      <c r="R537" s="26">
        <f t="shared" ca="1" si="106"/>
        <v>-2.0718599363346843E-2</v>
      </c>
      <c r="S537" s="27">
        <f t="shared" ca="1" si="117"/>
        <v>0</v>
      </c>
    </row>
    <row r="538" spans="5:19" x14ac:dyDescent="0.3">
      <c r="E538" s="24">
        <f t="shared" si="111"/>
        <v>537</v>
      </c>
      <c r="F538" s="108">
        <v>44245</v>
      </c>
      <c r="G538" s="109">
        <v>3.7555999999999998</v>
      </c>
      <c r="H538" s="28">
        <f t="shared" si="112"/>
        <v>3.7465000000000002</v>
      </c>
      <c r="I538" s="7">
        <f t="shared" si="113"/>
        <v>9.0999999999996639E-3</v>
      </c>
      <c r="J538" s="7">
        <f t="shared" si="114"/>
        <v>8.2809999999993889E-5</v>
      </c>
      <c r="K538" s="7">
        <f t="shared" si="115"/>
        <v>9.0999999999996639E-3</v>
      </c>
      <c r="L538" s="25">
        <f t="shared" si="116"/>
        <v>2.4230482479496388E-3</v>
      </c>
      <c r="M538" s="7">
        <f t="shared" ca="1" si="105"/>
        <v>3.7707999999999999</v>
      </c>
      <c r="N538" s="7">
        <f t="shared" ca="1" si="107"/>
        <v>-1.5200000000000102E-2</v>
      </c>
      <c r="O538" s="7">
        <f t="shared" ca="1" si="108"/>
        <v>2.310400000000031E-4</v>
      </c>
      <c r="P538" s="7">
        <f t="shared" ca="1" si="109"/>
        <v>1.5200000000000102E-2</v>
      </c>
      <c r="Q538" s="25">
        <f t="shared" ca="1" si="110"/>
        <v>4.0472893811907829E-3</v>
      </c>
      <c r="R538" s="26">
        <f t="shared" ca="1" si="106"/>
        <v>-1.4651932696680402E-2</v>
      </c>
      <c r="S538" s="27">
        <f t="shared" ca="1" si="117"/>
        <v>0</v>
      </c>
    </row>
    <row r="539" spans="5:19" x14ac:dyDescent="0.3">
      <c r="E539" s="24">
        <f t="shared" si="111"/>
        <v>538</v>
      </c>
      <c r="F539" s="108">
        <v>44246</v>
      </c>
      <c r="G539" s="109">
        <v>3.71</v>
      </c>
      <c r="H539" s="28">
        <f t="shared" si="112"/>
        <v>3.7555999999999998</v>
      </c>
      <c r="I539" s="7">
        <f t="shared" si="113"/>
        <v>-4.5599999999999863E-2</v>
      </c>
      <c r="J539" s="7">
        <f t="shared" si="114"/>
        <v>2.0793599999999876E-3</v>
      </c>
      <c r="K539" s="7">
        <f t="shared" si="115"/>
        <v>4.5599999999999863E-2</v>
      </c>
      <c r="L539" s="25">
        <f t="shared" si="116"/>
        <v>1.2291105121293763E-2</v>
      </c>
      <c r="M539" s="7">
        <f t="shared" ca="1" si="105"/>
        <v>3.7555999999999998</v>
      </c>
      <c r="N539" s="7">
        <f t="shared" ca="1" si="107"/>
        <v>-4.5599999999999863E-2</v>
      </c>
      <c r="O539" s="7">
        <f t="shared" ca="1" si="108"/>
        <v>2.0793599999999876E-3</v>
      </c>
      <c r="P539" s="7">
        <f t="shared" ca="1" si="109"/>
        <v>4.5599999999999863E-2</v>
      </c>
      <c r="Q539" s="25">
        <f t="shared" ca="1" si="110"/>
        <v>1.2291105121293763E-2</v>
      </c>
      <c r="R539" s="26">
        <f t="shared" ca="1" si="106"/>
        <v>-4.5051932696680161E-2</v>
      </c>
      <c r="S539" s="27">
        <f t="shared" ca="1" si="117"/>
        <v>0</v>
      </c>
    </row>
    <row r="540" spans="5:19" x14ac:dyDescent="0.3">
      <c r="E540" s="24">
        <f t="shared" si="111"/>
        <v>539</v>
      </c>
      <c r="F540" s="108">
        <v>44249</v>
      </c>
      <c r="G540" s="109">
        <v>3.6097000000000001</v>
      </c>
      <c r="H540" s="28">
        <f t="shared" si="112"/>
        <v>3.71</v>
      </c>
      <c r="I540" s="7">
        <f t="shared" si="113"/>
        <v>-0.10029999999999983</v>
      </c>
      <c r="J540" s="7">
        <f t="shared" si="114"/>
        <v>1.0060089999999966E-2</v>
      </c>
      <c r="K540" s="7">
        <f t="shared" si="115"/>
        <v>0.10029999999999983</v>
      </c>
      <c r="L540" s="25">
        <f t="shared" si="116"/>
        <v>2.7786242624040731E-2</v>
      </c>
      <c r="M540" s="7">
        <f t="shared" ca="1" si="105"/>
        <v>3.7373666666666665</v>
      </c>
      <c r="N540" s="7">
        <f t="shared" ca="1" si="107"/>
        <v>-0.12766666666666637</v>
      </c>
      <c r="O540" s="7">
        <f t="shared" ca="1" si="108"/>
        <v>1.6298777777777704E-2</v>
      </c>
      <c r="P540" s="7">
        <f t="shared" ca="1" si="109"/>
        <v>0.12766666666666637</v>
      </c>
      <c r="Q540" s="25">
        <f t="shared" ca="1" si="110"/>
        <v>3.5367666749775983E-2</v>
      </c>
      <c r="R540" s="26">
        <f t="shared" ca="1" si="106"/>
        <v>-0.12711859936334668</v>
      </c>
      <c r="S540" s="27">
        <f t="shared" ca="1" si="117"/>
        <v>0</v>
      </c>
    </row>
    <row r="541" spans="5:19" x14ac:dyDescent="0.3">
      <c r="E541" s="24">
        <f t="shared" si="111"/>
        <v>540</v>
      </c>
      <c r="F541" s="108">
        <v>44250</v>
      </c>
      <c r="G541" s="109">
        <v>3.6006</v>
      </c>
      <c r="H541" s="28">
        <f t="shared" si="112"/>
        <v>3.6097000000000001</v>
      </c>
      <c r="I541" s="7">
        <f t="shared" si="113"/>
        <v>-9.100000000000108E-3</v>
      </c>
      <c r="J541" s="7">
        <f t="shared" si="114"/>
        <v>8.2810000000001967E-5</v>
      </c>
      <c r="K541" s="7">
        <f t="shared" si="115"/>
        <v>9.100000000000108E-3</v>
      </c>
      <c r="L541" s="25">
        <f t="shared" si="116"/>
        <v>2.5273565516858603E-3</v>
      </c>
      <c r="M541" s="7">
        <f t="shared" ca="1" si="105"/>
        <v>3.6917666666666666</v>
      </c>
      <c r="N541" s="7">
        <f t="shared" ca="1" si="107"/>
        <v>-9.1166666666666618E-2</v>
      </c>
      <c r="O541" s="7">
        <f t="shared" ca="1" si="108"/>
        <v>8.3113611111111027E-3</v>
      </c>
      <c r="P541" s="7">
        <f t="shared" ca="1" si="109"/>
        <v>9.1166666666666618E-2</v>
      </c>
      <c r="Q541" s="25">
        <f t="shared" ca="1" si="110"/>
        <v>2.5319854098390996E-2</v>
      </c>
      <c r="R541" s="26">
        <f t="shared" ca="1" si="106"/>
        <v>-9.0618599363346916E-2</v>
      </c>
      <c r="S541" s="27">
        <f t="shared" ca="1" si="117"/>
        <v>0</v>
      </c>
    </row>
    <row r="542" spans="5:19" x14ac:dyDescent="0.3">
      <c r="E542" s="24">
        <f t="shared" si="111"/>
        <v>541</v>
      </c>
      <c r="F542" s="108">
        <v>44251</v>
      </c>
      <c r="G542" s="109">
        <v>3.6827000000000001</v>
      </c>
      <c r="H542" s="28">
        <f t="shared" si="112"/>
        <v>3.6006</v>
      </c>
      <c r="I542" s="7">
        <f t="shared" si="113"/>
        <v>8.2100000000000062E-2</v>
      </c>
      <c r="J542" s="7">
        <f t="shared" si="114"/>
        <v>6.74041000000001E-3</v>
      </c>
      <c r="K542" s="7">
        <f t="shared" si="115"/>
        <v>8.2100000000000062E-2</v>
      </c>
      <c r="L542" s="25">
        <f t="shared" si="116"/>
        <v>2.22934260189535E-2</v>
      </c>
      <c r="M542" s="7">
        <f t="shared" ca="1" si="105"/>
        <v>3.6401000000000003</v>
      </c>
      <c r="N542" s="7">
        <f t="shared" ca="1" si="107"/>
        <v>4.2599999999999749E-2</v>
      </c>
      <c r="O542" s="7">
        <f t="shared" ca="1" si="108"/>
        <v>1.8147599999999786E-3</v>
      </c>
      <c r="P542" s="7">
        <f t="shared" ca="1" si="109"/>
        <v>4.2599999999999749E-2</v>
      </c>
      <c r="Q542" s="25">
        <f t="shared" ca="1" si="110"/>
        <v>1.1567599858799182E-2</v>
      </c>
      <c r="R542" s="26">
        <f t="shared" ca="1" si="106"/>
        <v>4.3148067303319451E-2</v>
      </c>
      <c r="S542" s="27">
        <f t="shared" ca="1" si="117"/>
        <v>1</v>
      </c>
    </row>
    <row r="543" spans="5:19" x14ac:dyDescent="0.3">
      <c r="E543" s="24">
        <f t="shared" si="111"/>
        <v>542</v>
      </c>
      <c r="F543" s="108">
        <v>44252</v>
      </c>
      <c r="G543" s="109">
        <v>3.6918000000000002</v>
      </c>
      <c r="H543" s="28">
        <f t="shared" si="112"/>
        <v>3.6827000000000001</v>
      </c>
      <c r="I543" s="7">
        <f t="shared" si="113"/>
        <v>9.100000000000108E-3</v>
      </c>
      <c r="J543" s="7">
        <f t="shared" si="114"/>
        <v>8.2810000000001967E-5</v>
      </c>
      <c r="K543" s="7">
        <f t="shared" si="115"/>
        <v>9.100000000000108E-3</v>
      </c>
      <c r="L543" s="25">
        <f t="shared" si="116"/>
        <v>2.4649222601441324E-3</v>
      </c>
      <c r="M543" s="7">
        <f t="shared" ca="1" si="105"/>
        <v>3.6310000000000002</v>
      </c>
      <c r="N543" s="7">
        <f t="shared" ca="1" si="107"/>
        <v>6.0799999999999965E-2</v>
      </c>
      <c r="O543" s="7">
        <f t="shared" ca="1" si="108"/>
        <v>3.6966399999999958E-3</v>
      </c>
      <c r="P543" s="7">
        <f t="shared" ca="1" si="109"/>
        <v>6.0799999999999965E-2</v>
      </c>
      <c r="Q543" s="25">
        <f t="shared" ca="1" si="110"/>
        <v>1.6468931144699054E-2</v>
      </c>
      <c r="R543" s="26">
        <f t="shared" ca="1" si="106"/>
        <v>6.1348067303319667E-2</v>
      </c>
      <c r="S543" s="27">
        <f t="shared" ca="1" si="117"/>
        <v>0</v>
      </c>
    </row>
    <row r="544" spans="5:19" x14ac:dyDescent="0.3">
      <c r="E544" s="24">
        <f t="shared" si="111"/>
        <v>543</v>
      </c>
      <c r="F544" s="108">
        <v>44253</v>
      </c>
      <c r="G544" s="109">
        <v>3.5733000000000001</v>
      </c>
      <c r="H544" s="28">
        <f t="shared" si="112"/>
        <v>3.6918000000000002</v>
      </c>
      <c r="I544" s="7">
        <f t="shared" si="113"/>
        <v>-0.11850000000000005</v>
      </c>
      <c r="J544" s="7">
        <f t="shared" si="114"/>
        <v>1.4042250000000011E-2</v>
      </c>
      <c r="K544" s="7">
        <f t="shared" si="115"/>
        <v>0.11850000000000005</v>
      </c>
      <c r="L544" s="25">
        <f t="shared" si="116"/>
        <v>3.3162622785660324E-2</v>
      </c>
      <c r="M544" s="7">
        <f t="shared" ca="1" si="105"/>
        <v>3.6583666666666672</v>
      </c>
      <c r="N544" s="7">
        <f t="shared" ca="1" si="107"/>
        <v>-8.5066666666667068E-2</v>
      </c>
      <c r="O544" s="7">
        <f t="shared" ca="1" si="108"/>
        <v>7.2363377777778463E-3</v>
      </c>
      <c r="P544" s="7">
        <f t="shared" ca="1" si="109"/>
        <v>8.5066666666667068E-2</v>
      </c>
      <c r="Q544" s="25">
        <f t="shared" ca="1" si="110"/>
        <v>2.3806192221942479E-2</v>
      </c>
      <c r="R544" s="26">
        <f t="shared" ca="1" si="106"/>
        <v>-8.4518599363347366E-2</v>
      </c>
      <c r="S544" s="27">
        <f t="shared" ca="1" si="117"/>
        <v>1</v>
      </c>
    </row>
    <row r="545" spans="5:19" x14ac:dyDescent="0.3">
      <c r="E545" s="24">
        <f t="shared" si="111"/>
        <v>544</v>
      </c>
      <c r="F545" s="108">
        <v>44256</v>
      </c>
      <c r="G545" s="109">
        <v>3.6827000000000001</v>
      </c>
      <c r="H545" s="28">
        <f t="shared" si="112"/>
        <v>3.5733000000000001</v>
      </c>
      <c r="I545" s="7">
        <f t="shared" si="113"/>
        <v>0.10939999999999994</v>
      </c>
      <c r="J545" s="7">
        <f t="shared" si="114"/>
        <v>1.1968359999999987E-2</v>
      </c>
      <c r="K545" s="7">
        <f t="shared" si="115"/>
        <v>0.10939999999999994</v>
      </c>
      <c r="L545" s="25">
        <f t="shared" si="116"/>
        <v>2.9706465365085383E-2</v>
      </c>
      <c r="M545" s="7">
        <f t="shared" ca="1" si="105"/>
        <v>3.6492666666666671</v>
      </c>
      <c r="N545" s="7">
        <f t="shared" ca="1" si="107"/>
        <v>3.3433333333332982E-2</v>
      </c>
      <c r="O545" s="7">
        <f t="shared" ca="1" si="108"/>
        <v>1.1177877777777542E-3</v>
      </c>
      <c r="P545" s="7">
        <f t="shared" ca="1" si="109"/>
        <v>3.3433333333332982E-2</v>
      </c>
      <c r="Q545" s="25">
        <f t="shared" ca="1" si="110"/>
        <v>9.0784840832359368E-3</v>
      </c>
      <c r="R545" s="26">
        <f t="shared" ca="1" si="106"/>
        <v>3.3981400636652684E-2</v>
      </c>
      <c r="S545" s="27">
        <f t="shared" ca="1" si="117"/>
        <v>1</v>
      </c>
    </row>
    <row r="546" spans="5:19" x14ac:dyDescent="0.3">
      <c r="E546" s="24">
        <f t="shared" si="111"/>
        <v>545</v>
      </c>
      <c r="F546" s="108">
        <v>44257</v>
      </c>
      <c r="G546" s="109">
        <v>3.6827000000000001</v>
      </c>
      <c r="H546" s="28">
        <f t="shared" si="112"/>
        <v>3.6827000000000001</v>
      </c>
      <c r="I546" s="7">
        <f t="shared" si="113"/>
        <v>0</v>
      </c>
      <c r="J546" s="7">
        <f t="shared" si="114"/>
        <v>0</v>
      </c>
      <c r="K546" s="7">
        <f t="shared" si="115"/>
        <v>0</v>
      </c>
      <c r="L546" s="25">
        <f t="shared" si="116"/>
        <v>0</v>
      </c>
      <c r="M546" s="7">
        <f t="shared" ca="1" si="105"/>
        <v>3.6492666666666671</v>
      </c>
      <c r="N546" s="7">
        <f t="shared" ca="1" si="107"/>
        <v>3.3433333333332982E-2</v>
      </c>
      <c r="O546" s="7">
        <f t="shared" ca="1" si="108"/>
        <v>1.1177877777777542E-3</v>
      </c>
      <c r="P546" s="7">
        <f t="shared" ca="1" si="109"/>
        <v>3.3433333333332982E-2</v>
      </c>
      <c r="Q546" s="25">
        <f t="shared" ca="1" si="110"/>
        <v>9.0784840832359368E-3</v>
      </c>
      <c r="R546" s="26">
        <f t="shared" ca="1" si="106"/>
        <v>3.3981400636652684E-2</v>
      </c>
      <c r="S546" s="27">
        <f t="shared" ca="1" si="117"/>
        <v>0</v>
      </c>
    </row>
    <row r="547" spans="5:19" x14ac:dyDescent="0.3">
      <c r="E547" s="24">
        <f t="shared" si="111"/>
        <v>546</v>
      </c>
      <c r="F547" s="108">
        <v>44258</v>
      </c>
      <c r="G547" s="109">
        <v>3.6280000000000001</v>
      </c>
      <c r="H547" s="28">
        <f t="shared" si="112"/>
        <v>3.6827000000000001</v>
      </c>
      <c r="I547" s="7">
        <f t="shared" si="113"/>
        <v>-5.4699999999999971E-2</v>
      </c>
      <c r="J547" s="7">
        <f t="shared" si="114"/>
        <v>2.9920899999999967E-3</v>
      </c>
      <c r="K547" s="7">
        <f t="shared" si="115"/>
        <v>5.4699999999999971E-2</v>
      </c>
      <c r="L547" s="25">
        <f t="shared" si="116"/>
        <v>1.5077177508269011E-2</v>
      </c>
      <c r="M547" s="7">
        <f t="shared" ca="1" si="105"/>
        <v>3.6462333333333334</v>
      </c>
      <c r="N547" s="7">
        <f t="shared" ca="1" si="107"/>
        <v>-1.8233333333333324E-2</v>
      </c>
      <c r="O547" s="7">
        <f t="shared" ca="1" si="108"/>
        <v>3.3245444444444407E-4</v>
      </c>
      <c r="P547" s="7">
        <f t="shared" ca="1" si="109"/>
        <v>1.8233333333333324E-2</v>
      </c>
      <c r="Q547" s="25">
        <f t="shared" ca="1" si="110"/>
        <v>5.0257258360896697E-3</v>
      </c>
      <c r="R547" s="26">
        <f t="shared" ca="1" si="106"/>
        <v>-1.7685266030013622E-2</v>
      </c>
      <c r="S547" s="27">
        <f t="shared" ca="1" si="117"/>
        <v>1</v>
      </c>
    </row>
    <row r="548" spans="5:19" x14ac:dyDescent="0.3">
      <c r="E548" s="24">
        <f t="shared" si="111"/>
        <v>547</v>
      </c>
      <c r="F548" s="108">
        <v>44259</v>
      </c>
      <c r="G548" s="109">
        <v>3.4821</v>
      </c>
      <c r="H548" s="28">
        <f t="shared" si="112"/>
        <v>3.6280000000000001</v>
      </c>
      <c r="I548" s="7">
        <f t="shared" si="113"/>
        <v>-0.14590000000000014</v>
      </c>
      <c r="J548" s="7">
        <f t="shared" si="114"/>
        <v>2.1286810000000041E-2</v>
      </c>
      <c r="K548" s="7">
        <f t="shared" si="115"/>
        <v>0.14590000000000014</v>
      </c>
      <c r="L548" s="25">
        <f t="shared" si="116"/>
        <v>4.1900002871830259E-2</v>
      </c>
      <c r="M548" s="7">
        <f t="shared" ca="1" si="105"/>
        <v>3.6644666666666672</v>
      </c>
      <c r="N548" s="7">
        <f t="shared" ca="1" si="107"/>
        <v>-0.18236666666666723</v>
      </c>
      <c r="O548" s="7">
        <f t="shared" ca="1" si="108"/>
        <v>3.3257601111111319E-2</v>
      </c>
      <c r="P548" s="7">
        <f t="shared" ca="1" si="109"/>
        <v>0.18236666666666723</v>
      </c>
      <c r="Q548" s="25">
        <f t="shared" ca="1" si="110"/>
        <v>5.2372610397940104E-2</v>
      </c>
      <c r="R548" s="26">
        <f t="shared" ca="1" si="106"/>
        <v>-0.18181859936334754</v>
      </c>
      <c r="S548" s="27">
        <f t="shared" ca="1" si="117"/>
        <v>0</v>
      </c>
    </row>
    <row r="549" spans="5:19" x14ac:dyDescent="0.3">
      <c r="E549" s="24">
        <f t="shared" si="111"/>
        <v>548</v>
      </c>
      <c r="F549" s="108">
        <v>44260</v>
      </c>
      <c r="G549" s="109">
        <v>3.5367999999999999</v>
      </c>
      <c r="H549" s="28">
        <f t="shared" si="112"/>
        <v>3.4821</v>
      </c>
      <c r="I549" s="7">
        <f t="shared" si="113"/>
        <v>5.4699999999999971E-2</v>
      </c>
      <c r="J549" s="7">
        <f t="shared" si="114"/>
        <v>2.9920899999999967E-3</v>
      </c>
      <c r="K549" s="7">
        <f t="shared" si="115"/>
        <v>5.4699999999999971E-2</v>
      </c>
      <c r="L549" s="25">
        <f t="shared" si="116"/>
        <v>1.5465957928070564E-2</v>
      </c>
      <c r="M549" s="7">
        <f t="shared" ca="1" si="105"/>
        <v>3.5975999999999999</v>
      </c>
      <c r="N549" s="7">
        <f t="shared" ca="1" si="107"/>
        <v>-6.0799999999999965E-2</v>
      </c>
      <c r="O549" s="7">
        <f t="shared" ca="1" si="108"/>
        <v>3.6966399999999958E-3</v>
      </c>
      <c r="P549" s="7">
        <f t="shared" ca="1" si="109"/>
        <v>6.0799999999999965E-2</v>
      </c>
      <c r="Q549" s="25">
        <f t="shared" ca="1" si="110"/>
        <v>1.7190680841438578E-2</v>
      </c>
      <c r="R549" s="26">
        <f t="shared" ca="1" si="106"/>
        <v>-6.0251932696680263E-2</v>
      </c>
      <c r="S549" s="27">
        <f t="shared" ca="1" si="117"/>
        <v>0</v>
      </c>
    </row>
    <row r="550" spans="5:19" x14ac:dyDescent="0.3">
      <c r="E550" s="24">
        <f t="shared" si="111"/>
        <v>549</v>
      </c>
      <c r="F550" s="108">
        <v>44263</v>
      </c>
      <c r="G550" s="109">
        <v>3.5276999999999998</v>
      </c>
      <c r="H550" s="28">
        <f t="shared" si="112"/>
        <v>3.5367999999999999</v>
      </c>
      <c r="I550" s="7">
        <f t="shared" si="113"/>
        <v>-9.100000000000108E-3</v>
      </c>
      <c r="J550" s="7">
        <f t="shared" si="114"/>
        <v>8.2810000000001967E-5</v>
      </c>
      <c r="K550" s="7">
        <f t="shared" si="115"/>
        <v>9.100000000000108E-3</v>
      </c>
      <c r="L550" s="25">
        <f t="shared" si="116"/>
        <v>2.5795844317827786E-3</v>
      </c>
      <c r="M550" s="7">
        <f t="shared" ca="1" si="105"/>
        <v>3.5489666666666668</v>
      </c>
      <c r="N550" s="7">
        <f t="shared" ca="1" si="107"/>
        <v>-2.1266666666666989E-2</v>
      </c>
      <c r="O550" s="7">
        <f t="shared" ca="1" si="108"/>
        <v>4.5227111111112482E-4</v>
      </c>
      <c r="P550" s="7">
        <f t="shared" ca="1" si="109"/>
        <v>2.1266666666666989E-2</v>
      </c>
      <c r="Q550" s="25">
        <f t="shared" ca="1" si="110"/>
        <v>6.0284793680491508E-3</v>
      </c>
      <c r="R550" s="26">
        <f t="shared" ca="1" si="106"/>
        <v>-2.0718599363347287E-2</v>
      </c>
      <c r="S550" s="27">
        <f t="shared" ca="1" si="117"/>
        <v>0</v>
      </c>
    </row>
    <row r="551" spans="5:19" x14ac:dyDescent="0.3">
      <c r="E551" s="24">
        <f t="shared" si="111"/>
        <v>550</v>
      </c>
      <c r="F551" s="108">
        <v>44264</v>
      </c>
      <c r="G551" s="109">
        <v>3.6097000000000001</v>
      </c>
      <c r="H551" s="28">
        <f t="shared" si="112"/>
        <v>3.5276999999999998</v>
      </c>
      <c r="I551" s="7">
        <f t="shared" si="113"/>
        <v>8.2000000000000295E-2</v>
      </c>
      <c r="J551" s="7">
        <f t="shared" si="114"/>
        <v>6.7240000000000485E-3</v>
      </c>
      <c r="K551" s="7">
        <f t="shared" si="115"/>
        <v>8.2000000000000295E-2</v>
      </c>
      <c r="L551" s="25">
        <f t="shared" si="116"/>
        <v>2.2716569243981573E-2</v>
      </c>
      <c r="M551" s="7">
        <f t="shared" ca="1" si="105"/>
        <v>3.5155333333333334</v>
      </c>
      <c r="N551" s="7">
        <f t="shared" ca="1" si="107"/>
        <v>9.4166666666666732E-2</v>
      </c>
      <c r="O551" s="7">
        <f t="shared" ca="1" si="108"/>
        <v>8.8673611111111227E-3</v>
      </c>
      <c r="P551" s="7">
        <f t="shared" ca="1" si="109"/>
        <v>9.4166666666666732E-2</v>
      </c>
      <c r="Q551" s="25">
        <f t="shared" ca="1" si="110"/>
        <v>2.6087117119612913E-2</v>
      </c>
      <c r="R551" s="26">
        <f t="shared" ca="1" si="106"/>
        <v>9.4714733969986434E-2</v>
      </c>
      <c r="S551" s="27">
        <f t="shared" ca="1" si="117"/>
        <v>1</v>
      </c>
    </row>
    <row r="552" spans="5:19" x14ac:dyDescent="0.3">
      <c r="E552" s="24">
        <f t="shared" si="111"/>
        <v>551</v>
      </c>
      <c r="F552" s="108">
        <v>44265</v>
      </c>
      <c r="G552" s="109">
        <v>3.6097000000000001</v>
      </c>
      <c r="H552" s="28">
        <f t="shared" si="112"/>
        <v>3.6097000000000001</v>
      </c>
      <c r="I552" s="7">
        <f t="shared" si="113"/>
        <v>0</v>
      </c>
      <c r="J552" s="7">
        <f t="shared" si="114"/>
        <v>0</v>
      </c>
      <c r="K552" s="7">
        <f t="shared" si="115"/>
        <v>0</v>
      </c>
      <c r="L552" s="25">
        <f t="shared" si="116"/>
        <v>0</v>
      </c>
      <c r="M552" s="7">
        <f t="shared" ca="1" si="105"/>
        <v>3.5580666666666665</v>
      </c>
      <c r="N552" s="7">
        <f t="shared" ca="1" si="107"/>
        <v>5.1633333333333642E-2</v>
      </c>
      <c r="O552" s="7">
        <f t="shared" ca="1" si="108"/>
        <v>2.6660011111111432E-3</v>
      </c>
      <c r="P552" s="7">
        <f t="shared" ca="1" si="109"/>
        <v>5.1633333333333642E-2</v>
      </c>
      <c r="Q552" s="25">
        <f t="shared" ca="1" si="110"/>
        <v>1.4304051121515261E-2</v>
      </c>
      <c r="R552" s="26">
        <f t="shared" ca="1" si="106"/>
        <v>5.2181400636653344E-2</v>
      </c>
      <c r="S552" s="27">
        <f t="shared" ca="1" si="117"/>
        <v>0</v>
      </c>
    </row>
    <row r="553" spans="5:19" x14ac:dyDescent="0.3">
      <c r="E553" s="24">
        <f t="shared" si="111"/>
        <v>552</v>
      </c>
      <c r="F553" s="108">
        <v>44266</v>
      </c>
      <c r="G553" s="109">
        <v>3.7374000000000001</v>
      </c>
      <c r="H553" s="28">
        <f t="shared" si="112"/>
        <v>3.6097000000000001</v>
      </c>
      <c r="I553" s="7">
        <f t="shared" si="113"/>
        <v>0.12769999999999992</v>
      </c>
      <c r="J553" s="7">
        <f t="shared" si="114"/>
        <v>1.6307289999999981E-2</v>
      </c>
      <c r="K553" s="7">
        <f t="shared" si="115"/>
        <v>0.12769999999999992</v>
      </c>
      <c r="L553" s="25">
        <f t="shared" si="116"/>
        <v>3.4168138277947215E-2</v>
      </c>
      <c r="M553" s="7">
        <f t="shared" ca="1" si="105"/>
        <v>3.5823666666666667</v>
      </c>
      <c r="N553" s="7">
        <f t="shared" ca="1" si="107"/>
        <v>0.15503333333333336</v>
      </c>
      <c r="O553" s="7">
        <f t="shared" ca="1" si="108"/>
        <v>2.4035334444444452E-2</v>
      </c>
      <c r="P553" s="7">
        <f t="shared" ca="1" si="109"/>
        <v>0.15503333333333336</v>
      </c>
      <c r="Q553" s="25">
        <f t="shared" ca="1" si="110"/>
        <v>4.1481600399564764E-2</v>
      </c>
      <c r="R553" s="26">
        <f t="shared" ca="1" si="106"/>
        <v>0.15558140063665304</v>
      </c>
      <c r="S553" s="27">
        <f t="shared" ca="1" si="117"/>
        <v>0</v>
      </c>
    </row>
    <row r="554" spans="5:19" x14ac:dyDescent="0.3">
      <c r="E554" s="24">
        <f t="shared" si="111"/>
        <v>553</v>
      </c>
      <c r="F554" s="108">
        <v>44267</v>
      </c>
      <c r="G554" s="109">
        <v>3.8466999999999998</v>
      </c>
      <c r="H554" s="28">
        <f t="shared" si="112"/>
        <v>3.7374000000000001</v>
      </c>
      <c r="I554" s="7">
        <f t="shared" si="113"/>
        <v>0.10929999999999973</v>
      </c>
      <c r="J554" s="7">
        <f t="shared" si="114"/>
        <v>1.1946489999999942E-2</v>
      </c>
      <c r="K554" s="7">
        <f t="shared" si="115"/>
        <v>0.10929999999999973</v>
      </c>
      <c r="L554" s="25">
        <f t="shared" si="116"/>
        <v>2.8413965216939126E-2</v>
      </c>
      <c r="M554" s="7">
        <f t="shared" ca="1" si="105"/>
        <v>3.6522666666666672</v>
      </c>
      <c r="N554" s="7">
        <f t="shared" ca="1" si="107"/>
        <v>0.19443333333333257</v>
      </c>
      <c r="O554" s="7">
        <f t="shared" ca="1" si="108"/>
        <v>3.7804321111110817E-2</v>
      </c>
      <c r="P554" s="7">
        <f t="shared" ca="1" si="109"/>
        <v>0.19443333333333257</v>
      </c>
      <c r="Q554" s="25">
        <f t="shared" ca="1" si="110"/>
        <v>5.0545489207199049E-2</v>
      </c>
      <c r="R554" s="26">
        <f t="shared" ca="1" si="106"/>
        <v>0.19498140063665226</v>
      </c>
      <c r="S554" s="27">
        <f t="shared" ca="1" si="117"/>
        <v>0</v>
      </c>
    </row>
    <row r="555" spans="5:19" x14ac:dyDescent="0.3">
      <c r="E555" s="24">
        <f t="shared" si="111"/>
        <v>554</v>
      </c>
      <c r="F555" s="108">
        <v>44270</v>
      </c>
      <c r="G555" s="109">
        <v>3.9197000000000002</v>
      </c>
      <c r="H555" s="28">
        <f t="shared" si="112"/>
        <v>3.8466999999999998</v>
      </c>
      <c r="I555" s="7">
        <f t="shared" si="113"/>
        <v>7.3000000000000398E-2</v>
      </c>
      <c r="J555" s="7">
        <f t="shared" si="114"/>
        <v>5.3290000000000585E-3</v>
      </c>
      <c r="K555" s="7">
        <f t="shared" si="115"/>
        <v>7.3000000000000398E-2</v>
      </c>
      <c r="L555" s="25">
        <f t="shared" si="116"/>
        <v>1.8623874276092658E-2</v>
      </c>
      <c r="M555" s="7">
        <f t="shared" ca="1" si="105"/>
        <v>3.7312666666666665</v>
      </c>
      <c r="N555" s="7">
        <f t="shared" ca="1" si="107"/>
        <v>0.18843333333333367</v>
      </c>
      <c r="O555" s="7">
        <f t="shared" ca="1" si="108"/>
        <v>3.5507121111111241E-2</v>
      </c>
      <c r="P555" s="7">
        <f t="shared" ca="1" si="109"/>
        <v>0.18843333333333367</v>
      </c>
      <c r="Q555" s="25">
        <f t="shared" ca="1" si="110"/>
        <v>4.8073406978425305E-2</v>
      </c>
      <c r="R555" s="26">
        <f t="shared" ca="1" si="106"/>
        <v>0.18898140063665336</v>
      </c>
      <c r="S555" s="27">
        <f t="shared" ca="1" si="117"/>
        <v>0</v>
      </c>
    </row>
    <row r="556" spans="5:19" x14ac:dyDescent="0.3">
      <c r="E556" s="24">
        <f t="shared" si="111"/>
        <v>555</v>
      </c>
      <c r="F556" s="108">
        <v>44271</v>
      </c>
      <c r="G556" s="109">
        <v>3.8650000000000002</v>
      </c>
      <c r="H556" s="28">
        <f t="shared" si="112"/>
        <v>3.9197000000000002</v>
      </c>
      <c r="I556" s="7">
        <f t="shared" si="113"/>
        <v>-5.4699999999999971E-2</v>
      </c>
      <c r="J556" s="7">
        <f t="shared" si="114"/>
        <v>2.9920899999999967E-3</v>
      </c>
      <c r="K556" s="7">
        <f t="shared" si="115"/>
        <v>5.4699999999999971E-2</v>
      </c>
      <c r="L556" s="25">
        <f t="shared" si="116"/>
        <v>1.4152652005174637E-2</v>
      </c>
      <c r="M556" s="7">
        <f t="shared" ca="1" si="105"/>
        <v>3.8346</v>
      </c>
      <c r="N556" s="7">
        <f t="shared" ca="1" si="107"/>
        <v>3.0400000000000205E-2</v>
      </c>
      <c r="O556" s="7">
        <f t="shared" ca="1" si="108"/>
        <v>9.241600000000124E-4</v>
      </c>
      <c r="P556" s="7">
        <f t="shared" ca="1" si="109"/>
        <v>3.0400000000000205E-2</v>
      </c>
      <c r="Q556" s="25">
        <f t="shared" ca="1" si="110"/>
        <v>7.865459249676637E-3</v>
      </c>
      <c r="R556" s="26">
        <f t="shared" ca="1" si="106"/>
        <v>3.0948067303319907E-2</v>
      </c>
      <c r="S556" s="27">
        <f t="shared" ca="1" si="117"/>
        <v>0</v>
      </c>
    </row>
    <row r="557" spans="5:19" x14ac:dyDescent="0.3">
      <c r="E557" s="24">
        <f t="shared" si="111"/>
        <v>556</v>
      </c>
      <c r="F557" s="108">
        <v>44272</v>
      </c>
      <c r="G557" s="109">
        <v>3.9014000000000002</v>
      </c>
      <c r="H557" s="28">
        <f t="shared" si="112"/>
        <v>3.8650000000000002</v>
      </c>
      <c r="I557" s="7">
        <f t="shared" si="113"/>
        <v>3.6399999999999988E-2</v>
      </c>
      <c r="J557" s="7">
        <f t="shared" si="114"/>
        <v>1.3249599999999992E-3</v>
      </c>
      <c r="K557" s="7">
        <f t="shared" si="115"/>
        <v>3.6399999999999988E-2</v>
      </c>
      <c r="L557" s="25">
        <f t="shared" si="116"/>
        <v>9.3299841082688222E-3</v>
      </c>
      <c r="M557" s="7">
        <f t="shared" ca="1" si="105"/>
        <v>3.8771333333333331</v>
      </c>
      <c r="N557" s="7">
        <f t="shared" ca="1" si="107"/>
        <v>2.4266666666667103E-2</v>
      </c>
      <c r="O557" s="7">
        <f t="shared" ca="1" si="108"/>
        <v>5.8887111111113226E-4</v>
      </c>
      <c r="P557" s="7">
        <f t="shared" ca="1" si="109"/>
        <v>2.4266666666667103E-2</v>
      </c>
      <c r="Q557" s="25">
        <f t="shared" ca="1" si="110"/>
        <v>6.2199894055126621E-3</v>
      </c>
      <c r="R557" s="26">
        <f t="shared" ca="1" si="106"/>
        <v>2.4814733969986805E-2</v>
      </c>
      <c r="S557" s="27">
        <f t="shared" ca="1" si="117"/>
        <v>0</v>
      </c>
    </row>
    <row r="558" spans="5:19" x14ac:dyDescent="0.3">
      <c r="E558" s="24">
        <f t="shared" si="111"/>
        <v>557</v>
      </c>
      <c r="F558" s="108">
        <v>44273</v>
      </c>
      <c r="G558" s="109">
        <v>3.5642</v>
      </c>
      <c r="H558" s="28">
        <f t="shared" si="112"/>
        <v>3.9014000000000002</v>
      </c>
      <c r="I558" s="7">
        <f t="shared" si="113"/>
        <v>-0.33720000000000017</v>
      </c>
      <c r="J558" s="7">
        <f t="shared" si="114"/>
        <v>0.11370384000000011</v>
      </c>
      <c r="K558" s="7">
        <f t="shared" si="115"/>
        <v>0.33720000000000017</v>
      </c>
      <c r="L558" s="25">
        <f t="shared" si="116"/>
        <v>9.460748555075478E-2</v>
      </c>
      <c r="M558" s="7">
        <f t="shared" ca="1" si="105"/>
        <v>3.8953666666666673</v>
      </c>
      <c r="N558" s="7">
        <f t="shared" ca="1" si="107"/>
        <v>-0.33116666666666728</v>
      </c>
      <c r="O558" s="7">
        <f t="shared" ca="1" si="108"/>
        <v>0.10967136111111152</v>
      </c>
      <c r="P558" s="7">
        <f t="shared" ca="1" si="109"/>
        <v>0.33116666666666728</v>
      </c>
      <c r="Q558" s="25">
        <f t="shared" ca="1" si="110"/>
        <v>9.2914726072237039E-2</v>
      </c>
      <c r="R558" s="26">
        <f t="shared" ca="1" si="106"/>
        <v>-0.33061859936334759</v>
      </c>
      <c r="S558" s="27">
        <f t="shared" ca="1" si="117"/>
        <v>1</v>
      </c>
    </row>
    <row r="559" spans="5:19" x14ac:dyDescent="0.3">
      <c r="E559" s="24">
        <f t="shared" si="111"/>
        <v>558</v>
      </c>
      <c r="F559" s="108">
        <v>44274</v>
      </c>
      <c r="G559" s="109">
        <v>3.6644000000000001</v>
      </c>
      <c r="H559" s="28">
        <f t="shared" si="112"/>
        <v>3.5642</v>
      </c>
      <c r="I559" s="7">
        <f t="shared" si="113"/>
        <v>0.10020000000000007</v>
      </c>
      <c r="J559" s="7">
        <f t="shared" si="114"/>
        <v>1.0040040000000014E-2</v>
      </c>
      <c r="K559" s="7">
        <f t="shared" si="115"/>
        <v>0.10020000000000007</v>
      </c>
      <c r="L559" s="25">
        <f t="shared" si="116"/>
        <v>2.7344176399956354E-2</v>
      </c>
      <c r="M559" s="7">
        <f t="shared" ca="1" si="105"/>
        <v>3.7768666666666668</v>
      </c>
      <c r="N559" s="7">
        <f t="shared" ca="1" si="107"/>
        <v>-0.11246666666666671</v>
      </c>
      <c r="O559" s="7">
        <f t="shared" ca="1" si="108"/>
        <v>1.2648751111111122E-2</v>
      </c>
      <c r="P559" s="7">
        <f t="shared" ca="1" si="109"/>
        <v>0.11246666666666671</v>
      </c>
      <c r="Q559" s="25">
        <f t="shared" ca="1" si="110"/>
        <v>3.0691700323836564E-2</v>
      </c>
      <c r="R559" s="26">
        <f t="shared" ca="1" si="106"/>
        <v>-0.11191859936334701</v>
      </c>
      <c r="S559" s="27">
        <f t="shared" ca="1" si="117"/>
        <v>0</v>
      </c>
    </row>
    <row r="560" spans="5:19" x14ac:dyDescent="0.3">
      <c r="E560" s="24">
        <f t="shared" si="111"/>
        <v>559</v>
      </c>
      <c r="F560" s="108">
        <v>44277</v>
      </c>
      <c r="G560" s="109">
        <v>3.7008999999999999</v>
      </c>
      <c r="H560" s="28">
        <f t="shared" si="112"/>
        <v>3.6644000000000001</v>
      </c>
      <c r="I560" s="7">
        <f t="shared" si="113"/>
        <v>3.6499999999999755E-2</v>
      </c>
      <c r="J560" s="7">
        <f t="shared" si="114"/>
        <v>1.3322499999999821E-3</v>
      </c>
      <c r="K560" s="7">
        <f t="shared" si="115"/>
        <v>3.6499999999999755E-2</v>
      </c>
      <c r="L560" s="25">
        <f t="shared" si="116"/>
        <v>9.8624658866761482E-3</v>
      </c>
      <c r="M560" s="7">
        <f t="shared" ca="1" si="105"/>
        <v>3.7100000000000004</v>
      </c>
      <c r="N560" s="7">
        <f t="shared" ca="1" si="107"/>
        <v>-9.1000000000005521E-3</v>
      </c>
      <c r="O560" s="7">
        <f t="shared" ca="1" si="108"/>
        <v>8.2810000000010044E-5</v>
      </c>
      <c r="P560" s="7">
        <f t="shared" ca="1" si="109"/>
        <v>9.1000000000005521E-3</v>
      </c>
      <c r="Q560" s="25">
        <f t="shared" ca="1" si="110"/>
        <v>2.4588613580481915E-3</v>
      </c>
      <c r="R560" s="26">
        <f t="shared" ca="1" si="106"/>
        <v>-8.5519326966808518E-3</v>
      </c>
      <c r="S560" s="27">
        <f t="shared" ca="1" si="117"/>
        <v>0</v>
      </c>
    </row>
    <row r="561" spans="5:19" x14ac:dyDescent="0.3">
      <c r="E561" s="24">
        <f t="shared" si="111"/>
        <v>560</v>
      </c>
      <c r="F561" s="108">
        <v>44278</v>
      </c>
      <c r="G561" s="109">
        <v>3.6280000000000001</v>
      </c>
      <c r="H561" s="28">
        <f t="shared" si="112"/>
        <v>3.7008999999999999</v>
      </c>
      <c r="I561" s="7">
        <f t="shared" si="113"/>
        <v>-7.2899999999999743E-2</v>
      </c>
      <c r="J561" s="7">
        <f t="shared" si="114"/>
        <v>5.3144099999999622E-3</v>
      </c>
      <c r="K561" s="7">
        <f t="shared" si="115"/>
        <v>7.2899999999999743E-2</v>
      </c>
      <c r="L561" s="25">
        <f t="shared" si="116"/>
        <v>2.0093715545755165E-2</v>
      </c>
      <c r="M561" s="7">
        <f t="shared" ca="1" si="105"/>
        <v>3.6431666666666671</v>
      </c>
      <c r="N561" s="7">
        <f t="shared" ca="1" si="107"/>
        <v>-1.5166666666666995E-2</v>
      </c>
      <c r="O561" s="7">
        <f t="shared" ca="1" si="108"/>
        <v>2.3002777777778773E-4</v>
      </c>
      <c r="P561" s="7">
        <f t="shared" ca="1" si="109"/>
        <v>1.5166666666666995E-2</v>
      </c>
      <c r="Q561" s="25">
        <f t="shared" ca="1" si="110"/>
        <v>4.1804483645719393E-3</v>
      </c>
      <c r="R561" s="26">
        <f t="shared" ca="1" si="106"/>
        <v>-1.4618599363347294E-2</v>
      </c>
      <c r="S561" s="27">
        <f t="shared" ca="1" si="117"/>
        <v>0</v>
      </c>
    </row>
    <row r="562" spans="5:19" x14ac:dyDescent="0.3">
      <c r="E562" s="24">
        <f t="shared" si="111"/>
        <v>561</v>
      </c>
      <c r="F562" s="108">
        <v>44279</v>
      </c>
      <c r="G562" s="109">
        <v>3.5733000000000001</v>
      </c>
      <c r="H562" s="28">
        <f t="shared" si="112"/>
        <v>3.6280000000000001</v>
      </c>
      <c r="I562" s="7">
        <f t="shared" si="113"/>
        <v>-5.4699999999999971E-2</v>
      </c>
      <c r="J562" s="7">
        <f t="shared" si="114"/>
        <v>2.9920899999999967E-3</v>
      </c>
      <c r="K562" s="7">
        <f t="shared" si="115"/>
        <v>5.4699999999999971E-2</v>
      </c>
      <c r="L562" s="25">
        <f t="shared" si="116"/>
        <v>1.5307978619203529E-2</v>
      </c>
      <c r="M562" s="7">
        <f t="shared" ca="1" si="105"/>
        <v>3.6644333333333332</v>
      </c>
      <c r="N562" s="7">
        <f t="shared" ca="1" si="107"/>
        <v>-9.1133333333333066E-2</v>
      </c>
      <c r="O562" s="7">
        <f t="shared" ca="1" si="108"/>
        <v>8.3052844444443958E-3</v>
      </c>
      <c r="P562" s="7">
        <f t="shared" ca="1" si="109"/>
        <v>9.1133333333333066E-2</v>
      </c>
      <c r="Q562" s="25">
        <f t="shared" ca="1" si="110"/>
        <v>2.5503969253444454E-2</v>
      </c>
      <c r="R562" s="26">
        <f t="shared" ca="1" si="106"/>
        <v>-9.0585266030013364E-2</v>
      </c>
      <c r="S562" s="27">
        <f t="shared" ca="1" si="117"/>
        <v>0</v>
      </c>
    </row>
    <row r="563" spans="5:19" x14ac:dyDescent="0.3">
      <c r="E563" s="24">
        <f t="shared" si="111"/>
        <v>562</v>
      </c>
      <c r="F563" s="108">
        <v>44280</v>
      </c>
      <c r="G563" s="109">
        <v>3.6189</v>
      </c>
      <c r="H563" s="28">
        <f t="shared" si="112"/>
        <v>3.5733000000000001</v>
      </c>
      <c r="I563" s="7">
        <f t="shared" si="113"/>
        <v>4.5599999999999863E-2</v>
      </c>
      <c r="J563" s="7">
        <f t="shared" si="114"/>
        <v>2.0793599999999876E-3</v>
      </c>
      <c r="K563" s="7">
        <f t="shared" si="115"/>
        <v>4.5599999999999863E-2</v>
      </c>
      <c r="L563" s="25">
        <f t="shared" si="116"/>
        <v>1.2600513968332882E-2</v>
      </c>
      <c r="M563" s="7">
        <f t="shared" ca="1" si="105"/>
        <v>3.634066666666667</v>
      </c>
      <c r="N563" s="7">
        <f t="shared" ca="1" si="107"/>
        <v>-1.5166666666666995E-2</v>
      </c>
      <c r="O563" s="7">
        <f t="shared" ca="1" si="108"/>
        <v>2.3002777777778773E-4</v>
      </c>
      <c r="P563" s="7">
        <f t="shared" ca="1" si="109"/>
        <v>1.5166666666666995E-2</v>
      </c>
      <c r="Q563" s="25">
        <f t="shared" ca="1" si="110"/>
        <v>4.1909604207540953E-3</v>
      </c>
      <c r="R563" s="26">
        <f t="shared" ca="1" si="106"/>
        <v>-1.4618599363347294E-2</v>
      </c>
      <c r="S563" s="27">
        <f t="shared" ca="1" si="117"/>
        <v>0</v>
      </c>
    </row>
    <row r="564" spans="5:19" x14ac:dyDescent="0.3">
      <c r="E564" s="24">
        <f t="shared" si="111"/>
        <v>563</v>
      </c>
      <c r="F564" s="108">
        <v>44281</v>
      </c>
      <c r="G564" s="109">
        <v>3.7008999999999999</v>
      </c>
      <c r="H564" s="28">
        <f t="shared" si="112"/>
        <v>3.6189</v>
      </c>
      <c r="I564" s="7">
        <f t="shared" si="113"/>
        <v>8.1999999999999851E-2</v>
      </c>
      <c r="J564" s="7">
        <f t="shared" si="114"/>
        <v>6.7239999999999757E-3</v>
      </c>
      <c r="K564" s="7">
        <f t="shared" si="115"/>
        <v>8.1999999999999851E-2</v>
      </c>
      <c r="L564" s="25">
        <f t="shared" si="116"/>
        <v>2.2156772676916386E-2</v>
      </c>
      <c r="M564" s="7">
        <f t="shared" ca="1" si="105"/>
        <v>3.6067333333333331</v>
      </c>
      <c r="N564" s="7">
        <f t="shared" ca="1" si="107"/>
        <v>9.4166666666666732E-2</v>
      </c>
      <c r="O564" s="7">
        <f t="shared" ca="1" si="108"/>
        <v>8.8673611111111227E-3</v>
      </c>
      <c r="P564" s="7">
        <f t="shared" ca="1" si="109"/>
        <v>9.4166666666666732E-2</v>
      </c>
      <c r="Q564" s="25">
        <f t="shared" ca="1" si="110"/>
        <v>2.5444261305808517E-2</v>
      </c>
      <c r="R564" s="26">
        <f t="shared" ca="1" si="106"/>
        <v>9.4714733969986434E-2</v>
      </c>
      <c r="S564" s="27">
        <f t="shared" ca="1" si="117"/>
        <v>1</v>
      </c>
    </row>
    <row r="565" spans="5:19" x14ac:dyDescent="0.3">
      <c r="E565" s="24">
        <f t="shared" si="111"/>
        <v>564</v>
      </c>
      <c r="F565" s="108">
        <v>44284</v>
      </c>
      <c r="G565" s="109">
        <v>3.6644000000000001</v>
      </c>
      <c r="H565" s="28">
        <f t="shared" si="112"/>
        <v>3.7008999999999999</v>
      </c>
      <c r="I565" s="7">
        <f t="shared" si="113"/>
        <v>-3.6499999999999755E-2</v>
      </c>
      <c r="J565" s="7">
        <f t="shared" si="114"/>
        <v>1.3322499999999821E-3</v>
      </c>
      <c r="K565" s="7">
        <f t="shared" si="115"/>
        <v>3.6499999999999755E-2</v>
      </c>
      <c r="L565" s="25">
        <f t="shared" si="116"/>
        <v>9.9607029800239475E-3</v>
      </c>
      <c r="M565" s="7">
        <f t="shared" ca="1" si="105"/>
        <v>3.6310333333333333</v>
      </c>
      <c r="N565" s="7">
        <f t="shared" ca="1" si="107"/>
        <v>3.3366666666666767E-2</v>
      </c>
      <c r="O565" s="7">
        <f t="shared" ca="1" si="108"/>
        <v>1.1133344444444512E-3</v>
      </c>
      <c r="P565" s="7">
        <f t="shared" ca="1" si="109"/>
        <v>3.3366666666666767E-2</v>
      </c>
      <c r="Q565" s="25">
        <f t="shared" ca="1" si="110"/>
        <v>9.105628934250291E-3</v>
      </c>
      <c r="R565" s="26">
        <f t="shared" ca="1" si="106"/>
        <v>3.3914733969986469E-2</v>
      </c>
      <c r="S565" s="27">
        <f t="shared" ca="1" si="117"/>
        <v>0</v>
      </c>
    </row>
    <row r="566" spans="5:19" x14ac:dyDescent="0.3">
      <c r="E566" s="24">
        <f t="shared" si="111"/>
        <v>565</v>
      </c>
      <c r="F566" s="108">
        <v>44285</v>
      </c>
      <c r="G566" s="109">
        <v>3.6371000000000002</v>
      </c>
      <c r="H566" s="28">
        <f t="shared" si="112"/>
        <v>3.6644000000000001</v>
      </c>
      <c r="I566" s="7">
        <f t="shared" si="113"/>
        <v>-2.729999999999988E-2</v>
      </c>
      <c r="J566" s="7">
        <f t="shared" si="114"/>
        <v>7.452899999999934E-4</v>
      </c>
      <c r="K566" s="7">
        <f t="shared" si="115"/>
        <v>2.729999999999988E-2</v>
      </c>
      <c r="L566" s="25">
        <f t="shared" si="116"/>
        <v>7.5059800390420602E-3</v>
      </c>
      <c r="M566" s="7">
        <f t="shared" ca="1" si="105"/>
        <v>3.6614</v>
      </c>
      <c r="N566" s="7">
        <f t="shared" ca="1" si="107"/>
        <v>-2.4299999999999766E-2</v>
      </c>
      <c r="O566" s="7">
        <f t="shared" ca="1" si="108"/>
        <v>5.9048999999998866E-4</v>
      </c>
      <c r="P566" s="7">
        <f t="shared" ca="1" si="109"/>
        <v>2.4299999999999766E-2</v>
      </c>
      <c r="Q566" s="25">
        <f t="shared" ca="1" si="110"/>
        <v>6.6811470677187223E-3</v>
      </c>
      <c r="R566" s="26">
        <f t="shared" ca="1" si="106"/>
        <v>-2.3751932696680064E-2</v>
      </c>
      <c r="S566" s="27">
        <f t="shared" ca="1" si="117"/>
        <v>1</v>
      </c>
    </row>
    <row r="567" spans="5:19" x14ac:dyDescent="0.3">
      <c r="E567" s="24">
        <f t="shared" si="111"/>
        <v>566</v>
      </c>
      <c r="F567" s="108">
        <v>44286</v>
      </c>
      <c r="G567" s="109">
        <v>3.6097000000000001</v>
      </c>
      <c r="H567" s="28">
        <f t="shared" si="112"/>
        <v>3.6371000000000002</v>
      </c>
      <c r="I567" s="7">
        <f t="shared" si="113"/>
        <v>-2.7400000000000091E-2</v>
      </c>
      <c r="J567" s="7">
        <f t="shared" si="114"/>
        <v>7.5076000000000493E-4</v>
      </c>
      <c r="K567" s="7">
        <f t="shared" si="115"/>
        <v>2.7400000000000091E-2</v>
      </c>
      <c r="L567" s="25">
        <f t="shared" si="116"/>
        <v>7.5906585034767682E-3</v>
      </c>
      <c r="M567" s="7">
        <f t="shared" ca="1" si="105"/>
        <v>3.6674666666666664</v>
      </c>
      <c r="N567" s="7">
        <f t="shared" ca="1" si="107"/>
        <v>-5.77666666666663E-2</v>
      </c>
      <c r="O567" s="7">
        <f t="shared" ca="1" si="108"/>
        <v>3.3369877777777355E-3</v>
      </c>
      <c r="P567" s="7">
        <f t="shared" ca="1" si="109"/>
        <v>5.77666666666663E-2</v>
      </c>
      <c r="Q567" s="25">
        <f t="shared" ca="1" si="110"/>
        <v>1.6003176625942958E-2</v>
      </c>
      <c r="R567" s="26">
        <f t="shared" ca="1" si="106"/>
        <v>-5.7218599363346598E-2</v>
      </c>
      <c r="S567" s="27">
        <f t="shared" ca="1" si="117"/>
        <v>0</v>
      </c>
    </row>
    <row r="568" spans="5:19" x14ac:dyDescent="0.3">
      <c r="E568" s="24">
        <f t="shared" si="111"/>
        <v>567</v>
      </c>
      <c r="F568" s="108">
        <v>44287</v>
      </c>
      <c r="G568" s="109">
        <v>3.6461999999999999</v>
      </c>
      <c r="H568" s="28">
        <f t="shared" si="112"/>
        <v>3.6097000000000001</v>
      </c>
      <c r="I568" s="7">
        <f t="shared" si="113"/>
        <v>3.6499999999999755E-2</v>
      </c>
      <c r="J568" s="7">
        <f t="shared" si="114"/>
        <v>1.3322499999999821E-3</v>
      </c>
      <c r="K568" s="7">
        <f t="shared" si="115"/>
        <v>3.6499999999999755E-2</v>
      </c>
      <c r="L568" s="25">
        <f t="shared" si="116"/>
        <v>1.001042180900657E-2</v>
      </c>
      <c r="M568" s="7">
        <f t="shared" ca="1" si="105"/>
        <v>3.6370666666666671</v>
      </c>
      <c r="N568" s="7">
        <f t="shared" ca="1" si="107"/>
        <v>9.1333333333327715E-3</v>
      </c>
      <c r="O568" s="7">
        <f t="shared" ca="1" si="108"/>
        <v>8.3417777777767516E-5</v>
      </c>
      <c r="P568" s="7">
        <f t="shared" ca="1" si="109"/>
        <v>9.1333333333327715E-3</v>
      </c>
      <c r="Q568" s="25">
        <f t="shared" ca="1" si="110"/>
        <v>2.5048909366827852E-3</v>
      </c>
      <c r="R568" s="26">
        <f t="shared" ca="1" si="106"/>
        <v>9.6814006366524718E-3</v>
      </c>
      <c r="S568" s="27">
        <f t="shared" ca="1" si="117"/>
        <v>1</v>
      </c>
    </row>
    <row r="569" spans="5:19" x14ac:dyDescent="0.3">
      <c r="E569" s="24">
        <f t="shared" si="111"/>
        <v>568</v>
      </c>
      <c r="F569" s="108">
        <v>44291</v>
      </c>
      <c r="G569" s="109">
        <v>3.6918000000000002</v>
      </c>
      <c r="H569" s="28">
        <f t="shared" si="112"/>
        <v>3.6461999999999999</v>
      </c>
      <c r="I569" s="7">
        <f t="shared" si="113"/>
        <v>4.5600000000000307E-2</v>
      </c>
      <c r="J569" s="7">
        <f t="shared" si="114"/>
        <v>2.0793600000000279E-3</v>
      </c>
      <c r="K569" s="7">
        <f t="shared" si="115"/>
        <v>4.5600000000000307E-2</v>
      </c>
      <c r="L569" s="25">
        <f t="shared" si="116"/>
        <v>1.235169835852438E-2</v>
      </c>
      <c r="M569" s="7">
        <f t="shared" ca="1" si="105"/>
        <v>3.6310000000000002</v>
      </c>
      <c r="N569" s="7">
        <f t="shared" ca="1" si="107"/>
        <v>6.0799999999999965E-2</v>
      </c>
      <c r="O569" s="7">
        <f t="shared" ca="1" si="108"/>
        <v>3.6966399999999958E-3</v>
      </c>
      <c r="P569" s="7">
        <f t="shared" ca="1" si="109"/>
        <v>6.0799999999999965E-2</v>
      </c>
      <c r="Q569" s="25">
        <f t="shared" ca="1" si="110"/>
        <v>1.6468931144699054E-2</v>
      </c>
      <c r="R569" s="26">
        <f t="shared" ca="1" si="106"/>
        <v>6.1348067303319667E-2</v>
      </c>
      <c r="S569" s="27">
        <f t="shared" ca="1" si="117"/>
        <v>0</v>
      </c>
    </row>
    <row r="570" spans="5:19" x14ac:dyDescent="0.3">
      <c r="E570" s="24">
        <f t="shared" si="111"/>
        <v>569</v>
      </c>
      <c r="F570" s="108">
        <v>44292</v>
      </c>
      <c r="G570" s="109">
        <v>3.6461999999999999</v>
      </c>
      <c r="H570" s="28">
        <f t="shared" si="112"/>
        <v>3.6918000000000002</v>
      </c>
      <c r="I570" s="7">
        <f t="shared" si="113"/>
        <v>-4.5600000000000307E-2</v>
      </c>
      <c r="J570" s="7">
        <f t="shared" si="114"/>
        <v>2.0793600000000279E-3</v>
      </c>
      <c r="K570" s="7">
        <f t="shared" si="115"/>
        <v>4.5600000000000307E-2</v>
      </c>
      <c r="L570" s="25">
        <f t="shared" si="116"/>
        <v>1.2506170807964541E-2</v>
      </c>
      <c r="M570" s="7">
        <f t="shared" ca="1" si="105"/>
        <v>3.6492333333333336</v>
      </c>
      <c r="N570" s="7">
        <f t="shared" ca="1" si="107"/>
        <v>-3.0333333333336654E-3</v>
      </c>
      <c r="O570" s="7">
        <f t="shared" ca="1" si="108"/>
        <v>9.2011111111131255E-6</v>
      </c>
      <c r="P570" s="7">
        <f t="shared" ca="1" si="109"/>
        <v>3.0333333333336654E-3</v>
      </c>
      <c r="Q570" s="25">
        <f t="shared" ca="1" si="110"/>
        <v>8.3191633298603082E-4</v>
      </c>
      <c r="R570" s="26">
        <f t="shared" ca="1" si="106"/>
        <v>-2.4852660300139651E-3</v>
      </c>
      <c r="S570" s="27">
        <f t="shared" ca="1" si="117"/>
        <v>1</v>
      </c>
    </row>
    <row r="571" spans="5:19" x14ac:dyDescent="0.3">
      <c r="E571" s="24">
        <f t="shared" si="111"/>
        <v>570</v>
      </c>
      <c r="F571" s="108">
        <v>44293</v>
      </c>
      <c r="G571" s="109">
        <v>3.6918000000000002</v>
      </c>
      <c r="H571" s="28">
        <f t="shared" si="112"/>
        <v>3.6461999999999999</v>
      </c>
      <c r="I571" s="7">
        <f t="shared" si="113"/>
        <v>4.5600000000000307E-2</v>
      </c>
      <c r="J571" s="7">
        <f t="shared" si="114"/>
        <v>2.0793600000000279E-3</v>
      </c>
      <c r="K571" s="7">
        <f t="shared" si="115"/>
        <v>4.5600000000000307E-2</v>
      </c>
      <c r="L571" s="25">
        <f t="shared" si="116"/>
        <v>1.235169835852438E-2</v>
      </c>
      <c r="M571" s="7">
        <f t="shared" ca="1" si="105"/>
        <v>3.6614</v>
      </c>
      <c r="N571" s="7">
        <f t="shared" ca="1" si="107"/>
        <v>3.0400000000000205E-2</v>
      </c>
      <c r="O571" s="7">
        <f t="shared" ca="1" si="108"/>
        <v>9.241600000000124E-4</v>
      </c>
      <c r="P571" s="7">
        <f t="shared" ca="1" si="109"/>
        <v>3.0400000000000205E-2</v>
      </c>
      <c r="Q571" s="25">
        <f t="shared" ca="1" si="110"/>
        <v>8.234465572349586E-3</v>
      </c>
      <c r="R571" s="26">
        <f t="shared" ca="1" si="106"/>
        <v>3.0948067303319907E-2</v>
      </c>
      <c r="S571" s="27">
        <f t="shared" ca="1" si="117"/>
        <v>1</v>
      </c>
    </row>
    <row r="572" spans="5:19" x14ac:dyDescent="0.3">
      <c r="E572" s="24">
        <f t="shared" si="111"/>
        <v>571</v>
      </c>
      <c r="F572" s="108">
        <v>44294</v>
      </c>
      <c r="G572" s="109">
        <v>3.7008999999999999</v>
      </c>
      <c r="H572" s="28">
        <f t="shared" si="112"/>
        <v>3.6918000000000002</v>
      </c>
      <c r="I572" s="7">
        <f t="shared" si="113"/>
        <v>9.0999999999996639E-3</v>
      </c>
      <c r="J572" s="7">
        <f t="shared" si="114"/>
        <v>8.2809999999993889E-5</v>
      </c>
      <c r="K572" s="7">
        <f t="shared" si="115"/>
        <v>9.0999999999996639E-3</v>
      </c>
      <c r="L572" s="25">
        <f t="shared" si="116"/>
        <v>2.4588613580479517E-3</v>
      </c>
      <c r="M572" s="7">
        <f t="shared" ca="1" si="105"/>
        <v>3.6766000000000001</v>
      </c>
      <c r="N572" s="7">
        <f t="shared" ca="1" si="107"/>
        <v>2.4299999999999766E-2</v>
      </c>
      <c r="O572" s="7">
        <f t="shared" ca="1" si="108"/>
        <v>5.9048999999998866E-4</v>
      </c>
      <c r="P572" s="7">
        <f t="shared" ca="1" si="109"/>
        <v>2.4299999999999766E-2</v>
      </c>
      <c r="Q572" s="25">
        <f t="shared" ca="1" si="110"/>
        <v>6.5659704396227314E-3</v>
      </c>
      <c r="R572" s="26">
        <f t="shared" ca="1" si="106"/>
        <v>2.4848067303319468E-2</v>
      </c>
      <c r="S572" s="27">
        <f t="shared" ca="1" si="117"/>
        <v>0</v>
      </c>
    </row>
    <row r="573" spans="5:19" x14ac:dyDescent="0.3">
      <c r="E573" s="24">
        <f t="shared" si="111"/>
        <v>572</v>
      </c>
      <c r="F573" s="108">
        <v>44295</v>
      </c>
      <c r="G573" s="109">
        <v>3.7646999999999999</v>
      </c>
      <c r="H573" s="28">
        <f t="shared" si="112"/>
        <v>3.7008999999999999</v>
      </c>
      <c r="I573" s="7">
        <f t="shared" si="113"/>
        <v>6.3800000000000079E-2</v>
      </c>
      <c r="J573" s="7">
        <f t="shared" si="114"/>
        <v>4.0704400000000102E-3</v>
      </c>
      <c r="K573" s="7">
        <f t="shared" si="115"/>
        <v>6.3800000000000079E-2</v>
      </c>
      <c r="L573" s="25">
        <f t="shared" si="116"/>
        <v>1.6946901479533583E-2</v>
      </c>
      <c r="M573" s="7">
        <f t="shared" ca="1" si="105"/>
        <v>3.6796333333333333</v>
      </c>
      <c r="N573" s="7">
        <f t="shared" ca="1" si="107"/>
        <v>8.5066666666666624E-2</v>
      </c>
      <c r="O573" s="7">
        <f t="shared" ca="1" si="108"/>
        <v>7.2363377777777708E-3</v>
      </c>
      <c r="P573" s="7">
        <f t="shared" ca="1" si="109"/>
        <v>8.5066666666666624E-2</v>
      </c>
      <c r="Q573" s="25">
        <f t="shared" ca="1" si="110"/>
        <v>2.2595868639378073E-2</v>
      </c>
      <c r="R573" s="26">
        <f t="shared" ca="1" si="106"/>
        <v>8.5614733969986326E-2</v>
      </c>
      <c r="S573" s="27">
        <f t="shared" ca="1" si="117"/>
        <v>0</v>
      </c>
    </row>
    <row r="574" spans="5:19" x14ac:dyDescent="0.3">
      <c r="E574" s="24">
        <f t="shared" si="111"/>
        <v>573</v>
      </c>
      <c r="F574" s="108">
        <v>44298</v>
      </c>
      <c r="G574" s="109">
        <v>3.71</v>
      </c>
      <c r="H574" s="28">
        <f t="shared" si="112"/>
        <v>3.7646999999999999</v>
      </c>
      <c r="I574" s="7">
        <f t="shared" si="113"/>
        <v>-5.4699999999999971E-2</v>
      </c>
      <c r="J574" s="7">
        <f t="shared" si="114"/>
        <v>2.9920899999999967E-3</v>
      </c>
      <c r="K574" s="7">
        <f t="shared" si="115"/>
        <v>5.4699999999999971E-2</v>
      </c>
      <c r="L574" s="25">
        <f t="shared" si="116"/>
        <v>1.4743935309973038E-2</v>
      </c>
      <c r="M574" s="7">
        <f t="shared" ca="1" si="105"/>
        <v>3.7191333333333332</v>
      </c>
      <c r="N574" s="7">
        <f t="shared" ca="1" si="107"/>
        <v>-9.1333333333332156E-3</v>
      </c>
      <c r="O574" s="7">
        <f t="shared" ca="1" si="108"/>
        <v>8.3417777777775634E-5</v>
      </c>
      <c r="P574" s="7">
        <f t="shared" ca="1" si="109"/>
        <v>9.1333333333332156E-3</v>
      </c>
      <c r="Q574" s="25">
        <f t="shared" ca="1" si="110"/>
        <v>2.4618149146450716E-3</v>
      </c>
      <c r="R574" s="26">
        <f t="shared" ca="1" si="106"/>
        <v>-8.5852660300135154E-3</v>
      </c>
      <c r="S574" s="27">
        <f t="shared" ca="1" si="117"/>
        <v>1</v>
      </c>
    </row>
    <row r="575" spans="5:19" x14ac:dyDescent="0.3">
      <c r="E575" s="24">
        <f t="shared" si="111"/>
        <v>574</v>
      </c>
      <c r="F575" s="108">
        <v>44299</v>
      </c>
      <c r="G575" s="109">
        <v>3.7646999999999999</v>
      </c>
      <c r="H575" s="28">
        <f t="shared" si="112"/>
        <v>3.71</v>
      </c>
      <c r="I575" s="7">
        <f t="shared" si="113"/>
        <v>5.4699999999999971E-2</v>
      </c>
      <c r="J575" s="7">
        <f t="shared" si="114"/>
        <v>2.9920899999999967E-3</v>
      </c>
      <c r="K575" s="7">
        <f t="shared" si="115"/>
        <v>5.4699999999999971E-2</v>
      </c>
      <c r="L575" s="25">
        <f t="shared" si="116"/>
        <v>1.4529710202672184E-2</v>
      </c>
      <c r="M575" s="7">
        <f t="shared" ca="1" si="105"/>
        <v>3.7251999999999996</v>
      </c>
      <c r="N575" s="7">
        <f t="shared" ca="1" si="107"/>
        <v>3.9500000000000313E-2</v>
      </c>
      <c r="O575" s="7">
        <f t="shared" ca="1" si="108"/>
        <v>1.5602500000000247E-3</v>
      </c>
      <c r="P575" s="7">
        <f t="shared" ca="1" si="109"/>
        <v>3.9500000000000313E-2</v>
      </c>
      <c r="Q575" s="25">
        <f t="shared" ca="1" si="110"/>
        <v>1.0492203894068668E-2</v>
      </c>
      <c r="R575" s="26">
        <f t="shared" ca="1" si="106"/>
        <v>4.0048067303320015E-2</v>
      </c>
      <c r="S575" s="27">
        <f t="shared" ca="1" si="117"/>
        <v>1</v>
      </c>
    </row>
    <row r="576" spans="5:19" x14ac:dyDescent="0.3">
      <c r="E576" s="24">
        <f t="shared" si="111"/>
        <v>575</v>
      </c>
      <c r="F576" s="108">
        <v>44300</v>
      </c>
      <c r="G576" s="109">
        <v>3.7646999999999999</v>
      </c>
      <c r="H576" s="28">
        <f t="shared" si="112"/>
        <v>3.7646999999999999</v>
      </c>
      <c r="I576" s="7">
        <f t="shared" si="113"/>
        <v>0</v>
      </c>
      <c r="J576" s="7">
        <f t="shared" si="114"/>
        <v>0</v>
      </c>
      <c r="K576" s="7">
        <f t="shared" si="115"/>
        <v>0</v>
      </c>
      <c r="L576" s="25">
        <f t="shared" si="116"/>
        <v>0</v>
      </c>
      <c r="M576" s="7">
        <f t="shared" ca="1" si="105"/>
        <v>3.7464666666666666</v>
      </c>
      <c r="N576" s="7">
        <f t="shared" ca="1" si="107"/>
        <v>1.8233333333333324E-2</v>
      </c>
      <c r="O576" s="7">
        <f t="shared" ca="1" si="108"/>
        <v>3.3245444444444407E-4</v>
      </c>
      <c r="P576" s="7">
        <f t="shared" ca="1" si="109"/>
        <v>1.8233333333333324E-2</v>
      </c>
      <c r="Q576" s="25">
        <f t="shared" ca="1" si="110"/>
        <v>4.8432367342240617E-3</v>
      </c>
      <c r="R576" s="26">
        <f t="shared" ca="1" si="106"/>
        <v>1.8781400636653026E-2</v>
      </c>
      <c r="S576" s="27">
        <f t="shared" ca="1" si="117"/>
        <v>0</v>
      </c>
    </row>
    <row r="577" spans="5:19" x14ac:dyDescent="0.3">
      <c r="E577" s="24">
        <f t="shared" si="111"/>
        <v>576</v>
      </c>
      <c r="F577" s="108">
        <v>44301</v>
      </c>
      <c r="G577" s="109">
        <v>3.7646999999999999</v>
      </c>
      <c r="H577" s="28">
        <f t="shared" si="112"/>
        <v>3.7646999999999999</v>
      </c>
      <c r="I577" s="7">
        <f t="shared" si="113"/>
        <v>0</v>
      </c>
      <c r="J577" s="7">
        <f t="shared" si="114"/>
        <v>0</v>
      </c>
      <c r="K577" s="7">
        <f t="shared" si="115"/>
        <v>0</v>
      </c>
      <c r="L577" s="25">
        <f t="shared" si="116"/>
        <v>0</v>
      </c>
      <c r="M577" s="7">
        <f t="shared" ca="1" si="105"/>
        <v>3.7464666666666666</v>
      </c>
      <c r="N577" s="7">
        <f t="shared" ca="1" si="107"/>
        <v>1.8233333333333324E-2</v>
      </c>
      <c r="O577" s="7">
        <f t="shared" ca="1" si="108"/>
        <v>3.3245444444444407E-4</v>
      </c>
      <c r="P577" s="7">
        <f t="shared" ca="1" si="109"/>
        <v>1.8233333333333324E-2</v>
      </c>
      <c r="Q577" s="25">
        <f t="shared" ca="1" si="110"/>
        <v>4.8432367342240617E-3</v>
      </c>
      <c r="R577" s="26">
        <f t="shared" ca="1" si="106"/>
        <v>1.8781400636653026E-2</v>
      </c>
      <c r="S577" s="27">
        <f t="shared" ca="1" si="117"/>
        <v>0</v>
      </c>
    </row>
    <row r="578" spans="5:19" x14ac:dyDescent="0.3">
      <c r="E578" s="24">
        <f t="shared" si="111"/>
        <v>577</v>
      </c>
      <c r="F578" s="108">
        <v>44302</v>
      </c>
      <c r="G578" s="109">
        <v>3.8102999999999998</v>
      </c>
      <c r="H578" s="28">
        <f t="shared" si="112"/>
        <v>3.7646999999999999</v>
      </c>
      <c r="I578" s="7">
        <f t="shared" si="113"/>
        <v>4.5599999999999863E-2</v>
      </c>
      <c r="J578" s="7">
        <f t="shared" si="114"/>
        <v>2.0793599999999876E-3</v>
      </c>
      <c r="K578" s="7">
        <f t="shared" si="115"/>
        <v>4.5599999999999863E-2</v>
      </c>
      <c r="L578" s="25">
        <f t="shared" si="116"/>
        <v>1.1967561609322065E-2</v>
      </c>
      <c r="M578" s="7">
        <f t="shared" ref="M578:M641" ca="1" si="118">IF(E578&lt;=span,G578,AVERAGE(OFFSET(G578,-span,0,span,1)))</f>
        <v>3.7646999999999999</v>
      </c>
      <c r="N578" s="7">
        <f t="shared" ca="1" si="107"/>
        <v>4.5599999999999863E-2</v>
      </c>
      <c r="O578" s="7">
        <f t="shared" ca="1" si="108"/>
        <v>2.0793599999999876E-3</v>
      </c>
      <c r="P578" s="7">
        <f t="shared" ca="1" si="109"/>
        <v>4.5599999999999863E-2</v>
      </c>
      <c r="Q578" s="25">
        <f t="shared" ca="1" si="110"/>
        <v>1.1967561609322065E-2</v>
      </c>
      <c r="R578" s="26">
        <f t="shared" ref="R578:R641" ca="1" si="119">N578-AVERAGE(ErorrMA)</f>
        <v>4.6148067303319565E-2</v>
      </c>
      <c r="S578" s="27">
        <f t="shared" ca="1" si="117"/>
        <v>0</v>
      </c>
    </row>
    <row r="579" spans="5:19" x14ac:dyDescent="0.3">
      <c r="E579" s="24">
        <f t="shared" si="111"/>
        <v>578</v>
      </c>
      <c r="F579" s="108">
        <v>44305</v>
      </c>
      <c r="G579" s="109">
        <v>3.8012000000000001</v>
      </c>
      <c r="H579" s="28">
        <f t="shared" si="112"/>
        <v>3.8102999999999998</v>
      </c>
      <c r="I579" s="7">
        <f t="shared" si="113"/>
        <v>-9.0999999999996639E-3</v>
      </c>
      <c r="J579" s="7">
        <f t="shared" si="114"/>
        <v>8.2809999999993889E-5</v>
      </c>
      <c r="K579" s="7">
        <f t="shared" si="115"/>
        <v>9.0999999999996639E-3</v>
      </c>
      <c r="L579" s="25">
        <f t="shared" si="116"/>
        <v>2.3939808481531263E-3</v>
      </c>
      <c r="M579" s="7">
        <f t="shared" ca="1" si="118"/>
        <v>3.7799</v>
      </c>
      <c r="N579" s="7">
        <f t="shared" ref="N579:N642" ca="1" si="120">G579-M579</f>
        <v>2.1300000000000097E-2</v>
      </c>
      <c r="O579" s="7">
        <f t="shared" ref="O579:O642" ca="1" si="121">N579^2</f>
        <v>4.5369000000000409E-4</v>
      </c>
      <c r="P579" s="7">
        <f t="shared" ref="P579:P642" ca="1" si="122">ABS(N579)</f>
        <v>2.1300000000000097E-2</v>
      </c>
      <c r="Q579" s="25">
        <f t="shared" ref="Q579:Q642" ca="1" si="123">P579/G579</f>
        <v>5.6034936335894181E-3</v>
      </c>
      <c r="R579" s="26">
        <f t="shared" ca="1" si="119"/>
        <v>2.1848067303319799E-2</v>
      </c>
      <c r="S579" s="27">
        <f t="shared" ca="1" si="117"/>
        <v>0</v>
      </c>
    </row>
    <row r="580" spans="5:19" x14ac:dyDescent="0.3">
      <c r="E580" s="24">
        <f t="shared" ref="E580:E643" si="124">E579+1</f>
        <v>579</v>
      </c>
      <c r="F580" s="108">
        <v>44306</v>
      </c>
      <c r="G580" s="109">
        <v>3.7829000000000002</v>
      </c>
      <c r="H580" s="28">
        <f t="shared" ref="H580:H643" si="125">G579</f>
        <v>3.8012000000000001</v>
      </c>
      <c r="I580" s="7">
        <f t="shared" ref="I580:I643" si="126">(G580-H580)</f>
        <v>-1.8299999999999983E-2</v>
      </c>
      <c r="J580" s="7">
        <f t="shared" ref="J580:J643" si="127">I580^2</f>
        <v>3.3488999999999936E-4</v>
      </c>
      <c r="K580" s="7">
        <f t="shared" ref="K580:K643" si="128">ABS(I580)</f>
        <v>1.8299999999999983E-2</v>
      </c>
      <c r="L580" s="25">
        <f t="shared" ref="L580:L643" si="129">K580/G580</f>
        <v>4.837558486875144E-3</v>
      </c>
      <c r="M580" s="7">
        <f t="shared" ca="1" si="118"/>
        <v>3.7920666666666665</v>
      </c>
      <c r="N580" s="7">
        <f t="shared" ca="1" si="120"/>
        <v>-9.1666666666663232E-3</v>
      </c>
      <c r="O580" s="7">
        <f t="shared" ca="1" si="121"/>
        <v>8.4027777777771482E-5</v>
      </c>
      <c r="P580" s="7">
        <f t="shared" ca="1" si="122"/>
        <v>9.1666666666663232E-3</v>
      </c>
      <c r="Q580" s="25">
        <f t="shared" ca="1" si="123"/>
        <v>2.4231850344091366E-3</v>
      </c>
      <c r="R580" s="26">
        <f t="shared" ca="1" si="119"/>
        <v>-8.618599363346623E-3</v>
      </c>
      <c r="S580" s="27">
        <f t="shared" ref="S580:S643" ca="1" si="130">IF(N579*N580&lt;0,1,0)</f>
        <v>1</v>
      </c>
    </row>
    <row r="581" spans="5:19" x14ac:dyDescent="0.3">
      <c r="E581" s="24">
        <f t="shared" si="124"/>
        <v>580</v>
      </c>
      <c r="F581" s="108">
        <v>44307</v>
      </c>
      <c r="G581" s="109">
        <v>3.8376000000000001</v>
      </c>
      <c r="H581" s="28">
        <f t="shared" si="125"/>
        <v>3.7829000000000002</v>
      </c>
      <c r="I581" s="7">
        <f t="shared" si="126"/>
        <v>5.4699999999999971E-2</v>
      </c>
      <c r="J581" s="7">
        <f t="shared" si="127"/>
        <v>2.9920899999999967E-3</v>
      </c>
      <c r="K581" s="7">
        <f t="shared" si="128"/>
        <v>5.4699999999999971E-2</v>
      </c>
      <c r="L581" s="25">
        <f t="shared" si="129"/>
        <v>1.4253700229309977E-2</v>
      </c>
      <c r="M581" s="7">
        <f t="shared" ca="1" si="118"/>
        <v>3.7981333333333329</v>
      </c>
      <c r="N581" s="7">
        <f t="shared" ca="1" si="120"/>
        <v>3.9466666666667205E-2</v>
      </c>
      <c r="O581" s="7">
        <f t="shared" ca="1" si="121"/>
        <v>1.5576177777778203E-3</v>
      </c>
      <c r="P581" s="7">
        <f t="shared" ca="1" si="122"/>
        <v>3.9466666666667205E-2</v>
      </c>
      <c r="Q581" s="25">
        <f t="shared" ca="1" si="123"/>
        <v>1.0284205406156766E-2</v>
      </c>
      <c r="R581" s="26">
        <f t="shared" ca="1" si="119"/>
        <v>4.0014733969986907E-2</v>
      </c>
      <c r="S581" s="27">
        <f t="shared" ca="1" si="130"/>
        <v>1</v>
      </c>
    </row>
    <row r="582" spans="5:19" x14ac:dyDescent="0.3">
      <c r="E582" s="24">
        <f t="shared" si="124"/>
        <v>581</v>
      </c>
      <c r="F582" s="108">
        <v>44308</v>
      </c>
      <c r="G582" s="109">
        <v>3.7921</v>
      </c>
      <c r="H582" s="28">
        <f t="shared" si="125"/>
        <v>3.8376000000000001</v>
      </c>
      <c r="I582" s="7">
        <f t="shared" si="126"/>
        <v>-4.5500000000000096E-2</v>
      </c>
      <c r="J582" s="7">
        <f t="shared" si="127"/>
        <v>2.0702500000000087E-3</v>
      </c>
      <c r="K582" s="7">
        <f t="shared" si="128"/>
        <v>4.5500000000000096E-2</v>
      </c>
      <c r="L582" s="25">
        <f t="shared" si="129"/>
        <v>1.199862872814538E-2</v>
      </c>
      <c r="M582" s="7">
        <f t="shared" ca="1" si="118"/>
        <v>3.8072333333333339</v>
      </c>
      <c r="N582" s="7">
        <f t="shared" ca="1" si="120"/>
        <v>-1.5133333333333887E-2</v>
      </c>
      <c r="O582" s="7">
        <f t="shared" ca="1" si="121"/>
        <v>2.2901777777779454E-4</v>
      </c>
      <c r="P582" s="7">
        <f t="shared" ca="1" si="122"/>
        <v>1.5133333333333887E-2</v>
      </c>
      <c r="Q582" s="25">
        <f t="shared" ca="1" si="123"/>
        <v>3.9907527051854874E-3</v>
      </c>
      <c r="R582" s="26">
        <f t="shared" ca="1" si="119"/>
        <v>-1.4585266030014187E-2</v>
      </c>
      <c r="S582" s="27">
        <f t="shared" ca="1" si="130"/>
        <v>1</v>
      </c>
    </row>
    <row r="583" spans="5:19" x14ac:dyDescent="0.3">
      <c r="E583" s="24">
        <f t="shared" si="124"/>
        <v>582</v>
      </c>
      <c r="F583" s="108">
        <v>44309</v>
      </c>
      <c r="G583" s="109">
        <v>3.8285</v>
      </c>
      <c r="H583" s="28">
        <f t="shared" si="125"/>
        <v>3.7921</v>
      </c>
      <c r="I583" s="7">
        <f t="shared" si="126"/>
        <v>3.6399999999999988E-2</v>
      </c>
      <c r="J583" s="7">
        <f t="shared" si="127"/>
        <v>1.3249599999999992E-3</v>
      </c>
      <c r="K583" s="7">
        <f t="shared" si="128"/>
        <v>3.6399999999999988E-2</v>
      </c>
      <c r="L583" s="25">
        <f t="shared" si="129"/>
        <v>9.5076400679117122E-3</v>
      </c>
      <c r="M583" s="7">
        <f t="shared" ca="1" si="118"/>
        <v>3.8041999999999998</v>
      </c>
      <c r="N583" s="7">
        <f t="shared" ca="1" si="120"/>
        <v>2.430000000000021E-2</v>
      </c>
      <c r="O583" s="7">
        <f t="shared" ca="1" si="121"/>
        <v>5.9049000000001024E-4</v>
      </c>
      <c r="P583" s="7">
        <f t="shared" ca="1" si="122"/>
        <v>2.430000000000021E-2</v>
      </c>
      <c r="Q583" s="25">
        <f t="shared" ca="1" si="123"/>
        <v>6.3471333420400183E-3</v>
      </c>
      <c r="R583" s="26">
        <f t="shared" ca="1" si="119"/>
        <v>2.4848067303319912E-2</v>
      </c>
      <c r="S583" s="27">
        <f t="shared" ca="1" si="130"/>
        <v>1</v>
      </c>
    </row>
    <row r="584" spans="5:19" x14ac:dyDescent="0.3">
      <c r="E584" s="24">
        <f t="shared" si="124"/>
        <v>583</v>
      </c>
      <c r="F584" s="108">
        <v>44312</v>
      </c>
      <c r="G584" s="109">
        <v>3.8285</v>
      </c>
      <c r="H584" s="28">
        <f t="shared" si="125"/>
        <v>3.8285</v>
      </c>
      <c r="I584" s="7">
        <f t="shared" si="126"/>
        <v>0</v>
      </c>
      <c r="J584" s="7">
        <f t="shared" si="127"/>
        <v>0</v>
      </c>
      <c r="K584" s="7">
        <f t="shared" si="128"/>
        <v>0</v>
      </c>
      <c r="L584" s="25">
        <f t="shared" si="129"/>
        <v>0</v>
      </c>
      <c r="M584" s="7">
        <f t="shared" ca="1" si="118"/>
        <v>3.8193999999999999</v>
      </c>
      <c r="N584" s="7">
        <f t="shared" ca="1" si="120"/>
        <v>9.100000000000108E-3</v>
      </c>
      <c r="O584" s="7">
        <f t="shared" ca="1" si="121"/>
        <v>8.2810000000001967E-5</v>
      </c>
      <c r="P584" s="7">
        <f t="shared" ca="1" si="122"/>
        <v>9.100000000000108E-3</v>
      </c>
      <c r="Q584" s="25">
        <f t="shared" ca="1" si="123"/>
        <v>2.3769100169779571E-3</v>
      </c>
      <c r="R584" s="26">
        <f t="shared" ca="1" si="119"/>
        <v>9.6480673033198083E-3</v>
      </c>
      <c r="S584" s="27">
        <f t="shared" ca="1" si="130"/>
        <v>0</v>
      </c>
    </row>
    <row r="585" spans="5:19" x14ac:dyDescent="0.3">
      <c r="E585" s="24">
        <f t="shared" si="124"/>
        <v>584</v>
      </c>
      <c r="F585" s="108">
        <v>44313</v>
      </c>
      <c r="G585" s="109">
        <v>3.8466999999999998</v>
      </c>
      <c r="H585" s="28">
        <f t="shared" si="125"/>
        <v>3.8285</v>
      </c>
      <c r="I585" s="7">
        <f t="shared" si="126"/>
        <v>1.8199999999999772E-2</v>
      </c>
      <c r="J585" s="7">
        <f t="shared" si="127"/>
        <v>3.3123999999999171E-4</v>
      </c>
      <c r="K585" s="7">
        <f t="shared" si="128"/>
        <v>1.8199999999999772E-2</v>
      </c>
      <c r="L585" s="25">
        <f t="shared" si="129"/>
        <v>4.7313281514024417E-3</v>
      </c>
      <c r="M585" s="7">
        <f t="shared" ca="1" si="118"/>
        <v>3.8163666666666667</v>
      </c>
      <c r="N585" s="7">
        <f t="shared" ca="1" si="120"/>
        <v>3.0333333333333101E-2</v>
      </c>
      <c r="O585" s="7">
        <f t="shared" ca="1" si="121"/>
        <v>9.2011111111109703E-4</v>
      </c>
      <c r="P585" s="7">
        <f t="shared" ca="1" si="122"/>
        <v>3.0333333333333101E-2</v>
      </c>
      <c r="Q585" s="25">
        <f t="shared" ca="1" si="123"/>
        <v>7.8855469190041074E-3</v>
      </c>
      <c r="R585" s="26">
        <f t="shared" ca="1" si="119"/>
        <v>3.0881400636652803E-2</v>
      </c>
      <c r="S585" s="27">
        <f t="shared" ca="1" si="130"/>
        <v>0</v>
      </c>
    </row>
    <row r="586" spans="5:19" x14ac:dyDescent="0.3">
      <c r="E586" s="24">
        <f t="shared" si="124"/>
        <v>585</v>
      </c>
      <c r="F586" s="108">
        <v>44314</v>
      </c>
      <c r="G586" s="109">
        <v>3.8285</v>
      </c>
      <c r="H586" s="28">
        <f t="shared" si="125"/>
        <v>3.8466999999999998</v>
      </c>
      <c r="I586" s="7">
        <f t="shared" si="126"/>
        <v>-1.8199999999999772E-2</v>
      </c>
      <c r="J586" s="7">
        <f t="shared" si="127"/>
        <v>3.3123999999999171E-4</v>
      </c>
      <c r="K586" s="7">
        <f t="shared" si="128"/>
        <v>1.8199999999999772E-2</v>
      </c>
      <c r="L586" s="25">
        <f t="shared" si="129"/>
        <v>4.753820033955798E-3</v>
      </c>
      <c r="M586" s="7">
        <f t="shared" ca="1" si="118"/>
        <v>3.8345666666666669</v>
      </c>
      <c r="N586" s="7">
        <f t="shared" ca="1" si="120"/>
        <v>-6.0666666666668867E-3</v>
      </c>
      <c r="O586" s="7">
        <f t="shared" ca="1" si="121"/>
        <v>3.6804444444447115E-5</v>
      </c>
      <c r="P586" s="7">
        <f t="shared" ca="1" si="122"/>
        <v>6.0666666666668867E-3</v>
      </c>
      <c r="Q586" s="25">
        <f t="shared" ca="1" si="123"/>
        <v>1.5846066779853433E-3</v>
      </c>
      <c r="R586" s="26">
        <f t="shared" ca="1" si="119"/>
        <v>-5.5185993633471864E-3</v>
      </c>
      <c r="S586" s="27">
        <f t="shared" ca="1" si="130"/>
        <v>1</v>
      </c>
    </row>
    <row r="587" spans="5:19" x14ac:dyDescent="0.3">
      <c r="E587" s="24">
        <f t="shared" si="124"/>
        <v>586</v>
      </c>
      <c r="F587" s="108">
        <v>44315</v>
      </c>
      <c r="G587" s="109">
        <v>4.2568999999999999</v>
      </c>
      <c r="H587" s="28">
        <f t="shared" si="125"/>
        <v>3.8285</v>
      </c>
      <c r="I587" s="7">
        <f t="shared" si="126"/>
        <v>0.42839999999999989</v>
      </c>
      <c r="J587" s="7">
        <f t="shared" si="127"/>
        <v>0.18352655999999989</v>
      </c>
      <c r="K587" s="7">
        <f t="shared" si="128"/>
        <v>0.42839999999999989</v>
      </c>
      <c r="L587" s="25">
        <f t="shared" si="129"/>
        <v>0.10063661349808543</v>
      </c>
      <c r="M587" s="7">
        <f t="shared" ca="1" si="118"/>
        <v>3.8345666666666669</v>
      </c>
      <c r="N587" s="7">
        <f t="shared" ca="1" si="120"/>
        <v>0.42233333333333301</v>
      </c>
      <c r="O587" s="7">
        <f t="shared" ca="1" si="121"/>
        <v>0.17836544444444416</v>
      </c>
      <c r="P587" s="7">
        <f t="shared" ca="1" si="122"/>
        <v>0.42233333333333301</v>
      </c>
      <c r="Q587" s="25">
        <f t="shared" ca="1" si="123"/>
        <v>9.9211476269898985E-2</v>
      </c>
      <c r="R587" s="26">
        <f t="shared" ca="1" si="119"/>
        <v>0.42288140063665269</v>
      </c>
      <c r="S587" s="27">
        <f t="shared" ca="1" si="130"/>
        <v>1</v>
      </c>
    </row>
    <row r="588" spans="5:19" x14ac:dyDescent="0.3">
      <c r="E588" s="24">
        <f t="shared" si="124"/>
        <v>587</v>
      </c>
      <c r="F588" s="108">
        <v>44316</v>
      </c>
      <c r="G588" s="109">
        <v>4.2660999999999998</v>
      </c>
      <c r="H588" s="28">
        <f t="shared" si="125"/>
        <v>4.2568999999999999</v>
      </c>
      <c r="I588" s="7">
        <f t="shared" si="126"/>
        <v>9.1999999999998749E-3</v>
      </c>
      <c r="J588" s="7">
        <f t="shared" si="127"/>
        <v>8.4639999999997699E-5</v>
      </c>
      <c r="K588" s="7">
        <f t="shared" si="128"/>
        <v>9.1999999999998749E-3</v>
      </c>
      <c r="L588" s="25">
        <f t="shared" si="129"/>
        <v>2.1565364149925869E-3</v>
      </c>
      <c r="M588" s="7">
        <f t="shared" ca="1" si="118"/>
        <v>3.9773666666666667</v>
      </c>
      <c r="N588" s="7">
        <f t="shared" ca="1" si="120"/>
        <v>0.28873333333333306</v>
      </c>
      <c r="O588" s="7">
        <f t="shared" ca="1" si="121"/>
        <v>8.3366937777777622E-2</v>
      </c>
      <c r="P588" s="7">
        <f t="shared" ca="1" si="122"/>
        <v>0.28873333333333306</v>
      </c>
      <c r="Q588" s="25">
        <f t="shared" ca="1" si="123"/>
        <v>6.7680863864731974E-2</v>
      </c>
      <c r="R588" s="26">
        <f t="shared" ca="1" si="119"/>
        <v>0.28928140063665275</v>
      </c>
      <c r="S588" s="27">
        <f t="shared" ca="1" si="130"/>
        <v>0</v>
      </c>
    </row>
    <row r="589" spans="5:19" x14ac:dyDescent="0.3">
      <c r="E589" s="24">
        <f t="shared" si="124"/>
        <v>588</v>
      </c>
      <c r="F589" s="108">
        <v>44319</v>
      </c>
      <c r="G589" s="109">
        <v>4.4756999999999998</v>
      </c>
      <c r="H589" s="28">
        <f t="shared" si="125"/>
        <v>4.2660999999999998</v>
      </c>
      <c r="I589" s="7">
        <f t="shared" si="126"/>
        <v>0.20960000000000001</v>
      </c>
      <c r="J589" s="7">
        <f t="shared" si="127"/>
        <v>4.3932160000000005E-2</v>
      </c>
      <c r="K589" s="7">
        <f t="shared" si="128"/>
        <v>0.20960000000000001</v>
      </c>
      <c r="L589" s="25">
        <f t="shared" si="129"/>
        <v>4.6830663359921358E-2</v>
      </c>
      <c r="M589" s="7">
        <f t="shared" ca="1" si="118"/>
        <v>4.1171666666666669</v>
      </c>
      <c r="N589" s="7">
        <f t="shared" ca="1" si="120"/>
        <v>0.35853333333333293</v>
      </c>
      <c r="O589" s="7">
        <f t="shared" ca="1" si="121"/>
        <v>0.12854615111111081</v>
      </c>
      <c r="P589" s="7">
        <f t="shared" ca="1" si="122"/>
        <v>0.35853333333333293</v>
      </c>
      <c r="Q589" s="25">
        <f t="shared" ca="1" si="123"/>
        <v>8.0106649983987518E-2</v>
      </c>
      <c r="R589" s="26">
        <f t="shared" ca="1" si="119"/>
        <v>0.35908140063665261</v>
      </c>
      <c r="S589" s="27">
        <f t="shared" ca="1" si="130"/>
        <v>0</v>
      </c>
    </row>
    <row r="590" spans="5:19" x14ac:dyDescent="0.3">
      <c r="E590" s="24">
        <f t="shared" si="124"/>
        <v>589</v>
      </c>
      <c r="F590" s="108">
        <v>44320</v>
      </c>
      <c r="G590" s="109">
        <v>4.2843</v>
      </c>
      <c r="H590" s="28">
        <f t="shared" si="125"/>
        <v>4.4756999999999998</v>
      </c>
      <c r="I590" s="7">
        <f t="shared" si="126"/>
        <v>-0.19139999999999979</v>
      </c>
      <c r="J590" s="7">
        <f t="shared" si="127"/>
        <v>3.6633959999999924E-2</v>
      </c>
      <c r="K590" s="7">
        <f t="shared" si="128"/>
        <v>0.19139999999999979</v>
      </c>
      <c r="L590" s="25">
        <f t="shared" si="129"/>
        <v>4.4674742665079425E-2</v>
      </c>
      <c r="M590" s="7">
        <f t="shared" ca="1" si="118"/>
        <v>4.3328999999999995</v>
      </c>
      <c r="N590" s="7">
        <f t="shared" ca="1" si="120"/>
        <v>-4.8599999999999532E-2</v>
      </c>
      <c r="O590" s="7">
        <f t="shared" ca="1" si="121"/>
        <v>2.3619599999999547E-3</v>
      </c>
      <c r="P590" s="7">
        <f t="shared" ca="1" si="122"/>
        <v>4.8599999999999532E-2</v>
      </c>
      <c r="Q590" s="25">
        <f t="shared" ca="1" si="123"/>
        <v>1.134374343533355E-2</v>
      </c>
      <c r="R590" s="26">
        <f t="shared" ca="1" si="119"/>
        <v>-4.805193269667983E-2</v>
      </c>
      <c r="S590" s="27">
        <f t="shared" ca="1" si="130"/>
        <v>1</v>
      </c>
    </row>
    <row r="591" spans="5:19" x14ac:dyDescent="0.3">
      <c r="E591" s="24">
        <f t="shared" si="124"/>
        <v>590</v>
      </c>
      <c r="F591" s="108">
        <v>44321</v>
      </c>
      <c r="G591" s="109">
        <v>4.3754</v>
      </c>
      <c r="H591" s="28">
        <f t="shared" si="125"/>
        <v>4.2843</v>
      </c>
      <c r="I591" s="7">
        <f t="shared" si="126"/>
        <v>9.1099999999999959E-2</v>
      </c>
      <c r="J591" s="7">
        <f t="shared" si="127"/>
        <v>8.2992099999999926E-3</v>
      </c>
      <c r="K591" s="7">
        <f t="shared" si="128"/>
        <v>9.1099999999999959E-2</v>
      </c>
      <c r="L591" s="25">
        <f t="shared" si="129"/>
        <v>2.0820953512821677E-2</v>
      </c>
      <c r="M591" s="7">
        <f t="shared" ca="1" si="118"/>
        <v>4.3420333333333332</v>
      </c>
      <c r="N591" s="7">
        <f t="shared" ca="1" si="120"/>
        <v>3.3366666666666767E-2</v>
      </c>
      <c r="O591" s="7">
        <f t="shared" ca="1" si="121"/>
        <v>1.1133344444444512E-3</v>
      </c>
      <c r="P591" s="7">
        <f t="shared" ca="1" si="122"/>
        <v>3.3366666666666767E-2</v>
      </c>
      <c r="Q591" s="25">
        <f t="shared" ca="1" si="123"/>
        <v>7.6259694351754736E-3</v>
      </c>
      <c r="R591" s="26">
        <f t="shared" ca="1" si="119"/>
        <v>3.3914733969986469E-2</v>
      </c>
      <c r="S591" s="27">
        <f t="shared" ca="1" si="130"/>
        <v>1</v>
      </c>
    </row>
    <row r="592" spans="5:19" x14ac:dyDescent="0.3">
      <c r="E592" s="24">
        <f t="shared" si="124"/>
        <v>591</v>
      </c>
      <c r="F592" s="108">
        <v>44322</v>
      </c>
      <c r="G592" s="109">
        <v>4.4393000000000002</v>
      </c>
      <c r="H592" s="28">
        <f t="shared" si="125"/>
        <v>4.3754</v>
      </c>
      <c r="I592" s="7">
        <f t="shared" si="126"/>
        <v>6.390000000000029E-2</v>
      </c>
      <c r="J592" s="7">
        <f t="shared" si="127"/>
        <v>4.0832100000000367E-3</v>
      </c>
      <c r="K592" s="7">
        <f t="shared" si="128"/>
        <v>6.390000000000029E-2</v>
      </c>
      <c r="L592" s="25">
        <f t="shared" si="129"/>
        <v>1.439416124163726E-2</v>
      </c>
      <c r="M592" s="7">
        <f t="shared" ca="1" si="118"/>
        <v>4.3784666666666672</v>
      </c>
      <c r="N592" s="7">
        <f t="shared" ca="1" si="120"/>
        <v>6.0833333333333073E-2</v>
      </c>
      <c r="O592" s="7">
        <f t="shared" ca="1" si="121"/>
        <v>3.7006944444444127E-3</v>
      </c>
      <c r="P592" s="7">
        <f t="shared" ca="1" si="122"/>
        <v>6.0833333333333073E-2</v>
      </c>
      <c r="Q592" s="25">
        <f t="shared" ca="1" si="123"/>
        <v>1.3703361641099513E-2</v>
      </c>
      <c r="R592" s="26">
        <f t="shared" ca="1" si="119"/>
        <v>6.1381400636652775E-2</v>
      </c>
      <c r="S592" s="27">
        <f t="shared" ca="1" si="130"/>
        <v>0</v>
      </c>
    </row>
    <row r="593" spans="5:19" x14ac:dyDescent="0.3">
      <c r="E593" s="24">
        <f t="shared" si="124"/>
        <v>592</v>
      </c>
      <c r="F593" s="108">
        <v>44323</v>
      </c>
      <c r="G593" s="109">
        <v>4.6489000000000003</v>
      </c>
      <c r="H593" s="28">
        <f t="shared" si="125"/>
        <v>4.4393000000000002</v>
      </c>
      <c r="I593" s="7">
        <f t="shared" si="126"/>
        <v>0.20960000000000001</v>
      </c>
      <c r="J593" s="7">
        <f t="shared" si="127"/>
        <v>4.3932160000000005E-2</v>
      </c>
      <c r="K593" s="7">
        <f t="shared" si="128"/>
        <v>0.20960000000000001</v>
      </c>
      <c r="L593" s="25">
        <f t="shared" si="129"/>
        <v>4.5085934307040373E-2</v>
      </c>
      <c r="M593" s="7">
        <f t="shared" ca="1" si="118"/>
        <v>4.3663333333333334</v>
      </c>
      <c r="N593" s="7">
        <f t="shared" ca="1" si="120"/>
        <v>0.28256666666666685</v>
      </c>
      <c r="O593" s="7">
        <f t="shared" ca="1" si="121"/>
        <v>7.9843921111111216E-2</v>
      </c>
      <c r="P593" s="7">
        <f t="shared" ca="1" si="122"/>
        <v>0.28256666666666685</v>
      </c>
      <c r="Q593" s="25">
        <f t="shared" ca="1" si="123"/>
        <v>6.0781403486129371E-2</v>
      </c>
      <c r="R593" s="26">
        <f t="shared" ca="1" si="119"/>
        <v>0.28311473396998654</v>
      </c>
      <c r="S593" s="27">
        <f t="shared" ca="1" si="130"/>
        <v>0</v>
      </c>
    </row>
    <row r="594" spans="5:19" x14ac:dyDescent="0.3">
      <c r="E594" s="24">
        <f t="shared" si="124"/>
        <v>593</v>
      </c>
      <c r="F594" s="108">
        <v>44326</v>
      </c>
      <c r="G594" s="109">
        <v>4.5395000000000003</v>
      </c>
      <c r="H594" s="28">
        <f t="shared" si="125"/>
        <v>4.6489000000000003</v>
      </c>
      <c r="I594" s="7">
        <f t="shared" si="126"/>
        <v>-0.10939999999999994</v>
      </c>
      <c r="J594" s="7">
        <f t="shared" si="127"/>
        <v>1.1968359999999987E-2</v>
      </c>
      <c r="K594" s="7">
        <f t="shared" si="128"/>
        <v>0.10939999999999994</v>
      </c>
      <c r="L594" s="25">
        <f t="shared" si="129"/>
        <v>2.4099570437272812E-2</v>
      </c>
      <c r="M594" s="7">
        <f t="shared" ca="1" si="118"/>
        <v>4.4878666666666662</v>
      </c>
      <c r="N594" s="7">
        <f t="shared" ca="1" si="120"/>
        <v>5.1633333333334086E-2</v>
      </c>
      <c r="O594" s="7">
        <f t="shared" ca="1" si="121"/>
        <v>2.6660011111111887E-3</v>
      </c>
      <c r="P594" s="7">
        <f t="shared" ca="1" si="122"/>
        <v>5.1633333333334086E-2</v>
      </c>
      <c r="Q594" s="25">
        <f t="shared" ca="1" si="123"/>
        <v>1.137423357932241E-2</v>
      </c>
      <c r="R594" s="26">
        <f t="shared" ca="1" si="119"/>
        <v>5.2181400636653788E-2</v>
      </c>
      <c r="S594" s="27">
        <f t="shared" ca="1" si="130"/>
        <v>0</v>
      </c>
    </row>
    <row r="595" spans="5:19" x14ac:dyDescent="0.3">
      <c r="E595" s="24">
        <f t="shared" si="124"/>
        <v>594</v>
      </c>
      <c r="F595" s="108">
        <v>44327</v>
      </c>
      <c r="G595" s="109">
        <v>4.4939</v>
      </c>
      <c r="H595" s="28">
        <f t="shared" si="125"/>
        <v>4.5395000000000003</v>
      </c>
      <c r="I595" s="7">
        <f t="shared" si="126"/>
        <v>-4.5600000000000307E-2</v>
      </c>
      <c r="J595" s="7">
        <f t="shared" si="127"/>
        <v>2.0793600000000279E-3</v>
      </c>
      <c r="K595" s="7">
        <f t="shared" si="128"/>
        <v>4.5600000000000307E-2</v>
      </c>
      <c r="L595" s="25">
        <f t="shared" si="129"/>
        <v>1.0147088275217585E-2</v>
      </c>
      <c r="M595" s="7">
        <f t="shared" ca="1" si="118"/>
        <v>4.5425666666666666</v>
      </c>
      <c r="N595" s="7">
        <f t="shared" ca="1" si="120"/>
        <v>-4.8666666666666636E-2</v>
      </c>
      <c r="O595" s="7">
        <f t="shared" ca="1" si="121"/>
        <v>2.3684444444444413E-3</v>
      </c>
      <c r="P595" s="7">
        <f t="shared" ca="1" si="122"/>
        <v>4.8666666666666636E-2</v>
      </c>
      <c r="Q595" s="25">
        <f t="shared" ca="1" si="123"/>
        <v>1.0829494796650267E-2</v>
      </c>
      <c r="R595" s="26">
        <f t="shared" ca="1" si="119"/>
        <v>-4.8118599363346934E-2</v>
      </c>
      <c r="S595" s="27">
        <f t="shared" ca="1" si="130"/>
        <v>1</v>
      </c>
    </row>
    <row r="596" spans="5:19" x14ac:dyDescent="0.3">
      <c r="E596" s="24">
        <f t="shared" si="124"/>
        <v>595</v>
      </c>
      <c r="F596" s="108">
        <v>44328</v>
      </c>
      <c r="G596" s="109">
        <v>4.2934000000000001</v>
      </c>
      <c r="H596" s="28">
        <f t="shared" si="125"/>
        <v>4.4939</v>
      </c>
      <c r="I596" s="7">
        <f t="shared" si="126"/>
        <v>-0.2004999999999999</v>
      </c>
      <c r="J596" s="7">
        <f t="shared" si="127"/>
        <v>4.0200249999999958E-2</v>
      </c>
      <c r="K596" s="7">
        <f t="shared" si="128"/>
        <v>0.2004999999999999</v>
      </c>
      <c r="L596" s="25">
        <f t="shared" si="129"/>
        <v>4.6699585410164411E-2</v>
      </c>
      <c r="M596" s="7">
        <f t="shared" ca="1" si="118"/>
        <v>4.5607666666666669</v>
      </c>
      <c r="N596" s="7">
        <f t="shared" ca="1" si="120"/>
        <v>-0.26736666666666675</v>
      </c>
      <c r="O596" s="7">
        <f t="shared" ca="1" si="121"/>
        <v>7.1484934444444495E-2</v>
      </c>
      <c r="P596" s="7">
        <f t="shared" ca="1" si="122"/>
        <v>0.26736666666666675</v>
      </c>
      <c r="Q596" s="25">
        <f t="shared" ca="1" si="123"/>
        <v>6.2273877734817802E-2</v>
      </c>
      <c r="R596" s="26">
        <f t="shared" ca="1" si="119"/>
        <v>-0.26681859936334706</v>
      </c>
      <c r="S596" s="27">
        <f t="shared" ca="1" si="130"/>
        <v>0</v>
      </c>
    </row>
    <row r="597" spans="5:19" x14ac:dyDescent="0.3">
      <c r="E597" s="24">
        <f t="shared" si="124"/>
        <v>596</v>
      </c>
      <c r="F597" s="108">
        <v>44329</v>
      </c>
      <c r="G597" s="109">
        <v>4.3299000000000003</v>
      </c>
      <c r="H597" s="28">
        <f t="shared" si="125"/>
        <v>4.2934000000000001</v>
      </c>
      <c r="I597" s="7">
        <f t="shared" si="126"/>
        <v>3.6500000000000199E-2</v>
      </c>
      <c r="J597" s="7">
        <f t="shared" si="127"/>
        <v>1.3322500000000146E-3</v>
      </c>
      <c r="K597" s="7">
        <f t="shared" si="128"/>
        <v>3.6500000000000199E-2</v>
      </c>
      <c r="L597" s="25">
        <f t="shared" si="129"/>
        <v>8.4297558835077484E-3</v>
      </c>
      <c r="M597" s="7">
        <f t="shared" ca="1" si="118"/>
        <v>4.4422666666666668</v>
      </c>
      <c r="N597" s="7">
        <f t="shared" ca="1" si="120"/>
        <v>-0.1123666666666665</v>
      </c>
      <c r="O597" s="7">
        <f t="shared" ca="1" si="121"/>
        <v>1.2626267777777742E-2</v>
      </c>
      <c r="P597" s="7">
        <f t="shared" ca="1" si="122"/>
        <v>0.1123666666666665</v>
      </c>
      <c r="Q597" s="25">
        <f t="shared" ca="1" si="123"/>
        <v>2.5951330669684403E-2</v>
      </c>
      <c r="R597" s="26">
        <f t="shared" ca="1" si="119"/>
        <v>-0.1118185993633468</v>
      </c>
      <c r="S597" s="27">
        <f t="shared" ca="1" si="130"/>
        <v>0</v>
      </c>
    </row>
    <row r="598" spans="5:19" x14ac:dyDescent="0.3">
      <c r="E598" s="24">
        <f t="shared" si="124"/>
        <v>597</v>
      </c>
      <c r="F598" s="108">
        <v>44330</v>
      </c>
      <c r="G598" s="109">
        <v>4.4665999999999997</v>
      </c>
      <c r="H598" s="28">
        <f t="shared" si="125"/>
        <v>4.3299000000000003</v>
      </c>
      <c r="I598" s="7">
        <f t="shared" si="126"/>
        <v>0.13669999999999938</v>
      </c>
      <c r="J598" s="7">
        <f t="shared" si="127"/>
        <v>1.8686889999999831E-2</v>
      </c>
      <c r="K598" s="7">
        <f t="shared" si="128"/>
        <v>0.13669999999999938</v>
      </c>
      <c r="L598" s="25">
        <f t="shared" si="129"/>
        <v>3.0604934402005863E-2</v>
      </c>
      <c r="M598" s="7">
        <f t="shared" ca="1" si="118"/>
        <v>4.3723999999999998</v>
      </c>
      <c r="N598" s="7">
        <f t="shared" ca="1" si="120"/>
        <v>9.4199999999999839E-2</v>
      </c>
      <c r="O598" s="7">
        <f t="shared" ca="1" si="121"/>
        <v>8.8736399999999691E-3</v>
      </c>
      <c r="P598" s="7">
        <f t="shared" ca="1" si="122"/>
        <v>9.4199999999999839E-2</v>
      </c>
      <c r="Q598" s="25">
        <f t="shared" ca="1" si="123"/>
        <v>2.1089867012940456E-2</v>
      </c>
      <c r="R598" s="26">
        <f t="shared" ca="1" si="119"/>
        <v>9.4748067303319541E-2</v>
      </c>
      <c r="S598" s="27">
        <f t="shared" ca="1" si="130"/>
        <v>1</v>
      </c>
    </row>
    <row r="599" spans="5:19" x14ac:dyDescent="0.3">
      <c r="E599" s="24">
        <f t="shared" si="124"/>
        <v>598</v>
      </c>
      <c r="F599" s="108">
        <v>44333</v>
      </c>
      <c r="G599" s="109">
        <v>4.4756999999999998</v>
      </c>
      <c r="H599" s="28">
        <f t="shared" si="125"/>
        <v>4.4665999999999997</v>
      </c>
      <c r="I599" s="7">
        <f t="shared" si="126"/>
        <v>9.100000000000108E-3</v>
      </c>
      <c r="J599" s="7">
        <f t="shared" si="127"/>
        <v>8.2810000000001967E-5</v>
      </c>
      <c r="K599" s="7">
        <f t="shared" si="128"/>
        <v>9.100000000000108E-3</v>
      </c>
      <c r="L599" s="25">
        <f t="shared" si="129"/>
        <v>2.0332015103782892E-3</v>
      </c>
      <c r="M599" s="7">
        <f t="shared" ca="1" si="118"/>
        <v>4.3632999999999997</v>
      </c>
      <c r="N599" s="7">
        <f t="shared" ca="1" si="120"/>
        <v>0.11240000000000006</v>
      </c>
      <c r="O599" s="7">
        <f t="shared" ca="1" si="121"/>
        <v>1.2633760000000013E-2</v>
      </c>
      <c r="P599" s="7">
        <f t="shared" ca="1" si="122"/>
        <v>0.11240000000000006</v>
      </c>
      <c r="Q599" s="25">
        <f t="shared" ca="1" si="123"/>
        <v>2.5113390084232648E-2</v>
      </c>
      <c r="R599" s="26">
        <f t="shared" ca="1" si="119"/>
        <v>0.11294806730331976</v>
      </c>
      <c r="S599" s="27">
        <f t="shared" ca="1" si="130"/>
        <v>0</v>
      </c>
    </row>
    <row r="600" spans="5:19" x14ac:dyDescent="0.3">
      <c r="E600" s="24">
        <f t="shared" si="124"/>
        <v>599</v>
      </c>
      <c r="F600" s="108">
        <v>44334</v>
      </c>
      <c r="G600" s="109">
        <v>4.5395000000000003</v>
      </c>
      <c r="H600" s="28">
        <f t="shared" si="125"/>
        <v>4.4756999999999998</v>
      </c>
      <c r="I600" s="7">
        <f t="shared" si="126"/>
        <v>6.3800000000000523E-2</v>
      </c>
      <c r="J600" s="7">
        <f t="shared" si="127"/>
        <v>4.0704400000000666E-3</v>
      </c>
      <c r="K600" s="7">
        <f t="shared" si="128"/>
        <v>6.3800000000000523E-2</v>
      </c>
      <c r="L600" s="25">
        <f t="shared" si="129"/>
        <v>1.4054411278775309E-2</v>
      </c>
      <c r="M600" s="7">
        <f t="shared" ca="1" si="118"/>
        <v>4.4240666666666666</v>
      </c>
      <c r="N600" s="7">
        <f t="shared" ca="1" si="120"/>
        <v>0.11543333333333372</v>
      </c>
      <c r="O600" s="7">
        <f t="shared" ca="1" si="121"/>
        <v>1.3324854444444534E-2</v>
      </c>
      <c r="P600" s="7">
        <f t="shared" ca="1" si="122"/>
        <v>0.11543333333333372</v>
      </c>
      <c r="Q600" s="25">
        <f t="shared" ca="1" si="123"/>
        <v>2.5428644858097524E-2</v>
      </c>
      <c r="R600" s="26">
        <f t="shared" ca="1" si="119"/>
        <v>0.11598140063665342</v>
      </c>
      <c r="S600" s="27">
        <f t="shared" ca="1" si="130"/>
        <v>0</v>
      </c>
    </row>
    <row r="601" spans="5:19" x14ac:dyDescent="0.3">
      <c r="E601" s="24">
        <f t="shared" si="124"/>
        <v>600</v>
      </c>
      <c r="F601" s="108">
        <v>44335</v>
      </c>
      <c r="G601" s="109">
        <v>4.5030999999999999</v>
      </c>
      <c r="H601" s="28">
        <f t="shared" si="125"/>
        <v>4.5395000000000003</v>
      </c>
      <c r="I601" s="7">
        <f t="shared" si="126"/>
        <v>-3.6400000000000432E-2</v>
      </c>
      <c r="J601" s="7">
        <f t="shared" si="127"/>
        <v>1.3249600000000315E-3</v>
      </c>
      <c r="K601" s="7">
        <f t="shared" si="128"/>
        <v>3.6400000000000432E-2</v>
      </c>
      <c r="L601" s="25">
        <f t="shared" si="129"/>
        <v>8.0833203792943596E-3</v>
      </c>
      <c r="M601" s="7">
        <f t="shared" ca="1" si="118"/>
        <v>4.4939333333333336</v>
      </c>
      <c r="N601" s="7">
        <f t="shared" ca="1" si="120"/>
        <v>9.1666666666663232E-3</v>
      </c>
      <c r="O601" s="7">
        <f t="shared" ca="1" si="121"/>
        <v>8.4027777777771482E-5</v>
      </c>
      <c r="P601" s="7">
        <f t="shared" ca="1" si="122"/>
        <v>9.1666666666663232E-3</v>
      </c>
      <c r="Q601" s="25">
        <f t="shared" ca="1" si="123"/>
        <v>2.0356347109027834E-3</v>
      </c>
      <c r="R601" s="26">
        <f t="shared" ca="1" si="119"/>
        <v>9.7147339699860235E-3</v>
      </c>
      <c r="S601" s="27">
        <f t="shared" ca="1" si="130"/>
        <v>0</v>
      </c>
    </row>
    <row r="602" spans="5:19" x14ac:dyDescent="0.3">
      <c r="E602" s="24">
        <f t="shared" si="124"/>
        <v>601</v>
      </c>
      <c r="F602" s="108">
        <v>44336</v>
      </c>
      <c r="G602" s="109">
        <v>4.6944999999999997</v>
      </c>
      <c r="H602" s="28">
        <f t="shared" si="125"/>
        <v>4.5030999999999999</v>
      </c>
      <c r="I602" s="7">
        <f t="shared" si="126"/>
        <v>0.19139999999999979</v>
      </c>
      <c r="J602" s="7">
        <f t="shared" si="127"/>
        <v>3.6633959999999924E-2</v>
      </c>
      <c r="K602" s="7">
        <f t="shared" si="128"/>
        <v>0.19139999999999979</v>
      </c>
      <c r="L602" s="25">
        <f t="shared" si="129"/>
        <v>4.077111513473209E-2</v>
      </c>
      <c r="M602" s="7">
        <f t="shared" ca="1" si="118"/>
        <v>4.5061</v>
      </c>
      <c r="N602" s="7">
        <f t="shared" ca="1" si="120"/>
        <v>0.18839999999999968</v>
      </c>
      <c r="O602" s="7">
        <f t="shared" ca="1" si="121"/>
        <v>3.5494559999999876E-2</v>
      </c>
      <c r="P602" s="7">
        <f t="shared" ca="1" si="122"/>
        <v>0.18839999999999968</v>
      </c>
      <c r="Q602" s="25">
        <f t="shared" ca="1" si="123"/>
        <v>4.0132069442965108E-2</v>
      </c>
      <c r="R602" s="26">
        <f t="shared" ca="1" si="119"/>
        <v>0.18894806730331937</v>
      </c>
      <c r="S602" s="27">
        <f t="shared" ca="1" si="130"/>
        <v>0</v>
      </c>
    </row>
    <row r="603" spans="5:19" x14ac:dyDescent="0.3">
      <c r="E603" s="24">
        <f t="shared" si="124"/>
        <v>602</v>
      </c>
      <c r="F603" s="108">
        <v>44337</v>
      </c>
      <c r="G603" s="109">
        <v>4.6032999999999999</v>
      </c>
      <c r="H603" s="28">
        <f t="shared" si="125"/>
        <v>4.6944999999999997</v>
      </c>
      <c r="I603" s="7">
        <f t="shared" si="126"/>
        <v>-9.1199999999999726E-2</v>
      </c>
      <c r="J603" s="7">
        <f t="shared" si="127"/>
        <v>8.3174399999999503E-3</v>
      </c>
      <c r="K603" s="7">
        <f t="shared" si="128"/>
        <v>9.1199999999999726E-2</v>
      </c>
      <c r="L603" s="25">
        <f t="shared" si="129"/>
        <v>1.9811874090326444E-2</v>
      </c>
      <c r="M603" s="7">
        <f t="shared" ca="1" si="118"/>
        <v>4.5790333333333333</v>
      </c>
      <c r="N603" s="7">
        <f t="shared" ca="1" si="120"/>
        <v>2.4266666666666659E-2</v>
      </c>
      <c r="O603" s="7">
        <f t="shared" ca="1" si="121"/>
        <v>5.8887111111111069E-4</v>
      </c>
      <c r="P603" s="7">
        <f t="shared" ca="1" si="122"/>
        <v>2.4266666666666659E-2</v>
      </c>
      <c r="Q603" s="25">
        <f t="shared" ca="1" si="123"/>
        <v>5.2715805328061738E-3</v>
      </c>
      <c r="R603" s="26">
        <f t="shared" ca="1" si="119"/>
        <v>2.4814733969986361E-2</v>
      </c>
      <c r="S603" s="27">
        <f t="shared" ca="1" si="130"/>
        <v>0</v>
      </c>
    </row>
    <row r="604" spans="5:19" x14ac:dyDescent="0.3">
      <c r="E604" s="24">
        <f t="shared" si="124"/>
        <v>603</v>
      </c>
      <c r="F604" s="108">
        <v>44340</v>
      </c>
      <c r="G604" s="109">
        <v>4.5759999999999996</v>
      </c>
      <c r="H604" s="28">
        <f t="shared" si="125"/>
        <v>4.6032999999999999</v>
      </c>
      <c r="I604" s="7">
        <f t="shared" si="126"/>
        <v>-2.7300000000000324E-2</v>
      </c>
      <c r="J604" s="7">
        <f t="shared" si="127"/>
        <v>7.4529000000001769E-4</v>
      </c>
      <c r="K604" s="7">
        <f t="shared" si="128"/>
        <v>2.7300000000000324E-2</v>
      </c>
      <c r="L604" s="25">
        <f t="shared" si="129"/>
        <v>5.9659090909091623E-3</v>
      </c>
      <c r="M604" s="7">
        <f t="shared" ca="1" si="118"/>
        <v>4.6002999999999998</v>
      </c>
      <c r="N604" s="7">
        <f t="shared" ca="1" si="120"/>
        <v>-2.430000000000021E-2</v>
      </c>
      <c r="O604" s="7">
        <f t="shared" ca="1" si="121"/>
        <v>5.9049000000001024E-4</v>
      </c>
      <c r="P604" s="7">
        <f t="shared" ca="1" si="122"/>
        <v>2.430000000000021E-2</v>
      </c>
      <c r="Q604" s="25">
        <f t="shared" ca="1" si="123"/>
        <v>5.3103146853147321E-3</v>
      </c>
      <c r="R604" s="26">
        <f t="shared" ca="1" si="119"/>
        <v>-2.3751932696680508E-2</v>
      </c>
      <c r="S604" s="27">
        <f t="shared" ca="1" si="130"/>
        <v>1</v>
      </c>
    </row>
    <row r="605" spans="5:19" x14ac:dyDescent="0.3">
      <c r="E605" s="24">
        <f t="shared" si="124"/>
        <v>604</v>
      </c>
      <c r="F605" s="108">
        <v>44341</v>
      </c>
      <c r="G605" s="109">
        <v>4.5578000000000003</v>
      </c>
      <c r="H605" s="28">
        <f t="shared" si="125"/>
        <v>4.5759999999999996</v>
      </c>
      <c r="I605" s="7">
        <f t="shared" si="126"/>
        <v>-1.8199999999999328E-2</v>
      </c>
      <c r="J605" s="7">
        <f t="shared" si="127"/>
        <v>3.3123999999997556E-4</v>
      </c>
      <c r="K605" s="7">
        <f t="shared" si="128"/>
        <v>1.8199999999999328E-2</v>
      </c>
      <c r="L605" s="25">
        <f t="shared" si="129"/>
        <v>3.993154592127633E-3</v>
      </c>
      <c r="M605" s="7">
        <f t="shared" ca="1" si="118"/>
        <v>4.6246</v>
      </c>
      <c r="N605" s="7">
        <f t="shared" ca="1" si="120"/>
        <v>-6.6799999999999748E-2</v>
      </c>
      <c r="O605" s="7">
        <f t="shared" ca="1" si="121"/>
        <v>4.4622399999999663E-3</v>
      </c>
      <c r="P605" s="7">
        <f t="shared" ca="1" si="122"/>
        <v>6.6799999999999748E-2</v>
      </c>
      <c r="Q605" s="25">
        <f t="shared" ca="1" si="123"/>
        <v>1.4656193777699712E-2</v>
      </c>
      <c r="R605" s="26">
        <f t="shared" ca="1" si="119"/>
        <v>-6.6251932696680046E-2</v>
      </c>
      <c r="S605" s="27">
        <f t="shared" ca="1" si="130"/>
        <v>0</v>
      </c>
    </row>
    <row r="606" spans="5:19" x14ac:dyDescent="0.3">
      <c r="E606" s="24">
        <f t="shared" si="124"/>
        <v>605</v>
      </c>
      <c r="F606" s="108">
        <v>44342</v>
      </c>
      <c r="G606" s="109">
        <v>4.5122</v>
      </c>
      <c r="H606" s="28">
        <f t="shared" si="125"/>
        <v>4.5578000000000003</v>
      </c>
      <c r="I606" s="7">
        <f t="shared" si="126"/>
        <v>-4.5600000000000307E-2</v>
      </c>
      <c r="J606" s="7">
        <f t="shared" si="127"/>
        <v>2.0793600000000279E-3</v>
      </c>
      <c r="K606" s="7">
        <f t="shared" si="128"/>
        <v>4.5600000000000307E-2</v>
      </c>
      <c r="L606" s="25">
        <f t="shared" si="129"/>
        <v>1.0105935020610857E-2</v>
      </c>
      <c r="M606" s="7">
        <f t="shared" ca="1" si="118"/>
        <v>4.5790333333333333</v>
      </c>
      <c r="N606" s="7">
        <f t="shared" ca="1" si="120"/>
        <v>-6.68333333333333E-2</v>
      </c>
      <c r="O606" s="7">
        <f t="shared" ca="1" si="121"/>
        <v>4.4666944444444398E-3</v>
      </c>
      <c r="P606" s="7">
        <f t="shared" ca="1" si="122"/>
        <v>6.68333333333333E-2</v>
      </c>
      <c r="Q606" s="25">
        <f t="shared" ca="1" si="123"/>
        <v>1.4811695699067706E-2</v>
      </c>
      <c r="R606" s="26">
        <f t="shared" ca="1" si="119"/>
        <v>-6.6285266030013598E-2</v>
      </c>
      <c r="S606" s="27">
        <f t="shared" ca="1" si="130"/>
        <v>0</v>
      </c>
    </row>
    <row r="607" spans="5:19" x14ac:dyDescent="0.3">
      <c r="E607" s="24">
        <f t="shared" si="124"/>
        <v>606</v>
      </c>
      <c r="F607" s="108">
        <v>44343</v>
      </c>
      <c r="G607" s="109">
        <v>4.6215999999999999</v>
      </c>
      <c r="H607" s="28">
        <f t="shared" si="125"/>
        <v>4.5122</v>
      </c>
      <c r="I607" s="7">
        <f t="shared" si="126"/>
        <v>0.10939999999999994</v>
      </c>
      <c r="J607" s="7">
        <f t="shared" si="127"/>
        <v>1.1968359999999987E-2</v>
      </c>
      <c r="K607" s="7">
        <f t="shared" si="128"/>
        <v>0.10939999999999994</v>
      </c>
      <c r="L607" s="25">
        <f t="shared" si="129"/>
        <v>2.3671455772892494E-2</v>
      </c>
      <c r="M607" s="7">
        <f t="shared" ca="1" si="118"/>
        <v>4.5486666666666666</v>
      </c>
      <c r="N607" s="7">
        <f t="shared" ca="1" si="120"/>
        <v>7.2933333333333294E-2</v>
      </c>
      <c r="O607" s="7">
        <f t="shared" ca="1" si="121"/>
        <v>5.3192711111111051E-3</v>
      </c>
      <c r="P607" s="7">
        <f t="shared" ca="1" si="122"/>
        <v>7.2933333333333294E-2</v>
      </c>
      <c r="Q607" s="25">
        <f t="shared" ca="1" si="123"/>
        <v>1.5780970515261662E-2</v>
      </c>
      <c r="R607" s="26">
        <f t="shared" ca="1" si="119"/>
        <v>7.3481400636652996E-2</v>
      </c>
      <c r="S607" s="27">
        <f t="shared" ca="1" si="130"/>
        <v>1</v>
      </c>
    </row>
    <row r="608" spans="5:19" x14ac:dyDescent="0.3">
      <c r="E608" s="24">
        <f t="shared" si="124"/>
        <v>607</v>
      </c>
      <c r="F608" s="108">
        <v>44344</v>
      </c>
      <c r="G608" s="109">
        <v>4.7035999999999998</v>
      </c>
      <c r="H608" s="28">
        <f t="shared" si="125"/>
        <v>4.6215999999999999</v>
      </c>
      <c r="I608" s="7">
        <f t="shared" si="126"/>
        <v>8.1999999999999851E-2</v>
      </c>
      <c r="J608" s="7">
        <f t="shared" si="127"/>
        <v>6.7239999999999757E-3</v>
      </c>
      <c r="K608" s="7">
        <f t="shared" si="128"/>
        <v>8.1999999999999851E-2</v>
      </c>
      <c r="L608" s="25">
        <f t="shared" si="129"/>
        <v>1.7433455225784475E-2</v>
      </c>
      <c r="M608" s="7">
        <f t="shared" ca="1" si="118"/>
        <v>4.5638666666666667</v>
      </c>
      <c r="N608" s="7">
        <f t="shared" ca="1" si="120"/>
        <v>0.13973333333333304</v>
      </c>
      <c r="O608" s="7">
        <f t="shared" ca="1" si="121"/>
        <v>1.9525404444444363E-2</v>
      </c>
      <c r="P608" s="7">
        <f t="shared" ca="1" si="122"/>
        <v>0.13973333333333304</v>
      </c>
      <c r="Q608" s="25">
        <f t="shared" ca="1" si="123"/>
        <v>2.9707741588003454E-2</v>
      </c>
      <c r="R608" s="26">
        <f t="shared" ca="1" si="119"/>
        <v>0.14028140063665273</v>
      </c>
      <c r="S608" s="27">
        <f t="shared" ca="1" si="130"/>
        <v>0</v>
      </c>
    </row>
    <row r="609" spans="5:19" x14ac:dyDescent="0.3">
      <c r="E609" s="24">
        <f t="shared" si="124"/>
        <v>608</v>
      </c>
      <c r="F609" s="108">
        <v>44348</v>
      </c>
      <c r="G609" s="109">
        <v>4.7309000000000001</v>
      </c>
      <c r="H609" s="28">
        <f t="shared" si="125"/>
        <v>4.7035999999999998</v>
      </c>
      <c r="I609" s="7">
        <f t="shared" si="126"/>
        <v>2.7300000000000324E-2</v>
      </c>
      <c r="J609" s="7">
        <f t="shared" si="127"/>
        <v>7.4529000000001769E-4</v>
      </c>
      <c r="K609" s="7">
        <f t="shared" si="128"/>
        <v>2.7300000000000324E-2</v>
      </c>
      <c r="L609" s="25">
        <f t="shared" si="129"/>
        <v>5.7705721955653945E-3</v>
      </c>
      <c r="M609" s="7">
        <f t="shared" ca="1" si="118"/>
        <v>4.6124666666666672</v>
      </c>
      <c r="N609" s="7">
        <f t="shared" ca="1" si="120"/>
        <v>0.11843333333333295</v>
      </c>
      <c r="O609" s="7">
        <f t="shared" ca="1" si="121"/>
        <v>1.4026454444444354E-2</v>
      </c>
      <c r="P609" s="7">
        <f t="shared" ca="1" si="122"/>
        <v>0.11843333333333295</v>
      </c>
      <c r="Q609" s="25">
        <f t="shared" ca="1" si="123"/>
        <v>2.5033996350236308E-2</v>
      </c>
      <c r="R609" s="26">
        <f t="shared" ca="1" si="119"/>
        <v>0.11898140063665265</v>
      </c>
      <c r="S609" s="27">
        <f t="shared" ca="1" si="130"/>
        <v>0</v>
      </c>
    </row>
    <row r="610" spans="5:19" x14ac:dyDescent="0.3">
      <c r="E610" s="24">
        <f t="shared" si="124"/>
        <v>609</v>
      </c>
      <c r="F610" s="108">
        <v>44349</v>
      </c>
      <c r="G610" s="109">
        <v>4.968</v>
      </c>
      <c r="H610" s="28">
        <f t="shared" si="125"/>
        <v>4.7309000000000001</v>
      </c>
      <c r="I610" s="7">
        <f t="shared" si="126"/>
        <v>0.23709999999999987</v>
      </c>
      <c r="J610" s="7">
        <f t="shared" si="127"/>
        <v>5.6216409999999939E-2</v>
      </c>
      <c r="K610" s="7">
        <f t="shared" si="128"/>
        <v>0.23709999999999987</v>
      </c>
      <c r="L610" s="25">
        <f t="shared" si="129"/>
        <v>4.772544283413846E-2</v>
      </c>
      <c r="M610" s="7">
        <f t="shared" ca="1" si="118"/>
        <v>4.685366666666666</v>
      </c>
      <c r="N610" s="7">
        <f t="shared" ca="1" si="120"/>
        <v>0.28263333333333396</v>
      </c>
      <c r="O610" s="7">
        <f t="shared" ca="1" si="121"/>
        <v>7.9881601111111464E-2</v>
      </c>
      <c r="P610" s="7">
        <f t="shared" ca="1" si="122"/>
        <v>0.28263333333333396</v>
      </c>
      <c r="Q610" s="25">
        <f t="shared" ca="1" si="123"/>
        <v>5.6890767579173503E-2</v>
      </c>
      <c r="R610" s="26">
        <f t="shared" ca="1" si="119"/>
        <v>0.28318140063665365</v>
      </c>
      <c r="S610" s="27">
        <f t="shared" ca="1" si="130"/>
        <v>0</v>
      </c>
    </row>
    <row r="611" spans="5:19" x14ac:dyDescent="0.3">
      <c r="E611" s="24">
        <f t="shared" si="124"/>
        <v>610</v>
      </c>
      <c r="F611" s="108">
        <v>44350</v>
      </c>
      <c r="G611" s="109">
        <v>4.9953000000000003</v>
      </c>
      <c r="H611" s="28">
        <f t="shared" si="125"/>
        <v>4.968</v>
      </c>
      <c r="I611" s="7">
        <f t="shared" si="126"/>
        <v>2.7300000000000324E-2</v>
      </c>
      <c r="J611" s="7">
        <f t="shared" si="127"/>
        <v>7.4529000000001769E-4</v>
      </c>
      <c r="K611" s="7">
        <f t="shared" si="128"/>
        <v>2.7300000000000324E-2</v>
      </c>
      <c r="L611" s="25">
        <f t="shared" si="129"/>
        <v>5.4651372289953202E-3</v>
      </c>
      <c r="M611" s="7">
        <f t="shared" ca="1" si="118"/>
        <v>4.8008333333333333</v>
      </c>
      <c r="N611" s="7">
        <f t="shared" ca="1" si="120"/>
        <v>0.19446666666666701</v>
      </c>
      <c r="O611" s="7">
        <f t="shared" ca="1" si="121"/>
        <v>3.7817284444444578E-2</v>
      </c>
      <c r="P611" s="7">
        <f t="shared" ca="1" si="122"/>
        <v>0.19446666666666701</v>
      </c>
      <c r="Q611" s="25">
        <f t="shared" ca="1" si="123"/>
        <v>3.8929927465150643E-2</v>
      </c>
      <c r="R611" s="26">
        <f t="shared" ca="1" si="119"/>
        <v>0.1950147339699867</v>
      </c>
      <c r="S611" s="27">
        <f t="shared" ca="1" si="130"/>
        <v>0</v>
      </c>
    </row>
    <row r="612" spans="5:19" x14ac:dyDescent="0.3">
      <c r="E612" s="24">
        <f t="shared" si="124"/>
        <v>611</v>
      </c>
      <c r="F612" s="108">
        <v>44351</v>
      </c>
      <c r="G612" s="109">
        <v>4.9953000000000003</v>
      </c>
      <c r="H612" s="28">
        <f t="shared" si="125"/>
        <v>4.9953000000000003</v>
      </c>
      <c r="I612" s="7">
        <f t="shared" si="126"/>
        <v>0</v>
      </c>
      <c r="J612" s="7">
        <f t="shared" si="127"/>
        <v>0</v>
      </c>
      <c r="K612" s="7">
        <f t="shared" si="128"/>
        <v>0</v>
      </c>
      <c r="L612" s="25">
        <f t="shared" si="129"/>
        <v>0</v>
      </c>
      <c r="M612" s="7">
        <f t="shared" ca="1" si="118"/>
        <v>4.8980666666666668</v>
      </c>
      <c r="N612" s="7">
        <f t="shared" ca="1" si="120"/>
        <v>9.7233333333333505E-2</v>
      </c>
      <c r="O612" s="7">
        <f t="shared" ca="1" si="121"/>
        <v>9.4543211111111445E-3</v>
      </c>
      <c r="P612" s="7">
        <f t="shared" ca="1" si="122"/>
        <v>9.7233333333333505E-2</v>
      </c>
      <c r="Q612" s="25">
        <f t="shared" ca="1" si="123"/>
        <v>1.9464963732575322E-2</v>
      </c>
      <c r="R612" s="26">
        <f t="shared" ca="1" si="119"/>
        <v>9.7781400636653207E-2</v>
      </c>
      <c r="S612" s="27">
        <f t="shared" ca="1" si="130"/>
        <v>0</v>
      </c>
    </row>
    <row r="613" spans="5:19" x14ac:dyDescent="0.3">
      <c r="E613" s="24">
        <f t="shared" si="124"/>
        <v>612</v>
      </c>
      <c r="F613" s="108">
        <v>44354</v>
      </c>
      <c r="G613" s="109">
        <v>5.1138000000000003</v>
      </c>
      <c r="H613" s="28">
        <f t="shared" si="125"/>
        <v>4.9953000000000003</v>
      </c>
      <c r="I613" s="7">
        <f t="shared" si="126"/>
        <v>0.11850000000000005</v>
      </c>
      <c r="J613" s="7">
        <f t="shared" si="127"/>
        <v>1.4042250000000011E-2</v>
      </c>
      <c r="K613" s="7">
        <f t="shared" si="128"/>
        <v>0.11850000000000005</v>
      </c>
      <c r="L613" s="25">
        <f t="shared" si="129"/>
        <v>2.317259181039541E-2</v>
      </c>
      <c r="M613" s="7">
        <f t="shared" ca="1" si="118"/>
        <v>4.9862000000000002</v>
      </c>
      <c r="N613" s="7">
        <f t="shared" ca="1" si="120"/>
        <v>0.12760000000000016</v>
      </c>
      <c r="O613" s="7">
        <f t="shared" ca="1" si="121"/>
        <v>1.6281760000000041E-2</v>
      </c>
      <c r="P613" s="7">
        <f t="shared" ca="1" si="122"/>
        <v>0.12760000000000016</v>
      </c>
      <c r="Q613" s="25">
        <f t="shared" ca="1" si="123"/>
        <v>2.4952090421995414E-2</v>
      </c>
      <c r="R613" s="26">
        <f t="shared" ca="1" si="119"/>
        <v>0.12814806730331985</v>
      </c>
      <c r="S613" s="27">
        <f t="shared" ca="1" si="130"/>
        <v>0</v>
      </c>
    </row>
    <row r="614" spans="5:19" x14ac:dyDescent="0.3">
      <c r="E614" s="24">
        <f t="shared" si="124"/>
        <v>613</v>
      </c>
      <c r="F614" s="108">
        <v>44355</v>
      </c>
      <c r="G614" s="109">
        <v>5.0865</v>
      </c>
      <c r="H614" s="28">
        <f t="shared" si="125"/>
        <v>5.1138000000000003</v>
      </c>
      <c r="I614" s="7">
        <f t="shared" si="126"/>
        <v>-2.7300000000000324E-2</v>
      </c>
      <c r="J614" s="7">
        <f t="shared" si="127"/>
        <v>7.4529000000001769E-4</v>
      </c>
      <c r="K614" s="7">
        <f t="shared" si="128"/>
        <v>2.7300000000000324E-2</v>
      </c>
      <c r="L614" s="25">
        <f t="shared" si="129"/>
        <v>5.3671483338248943E-3</v>
      </c>
      <c r="M614" s="7">
        <f t="shared" ca="1" si="118"/>
        <v>5.0348000000000006</v>
      </c>
      <c r="N614" s="7">
        <f t="shared" ca="1" si="120"/>
        <v>5.1699999999999413E-2</v>
      </c>
      <c r="O614" s="7">
        <f t="shared" ca="1" si="121"/>
        <v>2.6728899999999391E-3</v>
      </c>
      <c r="P614" s="7">
        <f t="shared" ca="1" si="122"/>
        <v>5.1699999999999413E-2</v>
      </c>
      <c r="Q614" s="25">
        <f t="shared" ca="1" si="123"/>
        <v>1.0164160031455699E-2</v>
      </c>
      <c r="R614" s="26">
        <f t="shared" ca="1" si="119"/>
        <v>5.2248067303319115E-2</v>
      </c>
      <c r="S614" s="27">
        <f t="shared" ca="1" si="130"/>
        <v>0</v>
      </c>
    </row>
    <row r="615" spans="5:19" x14ac:dyDescent="0.3">
      <c r="E615" s="24">
        <f t="shared" si="124"/>
        <v>614</v>
      </c>
      <c r="F615" s="108">
        <v>44356</v>
      </c>
      <c r="G615" s="109">
        <v>5.0044000000000004</v>
      </c>
      <c r="H615" s="28">
        <f t="shared" si="125"/>
        <v>5.0865</v>
      </c>
      <c r="I615" s="7">
        <f t="shared" si="126"/>
        <v>-8.2099999999999618E-2</v>
      </c>
      <c r="J615" s="7">
        <f t="shared" si="127"/>
        <v>6.7404099999999372E-3</v>
      </c>
      <c r="K615" s="7">
        <f t="shared" si="128"/>
        <v>8.2099999999999618E-2</v>
      </c>
      <c r="L615" s="25">
        <f t="shared" si="129"/>
        <v>1.6405563104467991E-2</v>
      </c>
      <c r="M615" s="7">
        <f t="shared" ca="1" si="118"/>
        <v>5.0652000000000008</v>
      </c>
      <c r="N615" s="7">
        <f t="shared" ca="1" si="120"/>
        <v>-6.0800000000000409E-2</v>
      </c>
      <c r="O615" s="7">
        <f t="shared" ca="1" si="121"/>
        <v>3.6966400000000496E-3</v>
      </c>
      <c r="P615" s="7">
        <f t="shared" ca="1" si="122"/>
        <v>6.0800000000000409E-2</v>
      </c>
      <c r="Q615" s="25">
        <f t="shared" ca="1" si="123"/>
        <v>1.2149308608424668E-2</v>
      </c>
      <c r="R615" s="26">
        <f t="shared" ca="1" si="119"/>
        <v>-6.0251932696680707E-2</v>
      </c>
      <c r="S615" s="27">
        <f t="shared" ca="1" si="130"/>
        <v>1</v>
      </c>
    </row>
    <row r="616" spans="5:19" x14ac:dyDescent="0.3">
      <c r="E616" s="24">
        <f t="shared" si="124"/>
        <v>615</v>
      </c>
      <c r="F616" s="108">
        <v>44357</v>
      </c>
      <c r="G616" s="109">
        <v>4.9588000000000001</v>
      </c>
      <c r="H616" s="28">
        <f t="shared" si="125"/>
        <v>5.0044000000000004</v>
      </c>
      <c r="I616" s="7">
        <f t="shared" si="126"/>
        <v>-4.5600000000000307E-2</v>
      </c>
      <c r="J616" s="7">
        <f t="shared" si="127"/>
        <v>2.0793600000000279E-3</v>
      </c>
      <c r="K616" s="7">
        <f t="shared" si="128"/>
        <v>4.5600000000000307E-2</v>
      </c>
      <c r="L616" s="25">
        <f t="shared" si="129"/>
        <v>9.1957731709285118E-3</v>
      </c>
      <c r="M616" s="7">
        <f t="shared" ca="1" si="118"/>
        <v>5.0682333333333336</v>
      </c>
      <c r="N616" s="7">
        <f t="shared" ca="1" si="120"/>
        <v>-0.10943333333333349</v>
      </c>
      <c r="O616" s="7">
        <f t="shared" ca="1" si="121"/>
        <v>1.197565444444448E-2</v>
      </c>
      <c r="P616" s="7">
        <f t="shared" ca="1" si="122"/>
        <v>0.10943333333333349</v>
      </c>
      <c r="Q616" s="25">
        <f t="shared" ca="1" si="123"/>
        <v>2.2068511198946015E-2</v>
      </c>
      <c r="R616" s="26">
        <f t="shared" ca="1" si="119"/>
        <v>-0.10888526603001379</v>
      </c>
      <c r="S616" s="27">
        <f t="shared" ca="1" si="130"/>
        <v>0</v>
      </c>
    </row>
    <row r="617" spans="5:19" x14ac:dyDescent="0.3">
      <c r="E617" s="24">
        <f t="shared" si="124"/>
        <v>616</v>
      </c>
      <c r="F617" s="108">
        <v>44358</v>
      </c>
      <c r="G617" s="109">
        <v>4.9497</v>
      </c>
      <c r="H617" s="28">
        <f t="shared" si="125"/>
        <v>4.9588000000000001</v>
      </c>
      <c r="I617" s="7">
        <f t="shared" si="126"/>
        <v>-9.100000000000108E-3</v>
      </c>
      <c r="J617" s="7">
        <f t="shared" si="127"/>
        <v>8.2810000000001967E-5</v>
      </c>
      <c r="K617" s="7">
        <f t="shared" si="128"/>
        <v>9.100000000000108E-3</v>
      </c>
      <c r="L617" s="25">
        <f t="shared" si="129"/>
        <v>1.8384952623391535E-3</v>
      </c>
      <c r="M617" s="7">
        <f t="shared" ca="1" si="118"/>
        <v>5.0165666666666668</v>
      </c>
      <c r="N617" s="7">
        <f t="shared" ca="1" si="120"/>
        <v>-6.6866666666666852E-2</v>
      </c>
      <c r="O617" s="7">
        <f t="shared" ca="1" si="121"/>
        <v>4.4711511111111355E-3</v>
      </c>
      <c r="P617" s="7">
        <f t="shared" ca="1" si="122"/>
        <v>6.6866666666666852E-2</v>
      </c>
      <c r="Q617" s="25">
        <f t="shared" ca="1" si="123"/>
        <v>1.3509236250008456E-2</v>
      </c>
      <c r="R617" s="26">
        <f t="shared" ca="1" si="119"/>
        <v>-6.631859936334715E-2</v>
      </c>
      <c r="S617" s="27">
        <f t="shared" ca="1" si="130"/>
        <v>0</v>
      </c>
    </row>
    <row r="618" spans="5:19" x14ac:dyDescent="0.3">
      <c r="E618" s="24">
        <f t="shared" si="124"/>
        <v>617</v>
      </c>
      <c r="F618" s="108">
        <v>44361</v>
      </c>
      <c r="G618" s="109">
        <v>4.968</v>
      </c>
      <c r="H618" s="28">
        <f t="shared" si="125"/>
        <v>4.9497</v>
      </c>
      <c r="I618" s="7">
        <f t="shared" si="126"/>
        <v>1.8299999999999983E-2</v>
      </c>
      <c r="J618" s="7">
        <f t="shared" si="127"/>
        <v>3.3488999999999936E-4</v>
      </c>
      <c r="K618" s="7">
        <f t="shared" si="128"/>
        <v>1.8299999999999983E-2</v>
      </c>
      <c r="L618" s="25">
        <f t="shared" si="129"/>
        <v>3.6835748792270499E-3</v>
      </c>
      <c r="M618" s="7">
        <f t="shared" ca="1" si="118"/>
        <v>4.9709666666666665</v>
      </c>
      <c r="N618" s="7">
        <f t="shared" ca="1" si="120"/>
        <v>-2.966666666666562E-3</v>
      </c>
      <c r="O618" s="7">
        <f t="shared" ca="1" si="121"/>
        <v>8.80111111111049E-6</v>
      </c>
      <c r="P618" s="7">
        <f t="shared" ca="1" si="122"/>
        <v>2.966666666666562E-3</v>
      </c>
      <c r="Q618" s="25">
        <f t="shared" ca="1" si="123"/>
        <v>5.9715512614061232E-4</v>
      </c>
      <c r="R618" s="26">
        <f t="shared" ca="1" si="119"/>
        <v>-2.4185993633468617E-3</v>
      </c>
      <c r="S618" s="27">
        <f t="shared" ca="1" si="130"/>
        <v>0</v>
      </c>
    </row>
    <row r="619" spans="5:19" x14ac:dyDescent="0.3">
      <c r="E619" s="24">
        <f t="shared" si="124"/>
        <v>618</v>
      </c>
      <c r="F619" s="108">
        <v>44362</v>
      </c>
      <c r="G619" s="109">
        <v>4.8220999999999998</v>
      </c>
      <c r="H619" s="28">
        <f t="shared" si="125"/>
        <v>4.968</v>
      </c>
      <c r="I619" s="7">
        <f t="shared" si="126"/>
        <v>-0.14590000000000014</v>
      </c>
      <c r="J619" s="7">
        <f t="shared" si="127"/>
        <v>2.1286810000000041E-2</v>
      </c>
      <c r="K619" s="7">
        <f t="shared" si="128"/>
        <v>0.14590000000000014</v>
      </c>
      <c r="L619" s="25">
        <f t="shared" si="129"/>
        <v>3.0256527239169686E-2</v>
      </c>
      <c r="M619" s="7">
        <f t="shared" ca="1" si="118"/>
        <v>4.9588333333333336</v>
      </c>
      <c r="N619" s="7">
        <f t="shared" ca="1" si="120"/>
        <v>-0.13673333333333382</v>
      </c>
      <c r="O619" s="7">
        <f t="shared" ca="1" si="121"/>
        <v>1.8696004444444577E-2</v>
      </c>
      <c r="P619" s="7">
        <f t="shared" ca="1" si="122"/>
        <v>0.13673333333333382</v>
      </c>
      <c r="Q619" s="25">
        <f t="shared" ca="1" si="123"/>
        <v>2.8355557398920352E-2</v>
      </c>
      <c r="R619" s="26">
        <f t="shared" ca="1" si="119"/>
        <v>-0.13618526603001413</v>
      </c>
      <c r="S619" s="27">
        <f t="shared" ca="1" si="130"/>
        <v>0</v>
      </c>
    </row>
    <row r="620" spans="5:19" x14ac:dyDescent="0.3">
      <c r="E620" s="24">
        <f t="shared" si="124"/>
        <v>619</v>
      </c>
      <c r="F620" s="108">
        <v>44363</v>
      </c>
      <c r="G620" s="109">
        <v>4.7583000000000002</v>
      </c>
      <c r="H620" s="28">
        <f t="shared" si="125"/>
        <v>4.8220999999999998</v>
      </c>
      <c r="I620" s="7">
        <f t="shared" si="126"/>
        <v>-6.3799999999999635E-2</v>
      </c>
      <c r="J620" s="7">
        <f t="shared" si="127"/>
        <v>4.070439999999953E-3</v>
      </c>
      <c r="K620" s="7">
        <f t="shared" si="128"/>
        <v>6.3799999999999635E-2</v>
      </c>
      <c r="L620" s="25">
        <f t="shared" si="129"/>
        <v>1.3408149969526854E-2</v>
      </c>
      <c r="M620" s="7">
        <f t="shared" ca="1" si="118"/>
        <v>4.913266666666666</v>
      </c>
      <c r="N620" s="7">
        <f t="shared" ca="1" si="120"/>
        <v>-0.15496666666666581</v>
      </c>
      <c r="O620" s="7">
        <f t="shared" ca="1" si="121"/>
        <v>2.4014667777777512E-2</v>
      </c>
      <c r="P620" s="7">
        <f t="shared" ca="1" si="122"/>
        <v>0.15496666666666581</v>
      </c>
      <c r="Q620" s="25">
        <f t="shared" ca="1" si="123"/>
        <v>3.2567653713861208E-2</v>
      </c>
      <c r="R620" s="26">
        <f t="shared" ca="1" si="119"/>
        <v>-0.15441859936334612</v>
      </c>
      <c r="S620" s="27">
        <f t="shared" ca="1" si="130"/>
        <v>0</v>
      </c>
    </row>
    <row r="621" spans="5:19" x14ac:dyDescent="0.3">
      <c r="E621" s="24">
        <f t="shared" si="124"/>
        <v>620</v>
      </c>
      <c r="F621" s="108">
        <v>44364</v>
      </c>
      <c r="G621" s="109">
        <v>4.7035999999999998</v>
      </c>
      <c r="H621" s="28">
        <f t="shared" si="125"/>
        <v>4.7583000000000002</v>
      </c>
      <c r="I621" s="7">
        <f t="shared" si="126"/>
        <v>-5.4700000000000415E-2</v>
      </c>
      <c r="J621" s="7">
        <f t="shared" si="127"/>
        <v>2.9920900000000453E-3</v>
      </c>
      <c r="K621" s="7">
        <f t="shared" si="128"/>
        <v>5.4700000000000415E-2</v>
      </c>
      <c r="L621" s="25">
        <f t="shared" si="129"/>
        <v>1.1629390254273411E-2</v>
      </c>
      <c r="M621" s="7">
        <f t="shared" ca="1" si="118"/>
        <v>4.8494666666666664</v>
      </c>
      <c r="N621" s="7">
        <f t="shared" ca="1" si="120"/>
        <v>-0.14586666666666659</v>
      </c>
      <c r="O621" s="7">
        <f t="shared" ca="1" si="121"/>
        <v>2.127708444444442E-2</v>
      </c>
      <c r="P621" s="7">
        <f t="shared" ca="1" si="122"/>
        <v>0.14586666666666659</v>
      </c>
      <c r="Q621" s="25">
        <f t="shared" ca="1" si="123"/>
        <v>3.1011707344728846E-2</v>
      </c>
      <c r="R621" s="26">
        <f t="shared" ca="1" si="119"/>
        <v>-0.1453185993633469</v>
      </c>
      <c r="S621" s="27">
        <f t="shared" ca="1" si="130"/>
        <v>0</v>
      </c>
    </row>
    <row r="622" spans="5:19" x14ac:dyDescent="0.3">
      <c r="E622" s="24">
        <f t="shared" si="124"/>
        <v>621</v>
      </c>
      <c r="F622" s="108">
        <v>44365</v>
      </c>
      <c r="G622" s="109">
        <v>4.6489000000000003</v>
      </c>
      <c r="H622" s="28">
        <f t="shared" si="125"/>
        <v>4.7035999999999998</v>
      </c>
      <c r="I622" s="7">
        <f t="shared" si="126"/>
        <v>-5.4699999999999527E-2</v>
      </c>
      <c r="J622" s="7">
        <f t="shared" si="127"/>
        <v>2.9920899999999482E-3</v>
      </c>
      <c r="K622" s="7">
        <f t="shared" si="128"/>
        <v>5.4699999999999527E-2</v>
      </c>
      <c r="L622" s="25">
        <f t="shared" si="129"/>
        <v>1.1766224268106331E-2</v>
      </c>
      <c r="M622" s="7">
        <f t="shared" ca="1" si="118"/>
        <v>4.7613333333333339</v>
      </c>
      <c r="N622" s="7">
        <f t="shared" ca="1" si="120"/>
        <v>-0.11243333333333361</v>
      </c>
      <c r="O622" s="7">
        <f t="shared" ca="1" si="121"/>
        <v>1.2641254444444507E-2</v>
      </c>
      <c r="P622" s="7">
        <f t="shared" ca="1" si="122"/>
        <v>0.11243333333333361</v>
      </c>
      <c r="Q622" s="25">
        <f t="shared" ca="1" si="123"/>
        <v>2.4184932636394329E-2</v>
      </c>
      <c r="R622" s="26">
        <f t="shared" ca="1" si="119"/>
        <v>-0.11188526603001391</v>
      </c>
      <c r="S622" s="27">
        <f t="shared" ca="1" si="130"/>
        <v>0</v>
      </c>
    </row>
    <row r="623" spans="5:19" x14ac:dyDescent="0.3">
      <c r="E623" s="24">
        <f t="shared" si="124"/>
        <v>622</v>
      </c>
      <c r="F623" s="108">
        <v>44368</v>
      </c>
      <c r="G623" s="109">
        <v>4.6489000000000003</v>
      </c>
      <c r="H623" s="28">
        <f t="shared" si="125"/>
        <v>4.6489000000000003</v>
      </c>
      <c r="I623" s="7">
        <f t="shared" si="126"/>
        <v>0</v>
      </c>
      <c r="J623" s="7">
        <f t="shared" si="127"/>
        <v>0</v>
      </c>
      <c r="K623" s="7">
        <f t="shared" si="128"/>
        <v>0</v>
      </c>
      <c r="L623" s="25">
        <f t="shared" si="129"/>
        <v>0</v>
      </c>
      <c r="M623" s="7">
        <f t="shared" ca="1" si="118"/>
        <v>4.7036000000000007</v>
      </c>
      <c r="N623" s="7">
        <f t="shared" ca="1" si="120"/>
        <v>-5.4700000000000415E-2</v>
      </c>
      <c r="O623" s="7">
        <f t="shared" ca="1" si="121"/>
        <v>2.9920900000000453E-3</v>
      </c>
      <c r="P623" s="7">
        <f t="shared" ca="1" si="122"/>
        <v>5.4700000000000415E-2</v>
      </c>
      <c r="Q623" s="25">
        <f t="shared" ca="1" si="123"/>
        <v>1.1766224268106522E-2</v>
      </c>
      <c r="R623" s="26">
        <f t="shared" ca="1" si="119"/>
        <v>-5.4151932696680713E-2</v>
      </c>
      <c r="S623" s="27">
        <f t="shared" ca="1" si="130"/>
        <v>0</v>
      </c>
    </row>
    <row r="624" spans="5:19" x14ac:dyDescent="0.3">
      <c r="E624" s="24">
        <f t="shared" si="124"/>
        <v>623</v>
      </c>
      <c r="F624" s="108">
        <v>44369</v>
      </c>
      <c r="G624" s="109">
        <v>4.6580000000000004</v>
      </c>
      <c r="H624" s="28">
        <f t="shared" si="125"/>
        <v>4.6489000000000003</v>
      </c>
      <c r="I624" s="7">
        <f t="shared" si="126"/>
        <v>9.100000000000108E-3</v>
      </c>
      <c r="J624" s="7">
        <f t="shared" si="127"/>
        <v>8.2810000000001967E-5</v>
      </c>
      <c r="K624" s="7">
        <f t="shared" si="128"/>
        <v>9.100000000000108E-3</v>
      </c>
      <c r="L624" s="25">
        <f t="shared" si="129"/>
        <v>1.9536281665951281E-3</v>
      </c>
      <c r="M624" s="7">
        <f t="shared" ca="1" si="118"/>
        <v>4.6671333333333331</v>
      </c>
      <c r="N624" s="7">
        <f t="shared" ca="1" si="120"/>
        <v>-9.1333333333327715E-3</v>
      </c>
      <c r="O624" s="7">
        <f t="shared" ca="1" si="121"/>
        <v>8.3417777777767516E-5</v>
      </c>
      <c r="P624" s="7">
        <f t="shared" ca="1" si="122"/>
        <v>9.1333333333327715E-3</v>
      </c>
      <c r="Q624" s="25">
        <f t="shared" ca="1" si="123"/>
        <v>1.9607843137253696E-3</v>
      </c>
      <c r="R624" s="26">
        <f t="shared" ca="1" si="119"/>
        <v>-8.5852660300130713E-3</v>
      </c>
      <c r="S624" s="27">
        <f t="shared" ca="1" si="130"/>
        <v>0</v>
      </c>
    </row>
    <row r="625" spans="5:19" x14ac:dyDescent="0.3">
      <c r="E625" s="24">
        <f t="shared" si="124"/>
        <v>624</v>
      </c>
      <c r="F625" s="108">
        <v>44370</v>
      </c>
      <c r="G625" s="109">
        <v>4.6032999999999999</v>
      </c>
      <c r="H625" s="28">
        <f t="shared" si="125"/>
        <v>4.6580000000000004</v>
      </c>
      <c r="I625" s="7">
        <f t="shared" si="126"/>
        <v>-5.4700000000000415E-2</v>
      </c>
      <c r="J625" s="7">
        <f t="shared" si="127"/>
        <v>2.9920900000000453E-3</v>
      </c>
      <c r="K625" s="7">
        <f t="shared" si="128"/>
        <v>5.4700000000000415E-2</v>
      </c>
      <c r="L625" s="25">
        <f t="shared" si="129"/>
        <v>1.1882779744965658E-2</v>
      </c>
      <c r="M625" s="7">
        <f t="shared" ca="1" si="118"/>
        <v>4.651933333333333</v>
      </c>
      <c r="N625" s="7">
        <f t="shared" ca="1" si="120"/>
        <v>-4.8633333333333084E-2</v>
      </c>
      <c r="O625" s="7">
        <f t="shared" ca="1" si="121"/>
        <v>2.3652011111110868E-3</v>
      </c>
      <c r="P625" s="7">
        <f t="shared" ca="1" si="122"/>
        <v>4.8633333333333084E-2</v>
      </c>
      <c r="Q625" s="25">
        <f t="shared" ca="1" si="123"/>
        <v>1.0564884611763971E-2</v>
      </c>
      <c r="R625" s="26">
        <f t="shared" ca="1" si="119"/>
        <v>-4.8085266030013382E-2</v>
      </c>
      <c r="S625" s="27">
        <f t="shared" ca="1" si="130"/>
        <v>0</v>
      </c>
    </row>
    <row r="626" spans="5:19" x14ac:dyDescent="0.3">
      <c r="E626" s="24">
        <f t="shared" si="124"/>
        <v>625</v>
      </c>
      <c r="F626" s="108">
        <v>44371</v>
      </c>
      <c r="G626" s="109">
        <v>4.6853999999999996</v>
      </c>
      <c r="H626" s="28">
        <f t="shared" si="125"/>
        <v>4.6032999999999999</v>
      </c>
      <c r="I626" s="7">
        <f t="shared" si="126"/>
        <v>8.2099999999999618E-2</v>
      </c>
      <c r="J626" s="7">
        <f t="shared" si="127"/>
        <v>6.7404099999999372E-3</v>
      </c>
      <c r="K626" s="7">
        <f t="shared" si="128"/>
        <v>8.2099999999999618E-2</v>
      </c>
      <c r="L626" s="25">
        <f t="shared" si="129"/>
        <v>1.7522516754172456E-2</v>
      </c>
      <c r="M626" s="7">
        <f t="shared" ca="1" si="118"/>
        <v>4.6367333333333329</v>
      </c>
      <c r="N626" s="7">
        <f t="shared" ca="1" si="120"/>
        <v>4.8666666666666636E-2</v>
      </c>
      <c r="O626" s="7">
        <f t="shared" ca="1" si="121"/>
        <v>2.3684444444444413E-3</v>
      </c>
      <c r="P626" s="7">
        <f t="shared" ca="1" si="122"/>
        <v>4.8666666666666636E-2</v>
      </c>
      <c r="Q626" s="25">
        <f t="shared" ca="1" si="123"/>
        <v>1.0386875542465241E-2</v>
      </c>
      <c r="R626" s="26">
        <f t="shared" ca="1" si="119"/>
        <v>4.9214733969986338E-2</v>
      </c>
      <c r="S626" s="27">
        <f t="shared" ca="1" si="130"/>
        <v>1</v>
      </c>
    </row>
    <row r="627" spans="5:19" x14ac:dyDescent="0.3">
      <c r="E627" s="24">
        <f t="shared" si="124"/>
        <v>626</v>
      </c>
      <c r="F627" s="108">
        <v>44372</v>
      </c>
      <c r="G627" s="109">
        <v>4.968</v>
      </c>
      <c r="H627" s="28">
        <f t="shared" si="125"/>
        <v>4.6853999999999996</v>
      </c>
      <c r="I627" s="7">
        <f t="shared" si="126"/>
        <v>0.28260000000000041</v>
      </c>
      <c r="J627" s="7">
        <f t="shared" si="127"/>
        <v>7.9862760000000227E-2</v>
      </c>
      <c r="K627" s="7">
        <f t="shared" si="128"/>
        <v>0.28260000000000041</v>
      </c>
      <c r="L627" s="25">
        <f t="shared" si="129"/>
        <v>5.6884057971014576E-2</v>
      </c>
      <c r="M627" s="7">
        <f t="shared" ca="1" si="118"/>
        <v>4.6489000000000003</v>
      </c>
      <c r="N627" s="7">
        <f t="shared" ca="1" si="120"/>
        <v>0.31909999999999972</v>
      </c>
      <c r="O627" s="7">
        <f t="shared" ca="1" si="121"/>
        <v>0.10182480999999982</v>
      </c>
      <c r="P627" s="7">
        <f t="shared" ca="1" si="122"/>
        <v>0.31909999999999972</v>
      </c>
      <c r="Q627" s="25">
        <f t="shared" ca="1" si="123"/>
        <v>6.4231078904991898E-2</v>
      </c>
      <c r="R627" s="26">
        <f t="shared" ca="1" si="119"/>
        <v>0.31964806730331941</v>
      </c>
      <c r="S627" s="27">
        <f t="shared" ca="1" si="130"/>
        <v>0</v>
      </c>
    </row>
    <row r="628" spans="5:19" x14ac:dyDescent="0.3">
      <c r="E628" s="24">
        <f t="shared" si="124"/>
        <v>627</v>
      </c>
      <c r="F628" s="108">
        <v>44375</v>
      </c>
      <c r="G628" s="109">
        <v>4.9223999999999997</v>
      </c>
      <c r="H628" s="28">
        <f t="shared" si="125"/>
        <v>4.968</v>
      </c>
      <c r="I628" s="7">
        <f t="shared" si="126"/>
        <v>-4.5600000000000307E-2</v>
      </c>
      <c r="J628" s="7">
        <f t="shared" si="127"/>
        <v>2.0793600000000279E-3</v>
      </c>
      <c r="K628" s="7">
        <f t="shared" si="128"/>
        <v>4.5600000000000307E-2</v>
      </c>
      <c r="L628" s="25">
        <f t="shared" si="129"/>
        <v>9.2637737688932853E-3</v>
      </c>
      <c r="M628" s="7">
        <f t="shared" ca="1" si="118"/>
        <v>4.7522333333333329</v>
      </c>
      <c r="N628" s="7">
        <f t="shared" ca="1" si="120"/>
        <v>0.1701666666666668</v>
      </c>
      <c r="O628" s="7">
        <f t="shared" ca="1" si="121"/>
        <v>2.895669444444449E-2</v>
      </c>
      <c r="P628" s="7">
        <f t="shared" ca="1" si="122"/>
        <v>0.1701666666666668</v>
      </c>
      <c r="Q628" s="25">
        <f t="shared" ca="1" si="123"/>
        <v>3.4569857522075982E-2</v>
      </c>
      <c r="R628" s="26">
        <f t="shared" ca="1" si="119"/>
        <v>0.17071473396998649</v>
      </c>
      <c r="S628" s="27">
        <f t="shared" ca="1" si="130"/>
        <v>0</v>
      </c>
    </row>
    <row r="629" spans="5:19" x14ac:dyDescent="0.3">
      <c r="E629" s="24">
        <f t="shared" si="124"/>
        <v>628</v>
      </c>
      <c r="F629" s="108">
        <v>44376</v>
      </c>
      <c r="G629" s="109">
        <v>4.8859000000000004</v>
      </c>
      <c r="H629" s="28">
        <f t="shared" si="125"/>
        <v>4.9223999999999997</v>
      </c>
      <c r="I629" s="7">
        <f t="shared" si="126"/>
        <v>-3.6499999999999311E-2</v>
      </c>
      <c r="J629" s="7">
        <f t="shared" si="127"/>
        <v>1.3322499999999498E-3</v>
      </c>
      <c r="K629" s="7">
        <f t="shared" si="128"/>
        <v>3.6499999999999311E-2</v>
      </c>
      <c r="L629" s="25">
        <f t="shared" si="129"/>
        <v>7.4704762684457944E-3</v>
      </c>
      <c r="M629" s="7">
        <f t="shared" ca="1" si="118"/>
        <v>4.8586</v>
      </c>
      <c r="N629" s="7">
        <f t="shared" ca="1" si="120"/>
        <v>2.7300000000000324E-2</v>
      </c>
      <c r="O629" s="7">
        <f t="shared" ca="1" si="121"/>
        <v>7.4529000000001769E-4</v>
      </c>
      <c r="P629" s="7">
        <f t="shared" ca="1" si="122"/>
        <v>2.7300000000000324E-2</v>
      </c>
      <c r="Q629" s="25">
        <f t="shared" ca="1" si="123"/>
        <v>5.5875069076322323E-3</v>
      </c>
      <c r="R629" s="26">
        <f t="shared" ca="1" si="119"/>
        <v>2.7848067303320026E-2</v>
      </c>
      <c r="S629" s="27">
        <f t="shared" ca="1" si="130"/>
        <v>0</v>
      </c>
    </row>
    <row r="630" spans="5:19" x14ac:dyDescent="0.3">
      <c r="E630" s="24">
        <f t="shared" si="124"/>
        <v>629</v>
      </c>
      <c r="F630" s="108">
        <v>44377</v>
      </c>
      <c r="G630" s="109">
        <v>4.8494999999999999</v>
      </c>
      <c r="H630" s="28">
        <f t="shared" si="125"/>
        <v>4.8859000000000004</v>
      </c>
      <c r="I630" s="7">
        <f t="shared" si="126"/>
        <v>-3.6400000000000432E-2</v>
      </c>
      <c r="J630" s="7">
        <f t="shared" si="127"/>
        <v>1.3249600000000315E-3</v>
      </c>
      <c r="K630" s="7">
        <f t="shared" si="128"/>
        <v>3.6400000000000432E-2</v>
      </c>
      <c r="L630" s="25">
        <f t="shared" si="129"/>
        <v>7.5059284462316595E-3</v>
      </c>
      <c r="M630" s="7">
        <f t="shared" ca="1" si="118"/>
        <v>4.9254333333333333</v>
      </c>
      <c r="N630" s="7">
        <f t="shared" ca="1" si="120"/>
        <v>-7.5933333333333408E-2</v>
      </c>
      <c r="O630" s="7">
        <f t="shared" ca="1" si="121"/>
        <v>5.7658711111111226E-3</v>
      </c>
      <c r="P630" s="7">
        <f t="shared" ca="1" si="122"/>
        <v>7.5933333333333408E-2</v>
      </c>
      <c r="Q630" s="25">
        <f t="shared" ca="1" si="123"/>
        <v>1.5657971612193712E-2</v>
      </c>
      <c r="R630" s="26">
        <f t="shared" ca="1" si="119"/>
        <v>-7.5385266030013706E-2</v>
      </c>
      <c r="S630" s="27">
        <f t="shared" ca="1" si="130"/>
        <v>1</v>
      </c>
    </row>
    <row r="631" spans="5:19" x14ac:dyDescent="0.3">
      <c r="E631" s="24">
        <f t="shared" si="124"/>
        <v>630</v>
      </c>
      <c r="F631" s="108">
        <v>44378</v>
      </c>
      <c r="G631" s="109">
        <v>4.8949999999999996</v>
      </c>
      <c r="H631" s="28">
        <f t="shared" si="125"/>
        <v>4.8494999999999999</v>
      </c>
      <c r="I631" s="7">
        <f t="shared" si="126"/>
        <v>4.5499999999999652E-2</v>
      </c>
      <c r="J631" s="7">
        <f t="shared" si="127"/>
        <v>2.0702499999999684E-3</v>
      </c>
      <c r="K631" s="7">
        <f t="shared" si="128"/>
        <v>4.5499999999999652E-2</v>
      </c>
      <c r="L631" s="25">
        <f t="shared" si="129"/>
        <v>9.2951991828395617E-3</v>
      </c>
      <c r="M631" s="7">
        <f t="shared" ca="1" si="118"/>
        <v>4.885933333333333</v>
      </c>
      <c r="N631" s="7">
        <f t="shared" ca="1" si="120"/>
        <v>9.0666666666665563E-3</v>
      </c>
      <c r="O631" s="7">
        <f t="shared" ca="1" si="121"/>
        <v>8.2204444444442445E-5</v>
      </c>
      <c r="P631" s="7">
        <f t="shared" ca="1" si="122"/>
        <v>9.0666666666665563E-3</v>
      </c>
      <c r="Q631" s="25">
        <f t="shared" ca="1" si="123"/>
        <v>1.852230166836886E-3</v>
      </c>
      <c r="R631" s="26">
        <f t="shared" ca="1" si="119"/>
        <v>9.6147339699862566E-3</v>
      </c>
      <c r="S631" s="27">
        <f t="shared" ca="1" si="130"/>
        <v>1</v>
      </c>
    </row>
    <row r="632" spans="5:19" x14ac:dyDescent="0.3">
      <c r="E632" s="24">
        <f t="shared" si="124"/>
        <v>631</v>
      </c>
      <c r="F632" s="108">
        <v>44379</v>
      </c>
      <c r="G632" s="109">
        <v>4.9132999999999996</v>
      </c>
      <c r="H632" s="28">
        <f t="shared" si="125"/>
        <v>4.8949999999999996</v>
      </c>
      <c r="I632" s="7">
        <f t="shared" si="126"/>
        <v>1.8299999999999983E-2</v>
      </c>
      <c r="J632" s="7">
        <f t="shared" si="127"/>
        <v>3.3488999999999936E-4</v>
      </c>
      <c r="K632" s="7">
        <f t="shared" si="128"/>
        <v>1.8299999999999983E-2</v>
      </c>
      <c r="L632" s="25">
        <f t="shared" si="129"/>
        <v>3.7245842916166292E-3</v>
      </c>
      <c r="M632" s="7">
        <f t="shared" ca="1" si="118"/>
        <v>4.8768000000000002</v>
      </c>
      <c r="N632" s="7">
        <f t="shared" ca="1" si="120"/>
        <v>3.6499999999999311E-2</v>
      </c>
      <c r="O632" s="7">
        <f t="shared" ca="1" si="121"/>
        <v>1.3322499999999498E-3</v>
      </c>
      <c r="P632" s="7">
        <f t="shared" ca="1" si="122"/>
        <v>3.6499999999999311E-2</v>
      </c>
      <c r="Q632" s="25">
        <f t="shared" ca="1" si="123"/>
        <v>7.428815663606805E-3</v>
      </c>
      <c r="R632" s="26">
        <f t="shared" ca="1" si="119"/>
        <v>3.7048067303319013E-2</v>
      </c>
      <c r="S632" s="27">
        <f t="shared" ca="1" si="130"/>
        <v>0</v>
      </c>
    </row>
    <row r="633" spans="5:19" x14ac:dyDescent="0.3">
      <c r="E633" s="24">
        <f t="shared" si="124"/>
        <v>632</v>
      </c>
      <c r="F633" s="108">
        <v>44383</v>
      </c>
      <c r="G633" s="109">
        <v>4.9405999999999999</v>
      </c>
      <c r="H633" s="28">
        <f t="shared" si="125"/>
        <v>4.9132999999999996</v>
      </c>
      <c r="I633" s="7">
        <f t="shared" si="126"/>
        <v>2.7300000000000324E-2</v>
      </c>
      <c r="J633" s="7">
        <f t="shared" si="127"/>
        <v>7.4529000000001769E-4</v>
      </c>
      <c r="K633" s="7">
        <f t="shared" si="128"/>
        <v>2.7300000000000324E-2</v>
      </c>
      <c r="L633" s="25">
        <f t="shared" si="129"/>
        <v>5.5256446585435623E-3</v>
      </c>
      <c r="M633" s="7">
        <f t="shared" ca="1" si="118"/>
        <v>4.885933333333333</v>
      </c>
      <c r="N633" s="7">
        <f t="shared" ca="1" si="120"/>
        <v>5.4666666666666863E-2</v>
      </c>
      <c r="O633" s="7">
        <f t="shared" ca="1" si="121"/>
        <v>2.9884444444444659E-3</v>
      </c>
      <c r="P633" s="7">
        <f t="shared" ca="1" si="122"/>
        <v>5.4666666666666863E-2</v>
      </c>
      <c r="Q633" s="25">
        <f t="shared" ca="1" si="123"/>
        <v>1.1064782954836835E-2</v>
      </c>
      <c r="R633" s="26">
        <f t="shared" ca="1" si="119"/>
        <v>5.5214733969986565E-2</v>
      </c>
      <c r="S633" s="27">
        <f t="shared" ca="1" si="130"/>
        <v>0</v>
      </c>
    </row>
    <row r="634" spans="5:19" x14ac:dyDescent="0.3">
      <c r="E634" s="24">
        <f t="shared" si="124"/>
        <v>633</v>
      </c>
      <c r="F634" s="108">
        <v>44384</v>
      </c>
      <c r="G634" s="109">
        <v>4.9132999999999996</v>
      </c>
      <c r="H634" s="28">
        <f t="shared" si="125"/>
        <v>4.9405999999999999</v>
      </c>
      <c r="I634" s="7">
        <f t="shared" si="126"/>
        <v>-2.7300000000000324E-2</v>
      </c>
      <c r="J634" s="7">
        <f t="shared" si="127"/>
        <v>7.4529000000001769E-4</v>
      </c>
      <c r="K634" s="7">
        <f t="shared" si="128"/>
        <v>2.7300000000000324E-2</v>
      </c>
      <c r="L634" s="25">
        <f t="shared" si="129"/>
        <v>5.5563470579855345E-3</v>
      </c>
      <c r="M634" s="7">
        <f t="shared" ca="1" si="118"/>
        <v>4.9162999999999997</v>
      </c>
      <c r="N634" s="7">
        <f t="shared" ca="1" si="120"/>
        <v>-3.0000000000001137E-3</v>
      </c>
      <c r="O634" s="7">
        <f t="shared" ca="1" si="121"/>
        <v>9.0000000000006829E-6</v>
      </c>
      <c r="P634" s="7">
        <f t="shared" ca="1" si="122"/>
        <v>3.0000000000001137E-3</v>
      </c>
      <c r="Q634" s="25">
        <f t="shared" ca="1" si="123"/>
        <v>6.105875887896351E-4</v>
      </c>
      <c r="R634" s="26">
        <f t="shared" ca="1" si="119"/>
        <v>-2.4519326966804134E-3</v>
      </c>
      <c r="S634" s="27">
        <f t="shared" ca="1" si="130"/>
        <v>1</v>
      </c>
    </row>
    <row r="635" spans="5:19" x14ac:dyDescent="0.3">
      <c r="E635" s="24">
        <f t="shared" si="124"/>
        <v>634</v>
      </c>
      <c r="F635" s="108">
        <v>44385</v>
      </c>
      <c r="G635" s="109">
        <v>4.9314999999999998</v>
      </c>
      <c r="H635" s="28">
        <f t="shared" si="125"/>
        <v>4.9132999999999996</v>
      </c>
      <c r="I635" s="7">
        <f t="shared" si="126"/>
        <v>1.8200000000000216E-2</v>
      </c>
      <c r="J635" s="7">
        <f t="shared" si="127"/>
        <v>3.3124000000000787E-4</v>
      </c>
      <c r="K635" s="7">
        <f t="shared" si="128"/>
        <v>1.8200000000000216E-2</v>
      </c>
      <c r="L635" s="25">
        <f t="shared" si="129"/>
        <v>3.6905606813343234E-3</v>
      </c>
      <c r="M635" s="7">
        <f t="shared" ca="1" si="118"/>
        <v>4.9223999999999997</v>
      </c>
      <c r="N635" s="7">
        <f t="shared" ca="1" si="120"/>
        <v>9.100000000000108E-3</v>
      </c>
      <c r="O635" s="7">
        <f t="shared" ca="1" si="121"/>
        <v>8.2810000000001967E-5</v>
      </c>
      <c r="P635" s="7">
        <f t="shared" ca="1" si="122"/>
        <v>9.100000000000108E-3</v>
      </c>
      <c r="Q635" s="25">
        <f t="shared" ca="1" si="123"/>
        <v>1.8452803406671617E-3</v>
      </c>
      <c r="R635" s="26">
        <f t="shared" ca="1" si="119"/>
        <v>9.6480673033198083E-3</v>
      </c>
      <c r="S635" s="27">
        <f t="shared" ca="1" si="130"/>
        <v>1</v>
      </c>
    </row>
    <row r="636" spans="5:19" x14ac:dyDescent="0.3">
      <c r="E636" s="24">
        <f t="shared" si="124"/>
        <v>635</v>
      </c>
      <c r="F636" s="108">
        <v>44386</v>
      </c>
      <c r="G636" s="109">
        <v>4.9862000000000002</v>
      </c>
      <c r="H636" s="28">
        <f t="shared" si="125"/>
        <v>4.9314999999999998</v>
      </c>
      <c r="I636" s="7">
        <f t="shared" si="126"/>
        <v>5.4700000000000415E-2</v>
      </c>
      <c r="J636" s="7">
        <f t="shared" si="127"/>
        <v>2.9920900000000453E-3</v>
      </c>
      <c r="K636" s="7">
        <f t="shared" si="128"/>
        <v>5.4700000000000415E-2</v>
      </c>
      <c r="L636" s="25">
        <f t="shared" si="129"/>
        <v>1.0970277967189525E-2</v>
      </c>
      <c r="M636" s="7">
        <f t="shared" ca="1" si="118"/>
        <v>4.9284666666666661</v>
      </c>
      <c r="N636" s="7">
        <f t="shared" ca="1" si="120"/>
        <v>5.773333333333408E-2</v>
      </c>
      <c r="O636" s="7">
        <f t="shared" ca="1" si="121"/>
        <v>3.3331377777778642E-3</v>
      </c>
      <c r="P636" s="7">
        <f t="shared" ca="1" si="122"/>
        <v>5.773333333333408E-2</v>
      </c>
      <c r="Q636" s="25">
        <f t="shared" ca="1" si="123"/>
        <v>1.157862366799047E-2</v>
      </c>
      <c r="R636" s="26">
        <f t="shared" ca="1" si="119"/>
        <v>5.8281400636653782E-2</v>
      </c>
      <c r="S636" s="27">
        <f t="shared" ca="1" si="130"/>
        <v>0</v>
      </c>
    </row>
    <row r="637" spans="5:19" x14ac:dyDescent="0.3">
      <c r="E637" s="24">
        <f t="shared" si="124"/>
        <v>636</v>
      </c>
      <c r="F637" s="108">
        <v>44389</v>
      </c>
      <c r="G637" s="109">
        <v>4.8949999999999996</v>
      </c>
      <c r="H637" s="28">
        <f t="shared" si="125"/>
        <v>4.9862000000000002</v>
      </c>
      <c r="I637" s="7">
        <f t="shared" si="126"/>
        <v>-9.1200000000000614E-2</v>
      </c>
      <c r="J637" s="7">
        <f t="shared" si="127"/>
        <v>8.3174400000001116E-3</v>
      </c>
      <c r="K637" s="7">
        <f t="shared" si="128"/>
        <v>9.1200000000000614E-2</v>
      </c>
      <c r="L637" s="25">
        <f t="shared" si="129"/>
        <v>1.86312563840655E-2</v>
      </c>
      <c r="M637" s="7">
        <f t="shared" ca="1" si="118"/>
        <v>4.9436666666666662</v>
      </c>
      <c r="N637" s="7">
        <f t="shared" ca="1" si="120"/>
        <v>-4.8666666666666636E-2</v>
      </c>
      <c r="O637" s="7">
        <f t="shared" ca="1" si="121"/>
        <v>2.3684444444444413E-3</v>
      </c>
      <c r="P637" s="7">
        <f t="shared" ca="1" si="122"/>
        <v>4.8666666666666636E-2</v>
      </c>
      <c r="Q637" s="25">
        <f t="shared" ca="1" si="123"/>
        <v>9.9421178072863405E-3</v>
      </c>
      <c r="R637" s="26">
        <f t="shared" ca="1" si="119"/>
        <v>-4.8118599363346934E-2</v>
      </c>
      <c r="S637" s="27">
        <f t="shared" ca="1" si="130"/>
        <v>1</v>
      </c>
    </row>
    <row r="638" spans="5:19" x14ac:dyDescent="0.3">
      <c r="E638" s="24">
        <f t="shared" si="124"/>
        <v>637</v>
      </c>
      <c r="F638" s="108">
        <v>44390</v>
      </c>
      <c r="G638" s="109">
        <v>5.3598999999999997</v>
      </c>
      <c r="H638" s="28">
        <f t="shared" si="125"/>
        <v>4.8949999999999996</v>
      </c>
      <c r="I638" s="7">
        <f t="shared" si="126"/>
        <v>0.46490000000000009</v>
      </c>
      <c r="J638" s="7">
        <f t="shared" si="127"/>
        <v>0.2161320100000001</v>
      </c>
      <c r="K638" s="7">
        <f t="shared" si="128"/>
        <v>0.46490000000000009</v>
      </c>
      <c r="L638" s="25">
        <f t="shared" si="129"/>
        <v>8.6736692848747202E-2</v>
      </c>
      <c r="M638" s="7">
        <f t="shared" ca="1" si="118"/>
        <v>4.9375666666666662</v>
      </c>
      <c r="N638" s="7">
        <f t="shared" ca="1" si="120"/>
        <v>0.42233333333333345</v>
      </c>
      <c r="O638" s="7">
        <f t="shared" ca="1" si="121"/>
        <v>0.17836544444444455</v>
      </c>
      <c r="P638" s="7">
        <f t="shared" ca="1" si="122"/>
        <v>0.42233333333333345</v>
      </c>
      <c r="Q638" s="25">
        <f t="shared" ca="1" si="123"/>
        <v>7.8795002394323299E-2</v>
      </c>
      <c r="R638" s="26">
        <f t="shared" ca="1" si="119"/>
        <v>0.42288140063665314</v>
      </c>
      <c r="S638" s="27">
        <f t="shared" ca="1" si="130"/>
        <v>1</v>
      </c>
    </row>
    <row r="639" spans="5:19" x14ac:dyDescent="0.3">
      <c r="E639" s="24">
        <f t="shared" si="124"/>
        <v>638</v>
      </c>
      <c r="F639" s="108">
        <v>44391</v>
      </c>
      <c r="G639" s="109">
        <v>5.3235000000000001</v>
      </c>
      <c r="H639" s="28">
        <f t="shared" si="125"/>
        <v>5.3598999999999997</v>
      </c>
      <c r="I639" s="7">
        <f t="shared" si="126"/>
        <v>-3.6399999999999544E-2</v>
      </c>
      <c r="J639" s="7">
        <f t="shared" si="127"/>
        <v>1.3249599999999669E-3</v>
      </c>
      <c r="K639" s="7">
        <f t="shared" si="128"/>
        <v>3.6399999999999544E-2</v>
      </c>
      <c r="L639" s="25">
        <f t="shared" si="129"/>
        <v>6.8376068376067517E-3</v>
      </c>
      <c r="M639" s="7">
        <f t="shared" ca="1" si="118"/>
        <v>5.0803666666666665</v>
      </c>
      <c r="N639" s="7">
        <f t="shared" ca="1" si="120"/>
        <v>0.24313333333333365</v>
      </c>
      <c r="O639" s="7">
        <f t="shared" ca="1" si="121"/>
        <v>5.9113817777777931E-2</v>
      </c>
      <c r="P639" s="7">
        <f t="shared" ca="1" si="122"/>
        <v>0.24313333333333365</v>
      </c>
      <c r="Q639" s="25">
        <f t="shared" ca="1" si="123"/>
        <v>4.5671707210168805E-2</v>
      </c>
      <c r="R639" s="26">
        <f t="shared" ca="1" si="119"/>
        <v>0.24368140063665333</v>
      </c>
      <c r="S639" s="27">
        <f t="shared" ca="1" si="130"/>
        <v>0</v>
      </c>
    </row>
    <row r="640" spans="5:19" x14ac:dyDescent="0.3">
      <c r="E640" s="24">
        <f t="shared" si="124"/>
        <v>639</v>
      </c>
      <c r="F640" s="108">
        <v>44392</v>
      </c>
      <c r="G640" s="109">
        <v>5.2413999999999996</v>
      </c>
      <c r="H640" s="28">
        <f t="shared" si="125"/>
        <v>5.3235000000000001</v>
      </c>
      <c r="I640" s="7">
        <f t="shared" si="126"/>
        <v>-8.2100000000000506E-2</v>
      </c>
      <c r="J640" s="7">
        <f t="shared" si="127"/>
        <v>6.7404100000000829E-3</v>
      </c>
      <c r="K640" s="7">
        <f t="shared" si="128"/>
        <v>8.2100000000000506E-2</v>
      </c>
      <c r="L640" s="25">
        <f t="shared" si="129"/>
        <v>1.5663753958866048E-2</v>
      </c>
      <c r="M640" s="7">
        <f t="shared" ca="1" si="118"/>
        <v>5.1927999999999992</v>
      </c>
      <c r="N640" s="7">
        <f t="shared" ca="1" si="120"/>
        <v>4.8600000000000421E-2</v>
      </c>
      <c r="O640" s="7">
        <f t="shared" ca="1" si="121"/>
        <v>2.361960000000041E-3</v>
      </c>
      <c r="P640" s="7">
        <f t="shared" ca="1" si="122"/>
        <v>4.8600000000000421E-2</v>
      </c>
      <c r="Q640" s="25">
        <f t="shared" ca="1" si="123"/>
        <v>9.2723318197428985E-3</v>
      </c>
      <c r="R640" s="26">
        <f t="shared" ca="1" si="119"/>
        <v>4.9148067303320123E-2</v>
      </c>
      <c r="S640" s="27">
        <f t="shared" ca="1" si="130"/>
        <v>0</v>
      </c>
    </row>
    <row r="641" spans="5:19" x14ac:dyDescent="0.3">
      <c r="E641" s="24">
        <f t="shared" si="124"/>
        <v>640</v>
      </c>
      <c r="F641" s="108">
        <v>44393</v>
      </c>
      <c r="G641" s="109">
        <v>5.1776</v>
      </c>
      <c r="H641" s="28">
        <f t="shared" si="125"/>
        <v>5.2413999999999996</v>
      </c>
      <c r="I641" s="7">
        <f t="shared" si="126"/>
        <v>-6.3799999999999635E-2</v>
      </c>
      <c r="J641" s="7">
        <f t="shared" si="127"/>
        <v>4.070439999999953E-3</v>
      </c>
      <c r="K641" s="7">
        <f t="shared" si="128"/>
        <v>6.3799999999999635E-2</v>
      </c>
      <c r="L641" s="25">
        <f t="shared" si="129"/>
        <v>1.23223114956736E-2</v>
      </c>
      <c r="M641" s="7">
        <f t="shared" ca="1" si="118"/>
        <v>5.3082666666666656</v>
      </c>
      <c r="N641" s="7">
        <f t="shared" ca="1" si="120"/>
        <v>-0.1306666666666656</v>
      </c>
      <c r="O641" s="7">
        <f t="shared" ca="1" si="121"/>
        <v>1.7073777777777497E-2</v>
      </c>
      <c r="P641" s="7">
        <f t="shared" ca="1" si="122"/>
        <v>0.1306666666666656</v>
      </c>
      <c r="Q641" s="25">
        <f t="shared" ca="1" si="123"/>
        <v>2.5236918005768234E-2</v>
      </c>
      <c r="R641" s="26">
        <f t="shared" ca="1" si="119"/>
        <v>-0.13011859936334591</v>
      </c>
      <c r="S641" s="27">
        <f t="shared" ca="1" si="130"/>
        <v>1</v>
      </c>
    </row>
    <row r="642" spans="5:19" x14ac:dyDescent="0.3">
      <c r="E642" s="24">
        <f t="shared" si="124"/>
        <v>641</v>
      </c>
      <c r="F642" s="108">
        <v>44396</v>
      </c>
      <c r="G642" s="109">
        <v>5.1047000000000002</v>
      </c>
      <c r="H642" s="28">
        <f t="shared" si="125"/>
        <v>5.1776</v>
      </c>
      <c r="I642" s="7">
        <f t="shared" si="126"/>
        <v>-7.2899999999999743E-2</v>
      </c>
      <c r="J642" s="7">
        <f t="shared" si="127"/>
        <v>5.3144099999999622E-3</v>
      </c>
      <c r="K642" s="7">
        <f t="shared" si="128"/>
        <v>7.2899999999999743E-2</v>
      </c>
      <c r="L642" s="25">
        <f t="shared" si="129"/>
        <v>1.4280956765333856E-2</v>
      </c>
      <c r="M642" s="7">
        <f t="shared" ref="M642:M705" ca="1" si="131">IF(E642&lt;=span,G642,AVERAGE(OFFSET(G642,-span,0,span,1)))</f>
        <v>5.2474999999999996</v>
      </c>
      <c r="N642" s="7">
        <f t="shared" ca="1" si="120"/>
        <v>-0.14279999999999937</v>
      </c>
      <c r="O642" s="7">
        <f t="shared" ca="1" si="121"/>
        <v>2.0391839999999821E-2</v>
      </c>
      <c r="P642" s="7">
        <f t="shared" ca="1" si="122"/>
        <v>0.14279999999999937</v>
      </c>
      <c r="Q642" s="25">
        <f t="shared" ca="1" si="123"/>
        <v>2.7974219836621027E-2</v>
      </c>
      <c r="R642" s="26">
        <f t="shared" ref="R642:R705" ca="1" si="132">N642-AVERAGE(ErorrMA)</f>
        <v>-0.14225193269667968</v>
      </c>
      <c r="S642" s="27">
        <f t="shared" ca="1" si="130"/>
        <v>0</v>
      </c>
    </row>
    <row r="643" spans="5:19" x14ac:dyDescent="0.3">
      <c r="E643" s="24">
        <f t="shared" si="124"/>
        <v>642</v>
      </c>
      <c r="F643" s="108">
        <v>44397</v>
      </c>
      <c r="G643" s="109">
        <v>5.2961</v>
      </c>
      <c r="H643" s="28">
        <f t="shared" si="125"/>
        <v>5.1047000000000002</v>
      </c>
      <c r="I643" s="7">
        <f t="shared" si="126"/>
        <v>0.19139999999999979</v>
      </c>
      <c r="J643" s="7">
        <f t="shared" si="127"/>
        <v>3.6633959999999924E-2</v>
      </c>
      <c r="K643" s="7">
        <f t="shared" si="128"/>
        <v>0.19139999999999979</v>
      </c>
      <c r="L643" s="25">
        <f t="shared" si="129"/>
        <v>3.6139800985630896E-2</v>
      </c>
      <c r="M643" s="7">
        <f t="shared" ca="1" si="131"/>
        <v>5.1745666666666672</v>
      </c>
      <c r="N643" s="7">
        <f t="shared" ref="N643:N706" ca="1" si="133">G643-M643</f>
        <v>0.12153333333333283</v>
      </c>
      <c r="O643" s="7">
        <f t="shared" ref="O643:O706" ca="1" si="134">N643^2</f>
        <v>1.4770351111110988E-2</v>
      </c>
      <c r="P643" s="7">
        <f t="shared" ref="P643:P706" ca="1" si="135">ABS(N643)</f>
        <v>0.12153333333333283</v>
      </c>
      <c r="Q643" s="25">
        <f t="shared" ref="Q643:Q706" ca="1" si="136">P643/G643</f>
        <v>2.2947703656149399E-2</v>
      </c>
      <c r="R643" s="26">
        <f t="shared" ca="1" si="132"/>
        <v>0.12208140063665253</v>
      </c>
      <c r="S643" s="27">
        <f t="shared" ca="1" si="130"/>
        <v>1</v>
      </c>
    </row>
    <row r="644" spans="5:19" x14ac:dyDescent="0.3">
      <c r="E644" s="24">
        <f t="shared" ref="E644:E707" si="137">E643+1</f>
        <v>643</v>
      </c>
      <c r="F644" s="108">
        <v>44398</v>
      </c>
      <c r="G644" s="109">
        <v>5.2869999999999999</v>
      </c>
      <c r="H644" s="28">
        <f t="shared" ref="H644:H707" si="138">G643</f>
        <v>5.2961</v>
      </c>
      <c r="I644" s="7">
        <f t="shared" ref="I644:I707" si="139">(G644-H644)</f>
        <v>-9.100000000000108E-3</v>
      </c>
      <c r="J644" s="7">
        <f t="shared" ref="J644:J707" si="140">I644^2</f>
        <v>8.2810000000001967E-5</v>
      </c>
      <c r="K644" s="7">
        <f t="shared" ref="K644:K707" si="141">ABS(I644)</f>
        <v>9.100000000000108E-3</v>
      </c>
      <c r="L644" s="25">
        <f t="shared" ref="L644:L707" si="142">K644/G644</f>
        <v>1.7212029506336502E-3</v>
      </c>
      <c r="M644" s="7">
        <f t="shared" ca="1" si="131"/>
        <v>5.1927999999999992</v>
      </c>
      <c r="N644" s="7">
        <f t="shared" ca="1" si="133"/>
        <v>9.4200000000000728E-2</v>
      </c>
      <c r="O644" s="7">
        <f t="shared" ca="1" si="134"/>
        <v>8.8736400000001374E-3</v>
      </c>
      <c r="P644" s="7">
        <f t="shared" ca="1" si="135"/>
        <v>9.4200000000000728E-2</v>
      </c>
      <c r="Q644" s="25">
        <f t="shared" ca="1" si="136"/>
        <v>1.7817287686779031E-2</v>
      </c>
      <c r="R644" s="26">
        <f t="shared" ca="1" si="132"/>
        <v>9.474806730332043E-2</v>
      </c>
      <c r="S644" s="27">
        <f t="shared" ref="S644:S707" ca="1" si="143">IF(N643*N644&lt;0,1,0)</f>
        <v>0</v>
      </c>
    </row>
    <row r="645" spans="5:19" x14ac:dyDescent="0.3">
      <c r="E645" s="24">
        <f t="shared" si="137"/>
        <v>644</v>
      </c>
      <c r="F645" s="108">
        <v>44399</v>
      </c>
      <c r="G645" s="109">
        <v>5.2413999999999996</v>
      </c>
      <c r="H645" s="28">
        <f t="shared" si="138"/>
        <v>5.2869999999999999</v>
      </c>
      <c r="I645" s="7">
        <f t="shared" si="139"/>
        <v>-4.5600000000000307E-2</v>
      </c>
      <c r="J645" s="7">
        <f t="shared" si="140"/>
        <v>2.0793600000000279E-3</v>
      </c>
      <c r="K645" s="7">
        <f t="shared" si="141"/>
        <v>4.5600000000000307E-2</v>
      </c>
      <c r="L645" s="25">
        <f t="shared" si="142"/>
        <v>8.6999656580303564E-3</v>
      </c>
      <c r="M645" s="7">
        <f t="shared" ca="1" si="131"/>
        <v>5.2292666666666667</v>
      </c>
      <c r="N645" s="7">
        <f t="shared" ca="1" si="133"/>
        <v>1.2133333333332885E-2</v>
      </c>
      <c r="O645" s="7">
        <f t="shared" ca="1" si="134"/>
        <v>1.4721777777776691E-4</v>
      </c>
      <c r="P645" s="7">
        <f t="shared" ca="1" si="135"/>
        <v>1.2133333333332885E-2</v>
      </c>
      <c r="Q645" s="25">
        <f t="shared" ca="1" si="136"/>
        <v>2.3149031429261051E-3</v>
      </c>
      <c r="R645" s="26">
        <f t="shared" ca="1" si="132"/>
        <v>1.2681400636652585E-2</v>
      </c>
      <c r="S645" s="27">
        <f t="shared" ca="1" si="143"/>
        <v>0</v>
      </c>
    </row>
    <row r="646" spans="5:19" x14ac:dyDescent="0.3">
      <c r="E646" s="24">
        <f t="shared" si="137"/>
        <v>645</v>
      </c>
      <c r="F646" s="108">
        <v>44400</v>
      </c>
      <c r="G646" s="109">
        <v>5.2413999999999996</v>
      </c>
      <c r="H646" s="28">
        <f t="shared" si="138"/>
        <v>5.2413999999999996</v>
      </c>
      <c r="I646" s="7">
        <f t="shared" si="139"/>
        <v>0</v>
      </c>
      <c r="J646" s="7">
        <f t="shared" si="140"/>
        <v>0</v>
      </c>
      <c r="K646" s="7">
        <f t="shared" si="141"/>
        <v>0</v>
      </c>
      <c r="L646" s="25">
        <f t="shared" si="142"/>
        <v>0</v>
      </c>
      <c r="M646" s="7">
        <f t="shared" ca="1" si="131"/>
        <v>5.2748333333333335</v>
      </c>
      <c r="N646" s="7">
        <f t="shared" ca="1" si="133"/>
        <v>-3.343333333333387E-2</v>
      </c>
      <c r="O646" s="7">
        <f t="shared" ca="1" si="134"/>
        <v>1.1177877777778136E-3</v>
      </c>
      <c r="P646" s="7">
        <f t="shared" ca="1" si="135"/>
        <v>3.343333333333387E-2</v>
      </c>
      <c r="Q646" s="25">
        <f t="shared" ca="1" si="136"/>
        <v>6.3787028910851822E-3</v>
      </c>
      <c r="R646" s="26">
        <f t="shared" ca="1" si="132"/>
        <v>-3.2885266030014168E-2</v>
      </c>
      <c r="S646" s="27">
        <f t="shared" ca="1" si="143"/>
        <v>1</v>
      </c>
    </row>
    <row r="647" spans="5:19" x14ac:dyDescent="0.3">
      <c r="E647" s="24">
        <f t="shared" si="137"/>
        <v>646</v>
      </c>
      <c r="F647" s="108">
        <v>44403</v>
      </c>
      <c r="G647" s="109">
        <v>5.3235000000000001</v>
      </c>
      <c r="H647" s="28">
        <f t="shared" si="138"/>
        <v>5.2413999999999996</v>
      </c>
      <c r="I647" s="7">
        <f t="shared" si="139"/>
        <v>8.2100000000000506E-2</v>
      </c>
      <c r="J647" s="7">
        <f t="shared" si="140"/>
        <v>6.7404100000000829E-3</v>
      </c>
      <c r="K647" s="7">
        <f t="shared" si="141"/>
        <v>8.2100000000000506E-2</v>
      </c>
      <c r="L647" s="25">
        <f t="shared" si="142"/>
        <v>1.5422184652953978E-2</v>
      </c>
      <c r="M647" s="7">
        <f t="shared" ca="1" si="131"/>
        <v>5.2565999999999997</v>
      </c>
      <c r="N647" s="7">
        <f t="shared" ca="1" si="133"/>
        <v>6.6900000000000404E-2</v>
      </c>
      <c r="O647" s="7">
        <f t="shared" ca="1" si="134"/>
        <v>4.4756100000000543E-3</v>
      </c>
      <c r="P647" s="7">
        <f t="shared" ca="1" si="135"/>
        <v>6.6900000000000404E-2</v>
      </c>
      <c r="Q647" s="25">
        <f t="shared" ca="1" si="136"/>
        <v>1.2566920259228027E-2</v>
      </c>
      <c r="R647" s="26">
        <f t="shared" ca="1" si="132"/>
        <v>6.7448067303320106E-2</v>
      </c>
      <c r="S647" s="27">
        <f t="shared" ca="1" si="143"/>
        <v>1</v>
      </c>
    </row>
    <row r="648" spans="5:19" x14ac:dyDescent="0.3">
      <c r="E648" s="24">
        <f t="shared" si="137"/>
        <v>647</v>
      </c>
      <c r="F648" s="108">
        <v>44404</v>
      </c>
      <c r="G648" s="109">
        <v>5.2413999999999996</v>
      </c>
      <c r="H648" s="28">
        <f t="shared" si="138"/>
        <v>5.3235000000000001</v>
      </c>
      <c r="I648" s="7">
        <f t="shared" si="139"/>
        <v>-8.2100000000000506E-2</v>
      </c>
      <c r="J648" s="7">
        <f t="shared" si="140"/>
        <v>6.7404100000000829E-3</v>
      </c>
      <c r="K648" s="7">
        <f t="shared" si="141"/>
        <v>8.2100000000000506E-2</v>
      </c>
      <c r="L648" s="25">
        <f t="shared" si="142"/>
        <v>1.5663753958866048E-2</v>
      </c>
      <c r="M648" s="7">
        <f t="shared" ca="1" si="131"/>
        <v>5.268766666666667</v>
      </c>
      <c r="N648" s="7">
        <f t="shared" ca="1" si="133"/>
        <v>-2.7366666666667427E-2</v>
      </c>
      <c r="O648" s="7">
        <f t="shared" ca="1" si="134"/>
        <v>7.4893444444448613E-4</v>
      </c>
      <c r="P648" s="7">
        <f t="shared" ca="1" si="135"/>
        <v>2.7366666666667427E-2</v>
      </c>
      <c r="Q648" s="25">
        <f t="shared" ca="1" si="136"/>
        <v>5.2212513196221296E-3</v>
      </c>
      <c r="R648" s="26">
        <f t="shared" ca="1" si="132"/>
        <v>-2.6818599363347725E-2</v>
      </c>
      <c r="S648" s="27">
        <f t="shared" ca="1" si="143"/>
        <v>1</v>
      </c>
    </row>
    <row r="649" spans="5:19" x14ac:dyDescent="0.3">
      <c r="E649" s="24">
        <f t="shared" si="137"/>
        <v>648</v>
      </c>
      <c r="F649" s="108">
        <v>44405</v>
      </c>
      <c r="G649" s="109">
        <v>5.2961</v>
      </c>
      <c r="H649" s="28">
        <f t="shared" si="138"/>
        <v>5.2413999999999996</v>
      </c>
      <c r="I649" s="7">
        <f t="shared" si="139"/>
        <v>5.4700000000000415E-2</v>
      </c>
      <c r="J649" s="7">
        <f t="shared" si="140"/>
        <v>2.9920900000000453E-3</v>
      </c>
      <c r="K649" s="7">
        <f t="shared" si="141"/>
        <v>5.4700000000000415E-2</v>
      </c>
      <c r="L649" s="25">
        <f t="shared" si="142"/>
        <v>1.0328354827137029E-2</v>
      </c>
      <c r="M649" s="7">
        <f t="shared" ca="1" si="131"/>
        <v>5.268766666666667</v>
      </c>
      <c r="N649" s="7">
        <f t="shared" ca="1" si="133"/>
        <v>2.7333333333332988E-2</v>
      </c>
      <c r="O649" s="7">
        <f t="shared" ca="1" si="134"/>
        <v>7.4711111111109218E-4</v>
      </c>
      <c r="P649" s="7">
        <f t="shared" ca="1" si="135"/>
        <v>2.7333333333332988E-2</v>
      </c>
      <c r="Q649" s="25">
        <f t="shared" ca="1" si="136"/>
        <v>5.1610304437856138E-3</v>
      </c>
      <c r="R649" s="26">
        <f t="shared" ca="1" si="132"/>
        <v>2.788140063665269E-2</v>
      </c>
      <c r="S649" s="27">
        <f t="shared" ca="1" si="143"/>
        <v>1</v>
      </c>
    </row>
    <row r="650" spans="5:19" x14ac:dyDescent="0.3">
      <c r="E650" s="24">
        <f t="shared" si="137"/>
        <v>649</v>
      </c>
      <c r="F650" s="108">
        <v>44406</v>
      </c>
      <c r="G650" s="109">
        <v>5.5148999999999999</v>
      </c>
      <c r="H650" s="28">
        <f t="shared" si="138"/>
        <v>5.2961</v>
      </c>
      <c r="I650" s="7">
        <f t="shared" si="139"/>
        <v>0.21879999999999988</v>
      </c>
      <c r="J650" s="7">
        <f t="shared" si="140"/>
        <v>4.7873439999999948E-2</v>
      </c>
      <c r="K650" s="7">
        <f t="shared" si="141"/>
        <v>0.21879999999999988</v>
      </c>
      <c r="L650" s="25">
        <f t="shared" si="142"/>
        <v>3.9674336796678068E-2</v>
      </c>
      <c r="M650" s="7">
        <f t="shared" ca="1" si="131"/>
        <v>5.2869999999999999</v>
      </c>
      <c r="N650" s="7">
        <f t="shared" ca="1" si="133"/>
        <v>0.22789999999999999</v>
      </c>
      <c r="O650" s="7">
        <f t="shared" ca="1" si="134"/>
        <v>5.1938409999999997E-2</v>
      </c>
      <c r="P650" s="7">
        <f t="shared" ca="1" si="135"/>
        <v>0.22789999999999999</v>
      </c>
      <c r="Q650" s="25">
        <f t="shared" ca="1" si="136"/>
        <v>4.1324412047362598E-2</v>
      </c>
      <c r="R650" s="26">
        <f t="shared" ca="1" si="132"/>
        <v>0.22844806730331968</v>
      </c>
      <c r="S650" s="27">
        <f t="shared" ca="1" si="143"/>
        <v>0</v>
      </c>
    </row>
    <row r="651" spans="5:19" x14ac:dyDescent="0.3">
      <c r="E651" s="24">
        <f t="shared" si="137"/>
        <v>650</v>
      </c>
      <c r="F651" s="108">
        <v>44407</v>
      </c>
      <c r="G651" s="109">
        <v>5.5422000000000002</v>
      </c>
      <c r="H651" s="28">
        <f t="shared" si="138"/>
        <v>5.5148999999999999</v>
      </c>
      <c r="I651" s="7">
        <f t="shared" si="139"/>
        <v>2.7300000000000324E-2</v>
      </c>
      <c r="J651" s="7">
        <f t="shared" si="140"/>
        <v>7.4529000000001769E-4</v>
      </c>
      <c r="K651" s="7">
        <f t="shared" si="141"/>
        <v>2.7300000000000324E-2</v>
      </c>
      <c r="L651" s="25">
        <f t="shared" si="142"/>
        <v>4.9258417235033599E-3</v>
      </c>
      <c r="M651" s="7">
        <f t="shared" ca="1" si="131"/>
        <v>5.3507999999999996</v>
      </c>
      <c r="N651" s="7">
        <f t="shared" ca="1" si="133"/>
        <v>0.19140000000000068</v>
      </c>
      <c r="O651" s="7">
        <f t="shared" ca="1" si="134"/>
        <v>3.6633960000000264E-2</v>
      </c>
      <c r="P651" s="7">
        <f t="shared" ca="1" si="135"/>
        <v>0.19140000000000068</v>
      </c>
      <c r="Q651" s="25">
        <f t="shared" ca="1" si="136"/>
        <v>3.4535022193352943E-2</v>
      </c>
      <c r="R651" s="26">
        <f t="shared" ca="1" si="132"/>
        <v>0.19194806730332037</v>
      </c>
      <c r="S651" s="27">
        <f t="shared" ca="1" si="143"/>
        <v>0</v>
      </c>
    </row>
    <row r="652" spans="5:19" x14ac:dyDescent="0.3">
      <c r="E652" s="24">
        <f t="shared" si="137"/>
        <v>651</v>
      </c>
      <c r="F652" s="108">
        <v>44410</v>
      </c>
      <c r="G652" s="109">
        <v>5.5877999999999997</v>
      </c>
      <c r="H652" s="28">
        <f t="shared" si="138"/>
        <v>5.5422000000000002</v>
      </c>
      <c r="I652" s="7">
        <f t="shared" si="139"/>
        <v>4.5599999999999419E-2</v>
      </c>
      <c r="J652" s="7">
        <f t="shared" si="140"/>
        <v>2.0793599999999468E-3</v>
      </c>
      <c r="K652" s="7">
        <f t="shared" si="141"/>
        <v>4.5599999999999419E-2</v>
      </c>
      <c r="L652" s="25">
        <f t="shared" si="142"/>
        <v>8.1606356705679201E-3</v>
      </c>
      <c r="M652" s="7">
        <f t="shared" ca="1" si="131"/>
        <v>5.4510666666666667</v>
      </c>
      <c r="N652" s="7">
        <f t="shared" ca="1" si="133"/>
        <v>0.13673333333333293</v>
      </c>
      <c r="O652" s="7">
        <f t="shared" ca="1" si="134"/>
        <v>1.8696004444444334E-2</v>
      </c>
      <c r="P652" s="7">
        <f t="shared" ca="1" si="135"/>
        <v>0.13673333333333293</v>
      </c>
      <c r="Q652" s="25">
        <f t="shared" ca="1" si="136"/>
        <v>2.4469976257799661E-2</v>
      </c>
      <c r="R652" s="26">
        <f t="shared" ca="1" si="132"/>
        <v>0.13728140063665262</v>
      </c>
      <c r="S652" s="27">
        <f t="shared" ca="1" si="143"/>
        <v>0</v>
      </c>
    </row>
    <row r="653" spans="5:19" x14ac:dyDescent="0.3">
      <c r="E653" s="24">
        <f t="shared" si="137"/>
        <v>652</v>
      </c>
      <c r="F653" s="108">
        <v>44411</v>
      </c>
      <c r="G653" s="109">
        <v>5.7336999999999998</v>
      </c>
      <c r="H653" s="28">
        <f t="shared" si="138"/>
        <v>5.5877999999999997</v>
      </c>
      <c r="I653" s="7">
        <f t="shared" si="139"/>
        <v>0.14590000000000014</v>
      </c>
      <c r="J653" s="7">
        <f t="shared" si="140"/>
        <v>2.1286810000000041E-2</v>
      </c>
      <c r="K653" s="7">
        <f t="shared" si="141"/>
        <v>0.14590000000000014</v>
      </c>
      <c r="L653" s="25">
        <f t="shared" si="142"/>
        <v>2.5446047055130219E-2</v>
      </c>
      <c r="M653" s="7">
        <f t="shared" ca="1" si="131"/>
        <v>5.5483000000000002</v>
      </c>
      <c r="N653" s="7">
        <f t="shared" ca="1" si="133"/>
        <v>0.18539999999999957</v>
      </c>
      <c r="O653" s="7">
        <f t="shared" ca="1" si="134"/>
        <v>3.437315999999984E-2</v>
      </c>
      <c r="P653" s="7">
        <f t="shared" ca="1" si="135"/>
        <v>0.18539999999999957</v>
      </c>
      <c r="Q653" s="25">
        <f t="shared" ca="1" si="136"/>
        <v>3.2335141357238709E-2</v>
      </c>
      <c r="R653" s="26">
        <f t="shared" ca="1" si="132"/>
        <v>0.18594806730331925</v>
      </c>
      <c r="S653" s="27">
        <f t="shared" ca="1" si="143"/>
        <v>0</v>
      </c>
    </row>
    <row r="654" spans="5:19" x14ac:dyDescent="0.3">
      <c r="E654" s="24">
        <f t="shared" si="137"/>
        <v>653</v>
      </c>
      <c r="F654" s="108">
        <v>44412</v>
      </c>
      <c r="G654" s="109">
        <v>5.6790000000000003</v>
      </c>
      <c r="H654" s="28">
        <f t="shared" si="138"/>
        <v>5.7336999999999998</v>
      </c>
      <c r="I654" s="7">
        <f t="shared" si="139"/>
        <v>-5.4699999999999527E-2</v>
      </c>
      <c r="J654" s="7">
        <f t="shared" si="140"/>
        <v>2.9920899999999482E-3</v>
      </c>
      <c r="K654" s="7">
        <f t="shared" si="141"/>
        <v>5.4699999999999527E-2</v>
      </c>
      <c r="L654" s="25">
        <f t="shared" si="142"/>
        <v>9.6319774608204824E-3</v>
      </c>
      <c r="M654" s="7">
        <f t="shared" ca="1" si="131"/>
        <v>5.6212333333333326</v>
      </c>
      <c r="N654" s="7">
        <f t="shared" ca="1" si="133"/>
        <v>5.7766666666667632E-2</v>
      </c>
      <c r="O654" s="7">
        <f t="shared" ca="1" si="134"/>
        <v>3.3369877777778894E-3</v>
      </c>
      <c r="P654" s="7">
        <f t="shared" ca="1" si="135"/>
        <v>5.7766666666667632E-2</v>
      </c>
      <c r="Q654" s="25">
        <f t="shared" ca="1" si="136"/>
        <v>1.0171978634736331E-2</v>
      </c>
      <c r="R654" s="26">
        <f t="shared" ca="1" si="132"/>
        <v>5.8314733969987334E-2</v>
      </c>
      <c r="S654" s="27">
        <f t="shared" ca="1" si="143"/>
        <v>0</v>
      </c>
    </row>
    <row r="655" spans="5:19" x14ac:dyDescent="0.3">
      <c r="E655" s="24">
        <f t="shared" si="137"/>
        <v>654</v>
      </c>
      <c r="F655" s="108">
        <v>44413</v>
      </c>
      <c r="G655" s="109">
        <v>5.6425000000000001</v>
      </c>
      <c r="H655" s="28">
        <f t="shared" si="138"/>
        <v>5.6790000000000003</v>
      </c>
      <c r="I655" s="7">
        <f t="shared" si="139"/>
        <v>-3.6500000000000199E-2</v>
      </c>
      <c r="J655" s="7">
        <f t="shared" si="140"/>
        <v>1.3322500000000146E-3</v>
      </c>
      <c r="K655" s="7">
        <f t="shared" si="141"/>
        <v>3.6500000000000199E-2</v>
      </c>
      <c r="L655" s="25">
        <f t="shared" si="142"/>
        <v>6.4687638458130617E-3</v>
      </c>
      <c r="M655" s="7">
        <f t="shared" ca="1" si="131"/>
        <v>5.6668333333333338</v>
      </c>
      <c r="N655" s="7">
        <f t="shared" ca="1" si="133"/>
        <v>-2.4333333333333762E-2</v>
      </c>
      <c r="O655" s="7">
        <f t="shared" ca="1" si="134"/>
        <v>5.92111111111132E-4</v>
      </c>
      <c r="P655" s="7">
        <f t="shared" ca="1" si="135"/>
        <v>2.4333333333333762E-2</v>
      </c>
      <c r="Q655" s="25">
        <f t="shared" ca="1" si="136"/>
        <v>4.3125092305420932E-3</v>
      </c>
      <c r="R655" s="26">
        <f t="shared" ca="1" si="132"/>
        <v>-2.378526603001406E-2</v>
      </c>
      <c r="S655" s="27">
        <f t="shared" ca="1" si="143"/>
        <v>1</v>
      </c>
    </row>
    <row r="656" spans="5:19" x14ac:dyDescent="0.3">
      <c r="E656" s="24">
        <f t="shared" si="137"/>
        <v>655</v>
      </c>
      <c r="F656" s="108">
        <v>44414</v>
      </c>
      <c r="G656" s="109">
        <v>5.5605000000000002</v>
      </c>
      <c r="H656" s="28">
        <f t="shared" si="138"/>
        <v>5.6425000000000001</v>
      </c>
      <c r="I656" s="7">
        <f t="shared" si="139"/>
        <v>-8.1999999999999851E-2</v>
      </c>
      <c r="J656" s="7">
        <f t="shared" si="140"/>
        <v>6.7239999999999757E-3</v>
      </c>
      <c r="K656" s="7">
        <f t="shared" si="141"/>
        <v>8.1999999999999851E-2</v>
      </c>
      <c r="L656" s="25">
        <f t="shared" si="142"/>
        <v>1.4746875280999883E-2</v>
      </c>
      <c r="M656" s="7">
        <f t="shared" ca="1" si="131"/>
        <v>5.6850666666666667</v>
      </c>
      <c r="N656" s="7">
        <f t="shared" ca="1" si="133"/>
        <v>-0.12456666666666649</v>
      </c>
      <c r="O656" s="7">
        <f t="shared" ca="1" si="134"/>
        <v>1.5516854444444401E-2</v>
      </c>
      <c r="P656" s="7">
        <f t="shared" ca="1" si="135"/>
        <v>0.12456666666666649</v>
      </c>
      <c r="Q656" s="25">
        <f t="shared" ca="1" si="136"/>
        <v>2.2402062164673407E-2</v>
      </c>
      <c r="R656" s="26">
        <f t="shared" ca="1" si="132"/>
        <v>-0.12401859936334679</v>
      </c>
      <c r="S656" s="27">
        <f t="shared" ca="1" si="143"/>
        <v>0</v>
      </c>
    </row>
    <row r="657" spans="5:19" x14ac:dyDescent="0.3">
      <c r="E657" s="24">
        <f t="shared" si="137"/>
        <v>656</v>
      </c>
      <c r="F657" s="108">
        <v>44417</v>
      </c>
      <c r="G657" s="109">
        <v>5.5605000000000002</v>
      </c>
      <c r="H657" s="28">
        <f t="shared" si="138"/>
        <v>5.5605000000000002</v>
      </c>
      <c r="I657" s="7">
        <f t="shared" si="139"/>
        <v>0</v>
      </c>
      <c r="J657" s="7">
        <f t="shared" si="140"/>
        <v>0</v>
      </c>
      <c r="K657" s="7">
        <f t="shared" si="141"/>
        <v>0</v>
      </c>
      <c r="L657" s="25">
        <f t="shared" si="142"/>
        <v>0</v>
      </c>
      <c r="M657" s="7">
        <f t="shared" ca="1" si="131"/>
        <v>5.6273333333333335</v>
      </c>
      <c r="N657" s="7">
        <f t="shared" ca="1" si="133"/>
        <v>-6.68333333333333E-2</v>
      </c>
      <c r="O657" s="7">
        <f t="shared" ca="1" si="134"/>
        <v>4.4666944444444398E-3</v>
      </c>
      <c r="P657" s="7">
        <f t="shared" ca="1" si="135"/>
        <v>6.68333333333333E-2</v>
      </c>
      <c r="Q657" s="25">
        <f t="shared" ca="1" si="136"/>
        <v>1.2019302820489759E-2</v>
      </c>
      <c r="R657" s="26">
        <f t="shared" ca="1" si="132"/>
        <v>-6.6285266030013598E-2</v>
      </c>
      <c r="S657" s="27">
        <f t="shared" ca="1" si="143"/>
        <v>0</v>
      </c>
    </row>
    <row r="658" spans="5:19" x14ac:dyDescent="0.3">
      <c r="E658" s="24">
        <f t="shared" si="137"/>
        <v>657</v>
      </c>
      <c r="F658" s="108">
        <v>44418</v>
      </c>
      <c r="G658" s="109">
        <v>5.4874999999999998</v>
      </c>
      <c r="H658" s="28">
        <f t="shared" si="138"/>
        <v>5.5605000000000002</v>
      </c>
      <c r="I658" s="7">
        <f t="shared" si="139"/>
        <v>-7.3000000000000398E-2</v>
      </c>
      <c r="J658" s="7">
        <f t="shared" si="140"/>
        <v>5.3290000000000585E-3</v>
      </c>
      <c r="K658" s="7">
        <f t="shared" si="141"/>
        <v>7.3000000000000398E-2</v>
      </c>
      <c r="L658" s="25">
        <f t="shared" si="142"/>
        <v>1.3302961275626496E-2</v>
      </c>
      <c r="M658" s="7">
        <f t="shared" ca="1" si="131"/>
        <v>5.5878333333333332</v>
      </c>
      <c r="N658" s="7">
        <f t="shared" ca="1" si="133"/>
        <v>-0.10033333333333339</v>
      </c>
      <c r="O658" s="7">
        <f t="shared" ca="1" si="134"/>
        <v>1.0066777777777789E-2</v>
      </c>
      <c r="P658" s="7">
        <f t="shared" ca="1" si="135"/>
        <v>0.10033333333333339</v>
      </c>
      <c r="Q658" s="25">
        <f t="shared" ca="1" si="136"/>
        <v>1.8283978739559614E-2</v>
      </c>
      <c r="R658" s="26">
        <f t="shared" ca="1" si="132"/>
        <v>-9.9785266030013683E-2</v>
      </c>
      <c r="S658" s="27">
        <f t="shared" ca="1" si="143"/>
        <v>0</v>
      </c>
    </row>
    <row r="659" spans="5:19" x14ac:dyDescent="0.3">
      <c r="E659" s="24">
        <f t="shared" si="137"/>
        <v>658</v>
      </c>
      <c r="F659" s="108">
        <v>44419</v>
      </c>
      <c r="G659" s="109">
        <v>5.4874999999999998</v>
      </c>
      <c r="H659" s="28">
        <f t="shared" si="138"/>
        <v>5.4874999999999998</v>
      </c>
      <c r="I659" s="7">
        <f t="shared" si="139"/>
        <v>0</v>
      </c>
      <c r="J659" s="7">
        <f t="shared" si="140"/>
        <v>0</v>
      </c>
      <c r="K659" s="7">
        <f t="shared" si="141"/>
        <v>0</v>
      </c>
      <c r="L659" s="25">
        <f t="shared" si="142"/>
        <v>0</v>
      </c>
      <c r="M659" s="7">
        <f t="shared" ca="1" si="131"/>
        <v>5.5361666666666665</v>
      </c>
      <c r="N659" s="7">
        <f t="shared" ca="1" si="133"/>
        <v>-4.8666666666666636E-2</v>
      </c>
      <c r="O659" s="7">
        <f t="shared" ca="1" si="134"/>
        <v>2.3684444444444413E-3</v>
      </c>
      <c r="P659" s="7">
        <f t="shared" ca="1" si="135"/>
        <v>4.8666666666666636E-2</v>
      </c>
      <c r="Q659" s="25">
        <f t="shared" ca="1" si="136"/>
        <v>8.8686408504176101E-3</v>
      </c>
      <c r="R659" s="26">
        <f t="shared" ca="1" si="132"/>
        <v>-4.8118599363346934E-2</v>
      </c>
      <c r="S659" s="27">
        <f t="shared" ca="1" si="143"/>
        <v>0</v>
      </c>
    </row>
    <row r="660" spans="5:19" x14ac:dyDescent="0.3">
      <c r="E660" s="24">
        <f t="shared" si="137"/>
        <v>659</v>
      </c>
      <c r="F660" s="108">
        <v>44420</v>
      </c>
      <c r="G660" s="109">
        <v>5.4874999999999998</v>
      </c>
      <c r="H660" s="28">
        <f t="shared" si="138"/>
        <v>5.4874999999999998</v>
      </c>
      <c r="I660" s="7">
        <f t="shared" si="139"/>
        <v>0</v>
      </c>
      <c r="J660" s="7">
        <f t="shared" si="140"/>
        <v>0</v>
      </c>
      <c r="K660" s="7">
        <f t="shared" si="141"/>
        <v>0</v>
      </c>
      <c r="L660" s="25">
        <f t="shared" si="142"/>
        <v>0</v>
      </c>
      <c r="M660" s="7">
        <f t="shared" ca="1" si="131"/>
        <v>5.5118333333333327</v>
      </c>
      <c r="N660" s="7">
        <f t="shared" ca="1" si="133"/>
        <v>-2.4333333333332874E-2</v>
      </c>
      <c r="O660" s="7">
        <f t="shared" ca="1" si="134"/>
        <v>5.9211111111108874E-4</v>
      </c>
      <c r="P660" s="7">
        <f t="shared" ca="1" si="135"/>
        <v>2.4333333333332874E-2</v>
      </c>
      <c r="Q660" s="25">
        <f t="shared" ca="1" si="136"/>
        <v>4.4343204252087244E-3</v>
      </c>
      <c r="R660" s="26">
        <f t="shared" ca="1" si="132"/>
        <v>-2.3785266030013172E-2</v>
      </c>
      <c r="S660" s="27">
        <f t="shared" ca="1" si="143"/>
        <v>0</v>
      </c>
    </row>
    <row r="661" spans="5:19" x14ac:dyDescent="0.3">
      <c r="E661" s="24">
        <f t="shared" si="137"/>
        <v>660</v>
      </c>
      <c r="F661" s="108">
        <v>44421</v>
      </c>
      <c r="G661" s="109">
        <v>5.5787000000000004</v>
      </c>
      <c r="H661" s="28">
        <f t="shared" si="138"/>
        <v>5.4874999999999998</v>
      </c>
      <c r="I661" s="7">
        <f t="shared" si="139"/>
        <v>9.1200000000000614E-2</v>
      </c>
      <c r="J661" s="7">
        <f t="shared" si="140"/>
        <v>8.3174400000001116E-3</v>
      </c>
      <c r="K661" s="7">
        <f t="shared" si="141"/>
        <v>9.1200000000000614E-2</v>
      </c>
      <c r="L661" s="25">
        <f t="shared" si="142"/>
        <v>1.6347894670801551E-2</v>
      </c>
      <c r="M661" s="7">
        <f t="shared" ca="1" si="131"/>
        <v>5.4874999999999998</v>
      </c>
      <c r="N661" s="7">
        <f t="shared" ca="1" si="133"/>
        <v>9.1200000000000614E-2</v>
      </c>
      <c r="O661" s="7">
        <f t="shared" ca="1" si="134"/>
        <v>8.3174400000001116E-3</v>
      </c>
      <c r="P661" s="7">
        <f t="shared" ca="1" si="135"/>
        <v>9.1200000000000614E-2</v>
      </c>
      <c r="Q661" s="25">
        <f t="shared" ca="1" si="136"/>
        <v>1.6347894670801551E-2</v>
      </c>
      <c r="R661" s="26">
        <f t="shared" ca="1" si="132"/>
        <v>9.1748067303320316E-2</v>
      </c>
      <c r="S661" s="27">
        <f t="shared" ca="1" si="143"/>
        <v>1</v>
      </c>
    </row>
    <row r="662" spans="5:19" x14ac:dyDescent="0.3">
      <c r="E662" s="24">
        <f t="shared" si="137"/>
        <v>661</v>
      </c>
      <c r="F662" s="108">
        <v>44424</v>
      </c>
      <c r="G662" s="109">
        <v>5.5331000000000001</v>
      </c>
      <c r="H662" s="28">
        <f t="shared" si="138"/>
        <v>5.5787000000000004</v>
      </c>
      <c r="I662" s="7">
        <f t="shared" si="139"/>
        <v>-4.5600000000000307E-2</v>
      </c>
      <c r="J662" s="7">
        <f t="shared" si="140"/>
        <v>2.0793600000000279E-3</v>
      </c>
      <c r="K662" s="7">
        <f t="shared" si="141"/>
        <v>4.5600000000000307E-2</v>
      </c>
      <c r="L662" s="25">
        <f t="shared" si="142"/>
        <v>8.2413113806004412E-3</v>
      </c>
      <c r="M662" s="7">
        <f t="shared" ca="1" si="131"/>
        <v>5.5179</v>
      </c>
      <c r="N662" s="7">
        <f t="shared" ca="1" si="133"/>
        <v>1.5200000000000102E-2</v>
      </c>
      <c r="O662" s="7">
        <f t="shared" ca="1" si="134"/>
        <v>2.310400000000031E-4</v>
      </c>
      <c r="P662" s="7">
        <f t="shared" ca="1" si="135"/>
        <v>1.5200000000000102E-2</v>
      </c>
      <c r="Q662" s="25">
        <f t="shared" ca="1" si="136"/>
        <v>2.7471037935334806E-3</v>
      </c>
      <c r="R662" s="26">
        <f t="shared" ca="1" si="132"/>
        <v>1.5748067303319804E-2</v>
      </c>
      <c r="S662" s="27">
        <f t="shared" ca="1" si="143"/>
        <v>0</v>
      </c>
    </row>
    <row r="663" spans="5:19" x14ac:dyDescent="0.3">
      <c r="E663" s="24">
        <f t="shared" si="137"/>
        <v>662</v>
      </c>
      <c r="F663" s="108">
        <v>44425</v>
      </c>
      <c r="G663" s="109">
        <v>5.4146000000000001</v>
      </c>
      <c r="H663" s="28">
        <f t="shared" si="138"/>
        <v>5.5331000000000001</v>
      </c>
      <c r="I663" s="7">
        <f t="shared" si="139"/>
        <v>-0.11850000000000005</v>
      </c>
      <c r="J663" s="7">
        <f t="shared" si="140"/>
        <v>1.4042250000000011E-2</v>
      </c>
      <c r="K663" s="7">
        <f t="shared" si="141"/>
        <v>0.11850000000000005</v>
      </c>
      <c r="L663" s="25">
        <f t="shared" si="142"/>
        <v>2.1885273150371226E-2</v>
      </c>
      <c r="M663" s="7">
        <f t="shared" ca="1" si="131"/>
        <v>5.5331000000000001</v>
      </c>
      <c r="N663" s="7">
        <f t="shared" ca="1" si="133"/>
        <v>-0.11850000000000005</v>
      </c>
      <c r="O663" s="7">
        <f t="shared" ca="1" si="134"/>
        <v>1.4042250000000011E-2</v>
      </c>
      <c r="P663" s="7">
        <f t="shared" ca="1" si="135"/>
        <v>0.11850000000000005</v>
      </c>
      <c r="Q663" s="25">
        <f t="shared" ca="1" si="136"/>
        <v>2.1885273150371226E-2</v>
      </c>
      <c r="R663" s="26">
        <f t="shared" ca="1" si="132"/>
        <v>-0.11795193269668035</v>
      </c>
      <c r="S663" s="27">
        <f t="shared" ca="1" si="143"/>
        <v>1</v>
      </c>
    </row>
    <row r="664" spans="5:19" x14ac:dyDescent="0.3">
      <c r="E664" s="24">
        <f t="shared" si="137"/>
        <v>663</v>
      </c>
      <c r="F664" s="108">
        <v>44426</v>
      </c>
      <c r="G664" s="109">
        <v>5.4237000000000002</v>
      </c>
      <c r="H664" s="28">
        <f t="shared" si="138"/>
        <v>5.4146000000000001</v>
      </c>
      <c r="I664" s="7">
        <f t="shared" si="139"/>
        <v>9.100000000000108E-3</v>
      </c>
      <c r="J664" s="7">
        <f t="shared" si="140"/>
        <v>8.2810000000001967E-5</v>
      </c>
      <c r="K664" s="7">
        <f t="shared" si="141"/>
        <v>9.100000000000108E-3</v>
      </c>
      <c r="L664" s="25">
        <f t="shared" si="142"/>
        <v>1.6778214134262786E-3</v>
      </c>
      <c r="M664" s="7">
        <f t="shared" ca="1" si="131"/>
        <v>5.5088000000000008</v>
      </c>
      <c r="N664" s="7">
        <f t="shared" ca="1" si="133"/>
        <v>-8.510000000000062E-2</v>
      </c>
      <c r="O664" s="7">
        <f t="shared" ca="1" si="134"/>
        <v>7.2420100000001051E-3</v>
      </c>
      <c r="P664" s="7">
        <f t="shared" ca="1" si="135"/>
        <v>8.510000000000062E-2</v>
      </c>
      <c r="Q664" s="25">
        <f t="shared" ca="1" si="136"/>
        <v>1.5690395855228096E-2</v>
      </c>
      <c r="R664" s="26">
        <f t="shared" ca="1" si="132"/>
        <v>-8.4551932696680918E-2</v>
      </c>
      <c r="S664" s="27">
        <f t="shared" ca="1" si="143"/>
        <v>0</v>
      </c>
    </row>
    <row r="665" spans="5:19" x14ac:dyDescent="0.3">
      <c r="E665" s="24">
        <f t="shared" si="137"/>
        <v>664</v>
      </c>
      <c r="F665" s="108">
        <v>44427</v>
      </c>
      <c r="G665" s="109">
        <v>5.3689999999999998</v>
      </c>
      <c r="H665" s="28">
        <f t="shared" si="138"/>
        <v>5.4237000000000002</v>
      </c>
      <c r="I665" s="7">
        <f t="shared" si="139"/>
        <v>-5.4700000000000415E-2</v>
      </c>
      <c r="J665" s="7">
        <f t="shared" si="140"/>
        <v>2.9920900000000453E-3</v>
      </c>
      <c r="K665" s="7">
        <f t="shared" si="141"/>
        <v>5.4700000000000415E-2</v>
      </c>
      <c r="L665" s="25">
        <f t="shared" si="142"/>
        <v>1.0188116967778063E-2</v>
      </c>
      <c r="M665" s="7">
        <f t="shared" ca="1" si="131"/>
        <v>5.4571333333333341</v>
      </c>
      <c r="N665" s="7">
        <f t="shared" ca="1" si="133"/>
        <v>-8.8133333333334285E-2</v>
      </c>
      <c r="O665" s="7">
        <f t="shared" ca="1" si="134"/>
        <v>7.767484444444612E-3</v>
      </c>
      <c r="P665" s="7">
        <f t="shared" ca="1" si="135"/>
        <v>8.8133333333334285E-2</v>
      </c>
      <c r="Q665" s="25">
        <f t="shared" ca="1" si="136"/>
        <v>1.6415223194884389E-2</v>
      </c>
      <c r="R665" s="26">
        <f t="shared" ca="1" si="132"/>
        <v>-8.7585266030014583E-2</v>
      </c>
      <c r="S665" s="27">
        <f t="shared" ca="1" si="143"/>
        <v>0</v>
      </c>
    </row>
    <row r="666" spans="5:19" x14ac:dyDescent="0.3">
      <c r="E666" s="24">
        <f t="shared" si="137"/>
        <v>665</v>
      </c>
      <c r="F666" s="108">
        <v>44428</v>
      </c>
      <c r="G666" s="109">
        <v>5.3781999999999996</v>
      </c>
      <c r="H666" s="28">
        <f t="shared" si="138"/>
        <v>5.3689999999999998</v>
      </c>
      <c r="I666" s="7">
        <f t="shared" si="139"/>
        <v>9.1999999999998749E-3</v>
      </c>
      <c r="J666" s="7">
        <f t="shared" si="140"/>
        <v>8.4639999999997699E-5</v>
      </c>
      <c r="K666" s="7">
        <f t="shared" si="141"/>
        <v>9.1999999999998749E-3</v>
      </c>
      <c r="L666" s="25">
        <f t="shared" si="142"/>
        <v>1.7106094976014048E-3</v>
      </c>
      <c r="M666" s="7">
        <f t="shared" ca="1" si="131"/>
        <v>5.4024333333333336</v>
      </c>
      <c r="N666" s="7">
        <f t="shared" ca="1" si="133"/>
        <v>-2.4233333333333995E-2</v>
      </c>
      <c r="O666" s="7">
        <f t="shared" ca="1" si="134"/>
        <v>5.872544444444765E-4</v>
      </c>
      <c r="P666" s="7">
        <f t="shared" ca="1" si="135"/>
        <v>2.4233333333333995E-2</v>
      </c>
      <c r="Q666" s="25">
        <f t="shared" ca="1" si="136"/>
        <v>4.5058445824502618E-3</v>
      </c>
      <c r="R666" s="26">
        <f t="shared" ca="1" si="132"/>
        <v>-2.3685266030014293E-2</v>
      </c>
      <c r="S666" s="27">
        <f t="shared" ca="1" si="143"/>
        <v>0</v>
      </c>
    </row>
    <row r="667" spans="5:19" x14ac:dyDescent="0.3">
      <c r="E667" s="24">
        <f t="shared" si="137"/>
        <v>666</v>
      </c>
      <c r="F667" s="108">
        <v>44431</v>
      </c>
      <c r="G667" s="109">
        <v>5.4874999999999998</v>
      </c>
      <c r="H667" s="28">
        <f t="shared" si="138"/>
        <v>5.3781999999999996</v>
      </c>
      <c r="I667" s="7">
        <f t="shared" si="139"/>
        <v>0.10930000000000017</v>
      </c>
      <c r="J667" s="7">
        <f t="shared" si="140"/>
        <v>1.1946490000000039E-2</v>
      </c>
      <c r="K667" s="7">
        <f t="shared" si="141"/>
        <v>0.10930000000000017</v>
      </c>
      <c r="L667" s="25">
        <f t="shared" si="142"/>
        <v>1.9917995444191375E-2</v>
      </c>
      <c r="M667" s="7">
        <f t="shared" ca="1" si="131"/>
        <v>5.3902999999999999</v>
      </c>
      <c r="N667" s="7">
        <f t="shared" ca="1" si="133"/>
        <v>9.7199999999999953E-2</v>
      </c>
      <c r="O667" s="7">
        <f t="shared" ca="1" si="134"/>
        <v>9.4478399999999903E-3</v>
      </c>
      <c r="P667" s="7">
        <f t="shared" ca="1" si="135"/>
        <v>9.7199999999999953E-2</v>
      </c>
      <c r="Q667" s="25">
        <f t="shared" ca="1" si="136"/>
        <v>1.7712984054669697E-2</v>
      </c>
      <c r="R667" s="26">
        <f t="shared" ca="1" si="132"/>
        <v>9.7748067303319655E-2</v>
      </c>
      <c r="S667" s="27">
        <f t="shared" ca="1" si="143"/>
        <v>1</v>
      </c>
    </row>
    <row r="668" spans="5:19" x14ac:dyDescent="0.3">
      <c r="E668" s="24">
        <f t="shared" si="137"/>
        <v>667</v>
      </c>
      <c r="F668" s="108">
        <v>44432</v>
      </c>
      <c r="G668" s="109">
        <v>5.5148999999999999</v>
      </c>
      <c r="H668" s="28">
        <f t="shared" si="138"/>
        <v>5.4874999999999998</v>
      </c>
      <c r="I668" s="7">
        <f t="shared" si="139"/>
        <v>2.7400000000000091E-2</v>
      </c>
      <c r="J668" s="7">
        <f t="shared" si="140"/>
        <v>7.5076000000000493E-4</v>
      </c>
      <c r="K668" s="7">
        <f t="shared" si="141"/>
        <v>2.7400000000000091E-2</v>
      </c>
      <c r="L668" s="25">
        <f t="shared" si="142"/>
        <v>4.9683584471160117E-3</v>
      </c>
      <c r="M668" s="7">
        <f t="shared" ca="1" si="131"/>
        <v>5.4115666666666664</v>
      </c>
      <c r="N668" s="7">
        <f t="shared" ca="1" si="133"/>
        <v>0.1033333333333335</v>
      </c>
      <c r="O668" s="7">
        <f t="shared" ca="1" si="134"/>
        <v>1.0677777777777812E-2</v>
      </c>
      <c r="P668" s="7">
        <f t="shared" ca="1" si="135"/>
        <v>0.1033333333333335</v>
      </c>
      <c r="Q668" s="25">
        <f t="shared" ca="1" si="136"/>
        <v>1.8737118231216068E-2</v>
      </c>
      <c r="R668" s="26">
        <f t="shared" ca="1" si="132"/>
        <v>0.1038814006366532</v>
      </c>
      <c r="S668" s="27">
        <f t="shared" ca="1" si="143"/>
        <v>0</v>
      </c>
    </row>
    <row r="669" spans="5:19" x14ac:dyDescent="0.3">
      <c r="E669" s="24">
        <f t="shared" si="137"/>
        <v>668</v>
      </c>
      <c r="F669" s="108">
        <v>44433</v>
      </c>
      <c r="G669" s="109">
        <v>5.4966999999999997</v>
      </c>
      <c r="H669" s="28">
        <f t="shared" si="138"/>
        <v>5.5148999999999999</v>
      </c>
      <c r="I669" s="7">
        <f t="shared" si="139"/>
        <v>-1.8200000000000216E-2</v>
      </c>
      <c r="J669" s="7">
        <f t="shared" si="140"/>
        <v>3.3124000000000787E-4</v>
      </c>
      <c r="K669" s="7">
        <f t="shared" si="141"/>
        <v>1.8200000000000216E-2</v>
      </c>
      <c r="L669" s="25">
        <f t="shared" si="142"/>
        <v>3.311077555624323E-3</v>
      </c>
      <c r="M669" s="7">
        <f t="shared" ca="1" si="131"/>
        <v>5.4602000000000004</v>
      </c>
      <c r="N669" s="7">
        <f t="shared" ca="1" si="133"/>
        <v>3.6499999999999311E-2</v>
      </c>
      <c r="O669" s="7">
        <f t="shared" ca="1" si="134"/>
        <v>1.3322499999999498E-3</v>
      </c>
      <c r="P669" s="7">
        <f t="shared" ca="1" si="135"/>
        <v>3.6499999999999311E-2</v>
      </c>
      <c r="Q669" s="25">
        <f t="shared" ca="1" si="136"/>
        <v>6.6403478450705539E-3</v>
      </c>
      <c r="R669" s="26">
        <f t="shared" ca="1" si="132"/>
        <v>3.7048067303319013E-2</v>
      </c>
      <c r="S669" s="27">
        <f t="shared" ca="1" si="143"/>
        <v>0</v>
      </c>
    </row>
    <row r="670" spans="5:19" x14ac:dyDescent="0.3">
      <c r="E670" s="24">
        <f t="shared" si="137"/>
        <v>669</v>
      </c>
      <c r="F670" s="108">
        <v>44434</v>
      </c>
      <c r="G670" s="109">
        <v>5.4602000000000004</v>
      </c>
      <c r="H670" s="28">
        <f t="shared" si="138"/>
        <v>5.4966999999999997</v>
      </c>
      <c r="I670" s="7">
        <f t="shared" si="139"/>
        <v>-3.6499999999999311E-2</v>
      </c>
      <c r="J670" s="7">
        <f t="shared" si="140"/>
        <v>1.3322499999999498E-3</v>
      </c>
      <c r="K670" s="7">
        <f t="shared" si="141"/>
        <v>3.6499999999999311E-2</v>
      </c>
      <c r="L670" s="25">
        <f t="shared" si="142"/>
        <v>6.6847368228268762E-3</v>
      </c>
      <c r="M670" s="7">
        <f t="shared" ca="1" si="131"/>
        <v>5.4996999999999998</v>
      </c>
      <c r="N670" s="7">
        <f t="shared" ca="1" si="133"/>
        <v>-3.9499999999999424E-2</v>
      </c>
      <c r="O670" s="7">
        <f t="shared" ca="1" si="134"/>
        <v>1.5602499999999545E-3</v>
      </c>
      <c r="P670" s="7">
        <f t="shared" ca="1" si="135"/>
        <v>3.9499999999999424E-2</v>
      </c>
      <c r="Q670" s="25">
        <f t="shared" ca="1" si="136"/>
        <v>7.234167246620897E-3</v>
      </c>
      <c r="R670" s="26">
        <f t="shared" ca="1" si="132"/>
        <v>-3.8951932696679722E-2</v>
      </c>
      <c r="S670" s="27">
        <f t="shared" ca="1" si="143"/>
        <v>1</v>
      </c>
    </row>
    <row r="671" spans="5:19" x14ac:dyDescent="0.3">
      <c r="E671" s="24">
        <f t="shared" si="137"/>
        <v>670</v>
      </c>
      <c r="F671" s="108">
        <v>44435</v>
      </c>
      <c r="G671" s="109">
        <v>5.4966999999999997</v>
      </c>
      <c r="H671" s="28">
        <f t="shared" si="138"/>
        <v>5.4602000000000004</v>
      </c>
      <c r="I671" s="7">
        <f t="shared" si="139"/>
        <v>3.6499999999999311E-2</v>
      </c>
      <c r="J671" s="7">
        <f t="shared" si="140"/>
        <v>1.3322499999999498E-3</v>
      </c>
      <c r="K671" s="7">
        <f t="shared" si="141"/>
        <v>3.6499999999999311E-2</v>
      </c>
      <c r="L671" s="25">
        <f t="shared" si="142"/>
        <v>6.6403478450705539E-3</v>
      </c>
      <c r="M671" s="7">
        <f t="shared" ca="1" si="131"/>
        <v>5.4906000000000006</v>
      </c>
      <c r="N671" s="7">
        <f t="shared" ca="1" si="133"/>
        <v>6.0999999999991061E-3</v>
      </c>
      <c r="O671" s="7">
        <f t="shared" ca="1" si="134"/>
        <v>3.7209999999989095E-5</v>
      </c>
      <c r="P671" s="7">
        <f t="shared" ca="1" si="135"/>
        <v>6.0999999999991061E-3</v>
      </c>
      <c r="Q671" s="25">
        <f t="shared" ca="1" si="136"/>
        <v>1.1097567631486358E-3</v>
      </c>
      <c r="R671" s="26">
        <f t="shared" ca="1" si="132"/>
        <v>6.6480673033188064E-3</v>
      </c>
      <c r="S671" s="27">
        <f t="shared" ca="1" si="143"/>
        <v>1</v>
      </c>
    </row>
    <row r="672" spans="5:19" x14ac:dyDescent="0.3">
      <c r="E672" s="24">
        <f t="shared" si="137"/>
        <v>671</v>
      </c>
      <c r="F672" s="108">
        <v>44438</v>
      </c>
      <c r="G672" s="109">
        <v>5.5057999999999998</v>
      </c>
      <c r="H672" s="28">
        <f t="shared" si="138"/>
        <v>5.4966999999999997</v>
      </c>
      <c r="I672" s="7">
        <f t="shared" si="139"/>
        <v>9.100000000000108E-3</v>
      </c>
      <c r="J672" s="7">
        <f t="shared" si="140"/>
        <v>8.2810000000001967E-5</v>
      </c>
      <c r="K672" s="7">
        <f t="shared" si="141"/>
        <v>9.100000000000108E-3</v>
      </c>
      <c r="L672" s="25">
        <f t="shared" si="142"/>
        <v>1.6528024991826998E-3</v>
      </c>
      <c r="M672" s="7">
        <f t="shared" ca="1" si="131"/>
        <v>5.4845333333333341</v>
      </c>
      <c r="N672" s="7">
        <f t="shared" ca="1" si="133"/>
        <v>2.1266666666665657E-2</v>
      </c>
      <c r="O672" s="7">
        <f t="shared" ca="1" si="134"/>
        <v>4.5227111111106818E-4</v>
      </c>
      <c r="P672" s="7">
        <f t="shared" ca="1" si="135"/>
        <v>2.1266666666665657E-2</v>
      </c>
      <c r="Q672" s="25">
        <f t="shared" ca="1" si="136"/>
        <v>3.8625933863681312E-3</v>
      </c>
      <c r="R672" s="26">
        <f t="shared" ca="1" si="132"/>
        <v>2.1814733969985359E-2</v>
      </c>
      <c r="S672" s="27">
        <f t="shared" ca="1" si="143"/>
        <v>0</v>
      </c>
    </row>
    <row r="673" spans="5:19" x14ac:dyDescent="0.3">
      <c r="E673" s="24">
        <f t="shared" si="137"/>
        <v>672</v>
      </c>
      <c r="F673" s="108">
        <v>44439</v>
      </c>
      <c r="G673" s="109">
        <v>5.4328000000000003</v>
      </c>
      <c r="H673" s="28">
        <f t="shared" si="138"/>
        <v>5.5057999999999998</v>
      </c>
      <c r="I673" s="7">
        <f t="shared" si="139"/>
        <v>-7.299999999999951E-2</v>
      </c>
      <c r="J673" s="7">
        <f t="shared" si="140"/>
        <v>5.3289999999999284E-3</v>
      </c>
      <c r="K673" s="7">
        <f t="shared" si="141"/>
        <v>7.299999999999951E-2</v>
      </c>
      <c r="L673" s="25">
        <f t="shared" si="142"/>
        <v>1.3436901781769898E-2</v>
      </c>
      <c r="M673" s="7">
        <f t="shared" ca="1" si="131"/>
        <v>5.4875666666666669</v>
      </c>
      <c r="N673" s="7">
        <f t="shared" ca="1" si="133"/>
        <v>-5.476666666666663E-2</v>
      </c>
      <c r="O673" s="7">
        <f t="shared" ca="1" si="134"/>
        <v>2.9993877777777737E-3</v>
      </c>
      <c r="P673" s="7">
        <f t="shared" ca="1" si="135"/>
        <v>5.476666666666663E-2</v>
      </c>
      <c r="Q673" s="25">
        <f t="shared" ca="1" si="136"/>
        <v>1.008074412212241E-2</v>
      </c>
      <c r="R673" s="26">
        <f t="shared" ca="1" si="132"/>
        <v>-5.4218599363346928E-2</v>
      </c>
      <c r="S673" s="27">
        <f t="shared" ca="1" si="143"/>
        <v>1</v>
      </c>
    </row>
    <row r="674" spans="5:19" x14ac:dyDescent="0.3">
      <c r="E674" s="24">
        <f t="shared" si="137"/>
        <v>673</v>
      </c>
      <c r="F674" s="108">
        <v>44440</v>
      </c>
      <c r="G674" s="109">
        <v>5.4237000000000002</v>
      </c>
      <c r="H674" s="28">
        <f t="shared" si="138"/>
        <v>5.4328000000000003</v>
      </c>
      <c r="I674" s="7">
        <f t="shared" si="139"/>
        <v>-9.100000000000108E-3</v>
      </c>
      <c r="J674" s="7">
        <f t="shared" si="140"/>
        <v>8.2810000000001967E-5</v>
      </c>
      <c r="K674" s="7">
        <f t="shared" si="141"/>
        <v>9.100000000000108E-3</v>
      </c>
      <c r="L674" s="25">
        <f t="shared" si="142"/>
        <v>1.6778214134262786E-3</v>
      </c>
      <c r="M674" s="7">
        <f t="shared" ca="1" si="131"/>
        <v>5.4784333333333324</v>
      </c>
      <c r="N674" s="7">
        <f t="shared" ca="1" si="133"/>
        <v>-5.473333333333219E-2</v>
      </c>
      <c r="O674" s="7">
        <f t="shared" ca="1" si="134"/>
        <v>2.9957377777776527E-3</v>
      </c>
      <c r="P674" s="7">
        <f t="shared" ca="1" si="135"/>
        <v>5.473333333333219E-2</v>
      </c>
      <c r="Q674" s="25">
        <f t="shared" ca="1" si="136"/>
        <v>1.0091511944490327E-2</v>
      </c>
      <c r="R674" s="26">
        <f t="shared" ca="1" si="132"/>
        <v>-5.4185266030012488E-2</v>
      </c>
      <c r="S674" s="27">
        <f t="shared" ca="1" si="143"/>
        <v>0</v>
      </c>
    </row>
    <row r="675" spans="5:19" x14ac:dyDescent="0.3">
      <c r="E675" s="24">
        <f t="shared" si="137"/>
        <v>674</v>
      </c>
      <c r="F675" s="108">
        <v>44441</v>
      </c>
      <c r="G675" s="109">
        <v>5.524</v>
      </c>
      <c r="H675" s="28">
        <f t="shared" si="138"/>
        <v>5.4237000000000002</v>
      </c>
      <c r="I675" s="7">
        <f t="shared" si="139"/>
        <v>0.10029999999999983</v>
      </c>
      <c r="J675" s="7">
        <f t="shared" si="140"/>
        <v>1.0060089999999966E-2</v>
      </c>
      <c r="K675" s="7">
        <f t="shared" si="141"/>
        <v>0.10029999999999983</v>
      </c>
      <c r="L675" s="25">
        <f t="shared" si="142"/>
        <v>1.8157132512671946E-2</v>
      </c>
      <c r="M675" s="7">
        <f t="shared" ca="1" si="131"/>
        <v>5.4541000000000004</v>
      </c>
      <c r="N675" s="7">
        <f t="shared" ca="1" si="133"/>
        <v>6.9899999999999629E-2</v>
      </c>
      <c r="O675" s="7">
        <f t="shared" ca="1" si="134"/>
        <v>4.8860099999999485E-3</v>
      </c>
      <c r="P675" s="7">
        <f t="shared" ca="1" si="135"/>
        <v>6.9899999999999629E-2</v>
      </c>
      <c r="Q675" s="25">
        <f t="shared" ca="1" si="136"/>
        <v>1.265387400434461E-2</v>
      </c>
      <c r="R675" s="26">
        <f t="shared" ca="1" si="132"/>
        <v>7.0448067303319331E-2</v>
      </c>
      <c r="S675" s="27">
        <f t="shared" ca="1" si="143"/>
        <v>1</v>
      </c>
    </row>
    <row r="676" spans="5:19" x14ac:dyDescent="0.3">
      <c r="E676" s="24">
        <f t="shared" si="137"/>
        <v>675</v>
      </c>
      <c r="F676" s="108">
        <v>44442</v>
      </c>
      <c r="G676" s="109">
        <v>5.5057999999999998</v>
      </c>
      <c r="H676" s="28">
        <f t="shared" si="138"/>
        <v>5.524</v>
      </c>
      <c r="I676" s="7">
        <f t="shared" si="139"/>
        <v>-1.8200000000000216E-2</v>
      </c>
      <c r="J676" s="7">
        <f t="shared" si="140"/>
        <v>3.3124000000000787E-4</v>
      </c>
      <c r="K676" s="7">
        <f t="shared" si="141"/>
        <v>1.8200000000000216E-2</v>
      </c>
      <c r="L676" s="25">
        <f t="shared" si="142"/>
        <v>3.3056049983653996E-3</v>
      </c>
      <c r="M676" s="7">
        <f t="shared" ca="1" si="131"/>
        <v>5.4601666666666668</v>
      </c>
      <c r="N676" s="7">
        <f t="shared" ca="1" si="133"/>
        <v>4.563333333333297E-2</v>
      </c>
      <c r="O676" s="7">
        <f t="shared" ca="1" si="134"/>
        <v>2.082401111111078E-3</v>
      </c>
      <c r="P676" s="7">
        <f t="shared" ca="1" si="135"/>
        <v>4.563333333333297E-2</v>
      </c>
      <c r="Q676" s="25">
        <f t="shared" ca="1" si="136"/>
        <v>8.2882293823482462E-3</v>
      </c>
      <c r="R676" s="26">
        <f t="shared" ca="1" si="132"/>
        <v>4.6181400636652672E-2</v>
      </c>
      <c r="S676" s="27">
        <f t="shared" ca="1" si="143"/>
        <v>0</v>
      </c>
    </row>
    <row r="677" spans="5:19" x14ac:dyDescent="0.3">
      <c r="E677" s="24">
        <f t="shared" si="137"/>
        <v>676</v>
      </c>
      <c r="F677" s="108">
        <v>44446</v>
      </c>
      <c r="G677" s="109">
        <v>5.4511000000000003</v>
      </c>
      <c r="H677" s="28">
        <f t="shared" si="138"/>
        <v>5.5057999999999998</v>
      </c>
      <c r="I677" s="7">
        <f t="shared" si="139"/>
        <v>-5.4699999999999527E-2</v>
      </c>
      <c r="J677" s="7">
        <f t="shared" si="140"/>
        <v>2.9920899999999482E-3</v>
      </c>
      <c r="K677" s="7">
        <f t="shared" si="141"/>
        <v>5.4699999999999527E-2</v>
      </c>
      <c r="L677" s="25">
        <f t="shared" si="142"/>
        <v>1.0034671901084098E-2</v>
      </c>
      <c r="M677" s="7">
        <f t="shared" ca="1" si="131"/>
        <v>5.4845000000000006</v>
      </c>
      <c r="N677" s="7">
        <f t="shared" ca="1" si="133"/>
        <v>-3.3400000000000318E-2</v>
      </c>
      <c r="O677" s="7">
        <f t="shared" ca="1" si="134"/>
        <v>1.1155600000000213E-3</v>
      </c>
      <c r="P677" s="7">
        <f t="shared" ca="1" si="135"/>
        <v>3.3400000000000318E-2</v>
      </c>
      <c r="Q677" s="25">
        <f t="shared" ca="1" si="136"/>
        <v>6.1272036836602364E-3</v>
      </c>
      <c r="R677" s="26">
        <f t="shared" ca="1" si="132"/>
        <v>-3.2851932696680616E-2</v>
      </c>
      <c r="S677" s="27">
        <f t="shared" ca="1" si="143"/>
        <v>1</v>
      </c>
    </row>
    <row r="678" spans="5:19" x14ac:dyDescent="0.3">
      <c r="E678" s="24">
        <f t="shared" si="137"/>
        <v>677</v>
      </c>
      <c r="F678" s="108">
        <v>44447</v>
      </c>
      <c r="G678" s="109">
        <v>5.3689999999999998</v>
      </c>
      <c r="H678" s="28">
        <f t="shared" si="138"/>
        <v>5.4511000000000003</v>
      </c>
      <c r="I678" s="7">
        <f t="shared" si="139"/>
        <v>-8.2100000000000506E-2</v>
      </c>
      <c r="J678" s="7">
        <f t="shared" si="140"/>
        <v>6.7404100000000829E-3</v>
      </c>
      <c r="K678" s="7">
        <f t="shared" si="141"/>
        <v>8.2100000000000506E-2</v>
      </c>
      <c r="L678" s="25">
        <f t="shared" si="142"/>
        <v>1.52914881728442E-2</v>
      </c>
      <c r="M678" s="7">
        <f t="shared" ca="1" si="131"/>
        <v>5.4936333333333325</v>
      </c>
      <c r="N678" s="7">
        <f t="shared" ca="1" si="133"/>
        <v>-0.12463333333333271</v>
      </c>
      <c r="O678" s="7">
        <f t="shared" ca="1" si="134"/>
        <v>1.5533467777777622E-2</v>
      </c>
      <c r="P678" s="7">
        <f t="shared" ca="1" si="135"/>
        <v>0.12463333333333271</v>
      </c>
      <c r="Q678" s="25">
        <f t="shared" ca="1" si="136"/>
        <v>2.3213509654187503E-2</v>
      </c>
      <c r="R678" s="26">
        <f t="shared" ca="1" si="132"/>
        <v>-0.12408526603001301</v>
      </c>
      <c r="S678" s="27">
        <f t="shared" ca="1" si="143"/>
        <v>0</v>
      </c>
    </row>
    <row r="679" spans="5:19" x14ac:dyDescent="0.3">
      <c r="E679" s="24">
        <f t="shared" si="137"/>
        <v>678</v>
      </c>
      <c r="F679" s="108">
        <v>44448</v>
      </c>
      <c r="G679" s="109">
        <v>5.3872999999999998</v>
      </c>
      <c r="H679" s="28">
        <f t="shared" si="138"/>
        <v>5.3689999999999998</v>
      </c>
      <c r="I679" s="7">
        <f t="shared" si="139"/>
        <v>1.8299999999999983E-2</v>
      </c>
      <c r="J679" s="7">
        <f t="shared" si="140"/>
        <v>3.3488999999999936E-4</v>
      </c>
      <c r="K679" s="7">
        <f t="shared" si="141"/>
        <v>1.8299999999999983E-2</v>
      </c>
      <c r="L679" s="25">
        <f t="shared" si="142"/>
        <v>3.3968778423328909E-3</v>
      </c>
      <c r="M679" s="7">
        <f t="shared" ca="1" si="131"/>
        <v>5.4419666666666666</v>
      </c>
      <c r="N679" s="7">
        <f t="shared" ca="1" si="133"/>
        <v>-5.4666666666666863E-2</v>
      </c>
      <c r="O679" s="7">
        <f t="shared" ca="1" si="134"/>
        <v>2.9884444444444659E-3</v>
      </c>
      <c r="P679" s="7">
        <f t="shared" ca="1" si="135"/>
        <v>5.4666666666666863E-2</v>
      </c>
      <c r="Q679" s="25">
        <f t="shared" ca="1" si="136"/>
        <v>1.0147321787661142E-2</v>
      </c>
      <c r="R679" s="26">
        <f t="shared" ca="1" si="132"/>
        <v>-5.4118599363347161E-2</v>
      </c>
      <c r="S679" s="27">
        <f t="shared" ca="1" si="143"/>
        <v>0</v>
      </c>
    </row>
    <row r="680" spans="5:19" x14ac:dyDescent="0.3">
      <c r="E680" s="24">
        <f t="shared" si="137"/>
        <v>679</v>
      </c>
      <c r="F680" s="108">
        <v>44449</v>
      </c>
      <c r="G680" s="109">
        <v>5.3143000000000002</v>
      </c>
      <c r="H680" s="28">
        <f t="shared" si="138"/>
        <v>5.3872999999999998</v>
      </c>
      <c r="I680" s="7">
        <f t="shared" si="139"/>
        <v>-7.299999999999951E-2</v>
      </c>
      <c r="J680" s="7">
        <f t="shared" si="140"/>
        <v>5.3289999999999284E-3</v>
      </c>
      <c r="K680" s="7">
        <f t="shared" si="141"/>
        <v>7.299999999999951E-2</v>
      </c>
      <c r="L680" s="25">
        <f t="shared" si="142"/>
        <v>1.373652221364987E-2</v>
      </c>
      <c r="M680" s="7">
        <f t="shared" ca="1" si="131"/>
        <v>5.4024666666666663</v>
      </c>
      <c r="N680" s="7">
        <f t="shared" ca="1" si="133"/>
        <v>-8.816666666666606E-2</v>
      </c>
      <c r="O680" s="7">
        <f t="shared" ca="1" si="134"/>
        <v>7.7733611111110044E-3</v>
      </c>
      <c r="P680" s="7">
        <f t="shared" ca="1" si="135"/>
        <v>8.816666666666606E-2</v>
      </c>
      <c r="Q680" s="25">
        <f t="shared" ca="1" si="136"/>
        <v>1.6590457194111372E-2</v>
      </c>
      <c r="R680" s="26">
        <f t="shared" ca="1" si="132"/>
        <v>-8.7618599363346358E-2</v>
      </c>
      <c r="S680" s="27">
        <f t="shared" ca="1" si="143"/>
        <v>0</v>
      </c>
    </row>
    <row r="681" spans="5:19" x14ac:dyDescent="0.3">
      <c r="E681" s="24">
        <f t="shared" si="137"/>
        <v>680</v>
      </c>
      <c r="F681" s="108">
        <v>44452</v>
      </c>
      <c r="G681" s="109">
        <v>5.2504999999999997</v>
      </c>
      <c r="H681" s="28">
        <f t="shared" si="138"/>
        <v>5.3143000000000002</v>
      </c>
      <c r="I681" s="7">
        <f t="shared" si="139"/>
        <v>-6.3800000000000523E-2</v>
      </c>
      <c r="J681" s="7">
        <f t="shared" si="140"/>
        <v>4.0704400000000666E-3</v>
      </c>
      <c r="K681" s="7">
        <f t="shared" si="141"/>
        <v>6.3800000000000523E-2</v>
      </c>
      <c r="L681" s="25">
        <f t="shared" si="142"/>
        <v>1.2151223692981722E-2</v>
      </c>
      <c r="M681" s="7">
        <f t="shared" ca="1" si="131"/>
        <v>5.356866666666666</v>
      </c>
      <c r="N681" s="7">
        <f t="shared" ca="1" si="133"/>
        <v>-0.10636666666666628</v>
      </c>
      <c r="O681" s="7">
        <f t="shared" ca="1" si="134"/>
        <v>1.1313867777777695E-2</v>
      </c>
      <c r="P681" s="7">
        <f t="shared" ca="1" si="135"/>
        <v>0.10636666666666628</v>
      </c>
      <c r="Q681" s="25">
        <f t="shared" ca="1" si="136"/>
        <v>2.0258388090023099E-2</v>
      </c>
      <c r="R681" s="26">
        <f t="shared" ca="1" si="132"/>
        <v>-0.10581859936334657</v>
      </c>
      <c r="S681" s="27">
        <f t="shared" ca="1" si="143"/>
        <v>0</v>
      </c>
    </row>
    <row r="682" spans="5:19" x14ac:dyDescent="0.3">
      <c r="E682" s="24">
        <f t="shared" si="137"/>
        <v>681</v>
      </c>
      <c r="F682" s="108">
        <v>44453</v>
      </c>
      <c r="G682" s="109">
        <v>5.2504999999999997</v>
      </c>
      <c r="H682" s="28">
        <f t="shared" si="138"/>
        <v>5.2504999999999997</v>
      </c>
      <c r="I682" s="7">
        <f t="shared" si="139"/>
        <v>0</v>
      </c>
      <c r="J682" s="7">
        <f t="shared" si="140"/>
        <v>0</v>
      </c>
      <c r="K682" s="7">
        <f t="shared" si="141"/>
        <v>0</v>
      </c>
      <c r="L682" s="25">
        <f t="shared" si="142"/>
        <v>0</v>
      </c>
      <c r="M682" s="7">
        <f t="shared" ca="1" si="131"/>
        <v>5.3173666666666657</v>
      </c>
      <c r="N682" s="7">
        <f t="shared" ca="1" si="133"/>
        <v>-6.6866666666665964E-2</v>
      </c>
      <c r="O682" s="7">
        <f t="shared" ca="1" si="134"/>
        <v>4.4711511111110167E-3</v>
      </c>
      <c r="P682" s="7">
        <f t="shared" ca="1" si="135"/>
        <v>6.6866666666665964E-2</v>
      </c>
      <c r="Q682" s="25">
        <f t="shared" ca="1" si="136"/>
        <v>1.2735295051264826E-2</v>
      </c>
      <c r="R682" s="26">
        <f t="shared" ca="1" si="132"/>
        <v>-6.6318599363346262E-2</v>
      </c>
      <c r="S682" s="27">
        <f t="shared" ca="1" si="143"/>
        <v>0</v>
      </c>
    </row>
    <row r="683" spans="5:19" x14ac:dyDescent="0.3">
      <c r="E683" s="24">
        <f t="shared" si="137"/>
        <v>682</v>
      </c>
      <c r="F683" s="108">
        <v>44454</v>
      </c>
      <c r="G683" s="109">
        <v>5.1138000000000003</v>
      </c>
      <c r="H683" s="28">
        <f t="shared" si="138"/>
        <v>5.2504999999999997</v>
      </c>
      <c r="I683" s="7">
        <f t="shared" si="139"/>
        <v>-0.13669999999999938</v>
      </c>
      <c r="J683" s="7">
        <f t="shared" si="140"/>
        <v>1.8686889999999831E-2</v>
      </c>
      <c r="K683" s="7">
        <f t="shared" si="141"/>
        <v>0.13669999999999938</v>
      </c>
      <c r="L683" s="25">
        <f t="shared" si="142"/>
        <v>2.6731589033595245E-2</v>
      </c>
      <c r="M683" s="7">
        <f t="shared" ca="1" si="131"/>
        <v>5.2717666666666672</v>
      </c>
      <c r="N683" s="7">
        <f t="shared" ca="1" si="133"/>
        <v>-0.15796666666666681</v>
      </c>
      <c r="O683" s="7">
        <f t="shared" ca="1" si="134"/>
        <v>2.4953467777777825E-2</v>
      </c>
      <c r="P683" s="7">
        <f t="shared" ca="1" si="135"/>
        <v>0.15796666666666681</v>
      </c>
      <c r="Q683" s="25">
        <f t="shared" ca="1" si="136"/>
        <v>3.0890270770594627E-2</v>
      </c>
      <c r="R683" s="26">
        <f t="shared" ca="1" si="132"/>
        <v>-0.15741859936334712</v>
      </c>
      <c r="S683" s="27">
        <f t="shared" ca="1" si="143"/>
        <v>0</v>
      </c>
    </row>
    <row r="684" spans="5:19" x14ac:dyDescent="0.3">
      <c r="E684" s="24">
        <f t="shared" si="137"/>
        <v>683</v>
      </c>
      <c r="F684" s="108">
        <v>44455</v>
      </c>
      <c r="G684" s="109">
        <v>5.1228999999999996</v>
      </c>
      <c r="H684" s="28">
        <f t="shared" si="138"/>
        <v>5.1138000000000003</v>
      </c>
      <c r="I684" s="7">
        <f t="shared" si="139"/>
        <v>9.0999999999992198E-3</v>
      </c>
      <c r="J684" s="7">
        <f t="shared" si="140"/>
        <v>8.2809999999985799E-5</v>
      </c>
      <c r="K684" s="7">
        <f t="shared" si="141"/>
        <v>9.0999999999992198E-3</v>
      </c>
      <c r="L684" s="25">
        <f t="shared" si="142"/>
        <v>1.7763376212690508E-3</v>
      </c>
      <c r="M684" s="7">
        <f t="shared" ca="1" si="131"/>
        <v>5.204933333333333</v>
      </c>
      <c r="N684" s="7">
        <f t="shared" ca="1" si="133"/>
        <v>-8.2033333333333402E-2</v>
      </c>
      <c r="O684" s="7">
        <f t="shared" ca="1" si="134"/>
        <v>6.7294677777777895E-3</v>
      </c>
      <c r="P684" s="7">
        <f t="shared" ca="1" si="135"/>
        <v>8.2033333333333402E-2</v>
      </c>
      <c r="Q684" s="25">
        <f t="shared" ca="1" si="136"/>
        <v>1.6013065516276601E-2</v>
      </c>
      <c r="R684" s="26">
        <f t="shared" ca="1" si="132"/>
        <v>-8.1485266030013701E-2</v>
      </c>
      <c r="S684" s="27">
        <f t="shared" ca="1" si="143"/>
        <v>0</v>
      </c>
    </row>
    <row r="685" spans="5:19" x14ac:dyDescent="0.3">
      <c r="E685" s="24">
        <f t="shared" si="137"/>
        <v>684</v>
      </c>
      <c r="F685" s="108">
        <v>44456</v>
      </c>
      <c r="G685" s="109">
        <v>5.0134999999999996</v>
      </c>
      <c r="H685" s="28">
        <f t="shared" si="138"/>
        <v>5.1228999999999996</v>
      </c>
      <c r="I685" s="7">
        <f t="shared" si="139"/>
        <v>-0.10939999999999994</v>
      </c>
      <c r="J685" s="7">
        <f t="shared" si="140"/>
        <v>1.1968359999999987E-2</v>
      </c>
      <c r="K685" s="7">
        <f t="shared" si="141"/>
        <v>0.10939999999999994</v>
      </c>
      <c r="L685" s="25">
        <f t="shared" si="142"/>
        <v>2.1821083075695611E-2</v>
      </c>
      <c r="M685" s="7">
        <f t="shared" ca="1" si="131"/>
        <v>5.1623999999999999</v>
      </c>
      <c r="N685" s="7">
        <f t="shared" ca="1" si="133"/>
        <v>-0.14890000000000025</v>
      </c>
      <c r="O685" s="7">
        <f t="shared" ca="1" si="134"/>
        <v>2.2171210000000077E-2</v>
      </c>
      <c r="P685" s="7">
        <f t="shared" ca="1" si="135"/>
        <v>0.14890000000000025</v>
      </c>
      <c r="Q685" s="25">
        <f t="shared" ca="1" si="136"/>
        <v>2.9699810511618682E-2</v>
      </c>
      <c r="R685" s="26">
        <f t="shared" ca="1" si="132"/>
        <v>-0.14835193269668057</v>
      </c>
      <c r="S685" s="27">
        <f t="shared" ca="1" si="143"/>
        <v>0</v>
      </c>
    </row>
    <row r="686" spans="5:19" x14ac:dyDescent="0.3">
      <c r="E686" s="24">
        <f t="shared" si="137"/>
        <v>685</v>
      </c>
      <c r="F686" s="108">
        <v>44459</v>
      </c>
      <c r="G686" s="109">
        <v>4.8768000000000002</v>
      </c>
      <c r="H686" s="28">
        <f t="shared" si="138"/>
        <v>5.0134999999999996</v>
      </c>
      <c r="I686" s="7">
        <f t="shared" si="139"/>
        <v>-0.13669999999999938</v>
      </c>
      <c r="J686" s="7">
        <f t="shared" si="140"/>
        <v>1.8686889999999831E-2</v>
      </c>
      <c r="K686" s="7">
        <f t="shared" si="141"/>
        <v>0.13669999999999938</v>
      </c>
      <c r="L686" s="25">
        <f t="shared" si="142"/>
        <v>2.8030675853018244E-2</v>
      </c>
      <c r="M686" s="7">
        <f t="shared" ca="1" si="131"/>
        <v>5.0834000000000001</v>
      </c>
      <c r="N686" s="7">
        <f t="shared" ca="1" si="133"/>
        <v>-0.20659999999999989</v>
      </c>
      <c r="O686" s="7">
        <f t="shared" ca="1" si="134"/>
        <v>4.2683559999999954E-2</v>
      </c>
      <c r="P686" s="7">
        <f t="shared" ca="1" si="135"/>
        <v>0.20659999999999989</v>
      </c>
      <c r="Q686" s="25">
        <f t="shared" ca="1" si="136"/>
        <v>4.2363845144356933E-2</v>
      </c>
      <c r="R686" s="26">
        <f t="shared" ca="1" si="132"/>
        <v>-0.20605193269668021</v>
      </c>
      <c r="S686" s="27">
        <f t="shared" ca="1" si="143"/>
        <v>0</v>
      </c>
    </row>
    <row r="687" spans="5:19" x14ac:dyDescent="0.3">
      <c r="E687" s="24">
        <f t="shared" si="137"/>
        <v>686</v>
      </c>
      <c r="F687" s="108">
        <v>44460</v>
      </c>
      <c r="G687" s="109">
        <v>4.9132999999999996</v>
      </c>
      <c r="H687" s="28">
        <f t="shared" si="138"/>
        <v>4.8768000000000002</v>
      </c>
      <c r="I687" s="7">
        <f t="shared" si="139"/>
        <v>3.6499999999999311E-2</v>
      </c>
      <c r="J687" s="7">
        <f t="shared" si="140"/>
        <v>1.3322499999999498E-3</v>
      </c>
      <c r="K687" s="7">
        <f t="shared" si="141"/>
        <v>3.6499999999999311E-2</v>
      </c>
      <c r="L687" s="25">
        <f t="shared" si="142"/>
        <v>7.428815663606805E-3</v>
      </c>
      <c r="M687" s="7">
        <f t="shared" ca="1" si="131"/>
        <v>5.0043999999999995</v>
      </c>
      <c r="N687" s="7">
        <f t="shared" ca="1" si="133"/>
        <v>-9.1099999999999959E-2</v>
      </c>
      <c r="O687" s="7">
        <f t="shared" ca="1" si="134"/>
        <v>8.2992099999999926E-3</v>
      </c>
      <c r="P687" s="7">
        <f t="shared" ca="1" si="135"/>
        <v>9.1099999999999959E-2</v>
      </c>
      <c r="Q687" s="25">
        <f t="shared" ca="1" si="136"/>
        <v>1.8541509779577872E-2</v>
      </c>
      <c r="R687" s="26">
        <f t="shared" ca="1" si="132"/>
        <v>-9.0551932696680257E-2</v>
      </c>
      <c r="S687" s="27">
        <f t="shared" ca="1" si="143"/>
        <v>0</v>
      </c>
    </row>
    <row r="688" spans="5:19" x14ac:dyDescent="0.3">
      <c r="E688" s="24">
        <f t="shared" si="137"/>
        <v>687</v>
      </c>
      <c r="F688" s="108">
        <v>44461</v>
      </c>
      <c r="G688" s="109">
        <v>5.0682</v>
      </c>
      <c r="H688" s="28">
        <f t="shared" si="138"/>
        <v>4.9132999999999996</v>
      </c>
      <c r="I688" s="7">
        <f t="shared" si="139"/>
        <v>0.15490000000000048</v>
      </c>
      <c r="J688" s="7">
        <f t="shared" si="140"/>
        <v>2.3994010000000149E-2</v>
      </c>
      <c r="K688" s="7">
        <f t="shared" si="141"/>
        <v>0.15490000000000048</v>
      </c>
      <c r="L688" s="25">
        <f t="shared" si="142"/>
        <v>3.0563119056075231E-2</v>
      </c>
      <c r="M688" s="7">
        <f t="shared" ca="1" si="131"/>
        <v>4.9345333333333334</v>
      </c>
      <c r="N688" s="7">
        <f t="shared" ca="1" si="133"/>
        <v>0.1336666666666666</v>
      </c>
      <c r="O688" s="7">
        <f t="shared" ca="1" si="134"/>
        <v>1.7866777777777759E-2</v>
      </c>
      <c r="P688" s="7">
        <f t="shared" ca="1" si="135"/>
        <v>0.1336666666666666</v>
      </c>
      <c r="Q688" s="25">
        <f t="shared" ca="1" si="136"/>
        <v>2.6373597463925379E-2</v>
      </c>
      <c r="R688" s="26">
        <f t="shared" ca="1" si="132"/>
        <v>0.13421473396998629</v>
      </c>
      <c r="S688" s="27">
        <f t="shared" ca="1" si="143"/>
        <v>1</v>
      </c>
    </row>
    <row r="689" spans="5:19" x14ac:dyDescent="0.3">
      <c r="E689" s="24">
        <f t="shared" si="137"/>
        <v>688</v>
      </c>
      <c r="F689" s="108">
        <v>44462</v>
      </c>
      <c r="G689" s="109">
        <v>5.0865</v>
      </c>
      <c r="H689" s="28">
        <f t="shared" si="138"/>
        <v>5.0682</v>
      </c>
      <c r="I689" s="7">
        <f t="shared" si="139"/>
        <v>1.8299999999999983E-2</v>
      </c>
      <c r="J689" s="7">
        <f t="shared" si="140"/>
        <v>3.3488999999999936E-4</v>
      </c>
      <c r="K689" s="7">
        <f t="shared" si="141"/>
        <v>1.8299999999999983E-2</v>
      </c>
      <c r="L689" s="25">
        <f t="shared" si="142"/>
        <v>3.5977587732232345E-3</v>
      </c>
      <c r="M689" s="7">
        <f t="shared" ca="1" si="131"/>
        <v>4.9527666666666663</v>
      </c>
      <c r="N689" s="7">
        <f t="shared" ca="1" si="133"/>
        <v>0.1337333333333337</v>
      </c>
      <c r="O689" s="7">
        <f t="shared" ca="1" si="134"/>
        <v>1.7884604444444542E-2</v>
      </c>
      <c r="P689" s="7">
        <f t="shared" ca="1" si="135"/>
        <v>0.1337333333333337</v>
      </c>
      <c r="Q689" s="25">
        <f t="shared" ca="1" si="136"/>
        <v>2.6291818211605957E-2</v>
      </c>
      <c r="R689" s="26">
        <f t="shared" ca="1" si="132"/>
        <v>0.13428140063665339</v>
      </c>
      <c r="S689" s="27">
        <f t="shared" ca="1" si="143"/>
        <v>0</v>
      </c>
    </row>
    <row r="690" spans="5:19" x14ac:dyDescent="0.3">
      <c r="E690" s="24">
        <f t="shared" si="137"/>
        <v>689</v>
      </c>
      <c r="F690" s="108">
        <v>44463</v>
      </c>
      <c r="G690" s="109">
        <v>5.0865</v>
      </c>
      <c r="H690" s="28">
        <f t="shared" si="138"/>
        <v>5.0865</v>
      </c>
      <c r="I690" s="7">
        <f t="shared" si="139"/>
        <v>0</v>
      </c>
      <c r="J690" s="7">
        <f t="shared" si="140"/>
        <v>0</v>
      </c>
      <c r="K690" s="7">
        <f t="shared" si="141"/>
        <v>0</v>
      </c>
      <c r="L690" s="25">
        <f t="shared" si="142"/>
        <v>0</v>
      </c>
      <c r="M690" s="7">
        <f t="shared" ca="1" si="131"/>
        <v>5.0226666666666668</v>
      </c>
      <c r="N690" s="7">
        <f t="shared" ca="1" si="133"/>
        <v>6.3833333333333186E-2</v>
      </c>
      <c r="O690" s="7">
        <f t="shared" ca="1" si="134"/>
        <v>4.0746944444444259E-3</v>
      </c>
      <c r="P690" s="7">
        <f t="shared" ca="1" si="135"/>
        <v>6.3833333333333186E-2</v>
      </c>
      <c r="Q690" s="25">
        <f t="shared" ca="1" si="136"/>
        <v>1.2549559290933487E-2</v>
      </c>
      <c r="R690" s="26">
        <f t="shared" ca="1" si="132"/>
        <v>6.4381400636652888E-2</v>
      </c>
      <c r="S690" s="27">
        <f t="shared" ca="1" si="143"/>
        <v>0</v>
      </c>
    </row>
    <row r="691" spans="5:19" x14ac:dyDescent="0.3">
      <c r="E691" s="24">
        <f t="shared" si="137"/>
        <v>690</v>
      </c>
      <c r="F691" s="108">
        <v>44466</v>
      </c>
      <c r="G691" s="109">
        <v>5.1319999999999997</v>
      </c>
      <c r="H691" s="28">
        <f t="shared" si="138"/>
        <v>5.0865</v>
      </c>
      <c r="I691" s="7">
        <f t="shared" si="139"/>
        <v>4.5499999999999652E-2</v>
      </c>
      <c r="J691" s="7">
        <f t="shared" si="140"/>
        <v>2.0702499999999684E-3</v>
      </c>
      <c r="K691" s="7">
        <f t="shared" si="141"/>
        <v>4.5499999999999652E-2</v>
      </c>
      <c r="L691" s="25">
        <f t="shared" si="142"/>
        <v>8.8659392049882414E-3</v>
      </c>
      <c r="M691" s="7">
        <f t="shared" ca="1" si="131"/>
        <v>5.0804</v>
      </c>
      <c r="N691" s="7">
        <f t="shared" ca="1" si="133"/>
        <v>5.1599999999999646E-2</v>
      </c>
      <c r="O691" s="7">
        <f t="shared" ca="1" si="134"/>
        <v>2.6625599999999636E-3</v>
      </c>
      <c r="P691" s="7">
        <f t="shared" ca="1" si="135"/>
        <v>5.1599999999999646E-2</v>
      </c>
      <c r="Q691" s="25">
        <f t="shared" ca="1" si="136"/>
        <v>1.0054559625876782E-2</v>
      </c>
      <c r="R691" s="26">
        <f t="shared" ca="1" si="132"/>
        <v>5.2148067303319348E-2</v>
      </c>
      <c r="S691" s="27">
        <f t="shared" ca="1" si="143"/>
        <v>0</v>
      </c>
    </row>
    <row r="692" spans="5:19" x14ac:dyDescent="0.3">
      <c r="E692" s="24">
        <f t="shared" si="137"/>
        <v>691</v>
      </c>
      <c r="F692" s="108">
        <v>44467</v>
      </c>
      <c r="G692" s="109">
        <v>4.9497</v>
      </c>
      <c r="H692" s="28">
        <f t="shared" si="138"/>
        <v>5.1319999999999997</v>
      </c>
      <c r="I692" s="7">
        <f t="shared" si="139"/>
        <v>-0.18229999999999968</v>
      </c>
      <c r="J692" s="7">
        <f t="shared" si="140"/>
        <v>3.3233289999999888E-2</v>
      </c>
      <c r="K692" s="7">
        <f t="shared" si="141"/>
        <v>0.18229999999999968</v>
      </c>
      <c r="L692" s="25">
        <f t="shared" si="142"/>
        <v>3.6830514980705838E-2</v>
      </c>
      <c r="M692" s="7">
        <f t="shared" ca="1" si="131"/>
        <v>5.1016666666666666</v>
      </c>
      <c r="N692" s="7">
        <f t="shared" ca="1" si="133"/>
        <v>-0.15196666666666658</v>
      </c>
      <c r="O692" s="7">
        <f t="shared" ca="1" si="134"/>
        <v>2.3093867777777752E-2</v>
      </c>
      <c r="P692" s="7">
        <f t="shared" ca="1" si="135"/>
        <v>0.15196666666666658</v>
      </c>
      <c r="Q692" s="25">
        <f t="shared" ca="1" si="136"/>
        <v>3.0702197439575446E-2</v>
      </c>
      <c r="R692" s="26">
        <f t="shared" ca="1" si="132"/>
        <v>-0.1514185993633469</v>
      </c>
      <c r="S692" s="27">
        <f t="shared" ca="1" si="143"/>
        <v>1</v>
      </c>
    </row>
    <row r="693" spans="5:19" x14ac:dyDescent="0.3">
      <c r="E693" s="24">
        <f t="shared" si="137"/>
        <v>692</v>
      </c>
      <c r="F693" s="108">
        <v>44468</v>
      </c>
      <c r="G693" s="109">
        <v>4.9497</v>
      </c>
      <c r="H693" s="28">
        <f t="shared" si="138"/>
        <v>4.9497</v>
      </c>
      <c r="I693" s="7">
        <f t="shared" si="139"/>
        <v>0</v>
      </c>
      <c r="J693" s="7">
        <f t="shared" si="140"/>
        <v>0</v>
      </c>
      <c r="K693" s="7">
        <f t="shared" si="141"/>
        <v>0</v>
      </c>
      <c r="L693" s="25">
        <f t="shared" si="142"/>
        <v>0</v>
      </c>
      <c r="M693" s="7">
        <f t="shared" ca="1" si="131"/>
        <v>5.0560666666666663</v>
      </c>
      <c r="N693" s="7">
        <f t="shared" ca="1" si="133"/>
        <v>-0.10636666666666628</v>
      </c>
      <c r="O693" s="7">
        <f t="shared" ca="1" si="134"/>
        <v>1.1313867777777695E-2</v>
      </c>
      <c r="P693" s="7">
        <f t="shared" ca="1" si="135"/>
        <v>0.10636666666666628</v>
      </c>
      <c r="Q693" s="25">
        <f t="shared" ca="1" si="136"/>
        <v>2.1489517883238635E-2</v>
      </c>
      <c r="R693" s="26">
        <f t="shared" ca="1" si="132"/>
        <v>-0.10581859936334657</v>
      </c>
      <c r="S693" s="27">
        <f t="shared" ca="1" si="143"/>
        <v>0</v>
      </c>
    </row>
    <row r="694" spans="5:19" x14ac:dyDescent="0.3">
      <c r="E694" s="24">
        <f t="shared" si="137"/>
        <v>693</v>
      </c>
      <c r="F694" s="108">
        <v>44469</v>
      </c>
      <c r="G694" s="109">
        <v>4.968</v>
      </c>
      <c r="H694" s="28">
        <f t="shared" si="138"/>
        <v>4.9497</v>
      </c>
      <c r="I694" s="7">
        <f t="shared" si="139"/>
        <v>1.8299999999999983E-2</v>
      </c>
      <c r="J694" s="7">
        <f t="shared" si="140"/>
        <v>3.3488999999999936E-4</v>
      </c>
      <c r="K694" s="7">
        <f t="shared" si="141"/>
        <v>1.8299999999999983E-2</v>
      </c>
      <c r="L694" s="25">
        <f t="shared" si="142"/>
        <v>3.6835748792270499E-3</v>
      </c>
      <c r="M694" s="7">
        <f t="shared" ca="1" si="131"/>
        <v>5.0104666666666668</v>
      </c>
      <c r="N694" s="7">
        <f t="shared" ca="1" si="133"/>
        <v>-4.2466666666666875E-2</v>
      </c>
      <c r="O694" s="7">
        <f t="shared" ca="1" si="134"/>
        <v>1.8034177777777954E-3</v>
      </c>
      <c r="P694" s="7">
        <f t="shared" ca="1" si="135"/>
        <v>4.2466666666666875E-2</v>
      </c>
      <c r="Q694" s="25">
        <f t="shared" ca="1" si="136"/>
        <v>8.5480407944176478E-3</v>
      </c>
      <c r="R694" s="26">
        <f t="shared" ca="1" si="132"/>
        <v>-4.1918599363347173E-2</v>
      </c>
      <c r="S694" s="27">
        <f t="shared" ca="1" si="143"/>
        <v>0</v>
      </c>
    </row>
    <row r="695" spans="5:19" x14ac:dyDescent="0.3">
      <c r="E695" s="24">
        <f t="shared" si="137"/>
        <v>694</v>
      </c>
      <c r="F695" s="108">
        <v>44470</v>
      </c>
      <c r="G695" s="109">
        <v>4.9771000000000001</v>
      </c>
      <c r="H695" s="28">
        <f t="shared" si="138"/>
        <v>4.968</v>
      </c>
      <c r="I695" s="7">
        <f t="shared" si="139"/>
        <v>9.100000000000108E-3</v>
      </c>
      <c r="J695" s="7">
        <f t="shared" si="140"/>
        <v>8.2810000000001967E-5</v>
      </c>
      <c r="K695" s="7">
        <f t="shared" si="141"/>
        <v>9.100000000000108E-3</v>
      </c>
      <c r="L695" s="25">
        <f t="shared" si="142"/>
        <v>1.8283739527034033E-3</v>
      </c>
      <c r="M695" s="7">
        <f t="shared" ca="1" si="131"/>
        <v>4.9558</v>
      </c>
      <c r="N695" s="7">
        <f t="shared" ca="1" si="133"/>
        <v>2.1300000000000097E-2</v>
      </c>
      <c r="O695" s="7">
        <f t="shared" ca="1" si="134"/>
        <v>4.5369000000000409E-4</v>
      </c>
      <c r="P695" s="7">
        <f t="shared" ca="1" si="135"/>
        <v>2.1300000000000097E-2</v>
      </c>
      <c r="Q695" s="25">
        <f t="shared" ca="1" si="136"/>
        <v>4.2796005706134286E-3</v>
      </c>
      <c r="R695" s="26">
        <f t="shared" ca="1" si="132"/>
        <v>2.1848067303319799E-2</v>
      </c>
      <c r="S695" s="27">
        <f t="shared" ca="1" si="143"/>
        <v>1</v>
      </c>
    </row>
    <row r="696" spans="5:19" x14ac:dyDescent="0.3">
      <c r="E696" s="24">
        <f t="shared" si="137"/>
        <v>695</v>
      </c>
      <c r="F696" s="108">
        <v>44473</v>
      </c>
      <c r="G696" s="109">
        <v>4.9862000000000002</v>
      </c>
      <c r="H696" s="28">
        <f t="shared" si="138"/>
        <v>4.9771000000000001</v>
      </c>
      <c r="I696" s="7">
        <f t="shared" si="139"/>
        <v>9.100000000000108E-3</v>
      </c>
      <c r="J696" s="7">
        <f t="shared" si="140"/>
        <v>8.2810000000001967E-5</v>
      </c>
      <c r="K696" s="7">
        <f t="shared" si="141"/>
        <v>9.100000000000108E-3</v>
      </c>
      <c r="L696" s="25">
        <f t="shared" si="142"/>
        <v>1.8250371024026528E-3</v>
      </c>
      <c r="M696" s="7">
        <f t="shared" ca="1" si="131"/>
        <v>4.9649333333333336</v>
      </c>
      <c r="N696" s="7">
        <f t="shared" ca="1" si="133"/>
        <v>2.1266666666666545E-2</v>
      </c>
      <c r="O696" s="7">
        <f t="shared" ca="1" si="134"/>
        <v>4.5227111111110596E-4</v>
      </c>
      <c r="P696" s="7">
        <f t="shared" ca="1" si="135"/>
        <v>2.1266666666666545E-2</v>
      </c>
      <c r="Q696" s="25">
        <f t="shared" ca="1" si="136"/>
        <v>4.2651050231973337E-3</v>
      </c>
      <c r="R696" s="26">
        <f t="shared" ca="1" si="132"/>
        <v>2.1814733969986247E-2</v>
      </c>
      <c r="S696" s="27">
        <f t="shared" ca="1" si="143"/>
        <v>0</v>
      </c>
    </row>
    <row r="697" spans="5:19" x14ac:dyDescent="0.3">
      <c r="E697" s="24">
        <f t="shared" si="137"/>
        <v>696</v>
      </c>
      <c r="F697" s="108">
        <v>44474</v>
      </c>
      <c r="G697" s="109">
        <v>5.1593999999999998</v>
      </c>
      <c r="H697" s="28">
        <f t="shared" si="138"/>
        <v>4.9862000000000002</v>
      </c>
      <c r="I697" s="7">
        <f t="shared" si="139"/>
        <v>0.17319999999999958</v>
      </c>
      <c r="J697" s="7">
        <f t="shared" si="140"/>
        <v>2.9998239999999853E-2</v>
      </c>
      <c r="K697" s="7">
        <f t="shared" si="141"/>
        <v>0.17319999999999958</v>
      </c>
      <c r="L697" s="25">
        <f t="shared" si="142"/>
        <v>3.3569794937395737E-2</v>
      </c>
      <c r="M697" s="7">
        <f t="shared" ca="1" si="131"/>
        <v>4.9771000000000001</v>
      </c>
      <c r="N697" s="7">
        <f t="shared" ca="1" si="133"/>
        <v>0.18229999999999968</v>
      </c>
      <c r="O697" s="7">
        <f t="shared" ca="1" si="134"/>
        <v>3.3233289999999888E-2</v>
      </c>
      <c r="P697" s="7">
        <f t="shared" ca="1" si="135"/>
        <v>0.18229999999999968</v>
      </c>
      <c r="Q697" s="25">
        <f t="shared" ca="1" si="136"/>
        <v>3.53335659185176E-2</v>
      </c>
      <c r="R697" s="26">
        <f t="shared" ca="1" si="132"/>
        <v>0.18284806730331937</v>
      </c>
      <c r="S697" s="27">
        <f t="shared" ca="1" si="143"/>
        <v>0</v>
      </c>
    </row>
    <row r="698" spans="5:19" x14ac:dyDescent="0.3">
      <c r="E698" s="24">
        <f t="shared" si="137"/>
        <v>697</v>
      </c>
      <c r="F698" s="108">
        <v>44475</v>
      </c>
      <c r="G698" s="109">
        <v>5.1502999999999997</v>
      </c>
      <c r="H698" s="28">
        <f t="shared" si="138"/>
        <v>5.1593999999999998</v>
      </c>
      <c r="I698" s="7">
        <f t="shared" si="139"/>
        <v>-9.100000000000108E-3</v>
      </c>
      <c r="J698" s="7">
        <f t="shared" si="140"/>
        <v>8.2810000000001967E-5</v>
      </c>
      <c r="K698" s="7">
        <f t="shared" si="141"/>
        <v>9.100000000000108E-3</v>
      </c>
      <c r="L698" s="25">
        <f t="shared" si="142"/>
        <v>1.7668873657845385E-3</v>
      </c>
      <c r="M698" s="7">
        <f t="shared" ca="1" si="131"/>
        <v>5.0408999999999997</v>
      </c>
      <c r="N698" s="7">
        <f t="shared" ca="1" si="133"/>
        <v>0.10939999999999994</v>
      </c>
      <c r="O698" s="7">
        <f t="shared" ca="1" si="134"/>
        <v>1.1968359999999987E-2</v>
      </c>
      <c r="P698" s="7">
        <f t="shared" ca="1" si="135"/>
        <v>0.10939999999999994</v>
      </c>
      <c r="Q698" s="25">
        <f t="shared" ca="1" si="136"/>
        <v>2.12414810787721E-2</v>
      </c>
      <c r="R698" s="26">
        <f t="shared" ca="1" si="132"/>
        <v>0.10994806730331964</v>
      </c>
      <c r="S698" s="27">
        <f t="shared" ca="1" si="143"/>
        <v>0</v>
      </c>
    </row>
    <row r="699" spans="5:19" x14ac:dyDescent="0.3">
      <c r="E699" s="24">
        <f t="shared" si="137"/>
        <v>698</v>
      </c>
      <c r="F699" s="108">
        <v>44476</v>
      </c>
      <c r="G699" s="109">
        <v>5.2596999999999996</v>
      </c>
      <c r="H699" s="28">
        <f t="shared" si="138"/>
        <v>5.1502999999999997</v>
      </c>
      <c r="I699" s="7">
        <f t="shared" si="139"/>
        <v>0.10939999999999994</v>
      </c>
      <c r="J699" s="7">
        <f t="shared" si="140"/>
        <v>1.1968359999999987E-2</v>
      </c>
      <c r="K699" s="7">
        <f t="shared" si="141"/>
        <v>0.10939999999999994</v>
      </c>
      <c r="L699" s="25">
        <f t="shared" si="142"/>
        <v>2.0799665380154753E-2</v>
      </c>
      <c r="M699" s="7">
        <f t="shared" ca="1" si="131"/>
        <v>5.0986333333333329</v>
      </c>
      <c r="N699" s="7">
        <f t="shared" ca="1" si="133"/>
        <v>0.16106666666666669</v>
      </c>
      <c r="O699" s="7">
        <f t="shared" ca="1" si="134"/>
        <v>2.5942471111111119E-2</v>
      </c>
      <c r="P699" s="7">
        <f t="shared" ca="1" si="135"/>
        <v>0.16106666666666669</v>
      </c>
      <c r="Q699" s="25">
        <f t="shared" ca="1" si="136"/>
        <v>3.0622785836961559E-2</v>
      </c>
      <c r="R699" s="26">
        <f t="shared" ca="1" si="132"/>
        <v>0.16161473396998638</v>
      </c>
      <c r="S699" s="27">
        <f t="shared" ca="1" si="143"/>
        <v>0</v>
      </c>
    </row>
    <row r="700" spans="5:19" x14ac:dyDescent="0.3">
      <c r="E700" s="24">
        <f t="shared" si="137"/>
        <v>699</v>
      </c>
      <c r="F700" s="108">
        <v>44477</v>
      </c>
      <c r="G700" s="109">
        <v>5.2869999999999999</v>
      </c>
      <c r="H700" s="28">
        <f t="shared" si="138"/>
        <v>5.2596999999999996</v>
      </c>
      <c r="I700" s="7">
        <f t="shared" si="139"/>
        <v>2.7300000000000324E-2</v>
      </c>
      <c r="J700" s="7">
        <f t="shared" si="140"/>
        <v>7.4529000000001769E-4</v>
      </c>
      <c r="K700" s="7">
        <f t="shared" si="141"/>
        <v>2.7300000000000324E-2</v>
      </c>
      <c r="L700" s="25">
        <f t="shared" si="142"/>
        <v>5.16360885190095E-3</v>
      </c>
      <c r="M700" s="7">
        <f t="shared" ca="1" si="131"/>
        <v>5.1897999999999991</v>
      </c>
      <c r="N700" s="7">
        <f t="shared" ca="1" si="133"/>
        <v>9.7200000000000841E-2</v>
      </c>
      <c r="O700" s="7">
        <f t="shared" ca="1" si="134"/>
        <v>9.4478400000001638E-3</v>
      </c>
      <c r="P700" s="7">
        <f t="shared" ca="1" si="135"/>
        <v>9.7200000000000841E-2</v>
      </c>
      <c r="Q700" s="25">
        <f t="shared" ca="1" si="136"/>
        <v>1.8384717230943984E-2</v>
      </c>
      <c r="R700" s="26">
        <f t="shared" ca="1" si="132"/>
        <v>9.7748067303320543E-2</v>
      </c>
      <c r="S700" s="27">
        <f t="shared" ca="1" si="143"/>
        <v>0</v>
      </c>
    </row>
    <row r="701" spans="5:19" x14ac:dyDescent="0.3">
      <c r="E701" s="24">
        <f t="shared" si="137"/>
        <v>700</v>
      </c>
      <c r="F701" s="108">
        <v>44480</v>
      </c>
      <c r="G701" s="109">
        <v>5.2869999999999999</v>
      </c>
      <c r="H701" s="28">
        <f t="shared" si="138"/>
        <v>5.2869999999999999</v>
      </c>
      <c r="I701" s="7">
        <f t="shared" si="139"/>
        <v>0</v>
      </c>
      <c r="J701" s="7">
        <f t="shared" si="140"/>
        <v>0</v>
      </c>
      <c r="K701" s="7">
        <f t="shared" si="141"/>
        <v>0</v>
      </c>
      <c r="L701" s="25">
        <f t="shared" si="142"/>
        <v>0</v>
      </c>
      <c r="M701" s="7">
        <f t="shared" ca="1" si="131"/>
        <v>5.2323333333333331</v>
      </c>
      <c r="N701" s="7">
        <f t="shared" ca="1" si="133"/>
        <v>5.4666666666666863E-2</v>
      </c>
      <c r="O701" s="7">
        <f t="shared" ca="1" si="134"/>
        <v>2.9884444444444659E-3</v>
      </c>
      <c r="P701" s="7">
        <f t="shared" ca="1" si="135"/>
        <v>5.4666666666666863E-2</v>
      </c>
      <c r="Q701" s="25">
        <f t="shared" ca="1" si="136"/>
        <v>1.0339827249227702E-2</v>
      </c>
      <c r="R701" s="26">
        <f t="shared" ca="1" si="132"/>
        <v>5.5214733969986565E-2</v>
      </c>
      <c r="S701" s="27">
        <f t="shared" ca="1" si="143"/>
        <v>0</v>
      </c>
    </row>
    <row r="702" spans="5:19" x14ac:dyDescent="0.3">
      <c r="E702" s="24">
        <f t="shared" si="137"/>
        <v>701</v>
      </c>
      <c r="F702" s="108">
        <v>44481</v>
      </c>
      <c r="G702" s="109">
        <v>5.2869999999999999</v>
      </c>
      <c r="H702" s="28">
        <f t="shared" si="138"/>
        <v>5.2869999999999999</v>
      </c>
      <c r="I702" s="7">
        <f t="shared" si="139"/>
        <v>0</v>
      </c>
      <c r="J702" s="7">
        <f t="shared" si="140"/>
        <v>0</v>
      </c>
      <c r="K702" s="7">
        <f t="shared" si="141"/>
        <v>0</v>
      </c>
      <c r="L702" s="25">
        <f t="shared" si="142"/>
        <v>0</v>
      </c>
      <c r="M702" s="7">
        <f t="shared" ca="1" si="131"/>
        <v>5.2778999999999998</v>
      </c>
      <c r="N702" s="7">
        <f t="shared" ca="1" si="133"/>
        <v>9.100000000000108E-3</v>
      </c>
      <c r="O702" s="7">
        <f t="shared" ca="1" si="134"/>
        <v>8.2810000000001967E-5</v>
      </c>
      <c r="P702" s="7">
        <f t="shared" ca="1" si="135"/>
        <v>9.100000000000108E-3</v>
      </c>
      <c r="Q702" s="25">
        <f t="shared" ca="1" si="136"/>
        <v>1.7212029506336502E-3</v>
      </c>
      <c r="R702" s="26">
        <f t="shared" ca="1" si="132"/>
        <v>9.6480673033198083E-3</v>
      </c>
      <c r="S702" s="27">
        <f t="shared" ca="1" si="143"/>
        <v>0</v>
      </c>
    </row>
    <row r="703" spans="5:19" x14ac:dyDescent="0.3">
      <c r="E703" s="24">
        <f t="shared" si="137"/>
        <v>702</v>
      </c>
      <c r="F703" s="108">
        <v>44482</v>
      </c>
      <c r="G703" s="109">
        <v>5.3235000000000001</v>
      </c>
      <c r="H703" s="28">
        <f t="shared" si="138"/>
        <v>5.2869999999999999</v>
      </c>
      <c r="I703" s="7">
        <f t="shared" si="139"/>
        <v>3.6500000000000199E-2</v>
      </c>
      <c r="J703" s="7">
        <f t="shared" si="140"/>
        <v>1.3322500000000146E-3</v>
      </c>
      <c r="K703" s="7">
        <f t="shared" si="141"/>
        <v>3.6500000000000199E-2</v>
      </c>
      <c r="L703" s="25">
        <f t="shared" si="142"/>
        <v>6.8563914717761241E-3</v>
      </c>
      <c r="M703" s="7">
        <f t="shared" ca="1" si="131"/>
        <v>5.2869999999999999</v>
      </c>
      <c r="N703" s="7">
        <f t="shared" ca="1" si="133"/>
        <v>3.6500000000000199E-2</v>
      </c>
      <c r="O703" s="7">
        <f t="shared" ca="1" si="134"/>
        <v>1.3322500000000146E-3</v>
      </c>
      <c r="P703" s="7">
        <f t="shared" ca="1" si="135"/>
        <v>3.6500000000000199E-2</v>
      </c>
      <c r="Q703" s="25">
        <f t="shared" ca="1" si="136"/>
        <v>6.8563914717761241E-3</v>
      </c>
      <c r="R703" s="26">
        <f t="shared" ca="1" si="132"/>
        <v>3.7048067303319901E-2</v>
      </c>
      <c r="S703" s="27">
        <f t="shared" ca="1" si="143"/>
        <v>0</v>
      </c>
    </row>
    <row r="704" spans="5:19" x14ac:dyDescent="0.3">
      <c r="E704" s="24">
        <f t="shared" si="137"/>
        <v>703</v>
      </c>
      <c r="F704" s="108">
        <v>44483</v>
      </c>
      <c r="G704" s="109">
        <v>5.4237000000000002</v>
      </c>
      <c r="H704" s="28">
        <f t="shared" si="138"/>
        <v>5.3235000000000001</v>
      </c>
      <c r="I704" s="7">
        <f t="shared" si="139"/>
        <v>0.10020000000000007</v>
      </c>
      <c r="J704" s="7">
        <f t="shared" si="140"/>
        <v>1.0040040000000014E-2</v>
      </c>
      <c r="K704" s="7">
        <f t="shared" si="141"/>
        <v>0.10020000000000007</v>
      </c>
      <c r="L704" s="25">
        <f t="shared" si="142"/>
        <v>1.8474473145638597E-2</v>
      </c>
      <c r="M704" s="7">
        <f t="shared" ca="1" si="131"/>
        <v>5.2991666666666672</v>
      </c>
      <c r="N704" s="7">
        <f t="shared" ca="1" si="133"/>
        <v>0.12453333333333294</v>
      </c>
      <c r="O704" s="7">
        <f t="shared" ca="1" si="134"/>
        <v>1.5508551111111013E-2</v>
      </c>
      <c r="P704" s="7">
        <f t="shared" ca="1" si="135"/>
        <v>0.12453333333333294</v>
      </c>
      <c r="Q704" s="25">
        <f t="shared" ca="1" si="136"/>
        <v>2.2960955313408363E-2</v>
      </c>
      <c r="R704" s="26">
        <f t="shared" ca="1" si="132"/>
        <v>0.12508140063665263</v>
      </c>
      <c r="S704" s="27">
        <f t="shared" ca="1" si="143"/>
        <v>0</v>
      </c>
    </row>
    <row r="705" spans="5:19" x14ac:dyDescent="0.3">
      <c r="E705" s="24">
        <f t="shared" si="137"/>
        <v>704</v>
      </c>
      <c r="F705" s="108">
        <v>44484</v>
      </c>
      <c r="G705" s="109">
        <v>5.3781999999999996</v>
      </c>
      <c r="H705" s="28">
        <f t="shared" si="138"/>
        <v>5.4237000000000002</v>
      </c>
      <c r="I705" s="7">
        <f t="shared" si="139"/>
        <v>-4.550000000000054E-2</v>
      </c>
      <c r="J705" s="7">
        <f t="shared" si="140"/>
        <v>2.070250000000049E-3</v>
      </c>
      <c r="K705" s="7">
        <f t="shared" si="141"/>
        <v>4.550000000000054E-2</v>
      </c>
      <c r="L705" s="25">
        <f t="shared" si="142"/>
        <v>8.4600795805289033E-3</v>
      </c>
      <c r="M705" s="7">
        <f t="shared" ca="1" si="131"/>
        <v>5.3447333333333331</v>
      </c>
      <c r="N705" s="7">
        <f t="shared" ca="1" si="133"/>
        <v>3.3466666666666534E-2</v>
      </c>
      <c r="O705" s="7">
        <f t="shared" ca="1" si="134"/>
        <v>1.1200177777777689E-3</v>
      </c>
      <c r="P705" s="7">
        <f t="shared" ca="1" si="135"/>
        <v>3.3466666666666534E-2</v>
      </c>
      <c r="Q705" s="25">
        <f t="shared" ca="1" si="136"/>
        <v>6.2226519405500979E-3</v>
      </c>
      <c r="R705" s="26">
        <f t="shared" ca="1" si="132"/>
        <v>3.4014733969986236E-2</v>
      </c>
      <c r="S705" s="27">
        <f t="shared" ca="1" si="143"/>
        <v>0</v>
      </c>
    </row>
    <row r="706" spans="5:19" x14ac:dyDescent="0.3">
      <c r="E706" s="24">
        <f t="shared" si="137"/>
        <v>705</v>
      </c>
      <c r="F706" s="108">
        <v>44487</v>
      </c>
      <c r="G706" s="109">
        <v>5.3872999999999998</v>
      </c>
      <c r="H706" s="28">
        <f t="shared" si="138"/>
        <v>5.3781999999999996</v>
      </c>
      <c r="I706" s="7">
        <f t="shared" si="139"/>
        <v>9.100000000000108E-3</v>
      </c>
      <c r="J706" s="7">
        <f t="shared" si="140"/>
        <v>8.2810000000001967E-5</v>
      </c>
      <c r="K706" s="7">
        <f t="shared" si="141"/>
        <v>9.100000000000108E-3</v>
      </c>
      <c r="L706" s="25">
        <f t="shared" si="142"/>
        <v>1.6891578341655575E-3</v>
      </c>
      <c r="M706" s="7">
        <f t="shared" ref="M706:M769" ca="1" si="144">IF(E706&lt;=span,G706,AVERAGE(OFFSET(G706,-span,0,span,1)))</f>
        <v>5.3751333333333333</v>
      </c>
      <c r="N706" s="7">
        <f t="shared" ca="1" si="133"/>
        <v>1.2166666666666437E-2</v>
      </c>
      <c r="O706" s="7">
        <f t="shared" ca="1" si="134"/>
        <v>1.4802777777777218E-4</v>
      </c>
      <c r="P706" s="7">
        <f t="shared" ca="1" si="135"/>
        <v>1.2166666666666437E-2</v>
      </c>
      <c r="Q706" s="25">
        <f t="shared" ca="1" si="136"/>
        <v>2.2583978368879471E-3</v>
      </c>
      <c r="R706" s="26">
        <f t="shared" ref="R706:R769" ca="1" si="145">N706-AVERAGE(ErorrMA)</f>
        <v>1.2714733969986137E-2</v>
      </c>
      <c r="S706" s="27">
        <f t="shared" ca="1" si="143"/>
        <v>0</v>
      </c>
    </row>
    <row r="707" spans="5:19" x14ac:dyDescent="0.3">
      <c r="E707" s="24">
        <f t="shared" si="137"/>
        <v>706</v>
      </c>
      <c r="F707" s="108">
        <v>44488</v>
      </c>
      <c r="G707" s="109">
        <v>5.3326000000000002</v>
      </c>
      <c r="H707" s="28">
        <f t="shared" si="138"/>
        <v>5.3872999999999998</v>
      </c>
      <c r="I707" s="7">
        <f t="shared" si="139"/>
        <v>-5.4699999999999527E-2</v>
      </c>
      <c r="J707" s="7">
        <f t="shared" si="140"/>
        <v>2.9920899999999482E-3</v>
      </c>
      <c r="K707" s="7">
        <f t="shared" si="141"/>
        <v>5.4699999999999527E-2</v>
      </c>
      <c r="L707" s="25">
        <f t="shared" si="142"/>
        <v>1.0257660428308803E-2</v>
      </c>
      <c r="M707" s="7">
        <f t="shared" ca="1" si="144"/>
        <v>5.3963999999999999</v>
      </c>
      <c r="N707" s="7">
        <f t="shared" ref="N707:N770" ca="1" si="146">G707-M707</f>
        <v>-6.3799999999999635E-2</v>
      </c>
      <c r="O707" s="7">
        <f t="shared" ref="O707:O770" ca="1" si="147">N707^2</f>
        <v>4.070439999999953E-3</v>
      </c>
      <c r="P707" s="7">
        <f t="shared" ref="P707:P770" ca="1" si="148">ABS(N707)</f>
        <v>6.3799999999999635E-2</v>
      </c>
      <c r="Q707" s="25">
        <f t="shared" ref="Q707:Q770" ca="1" si="149">P707/G707</f>
        <v>1.1964145069947049E-2</v>
      </c>
      <c r="R707" s="26">
        <f t="shared" ca="1" si="145"/>
        <v>-6.3251932696679933E-2</v>
      </c>
      <c r="S707" s="27">
        <f t="shared" ca="1" si="143"/>
        <v>1</v>
      </c>
    </row>
    <row r="708" spans="5:19" x14ac:dyDescent="0.3">
      <c r="E708" s="24">
        <f t="shared" ref="E708:E771" si="150">E707+1</f>
        <v>707</v>
      </c>
      <c r="F708" s="108">
        <v>44489</v>
      </c>
      <c r="G708" s="109">
        <v>5.3963999999999999</v>
      </c>
      <c r="H708" s="28">
        <f t="shared" ref="H708:H771" si="151">G707</f>
        <v>5.3326000000000002</v>
      </c>
      <c r="I708" s="7">
        <f t="shared" ref="I708:I771" si="152">(G708-H708)</f>
        <v>6.3799999999999635E-2</v>
      </c>
      <c r="J708" s="7">
        <f t="shared" ref="J708:J771" si="153">I708^2</f>
        <v>4.070439999999953E-3</v>
      </c>
      <c r="K708" s="7">
        <f t="shared" ref="K708:K771" si="154">ABS(I708)</f>
        <v>6.3799999999999635E-2</v>
      </c>
      <c r="L708" s="25">
        <f t="shared" ref="L708:L771" si="155">K708/G708</f>
        <v>1.1822696612556452E-2</v>
      </c>
      <c r="M708" s="7">
        <f t="shared" ca="1" si="144"/>
        <v>5.3660333333333332</v>
      </c>
      <c r="N708" s="7">
        <f t="shared" ca="1" si="146"/>
        <v>3.0366666666666653E-2</v>
      </c>
      <c r="O708" s="7">
        <f t="shared" ca="1" si="147"/>
        <v>9.2213444444444361E-4</v>
      </c>
      <c r="P708" s="7">
        <f t="shared" ca="1" si="148"/>
        <v>3.0366666666666653E-2</v>
      </c>
      <c r="Q708" s="25">
        <f t="shared" ca="1" si="149"/>
        <v>5.6272082622983201E-3</v>
      </c>
      <c r="R708" s="26">
        <f t="shared" ca="1" si="145"/>
        <v>3.0914733969986355E-2</v>
      </c>
      <c r="S708" s="27">
        <f t="shared" ref="S708:S771" ca="1" si="156">IF(N707*N708&lt;0,1,0)</f>
        <v>1</v>
      </c>
    </row>
    <row r="709" spans="5:19" x14ac:dyDescent="0.3">
      <c r="E709" s="24">
        <f t="shared" si="150"/>
        <v>708</v>
      </c>
      <c r="F709" s="108">
        <v>44490</v>
      </c>
      <c r="G709" s="109">
        <v>5.4237000000000002</v>
      </c>
      <c r="H709" s="28">
        <f t="shared" si="151"/>
        <v>5.3963999999999999</v>
      </c>
      <c r="I709" s="7">
        <f t="shared" si="152"/>
        <v>2.7300000000000324E-2</v>
      </c>
      <c r="J709" s="7">
        <f t="shared" si="153"/>
        <v>7.4529000000001769E-4</v>
      </c>
      <c r="K709" s="7">
        <f t="shared" si="154"/>
        <v>2.7300000000000324E-2</v>
      </c>
      <c r="L709" s="25">
        <f t="shared" si="155"/>
        <v>5.0334642402788364E-3</v>
      </c>
      <c r="M709" s="7">
        <f t="shared" ca="1" si="144"/>
        <v>5.3720999999999997</v>
      </c>
      <c r="N709" s="7">
        <f t="shared" ca="1" si="146"/>
        <v>5.1600000000000534E-2</v>
      </c>
      <c r="O709" s="7">
        <f t="shared" ca="1" si="147"/>
        <v>2.6625600000000551E-3</v>
      </c>
      <c r="P709" s="7">
        <f t="shared" ca="1" si="148"/>
        <v>5.1600000000000534E-2</v>
      </c>
      <c r="Q709" s="25">
        <f t="shared" ca="1" si="149"/>
        <v>9.5138005420654786E-3</v>
      </c>
      <c r="R709" s="26">
        <f t="shared" ca="1" si="145"/>
        <v>5.2148067303320236E-2</v>
      </c>
      <c r="S709" s="27">
        <f t="shared" ca="1" si="156"/>
        <v>0</v>
      </c>
    </row>
    <row r="710" spans="5:19" x14ac:dyDescent="0.3">
      <c r="E710" s="24">
        <f t="shared" si="150"/>
        <v>709</v>
      </c>
      <c r="F710" s="108">
        <v>44491</v>
      </c>
      <c r="G710" s="109">
        <v>5.3598999999999997</v>
      </c>
      <c r="H710" s="28">
        <f t="shared" si="151"/>
        <v>5.4237000000000002</v>
      </c>
      <c r="I710" s="7">
        <f t="shared" si="152"/>
        <v>-6.3800000000000523E-2</v>
      </c>
      <c r="J710" s="7">
        <f t="shared" si="153"/>
        <v>4.0704400000000666E-3</v>
      </c>
      <c r="K710" s="7">
        <f t="shared" si="154"/>
        <v>6.3800000000000523E-2</v>
      </c>
      <c r="L710" s="25">
        <f t="shared" si="155"/>
        <v>1.1903207149387213E-2</v>
      </c>
      <c r="M710" s="7">
        <f t="shared" ca="1" si="144"/>
        <v>5.3842333333333334</v>
      </c>
      <c r="N710" s="7">
        <f t="shared" ca="1" si="146"/>
        <v>-2.4333333333333762E-2</v>
      </c>
      <c r="O710" s="7">
        <f t="shared" ca="1" si="147"/>
        <v>5.92111111111132E-4</v>
      </c>
      <c r="P710" s="7">
        <f t="shared" ca="1" si="148"/>
        <v>2.4333333333333762E-2</v>
      </c>
      <c r="Q710" s="25">
        <f t="shared" ca="1" si="149"/>
        <v>4.5398856943849259E-3</v>
      </c>
      <c r="R710" s="26">
        <f t="shared" ca="1" si="145"/>
        <v>-2.378526603001406E-2</v>
      </c>
      <c r="S710" s="27">
        <f t="shared" ca="1" si="156"/>
        <v>1</v>
      </c>
    </row>
    <row r="711" spans="5:19" x14ac:dyDescent="0.3">
      <c r="E711" s="24">
        <f t="shared" si="150"/>
        <v>710</v>
      </c>
      <c r="F711" s="108">
        <v>44494</v>
      </c>
      <c r="G711" s="109">
        <v>5.1593999999999998</v>
      </c>
      <c r="H711" s="28">
        <f t="shared" si="151"/>
        <v>5.3598999999999997</v>
      </c>
      <c r="I711" s="7">
        <f t="shared" si="152"/>
        <v>-0.2004999999999999</v>
      </c>
      <c r="J711" s="7">
        <f t="shared" si="153"/>
        <v>4.0200249999999958E-2</v>
      </c>
      <c r="K711" s="7">
        <f t="shared" si="154"/>
        <v>0.2004999999999999</v>
      </c>
      <c r="L711" s="25">
        <f t="shared" si="155"/>
        <v>3.886110788076131E-2</v>
      </c>
      <c r="M711" s="7">
        <f t="shared" ca="1" si="144"/>
        <v>5.3933333333333335</v>
      </c>
      <c r="N711" s="7">
        <f t="shared" ca="1" si="146"/>
        <v>-0.23393333333333377</v>
      </c>
      <c r="O711" s="7">
        <f t="shared" ca="1" si="147"/>
        <v>5.472480444444465E-2</v>
      </c>
      <c r="P711" s="7">
        <f t="shared" ca="1" si="148"/>
        <v>0.23393333333333377</v>
      </c>
      <c r="Q711" s="25">
        <f t="shared" ca="1" si="149"/>
        <v>4.5341189544003908E-2</v>
      </c>
      <c r="R711" s="26">
        <f t="shared" ca="1" si="145"/>
        <v>-0.23338526603001408</v>
      </c>
      <c r="S711" s="27">
        <f t="shared" ca="1" si="156"/>
        <v>0</v>
      </c>
    </row>
    <row r="712" spans="5:19" x14ac:dyDescent="0.3">
      <c r="E712" s="24">
        <f t="shared" si="150"/>
        <v>711</v>
      </c>
      <c r="F712" s="108">
        <v>44495</v>
      </c>
      <c r="G712" s="109">
        <v>5.1958000000000002</v>
      </c>
      <c r="H712" s="28">
        <f t="shared" si="151"/>
        <v>5.1593999999999998</v>
      </c>
      <c r="I712" s="7">
        <f t="shared" si="152"/>
        <v>3.6400000000000432E-2</v>
      </c>
      <c r="J712" s="7">
        <f t="shared" si="153"/>
        <v>1.3249600000000315E-3</v>
      </c>
      <c r="K712" s="7">
        <f t="shared" si="154"/>
        <v>3.6400000000000432E-2</v>
      </c>
      <c r="L712" s="25">
        <f t="shared" si="155"/>
        <v>7.0056584164133401E-3</v>
      </c>
      <c r="M712" s="7">
        <f t="shared" ca="1" si="144"/>
        <v>5.3143333333333329</v>
      </c>
      <c r="N712" s="7">
        <f t="shared" ca="1" si="146"/>
        <v>-0.11853333333333271</v>
      </c>
      <c r="O712" s="7">
        <f t="shared" ca="1" si="147"/>
        <v>1.4050151111110964E-2</v>
      </c>
      <c r="P712" s="7">
        <f t="shared" ca="1" si="148"/>
        <v>0.11853333333333271</v>
      </c>
      <c r="Q712" s="25">
        <f t="shared" ca="1" si="149"/>
        <v>2.2813297920114845E-2</v>
      </c>
      <c r="R712" s="26">
        <f t="shared" ca="1" si="145"/>
        <v>-0.11798526603001301</v>
      </c>
      <c r="S712" s="27">
        <f t="shared" ca="1" si="156"/>
        <v>0</v>
      </c>
    </row>
    <row r="713" spans="5:19" x14ac:dyDescent="0.3">
      <c r="E713" s="24">
        <f t="shared" si="150"/>
        <v>712</v>
      </c>
      <c r="F713" s="108">
        <v>44496</v>
      </c>
      <c r="G713" s="109">
        <v>5.2504999999999997</v>
      </c>
      <c r="H713" s="28">
        <f t="shared" si="151"/>
        <v>5.1958000000000002</v>
      </c>
      <c r="I713" s="7">
        <f t="shared" si="152"/>
        <v>5.4699999999999527E-2</v>
      </c>
      <c r="J713" s="7">
        <f t="shared" si="153"/>
        <v>2.9920899999999482E-3</v>
      </c>
      <c r="K713" s="7">
        <f t="shared" si="154"/>
        <v>5.4699999999999527E-2</v>
      </c>
      <c r="L713" s="25">
        <f t="shared" si="155"/>
        <v>1.0418055423292931E-2</v>
      </c>
      <c r="M713" s="7">
        <f t="shared" ca="1" si="144"/>
        <v>5.2383666666666668</v>
      </c>
      <c r="N713" s="7">
        <f t="shared" ca="1" si="146"/>
        <v>1.2133333333332885E-2</v>
      </c>
      <c r="O713" s="7">
        <f t="shared" ca="1" si="147"/>
        <v>1.4721777777776691E-4</v>
      </c>
      <c r="P713" s="7">
        <f t="shared" ca="1" si="148"/>
        <v>1.2133333333332885E-2</v>
      </c>
      <c r="Q713" s="25">
        <f t="shared" ca="1" si="149"/>
        <v>2.3108910262513828E-3</v>
      </c>
      <c r="R713" s="26">
        <f t="shared" ca="1" si="145"/>
        <v>1.2681400636652585E-2</v>
      </c>
      <c r="S713" s="27">
        <f t="shared" ca="1" si="156"/>
        <v>1</v>
      </c>
    </row>
    <row r="714" spans="5:19" x14ac:dyDescent="0.3">
      <c r="E714" s="24">
        <f t="shared" si="150"/>
        <v>713</v>
      </c>
      <c r="F714" s="108">
        <v>44497</v>
      </c>
      <c r="G714" s="109">
        <v>5.3052000000000001</v>
      </c>
      <c r="H714" s="28">
        <f t="shared" si="151"/>
        <v>5.2504999999999997</v>
      </c>
      <c r="I714" s="7">
        <f t="shared" si="152"/>
        <v>5.4700000000000415E-2</v>
      </c>
      <c r="J714" s="7">
        <f t="shared" si="153"/>
        <v>2.9920900000000453E-3</v>
      </c>
      <c r="K714" s="7">
        <f t="shared" si="154"/>
        <v>5.4700000000000415E-2</v>
      </c>
      <c r="L714" s="25">
        <f t="shared" si="155"/>
        <v>1.0310638618713792E-2</v>
      </c>
      <c r="M714" s="7">
        <f t="shared" ca="1" si="144"/>
        <v>5.2018999999999993</v>
      </c>
      <c r="N714" s="7">
        <f t="shared" ca="1" si="146"/>
        <v>0.10330000000000084</v>
      </c>
      <c r="O714" s="7">
        <f t="shared" ca="1" si="147"/>
        <v>1.0670890000000172E-2</v>
      </c>
      <c r="P714" s="7">
        <f t="shared" ca="1" si="148"/>
        <v>0.10330000000000084</v>
      </c>
      <c r="Q714" s="25">
        <f t="shared" ca="1" si="149"/>
        <v>1.9471461961848908E-2</v>
      </c>
      <c r="R714" s="26">
        <f t="shared" ca="1" si="145"/>
        <v>0.10384806730332054</v>
      </c>
      <c r="S714" s="27">
        <f t="shared" ca="1" si="156"/>
        <v>0</v>
      </c>
    </row>
    <row r="715" spans="5:19" x14ac:dyDescent="0.3">
      <c r="E715" s="24">
        <f t="shared" si="150"/>
        <v>714</v>
      </c>
      <c r="F715" s="108">
        <v>44498</v>
      </c>
      <c r="G715" s="109">
        <v>5.1776</v>
      </c>
      <c r="H715" s="28">
        <f t="shared" si="151"/>
        <v>5.3052000000000001</v>
      </c>
      <c r="I715" s="7">
        <f t="shared" si="152"/>
        <v>-0.12760000000000016</v>
      </c>
      <c r="J715" s="7">
        <f t="shared" si="153"/>
        <v>1.6281760000000041E-2</v>
      </c>
      <c r="K715" s="7">
        <f t="shared" si="154"/>
        <v>0.12760000000000016</v>
      </c>
      <c r="L715" s="25">
        <f t="shared" si="155"/>
        <v>2.4644622991347374E-2</v>
      </c>
      <c r="M715" s="7">
        <f t="shared" ca="1" si="144"/>
        <v>5.2504999999999997</v>
      </c>
      <c r="N715" s="7">
        <f t="shared" ca="1" si="146"/>
        <v>-7.2899999999999743E-2</v>
      </c>
      <c r="O715" s="7">
        <f t="shared" ca="1" si="147"/>
        <v>5.3144099999999622E-3</v>
      </c>
      <c r="P715" s="7">
        <f t="shared" ca="1" si="148"/>
        <v>7.2899999999999743E-2</v>
      </c>
      <c r="Q715" s="25">
        <f t="shared" ca="1" si="149"/>
        <v>1.4079882571075352E-2</v>
      </c>
      <c r="R715" s="26">
        <f t="shared" ca="1" si="145"/>
        <v>-7.2351932696680041E-2</v>
      </c>
      <c r="S715" s="27">
        <f t="shared" ca="1" si="156"/>
        <v>1</v>
      </c>
    </row>
    <row r="716" spans="5:19" x14ac:dyDescent="0.3">
      <c r="E716" s="24">
        <f t="shared" si="150"/>
        <v>715</v>
      </c>
      <c r="F716" s="108">
        <v>44501</v>
      </c>
      <c r="G716" s="109">
        <v>5.1867000000000001</v>
      </c>
      <c r="H716" s="28">
        <f t="shared" si="151"/>
        <v>5.1776</v>
      </c>
      <c r="I716" s="7">
        <f t="shared" si="152"/>
        <v>9.100000000000108E-3</v>
      </c>
      <c r="J716" s="7">
        <f t="shared" si="153"/>
        <v>8.2810000000001967E-5</v>
      </c>
      <c r="K716" s="7">
        <f t="shared" si="154"/>
        <v>9.100000000000108E-3</v>
      </c>
      <c r="L716" s="25">
        <f t="shared" si="155"/>
        <v>1.7544874390267623E-3</v>
      </c>
      <c r="M716" s="7">
        <f t="shared" ca="1" si="144"/>
        <v>5.2444333333333333</v>
      </c>
      <c r="N716" s="7">
        <f t="shared" ca="1" si="146"/>
        <v>-5.7733333333333192E-2</v>
      </c>
      <c r="O716" s="7">
        <f t="shared" ca="1" si="147"/>
        <v>3.3331377777777614E-3</v>
      </c>
      <c r="P716" s="7">
        <f t="shared" ca="1" si="148"/>
        <v>5.7733333333333192E-2</v>
      </c>
      <c r="Q716" s="25">
        <f t="shared" ca="1" si="149"/>
        <v>1.1131033862250216E-2</v>
      </c>
      <c r="R716" s="26">
        <f t="shared" ca="1" si="145"/>
        <v>-5.718526603001349E-2</v>
      </c>
      <c r="S716" s="27">
        <f t="shared" ca="1" si="156"/>
        <v>0</v>
      </c>
    </row>
    <row r="717" spans="5:19" x14ac:dyDescent="0.3">
      <c r="E717" s="24">
        <f t="shared" si="150"/>
        <v>716</v>
      </c>
      <c r="F717" s="108">
        <v>44502</v>
      </c>
      <c r="G717" s="109">
        <v>5.0682</v>
      </c>
      <c r="H717" s="28">
        <f t="shared" si="151"/>
        <v>5.1867000000000001</v>
      </c>
      <c r="I717" s="7">
        <f t="shared" si="152"/>
        <v>-0.11850000000000005</v>
      </c>
      <c r="J717" s="7">
        <f t="shared" si="153"/>
        <v>1.4042250000000011E-2</v>
      </c>
      <c r="K717" s="7">
        <f t="shared" si="154"/>
        <v>0.11850000000000005</v>
      </c>
      <c r="L717" s="25">
        <f t="shared" si="155"/>
        <v>2.3381082040961298E-2</v>
      </c>
      <c r="M717" s="7">
        <f t="shared" ca="1" si="144"/>
        <v>5.2231666666666667</v>
      </c>
      <c r="N717" s="7">
        <f t="shared" ca="1" si="146"/>
        <v>-0.1549666666666667</v>
      </c>
      <c r="O717" s="7">
        <f t="shared" ca="1" si="147"/>
        <v>2.4014667777777787E-2</v>
      </c>
      <c r="P717" s="7">
        <f t="shared" ca="1" si="148"/>
        <v>0.1549666666666667</v>
      </c>
      <c r="Q717" s="25">
        <f t="shared" ca="1" si="149"/>
        <v>3.0576272970022234E-2</v>
      </c>
      <c r="R717" s="26">
        <f t="shared" ca="1" si="145"/>
        <v>-0.15441859936334701</v>
      </c>
      <c r="S717" s="27">
        <f t="shared" ca="1" si="156"/>
        <v>0</v>
      </c>
    </row>
    <row r="718" spans="5:19" x14ac:dyDescent="0.3">
      <c r="E718" s="24">
        <f t="shared" si="150"/>
        <v>717</v>
      </c>
      <c r="F718" s="108">
        <v>44503</v>
      </c>
      <c r="G718" s="109">
        <v>5.2596999999999996</v>
      </c>
      <c r="H718" s="28">
        <f t="shared" si="151"/>
        <v>5.0682</v>
      </c>
      <c r="I718" s="7">
        <f t="shared" si="152"/>
        <v>0.19149999999999956</v>
      </c>
      <c r="J718" s="7">
        <f t="shared" si="153"/>
        <v>3.667224999999983E-2</v>
      </c>
      <c r="K718" s="7">
        <f t="shared" si="154"/>
        <v>0.19149999999999956</v>
      </c>
      <c r="L718" s="25">
        <f t="shared" si="155"/>
        <v>3.6408920660874117E-2</v>
      </c>
      <c r="M718" s="7">
        <f t="shared" ca="1" si="144"/>
        <v>5.144166666666667</v>
      </c>
      <c r="N718" s="7">
        <f t="shared" ca="1" si="146"/>
        <v>0.1155333333333326</v>
      </c>
      <c r="O718" s="7">
        <f t="shared" ca="1" si="147"/>
        <v>1.3347951111110942E-2</v>
      </c>
      <c r="P718" s="7">
        <f t="shared" ca="1" si="148"/>
        <v>0.1155333333333326</v>
      </c>
      <c r="Q718" s="25">
        <f t="shared" ca="1" si="149"/>
        <v>2.1965764840833624E-2</v>
      </c>
      <c r="R718" s="26">
        <f t="shared" ca="1" si="145"/>
        <v>0.1160814006366523</v>
      </c>
      <c r="S718" s="27">
        <f t="shared" ca="1" si="156"/>
        <v>1</v>
      </c>
    </row>
    <row r="719" spans="5:19" x14ac:dyDescent="0.3">
      <c r="E719" s="24">
        <f t="shared" si="150"/>
        <v>718</v>
      </c>
      <c r="F719" s="108">
        <v>44504</v>
      </c>
      <c r="G719" s="109">
        <v>5.2050000000000001</v>
      </c>
      <c r="H719" s="28">
        <f t="shared" si="151"/>
        <v>5.2596999999999996</v>
      </c>
      <c r="I719" s="7">
        <f t="shared" si="152"/>
        <v>-5.4699999999999527E-2</v>
      </c>
      <c r="J719" s="7">
        <f t="shared" si="153"/>
        <v>2.9920899999999482E-3</v>
      </c>
      <c r="K719" s="7">
        <f t="shared" si="154"/>
        <v>5.4699999999999527E-2</v>
      </c>
      <c r="L719" s="25">
        <f t="shared" si="155"/>
        <v>1.0509125840537854E-2</v>
      </c>
      <c r="M719" s="7">
        <f t="shared" ca="1" si="144"/>
        <v>5.1715333333333326</v>
      </c>
      <c r="N719" s="7">
        <f t="shared" ca="1" si="146"/>
        <v>3.3466666666667422E-2</v>
      </c>
      <c r="O719" s="7">
        <f t="shared" ca="1" si="147"/>
        <v>1.1200177777778283E-3</v>
      </c>
      <c r="P719" s="7">
        <f t="shared" ca="1" si="148"/>
        <v>3.3466666666667422E-2</v>
      </c>
      <c r="Q719" s="25">
        <f t="shared" ca="1" si="149"/>
        <v>6.4297150176114166E-3</v>
      </c>
      <c r="R719" s="26">
        <f t="shared" ca="1" si="145"/>
        <v>3.4014733969987124E-2</v>
      </c>
      <c r="S719" s="27">
        <f t="shared" ca="1" si="156"/>
        <v>0</v>
      </c>
    </row>
    <row r="720" spans="5:19" x14ac:dyDescent="0.3">
      <c r="E720" s="24">
        <f t="shared" si="150"/>
        <v>719</v>
      </c>
      <c r="F720" s="108">
        <v>44505</v>
      </c>
      <c r="G720" s="109">
        <v>5.2596999999999996</v>
      </c>
      <c r="H720" s="28">
        <f t="shared" si="151"/>
        <v>5.2050000000000001</v>
      </c>
      <c r="I720" s="7">
        <f t="shared" si="152"/>
        <v>5.4699999999999527E-2</v>
      </c>
      <c r="J720" s="7">
        <f t="shared" si="153"/>
        <v>2.9920899999999482E-3</v>
      </c>
      <c r="K720" s="7">
        <f t="shared" si="154"/>
        <v>5.4699999999999527E-2</v>
      </c>
      <c r="L720" s="25">
        <f t="shared" si="155"/>
        <v>1.0399832690077292E-2</v>
      </c>
      <c r="M720" s="7">
        <f t="shared" ca="1" si="144"/>
        <v>5.1776333333333335</v>
      </c>
      <c r="N720" s="7">
        <f t="shared" ca="1" si="146"/>
        <v>8.2066666666666066E-2</v>
      </c>
      <c r="O720" s="7">
        <f t="shared" ca="1" si="147"/>
        <v>6.7349377777776789E-3</v>
      </c>
      <c r="P720" s="7">
        <f t="shared" ca="1" si="148"/>
        <v>8.2066666666666066E-2</v>
      </c>
      <c r="Q720" s="25">
        <f t="shared" ca="1" si="149"/>
        <v>1.5602917783650413E-2</v>
      </c>
      <c r="R720" s="26">
        <f t="shared" ca="1" si="145"/>
        <v>8.2614733969985768E-2</v>
      </c>
      <c r="S720" s="27">
        <f t="shared" ca="1" si="156"/>
        <v>0</v>
      </c>
    </row>
    <row r="721" spans="5:19" x14ac:dyDescent="0.3">
      <c r="E721" s="24">
        <f t="shared" si="150"/>
        <v>720</v>
      </c>
      <c r="F721" s="108">
        <v>44508</v>
      </c>
      <c r="G721" s="109">
        <v>5.3417000000000003</v>
      </c>
      <c r="H721" s="28">
        <f t="shared" si="151"/>
        <v>5.2596999999999996</v>
      </c>
      <c r="I721" s="7">
        <f t="shared" si="152"/>
        <v>8.2000000000000739E-2</v>
      </c>
      <c r="J721" s="7">
        <f t="shared" si="153"/>
        <v>6.7240000000001214E-3</v>
      </c>
      <c r="K721" s="7">
        <f t="shared" si="154"/>
        <v>8.2000000000000739E-2</v>
      </c>
      <c r="L721" s="25">
        <f t="shared" si="155"/>
        <v>1.5350918247000156E-2</v>
      </c>
      <c r="M721" s="7">
        <f t="shared" ca="1" si="144"/>
        <v>5.2414666666666667</v>
      </c>
      <c r="N721" s="7">
        <f t="shared" ca="1" si="146"/>
        <v>0.10023333333333362</v>
      </c>
      <c r="O721" s="7">
        <f t="shared" ca="1" si="147"/>
        <v>1.0046721111111169E-2</v>
      </c>
      <c r="P721" s="7">
        <f t="shared" ca="1" si="148"/>
        <v>0.10023333333333362</v>
      </c>
      <c r="Q721" s="25">
        <f t="shared" ca="1" si="149"/>
        <v>1.8764313483223247E-2</v>
      </c>
      <c r="R721" s="26">
        <f t="shared" ca="1" si="145"/>
        <v>0.10078140063665332</v>
      </c>
      <c r="S721" s="27">
        <f t="shared" ca="1" si="156"/>
        <v>0</v>
      </c>
    </row>
    <row r="722" spans="5:19" x14ac:dyDescent="0.3">
      <c r="E722" s="24">
        <f t="shared" si="150"/>
        <v>721</v>
      </c>
      <c r="F722" s="108">
        <v>44509</v>
      </c>
      <c r="G722" s="109">
        <v>5.2778999999999998</v>
      </c>
      <c r="H722" s="28">
        <f t="shared" si="151"/>
        <v>5.3417000000000003</v>
      </c>
      <c r="I722" s="7">
        <f t="shared" si="152"/>
        <v>-6.3800000000000523E-2</v>
      </c>
      <c r="J722" s="7">
        <f t="shared" si="153"/>
        <v>4.0704400000000666E-3</v>
      </c>
      <c r="K722" s="7">
        <f t="shared" si="154"/>
        <v>6.3800000000000523E-2</v>
      </c>
      <c r="L722" s="25">
        <f t="shared" si="155"/>
        <v>1.2088141116732133E-2</v>
      </c>
      <c r="M722" s="7">
        <f t="shared" ca="1" si="144"/>
        <v>5.2687999999999997</v>
      </c>
      <c r="N722" s="7">
        <f t="shared" ca="1" si="146"/>
        <v>9.100000000000108E-3</v>
      </c>
      <c r="O722" s="7">
        <f t="shared" ca="1" si="147"/>
        <v>8.2810000000001967E-5</v>
      </c>
      <c r="P722" s="7">
        <f t="shared" ca="1" si="148"/>
        <v>9.100000000000108E-3</v>
      </c>
      <c r="Q722" s="25">
        <f t="shared" ca="1" si="149"/>
        <v>1.7241705981545896E-3</v>
      </c>
      <c r="R722" s="26">
        <f t="shared" ca="1" si="145"/>
        <v>9.6480673033198083E-3</v>
      </c>
      <c r="S722" s="27">
        <f t="shared" ca="1" si="156"/>
        <v>0</v>
      </c>
    </row>
    <row r="723" spans="5:19" x14ac:dyDescent="0.3">
      <c r="E723" s="24">
        <f t="shared" si="150"/>
        <v>722</v>
      </c>
      <c r="F723" s="108">
        <v>44510</v>
      </c>
      <c r="G723" s="109">
        <v>5.1958000000000002</v>
      </c>
      <c r="H723" s="28">
        <f t="shared" si="151"/>
        <v>5.2778999999999998</v>
      </c>
      <c r="I723" s="7">
        <f t="shared" si="152"/>
        <v>-8.2099999999999618E-2</v>
      </c>
      <c r="J723" s="7">
        <f t="shared" si="153"/>
        <v>6.7404099999999372E-3</v>
      </c>
      <c r="K723" s="7">
        <f t="shared" si="154"/>
        <v>8.2099999999999618E-2</v>
      </c>
      <c r="L723" s="25">
        <f t="shared" si="155"/>
        <v>1.5801224065591365E-2</v>
      </c>
      <c r="M723" s="7">
        <f t="shared" ca="1" si="144"/>
        <v>5.2930999999999999</v>
      </c>
      <c r="N723" s="7">
        <f t="shared" ca="1" si="146"/>
        <v>-9.729999999999972E-2</v>
      </c>
      <c r="O723" s="7">
        <f t="shared" ca="1" si="147"/>
        <v>9.467289999999946E-3</v>
      </c>
      <c r="P723" s="7">
        <f t="shared" ca="1" si="148"/>
        <v>9.729999999999972E-2</v>
      </c>
      <c r="Q723" s="25">
        <f t="shared" ca="1" si="149"/>
        <v>1.8726663843873843E-2</v>
      </c>
      <c r="R723" s="26">
        <f t="shared" ca="1" si="145"/>
        <v>-9.6751932696680018E-2</v>
      </c>
      <c r="S723" s="27">
        <f t="shared" ca="1" si="156"/>
        <v>1</v>
      </c>
    </row>
    <row r="724" spans="5:19" x14ac:dyDescent="0.3">
      <c r="E724" s="24">
        <f t="shared" si="150"/>
        <v>723</v>
      </c>
      <c r="F724" s="108">
        <v>44511</v>
      </c>
      <c r="G724" s="109">
        <v>5.2050000000000001</v>
      </c>
      <c r="H724" s="28">
        <f t="shared" si="151"/>
        <v>5.1958000000000002</v>
      </c>
      <c r="I724" s="7">
        <f t="shared" si="152"/>
        <v>9.1999999999998749E-3</v>
      </c>
      <c r="J724" s="7">
        <f t="shared" si="153"/>
        <v>8.4639999999997699E-5</v>
      </c>
      <c r="K724" s="7">
        <f t="shared" si="154"/>
        <v>9.1999999999998749E-3</v>
      </c>
      <c r="L724" s="25">
        <f t="shared" si="155"/>
        <v>1.7675312199807636E-3</v>
      </c>
      <c r="M724" s="7">
        <f t="shared" ca="1" si="144"/>
        <v>5.2717999999999998</v>
      </c>
      <c r="N724" s="7">
        <f t="shared" ca="1" si="146"/>
        <v>-6.6799999999999748E-2</v>
      </c>
      <c r="O724" s="7">
        <f t="shared" ca="1" si="147"/>
        <v>4.4622399999999663E-3</v>
      </c>
      <c r="P724" s="7">
        <f t="shared" ca="1" si="148"/>
        <v>6.6799999999999748E-2</v>
      </c>
      <c r="Q724" s="25">
        <f t="shared" ca="1" si="149"/>
        <v>1.2833813640730019E-2</v>
      </c>
      <c r="R724" s="26">
        <f t="shared" ca="1" si="145"/>
        <v>-6.6251932696680046E-2</v>
      </c>
      <c r="S724" s="27">
        <f t="shared" ca="1" si="156"/>
        <v>0</v>
      </c>
    </row>
    <row r="725" spans="5:19" x14ac:dyDescent="0.3">
      <c r="E725" s="24">
        <f t="shared" si="150"/>
        <v>724</v>
      </c>
      <c r="F725" s="108">
        <v>44512</v>
      </c>
      <c r="G725" s="109">
        <v>5.1776</v>
      </c>
      <c r="H725" s="28">
        <f t="shared" si="151"/>
        <v>5.2050000000000001</v>
      </c>
      <c r="I725" s="7">
        <f t="shared" si="152"/>
        <v>-2.7400000000000091E-2</v>
      </c>
      <c r="J725" s="7">
        <f t="shared" si="153"/>
        <v>7.5076000000000493E-4</v>
      </c>
      <c r="K725" s="7">
        <f t="shared" si="154"/>
        <v>2.7400000000000091E-2</v>
      </c>
      <c r="L725" s="25">
        <f t="shared" si="155"/>
        <v>5.2920271940667665E-3</v>
      </c>
      <c r="M725" s="7">
        <f t="shared" ca="1" si="144"/>
        <v>5.226233333333334</v>
      </c>
      <c r="N725" s="7">
        <f t="shared" ca="1" si="146"/>
        <v>-4.8633333333333972E-2</v>
      </c>
      <c r="O725" s="7">
        <f t="shared" ca="1" si="147"/>
        <v>2.3652011111111731E-3</v>
      </c>
      <c r="P725" s="7">
        <f t="shared" ca="1" si="148"/>
        <v>4.8633333333333972E-2</v>
      </c>
      <c r="Q725" s="25">
        <f t="shared" ca="1" si="149"/>
        <v>9.393026370004243E-3</v>
      </c>
      <c r="R725" s="26">
        <f t="shared" ca="1" si="145"/>
        <v>-4.808526603001427E-2</v>
      </c>
      <c r="S725" s="27">
        <f t="shared" ca="1" si="156"/>
        <v>0</v>
      </c>
    </row>
    <row r="726" spans="5:19" x14ac:dyDescent="0.3">
      <c r="E726" s="24">
        <f t="shared" si="150"/>
        <v>725</v>
      </c>
      <c r="F726" s="108">
        <v>44515</v>
      </c>
      <c r="G726" s="109">
        <v>5.0956000000000001</v>
      </c>
      <c r="H726" s="28">
        <f t="shared" si="151"/>
        <v>5.1776</v>
      </c>
      <c r="I726" s="7">
        <f t="shared" si="152"/>
        <v>-8.1999999999999851E-2</v>
      </c>
      <c r="J726" s="7">
        <f t="shared" si="153"/>
        <v>6.7239999999999757E-3</v>
      </c>
      <c r="K726" s="7">
        <f t="shared" si="154"/>
        <v>8.1999999999999851E-2</v>
      </c>
      <c r="L726" s="25">
        <f t="shared" si="155"/>
        <v>1.6092314938378181E-2</v>
      </c>
      <c r="M726" s="7">
        <f t="shared" ca="1" si="144"/>
        <v>5.1928000000000001</v>
      </c>
      <c r="N726" s="7">
        <f t="shared" ca="1" si="146"/>
        <v>-9.7199999999999953E-2</v>
      </c>
      <c r="O726" s="7">
        <f t="shared" ca="1" si="147"/>
        <v>9.4478399999999903E-3</v>
      </c>
      <c r="P726" s="7">
        <f t="shared" ca="1" si="148"/>
        <v>9.7199999999999953E-2</v>
      </c>
      <c r="Q726" s="25">
        <f t="shared" ca="1" si="149"/>
        <v>1.9075280634272697E-2</v>
      </c>
      <c r="R726" s="26">
        <f t="shared" ca="1" si="145"/>
        <v>-9.6651932696680251E-2</v>
      </c>
      <c r="S726" s="27">
        <f t="shared" ca="1" si="156"/>
        <v>0</v>
      </c>
    </row>
    <row r="727" spans="5:19" x14ac:dyDescent="0.3">
      <c r="E727" s="24">
        <f t="shared" si="150"/>
        <v>726</v>
      </c>
      <c r="F727" s="108">
        <v>44516</v>
      </c>
      <c r="G727" s="109">
        <v>5.0956000000000001</v>
      </c>
      <c r="H727" s="28">
        <f t="shared" si="151"/>
        <v>5.0956000000000001</v>
      </c>
      <c r="I727" s="7">
        <f t="shared" si="152"/>
        <v>0</v>
      </c>
      <c r="J727" s="7">
        <f t="shared" si="153"/>
        <v>0</v>
      </c>
      <c r="K727" s="7">
        <f t="shared" si="154"/>
        <v>0</v>
      </c>
      <c r="L727" s="25">
        <f t="shared" si="155"/>
        <v>0</v>
      </c>
      <c r="M727" s="7">
        <f t="shared" ca="1" si="144"/>
        <v>5.1594000000000007</v>
      </c>
      <c r="N727" s="7">
        <f t="shared" ca="1" si="146"/>
        <v>-6.3800000000000523E-2</v>
      </c>
      <c r="O727" s="7">
        <f t="shared" ca="1" si="147"/>
        <v>4.0704400000000666E-3</v>
      </c>
      <c r="P727" s="7">
        <f t="shared" ca="1" si="148"/>
        <v>6.3800000000000523E-2</v>
      </c>
      <c r="Q727" s="25">
        <f t="shared" ca="1" si="149"/>
        <v>1.2520606013030953E-2</v>
      </c>
      <c r="R727" s="26">
        <f t="shared" ca="1" si="145"/>
        <v>-6.3251932696680821E-2</v>
      </c>
      <c r="S727" s="27">
        <f t="shared" ca="1" si="156"/>
        <v>0</v>
      </c>
    </row>
    <row r="728" spans="5:19" x14ac:dyDescent="0.3">
      <c r="E728" s="24">
        <f t="shared" si="150"/>
        <v>727</v>
      </c>
      <c r="F728" s="108">
        <v>44517</v>
      </c>
      <c r="G728" s="109">
        <v>5.1776</v>
      </c>
      <c r="H728" s="28">
        <f t="shared" si="151"/>
        <v>5.0956000000000001</v>
      </c>
      <c r="I728" s="7">
        <f t="shared" si="152"/>
        <v>8.1999999999999851E-2</v>
      </c>
      <c r="J728" s="7">
        <f t="shared" si="153"/>
        <v>6.7239999999999757E-3</v>
      </c>
      <c r="K728" s="7">
        <f t="shared" si="154"/>
        <v>8.1999999999999851E-2</v>
      </c>
      <c r="L728" s="25">
        <f t="shared" si="155"/>
        <v>1.5837453646477102E-2</v>
      </c>
      <c r="M728" s="7">
        <f t="shared" ca="1" si="144"/>
        <v>5.1229333333333331</v>
      </c>
      <c r="N728" s="7">
        <f t="shared" ca="1" si="146"/>
        <v>5.4666666666666863E-2</v>
      </c>
      <c r="O728" s="7">
        <f t="shared" ca="1" si="147"/>
        <v>2.9884444444444659E-3</v>
      </c>
      <c r="P728" s="7">
        <f t="shared" ca="1" si="148"/>
        <v>5.4666666666666863E-2</v>
      </c>
      <c r="Q728" s="25">
        <f t="shared" ca="1" si="149"/>
        <v>1.0558302430984793E-2</v>
      </c>
      <c r="R728" s="26">
        <f t="shared" ca="1" si="145"/>
        <v>5.5214733969986565E-2</v>
      </c>
      <c r="S728" s="27">
        <f t="shared" ca="1" si="156"/>
        <v>1</v>
      </c>
    </row>
    <row r="729" spans="5:19" x14ac:dyDescent="0.3">
      <c r="E729" s="24">
        <f t="shared" si="150"/>
        <v>728</v>
      </c>
      <c r="F729" s="108">
        <v>44518</v>
      </c>
      <c r="G729" s="109">
        <v>5.3143000000000002</v>
      </c>
      <c r="H729" s="28">
        <f t="shared" si="151"/>
        <v>5.1776</v>
      </c>
      <c r="I729" s="7">
        <f t="shared" si="152"/>
        <v>0.13670000000000027</v>
      </c>
      <c r="J729" s="7">
        <f t="shared" si="153"/>
        <v>1.8686890000000074E-2</v>
      </c>
      <c r="K729" s="7">
        <f t="shared" si="154"/>
        <v>0.13670000000000027</v>
      </c>
      <c r="L729" s="25">
        <f t="shared" si="155"/>
        <v>2.5723049131588405E-2</v>
      </c>
      <c r="M729" s="7">
        <f t="shared" ca="1" si="144"/>
        <v>5.1229333333333331</v>
      </c>
      <c r="N729" s="7">
        <f t="shared" ca="1" si="146"/>
        <v>0.19136666666666713</v>
      </c>
      <c r="O729" s="7">
        <f t="shared" ca="1" si="147"/>
        <v>3.6621201111111286E-2</v>
      </c>
      <c r="P729" s="7">
        <f t="shared" ca="1" si="148"/>
        <v>0.19136666666666713</v>
      </c>
      <c r="Q729" s="25">
        <f t="shared" ca="1" si="149"/>
        <v>3.6009759830394804E-2</v>
      </c>
      <c r="R729" s="26">
        <f t="shared" ca="1" si="145"/>
        <v>0.19191473396998682</v>
      </c>
      <c r="S729" s="27">
        <f t="shared" ca="1" si="156"/>
        <v>0</v>
      </c>
    </row>
    <row r="730" spans="5:19" x14ac:dyDescent="0.3">
      <c r="E730" s="24">
        <f t="shared" si="150"/>
        <v>729</v>
      </c>
      <c r="F730" s="108">
        <v>44519</v>
      </c>
      <c r="G730" s="109">
        <v>5.2961</v>
      </c>
      <c r="H730" s="28">
        <f t="shared" si="151"/>
        <v>5.3143000000000002</v>
      </c>
      <c r="I730" s="7">
        <f t="shared" si="152"/>
        <v>-1.8200000000000216E-2</v>
      </c>
      <c r="J730" s="7">
        <f t="shared" si="153"/>
        <v>3.3124000000000787E-4</v>
      </c>
      <c r="K730" s="7">
        <f t="shared" si="154"/>
        <v>1.8200000000000216E-2</v>
      </c>
      <c r="L730" s="25">
        <f t="shared" si="155"/>
        <v>3.4364910028134316E-3</v>
      </c>
      <c r="M730" s="7">
        <f t="shared" ca="1" si="144"/>
        <v>5.1958333333333329</v>
      </c>
      <c r="N730" s="7">
        <f t="shared" ca="1" si="146"/>
        <v>0.10026666666666717</v>
      </c>
      <c r="O730" s="7">
        <f t="shared" ca="1" si="147"/>
        <v>1.0053404444444546E-2</v>
      </c>
      <c r="P730" s="7">
        <f t="shared" ca="1" si="148"/>
        <v>0.10026666666666717</v>
      </c>
      <c r="Q730" s="25">
        <f t="shared" ca="1" si="149"/>
        <v>1.8932170213301708E-2</v>
      </c>
      <c r="R730" s="26">
        <f t="shared" ca="1" si="145"/>
        <v>0.10081473396998687</v>
      </c>
      <c r="S730" s="27">
        <f t="shared" ca="1" si="156"/>
        <v>0</v>
      </c>
    </row>
    <row r="731" spans="5:19" x14ac:dyDescent="0.3">
      <c r="E731" s="24">
        <f t="shared" si="150"/>
        <v>730</v>
      </c>
      <c r="F731" s="108">
        <v>44522</v>
      </c>
      <c r="G731" s="109">
        <v>5.1776</v>
      </c>
      <c r="H731" s="28">
        <f t="shared" si="151"/>
        <v>5.2961</v>
      </c>
      <c r="I731" s="7">
        <f t="shared" si="152"/>
        <v>-0.11850000000000005</v>
      </c>
      <c r="J731" s="7">
        <f t="shared" si="153"/>
        <v>1.4042250000000011E-2</v>
      </c>
      <c r="K731" s="7">
        <f t="shared" si="154"/>
        <v>0.11850000000000005</v>
      </c>
      <c r="L731" s="25">
        <f t="shared" si="155"/>
        <v>2.288705191594562E-2</v>
      </c>
      <c r="M731" s="7">
        <f t="shared" ca="1" si="144"/>
        <v>5.262666666666667</v>
      </c>
      <c r="N731" s="7">
        <f t="shared" ca="1" si="146"/>
        <v>-8.5066666666667068E-2</v>
      </c>
      <c r="O731" s="7">
        <f t="shared" ca="1" si="147"/>
        <v>7.2363377777778463E-3</v>
      </c>
      <c r="P731" s="7">
        <f t="shared" ca="1" si="148"/>
        <v>8.5066666666667068E-2</v>
      </c>
      <c r="Q731" s="25">
        <f t="shared" ca="1" si="149"/>
        <v>1.6429748660898306E-2</v>
      </c>
      <c r="R731" s="26">
        <f t="shared" ca="1" si="145"/>
        <v>-8.4518599363347366E-2</v>
      </c>
      <c r="S731" s="27">
        <f t="shared" ca="1" si="156"/>
        <v>1</v>
      </c>
    </row>
    <row r="732" spans="5:19" x14ac:dyDescent="0.3">
      <c r="E732" s="24">
        <f t="shared" si="150"/>
        <v>731</v>
      </c>
      <c r="F732" s="108">
        <v>44523</v>
      </c>
      <c r="G732" s="109">
        <v>5.2141000000000002</v>
      </c>
      <c r="H732" s="28">
        <f t="shared" si="151"/>
        <v>5.1776</v>
      </c>
      <c r="I732" s="7">
        <f t="shared" si="152"/>
        <v>3.6500000000000199E-2</v>
      </c>
      <c r="J732" s="7">
        <f t="shared" si="153"/>
        <v>1.3322500000000146E-3</v>
      </c>
      <c r="K732" s="7">
        <f t="shared" si="154"/>
        <v>3.6500000000000199E-2</v>
      </c>
      <c r="L732" s="25">
        <f t="shared" si="155"/>
        <v>7.0002493239485625E-3</v>
      </c>
      <c r="M732" s="7">
        <f t="shared" ca="1" si="144"/>
        <v>5.262666666666667</v>
      </c>
      <c r="N732" s="7">
        <f t="shared" ca="1" si="146"/>
        <v>-4.8566666666666869E-2</v>
      </c>
      <c r="O732" s="7">
        <f t="shared" ca="1" si="147"/>
        <v>2.358721111111131E-3</v>
      </c>
      <c r="P732" s="7">
        <f t="shared" ca="1" si="148"/>
        <v>4.8566666666666869E-2</v>
      </c>
      <c r="Q732" s="25">
        <f t="shared" ca="1" si="149"/>
        <v>9.3144869999936455E-3</v>
      </c>
      <c r="R732" s="26">
        <f t="shared" ca="1" si="145"/>
        <v>-4.8018599363347167E-2</v>
      </c>
      <c r="S732" s="27">
        <f t="shared" ca="1" si="156"/>
        <v>0</v>
      </c>
    </row>
    <row r="733" spans="5:19" x14ac:dyDescent="0.3">
      <c r="E733" s="24">
        <f t="shared" si="150"/>
        <v>732</v>
      </c>
      <c r="F733" s="108">
        <v>44524</v>
      </c>
      <c r="G733" s="109">
        <v>5.2504999999999997</v>
      </c>
      <c r="H733" s="28">
        <f t="shared" si="151"/>
        <v>5.2141000000000002</v>
      </c>
      <c r="I733" s="7">
        <f t="shared" si="152"/>
        <v>3.6399999999999544E-2</v>
      </c>
      <c r="J733" s="7">
        <f t="shared" si="153"/>
        <v>1.3249599999999669E-3</v>
      </c>
      <c r="K733" s="7">
        <f t="shared" si="154"/>
        <v>3.6399999999999544E-2</v>
      </c>
      <c r="L733" s="25">
        <f t="shared" si="155"/>
        <v>6.9326730787543176E-3</v>
      </c>
      <c r="M733" s="7">
        <f t="shared" ca="1" si="144"/>
        <v>5.2292666666666667</v>
      </c>
      <c r="N733" s="7">
        <f t="shared" ca="1" si="146"/>
        <v>2.1233333333332993E-2</v>
      </c>
      <c r="O733" s="7">
        <f t="shared" ca="1" si="147"/>
        <v>4.5085444444442998E-4</v>
      </c>
      <c r="P733" s="7">
        <f t="shared" ca="1" si="148"/>
        <v>2.1233333333332993E-2</v>
      </c>
      <c r="Q733" s="25">
        <f t="shared" ca="1" si="149"/>
        <v>4.0440592959400043E-3</v>
      </c>
      <c r="R733" s="26">
        <f t="shared" ca="1" si="145"/>
        <v>2.1781400636652695E-2</v>
      </c>
      <c r="S733" s="27">
        <f t="shared" ca="1" si="156"/>
        <v>1</v>
      </c>
    </row>
    <row r="734" spans="5:19" x14ac:dyDescent="0.3">
      <c r="E734" s="24">
        <f t="shared" si="150"/>
        <v>733</v>
      </c>
      <c r="F734" s="108">
        <v>44526</v>
      </c>
      <c r="G734" s="109">
        <v>5.0590999999999999</v>
      </c>
      <c r="H734" s="28">
        <f t="shared" si="151"/>
        <v>5.2504999999999997</v>
      </c>
      <c r="I734" s="7">
        <f t="shared" si="152"/>
        <v>-0.19139999999999979</v>
      </c>
      <c r="J734" s="7">
        <f t="shared" si="153"/>
        <v>3.6633959999999924E-2</v>
      </c>
      <c r="K734" s="7">
        <f t="shared" si="154"/>
        <v>0.19139999999999979</v>
      </c>
      <c r="L734" s="25">
        <f t="shared" si="155"/>
        <v>3.7832816113537941E-2</v>
      </c>
      <c r="M734" s="7">
        <f t="shared" ca="1" si="144"/>
        <v>5.2140666666666666</v>
      </c>
      <c r="N734" s="7">
        <f t="shared" ca="1" si="146"/>
        <v>-0.1549666666666667</v>
      </c>
      <c r="O734" s="7">
        <f t="shared" ca="1" si="147"/>
        <v>2.4014667777777787E-2</v>
      </c>
      <c r="P734" s="7">
        <f t="shared" ca="1" si="148"/>
        <v>0.1549666666666667</v>
      </c>
      <c r="Q734" s="25">
        <f t="shared" ca="1" si="149"/>
        <v>3.0631271701817852E-2</v>
      </c>
      <c r="R734" s="26">
        <f t="shared" ca="1" si="145"/>
        <v>-0.15441859936334701</v>
      </c>
      <c r="S734" s="27">
        <f t="shared" ca="1" si="156"/>
        <v>1</v>
      </c>
    </row>
    <row r="735" spans="5:19" x14ac:dyDescent="0.3">
      <c r="E735" s="24">
        <f t="shared" si="150"/>
        <v>734</v>
      </c>
      <c r="F735" s="108">
        <v>44529</v>
      </c>
      <c r="G735" s="109">
        <v>5.1228999999999996</v>
      </c>
      <c r="H735" s="28">
        <f t="shared" si="151"/>
        <v>5.0590999999999999</v>
      </c>
      <c r="I735" s="7">
        <f t="shared" si="152"/>
        <v>6.3799999999999635E-2</v>
      </c>
      <c r="J735" s="7">
        <f t="shared" si="153"/>
        <v>4.070439999999953E-3</v>
      </c>
      <c r="K735" s="7">
        <f t="shared" si="154"/>
        <v>6.3799999999999635E-2</v>
      </c>
      <c r="L735" s="25">
        <f t="shared" si="155"/>
        <v>1.2453883542524672E-2</v>
      </c>
      <c r="M735" s="7">
        <f t="shared" ca="1" si="144"/>
        <v>5.1745666666666672</v>
      </c>
      <c r="N735" s="7">
        <f t="shared" ca="1" si="146"/>
        <v>-5.1666666666667638E-2</v>
      </c>
      <c r="O735" s="7">
        <f t="shared" ca="1" si="147"/>
        <v>2.669444444444545E-3</v>
      </c>
      <c r="P735" s="7">
        <f t="shared" ca="1" si="148"/>
        <v>5.1666666666667638E-2</v>
      </c>
      <c r="Q735" s="25">
        <f t="shared" ca="1" si="149"/>
        <v>1.0085433380832662E-2</v>
      </c>
      <c r="R735" s="26">
        <f t="shared" ca="1" si="145"/>
        <v>-5.1118599363347936E-2</v>
      </c>
      <c r="S735" s="27">
        <f t="shared" ca="1" si="156"/>
        <v>0</v>
      </c>
    </row>
    <row r="736" spans="5:19" x14ac:dyDescent="0.3">
      <c r="E736" s="24">
        <f t="shared" si="150"/>
        <v>735</v>
      </c>
      <c r="F736" s="108">
        <v>44530</v>
      </c>
      <c r="G736" s="109">
        <v>5.1047000000000002</v>
      </c>
      <c r="H736" s="28">
        <f t="shared" si="151"/>
        <v>5.1228999999999996</v>
      </c>
      <c r="I736" s="7">
        <f t="shared" si="152"/>
        <v>-1.8199999999999328E-2</v>
      </c>
      <c r="J736" s="7">
        <f t="shared" si="153"/>
        <v>3.3123999999997556E-4</v>
      </c>
      <c r="K736" s="7">
        <f t="shared" si="154"/>
        <v>1.8199999999999328E-2</v>
      </c>
      <c r="L736" s="25">
        <f t="shared" si="155"/>
        <v>3.5653417438829562E-3</v>
      </c>
      <c r="M736" s="7">
        <f t="shared" ca="1" si="144"/>
        <v>5.1441666666666661</v>
      </c>
      <c r="N736" s="7">
        <f t="shared" ca="1" si="146"/>
        <v>-3.9466666666665873E-2</v>
      </c>
      <c r="O736" s="7">
        <f t="shared" ca="1" si="147"/>
        <v>1.5576177777777151E-3</v>
      </c>
      <c r="P736" s="7">
        <f t="shared" ca="1" si="148"/>
        <v>3.9466666666665873E-2</v>
      </c>
      <c r="Q736" s="25">
        <f t="shared" ca="1" si="149"/>
        <v>7.7314370416803873E-3</v>
      </c>
      <c r="R736" s="26">
        <f t="shared" ca="1" si="145"/>
        <v>-3.8918599363346171E-2</v>
      </c>
      <c r="S736" s="27">
        <f t="shared" ca="1" si="156"/>
        <v>0</v>
      </c>
    </row>
    <row r="737" spans="5:19" x14ac:dyDescent="0.3">
      <c r="E737" s="24">
        <f t="shared" si="150"/>
        <v>736</v>
      </c>
      <c r="F737" s="108">
        <v>44531</v>
      </c>
      <c r="G737" s="109">
        <v>5.0682</v>
      </c>
      <c r="H737" s="28">
        <f t="shared" si="151"/>
        <v>5.1047000000000002</v>
      </c>
      <c r="I737" s="7">
        <f t="shared" si="152"/>
        <v>-3.6500000000000199E-2</v>
      </c>
      <c r="J737" s="7">
        <f t="shared" si="153"/>
        <v>1.3322500000000146E-3</v>
      </c>
      <c r="K737" s="7">
        <f t="shared" si="154"/>
        <v>3.6500000000000199E-2</v>
      </c>
      <c r="L737" s="25">
        <f t="shared" si="155"/>
        <v>7.2017678860345291E-3</v>
      </c>
      <c r="M737" s="7">
        <f t="shared" ca="1" si="144"/>
        <v>5.0955666666666666</v>
      </c>
      <c r="N737" s="7">
        <f t="shared" ca="1" si="146"/>
        <v>-2.7366666666666539E-2</v>
      </c>
      <c r="O737" s="7">
        <f t="shared" ca="1" si="147"/>
        <v>7.4893444444443745E-4</v>
      </c>
      <c r="P737" s="7">
        <f t="shared" ca="1" si="148"/>
        <v>2.7366666666666539E-2</v>
      </c>
      <c r="Q737" s="25">
        <f t="shared" ca="1" si="149"/>
        <v>5.3996816752824549E-3</v>
      </c>
      <c r="R737" s="26">
        <f t="shared" ca="1" si="145"/>
        <v>-2.6818599363346837E-2</v>
      </c>
      <c r="S737" s="27">
        <f t="shared" ca="1" si="156"/>
        <v>0</v>
      </c>
    </row>
    <row r="738" spans="5:19" x14ac:dyDescent="0.3">
      <c r="E738" s="24">
        <f t="shared" si="150"/>
        <v>737</v>
      </c>
      <c r="F738" s="108">
        <v>44532</v>
      </c>
      <c r="G738" s="109">
        <v>5.2323000000000004</v>
      </c>
      <c r="H738" s="28">
        <f t="shared" si="151"/>
        <v>5.0682</v>
      </c>
      <c r="I738" s="7">
        <f t="shared" si="152"/>
        <v>0.16410000000000036</v>
      </c>
      <c r="J738" s="7">
        <f t="shared" si="153"/>
        <v>2.6928810000000115E-2</v>
      </c>
      <c r="K738" s="7">
        <f t="shared" si="154"/>
        <v>0.16410000000000036</v>
      </c>
      <c r="L738" s="25">
        <f t="shared" si="155"/>
        <v>3.1362880568774794E-2</v>
      </c>
      <c r="M738" s="7">
        <f t="shared" ca="1" si="144"/>
        <v>5.0986000000000002</v>
      </c>
      <c r="N738" s="7">
        <f t="shared" ca="1" si="146"/>
        <v>0.13370000000000015</v>
      </c>
      <c r="O738" s="7">
        <f t="shared" ca="1" si="147"/>
        <v>1.7875690000000041E-2</v>
      </c>
      <c r="P738" s="7">
        <f t="shared" ca="1" si="148"/>
        <v>0.13370000000000015</v>
      </c>
      <c r="Q738" s="25">
        <f t="shared" ca="1" si="149"/>
        <v>2.5552816161152868E-2</v>
      </c>
      <c r="R738" s="26">
        <f t="shared" ca="1" si="145"/>
        <v>0.13424806730331984</v>
      </c>
      <c r="S738" s="27">
        <f t="shared" ca="1" si="156"/>
        <v>1</v>
      </c>
    </row>
    <row r="739" spans="5:19" x14ac:dyDescent="0.3">
      <c r="E739" s="24">
        <f t="shared" si="150"/>
        <v>738</v>
      </c>
      <c r="F739" s="108">
        <v>44533</v>
      </c>
      <c r="G739" s="109">
        <v>5.1593999999999998</v>
      </c>
      <c r="H739" s="28">
        <f t="shared" si="151"/>
        <v>5.2323000000000004</v>
      </c>
      <c r="I739" s="7">
        <f t="shared" si="152"/>
        <v>-7.2900000000000631E-2</v>
      </c>
      <c r="J739" s="7">
        <f t="shared" si="153"/>
        <v>5.3144100000000923E-3</v>
      </c>
      <c r="K739" s="7">
        <f t="shared" si="154"/>
        <v>7.2900000000000631E-2</v>
      </c>
      <c r="L739" s="25">
        <f t="shared" si="155"/>
        <v>1.4129549947668456E-2</v>
      </c>
      <c r="M739" s="7">
        <f t="shared" ca="1" si="144"/>
        <v>5.1350666666666669</v>
      </c>
      <c r="N739" s="7">
        <f t="shared" ca="1" si="146"/>
        <v>2.4333333333332874E-2</v>
      </c>
      <c r="O739" s="7">
        <f t="shared" ca="1" si="147"/>
        <v>5.9211111111108874E-4</v>
      </c>
      <c r="P739" s="7">
        <f t="shared" ca="1" si="148"/>
        <v>2.4333333333332874E-2</v>
      </c>
      <c r="Q739" s="25">
        <f t="shared" ca="1" si="149"/>
        <v>4.7163106821205714E-3</v>
      </c>
      <c r="R739" s="26">
        <f t="shared" ca="1" si="145"/>
        <v>2.4881400636652576E-2</v>
      </c>
      <c r="S739" s="27">
        <f t="shared" ca="1" si="156"/>
        <v>0</v>
      </c>
    </row>
    <row r="740" spans="5:19" x14ac:dyDescent="0.3">
      <c r="E740" s="24">
        <f t="shared" si="150"/>
        <v>739</v>
      </c>
      <c r="F740" s="108">
        <v>44536</v>
      </c>
      <c r="G740" s="109">
        <v>5.1867000000000001</v>
      </c>
      <c r="H740" s="28">
        <f t="shared" si="151"/>
        <v>5.1593999999999998</v>
      </c>
      <c r="I740" s="7">
        <f t="shared" si="152"/>
        <v>2.7300000000000324E-2</v>
      </c>
      <c r="J740" s="7">
        <f t="shared" si="153"/>
        <v>7.4529000000001769E-4</v>
      </c>
      <c r="K740" s="7">
        <f t="shared" si="154"/>
        <v>2.7300000000000324E-2</v>
      </c>
      <c r="L740" s="25">
        <f t="shared" si="155"/>
        <v>5.2634623170802865E-3</v>
      </c>
      <c r="M740" s="7">
        <f t="shared" ca="1" si="144"/>
        <v>5.1532999999999998</v>
      </c>
      <c r="N740" s="7">
        <f t="shared" ca="1" si="146"/>
        <v>3.3400000000000318E-2</v>
      </c>
      <c r="O740" s="7">
        <f t="shared" ca="1" si="147"/>
        <v>1.1155600000000213E-3</v>
      </c>
      <c r="P740" s="7">
        <f t="shared" ca="1" si="148"/>
        <v>3.3400000000000318E-2</v>
      </c>
      <c r="Q740" s="25">
        <f t="shared" ca="1" si="149"/>
        <v>6.4395473036806287E-3</v>
      </c>
      <c r="R740" s="26">
        <f t="shared" ca="1" si="145"/>
        <v>3.394806730332002E-2</v>
      </c>
      <c r="S740" s="27">
        <f t="shared" ca="1" si="156"/>
        <v>0</v>
      </c>
    </row>
    <row r="741" spans="5:19" x14ac:dyDescent="0.3">
      <c r="E741" s="24">
        <f t="shared" si="150"/>
        <v>740</v>
      </c>
      <c r="F741" s="108">
        <v>44537</v>
      </c>
      <c r="G741" s="109">
        <v>5.3781999999999996</v>
      </c>
      <c r="H741" s="28">
        <f t="shared" si="151"/>
        <v>5.1867000000000001</v>
      </c>
      <c r="I741" s="7">
        <f t="shared" si="152"/>
        <v>0.19149999999999956</v>
      </c>
      <c r="J741" s="7">
        <f t="shared" si="153"/>
        <v>3.667224999999983E-2</v>
      </c>
      <c r="K741" s="7">
        <f t="shared" si="154"/>
        <v>0.19149999999999956</v>
      </c>
      <c r="L741" s="25">
        <f t="shared" si="155"/>
        <v>3.560670856420356E-2</v>
      </c>
      <c r="M741" s="7">
        <f t="shared" ca="1" si="144"/>
        <v>5.1928000000000001</v>
      </c>
      <c r="N741" s="7">
        <f t="shared" ca="1" si="146"/>
        <v>0.18539999999999957</v>
      </c>
      <c r="O741" s="7">
        <f t="shared" ca="1" si="147"/>
        <v>3.437315999999984E-2</v>
      </c>
      <c r="P741" s="7">
        <f t="shared" ca="1" si="148"/>
        <v>0.18539999999999957</v>
      </c>
      <c r="Q741" s="25">
        <f t="shared" ca="1" si="149"/>
        <v>3.4472500092967831E-2</v>
      </c>
      <c r="R741" s="26">
        <f t="shared" ca="1" si="145"/>
        <v>0.18594806730331925</v>
      </c>
      <c r="S741" s="27">
        <f t="shared" ca="1" si="156"/>
        <v>0</v>
      </c>
    </row>
    <row r="742" spans="5:19" x14ac:dyDescent="0.3">
      <c r="E742" s="24">
        <f t="shared" si="150"/>
        <v>741</v>
      </c>
      <c r="F742" s="108">
        <v>44538</v>
      </c>
      <c r="G742" s="109">
        <v>5.3417000000000003</v>
      </c>
      <c r="H742" s="28">
        <f t="shared" si="151"/>
        <v>5.3781999999999996</v>
      </c>
      <c r="I742" s="7">
        <f t="shared" si="152"/>
        <v>-3.6499999999999311E-2</v>
      </c>
      <c r="J742" s="7">
        <f t="shared" si="153"/>
        <v>1.3322499999999498E-3</v>
      </c>
      <c r="K742" s="7">
        <f t="shared" si="154"/>
        <v>3.6499999999999311E-2</v>
      </c>
      <c r="L742" s="25">
        <f t="shared" si="155"/>
        <v>6.8330306831157327E-3</v>
      </c>
      <c r="M742" s="7">
        <f t="shared" ca="1" si="144"/>
        <v>5.2414333333333332</v>
      </c>
      <c r="N742" s="7">
        <f t="shared" ca="1" si="146"/>
        <v>0.10026666666666717</v>
      </c>
      <c r="O742" s="7">
        <f t="shared" ca="1" si="147"/>
        <v>1.0053404444444546E-2</v>
      </c>
      <c r="P742" s="7">
        <f t="shared" ca="1" si="148"/>
        <v>0.10026666666666717</v>
      </c>
      <c r="Q742" s="25">
        <f t="shared" ca="1" si="149"/>
        <v>1.87705536938928E-2</v>
      </c>
      <c r="R742" s="26">
        <f t="shared" ca="1" si="145"/>
        <v>0.10081473396998687</v>
      </c>
      <c r="S742" s="27">
        <f t="shared" ca="1" si="156"/>
        <v>0</v>
      </c>
    </row>
    <row r="743" spans="5:19" x14ac:dyDescent="0.3">
      <c r="E743" s="24">
        <f t="shared" si="150"/>
        <v>742</v>
      </c>
      <c r="F743" s="108">
        <v>44539</v>
      </c>
      <c r="G743" s="109">
        <v>5.4602000000000004</v>
      </c>
      <c r="H743" s="28">
        <f t="shared" si="151"/>
        <v>5.3417000000000003</v>
      </c>
      <c r="I743" s="7">
        <f t="shared" si="152"/>
        <v>0.11850000000000005</v>
      </c>
      <c r="J743" s="7">
        <f t="shared" si="153"/>
        <v>1.4042250000000011E-2</v>
      </c>
      <c r="K743" s="7">
        <f t="shared" si="154"/>
        <v>0.11850000000000005</v>
      </c>
      <c r="L743" s="25">
        <f t="shared" si="155"/>
        <v>2.1702501739863017E-2</v>
      </c>
      <c r="M743" s="7">
        <f t="shared" ca="1" si="144"/>
        <v>5.3022</v>
      </c>
      <c r="N743" s="7">
        <f t="shared" ca="1" si="146"/>
        <v>0.15800000000000036</v>
      </c>
      <c r="O743" s="7">
        <f t="shared" ca="1" si="147"/>
        <v>2.4964000000000115E-2</v>
      </c>
      <c r="P743" s="7">
        <f t="shared" ca="1" si="148"/>
        <v>0.15800000000000036</v>
      </c>
      <c r="Q743" s="25">
        <f t="shared" ca="1" si="149"/>
        <v>2.8936668986484077E-2</v>
      </c>
      <c r="R743" s="26">
        <f t="shared" ca="1" si="145"/>
        <v>0.15854806730332005</v>
      </c>
      <c r="S743" s="27">
        <f t="shared" ca="1" si="156"/>
        <v>0</v>
      </c>
    </row>
    <row r="744" spans="5:19" x14ac:dyDescent="0.3">
      <c r="E744" s="24">
        <f t="shared" si="150"/>
        <v>743</v>
      </c>
      <c r="F744" s="108">
        <v>44540</v>
      </c>
      <c r="G744" s="109">
        <v>5.4874999999999998</v>
      </c>
      <c r="H744" s="28">
        <f t="shared" si="151"/>
        <v>5.4602000000000004</v>
      </c>
      <c r="I744" s="7">
        <f t="shared" si="152"/>
        <v>2.7299999999999436E-2</v>
      </c>
      <c r="J744" s="7">
        <f t="shared" si="153"/>
        <v>7.4528999999996922E-4</v>
      </c>
      <c r="K744" s="7">
        <f t="shared" si="154"/>
        <v>2.7299999999999436E-2</v>
      </c>
      <c r="L744" s="25">
        <f t="shared" si="155"/>
        <v>4.9749430523916968E-3</v>
      </c>
      <c r="M744" s="7">
        <f t="shared" ca="1" si="144"/>
        <v>5.3933666666666662</v>
      </c>
      <c r="N744" s="7">
        <f t="shared" ca="1" si="146"/>
        <v>9.4133333333333624E-2</v>
      </c>
      <c r="O744" s="7">
        <f t="shared" ca="1" si="147"/>
        <v>8.8610844444444985E-3</v>
      </c>
      <c r="P744" s="7">
        <f t="shared" ca="1" si="148"/>
        <v>9.4133333333333624E-2</v>
      </c>
      <c r="Q744" s="25">
        <f t="shared" ca="1" si="149"/>
        <v>1.7154138192862621E-2</v>
      </c>
      <c r="R744" s="26">
        <f t="shared" ca="1" si="145"/>
        <v>9.4681400636653326E-2</v>
      </c>
      <c r="S744" s="27">
        <f t="shared" ca="1" si="156"/>
        <v>0</v>
      </c>
    </row>
    <row r="745" spans="5:19" x14ac:dyDescent="0.3">
      <c r="E745" s="24">
        <f t="shared" si="150"/>
        <v>744</v>
      </c>
      <c r="F745" s="108">
        <v>44543</v>
      </c>
      <c r="G745" s="109">
        <v>5.4511000000000003</v>
      </c>
      <c r="H745" s="28">
        <f t="shared" si="151"/>
        <v>5.4874999999999998</v>
      </c>
      <c r="I745" s="7">
        <f t="shared" si="152"/>
        <v>-3.6399999999999544E-2</v>
      </c>
      <c r="J745" s="7">
        <f t="shared" si="153"/>
        <v>1.3249599999999669E-3</v>
      </c>
      <c r="K745" s="7">
        <f t="shared" si="154"/>
        <v>3.6399999999999544E-2</v>
      </c>
      <c r="L745" s="25">
        <f t="shared" si="155"/>
        <v>6.6775513199169969E-3</v>
      </c>
      <c r="M745" s="7">
        <f t="shared" ca="1" si="144"/>
        <v>5.4298000000000002</v>
      </c>
      <c r="N745" s="7">
        <f t="shared" ca="1" si="146"/>
        <v>2.1300000000000097E-2</v>
      </c>
      <c r="O745" s="7">
        <f t="shared" ca="1" si="147"/>
        <v>4.5369000000000409E-4</v>
      </c>
      <c r="P745" s="7">
        <f t="shared" ca="1" si="148"/>
        <v>2.1300000000000097E-2</v>
      </c>
      <c r="Q745" s="25">
        <f t="shared" ca="1" si="149"/>
        <v>3.907468217424024E-3</v>
      </c>
      <c r="R745" s="26">
        <f t="shared" ca="1" si="145"/>
        <v>2.1848067303319799E-2</v>
      </c>
      <c r="S745" s="27">
        <f t="shared" ca="1" si="156"/>
        <v>0</v>
      </c>
    </row>
    <row r="746" spans="5:19" x14ac:dyDescent="0.3">
      <c r="E746" s="24">
        <f t="shared" si="150"/>
        <v>745</v>
      </c>
      <c r="F746" s="108">
        <v>44544</v>
      </c>
      <c r="G746" s="109">
        <v>5.4328000000000003</v>
      </c>
      <c r="H746" s="28">
        <f t="shared" si="151"/>
        <v>5.4511000000000003</v>
      </c>
      <c r="I746" s="7">
        <f t="shared" si="152"/>
        <v>-1.8299999999999983E-2</v>
      </c>
      <c r="J746" s="7">
        <f t="shared" si="153"/>
        <v>3.3488999999999936E-4</v>
      </c>
      <c r="K746" s="7">
        <f t="shared" si="154"/>
        <v>1.8299999999999983E-2</v>
      </c>
      <c r="L746" s="25">
        <f t="shared" si="155"/>
        <v>3.3684288028272679E-3</v>
      </c>
      <c r="M746" s="7">
        <f t="shared" ca="1" si="144"/>
        <v>5.4662666666666668</v>
      </c>
      <c r="N746" s="7">
        <f t="shared" ca="1" si="146"/>
        <v>-3.3466666666666534E-2</v>
      </c>
      <c r="O746" s="7">
        <f t="shared" ca="1" si="147"/>
        <v>1.1200177777777689E-3</v>
      </c>
      <c r="P746" s="7">
        <f t="shared" ca="1" si="148"/>
        <v>3.3466666666666534E-2</v>
      </c>
      <c r="Q746" s="25">
        <f t="shared" ca="1" si="149"/>
        <v>6.1601138762086829E-3</v>
      </c>
      <c r="R746" s="26">
        <f t="shared" ca="1" si="145"/>
        <v>-3.2918599363346832E-2</v>
      </c>
      <c r="S746" s="27">
        <f t="shared" ca="1" si="156"/>
        <v>1</v>
      </c>
    </row>
    <row r="747" spans="5:19" x14ac:dyDescent="0.3">
      <c r="E747" s="24">
        <f t="shared" si="150"/>
        <v>746</v>
      </c>
      <c r="F747" s="108">
        <v>44545</v>
      </c>
      <c r="G747" s="109">
        <v>5.5877999999999997</v>
      </c>
      <c r="H747" s="28">
        <f t="shared" si="151"/>
        <v>5.4328000000000003</v>
      </c>
      <c r="I747" s="7">
        <f t="shared" si="152"/>
        <v>0.15499999999999936</v>
      </c>
      <c r="J747" s="7">
        <f t="shared" si="153"/>
        <v>2.4024999999999803E-2</v>
      </c>
      <c r="K747" s="7">
        <f t="shared" si="154"/>
        <v>0.15499999999999936</v>
      </c>
      <c r="L747" s="25">
        <f t="shared" si="155"/>
        <v>2.7739002827588562E-2</v>
      </c>
      <c r="M747" s="7">
        <f t="shared" ca="1" si="144"/>
        <v>5.4571333333333341</v>
      </c>
      <c r="N747" s="7">
        <f t="shared" ca="1" si="146"/>
        <v>0.1306666666666656</v>
      </c>
      <c r="O747" s="7">
        <f t="shared" ca="1" si="147"/>
        <v>1.7073777777777497E-2</v>
      </c>
      <c r="P747" s="7">
        <f t="shared" ca="1" si="148"/>
        <v>0.1306666666666656</v>
      </c>
      <c r="Q747" s="25">
        <f t="shared" ca="1" si="149"/>
        <v>2.3384277652504674E-2</v>
      </c>
      <c r="R747" s="26">
        <f t="shared" ca="1" si="145"/>
        <v>0.13121473396998529</v>
      </c>
      <c r="S747" s="27">
        <f t="shared" ca="1" si="156"/>
        <v>1</v>
      </c>
    </row>
    <row r="748" spans="5:19" x14ac:dyDescent="0.3">
      <c r="E748" s="24">
        <f t="shared" si="150"/>
        <v>747</v>
      </c>
      <c r="F748" s="108">
        <v>44546</v>
      </c>
      <c r="G748" s="109">
        <v>5.524</v>
      </c>
      <c r="H748" s="28">
        <f t="shared" si="151"/>
        <v>5.5877999999999997</v>
      </c>
      <c r="I748" s="7">
        <f t="shared" si="152"/>
        <v>-6.3799999999999635E-2</v>
      </c>
      <c r="J748" s="7">
        <f t="shared" si="153"/>
        <v>4.070439999999953E-3</v>
      </c>
      <c r="K748" s="7">
        <f t="shared" si="154"/>
        <v>6.3799999999999635E-2</v>
      </c>
      <c r="L748" s="25">
        <f t="shared" si="155"/>
        <v>1.1549601737871042E-2</v>
      </c>
      <c r="M748" s="7">
        <f t="shared" ca="1" si="144"/>
        <v>5.4905666666666662</v>
      </c>
      <c r="N748" s="7">
        <f t="shared" ca="1" si="146"/>
        <v>3.343333333333387E-2</v>
      </c>
      <c r="O748" s="7">
        <f t="shared" ca="1" si="147"/>
        <v>1.1177877777778136E-3</v>
      </c>
      <c r="P748" s="7">
        <f t="shared" ca="1" si="148"/>
        <v>3.343333333333387E-2</v>
      </c>
      <c r="Q748" s="25">
        <f t="shared" ca="1" si="149"/>
        <v>6.0523775042240898E-3</v>
      </c>
      <c r="R748" s="26">
        <f t="shared" ca="1" si="145"/>
        <v>3.3981400636653572E-2</v>
      </c>
      <c r="S748" s="27">
        <f t="shared" ca="1" si="156"/>
        <v>0</v>
      </c>
    </row>
    <row r="749" spans="5:19" x14ac:dyDescent="0.3">
      <c r="E749" s="24">
        <f t="shared" si="150"/>
        <v>748</v>
      </c>
      <c r="F749" s="108">
        <v>44547</v>
      </c>
      <c r="G749" s="109">
        <v>5.4783999999999997</v>
      </c>
      <c r="H749" s="28">
        <f t="shared" si="151"/>
        <v>5.524</v>
      </c>
      <c r="I749" s="7">
        <f t="shared" si="152"/>
        <v>-4.5600000000000307E-2</v>
      </c>
      <c r="J749" s="7">
        <f t="shared" si="153"/>
        <v>2.0793600000000279E-3</v>
      </c>
      <c r="K749" s="7">
        <f t="shared" si="154"/>
        <v>4.5600000000000307E-2</v>
      </c>
      <c r="L749" s="25">
        <f t="shared" si="155"/>
        <v>8.3235981308411779E-3</v>
      </c>
      <c r="M749" s="7">
        <f t="shared" ca="1" si="144"/>
        <v>5.5148666666666664</v>
      </c>
      <c r="N749" s="7">
        <f t="shared" ca="1" si="146"/>
        <v>-3.6466666666666647E-2</v>
      </c>
      <c r="O749" s="7">
        <f t="shared" ca="1" si="147"/>
        <v>1.3298177777777763E-3</v>
      </c>
      <c r="P749" s="7">
        <f t="shared" ca="1" si="148"/>
        <v>3.6466666666666647E-2</v>
      </c>
      <c r="Q749" s="25">
        <f t="shared" ca="1" si="149"/>
        <v>6.6564447040498411E-3</v>
      </c>
      <c r="R749" s="26">
        <f t="shared" ca="1" si="145"/>
        <v>-3.5918599363346945E-2</v>
      </c>
      <c r="S749" s="27">
        <f t="shared" ca="1" si="156"/>
        <v>1</v>
      </c>
    </row>
    <row r="750" spans="5:19" x14ac:dyDescent="0.3">
      <c r="E750" s="24">
        <f t="shared" si="150"/>
        <v>749</v>
      </c>
      <c r="F750" s="108">
        <v>44550</v>
      </c>
      <c r="G750" s="109">
        <v>5.3872999999999998</v>
      </c>
      <c r="H750" s="28">
        <f t="shared" si="151"/>
        <v>5.4783999999999997</v>
      </c>
      <c r="I750" s="7">
        <f t="shared" si="152"/>
        <v>-9.1099999999999959E-2</v>
      </c>
      <c r="J750" s="7">
        <f t="shared" si="153"/>
        <v>8.2992099999999926E-3</v>
      </c>
      <c r="K750" s="7">
        <f t="shared" si="154"/>
        <v>9.1099999999999959E-2</v>
      </c>
      <c r="L750" s="25">
        <f t="shared" si="155"/>
        <v>1.6910140515657188E-2</v>
      </c>
      <c r="M750" s="7">
        <f t="shared" ca="1" si="144"/>
        <v>5.5300666666666665</v>
      </c>
      <c r="N750" s="7">
        <f t="shared" ca="1" si="146"/>
        <v>-0.14276666666666671</v>
      </c>
      <c r="O750" s="7">
        <f t="shared" ca="1" si="147"/>
        <v>2.0382321111111122E-2</v>
      </c>
      <c r="P750" s="7">
        <f t="shared" ca="1" si="148"/>
        <v>0.14276666666666671</v>
      </c>
      <c r="Q750" s="25">
        <f t="shared" ca="1" si="149"/>
        <v>2.6500597083263733E-2</v>
      </c>
      <c r="R750" s="26">
        <f t="shared" ca="1" si="145"/>
        <v>-0.14221859936334702</v>
      </c>
      <c r="S750" s="27">
        <f t="shared" ca="1" si="156"/>
        <v>0</v>
      </c>
    </row>
    <row r="751" spans="5:19" x14ac:dyDescent="0.3">
      <c r="E751" s="24">
        <f t="shared" si="150"/>
        <v>750</v>
      </c>
      <c r="F751" s="108">
        <v>44551</v>
      </c>
      <c r="G751" s="109">
        <v>5.4420000000000002</v>
      </c>
      <c r="H751" s="28">
        <f t="shared" si="151"/>
        <v>5.3872999999999998</v>
      </c>
      <c r="I751" s="7">
        <f t="shared" si="152"/>
        <v>5.4700000000000415E-2</v>
      </c>
      <c r="J751" s="7">
        <f t="shared" si="153"/>
        <v>2.9920900000000453E-3</v>
      </c>
      <c r="K751" s="7">
        <f t="shared" si="154"/>
        <v>5.4700000000000415E-2</v>
      </c>
      <c r="L751" s="25">
        <f t="shared" si="155"/>
        <v>1.0051451672179421E-2</v>
      </c>
      <c r="M751" s="7">
        <f t="shared" ca="1" si="144"/>
        <v>5.4632333333333323</v>
      </c>
      <c r="N751" s="7">
        <f t="shared" ca="1" si="146"/>
        <v>-2.1233333333332105E-2</v>
      </c>
      <c r="O751" s="7">
        <f t="shared" ca="1" si="147"/>
        <v>4.508544444443923E-4</v>
      </c>
      <c r="P751" s="7">
        <f t="shared" ca="1" si="148"/>
        <v>2.1233333333332105E-2</v>
      </c>
      <c r="Q751" s="25">
        <f t="shared" ca="1" si="149"/>
        <v>3.9017518069334994E-3</v>
      </c>
      <c r="R751" s="26">
        <f t="shared" ca="1" si="145"/>
        <v>-2.0685266030012403E-2</v>
      </c>
      <c r="S751" s="27">
        <f t="shared" ca="1" si="156"/>
        <v>0</v>
      </c>
    </row>
    <row r="752" spans="5:19" x14ac:dyDescent="0.3">
      <c r="E752" s="24">
        <f t="shared" si="150"/>
        <v>751</v>
      </c>
      <c r="F752" s="108">
        <v>44552</v>
      </c>
      <c r="G752" s="109">
        <v>5.5968999999999998</v>
      </c>
      <c r="H752" s="28">
        <f t="shared" si="151"/>
        <v>5.4420000000000002</v>
      </c>
      <c r="I752" s="7">
        <f t="shared" si="152"/>
        <v>0.15489999999999959</v>
      </c>
      <c r="J752" s="7">
        <f t="shared" si="153"/>
        <v>2.3994009999999875E-2</v>
      </c>
      <c r="K752" s="7">
        <f t="shared" si="154"/>
        <v>0.15489999999999959</v>
      </c>
      <c r="L752" s="25">
        <f t="shared" si="155"/>
        <v>2.7676034947917524E-2</v>
      </c>
      <c r="M752" s="7">
        <f t="shared" ca="1" si="144"/>
        <v>5.4359000000000002</v>
      </c>
      <c r="N752" s="7">
        <f t="shared" ca="1" si="146"/>
        <v>0.16099999999999959</v>
      </c>
      <c r="O752" s="7">
        <f t="shared" ca="1" si="147"/>
        <v>2.5920999999999868E-2</v>
      </c>
      <c r="P752" s="7">
        <f t="shared" ca="1" si="148"/>
        <v>0.16099999999999959</v>
      </c>
      <c r="Q752" s="25">
        <f t="shared" ca="1" si="149"/>
        <v>2.8765923993639263E-2</v>
      </c>
      <c r="R752" s="26">
        <f t="shared" ca="1" si="145"/>
        <v>0.16154806730331928</v>
      </c>
      <c r="S752" s="27">
        <f t="shared" ca="1" si="156"/>
        <v>1</v>
      </c>
    </row>
    <row r="753" spans="5:19" x14ac:dyDescent="0.3">
      <c r="E753" s="24">
        <f t="shared" si="150"/>
        <v>752</v>
      </c>
      <c r="F753" s="108">
        <v>44553</v>
      </c>
      <c r="G753" s="109">
        <v>5.6425000000000001</v>
      </c>
      <c r="H753" s="28">
        <f t="shared" si="151"/>
        <v>5.5968999999999998</v>
      </c>
      <c r="I753" s="7">
        <f t="shared" si="152"/>
        <v>4.5600000000000307E-2</v>
      </c>
      <c r="J753" s="7">
        <f t="shared" si="153"/>
        <v>2.0793600000000279E-3</v>
      </c>
      <c r="K753" s="7">
        <f t="shared" si="154"/>
        <v>4.5600000000000307E-2</v>
      </c>
      <c r="L753" s="25">
        <f t="shared" si="155"/>
        <v>8.0815241470979723E-3</v>
      </c>
      <c r="M753" s="7">
        <f t="shared" ca="1" si="144"/>
        <v>5.4754000000000005</v>
      </c>
      <c r="N753" s="7">
        <f t="shared" ca="1" si="146"/>
        <v>0.16709999999999958</v>
      </c>
      <c r="O753" s="7">
        <f t="shared" ca="1" si="147"/>
        <v>2.7922409999999859E-2</v>
      </c>
      <c r="P753" s="7">
        <f t="shared" ca="1" si="148"/>
        <v>0.16709999999999958</v>
      </c>
      <c r="Q753" s="25">
        <f t="shared" ca="1" si="149"/>
        <v>2.9614532565352163E-2</v>
      </c>
      <c r="R753" s="26">
        <f t="shared" ca="1" si="145"/>
        <v>0.16764806730331927</v>
      </c>
      <c r="S753" s="27">
        <f t="shared" ca="1" si="156"/>
        <v>0</v>
      </c>
    </row>
    <row r="754" spans="5:19" x14ac:dyDescent="0.3">
      <c r="E754" s="24">
        <f t="shared" si="150"/>
        <v>753</v>
      </c>
      <c r="F754" s="108">
        <v>44557</v>
      </c>
      <c r="G754" s="109">
        <v>5.7792000000000003</v>
      </c>
      <c r="H754" s="28">
        <f t="shared" si="151"/>
        <v>5.6425000000000001</v>
      </c>
      <c r="I754" s="7">
        <f t="shared" si="152"/>
        <v>0.13670000000000027</v>
      </c>
      <c r="J754" s="7">
        <f t="shared" si="153"/>
        <v>1.8686890000000074E-2</v>
      </c>
      <c r="K754" s="7">
        <f t="shared" si="154"/>
        <v>0.13670000000000027</v>
      </c>
      <c r="L754" s="25">
        <f t="shared" si="155"/>
        <v>2.3653792912513887E-2</v>
      </c>
      <c r="M754" s="7">
        <f t="shared" ca="1" si="144"/>
        <v>5.5604666666666667</v>
      </c>
      <c r="N754" s="7">
        <f t="shared" ca="1" si="146"/>
        <v>0.21873333333333367</v>
      </c>
      <c r="O754" s="7">
        <f t="shared" ca="1" si="147"/>
        <v>4.784427111111126E-2</v>
      </c>
      <c r="P754" s="7">
        <f t="shared" ca="1" si="148"/>
        <v>0.21873333333333367</v>
      </c>
      <c r="Q754" s="25">
        <f t="shared" ca="1" si="149"/>
        <v>3.784837578442235E-2</v>
      </c>
      <c r="R754" s="26">
        <f t="shared" ca="1" si="145"/>
        <v>0.21928140063665336</v>
      </c>
      <c r="S754" s="27">
        <f t="shared" ca="1" si="156"/>
        <v>0</v>
      </c>
    </row>
    <row r="755" spans="5:19" x14ac:dyDescent="0.3">
      <c r="E755" s="24">
        <f t="shared" si="150"/>
        <v>754</v>
      </c>
      <c r="F755" s="108">
        <v>44558</v>
      </c>
      <c r="G755" s="109">
        <v>5.7427999999999999</v>
      </c>
      <c r="H755" s="28">
        <f t="shared" si="151"/>
        <v>5.7792000000000003</v>
      </c>
      <c r="I755" s="7">
        <f t="shared" si="152"/>
        <v>-3.6400000000000432E-2</v>
      </c>
      <c r="J755" s="7">
        <f t="shared" si="153"/>
        <v>1.3249600000000315E-3</v>
      </c>
      <c r="K755" s="7">
        <f t="shared" si="154"/>
        <v>3.6400000000000432E-2</v>
      </c>
      <c r="L755" s="25">
        <f t="shared" si="155"/>
        <v>6.3383715260849124E-3</v>
      </c>
      <c r="M755" s="7">
        <f t="shared" ca="1" si="144"/>
        <v>5.6728666666666667</v>
      </c>
      <c r="N755" s="7">
        <f t="shared" ca="1" si="146"/>
        <v>6.9933333333333181E-2</v>
      </c>
      <c r="O755" s="7">
        <f t="shared" ca="1" si="147"/>
        <v>4.89067111111109E-3</v>
      </c>
      <c r="P755" s="7">
        <f t="shared" ca="1" si="148"/>
        <v>6.9933333333333181E-2</v>
      </c>
      <c r="Q755" s="25">
        <f t="shared" ca="1" si="149"/>
        <v>1.217756727264282E-2</v>
      </c>
      <c r="R755" s="26">
        <f t="shared" ca="1" si="145"/>
        <v>7.0481400636652883E-2</v>
      </c>
      <c r="S755" s="27">
        <f t="shared" ca="1" si="156"/>
        <v>0</v>
      </c>
    </row>
    <row r="756" spans="5:19" x14ac:dyDescent="0.3">
      <c r="E756" s="24">
        <f t="shared" si="150"/>
        <v>755</v>
      </c>
      <c r="F756" s="108">
        <v>44559</v>
      </c>
      <c r="G756" s="109">
        <v>5.7336999999999998</v>
      </c>
      <c r="H756" s="28">
        <f t="shared" si="151"/>
        <v>5.7427999999999999</v>
      </c>
      <c r="I756" s="7">
        <f t="shared" si="152"/>
        <v>-9.100000000000108E-3</v>
      </c>
      <c r="J756" s="7">
        <f t="shared" si="153"/>
        <v>8.2810000000001967E-5</v>
      </c>
      <c r="K756" s="7">
        <f t="shared" si="154"/>
        <v>9.100000000000108E-3</v>
      </c>
      <c r="L756" s="25">
        <f t="shared" si="155"/>
        <v>1.5871078012452881E-3</v>
      </c>
      <c r="M756" s="7">
        <f t="shared" ca="1" si="144"/>
        <v>5.7214999999999998</v>
      </c>
      <c r="N756" s="7">
        <f t="shared" ca="1" si="146"/>
        <v>1.2199999999999989E-2</v>
      </c>
      <c r="O756" s="7">
        <f t="shared" ca="1" si="147"/>
        <v>1.4883999999999972E-4</v>
      </c>
      <c r="P756" s="7">
        <f t="shared" ca="1" si="148"/>
        <v>1.2199999999999989E-2</v>
      </c>
      <c r="Q756" s="25">
        <f t="shared" ca="1" si="149"/>
        <v>2.1277708983727765E-3</v>
      </c>
      <c r="R756" s="26">
        <f t="shared" ca="1" si="145"/>
        <v>1.2748067303319689E-2</v>
      </c>
      <c r="S756" s="27">
        <f t="shared" ca="1" si="156"/>
        <v>0</v>
      </c>
    </row>
    <row r="757" spans="5:19" x14ac:dyDescent="0.3">
      <c r="E757" s="24">
        <f t="shared" si="150"/>
        <v>756</v>
      </c>
      <c r="F757" s="108">
        <v>44560</v>
      </c>
      <c r="G757" s="109">
        <v>5.7062999999999997</v>
      </c>
      <c r="H757" s="28">
        <f t="shared" si="151"/>
        <v>5.7336999999999998</v>
      </c>
      <c r="I757" s="7">
        <f t="shared" si="152"/>
        <v>-2.7400000000000091E-2</v>
      </c>
      <c r="J757" s="7">
        <f t="shared" si="153"/>
        <v>7.5076000000000493E-4</v>
      </c>
      <c r="K757" s="7">
        <f t="shared" si="154"/>
        <v>2.7400000000000091E-2</v>
      </c>
      <c r="L757" s="25">
        <f t="shared" si="155"/>
        <v>4.8017103902704191E-3</v>
      </c>
      <c r="M757" s="7">
        <f t="shared" ca="1" si="144"/>
        <v>5.7519</v>
      </c>
      <c r="N757" s="7">
        <f t="shared" ca="1" si="146"/>
        <v>-4.5600000000000307E-2</v>
      </c>
      <c r="O757" s="7">
        <f t="shared" ca="1" si="147"/>
        <v>2.0793600000000279E-3</v>
      </c>
      <c r="P757" s="7">
        <f t="shared" ca="1" si="148"/>
        <v>4.5600000000000307E-2</v>
      </c>
      <c r="Q757" s="25">
        <f t="shared" ca="1" si="149"/>
        <v>7.9911676568004322E-3</v>
      </c>
      <c r="R757" s="26">
        <f t="shared" ca="1" si="145"/>
        <v>-4.5051932696680605E-2</v>
      </c>
      <c r="S757" s="27">
        <f t="shared" ca="1" si="156"/>
        <v>1</v>
      </c>
    </row>
    <row r="758" spans="5:19" x14ac:dyDescent="0.3">
      <c r="E758" s="24">
        <f t="shared" si="150"/>
        <v>757</v>
      </c>
      <c r="F758" s="108">
        <v>44561</v>
      </c>
      <c r="G758" s="109">
        <v>5.6698000000000004</v>
      </c>
      <c r="H758" s="28">
        <f t="shared" si="151"/>
        <v>5.7062999999999997</v>
      </c>
      <c r="I758" s="7">
        <f t="shared" si="152"/>
        <v>-3.6499999999999311E-2</v>
      </c>
      <c r="J758" s="7">
        <f t="shared" si="153"/>
        <v>1.3322499999999498E-3</v>
      </c>
      <c r="K758" s="7">
        <f t="shared" si="154"/>
        <v>3.6499999999999311E-2</v>
      </c>
      <c r="L758" s="25">
        <f t="shared" si="155"/>
        <v>6.4376168471549809E-3</v>
      </c>
      <c r="M758" s="7">
        <f t="shared" ca="1" si="144"/>
        <v>5.7275999999999998</v>
      </c>
      <c r="N758" s="7">
        <f t="shared" ca="1" si="146"/>
        <v>-5.7799999999999407E-2</v>
      </c>
      <c r="O758" s="7">
        <f t="shared" ca="1" si="147"/>
        <v>3.3408399999999313E-3</v>
      </c>
      <c r="P758" s="7">
        <f t="shared" ca="1" si="148"/>
        <v>5.7799999999999407E-2</v>
      </c>
      <c r="Q758" s="25">
        <f t="shared" ca="1" si="149"/>
        <v>1.0194363116864688E-2</v>
      </c>
      <c r="R758" s="26">
        <f t="shared" ca="1" si="145"/>
        <v>-5.7251932696679705E-2</v>
      </c>
      <c r="S758" s="27">
        <f t="shared" ca="1" si="156"/>
        <v>0</v>
      </c>
    </row>
    <row r="759" spans="5:19" x14ac:dyDescent="0.3">
      <c r="E759" s="24">
        <f t="shared" si="150"/>
        <v>758</v>
      </c>
      <c r="F759" s="108">
        <v>44564</v>
      </c>
      <c r="G759" s="109">
        <v>5.7336999999999998</v>
      </c>
      <c r="H759" s="28">
        <f t="shared" si="151"/>
        <v>5.6698000000000004</v>
      </c>
      <c r="I759" s="7">
        <f t="shared" si="152"/>
        <v>6.3899999999999402E-2</v>
      </c>
      <c r="J759" s="7">
        <f t="shared" si="153"/>
        <v>4.0832099999999231E-3</v>
      </c>
      <c r="K759" s="7">
        <f t="shared" si="154"/>
        <v>6.3899999999999402E-2</v>
      </c>
      <c r="L759" s="25">
        <f t="shared" si="155"/>
        <v>1.1144636098854039E-2</v>
      </c>
      <c r="M759" s="7">
        <f t="shared" ca="1" si="144"/>
        <v>5.7032666666666669</v>
      </c>
      <c r="N759" s="7">
        <f t="shared" ca="1" si="146"/>
        <v>3.0433333333332868E-2</v>
      </c>
      <c r="O759" s="7">
        <f t="shared" ca="1" si="147"/>
        <v>9.2618777777774951E-4</v>
      </c>
      <c r="P759" s="7">
        <f t="shared" ca="1" si="148"/>
        <v>3.0433333333332868E-2</v>
      </c>
      <c r="Q759" s="25">
        <f t="shared" ca="1" si="149"/>
        <v>5.3078000825527794E-3</v>
      </c>
      <c r="R759" s="26">
        <f t="shared" ca="1" si="145"/>
        <v>3.098140063665257E-2</v>
      </c>
      <c r="S759" s="27">
        <f t="shared" ca="1" si="156"/>
        <v>1</v>
      </c>
    </row>
    <row r="760" spans="5:19" x14ac:dyDescent="0.3">
      <c r="E760" s="24">
        <f t="shared" si="150"/>
        <v>759</v>
      </c>
      <c r="F760" s="108">
        <v>44565</v>
      </c>
      <c r="G760" s="109">
        <v>5.6971999999999996</v>
      </c>
      <c r="H760" s="28">
        <f t="shared" si="151"/>
        <v>5.7336999999999998</v>
      </c>
      <c r="I760" s="7">
        <f t="shared" si="152"/>
        <v>-3.6500000000000199E-2</v>
      </c>
      <c r="J760" s="7">
        <f t="shared" si="153"/>
        <v>1.3322500000000146E-3</v>
      </c>
      <c r="K760" s="7">
        <f t="shared" si="154"/>
        <v>3.6500000000000199E-2</v>
      </c>
      <c r="L760" s="25">
        <f t="shared" si="155"/>
        <v>6.4066559011444575E-3</v>
      </c>
      <c r="M760" s="7">
        <f t="shared" ca="1" si="144"/>
        <v>5.7032666666666669</v>
      </c>
      <c r="N760" s="7">
        <f t="shared" ca="1" si="146"/>
        <v>-6.0666666666673308E-3</v>
      </c>
      <c r="O760" s="7">
        <f t="shared" ca="1" si="147"/>
        <v>3.6804444444452502E-5</v>
      </c>
      <c r="P760" s="7">
        <f t="shared" ca="1" si="148"/>
        <v>6.0666666666673308E-3</v>
      </c>
      <c r="Q760" s="25">
        <f t="shared" ca="1" si="149"/>
        <v>1.0648505698706964E-3</v>
      </c>
      <c r="R760" s="26">
        <f t="shared" ca="1" si="145"/>
        <v>-5.5185993633476305E-3</v>
      </c>
      <c r="S760" s="27">
        <f t="shared" ca="1" si="156"/>
        <v>1</v>
      </c>
    </row>
    <row r="761" spans="5:19" x14ac:dyDescent="0.3">
      <c r="E761" s="24">
        <f t="shared" si="150"/>
        <v>760</v>
      </c>
      <c r="F761" s="108">
        <v>44566</v>
      </c>
      <c r="G761" s="109">
        <v>5.5968999999999998</v>
      </c>
      <c r="H761" s="28">
        <f t="shared" si="151"/>
        <v>5.6971999999999996</v>
      </c>
      <c r="I761" s="7">
        <f t="shared" si="152"/>
        <v>-0.10029999999999983</v>
      </c>
      <c r="J761" s="7">
        <f t="shared" si="153"/>
        <v>1.0060089999999966E-2</v>
      </c>
      <c r="K761" s="7">
        <f t="shared" si="154"/>
        <v>0.10029999999999983</v>
      </c>
      <c r="L761" s="25">
        <f t="shared" si="155"/>
        <v>1.7920634637031186E-2</v>
      </c>
      <c r="M761" s="7">
        <f t="shared" ca="1" si="144"/>
        <v>5.7002333333333333</v>
      </c>
      <c r="N761" s="7">
        <f t="shared" ca="1" si="146"/>
        <v>-0.1033333333333335</v>
      </c>
      <c r="O761" s="7">
        <f t="shared" ca="1" si="147"/>
        <v>1.0677777777777812E-2</v>
      </c>
      <c r="P761" s="7">
        <f t="shared" ca="1" si="148"/>
        <v>0.1033333333333335</v>
      </c>
      <c r="Q761" s="25">
        <f t="shared" ca="1" si="149"/>
        <v>1.8462601320969378E-2</v>
      </c>
      <c r="R761" s="26">
        <f t="shared" ca="1" si="145"/>
        <v>-0.1027852660300138</v>
      </c>
      <c r="S761" s="27">
        <f t="shared" ca="1" si="156"/>
        <v>0</v>
      </c>
    </row>
    <row r="762" spans="5:19" x14ac:dyDescent="0.3">
      <c r="E762" s="24">
        <f t="shared" si="150"/>
        <v>761</v>
      </c>
      <c r="F762" s="108">
        <v>44567</v>
      </c>
      <c r="G762" s="109">
        <v>5.5787000000000004</v>
      </c>
      <c r="H762" s="28">
        <f t="shared" si="151"/>
        <v>5.5968999999999998</v>
      </c>
      <c r="I762" s="7">
        <f t="shared" si="152"/>
        <v>-1.8199999999999328E-2</v>
      </c>
      <c r="J762" s="7">
        <f t="shared" si="153"/>
        <v>3.3123999999997556E-4</v>
      </c>
      <c r="K762" s="7">
        <f t="shared" si="154"/>
        <v>1.8199999999999328E-2</v>
      </c>
      <c r="L762" s="25">
        <f t="shared" si="155"/>
        <v>3.262408804918588E-3</v>
      </c>
      <c r="M762" s="7">
        <f t="shared" ca="1" si="144"/>
        <v>5.6759333333333331</v>
      </c>
      <c r="N762" s="7">
        <f t="shared" ca="1" si="146"/>
        <v>-9.7233333333332617E-2</v>
      </c>
      <c r="O762" s="7">
        <f t="shared" ca="1" si="147"/>
        <v>9.454321111110971E-3</v>
      </c>
      <c r="P762" s="7">
        <f t="shared" ca="1" si="148"/>
        <v>9.7233333333332617E-2</v>
      </c>
      <c r="Q762" s="25">
        <f t="shared" ca="1" si="149"/>
        <v>1.7429389164739566E-2</v>
      </c>
      <c r="R762" s="26">
        <f t="shared" ca="1" si="145"/>
        <v>-9.6685266030012915E-2</v>
      </c>
      <c r="S762" s="27">
        <f t="shared" ca="1" si="156"/>
        <v>0</v>
      </c>
    </row>
    <row r="763" spans="5:19" x14ac:dyDescent="0.3">
      <c r="E763" s="24">
        <f t="shared" si="150"/>
        <v>762</v>
      </c>
      <c r="F763" s="108">
        <v>44568</v>
      </c>
      <c r="G763" s="109">
        <v>5.5605000000000002</v>
      </c>
      <c r="H763" s="28">
        <f t="shared" si="151"/>
        <v>5.5787000000000004</v>
      </c>
      <c r="I763" s="7">
        <f t="shared" si="152"/>
        <v>-1.8200000000000216E-2</v>
      </c>
      <c r="J763" s="7">
        <f t="shared" si="153"/>
        <v>3.3124000000000787E-4</v>
      </c>
      <c r="K763" s="7">
        <f t="shared" si="154"/>
        <v>1.8200000000000216E-2</v>
      </c>
      <c r="L763" s="25">
        <f t="shared" si="155"/>
        <v>3.2730869526122141E-3</v>
      </c>
      <c r="M763" s="7">
        <f t="shared" ca="1" si="144"/>
        <v>5.6242666666666672</v>
      </c>
      <c r="N763" s="7">
        <f t="shared" ca="1" si="146"/>
        <v>-6.3766666666666971E-2</v>
      </c>
      <c r="O763" s="7">
        <f t="shared" ca="1" si="147"/>
        <v>4.0661877777778167E-3</v>
      </c>
      <c r="P763" s="7">
        <f t="shared" ca="1" si="148"/>
        <v>6.3766666666666971E-2</v>
      </c>
      <c r="Q763" s="25">
        <f t="shared" ca="1" si="149"/>
        <v>1.1467793663639415E-2</v>
      </c>
      <c r="R763" s="26">
        <f t="shared" ca="1" si="145"/>
        <v>-6.3218599363347269E-2</v>
      </c>
      <c r="S763" s="27">
        <f t="shared" ca="1" si="156"/>
        <v>0</v>
      </c>
    </row>
    <row r="764" spans="5:19" x14ac:dyDescent="0.3">
      <c r="E764" s="24">
        <f t="shared" si="150"/>
        <v>763</v>
      </c>
      <c r="F764" s="108">
        <v>44571</v>
      </c>
      <c r="G764" s="109">
        <v>5.6242999999999999</v>
      </c>
      <c r="H764" s="28">
        <f t="shared" si="151"/>
        <v>5.5605000000000002</v>
      </c>
      <c r="I764" s="7">
        <f t="shared" si="152"/>
        <v>6.3799999999999635E-2</v>
      </c>
      <c r="J764" s="7">
        <f t="shared" si="153"/>
        <v>4.070439999999953E-3</v>
      </c>
      <c r="K764" s="7">
        <f t="shared" si="154"/>
        <v>6.3799999999999635E-2</v>
      </c>
      <c r="L764" s="25">
        <f t="shared" si="155"/>
        <v>1.1343633874437643E-2</v>
      </c>
      <c r="M764" s="7">
        <f t="shared" ca="1" si="144"/>
        <v>5.5787000000000004</v>
      </c>
      <c r="N764" s="7">
        <f t="shared" ca="1" si="146"/>
        <v>4.5599999999999419E-2</v>
      </c>
      <c r="O764" s="7">
        <f t="shared" ca="1" si="147"/>
        <v>2.0793599999999468E-3</v>
      </c>
      <c r="P764" s="7">
        <f t="shared" ca="1" si="148"/>
        <v>4.5599999999999419E-2</v>
      </c>
      <c r="Q764" s="25">
        <f t="shared" ca="1" si="149"/>
        <v>8.1076756218550605E-3</v>
      </c>
      <c r="R764" s="26">
        <f t="shared" ca="1" si="145"/>
        <v>4.6148067303319121E-2</v>
      </c>
      <c r="S764" s="27">
        <f t="shared" ca="1" si="156"/>
        <v>1</v>
      </c>
    </row>
    <row r="765" spans="5:19" x14ac:dyDescent="0.3">
      <c r="E765" s="24">
        <f t="shared" si="150"/>
        <v>764</v>
      </c>
      <c r="F765" s="108">
        <v>44572</v>
      </c>
      <c r="G765" s="109">
        <v>5.6881000000000004</v>
      </c>
      <c r="H765" s="28">
        <f t="shared" si="151"/>
        <v>5.6242999999999999</v>
      </c>
      <c r="I765" s="7">
        <f t="shared" si="152"/>
        <v>6.3800000000000523E-2</v>
      </c>
      <c r="J765" s="7">
        <f t="shared" si="153"/>
        <v>4.0704400000000666E-3</v>
      </c>
      <c r="K765" s="7">
        <f t="shared" si="154"/>
        <v>6.3800000000000523E-2</v>
      </c>
      <c r="L765" s="25">
        <f t="shared" si="155"/>
        <v>1.1216399149100845E-2</v>
      </c>
      <c r="M765" s="7">
        <f t="shared" ca="1" si="144"/>
        <v>5.5878333333333332</v>
      </c>
      <c r="N765" s="7">
        <f t="shared" ca="1" si="146"/>
        <v>0.10026666666666717</v>
      </c>
      <c r="O765" s="7">
        <f t="shared" ca="1" si="147"/>
        <v>1.0053404444444546E-2</v>
      </c>
      <c r="P765" s="7">
        <f t="shared" ca="1" si="148"/>
        <v>0.10026666666666717</v>
      </c>
      <c r="Q765" s="25">
        <f t="shared" ca="1" si="149"/>
        <v>1.7627444430770762E-2</v>
      </c>
      <c r="R765" s="26">
        <f t="shared" ca="1" si="145"/>
        <v>0.10081473396998687</v>
      </c>
      <c r="S765" s="27">
        <f t="shared" ca="1" si="156"/>
        <v>0</v>
      </c>
    </row>
    <row r="766" spans="5:19" x14ac:dyDescent="0.3">
      <c r="E766" s="24">
        <f t="shared" si="150"/>
        <v>765</v>
      </c>
      <c r="F766" s="108">
        <v>44573</v>
      </c>
      <c r="G766" s="109">
        <v>5.5513000000000003</v>
      </c>
      <c r="H766" s="28">
        <f t="shared" si="151"/>
        <v>5.6881000000000004</v>
      </c>
      <c r="I766" s="7">
        <f t="shared" si="152"/>
        <v>-0.13680000000000003</v>
      </c>
      <c r="J766" s="7">
        <f t="shared" si="153"/>
        <v>1.871424000000001E-2</v>
      </c>
      <c r="K766" s="7">
        <f t="shared" si="154"/>
        <v>0.13680000000000003</v>
      </c>
      <c r="L766" s="25">
        <f t="shared" si="155"/>
        <v>2.4642876443355614E-2</v>
      </c>
      <c r="M766" s="7">
        <f t="shared" ca="1" si="144"/>
        <v>5.6243000000000007</v>
      </c>
      <c r="N766" s="7">
        <f t="shared" ca="1" si="146"/>
        <v>-7.3000000000000398E-2</v>
      </c>
      <c r="O766" s="7">
        <f t="shared" ca="1" si="147"/>
        <v>5.3290000000000585E-3</v>
      </c>
      <c r="P766" s="7">
        <f t="shared" ca="1" si="148"/>
        <v>7.3000000000000398E-2</v>
      </c>
      <c r="Q766" s="25">
        <f t="shared" ca="1" si="149"/>
        <v>1.3150072955884278E-2</v>
      </c>
      <c r="R766" s="26">
        <f t="shared" ca="1" si="145"/>
        <v>-7.2451932696680696E-2</v>
      </c>
      <c r="S766" s="27">
        <f t="shared" ca="1" si="156"/>
        <v>1</v>
      </c>
    </row>
    <row r="767" spans="5:19" x14ac:dyDescent="0.3">
      <c r="E767" s="24">
        <f t="shared" si="150"/>
        <v>766</v>
      </c>
      <c r="F767" s="108">
        <v>44574</v>
      </c>
      <c r="G767" s="109">
        <v>5.3689999999999998</v>
      </c>
      <c r="H767" s="28">
        <f t="shared" si="151"/>
        <v>5.5513000000000003</v>
      </c>
      <c r="I767" s="7">
        <f t="shared" si="152"/>
        <v>-0.18230000000000057</v>
      </c>
      <c r="J767" s="7">
        <f t="shared" si="153"/>
        <v>3.3233290000000207E-2</v>
      </c>
      <c r="K767" s="7">
        <f t="shared" si="154"/>
        <v>0.18230000000000057</v>
      </c>
      <c r="L767" s="25">
        <f t="shared" si="155"/>
        <v>3.3954181411808636E-2</v>
      </c>
      <c r="M767" s="7">
        <f t="shared" ca="1" si="144"/>
        <v>5.6212333333333335</v>
      </c>
      <c r="N767" s="7">
        <f t="shared" ca="1" si="146"/>
        <v>-0.25223333333333375</v>
      </c>
      <c r="O767" s="7">
        <f t="shared" ca="1" si="147"/>
        <v>6.3621654444444661E-2</v>
      </c>
      <c r="P767" s="7">
        <f t="shared" ca="1" si="148"/>
        <v>0.25223333333333375</v>
      </c>
      <c r="Q767" s="25">
        <f t="shared" ca="1" si="149"/>
        <v>4.6979574098218249E-2</v>
      </c>
      <c r="R767" s="26">
        <f t="shared" ca="1" si="145"/>
        <v>-0.25168526603001407</v>
      </c>
      <c r="S767" s="27">
        <f t="shared" ca="1" si="156"/>
        <v>0</v>
      </c>
    </row>
    <row r="768" spans="5:19" x14ac:dyDescent="0.3">
      <c r="E768" s="24">
        <f t="shared" si="150"/>
        <v>767</v>
      </c>
      <c r="F768" s="108">
        <v>44575</v>
      </c>
      <c r="G768" s="109">
        <v>5.4055</v>
      </c>
      <c r="H768" s="28">
        <f t="shared" si="151"/>
        <v>5.3689999999999998</v>
      </c>
      <c r="I768" s="7">
        <f t="shared" si="152"/>
        <v>3.6500000000000199E-2</v>
      </c>
      <c r="J768" s="7">
        <f t="shared" si="153"/>
        <v>1.3322500000000146E-3</v>
      </c>
      <c r="K768" s="7">
        <f t="shared" si="154"/>
        <v>3.6500000000000199E-2</v>
      </c>
      <c r="L768" s="25">
        <f t="shared" si="155"/>
        <v>6.7523818333179537E-3</v>
      </c>
      <c r="M768" s="7">
        <f t="shared" ca="1" si="144"/>
        <v>5.5361333333333329</v>
      </c>
      <c r="N768" s="7">
        <f t="shared" ca="1" si="146"/>
        <v>-0.13063333333333293</v>
      </c>
      <c r="O768" s="7">
        <f t="shared" ca="1" si="147"/>
        <v>1.7065067777777675E-2</v>
      </c>
      <c r="P768" s="7">
        <f t="shared" ca="1" si="148"/>
        <v>0.13063333333333293</v>
      </c>
      <c r="Q768" s="25">
        <f t="shared" ca="1" si="149"/>
        <v>2.4166743748650993E-2</v>
      </c>
      <c r="R768" s="26">
        <f t="shared" ca="1" si="145"/>
        <v>-0.13008526603001325</v>
      </c>
      <c r="S768" s="27">
        <f t="shared" ca="1" si="156"/>
        <v>0</v>
      </c>
    </row>
    <row r="769" spans="5:19" x14ac:dyDescent="0.3">
      <c r="E769" s="24">
        <f t="shared" si="150"/>
        <v>768</v>
      </c>
      <c r="F769" s="108">
        <v>44579</v>
      </c>
      <c r="G769" s="109">
        <v>5.2413999999999996</v>
      </c>
      <c r="H769" s="28">
        <f t="shared" si="151"/>
        <v>5.4055</v>
      </c>
      <c r="I769" s="7">
        <f t="shared" si="152"/>
        <v>-0.16410000000000036</v>
      </c>
      <c r="J769" s="7">
        <f t="shared" si="153"/>
        <v>2.6928810000000115E-2</v>
      </c>
      <c r="K769" s="7">
        <f t="shared" si="154"/>
        <v>0.16410000000000036</v>
      </c>
      <c r="L769" s="25">
        <f t="shared" si="155"/>
        <v>3.1308429045674893E-2</v>
      </c>
      <c r="M769" s="7">
        <f t="shared" ca="1" si="144"/>
        <v>5.441933333333334</v>
      </c>
      <c r="N769" s="7">
        <f t="shared" ca="1" si="146"/>
        <v>-0.20053333333333434</v>
      </c>
      <c r="O769" s="7">
        <f t="shared" ca="1" si="147"/>
        <v>4.0213617777778182E-2</v>
      </c>
      <c r="P769" s="7">
        <f t="shared" ca="1" si="148"/>
        <v>0.20053333333333434</v>
      </c>
      <c r="Q769" s="25">
        <f t="shared" ca="1" si="149"/>
        <v>3.8259498098472615E-2</v>
      </c>
      <c r="R769" s="26">
        <f t="shared" ca="1" si="145"/>
        <v>-0.19998526603001465</v>
      </c>
      <c r="S769" s="27">
        <f t="shared" ca="1" si="156"/>
        <v>0</v>
      </c>
    </row>
    <row r="770" spans="5:19" x14ac:dyDescent="0.3">
      <c r="E770" s="24">
        <f t="shared" si="150"/>
        <v>769</v>
      </c>
      <c r="F770" s="108">
        <v>44580</v>
      </c>
      <c r="G770" s="109">
        <v>5.2323000000000004</v>
      </c>
      <c r="H770" s="28">
        <f t="shared" si="151"/>
        <v>5.2413999999999996</v>
      </c>
      <c r="I770" s="7">
        <f t="shared" si="152"/>
        <v>-9.0999999999992198E-3</v>
      </c>
      <c r="J770" s="7">
        <f t="shared" si="153"/>
        <v>8.2809999999985799E-5</v>
      </c>
      <c r="K770" s="7">
        <f t="shared" si="154"/>
        <v>9.0999999999992198E-3</v>
      </c>
      <c r="L770" s="25">
        <f t="shared" si="155"/>
        <v>1.7391969114919287E-3</v>
      </c>
      <c r="M770" s="7">
        <f t="shared" ref="M770:M833" ca="1" si="157">IF(E770&lt;=span,G770,AVERAGE(OFFSET(G770,-span,0,span,1)))</f>
        <v>5.3386333333333331</v>
      </c>
      <c r="N770" s="7">
        <f t="shared" ca="1" si="146"/>
        <v>-0.10633333333333272</v>
      </c>
      <c r="O770" s="7">
        <f t="shared" ca="1" si="147"/>
        <v>1.1306777777777648E-2</v>
      </c>
      <c r="P770" s="7">
        <f t="shared" ca="1" si="148"/>
        <v>0.10633333333333272</v>
      </c>
      <c r="Q770" s="25">
        <f t="shared" ca="1" si="149"/>
        <v>2.0322484057361527E-2</v>
      </c>
      <c r="R770" s="26">
        <f t="shared" ref="R770:R833" ca="1" si="158">N770-AVERAGE(ErorrMA)</f>
        <v>-0.10578526603001302</v>
      </c>
      <c r="S770" s="27">
        <f t="shared" ca="1" si="156"/>
        <v>0</v>
      </c>
    </row>
    <row r="771" spans="5:19" x14ac:dyDescent="0.3">
      <c r="E771" s="24">
        <f t="shared" si="150"/>
        <v>770</v>
      </c>
      <c r="F771" s="108">
        <v>44581</v>
      </c>
      <c r="G771" s="109">
        <v>5.1319999999999997</v>
      </c>
      <c r="H771" s="28">
        <f t="shared" si="151"/>
        <v>5.2323000000000004</v>
      </c>
      <c r="I771" s="7">
        <f t="shared" si="152"/>
        <v>-0.10030000000000072</v>
      </c>
      <c r="J771" s="7">
        <f t="shared" si="153"/>
        <v>1.0060090000000145E-2</v>
      </c>
      <c r="K771" s="7">
        <f t="shared" si="154"/>
        <v>0.10030000000000072</v>
      </c>
      <c r="L771" s="25">
        <f t="shared" si="155"/>
        <v>1.954403741231503E-2</v>
      </c>
      <c r="M771" s="7">
        <f t="shared" ca="1" si="157"/>
        <v>5.2930666666666664</v>
      </c>
      <c r="N771" s="7">
        <f t="shared" ref="N771:N834" ca="1" si="159">G771-M771</f>
        <v>-0.16106666666666669</v>
      </c>
      <c r="O771" s="7">
        <f t="shared" ref="O771:O834" ca="1" si="160">N771^2</f>
        <v>2.5942471111111119E-2</v>
      </c>
      <c r="P771" s="7">
        <f t="shared" ref="P771:P834" ca="1" si="161">ABS(N771)</f>
        <v>0.16106666666666669</v>
      </c>
      <c r="Q771" s="25">
        <f t="shared" ref="Q771:Q834" ca="1" si="162">P771/G771</f>
        <v>3.1384775266302942E-2</v>
      </c>
      <c r="R771" s="26">
        <f t="shared" ca="1" si="158"/>
        <v>-0.160518599363347</v>
      </c>
      <c r="S771" s="27">
        <f t="shared" ca="1" si="156"/>
        <v>0</v>
      </c>
    </row>
    <row r="772" spans="5:19" x14ac:dyDescent="0.3">
      <c r="E772" s="24">
        <f t="shared" ref="E772:E835" si="163">E771+1</f>
        <v>771</v>
      </c>
      <c r="F772" s="108">
        <v>44582</v>
      </c>
      <c r="G772" s="109">
        <v>5.0225999999999997</v>
      </c>
      <c r="H772" s="28">
        <f t="shared" ref="H772:H835" si="164">G771</f>
        <v>5.1319999999999997</v>
      </c>
      <c r="I772" s="7">
        <f t="shared" ref="I772:I835" si="165">(G772-H772)</f>
        <v>-0.10939999999999994</v>
      </c>
      <c r="J772" s="7">
        <f t="shared" ref="J772:J835" si="166">I772^2</f>
        <v>1.1968359999999987E-2</v>
      </c>
      <c r="K772" s="7">
        <f t="shared" ref="K772:K835" si="167">ABS(I772)</f>
        <v>0.10939999999999994</v>
      </c>
      <c r="L772" s="25">
        <f t="shared" ref="L772:L835" si="168">K772/G772</f>
        <v>2.1781547405726107E-2</v>
      </c>
      <c r="M772" s="7">
        <f t="shared" ca="1" si="157"/>
        <v>5.2019000000000002</v>
      </c>
      <c r="N772" s="7">
        <f t="shared" ca="1" si="159"/>
        <v>-0.17930000000000046</v>
      </c>
      <c r="O772" s="7">
        <f t="shared" ca="1" si="160"/>
        <v>3.2148490000000161E-2</v>
      </c>
      <c r="P772" s="7">
        <f t="shared" ca="1" si="161"/>
        <v>0.17930000000000046</v>
      </c>
      <c r="Q772" s="25">
        <f t="shared" ca="1" si="162"/>
        <v>3.5698642137538421E-2</v>
      </c>
      <c r="R772" s="26">
        <f t="shared" ca="1" si="158"/>
        <v>-0.17875193269668077</v>
      </c>
      <c r="S772" s="27">
        <f t="shared" ref="S772:S835" ca="1" si="169">IF(N771*N772&lt;0,1,0)</f>
        <v>0</v>
      </c>
    </row>
    <row r="773" spans="5:19" x14ac:dyDescent="0.3">
      <c r="E773" s="24">
        <f t="shared" si="163"/>
        <v>772</v>
      </c>
      <c r="F773" s="108">
        <v>44585</v>
      </c>
      <c r="G773" s="109">
        <v>5.0044000000000004</v>
      </c>
      <c r="H773" s="28">
        <f t="shared" si="164"/>
        <v>5.0225999999999997</v>
      </c>
      <c r="I773" s="7">
        <f t="shared" si="165"/>
        <v>-1.8199999999999328E-2</v>
      </c>
      <c r="J773" s="7">
        <f t="shared" si="166"/>
        <v>3.3123999999997556E-4</v>
      </c>
      <c r="K773" s="7">
        <f t="shared" si="167"/>
        <v>1.8199999999999328E-2</v>
      </c>
      <c r="L773" s="25">
        <f t="shared" si="168"/>
        <v>3.6367996163374884E-3</v>
      </c>
      <c r="M773" s="7">
        <f t="shared" ca="1" si="157"/>
        <v>5.1289666666666669</v>
      </c>
      <c r="N773" s="7">
        <f t="shared" ca="1" si="159"/>
        <v>-0.12456666666666649</v>
      </c>
      <c r="O773" s="7">
        <f t="shared" ca="1" si="160"/>
        <v>1.5516854444444401E-2</v>
      </c>
      <c r="P773" s="7">
        <f t="shared" ca="1" si="161"/>
        <v>0.12456666666666649</v>
      </c>
      <c r="Q773" s="25">
        <f t="shared" ca="1" si="162"/>
        <v>2.4891428875922484E-2</v>
      </c>
      <c r="R773" s="26">
        <f t="shared" ca="1" si="158"/>
        <v>-0.12401859936334679</v>
      </c>
      <c r="S773" s="27">
        <f t="shared" ca="1" si="169"/>
        <v>0</v>
      </c>
    </row>
    <row r="774" spans="5:19" x14ac:dyDescent="0.3">
      <c r="E774" s="24">
        <f t="shared" si="163"/>
        <v>773</v>
      </c>
      <c r="F774" s="108">
        <v>44586</v>
      </c>
      <c r="G774" s="109">
        <v>5.0773000000000001</v>
      </c>
      <c r="H774" s="28">
        <f t="shared" si="164"/>
        <v>5.0044000000000004</v>
      </c>
      <c r="I774" s="7">
        <f t="shared" si="165"/>
        <v>7.2899999999999743E-2</v>
      </c>
      <c r="J774" s="7">
        <f t="shared" si="166"/>
        <v>5.3144099999999622E-3</v>
      </c>
      <c r="K774" s="7">
        <f t="shared" si="167"/>
        <v>7.2899999999999743E-2</v>
      </c>
      <c r="L774" s="25">
        <f t="shared" si="168"/>
        <v>1.4358024934512386E-2</v>
      </c>
      <c r="M774" s="7">
        <f t="shared" ca="1" si="157"/>
        <v>5.0529999999999999</v>
      </c>
      <c r="N774" s="7">
        <f t="shared" ca="1" si="159"/>
        <v>2.430000000000021E-2</v>
      </c>
      <c r="O774" s="7">
        <f t="shared" ca="1" si="160"/>
        <v>5.9049000000001024E-4</v>
      </c>
      <c r="P774" s="7">
        <f t="shared" ca="1" si="161"/>
        <v>2.430000000000021E-2</v>
      </c>
      <c r="Q774" s="25">
        <f t="shared" ca="1" si="162"/>
        <v>4.7860083115041875E-3</v>
      </c>
      <c r="R774" s="26">
        <f t="shared" ca="1" si="158"/>
        <v>2.4848067303319912E-2</v>
      </c>
      <c r="S774" s="27">
        <f t="shared" ca="1" si="169"/>
        <v>1</v>
      </c>
    </row>
    <row r="775" spans="5:19" x14ac:dyDescent="0.3">
      <c r="E775" s="24">
        <f t="shared" si="163"/>
        <v>774</v>
      </c>
      <c r="F775" s="108">
        <v>44587</v>
      </c>
      <c r="G775" s="109">
        <v>5.0865</v>
      </c>
      <c r="H775" s="28">
        <f t="shared" si="164"/>
        <v>5.0773000000000001</v>
      </c>
      <c r="I775" s="7">
        <f t="shared" si="165"/>
        <v>9.1999999999998749E-3</v>
      </c>
      <c r="J775" s="7">
        <f t="shared" si="166"/>
        <v>8.4639999999997699E-5</v>
      </c>
      <c r="K775" s="7">
        <f t="shared" si="167"/>
        <v>9.1999999999998749E-3</v>
      </c>
      <c r="L775" s="25">
        <f t="shared" si="168"/>
        <v>1.8087093286149366E-3</v>
      </c>
      <c r="M775" s="7">
        <f t="shared" ca="1" si="157"/>
        <v>5.0347666666666671</v>
      </c>
      <c r="N775" s="7">
        <f t="shared" ca="1" si="159"/>
        <v>5.1733333333332965E-2</v>
      </c>
      <c r="O775" s="7">
        <f t="shared" ca="1" si="160"/>
        <v>2.6763377777777398E-3</v>
      </c>
      <c r="P775" s="7">
        <f t="shared" ca="1" si="161"/>
        <v>5.1733333333332965E-2</v>
      </c>
      <c r="Q775" s="25">
        <f t="shared" ca="1" si="162"/>
        <v>1.0170713326124637E-2</v>
      </c>
      <c r="R775" s="26">
        <f t="shared" ca="1" si="158"/>
        <v>5.2281400636652667E-2</v>
      </c>
      <c r="S775" s="27">
        <f t="shared" ca="1" si="169"/>
        <v>0</v>
      </c>
    </row>
    <row r="776" spans="5:19" x14ac:dyDescent="0.3">
      <c r="E776" s="24">
        <f t="shared" si="163"/>
        <v>775</v>
      </c>
      <c r="F776" s="108">
        <v>44588</v>
      </c>
      <c r="G776" s="109">
        <v>5.0956000000000001</v>
      </c>
      <c r="H776" s="28">
        <f t="shared" si="164"/>
        <v>5.0865</v>
      </c>
      <c r="I776" s="7">
        <f t="shared" si="165"/>
        <v>9.100000000000108E-3</v>
      </c>
      <c r="J776" s="7">
        <f t="shared" si="166"/>
        <v>8.2810000000001967E-5</v>
      </c>
      <c r="K776" s="7">
        <f t="shared" si="167"/>
        <v>9.100000000000108E-3</v>
      </c>
      <c r="L776" s="25">
        <f t="shared" si="168"/>
        <v>1.7858544626737005E-3</v>
      </c>
      <c r="M776" s="7">
        <f t="shared" ca="1" si="157"/>
        <v>5.0560666666666672</v>
      </c>
      <c r="N776" s="7">
        <f t="shared" ca="1" si="159"/>
        <v>3.9533333333332976E-2</v>
      </c>
      <c r="O776" s="7">
        <f t="shared" ca="1" si="160"/>
        <v>1.5628844444444162E-3</v>
      </c>
      <c r="P776" s="7">
        <f t="shared" ca="1" si="161"/>
        <v>3.9533333333332976E-2</v>
      </c>
      <c r="Q776" s="25">
        <f t="shared" ca="1" si="162"/>
        <v>7.7583274459009687E-3</v>
      </c>
      <c r="R776" s="26">
        <f t="shared" ca="1" si="158"/>
        <v>4.0081400636652678E-2</v>
      </c>
      <c r="S776" s="27">
        <f t="shared" ca="1" si="169"/>
        <v>0</v>
      </c>
    </row>
    <row r="777" spans="5:19" x14ac:dyDescent="0.3">
      <c r="E777" s="24">
        <f t="shared" si="163"/>
        <v>776</v>
      </c>
      <c r="F777" s="108">
        <v>44589</v>
      </c>
      <c r="G777" s="109">
        <v>5.2141000000000002</v>
      </c>
      <c r="H777" s="28">
        <f t="shared" si="164"/>
        <v>5.0956000000000001</v>
      </c>
      <c r="I777" s="7">
        <f t="shared" si="165"/>
        <v>0.11850000000000005</v>
      </c>
      <c r="J777" s="7">
        <f t="shared" si="166"/>
        <v>1.4042250000000011E-2</v>
      </c>
      <c r="K777" s="7">
        <f t="shared" si="167"/>
        <v>0.11850000000000005</v>
      </c>
      <c r="L777" s="25">
        <f t="shared" si="168"/>
        <v>2.2726836846243846E-2</v>
      </c>
      <c r="M777" s="7">
        <f t="shared" ca="1" si="157"/>
        <v>5.0864666666666665</v>
      </c>
      <c r="N777" s="7">
        <f t="shared" ca="1" si="159"/>
        <v>0.12763333333333371</v>
      </c>
      <c r="O777" s="7">
        <f t="shared" ca="1" si="160"/>
        <v>1.6290267777777874E-2</v>
      </c>
      <c r="P777" s="7">
        <f t="shared" ca="1" si="161"/>
        <v>0.12763333333333371</v>
      </c>
      <c r="Q777" s="25">
        <f t="shared" ca="1" si="162"/>
        <v>2.4478497407670299E-2</v>
      </c>
      <c r="R777" s="26">
        <f t="shared" ca="1" si="158"/>
        <v>0.1281814006366534</v>
      </c>
      <c r="S777" s="27">
        <f t="shared" ca="1" si="169"/>
        <v>0</v>
      </c>
    </row>
    <row r="778" spans="5:19" x14ac:dyDescent="0.3">
      <c r="E778" s="24">
        <f t="shared" si="163"/>
        <v>777</v>
      </c>
      <c r="F778" s="108">
        <v>44592</v>
      </c>
      <c r="G778" s="109">
        <v>5.3781999999999996</v>
      </c>
      <c r="H778" s="28">
        <f t="shared" si="164"/>
        <v>5.2141000000000002</v>
      </c>
      <c r="I778" s="7">
        <f t="shared" si="165"/>
        <v>0.16409999999999947</v>
      </c>
      <c r="J778" s="7">
        <f t="shared" si="166"/>
        <v>2.6928809999999824E-2</v>
      </c>
      <c r="K778" s="7">
        <f t="shared" si="167"/>
        <v>0.16409999999999947</v>
      </c>
      <c r="L778" s="25">
        <f t="shared" si="168"/>
        <v>3.0512067234390591E-2</v>
      </c>
      <c r="M778" s="7">
        <f t="shared" ca="1" si="157"/>
        <v>5.1320666666666668</v>
      </c>
      <c r="N778" s="7">
        <f t="shared" ca="1" si="159"/>
        <v>0.24613333333333287</v>
      </c>
      <c r="O778" s="7">
        <f t="shared" ca="1" si="160"/>
        <v>6.0581617777777548E-2</v>
      </c>
      <c r="P778" s="7">
        <f t="shared" ca="1" si="161"/>
        <v>0.24613333333333287</v>
      </c>
      <c r="Q778" s="25">
        <f t="shared" ca="1" si="162"/>
        <v>4.5765001921336673E-2</v>
      </c>
      <c r="R778" s="26">
        <f t="shared" ca="1" si="158"/>
        <v>0.24668140063665256</v>
      </c>
      <c r="S778" s="27">
        <f t="shared" ca="1" si="169"/>
        <v>0</v>
      </c>
    </row>
    <row r="779" spans="5:19" x14ac:dyDescent="0.3">
      <c r="E779" s="24">
        <f t="shared" si="163"/>
        <v>778</v>
      </c>
      <c r="F779" s="108">
        <v>44593</v>
      </c>
      <c r="G779" s="109">
        <v>5.4146000000000001</v>
      </c>
      <c r="H779" s="28">
        <f t="shared" si="164"/>
        <v>5.3781999999999996</v>
      </c>
      <c r="I779" s="7">
        <f t="shared" si="165"/>
        <v>3.6400000000000432E-2</v>
      </c>
      <c r="J779" s="7">
        <f t="shared" si="166"/>
        <v>1.3249600000000315E-3</v>
      </c>
      <c r="K779" s="7">
        <f t="shared" si="167"/>
        <v>3.6400000000000432E-2</v>
      </c>
      <c r="L779" s="25">
        <f t="shared" si="168"/>
        <v>6.7225649170761332E-3</v>
      </c>
      <c r="M779" s="7">
        <f t="shared" ca="1" si="157"/>
        <v>5.2292999999999994</v>
      </c>
      <c r="N779" s="7">
        <f t="shared" ca="1" si="159"/>
        <v>0.18530000000000069</v>
      </c>
      <c r="O779" s="7">
        <f t="shared" ca="1" si="160"/>
        <v>3.4336090000000256E-2</v>
      </c>
      <c r="P779" s="7">
        <f t="shared" ca="1" si="161"/>
        <v>0.18530000000000069</v>
      </c>
      <c r="Q779" s="25">
        <f t="shared" ca="1" si="162"/>
        <v>3.4222287888302123E-2</v>
      </c>
      <c r="R779" s="26">
        <f t="shared" ca="1" si="158"/>
        <v>0.18584806730332037</v>
      </c>
      <c r="S779" s="27">
        <f t="shared" ca="1" si="169"/>
        <v>0</v>
      </c>
    </row>
    <row r="780" spans="5:19" x14ac:dyDescent="0.3">
      <c r="E780" s="24">
        <f t="shared" si="163"/>
        <v>779</v>
      </c>
      <c r="F780" s="108">
        <v>44594</v>
      </c>
      <c r="G780" s="109">
        <v>5.4420000000000002</v>
      </c>
      <c r="H780" s="28">
        <f t="shared" si="164"/>
        <v>5.4146000000000001</v>
      </c>
      <c r="I780" s="7">
        <f t="shared" si="165"/>
        <v>2.7400000000000091E-2</v>
      </c>
      <c r="J780" s="7">
        <f t="shared" si="166"/>
        <v>7.5076000000000493E-4</v>
      </c>
      <c r="K780" s="7">
        <f t="shared" si="167"/>
        <v>2.7400000000000091E-2</v>
      </c>
      <c r="L780" s="25">
        <f t="shared" si="168"/>
        <v>5.0349136346931438E-3</v>
      </c>
      <c r="M780" s="7">
        <f t="shared" ca="1" si="157"/>
        <v>5.3356333333333339</v>
      </c>
      <c r="N780" s="7">
        <f t="shared" ca="1" si="159"/>
        <v>0.10636666666666628</v>
      </c>
      <c r="O780" s="7">
        <f t="shared" ca="1" si="160"/>
        <v>1.1313867777777695E-2</v>
      </c>
      <c r="P780" s="7">
        <f t="shared" ca="1" si="161"/>
        <v>0.10636666666666628</v>
      </c>
      <c r="Q780" s="25">
        <f t="shared" ca="1" si="162"/>
        <v>1.9545510229082373E-2</v>
      </c>
      <c r="R780" s="26">
        <f t="shared" ca="1" si="158"/>
        <v>0.10691473396998598</v>
      </c>
      <c r="S780" s="27">
        <f t="shared" ca="1" si="169"/>
        <v>0</v>
      </c>
    </row>
    <row r="781" spans="5:19" x14ac:dyDescent="0.3">
      <c r="E781" s="24">
        <f t="shared" si="163"/>
        <v>780</v>
      </c>
      <c r="F781" s="108">
        <v>44595</v>
      </c>
      <c r="G781" s="109">
        <v>5.2141000000000002</v>
      </c>
      <c r="H781" s="28">
        <f t="shared" si="164"/>
        <v>5.4420000000000002</v>
      </c>
      <c r="I781" s="7">
        <f t="shared" si="165"/>
        <v>-0.22789999999999999</v>
      </c>
      <c r="J781" s="7">
        <f t="shared" si="166"/>
        <v>5.1938409999999997E-2</v>
      </c>
      <c r="K781" s="7">
        <f t="shared" si="167"/>
        <v>0.22789999999999999</v>
      </c>
      <c r="L781" s="25">
        <f t="shared" si="168"/>
        <v>4.3708406052818317E-2</v>
      </c>
      <c r="M781" s="7">
        <f t="shared" ca="1" si="157"/>
        <v>5.4116</v>
      </c>
      <c r="N781" s="7">
        <f t="shared" ca="1" si="159"/>
        <v>-0.19749999999999979</v>
      </c>
      <c r="O781" s="7">
        <f t="shared" ca="1" si="160"/>
        <v>3.9006249999999916E-2</v>
      </c>
      <c r="P781" s="7">
        <f t="shared" ca="1" si="161"/>
        <v>0.19749999999999979</v>
      </c>
      <c r="Q781" s="25">
        <f t="shared" ca="1" si="162"/>
        <v>3.7878061410406359E-2</v>
      </c>
      <c r="R781" s="26">
        <f t="shared" ca="1" si="158"/>
        <v>-0.1969519326966801</v>
      </c>
      <c r="S781" s="27">
        <f t="shared" ca="1" si="169"/>
        <v>1</v>
      </c>
    </row>
    <row r="782" spans="5:19" x14ac:dyDescent="0.3">
      <c r="E782" s="24">
        <f t="shared" si="163"/>
        <v>781</v>
      </c>
      <c r="F782" s="108">
        <v>44596</v>
      </c>
      <c r="G782" s="109">
        <v>5.2050000000000001</v>
      </c>
      <c r="H782" s="28">
        <f t="shared" si="164"/>
        <v>5.2141000000000002</v>
      </c>
      <c r="I782" s="7">
        <f t="shared" si="165"/>
        <v>-9.100000000000108E-3</v>
      </c>
      <c r="J782" s="7">
        <f t="shared" si="166"/>
        <v>8.2810000000001967E-5</v>
      </c>
      <c r="K782" s="7">
        <f t="shared" si="167"/>
        <v>9.100000000000108E-3</v>
      </c>
      <c r="L782" s="25">
        <f t="shared" si="168"/>
        <v>1.7483189241114521E-3</v>
      </c>
      <c r="M782" s="7">
        <f t="shared" ca="1" si="157"/>
        <v>5.3569000000000004</v>
      </c>
      <c r="N782" s="7">
        <f t="shared" ca="1" si="159"/>
        <v>-0.15190000000000037</v>
      </c>
      <c r="O782" s="7">
        <f t="shared" ca="1" si="160"/>
        <v>2.3073610000000112E-2</v>
      </c>
      <c r="P782" s="7">
        <f t="shared" ca="1" si="161"/>
        <v>0.15190000000000037</v>
      </c>
      <c r="Q782" s="25">
        <f t="shared" ca="1" si="162"/>
        <v>2.9183477425552422E-2</v>
      </c>
      <c r="R782" s="26">
        <f t="shared" ca="1" si="158"/>
        <v>-0.15135193269668068</v>
      </c>
      <c r="S782" s="27">
        <f t="shared" ca="1" si="169"/>
        <v>0</v>
      </c>
    </row>
    <row r="783" spans="5:19" x14ac:dyDescent="0.3">
      <c r="E783" s="24">
        <f t="shared" si="163"/>
        <v>782</v>
      </c>
      <c r="F783" s="108">
        <v>44599</v>
      </c>
      <c r="G783" s="109">
        <v>5.2232000000000003</v>
      </c>
      <c r="H783" s="28">
        <f t="shared" si="164"/>
        <v>5.2050000000000001</v>
      </c>
      <c r="I783" s="7">
        <f t="shared" si="165"/>
        <v>1.8200000000000216E-2</v>
      </c>
      <c r="J783" s="7">
        <f t="shared" si="166"/>
        <v>3.3124000000000787E-4</v>
      </c>
      <c r="K783" s="7">
        <f t="shared" si="167"/>
        <v>1.8200000000000216E-2</v>
      </c>
      <c r="L783" s="25">
        <f t="shared" si="168"/>
        <v>3.4844539745750142E-3</v>
      </c>
      <c r="M783" s="7">
        <f t="shared" ca="1" si="157"/>
        <v>5.2870333333333335</v>
      </c>
      <c r="N783" s="7">
        <f t="shared" ca="1" si="159"/>
        <v>-6.3833333333333186E-2</v>
      </c>
      <c r="O783" s="7">
        <f t="shared" ca="1" si="160"/>
        <v>4.0746944444444259E-3</v>
      </c>
      <c r="P783" s="7">
        <f t="shared" ca="1" si="161"/>
        <v>6.3833333333333186E-2</v>
      </c>
      <c r="Q783" s="25">
        <f t="shared" ca="1" si="162"/>
        <v>1.2221116046357249E-2</v>
      </c>
      <c r="R783" s="26">
        <f t="shared" ca="1" si="158"/>
        <v>-6.3285266030013484E-2</v>
      </c>
      <c r="S783" s="27">
        <f t="shared" ca="1" si="169"/>
        <v>0</v>
      </c>
    </row>
    <row r="784" spans="5:19" x14ac:dyDescent="0.3">
      <c r="E784" s="24">
        <f t="shared" si="163"/>
        <v>783</v>
      </c>
      <c r="F784" s="108">
        <v>44600</v>
      </c>
      <c r="G784" s="109">
        <v>5.1867000000000001</v>
      </c>
      <c r="H784" s="28">
        <f t="shared" si="164"/>
        <v>5.2232000000000003</v>
      </c>
      <c r="I784" s="7">
        <f t="shared" si="165"/>
        <v>-3.6500000000000199E-2</v>
      </c>
      <c r="J784" s="7">
        <f t="shared" si="166"/>
        <v>1.3322500000000146E-3</v>
      </c>
      <c r="K784" s="7">
        <f t="shared" si="167"/>
        <v>3.6500000000000199E-2</v>
      </c>
      <c r="L784" s="25">
        <f t="shared" si="168"/>
        <v>7.0372298378545504E-3</v>
      </c>
      <c r="M784" s="7">
        <f t="shared" ca="1" si="157"/>
        <v>5.2141000000000002</v>
      </c>
      <c r="N784" s="7">
        <f t="shared" ca="1" si="159"/>
        <v>-2.7400000000000091E-2</v>
      </c>
      <c r="O784" s="7">
        <f t="shared" ca="1" si="160"/>
        <v>7.5076000000000493E-4</v>
      </c>
      <c r="P784" s="7">
        <f t="shared" ca="1" si="161"/>
        <v>2.7400000000000091E-2</v>
      </c>
      <c r="Q784" s="25">
        <f t="shared" ca="1" si="162"/>
        <v>5.2827423988277885E-3</v>
      </c>
      <c r="R784" s="26">
        <f t="shared" ca="1" si="158"/>
        <v>-2.6851932696680389E-2</v>
      </c>
      <c r="S784" s="27">
        <f t="shared" ca="1" si="169"/>
        <v>0</v>
      </c>
    </row>
    <row r="785" spans="5:19" x14ac:dyDescent="0.3">
      <c r="E785" s="24">
        <f t="shared" si="163"/>
        <v>784</v>
      </c>
      <c r="F785" s="108">
        <v>44601</v>
      </c>
      <c r="G785" s="109">
        <v>5.2596999999999996</v>
      </c>
      <c r="H785" s="28">
        <f t="shared" si="164"/>
        <v>5.1867000000000001</v>
      </c>
      <c r="I785" s="7">
        <f t="shared" si="165"/>
        <v>7.299999999999951E-2</v>
      </c>
      <c r="J785" s="7">
        <f t="shared" si="166"/>
        <v>5.3289999999999284E-3</v>
      </c>
      <c r="K785" s="7">
        <f t="shared" si="167"/>
        <v>7.299999999999951E-2</v>
      </c>
      <c r="L785" s="25">
        <f t="shared" si="168"/>
        <v>1.3879118580907564E-2</v>
      </c>
      <c r="M785" s="7">
        <f t="shared" ca="1" si="157"/>
        <v>5.2049666666666665</v>
      </c>
      <c r="N785" s="7">
        <f t="shared" ca="1" si="159"/>
        <v>5.4733333333333078E-2</v>
      </c>
      <c r="O785" s="7">
        <f t="shared" ca="1" si="160"/>
        <v>2.9957377777777498E-3</v>
      </c>
      <c r="P785" s="7">
        <f t="shared" ca="1" si="161"/>
        <v>5.4733333333333078E-2</v>
      </c>
      <c r="Q785" s="25">
        <f t="shared" ca="1" si="162"/>
        <v>1.0406170187146241E-2</v>
      </c>
      <c r="R785" s="26">
        <f t="shared" ca="1" si="158"/>
        <v>5.528140063665278E-2</v>
      </c>
      <c r="S785" s="27">
        <f t="shared" ca="1" si="169"/>
        <v>1</v>
      </c>
    </row>
    <row r="786" spans="5:19" x14ac:dyDescent="0.3">
      <c r="E786" s="24">
        <f t="shared" si="163"/>
        <v>785</v>
      </c>
      <c r="F786" s="108">
        <v>44602</v>
      </c>
      <c r="G786" s="109">
        <v>5.1502999999999997</v>
      </c>
      <c r="H786" s="28">
        <f t="shared" si="164"/>
        <v>5.2596999999999996</v>
      </c>
      <c r="I786" s="7">
        <f t="shared" si="165"/>
        <v>-0.10939999999999994</v>
      </c>
      <c r="J786" s="7">
        <f t="shared" si="166"/>
        <v>1.1968359999999987E-2</v>
      </c>
      <c r="K786" s="7">
        <f t="shared" si="167"/>
        <v>0.10939999999999994</v>
      </c>
      <c r="L786" s="25">
        <f t="shared" si="168"/>
        <v>2.12414810787721E-2</v>
      </c>
      <c r="M786" s="7">
        <f t="shared" ca="1" si="157"/>
        <v>5.2231999999999994</v>
      </c>
      <c r="N786" s="7">
        <f t="shared" ca="1" si="159"/>
        <v>-7.2899999999999743E-2</v>
      </c>
      <c r="O786" s="7">
        <f t="shared" ca="1" si="160"/>
        <v>5.3144099999999622E-3</v>
      </c>
      <c r="P786" s="7">
        <f t="shared" ca="1" si="161"/>
        <v>7.2899999999999743E-2</v>
      </c>
      <c r="Q786" s="25">
        <f t="shared" ca="1" si="162"/>
        <v>1.4154515270955041E-2</v>
      </c>
      <c r="R786" s="26">
        <f t="shared" ca="1" si="158"/>
        <v>-7.2351932696680041E-2</v>
      </c>
      <c r="S786" s="27">
        <f t="shared" ca="1" si="169"/>
        <v>1</v>
      </c>
    </row>
    <row r="787" spans="5:19" x14ac:dyDescent="0.3">
      <c r="E787" s="24">
        <f t="shared" si="163"/>
        <v>786</v>
      </c>
      <c r="F787" s="108">
        <v>44603</v>
      </c>
      <c r="G787" s="109">
        <v>5.05</v>
      </c>
      <c r="H787" s="28">
        <f t="shared" si="164"/>
        <v>5.1502999999999997</v>
      </c>
      <c r="I787" s="7">
        <f t="shared" si="165"/>
        <v>-0.10029999999999983</v>
      </c>
      <c r="J787" s="7">
        <f t="shared" si="166"/>
        <v>1.0060089999999966E-2</v>
      </c>
      <c r="K787" s="7">
        <f t="shared" si="167"/>
        <v>0.10029999999999983</v>
      </c>
      <c r="L787" s="25">
        <f t="shared" si="168"/>
        <v>1.986138613861383E-2</v>
      </c>
      <c r="M787" s="7">
        <f t="shared" ca="1" si="157"/>
        <v>5.1989000000000001</v>
      </c>
      <c r="N787" s="7">
        <f t="shared" ca="1" si="159"/>
        <v>-0.14890000000000025</v>
      </c>
      <c r="O787" s="7">
        <f t="shared" ca="1" si="160"/>
        <v>2.2171210000000077E-2</v>
      </c>
      <c r="P787" s="7">
        <f t="shared" ca="1" si="161"/>
        <v>0.14890000000000025</v>
      </c>
      <c r="Q787" s="25">
        <f t="shared" ca="1" si="162"/>
        <v>2.9485148514851536E-2</v>
      </c>
      <c r="R787" s="26">
        <f t="shared" ca="1" si="158"/>
        <v>-0.14835193269668057</v>
      </c>
      <c r="S787" s="27">
        <f t="shared" ca="1" si="169"/>
        <v>0</v>
      </c>
    </row>
    <row r="788" spans="5:19" x14ac:dyDescent="0.3">
      <c r="E788" s="24">
        <f t="shared" si="163"/>
        <v>787</v>
      </c>
      <c r="F788" s="108">
        <v>44606</v>
      </c>
      <c r="G788" s="109">
        <v>4.9497</v>
      </c>
      <c r="H788" s="28">
        <f t="shared" si="164"/>
        <v>5.05</v>
      </c>
      <c r="I788" s="7">
        <f t="shared" si="165"/>
        <v>-0.10029999999999983</v>
      </c>
      <c r="J788" s="7">
        <f t="shared" si="166"/>
        <v>1.0060089999999966E-2</v>
      </c>
      <c r="K788" s="7">
        <f t="shared" si="167"/>
        <v>0.10029999999999983</v>
      </c>
      <c r="L788" s="25">
        <f t="shared" si="168"/>
        <v>2.0263854375012595E-2</v>
      </c>
      <c r="M788" s="7">
        <f t="shared" ca="1" si="157"/>
        <v>5.1533333333333333</v>
      </c>
      <c r="N788" s="7">
        <f t="shared" ca="1" si="159"/>
        <v>-0.20363333333333333</v>
      </c>
      <c r="O788" s="7">
        <f t="shared" ca="1" si="160"/>
        <v>4.1466534444444446E-2</v>
      </c>
      <c r="P788" s="7">
        <f t="shared" ca="1" si="161"/>
        <v>0.20363333333333333</v>
      </c>
      <c r="Q788" s="25">
        <f t="shared" ca="1" si="162"/>
        <v>4.1140540504138297E-2</v>
      </c>
      <c r="R788" s="26">
        <f t="shared" ca="1" si="158"/>
        <v>-0.20308526603001364</v>
      </c>
      <c r="S788" s="27">
        <f t="shared" ca="1" si="169"/>
        <v>0</v>
      </c>
    </row>
    <row r="789" spans="5:19" x14ac:dyDescent="0.3">
      <c r="E789" s="24">
        <f t="shared" si="163"/>
        <v>788</v>
      </c>
      <c r="F789" s="108">
        <v>44607</v>
      </c>
      <c r="G789" s="109">
        <v>5.1047000000000002</v>
      </c>
      <c r="H789" s="28">
        <f t="shared" si="164"/>
        <v>4.9497</v>
      </c>
      <c r="I789" s="7">
        <f t="shared" si="165"/>
        <v>0.15500000000000025</v>
      </c>
      <c r="J789" s="7">
        <f t="shared" si="166"/>
        <v>2.4025000000000078E-2</v>
      </c>
      <c r="K789" s="7">
        <f t="shared" si="167"/>
        <v>0.15500000000000025</v>
      </c>
      <c r="L789" s="25">
        <f t="shared" si="168"/>
        <v>3.0364174192410963E-2</v>
      </c>
      <c r="M789" s="7">
        <f t="shared" ca="1" si="157"/>
        <v>5.05</v>
      </c>
      <c r="N789" s="7">
        <f t="shared" ca="1" si="159"/>
        <v>5.4700000000000415E-2</v>
      </c>
      <c r="O789" s="7">
        <f t="shared" ca="1" si="160"/>
        <v>2.9920900000000453E-3</v>
      </c>
      <c r="P789" s="7">
        <f t="shared" ca="1" si="161"/>
        <v>5.4700000000000415E-2</v>
      </c>
      <c r="Q789" s="25">
        <f t="shared" ca="1" si="162"/>
        <v>1.0715615021450901E-2</v>
      </c>
      <c r="R789" s="26">
        <f t="shared" ca="1" si="158"/>
        <v>5.5248067303320117E-2</v>
      </c>
      <c r="S789" s="27">
        <f t="shared" ca="1" si="169"/>
        <v>1</v>
      </c>
    </row>
    <row r="790" spans="5:19" x14ac:dyDescent="0.3">
      <c r="E790" s="24">
        <f t="shared" si="163"/>
        <v>789</v>
      </c>
      <c r="F790" s="108">
        <v>44608</v>
      </c>
      <c r="G790" s="109">
        <v>5.3235000000000001</v>
      </c>
      <c r="H790" s="28">
        <f t="shared" si="164"/>
        <v>5.1047000000000002</v>
      </c>
      <c r="I790" s="7">
        <f t="shared" si="165"/>
        <v>0.21879999999999988</v>
      </c>
      <c r="J790" s="7">
        <f t="shared" si="166"/>
        <v>4.7873439999999948E-2</v>
      </c>
      <c r="K790" s="7">
        <f t="shared" si="167"/>
        <v>0.21879999999999988</v>
      </c>
      <c r="L790" s="25">
        <f t="shared" si="168"/>
        <v>4.1100779562318002E-2</v>
      </c>
      <c r="M790" s="7">
        <f t="shared" ca="1" si="157"/>
        <v>5.0348000000000006</v>
      </c>
      <c r="N790" s="7">
        <f t="shared" ca="1" si="159"/>
        <v>0.28869999999999951</v>
      </c>
      <c r="O790" s="7">
        <f t="shared" ca="1" si="160"/>
        <v>8.3347689999999724E-2</v>
      </c>
      <c r="P790" s="7">
        <f t="shared" ca="1" si="161"/>
        <v>0.28869999999999951</v>
      </c>
      <c r="Q790" s="25">
        <f t="shared" ca="1" si="162"/>
        <v>5.423123884662337E-2</v>
      </c>
      <c r="R790" s="26">
        <f t="shared" ca="1" si="158"/>
        <v>0.2892480673033192</v>
      </c>
      <c r="S790" s="27">
        <f t="shared" ca="1" si="169"/>
        <v>0</v>
      </c>
    </row>
    <row r="791" spans="5:19" x14ac:dyDescent="0.3">
      <c r="E791" s="24">
        <f t="shared" si="163"/>
        <v>790</v>
      </c>
      <c r="F791" s="108">
        <v>44609</v>
      </c>
      <c r="G791" s="109">
        <v>5.1502999999999997</v>
      </c>
      <c r="H791" s="28">
        <f t="shared" si="164"/>
        <v>5.3235000000000001</v>
      </c>
      <c r="I791" s="7">
        <f t="shared" si="165"/>
        <v>-0.17320000000000046</v>
      </c>
      <c r="J791" s="7">
        <f t="shared" si="166"/>
        <v>2.9998240000000162E-2</v>
      </c>
      <c r="K791" s="7">
        <f t="shared" si="167"/>
        <v>0.17320000000000046</v>
      </c>
      <c r="L791" s="25">
        <f t="shared" si="168"/>
        <v>3.3629108983942772E-2</v>
      </c>
      <c r="M791" s="7">
        <f t="shared" ca="1" si="157"/>
        <v>5.1259666666666668</v>
      </c>
      <c r="N791" s="7">
        <f t="shared" ca="1" si="159"/>
        <v>2.4333333333332874E-2</v>
      </c>
      <c r="O791" s="7">
        <f t="shared" ca="1" si="160"/>
        <v>5.9211111111108874E-4</v>
      </c>
      <c r="P791" s="7">
        <f t="shared" ca="1" si="161"/>
        <v>2.4333333333332874E-2</v>
      </c>
      <c r="Q791" s="25">
        <f t="shared" ca="1" si="162"/>
        <v>4.7246438718779246E-3</v>
      </c>
      <c r="R791" s="26">
        <f t="shared" ca="1" si="158"/>
        <v>2.4881400636652576E-2</v>
      </c>
      <c r="S791" s="27">
        <f t="shared" ca="1" si="169"/>
        <v>0</v>
      </c>
    </row>
    <row r="792" spans="5:19" x14ac:dyDescent="0.3">
      <c r="E792" s="24">
        <f t="shared" si="163"/>
        <v>791</v>
      </c>
      <c r="F792" s="108">
        <v>44610</v>
      </c>
      <c r="G792" s="109">
        <v>5.1593999999999998</v>
      </c>
      <c r="H792" s="28">
        <f t="shared" si="164"/>
        <v>5.1502999999999997</v>
      </c>
      <c r="I792" s="7">
        <f t="shared" si="165"/>
        <v>9.100000000000108E-3</v>
      </c>
      <c r="J792" s="7">
        <f t="shared" si="166"/>
        <v>8.2810000000001967E-5</v>
      </c>
      <c r="K792" s="7">
        <f t="shared" si="167"/>
        <v>9.100000000000108E-3</v>
      </c>
      <c r="L792" s="25">
        <f t="shared" si="168"/>
        <v>1.7637709811218569E-3</v>
      </c>
      <c r="M792" s="7">
        <f t="shared" ca="1" si="157"/>
        <v>5.1928333333333336</v>
      </c>
      <c r="N792" s="7">
        <f t="shared" ca="1" si="159"/>
        <v>-3.343333333333387E-2</v>
      </c>
      <c r="O792" s="7">
        <f t="shared" ca="1" si="160"/>
        <v>1.1177877777778136E-3</v>
      </c>
      <c r="P792" s="7">
        <f t="shared" ca="1" si="161"/>
        <v>3.343333333333387E-2</v>
      </c>
      <c r="Q792" s="25">
        <f t="shared" ca="1" si="162"/>
        <v>6.4800816632426001E-3</v>
      </c>
      <c r="R792" s="26">
        <f t="shared" ca="1" si="158"/>
        <v>-3.2885266030014168E-2</v>
      </c>
      <c r="S792" s="27">
        <f t="shared" ca="1" si="169"/>
        <v>1</v>
      </c>
    </row>
    <row r="793" spans="5:19" x14ac:dyDescent="0.3">
      <c r="E793" s="24">
        <f t="shared" si="163"/>
        <v>792</v>
      </c>
      <c r="F793" s="108">
        <v>44614</v>
      </c>
      <c r="G793" s="109">
        <v>5.0225999999999997</v>
      </c>
      <c r="H793" s="28">
        <f t="shared" si="164"/>
        <v>5.1593999999999998</v>
      </c>
      <c r="I793" s="7">
        <f t="shared" si="165"/>
        <v>-0.13680000000000003</v>
      </c>
      <c r="J793" s="7">
        <f t="shared" si="166"/>
        <v>1.871424000000001E-2</v>
      </c>
      <c r="K793" s="7">
        <f t="shared" si="167"/>
        <v>0.13680000000000003</v>
      </c>
      <c r="L793" s="25">
        <f t="shared" si="168"/>
        <v>2.7236889260542355E-2</v>
      </c>
      <c r="M793" s="7">
        <f t="shared" ca="1" si="157"/>
        <v>5.2110666666666665</v>
      </c>
      <c r="N793" s="7">
        <f t="shared" ca="1" si="159"/>
        <v>-0.18846666666666678</v>
      </c>
      <c r="O793" s="7">
        <f t="shared" ca="1" si="160"/>
        <v>3.5519684444444491E-2</v>
      </c>
      <c r="P793" s="7">
        <f t="shared" ca="1" si="161"/>
        <v>0.18846666666666678</v>
      </c>
      <c r="Q793" s="25">
        <f t="shared" ca="1" si="162"/>
        <v>3.7523726091400228E-2</v>
      </c>
      <c r="R793" s="26">
        <f t="shared" ca="1" si="158"/>
        <v>-0.18791859936334709</v>
      </c>
      <c r="S793" s="27">
        <f t="shared" ca="1" si="169"/>
        <v>0</v>
      </c>
    </row>
    <row r="794" spans="5:19" x14ac:dyDescent="0.3">
      <c r="E794" s="24">
        <f t="shared" si="163"/>
        <v>793</v>
      </c>
      <c r="F794" s="108">
        <v>44615</v>
      </c>
      <c r="G794" s="109">
        <v>4.9040999999999997</v>
      </c>
      <c r="H794" s="28">
        <f t="shared" si="164"/>
        <v>5.0225999999999997</v>
      </c>
      <c r="I794" s="7">
        <f t="shared" si="165"/>
        <v>-0.11850000000000005</v>
      </c>
      <c r="J794" s="7">
        <f t="shared" si="166"/>
        <v>1.4042250000000011E-2</v>
      </c>
      <c r="K794" s="7">
        <f t="shared" si="167"/>
        <v>0.11850000000000005</v>
      </c>
      <c r="L794" s="25">
        <f t="shared" si="168"/>
        <v>2.4163455068208245E-2</v>
      </c>
      <c r="M794" s="7">
        <f t="shared" ca="1" si="157"/>
        <v>5.1107666666666667</v>
      </c>
      <c r="N794" s="7">
        <f t="shared" ca="1" si="159"/>
        <v>-0.206666666666667</v>
      </c>
      <c r="O794" s="7">
        <f t="shared" ca="1" si="160"/>
        <v>4.2711111111111248E-2</v>
      </c>
      <c r="P794" s="7">
        <f t="shared" ca="1" si="161"/>
        <v>0.206666666666667</v>
      </c>
      <c r="Q794" s="25">
        <f t="shared" ca="1" si="162"/>
        <v>4.214160940165719E-2</v>
      </c>
      <c r="R794" s="26">
        <f t="shared" ca="1" si="158"/>
        <v>-0.20611859936334731</v>
      </c>
      <c r="S794" s="27">
        <f t="shared" ca="1" si="169"/>
        <v>0</v>
      </c>
    </row>
    <row r="795" spans="5:19" x14ac:dyDescent="0.3">
      <c r="E795" s="24">
        <f t="shared" si="163"/>
        <v>794</v>
      </c>
      <c r="F795" s="108">
        <v>44616</v>
      </c>
      <c r="G795" s="109">
        <v>4.9132999999999996</v>
      </c>
      <c r="H795" s="28">
        <f t="shared" si="164"/>
        <v>4.9040999999999997</v>
      </c>
      <c r="I795" s="7">
        <f t="shared" si="165"/>
        <v>9.1999999999998749E-3</v>
      </c>
      <c r="J795" s="7">
        <f t="shared" si="166"/>
        <v>8.4639999999997699E-5</v>
      </c>
      <c r="K795" s="7">
        <f t="shared" si="167"/>
        <v>9.1999999999998749E-3</v>
      </c>
      <c r="L795" s="25">
        <f t="shared" si="168"/>
        <v>1.8724686056214512E-3</v>
      </c>
      <c r="M795" s="7">
        <f t="shared" ca="1" si="157"/>
        <v>5.0286999999999997</v>
      </c>
      <c r="N795" s="7">
        <f t="shared" ca="1" si="159"/>
        <v>-0.11540000000000017</v>
      </c>
      <c r="O795" s="7">
        <f t="shared" ca="1" si="160"/>
        <v>1.331716000000004E-2</v>
      </c>
      <c r="P795" s="7">
        <f t="shared" ca="1" si="161"/>
        <v>0.11540000000000017</v>
      </c>
      <c r="Q795" s="25">
        <f t="shared" ca="1" si="162"/>
        <v>2.3487269248773774E-2</v>
      </c>
      <c r="R795" s="26">
        <f t="shared" ca="1" si="158"/>
        <v>-0.11485193269668047</v>
      </c>
      <c r="S795" s="27">
        <f t="shared" ca="1" si="169"/>
        <v>0</v>
      </c>
    </row>
    <row r="796" spans="5:19" x14ac:dyDescent="0.3">
      <c r="E796" s="24">
        <f t="shared" si="163"/>
        <v>795</v>
      </c>
      <c r="F796" s="108">
        <v>44617</v>
      </c>
      <c r="G796" s="109">
        <v>4.9588000000000001</v>
      </c>
      <c r="H796" s="28">
        <f t="shared" si="164"/>
        <v>4.9132999999999996</v>
      </c>
      <c r="I796" s="7">
        <f t="shared" si="165"/>
        <v>4.550000000000054E-2</v>
      </c>
      <c r="J796" s="7">
        <f t="shared" si="166"/>
        <v>2.070250000000049E-3</v>
      </c>
      <c r="K796" s="7">
        <f t="shared" si="167"/>
        <v>4.550000000000054E-2</v>
      </c>
      <c r="L796" s="25">
        <f t="shared" si="168"/>
        <v>9.1756070016940673E-3</v>
      </c>
      <c r="M796" s="7">
        <f t="shared" ca="1" si="157"/>
        <v>4.9466666666666663</v>
      </c>
      <c r="N796" s="7">
        <f t="shared" ca="1" si="159"/>
        <v>1.2133333333333773E-2</v>
      </c>
      <c r="O796" s="7">
        <f t="shared" ca="1" si="160"/>
        <v>1.4721777777778846E-4</v>
      </c>
      <c r="P796" s="7">
        <f t="shared" ca="1" si="161"/>
        <v>1.2133333333333773E-2</v>
      </c>
      <c r="Q796" s="25">
        <f t="shared" ca="1" si="162"/>
        <v>2.4468285337851444E-3</v>
      </c>
      <c r="R796" s="26">
        <f t="shared" ca="1" si="158"/>
        <v>1.2681400636653474E-2</v>
      </c>
      <c r="S796" s="27">
        <f t="shared" ca="1" si="169"/>
        <v>1</v>
      </c>
    </row>
    <row r="797" spans="5:19" x14ac:dyDescent="0.3">
      <c r="E797" s="24">
        <f t="shared" si="163"/>
        <v>796</v>
      </c>
      <c r="F797" s="108">
        <v>44620</v>
      </c>
      <c r="G797" s="109">
        <v>4.8768000000000002</v>
      </c>
      <c r="H797" s="28">
        <f t="shared" si="164"/>
        <v>4.9588000000000001</v>
      </c>
      <c r="I797" s="7">
        <f t="shared" si="165"/>
        <v>-8.1999999999999851E-2</v>
      </c>
      <c r="J797" s="7">
        <f t="shared" si="166"/>
        <v>6.7239999999999757E-3</v>
      </c>
      <c r="K797" s="7">
        <f t="shared" si="167"/>
        <v>8.1999999999999851E-2</v>
      </c>
      <c r="L797" s="25">
        <f t="shared" si="168"/>
        <v>1.6814304461942226E-2</v>
      </c>
      <c r="M797" s="7">
        <f t="shared" ca="1" si="157"/>
        <v>4.9253999999999998</v>
      </c>
      <c r="N797" s="7">
        <f t="shared" ca="1" si="159"/>
        <v>-4.8599999999999532E-2</v>
      </c>
      <c r="O797" s="7">
        <f t="shared" ca="1" si="160"/>
        <v>2.3619599999999547E-3</v>
      </c>
      <c r="P797" s="7">
        <f t="shared" ca="1" si="161"/>
        <v>4.8599999999999532E-2</v>
      </c>
      <c r="Q797" s="25">
        <f t="shared" ca="1" si="162"/>
        <v>9.9655511811022664E-3</v>
      </c>
      <c r="R797" s="26">
        <f t="shared" ca="1" si="158"/>
        <v>-4.805193269667983E-2</v>
      </c>
      <c r="S797" s="27">
        <f t="shared" ca="1" si="169"/>
        <v>1</v>
      </c>
    </row>
    <row r="798" spans="5:19" x14ac:dyDescent="0.3">
      <c r="E798" s="24">
        <f t="shared" si="163"/>
        <v>797</v>
      </c>
      <c r="F798" s="108">
        <v>44621</v>
      </c>
      <c r="G798" s="109">
        <v>4.7218</v>
      </c>
      <c r="H798" s="28">
        <f t="shared" si="164"/>
        <v>4.8768000000000002</v>
      </c>
      <c r="I798" s="7">
        <f t="shared" si="165"/>
        <v>-0.15500000000000025</v>
      </c>
      <c r="J798" s="7">
        <f t="shared" si="166"/>
        <v>2.4025000000000078E-2</v>
      </c>
      <c r="K798" s="7">
        <f t="shared" si="167"/>
        <v>0.15500000000000025</v>
      </c>
      <c r="L798" s="25">
        <f t="shared" si="168"/>
        <v>3.2826464483883315E-2</v>
      </c>
      <c r="M798" s="7">
        <f t="shared" ca="1" si="157"/>
        <v>4.9162999999999997</v>
      </c>
      <c r="N798" s="7">
        <f t="shared" ca="1" si="159"/>
        <v>-0.19449999999999967</v>
      </c>
      <c r="O798" s="7">
        <f t="shared" ca="1" si="160"/>
        <v>3.7830249999999871E-2</v>
      </c>
      <c r="P798" s="7">
        <f t="shared" ca="1" si="161"/>
        <v>0.19449999999999967</v>
      </c>
      <c r="Q798" s="25">
        <f t="shared" ca="1" si="162"/>
        <v>4.1191918336227644E-2</v>
      </c>
      <c r="R798" s="26">
        <f t="shared" ca="1" si="158"/>
        <v>-0.19395193269667999</v>
      </c>
      <c r="S798" s="27">
        <f t="shared" ca="1" si="169"/>
        <v>0</v>
      </c>
    </row>
    <row r="799" spans="5:19" x14ac:dyDescent="0.3">
      <c r="E799" s="24">
        <f t="shared" si="163"/>
        <v>798</v>
      </c>
      <c r="F799" s="108">
        <v>44622</v>
      </c>
      <c r="G799" s="109">
        <v>4.8586</v>
      </c>
      <c r="H799" s="28">
        <f t="shared" si="164"/>
        <v>4.7218</v>
      </c>
      <c r="I799" s="7">
        <f t="shared" si="165"/>
        <v>0.13680000000000003</v>
      </c>
      <c r="J799" s="7">
        <f t="shared" si="166"/>
        <v>1.871424000000001E-2</v>
      </c>
      <c r="K799" s="7">
        <f t="shared" si="167"/>
        <v>0.13680000000000003</v>
      </c>
      <c r="L799" s="25">
        <f t="shared" si="168"/>
        <v>2.8156259004651553E-2</v>
      </c>
      <c r="M799" s="7">
        <f t="shared" ca="1" si="157"/>
        <v>4.8524666666666665</v>
      </c>
      <c r="N799" s="7">
        <f t="shared" ca="1" si="159"/>
        <v>6.133333333333546E-3</v>
      </c>
      <c r="O799" s="7">
        <f t="shared" ca="1" si="160"/>
        <v>3.7617777777780389E-5</v>
      </c>
      <c r="P799" s="7">
        <f t="shared" ca="1" si="161"/>
        <v>6.133333333333546E-3</v>
      </c>
      <c r="Q799" s="25">
        <f t="shared" ca="1" si="162"/>
        <v>1.2623663881228225E-3</v>
      </c>
      <c r="R799" s="26">
        <f t="shared" ca="1" si="158"/>
        <v>6.6814006366532463E-3</v>
      </c>
      <c r="S799" s="27">
        <f t="shared" ca="1" si="169"/>
        <v>1</v>
      </c>
    </row>
    <row r="800" spans="5:19" x14ac:dyDescent="0.3">
      <c r="E800" s="24">
        <f t="shared" si="163"/>
        <v>799</v>
      </c>
      <c r="F800" s="108">
        <v>44623</v>
      </c>
      <c r="G800" s="109">
        <v>4.5213000000000001</v>
      </c>
      <c r="H800" s="28">
        <f t="shared" si="164"/>
        <v>4.8586</v>
      </c>
      <c r="I800" s="7">
        <f t="shared" si="165"/>
        <v>-0.33729999999999993</v>
      </c>
      <c r="J800" s="7">
        <f t="shared" si="166"/>
        <v>0.11377128999999996</v>
      </c>
      <c r="K800" s="7">
        <f t="shared" si="167"/>
        <v>0.33729999999999993</v>
      </c>
      <c r="L800" s="25">
        <f t="shared" si="168"/>
        <v>7.4602437352088991E-2</v>
      </c>
      <c r="M800" s="7">
        <f t="shared" ca="1" si="157"/>
        <v>4.8190666666666671</v>
      </c>
      <c r="N800" s="7">
        <f t="shared" ca="1" si="159"/>
        <v>-0.29776666666666696</v>
      </c>
      <c r="O800" s="7">
        <f t="shared" ca="1" si="160"/>
        <v>8.8664987777777954E-2</v>
      </c>
      <c r="P800" s="7">
        <f t="shared" ca="1" si="161"/>
        <v>0.29776666666666696</v>
      </c>
      <c r="Q800" s="25">
        <f t="shared" ca="1" si="162"/>
        <v>6.5858639476846698E-2</v>
      </c>
      <c r="R800" s="26">
        <f t="shared" ca="1" si="158"/>
        <v>-0.29721859936334727</v>
      </c>
      <c r="S800" s="27">
        <f t="shared" ca="1" si="169"/>
        <v>1</v>
      </c>
    </row>
    <row r="801" spans="5:19" x14ac:dyDescent="0.3">
      <c r="E801" s="24">
        <f t="shared" si="163"/>
        <v>800</v>
      </c>
      <c r="F801" s="108">
        <v>44624</v>
      </c>
      <c r="G801" s="109">
        <v>4.3754</v>
      </c>
      <c r="H801" s="28">
        <f t="shared" si="164"/>
        <v>4.5213000000000001</v>
      </c>
      <c r="I801" s="7">
        <f t="shared" si="165"/>
        <v>-0.14590000000000014</v>
      </c>
      <c r="J801" s="7">
        <f t="shared" si="166"/>
        <v>2.1286810000000041E-2</v>
      </c>
      <c r="K801" s="7">
        <f t="shared" si="167"/>
        <v>0.14590000000000014</v>
      </c>
      <c r="L801" s="25">
        <f t="shared" si="168"/>
        <v>3.3345522695067915E-2</v>
      </c>
      <c r="M801" s="7">
        <f t="shared" ca="1" si="157"/>
        <v>4.700566666666667</v>
      </c>
      <c r="N801" s="7">
        <f t="shared" ca="1" si="159"/>
        <v>-0.32516666666666705</v>
      </c>
      <c r="O801" s="7">
        <f t="shared" ca="1" si="160"/>
        <v>0.10573336111111135</v>
      </c>
      <c r="P801" s="7">
        <f t="shared" ca="1" si="161"/>
        <v>0.32516666666666705</v>
      </c>
      <c r="Q801" s="25">
        <f t="shared" ca="1" si="162"/>
        <v>7.4317014825311292E-2</v>
      </c>
      <c r="R801" s="26">
        <f t="shared" ca="1" si="158"/>
        <v>-0.32461859936334736</v>
      </c>
      <c r="S801" s="27">
        <f t="shared" ca="1" si="169"/>
        <v>0</v>
      </c>
    </row>
    <row r="802" spans="5:19" x14ac:dyDescent="0.3">
      <c r="E802" s="24">
        <f t="shared" si="163"/>
        <v>801</v>
      </c>
      <c r="F802" s="108">
        <v>44627</v>
      </c>
      <c r="G802" s="109">
        <v>4.1292999999999997</v>
      </c>
      <c r="H802" s="28">
        <f t="shared" si="164"/>
        <v>4.3754</v>
      </c>
      <c r="I802" s="7">
        <f t="shared" si="165"/>
        <v>-0.24610000000000021</v>
      </c>
      <c r="J802" s="7">
        <f t="shared" si="166"/>
        <v>6.0565210000000105E-2</v>
      </c>
      <c r="K802" s="7">
        <f t="shared" si="167"/>
        <v>0.24610000000000021</v>
      </c>
      <c r="L802" s="25">
        <f t="shared" si="168"/>
        <v>5.9598479161116949E-2</v>
      </c>
      <c r="M802" s="7">
        <f t="shared" ca="1" si="157"/>
        <v>4.5850999999999997</v>
      </c>
      <c r="N802" s="7">
        <f t="shared" ca="1" si="159"/>
        <v>-0.45579999999999998</v>
      </c>
      <c r="O802" s="7">
        <f t="shared" ca="1" si="160"/>
        <v>0.20775363999999999</v>
      </c>
      <c r="P802" s="7">
        <f t="shared" ca="1" si="161"/>
        <v>0.45579999999999998</v>
      </c>
      <c r="Q802" s="25">
        <f t="shared" ca="1" si="162"/>
        <v>0.11038190492335263</v>
      </c>
      <c r="R802" s="26">
        <f t="shared" ca="1" si="158"/>
        <v>-0.45525193269668029</v>
      </c>
      <c r="S802" s="27">
        <f t="shared" ca="1" si="169"/>
        <v>0</v>
      </c>
    </row>
    <row r="803" spans="5:19" x14ac:dyDescent="0.3">
      <c r="E803" s="24">
        <f t="shared" si="163"/>
        <v>802</v>
      </c>
      <c r="F803" s="108">
        <v>44628</v>
      </c>
      <c r="G803" s="109">
        <v>4.2934000000000001</v>
      </c>
      <c r="H803" s="28">
        <f t="shared" si="164"/>
        <v>4.1292999999999997</v>
      </c>
      <c r="I803" s="7">
        <f t="shared" si="165"/>
        <v>0.16410000000000036</v>
      </c>
      <c r="J803" s="7">
        <f t="shared" si="166"/>
        <v>2.6928810000000115E-2</v>
      </c>
      <c r="K803" s="7">
        <f t="shared" si="167"/>
        <v>0.16410000000000036</v>
      </c>
      <c r="L803" s="25">
        <f t="shared" si="168"/>
        <v>3.8221456188568585E-2</v>
      </c>
      <c r="M803" s="7">
        <f t="shared" ca="1" si="157"/>
        <v>4.3419999999999996</v>
      </c>
      <c r="N803" s="7">
        <f t="shared" ca="1" si="159"/>
        <v>-4.8599999999999532E-2</v>
      </c>
      <c r="O803" s="7">
        <f t="shared" ca="1" si="160"/>
        <v>2.3619599999999547E-3</v>
      </c>
      <c r="P803" s="7">
        <f t="shared" ca="1" si="161"/>
        <v>4.8599999999999532E-2</v>
      </c>
      <c r="Q803" s="25">
        <f t="shared" ca="1" si="162"/>
        <v>1.1319700004658203E-2</v>
      </c>
      <c r="R803" s="26">
        <f t="shared" ca="1" si="158"/>
        <v>-4.805193269667983E-2</v>
      </c>
      <c r="S803" s="27">
        <f t="shared" ca="1" si="169"/>
        <v>0</v>
      </c>
    </row>
    <row r="804" spans="5:19" x14ac:dyDescent="0.3">
      <c r="E804" s="24">
        <f t="shared" si="163"/>
        <v>803</v>
      </c>
      <c r="F804" s="108">
        <v>44629</v>
      </c>
      <c r="G804" s="109">
        <v>4.4756999999999998</v>
      </c>
      <c r="H804" s="28">
        <f t="shared" si="164"/>
        <v>4.2934000000000001</v>
      </c>
      <c r="I804" s="7">
        <f t="shared" si="165"/>
        <v>0.18229999999999968</v>
      </c>
      <c r="J804" s="7">
        <f t="shared" si="166"/>
        <v>3.3233289999999888E-2</v>
      </c>
      <c r="K804" s="7">
        <f t="shared" si="167"/>
        <v>0.18229999999999968</v>
      </c>
      <c r="L804" s="25">
        <f t="shared" si="168"/>
        <v>4.0731058828786491E-2</v>
      </c>
      <c r="M804" s="7">
        <f t="shared" ca="1" si="157"/>
        <v>4.2660333333333336</v>
      </c>
      <c r="N804" s="7">
        <f t="shared" ca="1" si="159"/>
        <v>0.20966666666666622</v>
      </c>
      <c r="O804" s="7">
        <f t="shared" ca="1" si="160"/>
        <v>4.3960111111110922E-2</v>
      </c>
      <c r="P804" s="7">
        <f t="shared" ca="1" si="161"/>
        <v>0.20966666666666622</v>
      </c>
      <c r="Q804" s="25">
        <f t="shared" ca="1" si="162"/>
        <v>4.6845558609081538E-2</v>
      </c>
      <c r="R804" s="26">
        <f t="shared" ca="1" si="158"/>
        <v>0.21021473396998591</v>
      </c>
      <c r="S804" s="27">
        <f t="shared" ca="1" si="169"/>
        <v>1</v>
      </c>
    </row>
    <row r="805" spans="5:19" x14ac:dyDescent="0.3">
      <c r="E805" s="24">
        <f t="shared" si="163"/>
        <v>804</v>
      </c>
      <c r="F805" s="108">
        <v>44630</v>
      </c>
      <c r="G805" s="109">
        <v>4.4210000000000003</v>
      </c>
      <c r="H805" s="28">
        <f t="shared" si="164"/>
        <v>4.4756999999999998</v>
      </c>
      <c r="I805" s="7">
        <f t="shared" si="165"/>
        <v>-5.4699999999999527E-2</v>
      </c>
      <c r="J805" s="7">
        <f t="shared" si="166"/>
        <v>2.9920899999999482E-3</v>
      </c>
      <c r="K805" s="7">
        <f t="shared" si="167"/>
        <v>5.4699999999999527E-2</v>
      </c>
      <c r="L805" s="25">
        <f t="shared" si="168"/>
        <v>1.237276634245635E-2</v>
      </c>
      <c r="M805" s="7">
        <f t="shared" ca="1" si="157"/>
        <v>4.2994666666666665</v>
      </c>
      <c r="N805" s="7">
        <f t="shared" ca="1" si="159"/>
        <v>0.12153333333333372</v>
      </c>
      <c r="O805" s="7">
        <f t="shared" ca="1" si="160"/>
        <v>1.4770351111111205E-2</v>
      </c>
      <c r="P805" s="7">
        <f t="shared" ca="1" si="161"/>
        <v>0.12153333333333372</v>
      </c>
      <c r="Q805" s="25">
        <f t="shared" ca="1" si="162"/>
        <v>2.7490009801704074E-2</v>
      </c>
      <c r="R805" s="26">
        <f t="shared" ca="1" si="158"/>
        <v>0.12208140063665342</v>
      </c>
      <c r="S805" s="27">
        <f t="shared" ca="1" si="169"/>
        <v>0</v>
      </c>
    </row>
    <row r="806" spans="5:19" x14ac:dyDescent="0.3">
      <c r="E806" s="24">
        <f t="shared" si="163"/>
        <v>805</v>
      </c>
      <c r="F806" s="108">
        <v>44631</v>
      </c>
      <c r="G806" s="109">
        <v>4.3845999999999998</v>
      </c>
      <c r="H806" s="28">
        <f t="shared" si="164"/>
        <v>4.4210000000000003</v>
      </c>
      <c r="I806" s="7">
        <f t="shared" si="165"/>
        <v>-3.6400000000000432E-2</v>
      </c>
      <c r="J806" s="7">
        <f t="shared" si="166"/>
        <v>1.3249600000000315E-3</v>
      </c>
      <c r="K806" s="7">
        <f t="shared" si="167"/>
        <v>3.6400000000000432E-2</v>
      </c>
      <c r="L806" s="25">
        <f t="shared" si="168"/>
        <v>8.3017835150299753E-3</v>
      </c>
      <c r="M806" s="7">
        <f t="shared" ca="1" si="157"/>
        <v>4.3967000000000001</v>
      </c>
      <c r="N806" s="7">
        <f t="shared" ca="1" si="159"/>
        <v>-1.2100000000000222E-2</v>
      </c>
      <c r="O806" s="7">
        <f t="shared" ca="1" si="160"/>
        <v>1.4641000000000537E-4</v>
      </c>
      <c r="P806" s="7">
        <f t="shared" ca="1" si="161"/>
        <v>1.2100000000000222E-2</v>
      </c>
      <c r="Q806" s="25">
        <f t="shared" ca="1" si="162"/>
        <v>2.759658805820422E-3</v>
      </c>
      <c r="R806" s="26">
        <f t="shared" ca="1" si="158"/>
        <v>-1.1551932696680521E-2</v>
      </c>
      <c r="S806" s="27">
        <f t="shared" ca="1" si="169"/>
        <v>1</v>
      </c>
    </row>
    <row r="807" spans="5:19" x14ac:dyDescent="0.3">
      <c r="E807" s="24">
        <f t="shared" si="163"/>
        <v>806</v>
      </c>
      <c r="F807" s="108">
        <v>44634</v>
      </c>
      <c r="G807" s="109">
        <v>4.5759999999999996</v>
      </c>
      <c r="H807" s="28">
        <f t="shared" si="164"/>
        <v>4.3845999999999998</v>
      </c>
      <c r="I807" s="7">
        <f t="shared" si="165"/>
        <v>0.19139999999999979</v>
      </c>
      <c r="J807" s="7">
        <f t="shared" si="166"/>
        <v>3.6633959999999924E-2</v>
      </c>
      <c r="K807" s="7">
        <f t="shared" si="167"/>
        <v>0.19139999999999979</v>
      </c>
      <c r="L807" s="25">
        <f t="shared" si="168"/>
        <v>4.1826923076923032E-2</v>
      </c>
      <c r="M807" s="7">
        <f t="shared" ca="1" si="157"/>
        <v>4.4270999999999994</v>
      </c>
      <c r="N807" s="7">
        <f t="shared" ca="1" si="159"/>
        <v>0.14890000000000025</v>
      </c>
      <c r="O807" s="7">
        <f t="shared" ca="1" si="160"/>
        <v>2.2171210000000077E-2</v>
      </c>
      <c r="P807" s="7">
        <f t="shared" ca="1" si="161"/>
        <v>0.14890000000000025</v>
      </c>
      <c r="Q807" s="25">
        <f t="shared" ca="1" si="162"/>
        <v>3.2539335664335721E-2</v>
      </c>
      <c r="R807" s="26">
        <f t="shared" ca="1" si="158"/>
        <v>0.14944806730331994</v>
      </c>
      <c r="S807" s="27">
        <f t="shared" ca="1" si="169"/>
        <v>1</v>
      </c>
    </row>
    <row r="808" spans="5:19" x14ac:dyDescent="0.3">
      <c r="E808" s="24">
        <f t="shared" si="163"/>
        <v>807</v>
      </c>
      <c r="F808" s="108">
        <v>44635</v>
      </c>
      <c r="G808" s="109">
        <v>4.6489000000000003</v>
      </c>
      <c r="H808" s="28">
        <f t="shared" si="164"/>
        <v>4.5759999999999996</v>
      </c>
      <c r="I808" s="7">
        <f t="shared" si="165"/>
        <v>7.2900000000000631E-2</v>
      </c>
      <c r="J808" s="7">
        <f t="shared" si="166"/>
        <v>5.3144100000000923E-3</v>
      </c>
      <c r="K808" s="7">
        <f t="shared" si="167"/>
        <v>7.2900000000000631E-2</v>
      </c>
      <c r="L808" s="25">
        <f t="shared" si="168"/>
        <v>1.5681128869195E-2</v>
      </c>
      <c r="M808" s="7">
        <f t="shared" ca="1" si="157"/>
        <v>4.4605333333333332</v>
      </c>
      <c r="N808" s="7">
        <f t="shared" ca="1" si="159"/>
        <v>0.18836666666666702</v>
      </c>
      <c r="O808" s="7">
        <f t="shared" ca="1" si="160"/>
        <v>3.5482001111111244E-2</v>
      </c>
      <c r="P808" s="7">
        <f t="shared" ca="1" si="161"/>
        <v>0.18836666666666702</v>
      </c>
      <c r="Q808" s="25">
        <f t="shared" ca="1" si="162"/>
        <v>4.051854560577061E-2</v>
      </c>
      <c r="R808" s="26">
        <f t="shared" ca="1" si="158"/>
        <v>0.1889147339699867</v>
      </c>
      <c r="S808" s="27">
        <f t="shared" ca="1" si="169"/>
        <v>0</v>
      </c>
    </row>
    <row r="809" spans="5:19" x14ac:dyDescent="0.3">
      <c r="E809" s="24">
        <f t="shared" si="163"/>
        <v>808</v>
      </c>
      <c r="F809" s="108">
        <v>44636</v>
      </c>
      <c r="G809" s="109">
        <v>4.7948000000000004</v>
      </c>
      <c r="H809" s="28">
        <f t="shared" si="164"/>
        <v>4.6489000000000003</v>
      </c>
      <c r="I809" s="7">
        <f t="shared" si="165"/>
        <v>0.14590000000000014</v>
      </c>
      <c r="J809" s="7">
        <f t="shared" si="166"/>
        <v>2.1286810000000041E-2</v>
      </c>
      <c r="K809" s="7">
        <f t="shared" si="167"/>
        <v>0.14590000000000014</v>
      </c>
      <c r="L809" s="25">
        <f t="shared" si="168"/>
        <v>3.0428797864353076E-2</v>
      </c>
      <c r="M809" s="7">
        <f t="shared" ca="1" si="157"/>
        <v>4.5365000000000002</v>
      </c>
      <c r="N809" s="7">
        <f t="shared" ca="1" si="159"/>
        <v>0.2583000000000002</v>
      </c>
      <c r="O809" s="7">
        <f t="shared" ca="1" si="160"/>
        <v>6.67188900000001E-2</v>
      </c>
      <c r="P809" s="7">
        <f t="shared" ca="1" si="161"/>
        <v>0.2583000000000002</v>
      </c>
      <c r="Q809" s="25">
        <f t="shared" ca="1" si="162"/>
        <v>5.3870860098440013E-2</v>
      </c>
      <c r="R809" s="26">
        <f t="shared" ca="1" si="158"/>
        <v>0.25884806730331988</v>
      </c>
      <c r="S809" s="27">
        <f t="shared" ca="1" si="169"/>
        <v>0</v>
      </c>
    </row>
    <row r="810" spans="5:19" x14ac:dyDescent="0.3">
      <c r="E810" s="24">
        <f t="shared" si="163"/>
        <v>809</v>
      </c>
      <c r="F810" s="108">
        <v>44637</v>
      </c>
      <c r="G810" s="109">
        <v>4.8494999999999999</v>
      </c>
      <c r="H810" s="28">
        <f t="shared" si="164"/>
        <v>4.7948000000000004</v>
      </c>
      <c r="I810" s="7">
        <f t="shared" si="165"/>
        <v>5.4699999999999527E-2</v>
      </c>
      <c r="J810" s="7">
        <f t="shared" si="166"/>
        <v>2.9920899999999482E-3</v>
      </c>
      <c r="K810" s="7">
        <f t="shared" si="167"/>
        <v>5.4699999999999527E-2</v>
      </c>
      <c r="L810" s="25">
        <f t="shared" si="168"/>
        <v>1.127951335189185E-2</v>
      </c>
      <c r="M810" s="7">
        <f t="shared" ca="1" si="157"/>
        <v>4.6732333333333331</v>
      </c>
      <c r="N810" s="7">
        <f t="shared" ca="1" si="159"/>
        <v>0.17626666666666679</v>
      </c>
      <c r="O810" s="7">
        <f t="shared" ca="1" si="160"/>
        <v>3.1069937777777824E-2</v>
      </c>
      <c r="P810" s="7">
        <f t="shared" ca="1" si="161"/>
        <v>0.17626666666666679</v>
      </c>
      <c r="Q810" s="25">
        <f t="shared" ca="1" si="162"/>
        <v>3.6347389765267926E-2</v>
      </c>
      <c r="R810" s="26">
        <f t="shared" ca="1" si="158"/>
        <v>0.17681473396998648</v>
      </c>
      <c r="S810" s="27">
        <f t="shared" ca="1" si="169"/>
        <v>0</v>
      </c>
    </row>
    <row r="811" spans="5:19" x14ac:dyDescent="0.3">
      <c r="E811" s="24">
        <f t="shared" si="163"/>
        <v>810</v>
      </c>
      <c r="F811" s="108">
        <v>44638</v>
      </c>
      <c r="G811" s="109">
        <v>4.8586</v>
      </c>
      <c r="H811" s="28">
        <f t="shared" si="164"/>
        <v>4.8494999999999999</v>
      </c>
      <c r="I811" s="7">
        <f t="shared" si="165"/>
        <v>9.100000000000108E-3</v>
      </c>
      <c r="J811" s="7">
        <f t="shared" si="166"/>
        <v>8.2810000000001967E-5</v>
      </c>
      <c r="K811" s="7">
        <f t="shared" si="167"/>
        <v>9.100000000000108E-3</v>
      </c>
      <c r="L811" s="25">
        <f t="shared" si="168"/>
        <v>1.8729675215082757E-3</v>
      </c>
      <c r="M811" s="7">
        <f t="shared" ca="1" si="157"/>
        <v>4.7643999999999993</v>
      </c>
      <c r="N811" s="7">
        <f t="shared" ca="1" si="159"/>
        <v>9.4200000000000728E-2</v>
      </c>
      <c r="O811" s="7">
        <f t="shared" ca="1" si="160"/>
        <v>8.8736400000001374E-3</v>
      </c>
      <c r="P811" s="7">
        <f t="shared" ca="1" si="161"/>
        <v>9.4200000000000728E-2</v>
      </c>
      <c r="Q811" s="25">
        <f t="shared" ca="1" si="162"/>
        <v>1.938830115671196E-2</v>
      </c>
      <c r="R811" s="26">
        <f t="shared" ca="1" si="158"/>
        <v>9.474806730332043E-2</v>
      </c>
      <c r="S811" s="27">
        <f t="shared" ca="1" si="169"/>
        <v>0</v>
      </c>
    </row>
    <row r="812" spans="5:19" x14ac:dyDescent="0.3">
      <c r="E812" s="24">
        <f t="shared" si="163"/>
        <v>811</v>
      </c>
      <c r="F812" s="108">
        <v>44641</v>
      </c>
      <c r="G812" s="109">
        <v>4.8311999999999999</v>
      </c>
      <c r="H812" s="28">
        <f t="shared" si="164"/>
        <v>4.8586</v>
      </c>
      <c r="I812" s="7">
        <f t="shared" si="165"/>
        <v>-2.7400000000000091E-2</v>
      </c>
      <c r="J812" s="7">
        <f t="shared" si="166"/>
        <v>7.5076000000000493E-4</v>
      </c>
      <c r="K812" s="7">
        <f t="shared" si="167"/>
        <v>2.7400000000000091E-2</v>
      </c>
      <c r="L812" s="25">
        <f t="shared" si="168"/>
        <v>5.6714687862229034E-3</v>
      </c>
      <c r="M812" s="7">
        <f t="shared" ca="1" si="157"/>
        <v>4.8342999999999998</v>
      </c>
      <c r="N812" s="7">
        <f t="shared" ca="1" si="159"/>
        <v>-3.0999999999998806E-3</v>
      </c>
      <c r="O812" s="7">
        <f t="shared" ca="1" si="160"/>
        <v>9.6099999999992592E-6</v>
      </c>
      <c r="P812" s="7">
        <f t="shared" ca="1" si="161"/>
        <v>3.0999999999998806E-3</v>
      </c>
      <c r="Q812" s="25">
        <f t="shared" ca="1" si="162"/>
        <v>6.4166252690840383E-4</v>
      </c>
      <c r="R812" s="26">
        <f t="shared" ca="1" si="158"/>
        <v>-2.5519326966801804E-3</v>
      </c>
      <c r="S812" s="27">
        <f t="shared" ca="1" si="169"/>
        <v>1</v>
      </c>
    </row>
    <row r="813" spans="5:19" x14ac:dyDescent="0.3">
      <c r="E813" s="24">
        <f t="shared" si="163"/>
        <v>812</v>
      </c>
      <c r="F813" s="108">
        <v>44642</v>
      </c>
      <c r="G813" s="109">
        <v>4.8949999999999996</v>
      </c>
      <c r="H813" s="28">
        <f t="shared" si="164"/>
        <v>4.8311999999999999</v>
      </c>
      <c r="I813" s="7">
        <f t="shared" si="165"/>
        <v>6.3799999999999635E-2</v>
      </c>
      <c r="J813" s="7">
        <f t="shared" si="166"/>
        <v>4.070439999999953E-3</v>
      </c>
      <c r="K813" s="7">
        <f t="shared" si="167"/>
        <v>6.3799999999999635E-2</v>
      </c>
      <c r="L813" s="25">
        <f t="shared" si="168"/>
        <v>1.3033707865168467E-2</v>
      </c>
      <c r="M813" s="7">
        <f t="shared" ca="1" si="157"/>
        <v>4.8464333333333336</v>
      </c>
      <c r="N813" s="7">
        <f t="shared" ca="1" si="159"/>
        <v>4.8566666666665981E-2</v>
      </c>
      <c r="O813" s="7">
        <f t="shared" ca="1" si="160"/>
        <v>2.3587211111110447E-3</v>
      </c>
      <c r="P813" s="7">
        <f t="shared" ca="1" si="161"/>
        <v>4.8566666666665981E-2</v>
      </c>
      <c r="Q813" s="25">
        <f t="shared" ca="1" si="162"/>
        <v>9.9216887980931538E-3</v>
      </c>
      <c r="R813" s="26">
        <f t="shared" ca="1" si="158"/>
        <v>4.9114733969985683E-2</v>
      </c>
      <c r="S813" s="27">
        <f t="shared" ca="1" si="169"/>
        <v>1</v>
      </c>
    </row>
    <row r="814" spans="5:19" x14ac:dyDescent="0.3">
      <c r="E814" s="24">
        <f t="shared" si="163"/>
        <v>813</v>
      </c>
      <c r="F814" s="108">
        <v>44643</v>
      </c>
      <c r="G814" s="109">
        <v>4.8129999999999997</v>
      </c>
      <c r="H814" s="28">
        <f t="shared" si="164"/>
        <v>4.8949999999999996</v>
      </c>
      <c r="I814" s="7">
        <f t="shared" si="165"/>
        <v>-8.1999999999999851E-2</v>
      </c>
      <c r="J814" s="7">
        <f t="shared" si="166"/>
        <v>6.7239999999999757E-3</v>
      </c>
      <c r="K814" s="7">
        <f t="shared" si="167"/>
        <v>8.1999999999999851E-2</v>
      </c>
      <c r="L814" s="25">
        <f t="shared" si="168"/>
        <v>1.7037190941200885E-2</v>
      </c>
      <c r="M814" s="7">
        <f t="shared" ca="1" si="157"/>
        <v>4.8616000000000001</v>
      </c>
      <c r="N814" s="7">
        <f t="shared" ca="1" si="159"/>
        <v>-4.8600000000000421E-2</v>
      </c>
      <c r="O814" s="7">
        <f t="shared" ca="1" si="160"/>
        <v>2.361960000000041E-3</v>
      </c>
      <c r="P814" s="7">
        <f t="shared" ca="1" si="161"/>
        <v>4.8600000000000421E-2</v>
      </c>
      <c r="Q814" s="25">
        <f t="shared" ca="1" si="162"/>
        <v>1.0097652191980142E-2</v>
      </c>
      <c r="R814" s="26">
        <f t="shared" ca="1" si="158"/>
        <v>-4.8051932696680719E-2</v>
      </c>
      <c r="S814" s="27">
        <f t="shared" ca="1" si="169"/>
        <v>1</v>
      </c>
    </row>
    <row r="815" spans="5:19" x14ac:dyDescent="0.3">
      <c r="E815" s="24">
        <f t="shared" si="163"/>
        <v>814</v>
      </c>
      <c r="F815" s="108">
        <v>44644</v>
      </c>
      <c r="G815" s="109">
        <v>4.8677000000000001</v>
      </c>
      <c r="H815" s="28">
        <f t="shared" si="164"/>
        <v>4.8129999999999997</v>
      </c>
      <c r="I815" s="7">
        <f t="shared" si="165"/>
        <v>5.4700000000000415E-2</v>
      </c>
      <c r="J815" s="7">
        <f t="shared" si="166"/>
        <v>2.9920900000000453E-3</v>
      </c>
      <c r="K815" s="7">
        <f t="shared" si="167"/>
        <v>5.4700000000000415E-2</v>
      </c>
      <c r="L815" s="25">
        <f t="shared" si="168"/>
        <v>1.1237340016845824E-2</v>
      </c>
      <c r="M815" s="7">
        <f t="shared" ca="1" si="157"/>
        <v>4.8463999999999992</v>
      </c>
      <c r="N815" s="7">
        <f t="shared" ca="1" si="159"/>
        <v>2.1300000000000985E-2</v>
      </c>
      <c r="O815" s="7">
        <f t="shared" ca="1" si="160"/>
        <v>4.5369000000004193E-4</v>
      </c>
      <c r="P815" s="7">
        <f t="shared" ca="1" si="161"/>
        <v>2.1300000000000985E-2</v>
      </c>
      <c r="Q815" s="25">
        <f t="shared" ca="1" si="162"/>
        <v>4.3757832241101517E-3</v>
      </c>
      <c r="R815" s="26">
        <f t="shared" ca="1" si="158"/>
        <v>2.1848067303320687E-2</v>
      </c>
      <c r="S815" s="27">
        <f t="shared" ca="1" si="169"/>
        <v>1</v>
      </c>
    </row>
    <row r="816" spans="5:19" x14ac:dyDescent="0.3">
      <c r="E816" s="24">
        <f t="shared" si="163"/>
        <v>815</v>
      </c>
      <c r="F816" s="108">
        <v>44645</v>
      </c>
      <c r="G816" s="109">
        <v>4.8949999999999996</v>
      </c>
      <c r="H816" s="28">
        <f t="shared" si="164"/>
        <v>4.8677000000000001</v>
      </c>
      <c r="I816" s="7">
        <f t="shared" si="165"/>
        <v>2.7299999999999436E-2</v>
      </c>
      <c r="J816" s="7">
        <f t="shared" si="166"/>
        <v>7.4528999999996922E-4</v>
      </c>
      <c r="K816" s="7">
        <f t="shared" si="167"/>
        <v>2.7299999999999436E-2</v>
      </c>
      <c r="L816" s="25">
        <f t="shared" si="168"/>
        <v>5.5771195097036649E-3</v>
      </c>
      <c r="M816" s="7">
        <f t="shared" ca="1" si="157"/>
        <v>4.8585666666666656</v>
      </c>
      <c r="N816" s="7">
        <f t="shared" ca="1" si="159"/>
        <v>3.6433333333333984E-2</v>
      </c>
      <c r="O816" s="7">
        <f t="shared" ca="1" si="160"/>
        <v>1.3273877777778252E-3</v>
      </c>
      <c r="P816" s="7">
        <f t="shared" ca="1" si="161"/>
        <v>3.6433333333333984E-2</v>
      </c>
      <c r="Q816" s="25">
        <f t="shared" ca="1" si="162"/>
        <v>7.4429690160028577E-3</v>
      </c>
      <c r="R816" s="26">
        <f t="shared" ca="1" si="158"/>
        <v>3.6981400636653686E-2</v>
      </c>
      <c r="S816" s="27">
        <f t="shared" ca="1" si="169"/>
        <v>0</v>
      </c>
    </row>
    <row r="817" spans="5:19" x14ac:dyDescent="0.3">
      <c r="E817" s="24">
        <f t="shared" si="163"/>
        <v>816</v>
      </c>
      <c r="F817" s="108">
        <v>44648</v>
      </c>
      <c r="G817" s="109">
        <v>4.9132999999999996</v>
      </c>
      <c r="H817" s="28">
        <f t="shared" si="164"/>
        <v>4.8949999999999996</v>
      </c>
      <c r="I817" s="7">
        <f t="shared" si="165"/>
        <v>1.8299999999999983E-2</v>
      </c>
      <c r="J817" s="7">
        <f t="shared" si="166"/>
        <v>3.3488999999999936E-4</v>
      </c>
      <c r="K817" s="7">
        <f t="shared" si="167"/>
        <v>1.8299999999999983E-2</v>
      </c>
      <c r="L817" s="25">
        <f t="shared" si="168"/>
        <v>3.7245842916166292E-3</v>
      </c>
      <c r="M817" s="7">
        <f t="shared" ca="1" si="157"/>
        <v>4.8585666666666665</v>
      </c>
      <c r="N817" s="7">
        <f t="shared" ca="1" si="159"/>
        <v>5.4733333333333078E-2</v>
      </c>
      <c r="O817" s="7">
        <f t="shared" ca="1" si="160"/>
        <v>2.9957377777777498E-3</v>
      </c>
      <c r="P817" s="7">
        <f t="shared" ca="1" si="161"/>
        <v>5.4733333333333078E-2</v>
      </c>
      <c r="Q817" s="25">
        <f t="shared" ca="1" si="162"/>
        <v>1.1139831342139313E-2</v>
      </c>
      <c r="R817" s="26">
        <f t="shared" ca="1" si="158"/>
        <v>5.528140063665278E-2</v>
      </c>
      <c r="S817" s="27">
        <f t="shared" ca="1" si="169"/>
        <v>0</v>
      </c>
    </row>
    <row r="818" spans="5:19" x14ac:dyDescent="0.3">
      <c r="E818" s="24">
        <f t="shared" si="163"/>
        <v>817</v>
      </c>
      <c r="F818" s="108">
        <v>44649</v>
      </c>
      <c r="G818" s="109">
        <v>5.0408999999999997</v>
      </c>
      <c r="H818" s="28">
        <f t="shared" si="164"/>
        <v>4.9132999999999996</v>
      </c>
      <c r="I818" s="7">
        <f t="shared" si="165"/>
        <v>0.12760000000000016</v>
      </c>
      <c r="J818" s="7">
        <f t="shared" si="166"/>
        <v>1.6281760000000041E-2</v>
      </c>
      <c r="K818" s="7">
        <f t="shared" si="167"/>
        <v>0.12760000000000016</v>
      </c>
      <c r="L818" s="25">
        <f t="shared" si="168"/>
        <v>2.5312940149576496E-2</v>
      </c>
      <c r="M818" s="7">
        <f t="shared" ca="1" si="157"/>
        <v>4.8919999999999995</v>
      </c>
      <c r="N818" s="7">
        <f t="shared" ca="1" si="159"/>
        <v>0.14890000000000025</v>
      </c>
      <c r="O818" s="7">
        <f t="shared" ca="1" si="160"/>
        <v>2.2171210000000077E-2</v>
      </c>
      <c r="P818" s="7">
        <f t="shared" ca="1" si="161"/>
        <v>0.14890000000000025</v>
      </c>
      <c r="Q818" s="25">
        <f t="shared" ca="1" si="162"/>
        <v>2.9538376083635912E-2</v>
      </c>
      <c r="R818" s="26">
        <f t="shared" ca="1" si="158"/>
        <v>0.14944806730331994</v>
      </c>
      <c r="S818" s="27">
        <f t="shared" ca="1" si="169"/>
        <v>0</v>
      </c>
    </row>
    <row r="819" spans="5:19" x14ac:dyDescent="0.3">
      <c r="E819" s="24">
        <f t="shared" si="163"/>
        <v>818</v>
      </c>
      <c r="F819" s="108">
        <v>44650</v>
      </c>
      <c r="G819" s="109">
        <v>5.0408999999999997</v>
      </c>
      <c r="H819" s="28">
        <f t="shared" si="164"/>
        <v>5.0408999999999997</v>
      </c>
      <c r="I819" s="7">
        <f t="shared" si="165"/>
        <v>0</v>
      </c>
      <c r="J819" s="7">
        <f t="shared" si="166"/>
        <v>0</v>
      </c>
      <c r="K819" s="7">
        <f t="shared" si="167"/>
        <v>0</v>
      </c>
      <c r="L819" s="25">
        <f t="shared" si="168"/>
        <v>0</v>
      </c>
      <c r="M819" s="7">
        <f t="shared" ca="1" si="157"/>
        <v>4.9497333333333335</v>
      </c>
      <c r="N819" s="7">
        <f t="shared" ca="1" si="159"/>
        <v>9.1166666666666174E-2</v>
      </c>
      <c r="O819" s="7">
        <f t="shared" ca="1" si="160"/>
        <v>8.3113611111110212E-3</v>
      </c>
      <c r="P819" s="7">
        <f t="shared" ca="1" si="161"/>
        <v>9.1166666666666174E-2</v>
      </c>
      <c r="Q819" s="25">
        <f t="shared" ca="1" si="162"/>
        <v>1.8085394803837841E-2</v>
      </c>
      <c r="R819" s="26">
        <f t="shared" ca="1" si="158"/>
        <v>9.1714733969985876E-2</v>
      </c>
      <c r="S819" s="27">
        <f t="shared" ca="1" si="169"/>
        <v>0</v>
      </c>
    </row>
    <row r="820" spans="5:19" x14ac:dyDescent="0.3">
      <c r="E820" s="24">
        <f t="shared" si="163"/>
        <v>819</v>
      </c>
      <c r="F820" s="108">
        <v>44651</v>
      </c>
      <c r="G820" s="109">
        <v>4.9771000000000001</v>
      </c>
      <c r="H820" s="28">
        <f t="shared" si="164"/>
        <v>5.0408999999999997</v>
      </c>
      <c r="I820" s="7">
        <f t="shared" si="165"/>
        <v>-6.3799999999999635E-2</v>
      </c>
      <c r="J820" s="7">
        <f t="shared" si="166"/>
        <v>4.070439999999953E-3</v>
      </c>
      <c r="K820" s="7">
        <f t="shared" si="167"/>
        <v>6.3799999999999635E-2</v>
      </c>
      <c r="L820" s="25">
        <f t="shared" si="168"/>
        <v>1.2818709690381876E-2</v>
      </c>
      <c r="M820" s="7">
        <f t="shared" ca="1" si="157"/>
        <v>4.9983666666666666</v>
      </c>
      <c r="N820" s="7">
        <f t="shared" ca="1" si="159"/>
        <v>-2.1266666666666545E-2</v>
      </c>
      <c r="O820" s="7">
        <f t="shared" ca="1" si="160"/>
        <v>4.5227111111110596E-4</v>
      </c>
      <c r="P820" s="7">
        <f t="shared" ca="1" si="161"/>
        <v>2.1266666666666545E-2</v>
      </c>
      <c r="Q820" s="25">
        <f t="shared" ca="1" si="162"/>
        <v>4.272903230127292E-3</v>
      </c>
      <c r="R820" s="26">
        <f t="shared" ca="1" si="158"/>
        <v>-2.0718599363346843E-2</v>
      </c>
      <c r="S820" s="27">
        <f t="shared" ca="1" si="169"/>
        <v>1</v>
      </c>
    </row>
    <row r="821" spans="5:19" x14ac:dyDescent="0.3">
      <c r="E821" s="24">
        <f t="shared" si="163"/>
        <v>820</v>
      </c>
      <c r="F821" s="108">
        <v>44652</v>
      </c>
      <c r="G821" s="109">
        <v>5.0590999999999999</v>
      </c>
      <c r="H821" s="28">
        <f t="shared" si="164"/>
        <v>4.9771000000000001</v>
      </c>
      <c r="I821" s="7">
        <f t="shared" si="165"/>
        <v>8.1999999999999851E-2</v>
      </c>
      <c r="J821" s="7">
        <f t="shared" si="166"/>
        <v>6.7239999999999757E-3</v>
      </c>
      <c r="K821" s="7">
        <f t="shared" si="167"/>
        <v>8.1999999999999851E-2</v>
      </c>
      <c r="L821" s="25">
        <f t="shared" si="168"/>
        <v>1.6208416516771729E-2</v>
      </c>
      <c r="M821" s="7">
        <f t="shared" ca="1" si="157"/>
        <v>5.0196333333333332</v>
      </c>
      <c r="N821" s="7">
        <f t="shared" ca="1" si="159"/>
        <v>3.9466666666666761E-2</v>
      </c>
      <c r="O821" s="7">
        <f t="shared" ca="1" si="160"/>
        <v>1.5576177777777852E-3</v>
      </c>
      <c r="P821" s="7">
        <f t="shared" ca="1" si="161"/>
        <v>3.9466666666666761E-2</v>
      </c>
      <c r="Q821" s="25">
        <f t="shared" ca="1" si="162"/>
        <v>7.8011240470966699E-3</v>
      </c>
      <c r="R821" s="26">
        <f t="shared" ca="1" si="158"/>
        <v>4.0014733969986463E-2</v>
      </c>
      <c r="S821" s="27">
        <f t="shared" ca="1" si="169"/>
        <v>1</v>
      </c>
    </row>
    <row r="822" spans="5:19" x14ac:dyDescent="0.3">
      <c r="E822" s="24">
        <f t="shared" si="163"/>
        <v>821</v>
      </c>
      <c r="F822" s="108">
        <v>44655</v>
      </c>
      <c r="G822" s="109">
        <v>5.0956000000000001</v>
      </c>
      <c r="H822" s="28">
        <f t="shared" si="164"/>
        <v>5.0590999999999999</v>
      </c>
      <c r="I822" s="7">
        <f t="shared" si="165"/>
        <v>3.6500000000000199E-2</v>
      </c>
      <c r="J822" s="7">
        <f t="shared" si="166"/>
        <v>1.3322500000000146E-3</v>
      </c>
      <c r="K822" s="7">
        <f t="shared" si="167"/>
        <v>3.6500000000000199E-2</v>
      </c>
      <c r="L822" s="25">
        <f t="shared" si="168"/>
        <v>7.1630426250098508E-3</v>
      </c>
      <c r="M822" s="7">
        <f t="shared" ca="1" si="157"/>
        <v>5.0257000000000005</v>
      </c>
      <c r="N822" s="7">
        <f t="shared" ca="1" si="159"/>
        <v>6.9899999999999629E-2</v>
      </c>
      <c r="O822" s="7">
        <f t="shared" ca="1" si="160"/>
        <v>4.8860099999999485E-3</v>
      </c>
      <c r="P822" s="7">
        <f t="shared" ca="1" si="161"/>
        <v>6.9899999999999629E-2</v>
      </c>
      <c r="Q822" s="25">
        <f t="shared" ca="1" si="162"/>
        <v>1.3717717246251595E-2</v>
      </c>
      <c r="R822" s="26">
        <f t="shared" ca="1" si="158"/>
        <v>7.0448067303319331E-2</v>
      </c>
      <c r="S822" s="27">
        <f t="shared" ca="1" si="169"/>
        <v>0</v>
      </c>
    </row>
    <row r="823" spans="5:19" x14ac:dyDescent="0.3">
      <c r="E823" s="24">
        <f t="shared" si="163"/>
        <v>822</v>
      </c>
      <c r="F823" s="108">
        <v>44656</v>
      </c>
      <c r="G823" s="109">
        <v>5.0317999999999996</v>
      </c>
      <c r="H823" s="28">
        <f t="shared" si="164"/>
        <v>5.0956000000000001</v>
      </c>
      <c r="I823" s="7">
        <f t="shared" si="165"/>
        <v>-6.3800000000000523E-2</v>
      </c>
      <c r="J823" s="7">
        <f t="shared" si="166"/>
        <v>4.0704400000000666E-3</v>
      </c>
      <c r="K823" s="7">
        <f t="shared" si="167"/>
        <v>6.3800000000000523E-2</v>
      </c>
      <c r="L823" s="25">
        <f t="shared" si="168"/>
        <v>1.2679359275011036E-2</v>
      </c>
      <c r="M823" s="7">
        <f t="shared" ca="1" si="157"/>
        <v>5.0439333333333343</v>
      </c>
      <c r="N823" s="7">
        <f t="shared" ca="1" si="159"/>
        <v>-1.2133333333334662E-2</v>
      </c>
      <c r="O823" s="7">
        <f t="shared" ca="1" si="160"/>
        <v>1.4721777777781001E-4</v>
      </c>
      <c r="P823" s="7">
        <f t="shared" ca="1" si="161"/>
        <v>1.2133333333334662E-2</v>
      </c>
      <c r="Q823" s="25">
        <f t="shared" ca="1" si="162"/>
        <v>2.4113306040253312E-3</v>
      </c>
      <c r="R823" s="26">
        <f t="shared" ca="1" si="158"/>
        <v>-1.1585266030014961E-2</v>
      </c>
      <c r="S823" s="27">
        <f t="shared" ca="1" si="169"/>
        <v>1</v>
      </c>
    </row>
    <row r="824" spans="5:19" x14ac:dyDescent="0.3">
      <c r="E824" s="24">
        <f t="shared" si="163"/>
        <v>823</v>
      </c>
      <c r="F824" s="108">
        <v>44657</v>
      </c>
      <c r="G824" s="109">
        <v>4.9314999999999998</v>
      </c>
      <c r="H824" s="28">
        <f t="shared" si="164"/>
        <v>5.0317999999999996</v>
      </c>
      <c r="I824" s="7">
        <f t="shared" si="165"/>
        <v>-0.10029999999999983</v>
      </c>
      <c r="J824" s="7">
        <f t="shared" si="166"/>
        <v>1.0060089999999966E-2</v>
      </c>
      <c r="K824" s="7">
        <f t="shared" si="167"/>
        <v>0.10029999999999983</v>
      </c>
      <c r="L824" s="25">
        <f t="shared" si="168"/>
        <v>2.0338639359221301E-2</v>
      </c>
      <c r="M824" s="7">
        <f t="shared" ca="1" si="157"/>
        <v>5.0621666666666663</v>
      </c>
      <c r="N824" s="7">
        <f t="shared" ca="1" si="159"/>
        <v>-0.13066666666666649</v>
      </c>
      <c r="O824" s="7">
        <f t="shared" ca="1" si="160"/>
        <v>1.7073777777777729E-2</v>
      </c>
      <c r="P824" s="7">
        <f t="shared" ca="1" si="161"/>
        <v>0.13066666666666649</v>
      </c>
      <c r="Q824" s="25">
        <f t="shared" ca="1" si="162"/>
        <v>2.6496333096758896E-2</v>
      </c>
      <c r="R824" s="26">
        <f t="shared" ca="1" si="158"/>
        <v>-0.1301185993633468</v>
      </c>
      <c r="S824" s="27">
        <f t="shared" ca="1" si="169"/>
        <v>0</v>
      </c>
    </row>
    <row r="825" spans="5:19" x14ac:dyDescent="0.3">
      <c r="E825" s="24">
        <f t="shared" si="163"/>
        <v>824</v>
      </c>
      <c r="F825" s="108">
        <v>44658</v>
      </c>
      <c r="G825" s="109">
        <v>4.9588000000000001</v>
      </c>
      <c r="H825" s="28">
        <f t="shared" si="164"/>
        <v>4.9314999999999998</v>
      </c>
      <c r="I825" s="7">
        <f t="shared" si="165"/>
        <v>2.7300000000000324E-2</v>
      </c>
      <c r="J825" s="7">
        <f t="shared" si="166"/>
        <v>7.4529000000001769E-4</v>
      </c>
      <c r="K825" s="7">
        <f t="shared" si="167"/>
        <v>2.7300000000000324E-2</v>
      </c>
      <c r="L825" s="25">
        <f t="shared" si="168"/>
        <v>5.50536420101644E-3</v>
      </c>
      <c r="M825" s="7">
        <f t="shared" ca="1" si="157"/>
        <v>5.0196333333333332</v>
      </c>
      <c r="N825" s="7">
        <f t="shared" ca="1" si="159"/>
        <v>-6.0833333333333073E-2</v>
      </c>
      <c r="O825" s="7">
        <f t="shared" ca="1" si="160"/>
        <v>3.7006944444444127E-3</v>
      </c>
      <c r="P825" s="7">
        <f t="shared" ca="1" si="161"/>
        <v>6.0833333333333073E-2</v>
      </c>
      <c r="Q825" s="25">
        <f t="shared" ca="1" si="162"/>
        <v>1.2267752950982713E-2</v>
      </c>
      <c r="R825" s="26">
        <f t="shared" ca="1" si="158"/>
        <v>-6.0285266030013371E-2</v>
      </c>
      <c r="S825" s="27">
        <f t="shared" ca="1" si="169"/>
        <v>0</v>
      </c>
    </row>
    <row r="826" spans="5:19" x14ac:dyDescent="0.3">
      <c r="E826" s="24">
        <f t="shared" si="163"/>
        <v>825</v>
      </c>
      <c r="F826" s="108">
        <v>44659</v>
      </c>
      <c r="G826" s="109">
        <v>4.8949999999999996</v>
      </c>
      <c r="H826" s="28">
        <f t="shared" si="164"/>
        <v>4.9588000000000001</v>
      </c>
      <c r="I826" s="7">
        <f t="shared" si="165"/>
        <v>-6.3800000000000523E-2</v>
      </c>
      <c r="J826" s="7">
        <f t="shared" si="166"/>
        <v>4.0704400000000666E-3</v>
      </c>
      <c r="K826" s="7">
        <f t="shared" si="167"/>
        <v>6.3800000000000523E-2</v>
      </c>
      <c r="L826" s="25">
        <f t="shared" si="168"/>
        <v>1.3033707865168647E-2</v>
      </c>
      <c r="M826" s="7">
        <f t="shared" ca="1" si="157"/>
        <v>4.9740333333333338</v>
      </c>
      <c r="N826" s="7">
        <f t="shared" ca="1" si="159"/>
        <v>-7.9033333333334177E-2</v>
      </c>
      <c r="O826" s="7">
        <f t="shared" ca="1" si="160"/>
        <v>6.2462677777779113E-3</v>
      </c>
      <c r="P826" s="7">
        <f t="shared" ca="1" si="161"/>
        <v>7.9033333333334177E-2</v>
      </c>
      <c r="Q826" s="25">
        <f t="shared" ca="1" si="162"/>
        <v>1.6145726932243958E-2</v>
      </c>
      <c r="R826" s="26">
        <f t="shared" ca="1" si="158"/>
        <v>-7.8485266030014475E-2</v>
      </c>
      <c r="S826" s="27">
        <f t="shared" ca="1" si="169"/>
        <v>0</v>
      </c>
    </row>
    <row r="827" spans="5:19" x14ac:dyDescent="0.3">
      <c r="E827" s="24">
        <f t="shared" si="163"/>
        <v>826</v>
      </c>
      <c r="F827" s="108">
        <v>44662</v>
      </c>
      <c r="G827" s="109">
        <v>4.8220999999999998</v>
      </c>
      <c r="H827" s="28">
        <f t="shared" si="164"/>
        <v>4.8949999999999996</v>
      </c>
      <c r="I827" s="7">
        <f t="shared" si="165"/>
        <v>-7.2899999999999743E-2</v>
      </c>
      <c r="J827" s="7">
        <f t="shared" si="166"/>
        <v>5.3144099999999622E-3</v>
      </c>
      <c r="K827" s="7">
        <f t="shared" si="167"/>
        <v>7.2899999999999743E-2</v>
      </c>
      <c r="L827" s="25">
        <f t="shared" si="168"/>
        <v>1.5117894693183415E-2</v>
      </c>
      <c r="M827" s="7">
        <f t="shared" ca="1" si="157"/>
        <v>4.9284333333333334</v>
      </c>
      <c r="N827" s="7">
        <f t="shared" ca="1" si="159"/>
        <v>-0.10633333333333361</v>
      </c>
      <c r="O827" s="7">
        <f t="shared" ca="1" si="160"/>
        <v>1.1306777777777837E-2</v>
      </c>
      <c r="P827" s="7">
        <f t="shared" ca="1" si="161"/>
        <v>0.10633333333333361</v>
      </c>
      <c r="Q827" s="25">
        <f t="shared" ca="1" si="162"/>
        <v>2.2051250146893183E-2</v>
      </c>
      <c r="R827" s="26">
        <f t="shared" ca="1" si="158"/>
        <v>-0.10578526603001391</v>
      </c>
      <c r="S827" s="27">
        <f t="shared" ca="1" si="169"/>
        <v>0</v>
      </c>
    </row>
    <row r="828" spans="5:19" x14ac:dyDescent="0.3">
      <c r="E828" s="24">
        <f t="shared" si="163"/>
        <v>827</v>
      </c>
      <c r="F828" s="108">
        <v>44663</v>
      </c>
      <c r="G828" s="109">
        <v>4.7218</v>
      </c>
      <c r="H828" s="28">
        <f t="shared" si="164"/>
        <v>4.8220999999999998</v>
      </c>
      <c r="I828" s="7">
        <f t="shared" si="165"/>
        <v>-0.10029999999999983</v>
      </c>
      <c r="J828" s="7">
        <f t="shared" si="166"/>
        <v>1.0060089999999966E-2</v>
      </c>
      <c r="K828" s="7">
        <f t="shared" si="167"/>
        <v>0.10029999999999983</v>
      </c>
      <c r="L828" s="25">
        <f t="shared" si="168"/>
        <v>2.1241899275699909E-2</v>
      </c>
      <c r="M828" s="7">
        <f t="shared" ca="1" si="157"/>
        <v>4.8919666666666659</v>
      </c>
      <c r="N828" s="7">
        <f t="shared" ca="1" si="159"/>
        <v>-0.17016666666666591</v>
      </c>
      <c r="O828" s="7">
        <f t="shared" ca="1" si="160"/>
        <v>2.8956694444444188E-2</v>
      </c>
      <c r="P828" s="7">
        <f t="shared" ca="1" si="161"/>
        <v>0.17016666666666591</v>
      </c>
      <c r="Q828" s="25">
        <f t="shared" ca="1" si="162"/>
        <v>3.6038516384994265E-2</v>
      </c>
      <c r="R828" s="26">
        <f t="shared" ca="1" si="158"/>
        <v>-0.16961859936334622</v>
      </c>
      <c r="S828" s="27">
        <f t="shared" ca="1" si="169"/>
        <v>0</v>
      </c>
    </row>
    <row r="829" spans="5:19" x14ac:dyDescent="0.3">
      <c r="E829" s="24">
        <f t="shared" si="163"/>
        <v>828</v>
      </c>
      <c r="F829" s="108">
        <v>44664</v>
      </c>
      <c r="G829" s="109">
        <v>4.7855999999999996</v>
      </c>
      <c r="H829" s="28">
        <f t="shared" si="164"/>
        <v>4.7218</v>
      </c>
      <c r="I829" s="7">
        <f t="shared" si="165"/>
        <v>6.3799999999999635E-2</v>
      </c>
      <c r="J829" s="7">
        <f t="shared" si="166"/>
        <v>4.070439999999953E-3</v>
      </c>
      <c r="K829" s="7">
        <f t="shared" si="167"/>
        <v>6.3799999999999635E-2</v>
      </c>
      <c r="L829" s="25">
        <f t="shared" si="168"/>
        <v>1.3331661651621456E-2</v>
      </c>
      <c r="M829" s="7">
        <f t="shared" ca="1" si="157"/>
        <v>4.8129666666666662</v>
      </c>
      <c r="N829" s="7">
        <f t="shared" ca="1" si="159"/>
        <v>-2.7366666666666539E-2</v>
      </c>
      <c r="O829" s="7">
        <f t="shared" ca="1" si="160"/>
        <v>7.4893444444443745E-4</v>
      </c>
      <c r="P829" s="7">
        <f t="shared" ca="1" si="161"/>
        <v>2.7366666666666539E-2</v>
      </c>
      <c r="Q829" s="25">
        <f t="shared" ca="1" si="162"/>
        <v>5.7185445224562318E-3</v>
      </c>
      <c r="R829" s="26">
        <f t="shared" ca="1" si="158"/>
        <v>-2.6818599363346837E-2</v>
      </c>
      <c r="S829" s="27">
        <f t="shared" ca="1" si="169"/>
        <v>0</v>
      </c>
    </row>
    <row r="830" spans="5:19" x14ac:dyDescent="0.3">
      <c r="E830" s="24">
        <f t="shared" si="163"/>
        <v>829</v>
      </c>
      <c r="F830" s="108">
        <v>44665</v>
      </c>
      <c r="G830" s="109">
        <v>4.6580000000000004</v>
      </c>
      <c r="H830" s="28">
        <f t="shared" si="164"/>
        <v>4.7855999999999996</v>
      </c>
      <c r="I830" s="7">
        <f t="shared" si="165"/>
        <v>-0.12759999999999927</v>
      </c>
      <c r="J830" s="7">
        <f t="shared" si="166"/>
        <v>1.6281759999999812E-2</v>
      </c>
      <c r="K830" s="7">
        <f t="shared" si="167"/>
        <v>0.12759999999999927</v>
      </c>
      <c r="L830" s="25">
        <f t="shared" si="168"/>
        <v>2.7393731215113622E-2</v>
      </c>
      <c r="M830" s="7">
        <f t="shared" ca="1" si="157"/>
        <v>4.7764999999999995</v>
      </c>
      <c r="N830" s="7">
        <f t="shared" ca="1" si="159"/>
        <v>-0.11849999999999916</v>
      </c>
      <c r="O830" s="7">
        <f t="shared" ca="1" si="160"/>
        <v>1.4042249999999801E-2</v>
      </c>
      <c r="P830" s="7">
        <f t="shared" ca="1" si="161"/>
        <v>0.11849999999999916</v>
      </c>
      <c r="Q830" s="25">
        <f t="shared" ca="1" si="162"/>
        <v>2.5440103048518497E-2</v>
      </c>
      <c r="R830" s="26">
        <f t="shared" ca="1" si="158"/>
        <v>-0.11795193269667946</v>
      </c>
      <c r="S830" s="27">
        <f t="shared" ca="1" si="169"/>
        <v>0</v>
      </c>
    </row>
    <row r="831" spans="5:19" x14ac:dyDescent="0.3">
      <c r="E831" s="24">
        <f t="shared" si="163"/>
        <v>830</v>
      </c>
      <c r="F831" s="108">
        <v>44669</v>
      </c>
      <c r="G831" s="109">
        <v>4.6489000000000003</v>
      </c>
      <c r="H831" s="28">
        <f t="shared" si="164"/>
        <v>4.6580000000000004</v>
      </c>
      <c r="I831" s="7">
        <f t="shared" si="165"/>
        <v>-9.100000000000108E-3</v>
      </c>
      <c r="J831" s="7">
        <f t="shared" si="166"/>
        <v>8.2810000000001967E-5</v>
      </c>
      <c r="K831" s="7">
        <f t="shared" si="167"/>
        <v>9.100000000000108E-3</v>
      </c>
      <c r="L831" s="25">
        <f t="shared" si="168"/>
        <v>1.9574523005442381E-3</v>
      </c>
      <c r="M831" s="7">
        <f t="shared" ca="1" si="157"/>
        <v>4.7218000000000009</v>
      </c>
      <c r="N831" s="7">
        <f t="shared" ca="1" si="159"/>
        <v>-7.2900000000000631E-2</v>
      </c>
      <c r="O831" s="7">
        <f t="shared" ca="1" si="160"/>
        <v>5.3144100000000923E-3</v>
      </c>
      <c r="P831" s="7">
        <f t="shared" ca="1" si="161"/>
        <v>7.2900000000000631E-2</v>
      </c>
      <c r="Q831" s="25">
        <f t="shared" ca="1" si="162"/>
        <v>1.5681128869195E-2</v>
      </c>
      <c r="R831" s="26">
        <f t="shared" ca="1" si="158"/>
        <v>-7.2351932696680929E-2</v>
      </c>
      <c r="S831" s="27">
        <f t="shared" ca="1" si="169"/>
        <v>0</v>
      </c>
    </row>
    <row r="832" spans="5:19" x14ac:dyDescent="0.3">
      <c r="E832" s="24">
        <f t="shared" si="163"/>
        <v>831</v>
      </c>
      <c r="F832" s="108">
        <v>44670</v>
      </c>
      <c r="G832" s="109">
        <v>4.7401</v>
      </c>
      <c r="H832" s="28">
        <f t="shared" si="164"/>
        <v>4.6489000000000003</v>
      </c>
      <c r="I832" s="7">
        <f t="shared" si="165"/>
        <v>9.1199999999999726E-2</v>
      </c>
      <c r="J832" s="7">
        <f t="shared" si="166"/>
        <v>8.3174399999999503E-3</v>
      </c>
      <c r="K832" s="7">
        <f t="shared" si="167"/>
        <v>9.1199999999999726E-2</v>
      </c>
      <c r="L832" s="25">
        <f t="shared" si="168"/>
        <v>1.9240100419822308E-2</v>
      </c>
      <c r="M832" s="7">
        <f t="shared" ca="1" si="157"/>
        <v>4.6975000000000007</v>
      </c>
      <c r="N832" s="7">
        <f t="shared" ca="1" si="159"/>
        <v>4.2599999999999305E-2</v>
      </c>
      <c r="O832" s="7">
        <f t="shared" ca="1" si="160"/>
        <v>1.8147599999999407E-3</v>
      </c>
      <c r="P832" s="7">
        <f t="shared" ca="1" si="161"/>
        <v>4.2599999999999305E-2</v>
      </c>
      <c r="Q832" s="25">
        <f t="shared" ca="1" si="162"/>
        <v>8.9871521697853004E-3</v>
      </c>
      <c r="R832" s="26">
        <f t="shared" ca="1" si="158"/>
        <v>4.3148067303319007E-2</v>
      </c>
      <c r="S832" s="27">
        <f t="shared" ca="1" si="169"/>
        <v>1</v>
      </c>
    </row>
    <row r="833" spans="5:19" x14ac:dyDescent="0.3">
      <c r="E833" s="24">
        <f t="shared" si="163"/>
        <v>832</v>
      </c>
      <c r="F833" s="108">
        <v>44671</v>
      </c>
      <c r="G833" s="109">
        <v>4.8586</v>
      </c>
      <c r="H833" s="28">
        <f t="shared" si="164"/>
        <v>4.7401</v>
      </c>
      <c r="I833" s="7">
        <f t="shared" si="165"/>
        <v>0.11850000000000005</v>
      </c>
      <c r="J833" s="7">
        <f t="shared" si="166"/>
        <v>1.4042250000000011E-2</v>
      </c>
      <c r="K833" s="7">
        <f t="shared" si="167"/>
        <v>0.11850000000000005</v>
      </c>
      <c r="L833" s="25">
        <f t="shared" si="168"/>
        <v>2.4389741900959133E-2</v>
      </c>
      <c r="M833" s="7">
        <f t="shared" ca="1" si="157"/>
        <v>4.6823333333333332</v>
      </c>
      <c r="N833" s="7">
        <f t="shared" ca="1" si="159"/>
        <v>0.17626666666666679</v>
      </c>
      <c r="O833" s="7">
        <f t="shared" ca="1" si="160"/>
        <v>3.1069937777777824E-2</v>
      </c>
      <c r="P833" s="7">
        <f t="shared" ca="1" si="161"/>
        <v>0.17626666666666679</v>
      </c>
      <c r="Q833" s="25">
        <f t="shared" ca="1" si="162"/>
        <v>3.6279312284745978E-2</v>
      </c>
      <c r="R833" s="26">
        <f t="shared" ca="1" si="158"/>
        <v>0.17681473396998648</v>
      </c>
      <c r="S833" s="27">
        <f t="shared" ca="1" si="169"/>
        <v>0</v>
      </c>
    </row>
    <row r="834" spans="5:19" x14ac:dyDescent="0.3">
      <c r="E834" s="24">
        <f t="shared" si="163"/>
        <v>833</v>
      </c>
      <c r="F834" s="108">
        <v>44672</v>
      </c>
      <c r="G834" s="109">
        <v>4.8038999999999996</v>
      </c>
      <c r="H834" s="28">
        <f t="shared" si="164"/>
        <v>4.8586</v>
      </c>
      <c r="I834" s="7">
        <f t="shared" si="165"/>
        <v>-5.4700000000000415E-2</v>
      </c>
      <c r="J834" s="7">
        <f t="shared" si="166"/>
        <v>2.9920900000000453E-3</v>
      </c>
      <c r="K834" s="7">
        <f t="shared" si="167"/>
        <v>5.4700000000000415E-2</v>
      </c>
      <c r="L834" s="25">
        <f t="shared" si="168"/>
        <v>1.1386581735673187E-2</v>
      </c>
      <c r="M834" s="7">
        <f t="shared" ref="M834:M897" ca="1" si="170">IF(E834&lt;=span,G834,AVERAGE(OFFSET(G834,-span,0,span,1)))</f>
        <v>4.7491999999999992</v>
      </c>
      <c r="N834" s="7">
        <f t="shared" ca="1" si="159"/>
        <v>5.4700000000000415E-2</v>
      </c>
      <c r="O834" s="7">
        <f t="shared" ca="1" si="160"/>
        <v>2.9920900000000453E-3</v>
      </c>
      <c r="P834" s="7">
        <f t="shared" ca="1" si="161"/>
        <v>5.4700000000000415E-2</v>
      </c>
      <c r="Q834" s="25">
        <f t="shared" ca="1" si="162"/>
        <v>1.1386581735673187E-2</v>
      </c>
      <c r="R834" s="26">
        <f t="shared" ref="R834:R897" ca="1" si="171">N834-AVERAGE(ErorrMA)</f>
        <v>5.5248067303320117E-2</v>
      </c>
      <c r="S834" s="27">
        <f t="shared" ca="1" si="169"/>
        <v>0</v>
      </c>
    </row>
    <row r="835" spans="5:19" x14ac:dyDescent="0.3">
      <c r="E835" s="24">
        <f t="shared" si="163"/>
        <v>834</v>
      </c>
      <c r="F835" s="108">
        <v>44673</v>
      </c>
      <c r="G835" s="109">
        <v>4.6853999999999996</v>
      </c>
      <c r="H835" s="28">
        <f t="shared" si="164"/>
        <v>4.8038999999999996</v>
      </c>
      <c r="I835" s="7">
        <f t="shared" si="165"/>
        <v>-0.11850000000000005</v>
      </c>
      <c r="J835" s="7">
        <f t="shared" si="166"/>
        <v>1.4042250000000011E-2</v>
      </c>
      <c r="K835" s="7">
        <f t="shared" si="167"/>
        <v>0.11850000000000005</v>
      </c>
      <c r="L835" s="25">
        <f t="shared" si="168"/>
        <v>2.5291330516071214E-2</v>
      </c>
      <c r="M835" s="7">
        <f t="shared" ca="1" si="170"/>
        <v>4.8008666666666668</v>
      </c>
      <c r="N835" s="7">
        <f t="shared" ref="N835:N898" ca="1" si="172">G835-M835</f>
        <v>-0.11546666666666727</v>
      </c>
      <c r="O835" s="7">
        <f t="shared" ref="O835:O898" ca="1" si="173">N835^2</f>
        <v>1.333255111111125E-2</v>
      </c>
      <c r="P835" s="7">
        <f t="shared" ref="P835:P898" ca="1" si="174">ABS(N835)</f>
        <v>0.11546666666666727</v>
      </c>
      <c r="Q835" s="25">
        <f t="shared" ref="Q835:Q898" ca="1" si="175">P835/G835</f>
        <v>2.4643929369246444E-2</v>
      </c>
      <c r="R835" s="26">
        <f t="shared" ca="1" si="171"/>
        <v>-0.11491859936334757</v>
      </c>
      <c r="S835" s="27">
        <f t="shared" ca="1" si="169"/>
        <v>1</v>
      </c>
    </row>
    <row r="836" spans="5:19" x14ac:dyDescent="0.3">
      <c r="E836" s="24">
        <f t="shared" ref="E836:E899" si="176">E835+1</f>
        <v>835</v>
      </c>
      <c r="F836" s="108">
        <v>44676</v>
      </c>
      <c r="G836" s="109">
        <v>4.7492000000000001</v>
      </c>
      <c r="H836" s="28">
        <f t="shared" ref="H836:H899" si="177">G835</f>
        <v>4.6853999999999996</v>
      </c>
      <c r="I836" s="7">
        <f t="shared" ref="I836:I899" si="178">(G836-H836)</f>
        <v>6.3800000000000523E-2</v>
      </c>
      <c r="J836" s="7">
        <f t="shared" ref="J836:J899" si="179">I836^2</f>
        <v>4.0704400000000666E-3</v>
      </c>
      <c r="K836" s="7">
        <f t="shared" ref="K836:K899" si="180">ABS(I836)</f>
        <v>6.3800000000000523E-2</v>
      </c>
      <c r="L836" s="25">
        <f t="shared" ref="L836:L899" si="181">K836/G836</f>
        <v>1.3433841489093009E-2</v>
      </c>
      <c r="M836" s="7">
        <f t="shared" ca="1" si="170"/>
        <v>4.7826333333333331</v>
      </c>
      <c r="N836" s="7">
        <f t="shared" ca="1" si="172"/>
        <v>-3.3433333333332982E-2</v>
      </c>
      <c r="O836" s="7">
        <f t="shared" ca="1" si="173"/>
        <v>1.1177877777777542E-3</v>
      </c>
      <c r="P836" s="7">
        <f t="shared" ca="1" si="174"/>
        <v>3.3433333333332982E-2</v>
      </c>
      <c r="Q836" s="25">
        <f t="shared" ca="1" si="175"/>
        <v>7.0397821387461011E-3</v>
      </c>
      <c r="R836" s="26">
        <f t="shared" ca="1" si="171"/>
        <v>-3.288526603001328E-2</v>
      </c>
      <c r="S836" s="27">
        <f t="shared" ref="S836:S899" ca="1" si="182">IF(N835*N836&lt;0,1,0)</f>
        <v>0</v>
      </c>
    </row>
    <row r="837" spans="5:19" x14ac:dyDescent="0.3">
      <c r="E837" s="24">
        <f t="shared" si="176"/>
        <v>836</v>
      </c>
      <c r="F837" s="108">
        <v>44677</v>
      </c>
      <c r="G837" s="109">
        <v>4.6398000000000001</v>
      </c>
      <c r="H837" s="28">
        <f t="shared" si="177"/>
        <v>4.7492000000000001</v>
      </c>
      <c r="I837" s="7">
        <f t="shared" si="178"/>
        <v>-0.10939999999999994</v>
      </c>
      <c r="J837" s="7">
        <f t="shared" si="179"/>
        <v>1.1968359999999987E-2</v>
      </c>
      <c r="K837" s="7">
        <f t="shared" si="180"/>
        <v>0.10939999999999994</v>
      </c>
      <c r="L837" s="25">
        <f t="shared" si="181"/>
        <v>2.3578602525970934E-2</v>
      </c>
      <c r="M837" s="7">
        <f t="shared" ca="1" si="170"/>
        <v>4.7461666666666664</v>
      </c>
      <c r="N837" s="7">
        <f t="shared" ca="1" si="172"/>
        <v>-0.10636666666666628</v>
      </c>
      <c r="O837" s="7">
        <f t="shared" ca="1" si="173"/>
        <v>1.1313867777777695E-2</v>
      </c>
      <c r="P837" s="7">
        <f t="shared" ca="1" si="174"/>
        <v>0.10636666666666628</v>
      </c>
      <c r="Q837" s="25">
        <f t="shared" ca="1" si="175"/>
        <v>2.2924838714312314E-2</v>
      </c>
      <c r="R837" s="26">
        <f t="shared" ca="1" si="171"/>
        <v>-0.10581859936334657</v>
      </c>
      <c r="S837" s="27">
        <f t="shared" ca="1" si="182"/>
        <v>0</v>
      </c>
    </row>
    <row r="838" spans="5:19" x14ac:dyDescent="0.3">
      <c r="E838" s="24">
        <f t="shared" si="176"/>
        <v>837</v>
      </c>
      <c r="F838" s="108">
        <v>44678</v>
      </c>
      <c r="G838" s="109">
        <v>4.5941999999999998</v>
      </c>
      <c r="H838" s="28">
        <f t="shared" si="177"/>
        <v>4.6398000000000001</v>
      </c>
      <c r="I838" s="7">
        <f t="shared" si="178"/>
        <v>-4.5600000000000307E-2</v>
      </c>
      <c r="J838" s="7">
        <f t="shared" si="179"/>
        <v>2.0793600000000279E-3</v>
      </c>
      <c r="K838" s="7">
        <f t="shared" si="180"/>
        <v>4.5600000000000307E-2</v>
      </c>
      <c r="L838" s="25">
        <f t="shared" si="181"/>
        <v>9.9255583126551545E-3</v>
      </c>
      <c r="M838" s="7">
        <f t="shared" ca="1" si="170"/>
        <v>4.6914666666666669</v>
      </c>
      <c r="N838" s="7">
        <f t="shared" ca="1" si="172"/>
        <v>-9.7266666666667057E-2</v>
      </c>
      <c r="O838" s="7">
        <f t="shared" ca="1" si="173"/>
        <v>9.4608044444445209E-3</v>
      </c>
      <c r="P838" s="7">
        <f t="shared" ca="1" si="174"/>
        <v>9.7266666666667057E-2</v>
      </c>
      <c r="Q838" s="25">
        <f t="shared" ca="1" si="175"/>
        <v>2.1171622190297997E-2</v>
      </c>
      <c r="R838" s="26">
        <f t="shared" ca="1" si="171"/>
        <v>-9.6718599363347355E-2</v>
      </c>
      <c r="S838" s="27">
        <f t="shared" ca="1" si="182"/>
        <v>0</v>
      </c>
    </row>
    <row r="839" spans="5:19" x14ac:dyDescent="0.3">
      <c r="E839" s="24">
        <f t="shared" si="176"/>
        <v>838</v>
      </c>
      <c r="F839" s="108">
        <v>44679</v>
      </c>
      <c r="G839" s="109">
        <v>4.4665999999999997</v>
      </c>
      <c r="H839" s="28">
        <f t="shared" si="177"/>
        <v>4.5941999999999998</v>
      </c>
      <c r="I839" s="7">
        <f t="shared" si="178"/>
        <v>-0.12760000000000016</v>
      </c>
      <c r="J839" s="7">
        <f t="shared" si="179"/>
        <v>1.6281760000000041E-2</v>
      </c>
      <c r="K839" s="7">
        <f t="shared" si="180"/>
        <v>0.12760000000000016</v>
      </c>
      <c r="L839" s="25">
        <f t="shared" si="181"/>
        <v>2.8567590561053187E-2</v>
      </c>
      <c r="M839" s="7">
        <f t="shared" ca="1" si="170"/>
        <v>4.6610666666666667</v>
      </c>
      <c r="N839" s="7">
        <f t="shared" ca="1" si="172"/>
        <v>-0.19446666666666701</v>
      </c>
      <c r="O839" s="7">
        <f t="shared" ca="1" si="173"/>
        <v>3.7817284444444578E-2</v>
      </c>
      <c r="P839" s="7">
        <f t="shared" ca="1" si="174"/>
        <v>0.19446666666666701</v>
      </c>
      <c r="Q839" s="25">
        <f t="shared" ca="1" si="175"/>
        <v>4.3537963253182967E-2</v>
      </c>
      <c r="R839" s="26">
        <f t="shared" ca="1" si="171"/>
        <v>-0.19391859936334732</v>
      </c>
      <c r="S839" s="27">
        <f t="shared" ca="1" si="182"/>
        <v>0</v>
      </c>
    </row>
    <row r="840" spans="5:19" x14ac:dyDescent="0.3">
      <c r="E840" s="24">
        <f t="shared" si="176"/>
        <v>839</v>
      </c>
      <c r="F840" s="108">
        <v>44680</v>
      </c>
      <c r="G840" s="109">
        <v>4.5941999999999998</v>
      </c>
      <c r="H840" s="28">
        <f t="shared" si="177"/>
        <v>4.4665999999999997</v>
      </c>
      <c r="I840" s="7">
        <f t="shared" si="178"/>
        <v>0.12760000000000016</v>
      </c>
      <c r="J840" s="7">
        <f t="shared" si="179"/>
        <v>1.6281760000000041E-2</v>
      </c>
      <c r="K840" s="7">
        <f t="shared" si="180"/>
        <v>0.12760000000000016</v>
      </c>
      <c r="L840" s="25">
        <f t="shared" si="181"/>
        <v>2.7774150015236639E-2</v>
      </c>
      <c r="M840" s="7">
        <f t="shared" ca="1" si="170"/>
        <v>4.5668666666666669</v>
      </c>
      <c r="N840" s="7">
        <f t="shared" ca="1" si="172"/>
        <v>2.7333333333332988E-2</v>
      </c>
      <c r="O840" s="7">
        <f t="shared" ca="1" si="173"/>
        <v>7.4711111111109218E-4</v>
      </c>
      <c r="P840" s="7">
        <f t="shared" ca="1" si="174"/>
        <v>2.7333333333332988E-2</v>
      </c>
      <c r="Q840" s="25">
        <f t="shared" ca="1" si="175"/>
        <v>5.9495305675270971E-3</v>
      </c>
      <c r="R840" s="26">
        <f t="shared" ca="1" si="171"/>
        <v>2.788140063665269E-2</v>
      </c>
      <c r="S840" s="27">
        <f t="shared" ca="1" si="182"/>
        <v>1</v>
      </c>
    </row>
    <row r="841" spans="5:19" x14ac:dyDescent="0.3">
      <c r="E841" s="24">
        <f t="shared" si="176"/>
        <v>840</v>
      </c>
      <c r="F841" s="108">
        <v>44683</v>
      </c>
      <c r="G841" s="109">
        <v>4.6958000000000002</v>
      </c>
      <c r="H841" s="28">
        <f t="shared" si="177"/>
        <v>4.5941999999999998</v>
      </c>
      <c r="I841" s="7">
        <f t="shared" si="178"/>
        <v>0.10160000000000036</v>
      </c>
      <c r="J841" s="7">
        <f t="shared" si="179"/>
        <v>1.0322560000000073E-2</v>
      </c>
      <c r="K841" s="7">
        <f t="shared" si="180"/>
        <v>0.10160000000000036</v>
      </c>
      <c r="L841" s="25">
        <f t="shared" si="181"/>
        <v>2.1636355892499754E-2</v>
      </c>
      <c r="M841" s="7">
        <f t="shared" ca="1" si="170"/>
        <v>4.5516666666666667</v>
      </c>
      <c r="N841" s="7">
        <f t="shared" ca="1" si="172"/>
        <v>0.14413333333333345</v>
      </c>
      <c r="O841" s="7">
        <f t="shared" ca="1" si="173"/>
        <v>2.0774417777777811E-2</v>
      </c>
      <c r="P841" s="7">
        <f t="shared" ca="1" si="174"/>
        <v>0.14413333333333345</v>
      </c>
      <c r="Q841" s="25">
        <f t="shared" ca="1" si="175"/>
        <v>3.0694095432798125E-2</v>
      </c>
      <c r="R841" s="26">
        <f t="shared" ca="1" si="171"/>
        <v>0.14468140063665313</v>
      </c>
      <c r="S841" s="27">
        <f t="shared" ca="1" si="182"/>
        <v>0</v>
      </c>
    </row>
    <row r="842" spans="5:19" x14ac:dyDescent="0.3">
      <c r="E842" s="24">
        <f t="shared" si="176"/>
        <v>841</v>
      </c>
      <c r="F842" s="108">
        <v>44684</v>
      </c>
      <c r="G842" s="109">
        <v>4.7873999999999999</v>
      </c>
      <c r="H842" s="28">
        <f t="shared" si="177"/>
        <v>4.6958000000000002</v>
      </c>
      <c r="I842" s="7">
        <f t="shared" si="178"/>
        <v>9.1599999999999682E-2</v>
      </c>
      <c r="J842" s="7">
        <f t="shared" si="179"/>
        <v>8.3905599999999411E-3</v>
      </c>
      <c r="K842" s="7">
        <f t="shared" si="180"/>
        <v>9.1599999999999682E-2</v>
      </c>
      <c r="L842" s="25">
        <f t="shared" si="181"/>
        <v>1.9133558925512738E-2</v>
      </c>
      <c r="M842" s="7">
        <f t="shared" ca="1" si="170"/>
        <v>4.5855333333333332</v>
      </c>
      <c r="N842" s="7">
        <f t="shared" ca="1" si="172"/>
        <v>0.20186666666666664</v>
      </c>
      <c r="O842" s="7">
        <f t="shared" ca="1" si="173"/>
        <v>4.0750151111111098E-2</v>
      </c>
      <c r="P842" s="7">
        <f t="shared" ca="1" si="174"/>
        <v>0.20186666666666664</v>
      </c>
      <c r="Q842" s="25">
        <f t="shared" ca="1" si="175"/>
        <v>4.216624194064976E-2</v>
      </c>
      <c r="R842" s="26">
        <f t="shared" ca="1" si="171"/>
        <v>0.20241473396998633</v>
      </c>
      <c r="S842" s="27">
        <f t="shared" ca="1" si="182"/>
        <v>0</v>
      </c>
    </row>
    <row r="843" spans="5:19" x14ac:dyDescent="0.3">
      <c r="E843" s="24">
        <f t="shared" si="176"/>
        <v>842</v>
      </c>
      <c r="F843" s="108">
        <v>44685</v>
      </c>
      <c r="G843" s="109">
        <v>4.8788999999999998</v>
      </c>
      <c r="H843" s="28">
        <f t="shared" si="177"/>
        <v>4.7873999999999999</v>
      </c>
      <c r="I843" s="7">
        <f t="shared" si="178"/>
        <v>9.1499999999999915E-2</v>
      </c>
      <c r="J843" s="7">
        <f t="shared" si="179"/>
        <v>8.3722499999999839E-3</v>
      </c>
      <c r="K843" s="7">
        <f t="shared" si="180"/>
        <v>9.1499999999999915E-2</v>
      </c>
      <c r="L843" s="25">
        <f t="shared" si="181"/>
        <v>1.8754227387320896E-2</v>
      </c>
      <c r="M843" s="7">
        <f t="shared" ca="1" si="170"/>
        <v>4.6924666666666663</v>
      </c>
      <c r="N843" s="7">
        <f t="shared" ca="1" si="172"/>
        <v>0.18643333333333345</v>
      </c>
      <c r="O843" s="7">
        <f t="shared" ca="1" si="173"/>
        <v>3.4757387777777822E-2</v>
      </c>
      <c r="P843" s="7">
        <f t="shared" ca="1" si="174"/>
        <v>0.18643333333333345</v>
      </c>
      <c r="Q843" s="25">
        <f t="shared" ca="1" si="175"/>
        <v>3.8212165310486677E-2</v>
      </c>
      <c r="R843" s="26">
        <f t="shared" ca="1" si="171"/>
        <v>0.18698140063665314</v>
      </c>
      <c r="S843" s="27">
        <f t="shared" ca="1" si="182"/>
        <v>0</v>
      </c>
    </row>
    <row r="844" spans="5:19" x14ac:dyDescent="0.3">
      <c r="E844" s="24">
        <f t="shared" si="176"/>
        <v>843</v>
      </c>
      <c r="F844" s="108">
        <v>44686</v>
      </c>
      <c r="G844" s="109">
        <v>4.6775000000000002</v>
      </c>
      <c r="H844" s="28">
        <f t="shared" si="177"/>
        <v>4.8788999999999998</v>
      </c>
      <c r="I844" s="7">
        <f t="shared" si="178"/>
        <v>-0.20139999999999958</v>
      </c>
      <c r="J844" s="7">
        <f t="shared" si="179"/>
        <v>4.0561959999999828E-2</v>
      </c>
      <c r="K844" s="7">
        <f t="shared" si="180"/>
        <v>0.20139999999999958</v>
      </c>
      <c r="L844" s="25">
        <f t="shared" si="181"/>
        <v>4.3057188669160786E-2</v>
      </c>
      <c r="M844" s="7">
        <f t="shared" ca="1" si="170"/>
        <v>4.7873666666666663</v>
      </c>
      <c r="N844" s="7">
        <f t="shared" ca="1" si="172"/>
        <v>-0.10986666666666611</v>
      </c>
      <c r="O844" s="7">
        <f t="shared" ca="1" si="173"/>
        <v>1.2070684444444323E-2</v>
      </c>
      <c r="P844" s="7">
        <f t="shared" ca="1" si="174"/>
        <v>0.10986666666666611</v>
      </c>
      <c r="Q844" s="25">
        <f t="shared" ca="1" si="175"/>
        <v>2.3488330660965496E-2</v>
      </c>
      <c r="R844" s="26">
        <f t="shared" ca="1" si="171"/>
        <v>-0.10931859936334641</v>
      </c>
      <c r="S844" s="27">
        <f t="shared" ca="1" si="182"/>
        <v>1</v>
      </c>
    </row>
    <row r="845" spans="5:19" x14ac:dyDescent="0.3">
      <c r="E845" s="24">
        <f t="shared" si="176"/>
        <v>844</v>
      </c>
      <c r="F845" s="108">
        <v>44687</v>
      </c>
      <c r="G845" s="109">
        <v>4.5401999999999996</v>
      </c>
      <c r="H845" s="28">
        <f t="shared" si="177"/>
        <v>4.6775000000000002</v>
      </c>
      <c r="I845" s="7">
        <f t="shared" si="178"/>
        <v>-0.13730000000000064</v>
      </c>
      <c r="J845" s="7">
        <f t="shared" si="179"/>
        <v>1.8851290000000177E-2</v>
      </c>
      <c r="K845" s="7">
        <f t="shared" si="180"/>
        <v>0.13730000000000064</v>
      </c>
      <c r="L845" s="25">
        <f t="shared" si="181"/>
        <v>3.0240958548081728E-2</v>
      </c>
      <c r="M845" s="7">
        <f t="shared" ca="1" si="170"/>
        <v>4.7812666666666663</v>
      </c>
      <c r="N845" s="7">
        <f t="shared" ca="1" si="172"/>
        <v>-0.24106666666666676</v>
      </c>
      <c r="O845" s="7">
        <f t="shared" ca="1" si="173"/>
        <v>5.8113137777777824E-2</v>
      </c>
      <c r="P845" s="7">
        <f t="shared" ca="1" si="174"/>
        <v>0.24106666666666676</v>
      </c>
      <c r="Q845" s="25">
        <f t="shared" ca="1" si="175"/>
        <v>5.309604569549068E-2</v>
      </c>
      <c r="R845" s="26">
        <f t="shared" ca="1" si="171"/>
        <v>-0.24051859936334707</v>
      </c>
      <c r="S845" s="27">
        <f t="shared" ca="1" si="182"/>
        <v>0</v>
      </c>
    </row>
    <row r="846" spans="5:19" x14ac:dyDescent="0.3">
      <c r="E846" s="24">
        <f t="shared" si="176"/>
        <v>845</v>
      </c>
      <c r="F846" s="108">
        <v>44690</v>
      </c>
      <c r="G846" s="109">
        <v>4.3754</v>
      </c>
      <c r="H846" s="28">
        <f t="shared" si="177"/>
        <v>4.5401999999999996</v>
      </c>
      <c r="I846" s="7">
        <f t="shared" si="178"/>
        <v>-0.16479999999999961</v>
      </c>
      <c r="J846" s="7">
        <f t="shared" si="179"/>
        <v>2.7159039999999874E-2</v>
      </c>
      <c r="K846" s="7">
        <f t="shared" si="180"/>
        <v>0.16479999999999961</v>
      </c>
      <c r="L846" s="25">
        <f t="shared" si="181"/>
        <v>3.7665127759747591E-2</v>
      </c>
      <c r="M846" s="7">
        <f t="shared" ca="1" si="170"/>
        <v>4.6988666666666665</v>
      </c>
      <c r="N846" s="7">
        <f t="shared" ca="1" si="172"/>
        <v>-0.32346666666666657</v>
      </c>
      <c r="O846" s="7">
        <f t="shared" ca="1" si="173"/>
        <v>0.10463068444444439</v>
      </c>
      <c r="P846" s="7">
        <f t="shared" ca="1" si="174"/>
        <v>0.32346666666666657</v>
      </c>
      <c r="Q846" s="25">
        <f t="shared" ca="1" si="175"/>
        <v>7.3928478920022522E-2</v>
      </c>
      <c r="R846" s="26">
        <f t="shared" ca="1" si="171"/>
        <v>-0.32291859936334688</v>
      </c>
      <c r="S846" s="27">
        <f t="shared" ca="1" si="182"/>
        <v>0</v>
      </c>
    </row>
    <row r="847" spans="5:19" x14ac:dyDescent="0.3">
      <c r="E847" s="24">
        <f t="shared" si="176"/>
        <v>846</v>
      </c>
      <c r="F847" s="108">
        <v>44691</v>
      </c>
      <c r="G847" s="109">
        <v>4.4028999999999998</v>
      </c>
      <c r="H847" s="28">
        <f t="shared" si="177"/>
        <v>4.3754</v>
      </c>
      <c r="I847" s="7">
        <f t="shared" si="178"/>
        <v>2.7499999999999858E-2</v>
      </c>
      <c r="J847" s="7">
        <f t="shared" si="179"/>
        <v>7.5624999999999217E-4</v>
      </c>
      <c r="K847" s="7">
        <f t="shared" si="180"/>
        <v>2.7499999999999858E-2</v>
      </c>
      <c r="L847" s="25">
        <f t="shared" si="181"/>
        <v>6.2458833950350583E-3</v>
      </c>
      <c r="M847" s="7">
        <f t="shared" ca="1" si="170"/>
        <v>4.5310333333333332</v>
      </c>
      <c r="N847" s="7">
        <f t="shared" ca="1" si="172"/>
        <v>-0.12813333333333343</v>
      </c>
      <c r="O847" s="7">
        <f t="shared" ca="1" si="173"/>
        <v>1.6418151111111137E-2</v>
      </c>
      <c r="P847" s="7">
        <f t="shared" ca="1" si="174"/>
        <v>0.12813333333333343</v>
      </c>
      <c r="Q847" s="25">
        <f t="shared" ca="1" si="175"/>
        <v>2.9102031236987767E-2</v>
      </c>
      <c r="R847" s="26">
        <f t="shared" ca="1" si="171"/>
        <v>-0.12758526603001374</v>
      </c>
      <c r="S847" s="27">
        <f t="shared" ca="1" si="182"/>
        <v>0</v>
      </c>
    </row>
    <row r="848" spans="5:19" x14ac:dyDescent="0.3">
      <c r="E848" s="24">
        <f t="shared" si="176"/>
        <v>847</v>
      </c>
      <c r="F848" s="108">
        <v>44692</v>
      </c>
      <c r="G848" s="109">
        <v>4.2930999999999999</v>
      </c>
      <c r="H848" s="28">
        <f t="shared" si="177"/>
        <v>4.4028999999999998</v>
      </c>
      <c r="I848" s="7">
        <f t="shared" si="178"/>
        <v>-0.1097999999999999</v>
      </c>
      <c r="J848" s="7">
        <f t="shared" si="179"/>
        <v>1.2056039999999978E-2</v>
      </c>
      <c r="K848" s="7">
        <f t="shared" si="180"/>
        <v>0.1097999999999999</v>
      </c>
      <c r="L848" s="25">
        <f t="shared" si="181"/>
        <v>2.5575924157368778E-2</v>
      </c>
      <c r="M848" s="7">
        <f t="shared" ca="1" si="170"/>
        <v>4.4394999999999998</v>
      </c>
      <c r="N848" s="7">
        <f t="shared" ca="1" si="172"/>
        <v>-0.14639999999999986</v>
      </c>
      <c r="O848" s="7">
        <f t="shared" ca="1" si="173"/>
        <v>2.1432959999999959E-2</v>
      </c>
      <c r="P848" s="7">
        <f t="shared" ca="1" si="174"/>
        <v>0.14639999999999986</v>
      </c>
      <c r="Q848" s="25">
        <f t="shared" ca="1" si="175"/>
        <v>3.4101232209825035E-2</v>
      </c>
      <c r="R848" s="26">
        <f t="shared" ca="1" si="171"/>
        <v>-0.14585193269668018</v>
      </c>
      <c r="S848" s="27">
        <f t="shared" ca="1" si="182"/>
        <v>0</v>
      </c>
    </row>
    <row r="849" spans="5:19" x14ac:dyDescent="0.3">
      <c r="E849" s="24">
        <f t="shared" si="176"/>
        <v>848</v>
      </c>
      <c r="F849" s="108">
        <v>44693</v>
      </c>
      <c r="G849" s="109">
        <v>4.2747999999999999</v>
      </c>
      <c r="H849" s="28">
        <f t="shared" si="177"/>
        <v>4.2930999999999999</v>
      </c>
      <c r="I849" s="7">
        <f t="shared" si="178"/>
        <v>-1.8299999999999983E-2</v>
      </c>
      <c r="J849" s="7">
        <f t="shared" si="179"/>
        <v>3.3488999999999936E-4</v>
      </c>
      <c r="K849" s="7">
        <f t="shared" si="180"/>
        <v>1.8299999999999983E-2</v>
      </c>
      <c r="L849" s="25">
        <f t="shared" si="181"/>
        <v>4.2809020305043469E-3</v>
      </c>
      <c r="M849" s="7">
        <f t="shared" ca="1" si="170"/>
        <v>4.3571333333333335</v>
      </c>
      <c r="N849" s="7">
        <f t="shared" ca="1" si="172"/>
        <v>-8.2333333333333591E-2</v>
      </c>
      <c r="O849" s="7">
        <f t="shared" ca="1" si="173"/>
        <v>6.7787777777778202E-3</v>
      </c>
      <c r="P849" s="7">
        <f t="shared" ca="1" si="174"/>
        <v>8.2333333333333591E-2</v>
      </c>
      <c r="Q849" s="25">
        <f t="shared" ca="1" si="175"/>
        <v>1.926016031939122E-2</v>
      </c>
      <c r="R849" s="26">
        <f t="shared" ca="1" si="171"/>
        <v>-8.178526603001389E-2</v>
      </c>
      <c r="S849" s="27">
        <f t="shared" ca="1" si="182"/>
        <v>0</v>
      </c>
    </row>
    <row r="850" spans="5:19" x14ac:dyDescent="0.3">
      <c r="E850" s="24">
        <f t="shared" si="176"/>
        <v>849</v>
      </c>
      <c r="F850" s="108">
        <v>44694</v>
      </c>
      <c r="G850" s="109">
        <v>4.4669999999999996</v>
      </c>
      <c r="H850" s="28">
        <f t="shared" si="177"/>
        <v>4.2747999999999999</v>
      </c>
      <c r="I850" s="7">
        <f t="shared" si="178"/>
        <v>0.1921999999999997</v>
      </c>
      <c r="J850" s="7">
        <f t="shared" si="179"/>
        <v>3.6940839999999885E-2</v>
      </c>
      <c r="K850" s="7">
        <f t="shared" si="180"/>
        <v>0.1921999999999997</v>
      </c>
      <c r="L850" s="25">
        <f t="shared" si="181"/>
        <v>4.3026639802999714E-2</v>
      </c>
      <c r="M850" s="7">
        <f t="shared" ca="1" si="170"/>
        <v>4.3235999999999999</v>
      </c>
      <c r="N850" s="7">
        <f t="shared" ca="1" si="172"/>
        <v>0.14339999999999975</v>
      </c>
      <c r="O850" s="7">
        <f t="shared" ca="1" si="173"/>
        <v>2.0563559999999929E-2</v>
      </c>
      <c r="P850" s="7">
        <f t="shared" ca="1" si="174"/>
        <v>0.14339999999999975</v>
      </c>
      <c r="Q850" s="25">
        <f t="shared" ca="1" si="175"/>
        <v>3.2102081934183964E-2</v>
      </c>
      <c r="R850" s="26">
        <f t="shared" ca="1" si="171"/>
        <v>0.14394806730331944</v>
      </c>
      <c r="S850" s="27">
        <f t="shared" ca="1" si="182"/>
        <v>1</v>
      </c>
    </row>
    <row r="851" spans="5:19" x14ac:dyDescent="0.3">
      <c r="E851" s="24">
        <f t="shared" si="176"/>
        <v>850</v>
      </c>
      <c r="F851" s="108">
        <v>44697</v>
      </c>
      <c r="G851" s="109">
        <v>4.4669999999999996</v>
      </c>
      <c r="H851" s="28">
        <f t="shared" si="177"/>
        <v>4.4669999999999996</v>
      </c>
      <c r="I851" s="7">
        <f t="shared" si="178"/>
        <v>0</v>
      </c>
      <c r="J851" s="7">
        <f t="shared" si="179"/>
        <v>0</v>
      </c>
      <c r="K851" s="7">
        <f t="shared" si="180"/>
        <v>0</v>
      </c>
      <c r="L851" s="25">
        <f t="shared" si="181"/>
        <v>0</v>
      </c>
      <c r="M851" s="7">
        <f t="shared" ca="1" si="170"/>
        <v>4.3449666666666671</v>
      </c>
      <c r="N851" s="7">
        <f t="shared" ca="1" si="172"/>
        <v>0.12203333333333255</v>
      </c>
      <c r="O851" s="7">
        <f t="shared" ca="1" si="173"/>
        <v>1.4892134444444254E-2</v>
      </c>
      <c r="P851" s="7">
        <f t="shared" ca="1" si="174"/>
        <v>0.12203333333333255</v>
      </c>
      <c r="Q851" s="25">
        <f t="shared" ca="1" si="175"/>
        <v>2.7318856801731042E-2</v>
      </c>
      <c r="R851" s="26">
        <f t="shared" ca="1" si="171"/>
        <v>0.12258140063665225</v>
      </c>
      <c r="S851" s="27">
        <f t="shared" ca="1" si="182"/>
        <v>0</v>
      </c>
    </row>
    <row r="852" spans="5:19" x14ac:dyDescent="0.3">
      <c r="E852" s="24">
        <f t="shared" si="176"/>
        <v>851</v>
      </c>
      <c r="F852" s="108">
        <v>44698</v>
      </c>
      <c r="G852" s="109">
        <v>4.6134000000000004</v>
      </c>
      <c r="H852" s="28">
        <f t="shared" si="177"/>
        <v>4.4669999999999996</v>
      </c>
      <c r="I852" s="7">
        <f t="shared" si="178"/>
        <v>0.14640000000000075</v>
      </c>
      <c r="J852" s="7">
        <f t="shared" si="179"/>
        <v>2.1432960000000219E-2</v>
      </c>
      <c r="K852" s="7">
        <f t="shared" si="180"/>
        <v>0.14640000000000075</v>
      </c>
      <c r="L852" s="25">
        <f t="shared" si="181"/>
        <v>3.1733645467551204E-2</v>
      </c>
      <c r="M852" s="7">
        <f t="shared" ca="1" si="170"/>
        <v>4.4029333333333334</v>
      </c>
      <c r="N852" s="7">
        <f t="shared" ca="1" si="172"/>
        <v>0.21046666666666702</v>
      </c>
      <c r="O852" s="7">
        <f t="shared" ca="1" si="173"/>
        <v>4.4296217777777931E-2</v>
      </c>
      <c r="P852" s="7">
        <f t="shared" ca="1" si="174"/>
        <v>0.21046666666666702</v>
      </c>
      <c r="Q852" s="25">
        <f t="shared" ca="1" si="175"/>
        <v>4.5620728024161575E-2</v>
      </c>
      <c r="R852" s="26">
        <f t="shared" ca="1" si="171"/>
        <v>0.21101473396998671</v>
      </c>
      <c r="S852" s="27">
        <f t="shared" ca="1" si="182"/>
        <v>0</v>
      </c>
    </row>
    <row r="853" spans="5:19" x14ac:dyDescent="0.3">
      <c r="E853" s="24">
        <f t="shared" si="176"/>
        <v>852</v>
      </c>
      <c r="F853" s="108">
        <v>44699</v>
      </c>
      <c r="G853" s="109">
        <v>4.4486999999999997</v>
      </c>
      <c r="H853" s="28">
        <f t="shared" si="177"/>
        <v>4.6134000000000004</v>
      </c>
      <c r="I853" s="7">
        <f t="shared" si="178"/>
        <v>-0.16470000000000073</v>
      </c>
      <c r="J853" s="7">
        <f t="shared" si="179"/>
        <v>2.7126090000000241E-2</v>
      </c>
      <c r="K853" s="7">
        <f t="shared" si="180"/>
        <v>0.16470000000000073</v>
      </c>
      <c r="L853" s="25">
        <f t="shared" si="181"/>
        <v>3.7022051385798269E-2</v>
      </c>
      <c r="M853" s="7">
        <f t="shared" ca="1" si="170"/>
        <v>4.5157999999999996</v>
      </c>
      <c r="N853" s="7">
        <f t="shared" ca="1" si="172"/>
        <v>-6.7099999999999937E-2</v>
      </c>
      <c r="O853" s="7">
        <f t="shared" ca="1" si="173"/>
        <v>4.5024099999999914E-3</v>
      </c>
      <c r="P853" s="7">
        <f t="shared" ca="1" si="174"/>
        <v>6.7099999999999937E-2</v>
      </c>
      <c r="Q853" s="25">
        <f t="shared" ca="1" si="175"/>
        <v>1.5083057971991805E-2</v>
      </c>
      <c r="R853" s="26">
        <f t="shared" ca="1" si="171"/>
        <v>-6.6551932696680235E-2</v>
      </c>
      <c r="S853" s="27">
        <f t="shared" ca="1" si="182"/>
        <v>1</v>
      </c>
    </row>
    <row r="854" spans="5:19" x14ac:dyDescent="0.3">
      <c r="E854" s="24">
        <f t="shared" si="176"/>
        <v>853</v>
      </c>
      <c r="F854" s="108">
        <v>44700</v>
      </c>
      <c r="G854" s="109">
        <v>4.3937999999999997</v>
      </c>
      <c r="H854" s="28">
        <f t="shared" si="177"/>
        <v>4.4486999999999997</v>
      </c>
      <c r="I854" s="7">
        <f t="shared" si="178"/>
        <v>-5.4899999999999949E-2</v>
      </c>
      <c r="J854" s="7">
        <f t="shared" si="179"/>
        <v>3.0140099999999945E-3</v>
      </c>
      <c r="K854" s="7">
        <f t="shared" si="180"/>
        <v>5.4899999999999949E-2</v>
      </c>
      <c r="L854" s="25">
        <f t="shared" si="181"/>
        <v>1.2494879147890199E-2</v>
      </c>
      <c r="M854" s="7">
        <f t="shared" ca="1" si="170"/>
        <v>4.5096999999999996</v>
      </c>
      <c r="N854" s="7">
        <f t="shared" ca="1" si="172"/>
        <v>-0.11589999999999989</v>
      </c>
      <c r="O854" s="7">
        <f t="shared" ca="1" si="173"/>
        <v>1.3432809999999976E-2</v>
      </c>
      <c r="P854" s="7">
        <f t="shared" ca="1" si="174"/>
        <v>0.11589999999999989</v>
      </c>
      <c r="Q854" s="25">
        <f t="shared" ca="1" si="175"/>
        <v>2.6378078201101531E-2</v>
      </c>
      <c r="R854" s="26">
        <f t="shared" ca="1" si="171"/>
        <v>-0.11535193269668019</v>
      </c>
      <c r="S854" s="27">
        <f t="shared" ca="1" si="182"/>
        <v>0</v>
      </c>
    </row>
    <row r="855" spans="5:19" x14ac:dyDescent="0.3">
      <c r="E855" s="24">
        <f t="shared" si="176"/>
        <v>854</v>
      </c>
      <c r="F855" s="108">
        <v>44701</v>
      </c>
      <c r="G855" s="109">
        <v>4.4211999999999998</v>
      </c>
      <c r="H855" s="28">
        <f t="shared" si="177"/>
        <v>4.3937999999999997</v>
      </c>
      <c r="I855" s="7">
        <f t="shared" si="178"/>
        <v>2.7400000000000091E-2</v>
      </c>
      <c r="J855" s="7">
        <f t="shared" si="179"/>
        <v>7.5076000000000493E-4</v>
      </c>
      <c r="K855" s="7">
        <f t="shared" si="180"/>
        <v>2.7400000000000091E-2</v>
      </c>
      <c r="L855" s="25">
        <f t="shared" si="181"/>
        <v>6.1974124672034949E-3</v>
      </c>
      <c r="M855" s="7">
        <f t="shared" ca="1" si="170"/>
        <v>4.4852999999999996</v>
      </c>
      <c r="N855" s="7">
        <f t="shared" ca="1" si="172"/>
        <v>-6.4099999999999824E-2</v>
      </c>
      <c r="O855" s="7">
        <f t="shared" ca="1" si="173"/>
        <v>4.1088099999999775E-3</v>
      </c>
      <c r="P855" s="7">
        <f t="shared" ca="1" si="174"/>
        <v>6.4099999999999824E-2</v>
      </c>
      <c r="Q855" s="25">
        <f t="shared" ca="1" si="175"/>
        <v>1.4498326246267942E-2</v>
      </c>
      <c r="R855" s="26">
        <f t="shared" ca="1" si="171"/>
        <v>-6.3551932696680122E-2</v>
      </c>
      <c r="S855" s="27">
        <f t="shared" ca="1" si="182"/>
        <v>0</v>
      </c>
    </row>
    <row r="856" spans="5:19" x14ac:dyDescent="0.3">
      <c r="E856" s="24">
        <f t="shared" si="176"/>
        <v>855</v>
      </c>
      <c r="F856" s="108">
        <v>44704</v>
      </c>
      <c r="G856" s="109">
        <v>4.5128000000000004</v>
      </c>
      <c r="H856" s="28">
        <f t="shared" si="177"/>
        <v>4.4211999999999998</v>
      </c>
      <c r="I856" s="7">
        <f t="shared" si="178"/>
        <v>9.160000000000057E-2</v>
      </c>
      <c r="J856" s="7">
        <f t="shared" si="179"/>
        <v>8.3905600000001041E-3</v>
      </c>
      <c r="K856" s="7">
        <f t="shared" si="180"/>
        <v>9.160000000000057E-2</v>
      </c>
      <c r="L856" s="25">
        <f t="shared" si="181"/>
        <v>2.0297819535543469E-2</v>
      </c>
      <c r="M856" s="7">
        <f t="shared" ca="1" si="170"/>
        <v>4.4212333333333333</v>
      </c>
      <c r="N856" s="7">
        <f t="shared" ca="1" si="172"/>
        <v>9.1566666666667018E-2</v>
      </c>
      <c r="O856" s="7">
        <f t="shared" ca="1" si="173"/>
        <v>8.3844544444445085E-3</v>
      </c>
      <c r="P856" s="7">
        <f t="shared" ca="1" si="174"/>
        <v>9.1566666666667018E-2</v>
      </c>
      <c r="Q856" s="25">
        <f t="shared" ca="1" si="175"/>
        <v>2.0290433138332523E-2</v>
      </c>
      <c r="R856" s="26">
        <f t="shared" ca="1" si="171"/>
        <v>9.211473396998672E-2</v>
      </c>
      <c r="S856" s="27">
        <f t="shared" ca="1" si="182"/>
        <v>1</v>
      </c>
    </row>
    <row r="857" spans="5:19" x14ac:dyDescent="0.3">
      <c r="E857" s="24">
        <f t="shared" si="176"/>
        <v>856</v>
      </c>
      <c r="F857" s="108">
        <v>44705</v>
      </c>
      <c r="G857" s="109">
        <v>4.4852999999999996</v>
      </c>
      <c r="H857" s="28">
        <f t="shared" si="177"/>
        <v>4.5128000000000004</v>
      </c>
      <c r="I857" s="7">
        <f t="shared" si="178"/>
        <v>-2.7500000000000746E-2</v>
      </c>
      <c r="J857" s="7">
        <f t="shared" si="179"/>
        <v>7.5625000000004107E-4</v>
      </c>
      <c r="K857" s="7">
        <f t="shared" si="180"/>
        <v>2.7500000000000746E-2</v>
      </c>
      <c r="L857" s="25">
        <f t="shared" si="181"/>
        <v>6.1311395001450849E-3</v>
      </c>
      <c r="M857" s="7">
        <f t="shared" ca="1" si="170"/>
        <v>4.4425999999999997</v>
      </c>
      <c r="N857" s="7">
        <f t="shared" ca="1" si="172"/>
        <v>4.269999999999996E-2</v>
      </c>
      <c r="O857" s="7">
        <f t="shared" ca="1" si="173"/>
        <v>1.8232899999999965E-3</v>
      </c>
      <c r="P857" s="7">
        <f t="shared" ca="1" si="174"/>
        <v>4.269999999999996E-2</v>
      </c>
      <c r="Q857" s="25">
        <f t="shared" ca="1" si="175"/>
        <v>9.5199875147704647E-3</v>
      </c>
      <c r="R857" s="26">
        <f t="shared" ca="1" si="171"/>
        <v>4.3248067303319662E-2</v>
      </c>
      <c r="S857" s="27">
        <f t="shared" ca="1" si="182"/>
        <v>0</v>
      </c>
    </row>
    <row r="858" spans="5:19" x14ac:dyDescent="0.3">
      <c r="E858" s="24">
        <f t="shared" si="176"/>
        <v>857</v>
      </c>
      <c r="F858" s="108">
        <v>44706</v>
      </c>
      <c r="G858" s="109">
        <v>4.5128000000000004</v>
      </c>
      <c r="H858" s="28">
        <f t="shared" si="177"/>
        <v>4.4852999999999996</v>
      </c>
      <c r="I858" s="7">
        <f t="shared" si="178"/>
        <v>2.7500000000000746E-2</v>
      </c>
      <c r="J858" s="7">
        <f t="shared" si="179"/>
        <v>7.5625000000004107E-4</v>
      </c>
      <c r="K858" s="7">
        <f t="shared" si="180"/>
        <v>2.7500000000000746E-2</v>
      </c>
      <c r="L858" s="25">
        <f t="shared" si="181"/>
        <v>6.0937776989897054E-3</v>
      </c>
      <c r="M858" s="7">
        <f t="shared" ca="1" si="170"/>
        <v>4.4730999999999996</v>
      </c>
      <c r="N858" s="7">
        <f t="shared" ca="1" si="172"/>
        <v>3.9700000000000735E-2</v>
      </c>
      <c r="O858" s="7">
        <f t="shared" ca="1" si="173"/>
        <v>1.5760900000000584E-3</v>
      </c>
      <c r="P858" s="7">
        <f t="shared" ca="1" si="174"/>
        <v>3.9700000000000735E-2</v>
      </c>
      <c r="Q858" s="25">
        <f t="shared" ca="1" si="175"/>
        <v>8.797199078177791E-3</v>
      </c>
      <c r="R858" s="26">
        <f t="shared" ca="1" si="171"/>
        <v>4.0248067303320437E-2</v>
      </c>
      <c r="S858" s="27">
        <f t="shared" ca="1" si="182"/>
        <v>0</v>
      </c>
    </row>
    <row r="859" spans="5:19" x14ac:dyDescent="0.3">
      <c r="E859" s="24">
        <f t="shared" si="176"/>
        <v>858</v>
      </c>
      <c r="F859" s="108">
        <v>44707</v>
      </c>
      <c r="G859" s="109">
        <v>4.6592000000000002</v>
      </c>
      <c r="H859" s="28">
        <f t="shared" si="177"/>
        <v>4.5128000000000004</v>
      </c>
      <c r="I859" s="7">
        <f t="shared" si="178"/>
        <v>0.14639999999999986</v>
      </c>
      <c r="J859" s="7">
        <f t="shared" si="179"/>
        <v>2.1432959999999959E-2</v>
      </c>
      <c r="K859" s="7">
        <f t="shared" si="180"/>
        <v>0.14639999999999986</v>
      </c>
      <c r="L859" s="25">
        <f t="shared" si="181"/>
        <v>3.1421703296703268E-2</v>
      </c>
      <c r="M859" s="7">
        <f t="shared" ca="1" si="170"/>
        <v>4.503633333333334</v>
      </c>
      <c r="N859" s="7">
        <f t="shared" ca="1" si="172"/>
        <v>0.15556666666666619</v>
      </c>
      <c r="O859" s="7">
        <f t="shared" ca="1" si="173"/>
        <v>2.4200987777777627E-2</v>
      </c>
      <c r="P859" s="7">
        <f t="shared" ca="1" si="174"/>
        <v>0.15556666666666619</v>
      </c>
      <c r="Q859" s="25">
        <f t="shared" ca="1" si="175"/>
        <v>3.33891369047618E-2</v>
      </c>
      <c r="R859" s="26">
        <f t="shared" ca="1" si="171"/>
        <v>0.15611473396998587</v>
      </c>
      <c r="S859" s="27">
        <f t="shared" ca="1" si="182"/>
        <v>0</v>
      </c>
    </row>
    <row r="860" spans="5:19" x14ac:dyDescent="0.3">
      <c r="E860" s="24">
        <f t="shared" si="176"/>
        <v>859</v>
      </c>
      <c r="F860" s="108">
        <v>44708</v>
      </c>
      <c r="G860" s="109">
        <v>4.7050000000000001</v>
      </c>
      <c r="H860" s="28">
        <f t="shared" si="177"/>
        <v>4.6592000000000002</v>
      </c>
      <c r="I860" s="7">
        <f t="shared" si="178"/>
        <v>4.5799999999999841E-2</v>
      </c>
      <c r="J860" s="7">
        <f t="shared" si="179"/>
        <v>2.0976399999999853E-3</v>
      </c>
      <c r="K860" s="7">
        <f t="shared" si="180"/>
        <v>4.5799999999999841E-2</v>
      </c>
      <c r="L860" s="25">
        <f t="shared" si="181"/>
        <v>9.734325185972335E-3</v>
      </c>
      <c r="M860" s="7">
        <f t="shared" ca="1" si="170"/>
        <v>4.552433333333334</v>
      </c>
      <c r="N860" s="7">
        <f t="shared" ca="1" si="172"/>
        <v>0.15256666666666607</v>
      </c>
      <c r="O860" s="7">
        <f t="shared" ca="1" si="173"/>
        <v>2.3276587777777597E-2</v>
      </c>
      <c r="P860" s="7">
        <f t="shared" ca="1" si="174"/>
        <v>0.15256666666666607</v>
      </c>
      <c r="Q860" s="25">
        <f t="shared" ca="1" si="175"/>
        <v>3.2426496634785563E-2</v>
      </c>
      <c r="R860" s="26">
        <f t="shared" ca="1" si="171"/>
        <v>0.15311473396998576</v>
      </c>
      <c r="S860" s="27">
        <f t="shared" ca="1" si="182"/>
        <v>0</v>
      </c>
    </row>
    <row r="861" spans="5:19" x14ac:dyDescent="0.3">
      <c r="E861" s="24">
        <f t="shared" si="176"/>
        <v>860</v>
      </c>
      <c r="F861" s="108">
        <v>44712</v>
      </c>
      <c r="G861" s="109">
        <v>4.5860000000000003</v>
      </c>
      <c r="H861" s="28">
        <f t="shared" si="177"/>
        <v>4.7050000000000001</v>
      </c>
      <c r="I861" s="7">
        <f t="shared" si="178"/>
        <v>-0.11899999999999977</v>
      </c>
      <c r="J861" s="7">
        <f t="shared" si="179"/>
        <v>1.4160999999999946E-2</v>
      </c>
      <c r="K861" s="7">
        <f t="shared" si="180"/>
        <v>0.11899999999999977</v>
      </c>
      <c r="L861" s="25">
        <f t="shared" si="181"/>
        <v>2.5948539031835971E-2</v>
      </c>
      <c r="M861" s="7">
        <f t="shared" ca="1" si="170"/>
        <v>4.6256666666666666</v>
      </c>
      <c r="N861" s="7">
        <f t="shared" ca="1" si="172"/>
        <v>-3.9666666666666295E-2</v>
      </c>
      <c r="O861" s="7">
        <f t="shared" ca="1" si="173"/>
        <v>1.5734444444444149E-3</v>
      </c>
      <c r="P861" s="7">
        <f t="shared" ca="1" si="174"/>
        <v>3.9666666666666295E-2</v>
      </c>
      <c r="Q861" s="25">
        <f t="shared" ca="1" si="175"/>
        <v>8.6495130106119256E-3</v>
      </c>
      <c r="R861" s="26">
        <f t="shared" ca="1" si="171"/>
        <v>-3.9118599363346593E-2</v>
      </c>
      <c r="S861" s="27">
        <f t="shared" ca="1" si="182"/>
        <v>1</v>
      </c>
    </row>
    <row r="862" spans="5:19" x14ac:dyDescent="0.3">
      <c r="E862" s="24">
        <f t="shared" si="176"/>
        <v>861</v>
      </c>
      <c r="F862" s="108">
        <v>44713</v>
      </c>
      <c r="G862" s="109">
        <v>4.5494000000000003</v>
      </c>
      <c r="H862" s="28">
        <f t="shared" si="177"/>
        <v>4.5860000000000003</v>
      </c>
      <c r="I862" s="7">
        <f t="shared" si="178"/>
        <v>-3.6599999999999966E-2</v>
      </c>
      <c r="J862" s="7">
        <f t="shared" si="179"/>
        <v>1.3395599999999975E-3</v>
      </c>
      <c r="K862" s="7">
        <f t="shared" si="180"/>
        <v>3.6599999999999966E-2</v>
      </c>
      <c r="L862" s="25">
        <f t="shared" si="181"/>
        <v>8.0450169253088247E-3</v>
      </c>
      <c r="M862" s="7">
        <f t="shared" ca="1" si="170"/>
        <v>4.6500666666666666</v>
      </c>
      <c r="N862" s="7">
        <f t="shared" ca="1" si="172"/>
        <v>-0.10066666666666624</v>
      </c>
      <c r="O862" s="7">
        <f t="shared" ca="1" si="173"/>
        <v>1.0133777777777691E-2</v>
      </c>
      <c r="P862" s="7">
        <f t="shared" ca="1" si="174"/>
        <v>0.10066666666666624</v>
      </c>
      <c r="Q862" s="25">
        <f t="shared" ca="1" si="175"/>
        <v>2.2127460031359351E-2</v>
      </c>
      <c r="R862" s="26">
        <f t="shared" ca="1" si="171"/>
        <v>-0.10011859936334654</v>
      </c>
      <c r="S862" s="27">
        <f t="shared" ca="1" si="182"/>
        <v>0</v>
      </c>
    </row>
    <row r="863" spans="5:19" x14ac:dyDescent="0.3">
      <c r="E863" s="24">
        <f t="shared" si="176"/>
        <v>862</v>
      </c>
      <c r="F863" s="108">
        <v>44714</v>
      </c>
      <c r="G863" s="109">
        <v>4.6592000000000002</v>
      </c>
      <c r="H863" s="28">
        <f t="shared" si="177"/>
        <v>4.5494000000000003</v>
      </c>
      <c r="I863" s="7">
        <f t="shared" si="178"/>
        <v>0.1097999999999999</v>
      </c>
      <c r="J863" s="7">
        <f t="shared" si="179"/>
        <v>1.2056039999999978E-2</v>
      </c>
      <c r="K863" s="7">
        <f t="shared" si="180"/>
        <v>0.1097999999999999</v>
      </c>
      <c r="L863" s="25">
        <f t="shared" si="181"/>
        <v>2.3566277472527448E-2</v>
      </c>
      <c r="M863" s="7">
        <f t="shared" ca="1" si="170"/>
        <v>4.6134666666666666</v>
      </c>
      <c r="N863" s="7">
        <f t="shared" ca="1" si="172"/>
        <v>4.5733333333333626E-2</v>
      </c>
      <c r="O863" s="7">
        <f t="shared" ca="1" si="173"/>
        <v>2.0915377777778045E-3</v>
      </c>
      <c r="P863" s="7">
        <f t="shared" ca="1" si="174"/>
        <v>4.5733333333333626E-2</v>
      </c>
      <c r="Q863" s="25">
        <f t="shared" ca="1" si="175"/>
        <v>9.8157051282051905E-3</v>
      </c>
      <c r="R863" s="26">
        <f t="shared" ca="1" si="171"/>
        <v>4.6281400636653328E-2</v>
      </c>
      <c r="S863" s="27">
        <f t="shared" ca="1" si="182"/>
        <v>1</v>
      </c>
    </row>
    <row r="864" spans="5:19" x14ac:dyDescent="0.3">
      <c r="E864" s="24">
        <f t="shared" si="176"/>
        <v>863</v>
      </c>
      <c r="F864" s="108">
        <v>44715</v>
      </c>
      <c r="G864" s="109">
        <v>4.6134000000000004</v>
      </c>
      <c r="H864" s="28">
        <f t="shared" si="177"/>
        <v>4.6592000000000002</v>
      </c>
      <c r="I864" s="7">
        <f t="shared" si="178"/>
        <v>-4.5799999999999841E-2</v>
      </c>
      <c r="J864" s="7">
        <f t="shared" si="179"/>
        <v>2.0976399999999853E-3</v>
      </c>
      <c r="K864" s="7">
        <f t="shared" si="180"/>
        <v>4.5799999999999841E-2</v>
      </c>
      <c r="L864" s="25">
        <f t="shared" si="181"/>
        <v>9.9276022022802782E-3</v>
      </c>
      <c r="M864" s="7">
        <f t="shared" ca="1" si="170"/>
        <v>4.5982000000000003</v>
      </c>
      <c r="N864" s="7">
        <f t="shared" ca="1" si="172"/>
        <v>1.5200000000000102E-2</v>
      </c>
      <c r="O864" s="7">
        <f t="shared" ca="1" si="173"/>
        <v>2.310400000000031E-4</v>
      </c>
      <c r="P864" s="7">
        <f t="shared" ca="1" si="174"/>
        <v>1.5200000000000102E-2</v>
      </c>
      <c r="Q864" s="25">
        <f t="shared" ca="1" si="175"/>
        <v>3.2947500758659775E-3</v>
      </c>
      <c r="R864" s="26">
        <f t="shared" ca="1" si="171"/>
        <v>1.5748067303319804E-2</v>
      </c>
      <c r="S864" s="27">
        <f t="shared" ca="1" si="182"/>
        <v>0</v>
      </c>
    </row>
    <row r="865" spans="5:19" x14ac:dyDescent="0.3">
      <c r="E865" s="24">
        <f t="shared" si="176"/>
        <v>864</v>
      </c>
      <c r="F865" s="108">
        <v>44718</v>
      </c>
      <c r="G865" s="109">
        <v>4.5768000000000004</v>
      </c>
      <c r="H865" s="28">
        <f t="shared" si="177"/>
        <v>4.6134000000000004</v>
      </c>
      <c r="I865" s="7">
        <f t="shared" si="178"/>
        <v>-3.6599999999999966E-2</v>
      </c>
      <c r="J865" s="7">
        <f t="shared" si="179"/>
        <v>1.3395599999999975E-3</v>
      </c>
      <c r="K865" s="7">
        <f t="shared" si="180"/>
        <v>3.6599999999999966E-2</v>
      </c>
      <c r="L865" s="25">
        <f t="shared" si="181"/>
        <v>7.9968536969061265E-3</v>
      </c>
      <c r="M865" s="7">
        <f t="shared" ca="1" si="170"/>
        <v>4.6073333333333339</v>
      </c>
      <c r="N865" s="7">
        <f t="shared" ca="1" si="172"/>
        <v>-3.0533333333333523E-2</v>
      </c>
      <c r="O865" s="7">
        <f t="shared" ca="1" si="173"/>
        <v>9.3228444444445609E-4</v>
      </c>
      <c r="P865" s="7">
        <f t="shared" ca="1" si="174"/>
        <v>3.0533333333333523E-2</v>
      </c>
      <c r="Q865" s="25">
        <f t="shared" ca="1" si="175"/>
        <v>6.671327856435396E-3</v>
      </c>
      <c r="R865" s="26">
        <f t="shared" ca="1" si="171"/>
        <v>-2.9985266030013821E-2</v>
      </c>
      <c r="S865" s="27">
        <f t="shared" ca="1" si="182"/>
        <v>1</v>
      </c>
    </row>
    <row r="866" spans="5:19" x14ac:dyDescent="0.3">
      <c r="E866" s="24">
        <f t="shared" si="176"/>
        <v>865</v>
      </c>
      <c r="F866" s="108">
        <v>44719</v>
      </c>
      <c r="G866" s="109">
        <v>4.6409000000000002</v>
      </c>
      <c r="H866" s="28">
        <f t="shared" si="177"/>
        <v>4.5768000000000004</v>
      </c>
      <c r="I866" s="7">
        <f t="shared" si="178"/>
        <v>6.4099999999999824E-2</v>
      </c>
      <c r="J866" s="7">
        <f t="shared" si="179"/>
        <v>4.1088099999999775E-3</v>
      </c>
      <c r="K866" s="7">
        <f t="shared" si="180"/>
        <v>6.4099999999999824E-2</v>
      </c>
      <c r="L866" s="25">
        <f t="shared" si="181"/>
        <v>1.3811976125320482E-2</v>
      </c>
      <c r="M866" s="7">
        <f t="shared" ca="1" si="170"/>
        <v>4.6164666666666667</v>
      </c>
      <c r="N866" s="7">
        <f t="shared" ca="1" si="172"/>
        <v>2.4433333333333529E-2</v>
      </c>
      <c r="O866" s="7">
        <f t="shared" ca="1" si="173"/>
        <v>5.9698777777778737E-4</v>
      </c>
      <c r="P866" s="7">
        <f t="shared" ca="1" si="174"/>
        <v>2.4433333333333529E-2</v>
      </c>
      <c r="Q866" s="25">
        <f t="shared" ca="1" si="175"/>
        <v>5.2647834112636615E-3</v>
      </c>
      <c r="R866" s="26">
        <f t="shared" ca="1" si="171"/>
        <v>2.4981400636653231E-2</v>
      </c>
      <c r="S866" s="27">
        <f t="shared" ca="1" si="182"/>
        <v>1</v>
      </c>
    </row>
    <row r="867" spans="5:19" x14ac:dyDescent="0.3">
      <c r="E867" s="24">
        <f t="shared" si="176"/>
        <v>866</v>
      </c>
      <c r="F867" s="108">
        <v>44720</v>
      </c>
      <c r="G867" s="109">
        <v>4.5860000000000003</v>
      </c>
      <c r="H867" s="28">
        <f t="shared" si="177"/>
        <v>4.6409000000000002</v>
      </c>
      <c r="I867" s="7">
        <f t="shared" si="178"/>
        <v>-5.4899999999999949E-2</v>
      </c>
      <c r="J867" s="7">
        <f t="shared" si="179"/>
        <v>3.0140099999999945E-3</v>
      </c>
      <c r="K867" s="7">
        <f t="shared" si="180"/>
        <v>5.4899999999999949E-2</v>
      </c>
      <c r="L867" s="25">
        <f t="shared" si="181"/>
        <v>1.1971216746620137E-2</v>
      </c>
      <c r="M867" s="7">
        <f t="shared" ca="1" si="170"/>
        <v>4.6103666666666667</v>
      </c>
      <c r="N867" s="7">
        <f t="shared" ca="1" si="172"/>
        <v>-2.4366666666666426E-2</v>
      </c>
      <c r="O867" s="7">
        <f t="shared" ca="1" si="173"/>
        <v>5.937344444444327E-4</v>
      </c>
      <c r="P867" s="7">
        <f t="shared" ca="1" si="174"/>
        <v>2.4366666666666426E-2</v>
      </c>
      <c r="Q867" s="25">
        <f t="shared" ca="1" si="175"/>
        <v>5.3132722779473231E-3</v>
      </c>
      <c r="R867" s="26">
        <f t="shared" ca="1" si="171"/>
        <v>-2.3818599363346724E-2</v>
      </c>
      <c r="S867" s="27">
        <f t="shared" ca="1" si="182"/>
        <v>1</v>
      </c>
    </row>
    <row r="868" spans="5:19" x14ac:dyDescent="0.3">
      <c r="E868" s="24">
        <f t="shared" si="176"/>
        <v>867</v>
      </c>
      <c r="F868" s="108">
        <v>44721</v>
      </c>
      <c r="G868" s="109">
        <v>4.4394999999999998</v>
      </c>
      <c r="H868" s="28">
        <f t="shared" si="177"/>
        <v>4.5860000000000003</v>
      </c>
      <c r="I868" s="7">
        <f t="shared" si="178"/>
        <v>-0.14650000000000052</v>
      </c>
      <c r="J868" s="7">
        <f t="shared" si="179"/>
        <v>2.1462250000000151E-2</v>
      </c>
      <c r="K868" s="7">
        <f t="shared" si="180"/>
        <v>0.14650000000000052</v>
      </c>
      <c r="L868" s="25">
        <f t="shared" si="181"/>
        <v>3.2999211622930631E-2</v>
      </c>
      <c r="M868" s="7">
        <f t="shared" ca="1" si="170"/>
        <v>4.601233333333334</v>
      </c>
      <c r="N868" s="7">
        <f t="shared" ca="1" si="172"/>
        <v>-0.16173333333333417</v>
      </c>
      <c r="O868" s="7">
        <f t="shared" ca="1" si="173"/>
        <v>2.6157671111111381E-2</v>
      </c>
      <c r="P868" s="7">
        <f t="shared" ca="1" si="174"/>
        <v>0.16173333333333417</v>
      </c>
      <c r="Q868" s="25">
        <f t="shared" ca="1" si="175"/>
        <v>3.6430528963472056E-2</v>
      </c>
      <c r="R868" s="26">
        <f t="shared" ca="1" si="171"/>
        <v>-0.16118526603001448</v>
      </c>
      <c r="S868" s="27">
        <f t="shared" ca="1" si="182"/>
        <v>0</v>
      </c>
    </row>
    <row r="869" spans="5:19" x14ac:dyDescent="0.3">
      <c r="E869" s="24">
        <f t="shared" si="176"/>
        <v>868</v>
      </c>
      <c r="F869" s="108">
        <v>44722</v>
      </c>
      <c r="G869" s="109">
        <v>4.3022</v>
      </c>
      <c r="H869" s="28">
        <f t="shared" si="177"/>
        <v>4.4394999999999998</v>
      </c>
      <c r="I869" s="7">
        <f t="shared" si="178"/>
        <v>-0.13729999999999976</v>
      </c>
      <c r="J869" s="7">
        <f t="shared" si="179"/>
        <v>1.8851289999999934E-2</v>
      </c>
      <c r="K869" s="7">
        <f t="shared" si="180"/>
        <v>0.13729999999999976</v>
      </c>
      <c r="L869" s="25">
        <f t="shared" si="181"/>
        <v>3.191390451396954E-2</v>
      </c>
      <c r="M869" s="7">
        <f t="shared" ca="1" si="170"/>
        <v>4.5554666666666668</v>
      </c>
      <c r="N869" s="7">
        <f t="shared" ca="1" si="172"/>
        <v>-0.25326666666666675</v>
      </c>
      <c r="O869" s="7">
        <f t="shared" ca="1" si="173"/>
        <v>6.4144004444444486E-2</v>
      </c>
      <c r="P869" s="7">
        <f t="shared" ca="1" si="174"/>
        <v>0.25326666666666675</v>
      </c>
      <c r="Q869" s="25">
        <f t="shared" ca="1" si="175"/>
        <v>5.8869105728851921E-2</v>
      </c>
      <c r="R869" s="26">
        <f t="shared" ca="1" si="171"/>
        <v>-0.25271859936334706</v>
      </c>
      <c r="S869" s="27">
        <f t="shared" ca="1" si="182"/>
        <v>0</v>
      </c>
    </row>
    <row r="870" spans="5:19" x14ac:dyDescent="0.3">
      <c r="E870" s="24">
        <f t="shared" si="176"/>
        <v>869</v>
      </c>
      <c r="F870" s="108">
        <v>44725</v>
      </c>
      <c r="G870" s="109">
        <v>4.1832000000000003</v>
      </c>
      <c r="H870" s="28">
        <f t="shared" si="177"/>
        <v>4.3022</v>
      </c>
      <c r="I870" s="7">
        <f t="shared" si="178"/>
        <v>-0.11899999999999977</v>
      </c>
      <c r="J870" s="7">
        <f t="shared" si="179"/>
        <v>1.4160999999999946E-2</v>
      </c>
      <c r="K870" s="7">
        <f t="shared" si="180"/>
        <v>0.11899999999999977</v>
      </c>
      <c r="L870" s="25">
        <f t="shared" si="181"/>
        <v>2.8447121820615741E-2</v>
      </c>
      <c r="M870" s="7">
        <f t="shared" ca="1" si="170"/>
        <v>4.442566666666667</v>
      </c>
      <c r="N870" s="7">
        <f t="shared" ca="1" si="172"/>
        <v>-0.25936666666666675</v>
      </c>
      <c r="O870" s="7">
        <f t="shared" ca="1" si="173"/>
        <v>6.7271067777777818E-2</v>
      </c>
      <c r="P870" s="7">
        <f t="shared" ca="1" si="174"/>
        <v>0.25936666666666675</v>
      </c>
      <c r="Q870" s="25">
        <f t="shared" ca="1" si="175"/>
        <v>6.200197615860268E-2</v>
      </c>
      <c r="R870" s="26">
        <f t="shared" ca="1" si="171"/>
        <v>-0.25881859936334706</v>
      </c>
      <c r="S870" s="27">
        <f t="shared" ca="1" si="182"/>
        <v>0</v>
      </c>
    </row>
    <row r="871" spans="5:19" x14ac:dyDescent="0.3">
      <c r="E871" s="24">
        <f t="shared" si="176"/>
        <v>870</v>
      </c>
      <c r="F871" s="108">
        <v>44726</v>
      </c>
      <c r="G871" s="109">
        <v>4.2747999999999999</v>
      </c>
      <c r="H871" s="28">
        <f t="shared" si="177"/>
        <v>4.1832000000000003</v>
      </c>
      <c r="I871" s="7">
        <f t="shared" si="178"/>
        <v>9.1599999999999682E-2</v>
      </c>
      <c r="J871" s="7">
        <f t="shared" si="179"/>
        <v>8.3905599999999411E-3</v>
      </c>
      <c r="K871" s="7">
        <f t="shared" si="180"/>
        <v>9.1599999999999682E-2</v>
      </c>
      <c r="L871" s="25">
        <f t="shared" si="181"/>
        <v>2.1427903059792197E-2</v>
      </c>
      <c r="M871" s="7">
        <f t="shared" ca="1" si="170"/>
        <v>4.3083</v>
      </c>
      <c r="N871" s="7">
        <f t="shared" ca="1" si="172"/>
        <v>-3.3500000000000085E-2</v>
      </c>
      <c r="O871" s="7">
        <f t="shared" ca="1" si="173"/>
        <v>1.1222500000000056E-3</v>
      </c>
      <c r="P871" s="7">
        <f t="shared" ca="1" si="174"/>
        <v>3.3500000000000085E-2</v>
      </c>
      <c r="Q871" s="25">
        <f t="shared" ca="1" si="175"/>
        <v>7.8366239356227399E-3</v>
      </c>
      <c r="R871" s="26">
        <f t="shared" ca="1" si="171"/>
        <v>-3.2951932696680383E-2</v>
      </c>
      <c r="S871" s="27">
        <f t="shared" ca="1" si="182"/>
        <v>0</v>
      </c>
    </row>
    <row r="872" spans="5:19" x14ac:dyDescent="0.3">
      <c r="E872" s="24">
        <f t="shared" si="176"/>
        <v>871</v>
      </c>
      <c r="F872" s="108">
        <v>44727</v>
      </c>
      <c r="G872" s="109">
        <v>4.3571</v>
      </c>
      <c r="H872" s="28">
        <f t="shared" si="177"/>
        <v>4.2747999999999999</v>
      </c>
      <c r="I872" s="7">
        <f t="shared" si="178"/>
        <v>8.230000000000004E-2</v>
      </c>
      <c r="J872" s="7">
        <f t="shared" si="179"/>
        <v>6.7732900000000065E-3</v>
      </c>
      <c r="K872" s="7">
        <f t="shared" si="180"/>
        <v>8.230000000000004E-2</v>
      </c>
      <c r="L872" s="25">
        <f t="shared" si="181"/>
        <v>1.8888710380757852E-2</v>
      </c>
      <c r="M872" s="7">
        <f t="shared" ca="1" si="170"/>
        <v>4.2534000000000001</v>
      </c>
      <c r="N872" s="7">
        <f t="shared" ca="1" si="172"/>
        <v>0.1036999999999999</v>
      </c>
      <c r="O872" s="7">
        <f t="shared" ca="1" si="173"/>
        <v>1.0753689999999981E-2</v>
      </c>
      <c r="P872" s="7">
        <f t="shared" ca="1" si="174"/>
        <v>0.1036999999999999</v>
      </c>
      <c r="Q872" s="25">
        <f t="shared" ca="1" si="175"/>
        <v>2.3800234100663262E-2</v>
      </c>
      <c r="R872" s="26">
        <f t="shared" ca="1" si="171"/>
        <v>0.10424806730331961</v>
      </c>
      <c r="S872" s="27">
        <f t="shared" ca="1" si="182"/>
        <v>1</v>
      </c>
    </row>
    <row r="873" spans="5:19" x14ac:dyDescent="0.3">
      <c r="E873" s="24">
        <f t="shared" si="176"/>
        <v>872</v>
      </c>
      <c r="F873" s="108">
        <v>44728</v>
      </c>
      <c r="G873" s="109">
        <v>4.1924000000000001</v>
      </c>
      <c r="H873" s="28">
        <f t="shared" si="177"/>
        <v>4.3571</v>
      </c>
      <c r="I873" s="7">
        <f t="shared" si="178"/>
        <v>-0.16469999999999985</v>
      </c>
      <c r="J873" s="7">
        <f t="shared" si="179"/>
        <v>2.712608999999995E-2</v>
      </c>
      <c r="K873" s="7">
        <f t="shared" si="180"/>
        <v>0.16469999999999985</v>
      </c>
      <c r="L873" s="25">
        <f t="shared" si="181"/>
        <v>3.9285373533059782E-2</v>
      </c>
      <c r="M873" s="7">
        <f t="shared" ca="1" si="170"/>
        <v>4.2717000000000001</v>
      </c>
      <c r="N873" s="7">
        <f t="shared" ca="1" si="172"/>
        <v>-7.9299999999999926E-2</v>
      </c>
      <c r="O873" s="7">
        <f t="shared" ca="1" si="173"/>
        <v>6.2884899999999886E-3</v>
      </c>
      <c r="P873" s="7">
        <f t="shared" ca="1" si="174"/>
        <v>7.9299999999999926E-2</v>
      </c>
      <c r="Q873" s="25">
        <f t="shared" ca="1" si="175"/>
        <v>1.8915179849251007E-2</v>
      </c>
      <c r="R873" s="26">
        <f t="shared" ca="1" si="171"/>
        <v>-7.8751932696680224E-2</v>
      </c>
      <c r="S873" s="27">
        <f t="shared" ca="1" si="182"/>
        <v>1</v>
      </c>
    </row>
    <row r="874" spans="5:19" x14ac:dyDescent="0.3">
      <c r="E874" s="24">
        <f t="shared" si="176"/>
        <v>873</v>
      </c>
      <c r="F874" s="108">
        <v>44729</v>
      </c>
      <c r="G874" s="109">
        <v>4.2015000000000002</v>
      </c>
      <c r="H874" s="28">
        <f t="shared" si="177"/>
        <v>4.1924000000000001</v>
      </c>
      <c r="I874" s="7">
        <f t="shared" si="178"/>
        <v>9.100000000000108E-3</v>
      </c>
      <c r="J874" s="7">
        <f t="shared" si="179"/>
        <v>8.2810000000001967E-5</v>
      </c>
      <c r="K874" s="7">
        <f t="shared" si="180"/>
        <v>9.100000000000108E-3</v>
      </c>
      <c r="L874" s="25">
        <f t="shared" si="181"/>
        <v>2.165893133404762E-3</v>
      </c>
      <c r="M874" s="7">
        <f t="shared" ca="1" si="170"/>
        <v>4.2747666666666673</v>
      </c>
      <c r="N874" s="7">
        <f t="shared" ca="1" si="172"/>
        <v>-7.3266666666667035E-2</v>
      </c>
      <c r="O874" s="7">
        <f t="shared" ca="1" si="173"/>
        <v>5.3680044444444986E-3</v>
      </c>
      <c r="P874" s="7">
        <f t="shared" ca="1" si="174"/>
        <v>7.3266666666667035E-2</v>
      </c>
      <c r="Q874" s="25">
        <f t="shared" ca="1" si="175"/>
        <v>1.7438216509976682E-2</v>
      </c>
      <c r="R874" s="26">
        <f t="shared" ca="1" si="171"/>
        <v>-7.2718599363347333E-2</v>
      </c>
      <c r="S874" s="27">
        <f t="shared" ca="1" si="182"/>
        <v>0</v>
      </c>
    </row>
    <row r="875" spans="5:19" x14ac:dyDescent="0.3">
      <c r="E875" s="24">
        <f t="shared" si="176"/>
        <v>874</v>
      </c>
      <c r="F875" s="108">
        <v>44733</v>
      </c>
      <c r="G875" s="109">
        <v>4.3113999999999999</v>
      </c>
      <c r="H875" s="28">
        <f t="shared" si="177"/>
        <v>4.2015000000000002</v>
      </c>
      <c r="I875" s="7">
        <f t="shared" si="178"/>
        <v>0.10989999999999966</v>
      </c>
      <c r="J875" s="7">
        <f t="shared" si="179"/>
        <v>1.2078009999999926E-2</v>
      </c>
      <c r="K875" s="7">
        <f t="shared" si="180"/>
        <v>0.10989999999999966</v>
      </c>
      <c r="L875" s="25">
        <f t="shared" si="181"/>
        <v>2.5490559910933727E-2</v>
      </c>
      <c r="M875" s="7">
        <f t="shared" ca="1" si="170"/>
        <v>4.2503333333333337</v>
      </c>
      <c r="N875" s="7">
        <f t="shared" ca="1" si="172"/>
        <v>6.1066666666666158E-2</v>
      </c>
      <c r="O875" s="7">
        <f t="shared" ca="1" si="173"/>
        <v>3.7291377777777155E-3</v>
      </c>
      <c r="P875" s="7">
        <f t="shared" ca="1" si="174"/>
        <v>6.1066666666666158E-2</v>
      </c>
      <c r="Q875" s="25">
        <f t="shared" ca="1" si="175"/>
        <v>1.4163999319633103E-2</v>
      </c>
      <c r="R875" s="26">
        <f t="shared" ca="1" si="171"/>
        <v>6.161473396998586E-2</v>
      </c>
      <c r="S875" s="27">
        <f t="shared" ca="1" si="182"/>
        <v>1</v>
      </c>
    </row>
    <row r="876" spans="5:19" x14ac:dyDescent="0.3">
      <c r="E876" s="24">
        <f t="shared" si="176"/>
        <v>875</v>
      </c>
      <c r="F876" s="108">
        <v>44734</v>
      </c>
      <c r="G876" s="109">
        <v>4.2839</v>
      </c>
      <c r="H876" s="28">
        <f t="shared" si="177"/>
        <v>4.3113999999999999</v>
      </c>
      <c r="I876" s="7">
        <f t="shared" si="178"/>
        <v>-2.7499999999999858E-2</v>
      </c>
      <c r="J876" s="7">
        <f t="shared" si="179"/>
        <v>7.5624999999999217E-4</v>
      </c>
      <c r="K876" s="7">
        <f t="shared" si="180"/>
        <v>2.7499999999999858E-2</v>
      </c>
      <c r="L876" s="25">
        <f t="shared" si="181"/>
        <v>6.4193842059804985E-3</v>
      </c>
      <c r="M876" s="7">
        <f t="shared" ca="1" si="170"/>
        <v>4.2351000000000001</v>
      </c>
      <c r="N876" s="7">
        <f t="shared" ca="1" si="172"/>
        <v>4.8799999999999955E-2</v>
      </c>
      <c r="O876" s="7">
        <f t="shared" ca="1" si="173"/>
        <v>2.3814399999999955E-3</v>
      </c>
      <c r="P876" s="7">
        <f t="shared" ca="1" si="174"/>
        <v>4.8799999999999955E-2</v>
      </c>
      <c r="Q876" s="25">
        <f t="shared" ca="1" si="175"/>
        <v>1.1391489063703623E-2</v>
      </c>
      <c r="R876" s="26">
        <f t="shared" ca="1" si="171"/>
        <v>4.9348067303319657E-2</v>
      </c>
      <c r="S876" s="27">
        <f t="shared" ca="1" si="182"/>
        <v>0</v>
      </c>
    </row>
    <row r="877" spans="5:19" x14ac:dyDescent="0.3">
      <c r="E877" s="24">
        <f t="shared" si="176"/>
        <v>876</v>
      </c>
      <c r="F877" s="108">
        <v>44735</v>
      </c>
      <c r="G877" s="109">
        <v>4.2747999999999999</v>
      </c>
      <c r="H877" s="28">
        <f t="shared" si="177"/>
        <v>4.2839</v>
      </c>
      <c r="I877" s="7">
        <f t="shared" si="178"/>
        <v>-9.100000000000108E-3</v>
      </c>
      <c r="J877" s="7">
        <f t="shared" si="179"/>
        <v>8.2810000000001967E-5</v>
      </c>
      <c r="K877" s="7">
        <f t="shared" si="180"/>
        <v>9.100000000000108E-3</v>
      </c>
      <c r="L877" s="25">
        <f t="shared" si="181"/>
        <v>2.1287545616169431E-3</v>
      </c>
      <c r="M877" s="7">
        <f t="shared" ca="1" si="170"/>
        <v>4.2656000000000001</v>
      </c>
      <c r="N877" s="7">
        <f t="shared" ca="1" si="172"/>
        <v>9.1999999999998749E-3</v>
      </c>
      <c r="O877" s="7">
        <f t="shared" ca="1" si="173"/>
        <v>8.4639999999997699E-5</v>
      </c>
      <c r="P877" s="7">
        <f t="shared" ca="1" si="174"/>
        <v>9.1999999999998749E-3</v>
      </c>
      <c r="Q877" s="25">
        <f t="shared" ca="1" si="175"/>
        <v>2.1521474688874043E-3</v>
      </c>
      <c r="R877" s="26">
        <f t="shared" ca="1" si="171"/>
        <v>9.7480673033195752E-3</v>
      </c>
      <c r="S877" s="27">
        <f t="shared" ca="1" si="182"/>
        <v>0</v>
      </c>
    </row>
    <row r="878" spans="5:19" x14ac:dyDescent="0.3">
      <c r="E878" s="24">
        <f t="shared" si="176"/>
        <v>877</v>
      </c>
      <c r="F878" s="108">
        <v>44736</v>
      </c>
      <c r="G878" s="109">
        <v>4.4028999999999998</v>
      </c>
      <c r="H878" s="28">
        <f t="shared" si="177"/>
        <v>4.2747999999999999</v>
      </c>
      <c r="I878" s="7">
        <f t="shared" si="178"/>
        <v>0.12809999999999988</v>
      </c>
      <c r="J878" s="7">
        <f t="shared" si="179"/>
        <v>1.640960999999997E-2</v>
      </c>
      <c r="K878" s="7">
        <f t="shared" si="180"/>
        <v>0.12809999999999988</v>
      </c>
      <c r="L878" s="25">
        <f t="shared" si="181"/>
        <v>2.9094460469236159E-2</v>
      </c>
      <c r="M878" s="7">
        <f t="shared" ca="1" si="170"/>
        <v>4.2900333333333336</v>
      </c>
      <c r="N878" s="7">
        <f t="shared" ca="1" si="172"/>
        <v>0.11286666666666623</v>
      </c>
      <c r="O878" s="7">
        <f t="shared" ca="1" si="173"/>
        <v>1.2738884444444345E-2</v>
      </c>
      <c r="P878" s="7">
        <f t="shared" ca="1" si="174"/>
        <v>0.11286666666666623</v>
      </c>
      <c r="Q878" s="25">
        <f t="shared" ca="1" si="175"/>
        <v>2.5634619606774225E-2</v>
      </c>
      <c r="R878" s="26">
        <f t="shared" ca="1" si="171"/>
        <v>0.11341473396998593</v>
      </c>
      <c r="S878" s="27">
        <f t="shared" ca="1" si="182"/>
        <v>0</v>
      </c>
    </row>
    <row r="879" spans="5:19" x14ac:dyDescent="0.3">
      <c r="E879" s="24">
        <f t="shared" si="176"/>
        <v>878</v>
      </c>
      <c r="F879" s="108">
        <v>44739</v>
      </c>
      <c r="G879" s="109">
        <v>4.4120999999999997</v>
      </c>
      <c r="H879" s="28">
        <f t="shared" si="177"/>
        <v>4.4028999999999998</v>
      </c>
      <c r="I879" s="7">
        <f t="shared" si="178"/>
        <v>9.1999999999998749E-3</v>
      </c>
      <c r="J879" s="7">
        <f t="shared" si="179"/>
        <v>8.4639999999997699E-5</v>
      </c>
      <c r="K879" s="7">
        <f t="shared" si="180"/>
        <v>9.1999999999998749E-3</v>
      </c>
      <c r="L879" s="25">
        <f t="shared" si="181"/>
        <v>2.0851748600439418E-3</v>
      </c>
      <c r="M879" s="7">
        <f t="shared" ca="1" si="170"/>
        <v>4.3205333333333336</v>
      </c>
      <c r="N879" s="7">
        <f t="shared" ca="1" si="172"/>
        <v>9.156666666666613E-2</v>
      </c>
      <c r="O879" s="7">
        <f t="shared" ca="1" si="173"/>
        <v>8.3844544444443454E-3</v>
      </c>
      <c r="P879" s="7">
        <f t="shared" ca="1" si="174"/>
        <v>9.156666666666613E-2</v>
      </c>
      <c r="Q879" s="25">
        <f t="shared" ca="1" si="175"/>
        <v>2.0753533842538956E-2</v>
      </c>
      <c r="R879" s="26">
        <f t="shared" ca="1" si="171"/>
        <v>9.2114733969985832E-2</v>
      </c>
      <c r="S879" s="27">
        <f t="shared" ca="1" si="182"/>
        <v>0</v>
      </c>
    </row>
    <row r="880" spans="5:19" x14ac:dyDescent="0.3">
      <c r="E880" s="24">
        <f t="shared" si="176"/>
        <v>879</v>
      </c>
      <c r="F880" s="108">
        <v>44740</v>
      </c>
      <c r="G880" s="109">
        <v>4.3479999999999999</v>
      </c>
      <c r="H880" s="28">
        <f t="shared" si="177"/>
        <v>4.4120999999999997</v>
      </c>
      <c r="I880" s="7">
        <f t="shared" si="178"/>
        <v>-6.4099999999999824E-2</v>
      </c>
      <c r="J880" s="7">
        <f t="shared" si="179"/>
        <v>4.1088099999999775E-3</v>
      </c>
      <c r="K880" s="7">
        <f t="shared" si="180"/>
        <v>6.4099999999999824E-2</v>
      </c>
      <c r="L880" s="25">
        <f t="shared" si="181"/>
        <v>1.4742410303587817E-2</v>
      </c>
      <c r="M880" s="7">
        <f t="shared" ca="1" si="170"/>
        <v>4.3632666666666671</v>
      </c>
      <c r="N880" s="7">
        <f t="shared" ca="1" si="172"/>
        <v>-1.5266666666667206E-2</v>
      </c>
      <c r="O880" s="7">
        <f t="shared" ca="1" si="173"/>
        <v>2.3307111111112757E-4</v>
      </c>
      <c r="P880" s="7">
        <f t="shared" ca="1" si="174"/>
        <v>1.5266666666667206E-2</v>
      </c>
      <c r="Q880" s="25">
        <f t="shared" ca="1" si="175"/>
        <v>3.5111928856180327E-3</v>
      </c>
      <c r="R880" s="26">
        <f t="shared" ca="1" si="171"/>
        <v>-1.4718599363347505E-2</v>
      </c>
      <c r="S880" s="27">
        <f t="shared" ca="1" si="182"/>
        <v>1</v>
      </c>
    </row>
    <row r="881" spans="5:19" x14ac:dyDescent="0.3">
      <c r="E881" s="24">
        <f t="shared" si="176"/>
        <v>880</v>
      </c>
      <c r="F881" s="108">
        <v>44741</v>
      </c>
      <c r="G881" s="109">
        <v>4.3113999999999999</v>
      </c>
      <c r="H881" s="28">
        <f t="shared" si="177"/>
        <v>4.3479999999999999</v>
      </c>
      <c r="I881" s="7">
        <f t="shared" si="178"/>
        <v>-3.6599999999999966E-2</v>
      </c>
      <c r="J881" s="7">
        <f t="shared" si="179"/>
        <v>1.3395599999999975E-3</v>
      </c>
      <c r="K881" s="7">
        <f t="shared" si="180"/>
        <v>3.6599999999999966E-2</v>
      </c>
      <c r="L881" s="25">
        <f t="shared" si="181"/>
        <v>8.4891218629679372E-3</v>
      </c>
      <c r="M881" s="7">
        <f t="shared" ca="1" si="170"/>
        <v>4.387666666666667</v>
      </c>
      <c r="N881" s="7">
        <f t="shared" ca="1" si="172"/>
        <v>-7.6266666666667149E-2</v>
      </c>
      <c r="O881" s="7">
        <f t="shared" ca="1" si="173"/>
        <v>5.816604444444518E-3</v>
      </c>
      <c r="P881" s="7">
        <f t="shared" ca="1" si="174"/>
        <v>7.6266666666667149E-2</v>
      </c>
      <c r="Q881" s="25">
        <f t="shared" ca="1" si="175"/>
        <v>1.7689536268188328E-2</v>
      </c>
      <c r="R881" s="26">
        <f t="shared" ca="1" si="171"/>
        <v>-7.5718599363347447E-2</v>
      </c>
      <c r="S881" s="27">
        <f t="shared" ca="1" si="182"/>
        <v>0</v>
      </c>
    </row>
    <row r="882" spans="5:19" x14ac:dyDescent="0.3">
      <c r="E882" s="24">
        <f t="shared" si="176"/>
        <v>881</v>
      </c>
      <c r="F882" s="108">
        <v>44742</v>
      </c>
      <c r="G882" s="109">
        <v>4.2198000000000002</v>
      </c>
      <c r="H882" s="28">
        <f t="shared" si="177"/>
        <v>4.3113999999999999</v>
      </c>
      <c r="I882" s="7">
        <f t="shared" si="178"/>
        <v>-9.1599999999999682E-2</v>
      </c>
      <c r="J882" s="7">
        <f t="shared" si="179"/>
        <v>8.3905599999999411E-3</v>
      </c>
      <c r="K882" s="7">
        <f t="shared" si="180"/>
        <v>9.1599999999999682E-2</v>
      </c>
      <c r="L882" s="25">
        <f t="shared" si="181"/>
        <v>2.1707189914213866E-2</v>
      </c>
      <c r="M882" s="7">
        <f t="shared" ca="1" si="170"/>
        <v>4.3571666666666671</v>
      </c>
      <c r="N882" s="7">
        <f t="shared" ca="1" si="172"/>
        <v>-0.13736666666666686</v>
      </c>
      <c r="O882" s="7">
        <f t="shared" ca="1" si="173"/>
        <v>1.8869601111111165E-2</v>
      </c>
      <c r="P882" s="7">
        <f t="shared" ca="1" si="174"/>
        <v>0.13736666666666686</v>
      </c>
      <c r="Q882" s="25">
        <f t="shared" ca="1" si="175"/>
        <v>3.2552885602793229E-2</v>
      </c>
      <c r="R882" s="26">
        <f t="shared" ca="1" si="171"/>
        <v>-0.13681859936334717</v>
      </c>
      <c r="S882" s="27">
        <f t="shared" ca="1" si="182"/>
        <v>0</v>
      </c>
    </row>
    <row r="883" spans="5:19" x14ac:dyDescent="0.3">
      <c r="E883" s="24">
        <f t="shared" si="176"/>
        <v>882</v>
      </c>
      <c r="F883" s="108">
        <v>44743</v>
      </c>
      <c r="G883" s="109">
        <v>4.2656000000000001</v>
      </c>
      <c r="H883" s="28">
        <f t="shared" si="177"/>
        <v>4.2198000000000002</v>
      </c>
      <c r="I883" s="7">
        <f t="shared" si="178"/>
        <v>4.5799999999999841E-2</v>
      </c>
      <c r="J883" s="7">
        <f t="shared" si="179"/>
        <v>2.0976399999999853E-3</v>
      </c>
      <c r="K883" s="7">
        <f t="shared" si="180"/>
        <v>4.5799999999999841E-2</v>
      </c>
      <c r="L883" s="25">
        <f t="shared" si="181"/>
        <v>1.0737059264816167E-2</v>
      </c>
      <c r="M883" s="7">
        <f t="shared" ca="1" si="170"/>
        <v>4.2930666666666673</v>
      </c>
      <c r="N883" s="7">
        <f t="shared" ca="1" si="172"/>
        <v>-2.7466666666667194E-2</v>
      </c>
      <c r="O883" s="7">
        <f t="shared" ca="1" si="173"/>
        <v>7.5441777777780674E-4</v>
      </c>
      <c r="P883" s="7">
        <f t="shared" ca="1" si="174"/>
        <v>2.7466666666667194E-2</v>
      </c>
      <c r="Q883" s="25">
        <f t="shared" ca="1" si="175"/>
        <v>6.4391097774444848E-3</v>
      </c>
      <c r="R883" s="26">
        <f t="shared" ca="1" si="171"/>
        <v>-2.6918599363347492E-2</v>
      </c>
      <c r="S883" s="27">
        <f t="shared" ca="1" si="182"/>
        <v>0</v>
      </c>
    </row>
    <row r="884" spans="5:19" x14ac:dyDescent="0.3">
      <c r="E884" s="24">
        <f t="shared" si="176"/>
        <v>883</v>
      </c>
      <c r="F884" s="108">
        <v>44747</v>
      </c>
      <c r="G884" s="109">
        <v>4.1649000000000003</v>
      </c>
      <c r="H884" s="28">
        <f t="shared" si="177"/>
        <v>4.2656000000000001</v>
      </c>
      <c r="I884" s="7">
        <f t="shared" si="178"/>
        <v>-0.10069999999999979</v>
      </c>
      <c r="J884" s="7">
        <f t="shared" si="179"/>
        <v>1.0140489999999957E-2</v>
      </c>
      <c r="K884" s="7">
        <f t="shared" si="180"/>
        <v>0.10069999999999979</v>
      </c>
      <c r="L884" s="25">
        <f t="shared" si="181"/>
        <v>2.4178251578669305E-2</v>
      </c>
      <c r="M884" s="7">
        <f t="shared" ca="1" si="170"/>
        <v>4.2656000000000001</v>
      </c>
      <c r="N884" s="7">
        <f t="shared" ca="1" si="172"/>
        <v>-0.10069999999999979</v>
      </c>
      <c r="O884" s="7">
        <f t="shared" ca="1" si="173"/>
        <v>1.0140489999999957E-2</v>
      </c>
      <c r="P884" s="7">
        <f t="shared" ca="1" si="174"/>
        <v>0.10069999999999979</v>
      </c>
      <c r="Q884" s="25">
        <f t="shared" ca="1" si="175"/>
        <v>2.4178251578669305E-2</v>
      </c>
      <c r="R884" s="26">
        <f t="shared" ca="1" si="171"/>
        <v>-0.10015193269668009</v>
      </c>
      <c r="S884" s="27">
        <f t="shared" ca="1" si="182"/>
        <v>0</v>
      </c>
    </row>
    <row r="885" spans="5:19" x14ac:dyDescent="0.3">
      <c r="E885" s="24">
        <f t="shared" si="176"/>
        <v>884</v>
      </c>
      <c r="F885" s="108">
        <v>44748</v>
      </c>
      <c r="G885" s="109">
        <v>4.1741000000000001</v>
      </c>
      <c r="H885" s="28">
        <f t="shared" si="177"/>
        <v>4.1649000000000003</v>
      </c>
      <c r="I885" s="7">
        <f t="shared" si="178"/>
        <v>9.1999999999998749E-3</v>
      </c>
      <c r="J885" s="7">
        <f t="shared" si="179"/>
        <v>8.4639999999997699E-5</v>
      </c>
      <c r="K885" s="7">
        <f t="shared" si="180"/>
        <v>9.1999999999998749E-3</v>
      </c>
      <c r="L885" s="25">
        <f t="shared" si="181"/>
        <v>2.2040679427900323E-3</v>
      </c>
      <c r="M885" s="7">
        <f t="shared" ca="1" si="170"/>
        <v>4.2167666666666674</v>
      </c>
      <c r="N885" s="7">
        <f t="shared" ca="1" si="172"/>
        <v>-4.2666666666667297E-2</v>
      </c>
      <c r="O885" s="7">
        <f t="shared" ca="1" si="173"/>
        <v>1.8204444444444982E-3</v>
      </c>
      <c r="P885" s="7">
        <f t="shared" ca="1" si="174"/>
        <v>4.2666666666667297E-2</v>
      </c>
      <c r="Q885" s="25">
        <f t="shared" ca="1" si="175"/>
        <v>1.0221764372359861E-2</v>
      </c>
      <c r="R885" s="26">
        <f t="shared" ca="1" si="171"/>
        <v>-4.2118599363347595E-2</v>
      </c>
      <c r="S885" s="27">
        <f t="shared" ca="1" si="182"/>
        <v>0</v>
      </c>
    </row>
    <row r="886" spans="5:19" x14ac:dyDescent="0.3">
      <c r="E886" s="24">
        <f t="shared" si="176"/>
        <v>885</v>
      </c>
      <c r="F886" s="108">
        <v>44749</v>
      </c>
      <c r="G886" s="109">
        <v>4.2381000000000002</v>
      </c>
      <c r="H886" s="28">
        <f t="shared" si="177"/>
        <v>4.1741000000000001</v>
      </c>
      <c r="I886" s="7">
        <f t="shared" si="178"/>
        <v>6.4000000000000057E-2</v>
      </c>
      <c r="J886" s="7">
        <f t="shared" si="179"/>
        <v>4.0960000000000076E-3</v>
      </c>
      <c r="K886" s="7">
        <f t="shared" si="180"/>
        <v>6.4000000000000057E-2</v>
      </c>
      <c r="L886" s="25">
        <f t="shared" si="181"/>
        <v>1.5101106627970094E-2</v>
      </c>
      <c r="M886" s="7">
        <f t="shared" ca="1" si="170"/>
        <v>4.2015333333333338</v>
      </c>
      <c r="N886" s="7">
        <f t="shared" ca="1" si="172"/>
        <v>3.6566666666666414E-2</v>
      </c>
      <c r="O886" s="7">
        <f t="shared" ca="1" si="173"/>
        <v>1.3371211111110927E-3</v>
      </c>
      <c r="P886" s="7">
        <f t="shared" ca="1" si="174"/>
        <v>3.6566666666666414E-2</v>
      </c>
      <c r="Q886" s="25">
        <f t="shared" ca="1" si="175"/>
        <v>8.6280801931682624E-3</v>
      </c>
      <c r="R886" s="26">
        <f t="shared" ca="1" si="171"/>
        <v>3.7114733969986116E-2</v>
      </c>
      <c r="S886" s="27">
        <f t="shared" ca="1" si="182"/>
        <v>1</v>
      </c>
    </row>
    <row r="887" spans="5:19" x14ac:dyDescent="0.3">
      <c r="E887" s="24">
        <f t="shared" si="176"/>
        <v>886</v>
      </c>
      <c r="F887" s="108">
        <v>44750</v>
      </c>
      <c r="G887" s="109">
        <v>4.2564000000000002</v>
      </c>
      <c r="H887" s="28">
        <f t="shared" si="177"/>
        <v>4.2381000000000002</v>
      </c>
      <c r="I887" s="7">
        <f t="shared" si="178"/>
        <v>1.8299999999999983E-2</v>
      </c>
      <c r="J887" s="7">
        <f t="shared" si="179"/>
        <v>3.3488999999999936E-4</v>
      </c>
      <c r="K887" s="7">
        <f t="shared" si="180"/>
        <v>1.8299999999999983E-2</v>
      </c>
      <c r="L887" s="25">
        <f t="shared" si="181"/>
        <v>4.2994079503805988E-3</v>
      </c>
      <c r="M887" s="7">
        <f t="shared" ca="1" si="170"/>
        <v>4.1923666666666675</v>
      </c>
      <c r="N887" s="7">
        <f t="shared" ca="1" si="172"/>
        <v>6.403333333333272E-2</v>
      </c>
      <c r="O887" s="7">
        <f t="shared" ca="1" si="173"/>
        <v>4.1002677777776993E-3</v>
      </c>
      <c r="P887" s="7">
        <f t="shared" ca="1" si="174"/>
        <v>6.403333333333272E-2</v>
      </c>
      <c r="Q887" s="25">
        <f t="shared" ca="1" si="175"/>
        <v>1.5044012154246011E-2</v>
      </c>
      <c r="R887" s="26">
        <f t="shared" ca="1" si="171"/>
        <v>6.4581400636652422E-2</v>
      </c>
      <c r="S887" s="27">
        <f t="shared" ca="1" si="182"/>
        <v>0</v>
      </c>
    </row>
    <row r="888" spans="5:19" x14ac:dyDescent="0.3">
      <c r="E888" s="24">
        <f t="shared" si="176"/>
        <v>887</v>
      </c>
      <c r="F888" s="108">
        <v>44753</v>
      </c>
      <c r="G888" s="109">
        <v>4.2198000000000002</v>
      </c>
      <c r="H888" s="28">
        <f t="shared" si="177"/>
        <v>4.2564000000000002</v>
      </c>
      <c r="I888" s="7">
        <f t="shared" si="178"/>
        <v>-3.6599999999999966E-2</v>
      </c>
      <c r="J888" s="7">
        <f t="shared" si="179"/>
        <v>1.3395599999999975E-3</v>
      </c>
      <c r="K888" s="7">
        <f t="shared" si="180"/>
        <v>3.6599999999999966E-2</v>
      </c>
      <c r="L888" s="25">
        <f t="shared" si="181"/>
        <v>8.6733968434522871E-3</v>
      </c>
      <c r="M888" s="7">
        <f t="shared" ca="1" si="170"/>
        <v>4.2228666666666674</v>
      </c>
      <c r="N888" s="7">
        <f t="shared" ca="1" si="172"/>
        <v>-3.0666666666672171E-3</v>
      </c>
      <c r="O888" s="7">
        <f t="shared" ca="1" si="173"/>
        <v>9.4044444444478212E-6</v>
      </c>
      <c r="P888" s="7">
        <f t="shared" ca="1" si="174"/>
        <v>3.0666666666672171E-3</v>
      </c>
      <c r="Q888" s="25">
        <f t="shared" ca="1" si="175"/>
        <v>7.2673270455168892E-4</v>
      </c>
      <c r="R888" s="26">
        <f t="shared" ca="1" si="171"/>
        <v>-2.5185993633475168E-3</v>
      </c>
      <c r="S888" s="27">
        <f t="shared" ca="1" si="182"/>
        <v>1</v>
      </c>
    </row>
    <row r="889" spans="5:19" x14ac:dyDescent="0.3">
      <c r="E889" s="24">
        <f t="shared" si="176"/>
        <v>888</v>
      </c>
      <c r="F889" s="108">
        <v>44754</v>
      </c>
      <c r="G889" s="109">
        <v>4.1832000000000003</v>
      </c>
      <c r="H889" s="28">
        <f t="shared" si="177"/>
        <v>4.2198000000000002</v>
      </c>
      <c r="I889" s="7">
        <f t="shared" si="178"/>
        <v>-3.6599999999999966E-2</v>
      </c>
      <c r="J889" s="7">
        <f t="shared" si="179"/>
        <v>1.3395599999999975E-3</v>
      </c>
      <c r="K889" s="7">
        <f t="shared" si="180"/>
        <v>3.6599999999999966E-2</v>
      </c>
      <c r="L889" s="25">
        <f t="shared" si="181"/>
        <v>8.7492828456683797E-3</v>
      </c>
      <c r="M889" s="7">
        <f t="shared" ca="1" si="170"/>
        <v>4.2381000000000002</v>
      </c>
      <c r="N889" s="7">
        <f t="shared" ca="1" si="172"/>
        <v>-5.4899999999999949E-2</v>
      </c>
      <c r="O889" s="7">
        <f t="shared" ca="1" si="173"/>
        <v>3.0140099999999945E-3</v>
      </c>
      <c r="P889" s="7">
        <f t="shared" ca="1" si="174"/>
        <v>5.4899999999999949E-2</v>
      </c>
      <c r="Q889" s="25">
        <f t="shared" ca="1" si="175"/>
        <v>1.3123924268502569E-2</v>
      </c>
      <c r="R889" s="26">
        <f t="shared" ca="1" si="171"/>
        <v>-5.4351932696680247E-2</v>
      </c>
      <c r="S889" s="27">
        <f t="shared" ca="1" si="182"/>
        <v>0</v>
      </c>
    </row>
    <row r="890" spans="5:19" x14ac:dyDescent="0.3">
      <c r="E890" s="24">
        <f t="shared" si="176"/>
        <v>889</v>
      </c>
      <c r="F890" s="108">
        <v>44755</v>
      </c>
      <c r="G890" s="109">
        <v>4.2107000000000001</v>
      </c>
      <c r="H890" s="28">
        <f t="shared" si="177"/>
        <v>4.1832000000000003</v>
      </c>
      <c r="I890" s="7">
        <f t="shared" si="178"/>
        <v>2.7499999999999858E-2</v>
      </c>
      <c r="J890" s="7">
        <f t="shared" si="179"/>
        <v>7.5624999999999217E-4</v>
      </c>
      <c r="K890" s="7">
        <f t="shared" si="180"/>
        <v>2.7499999999999858E-2</v>
      </c>
      <c r="L890" s="25">
        <f t="shared" si="181"/>
        <v>6.5309805970503376E-3</v>
      </c>
      <c r="M890" s="7">
        <f t="shared" ca="1" si="170"/>
        <v>4.2198000000000002</v>
      </c>
      <c r="N890" s="7">
        <f t="shared" ca="1" si="172"/>
        <v>-9.100000000000108E-3</v>
      </c>
      <c r="O890" s="7">
        <f t="shared" ca="1" si="173"/>
        <v>8.2810000000001967E-5</v>
      </c>
      <c r="P890" s="7">
        <f t="shared" ca="1" si="174"/>
        <v>9.100000000000108E-3</v>
      </c>
      <c r="Q890" s="25">
        <f t="shared" ca="1" si="175"/>
        <v>2.1611608521148757E-3</v>
      </c>
      <c r="R890" s="26">
        <f t="shared" ca="1" si="171"/>
        <v>-8.5519326966804077E-3</v>
      </c>
      <c r="S890" s="27">
        <f t="shared" ca="1" si="182"/>
        <v>0</v>
      </c>
    </row>
    <row r="891" spans="5:19" x14ac:dyDescent="0.3">
      <c r="E891" s="24">
        <f t="shared" si="176"/>
        <v>890</v>
      </c>
      <c r="F891" s="108">
        <v>44756</v>
      </c>
      <c r="G891" s="109">
        <v>4.0824999999999996</v>
      </c>
      <c r="H891" s="28">
        <f t="shared" si="177"/>
        <v>4.2107000000000001</v>
      </c>
      <c r="I891" s="7">
        <f t="shared" si="178"/>
        <v>-0.12820000000000054</v>
      </c>
      <c r="J891" s="7">
        <f t="shared" si="179"/>
        <v>1.6435240000000139E-2</v>
      </c>
      <c r="K891" s="7">
        <f t="shared" si="180"/>
        <v>0.12820000000000054</v>
      </c>
      <c r="L891" s="25">
        <f t="shared" si="181"/>
        <v>3.140232700551146E-2</v>
      </c>
      <c r="M891" s="7">
        <f t="shared" ca="1" si="170"/>
        <v>4.2045666666666675</v>
      </c>
      <c r="N891" s="7">
        <f t="shared" ca="1" si="172"/>
        <v>-0.12206666666666788</v>
      </c>
      <c r="O891" s="7">
        <f t="shared" ca="1" si="173"/>
        <v>1.4900271111111406E-2</v>
      </c>
      <c r="P891" s="7">
        <f t="shared" ca="1" si="174"/>
        <v>0.12206666666666788</v>
      </c>
      <c r="Q891" s="25">
        <f t="shared" ca="1" si="175"/>
        <v>2.9899979587671252E-2</v>
      </c>
      <c r="R891" s="26">
        <f t="shared" ca="1" si="171"/>
        <v>-0.12151859936334818</v>
      </c>
      <c r="S891" s="27">
        <f t="shared" ca="1" si="182"/>
        <v>0</v>
      </c>
    </row>
    <row r="892" spans="5:19" x14ac:dyDescent="0.3">
      <c r="E892" s="24">
        <f t="shared" si="176"/>
        <v>891</v>
      </c>
      <c r="F892" s="108">
        <v>44757</v>
      </c>
      <c r="G892" s="109">
        <v>4.2198000000000002</v>
      </c>
      <c r="H892" s="28">
        <f t="shared" si="177"/>
        <v>4.0824999999999996</v>
      </c>
      <c r="I892" s="7">
        <f t="shared" si="178"/>
        <v>0.13730000000000064</v>
      </c>
      <c r="J892" s="7">
        <f t="shared" si="179"/>
        <v>1.8851290000000177E-2</v>
      </c>
      <c r="K892" s="7">
        <f t="shared" si="180"/>
        <v>0.13730000000000064</v>
      </c>
      <c r="L892" s="25">
        <f t="shared" si="181"/>
        <v>3.2537087065737866E-2</v>
      </c>
      <c r="M892" s="7">
        <f t="shared" ca="1" si="170"/>
        <v>4.1588000000000003</v>
      </c>
      <c r="N892" s="7">
        <f t="shared" ca="1" si="172"/>
        <v>6.0999999999999943E-2</v>
      </c>
      <c r="O892" s="7">
        <f t="shared" ca="1" si="173"/>
        <v>3.720999999999993E-3</v>
      </c>
      <c r="P892" s="7">
        <f t="shared" ca="1" si="174"/>
        <v>6.0999999999999943E-2</v>
      </c>
      <c r="Q892" s="25">
        <f t="shared" ca="1" si="175"/>
        <v>1.4455661405753812E-2</v>
      </c>
      <c r="R892" s="26">
        <f t="shared" ca="1" si="171"/>
        <v>6.1548067303319645E-2</v>
      </c>
      <c r="S892" s="27">
        <f t="shared" ca="1" si="182"/>
        <v>1</v>
      </c>
    </row>
    <row r="893" spans="5:19" x14ac:dyDescent="0.3">
      <c r="E893" s="24">
        <f t="shared" si="176"/>
        <v>892</v>
      </c>
      <c r="F893" s="108">
        <v>44760</v>
      </c>
      <c r="G893" s="109">
        <v>4.1832000000000003</v>
      </c>
      <c r="H893" s="28">
        <f t="shared" si="177"/>
        <v>4.2198000000000002</v>
      </c>
      <c r="I893" s="7">
        <f t="shared" si="178"/>
        <v>-3.6599999999999966E-2</v>
      </c>
      <c r="J893" s="7">
        <f t="shared" si="179"/>
        <v>1.3395599999999975E-3</v>
      </c>
      <c r="K893" s="7">
        <f t="shared" si="180"/>
        <v>3.6599999999999966E-2</v>
      </c>
      <c r="L893" s="25">
        <f t="shared" si="181"/>
        <v>8.7492828456683797E-3</v>
      </c>
      <c r="M893" s="7">
        <f t="shared" ca="1" si="170"/>
        <v>4.1709999999999994</v>
      </c>
      <c r="N893" s="7">
        <f t="shared" ca="1" si="172"/>
        <v>1.2200000000000877E-2</v>
      </c>
      <c r="O893" s="7">
        <f t="shared" ca="1" si="173"/>
        <v>1.488400000000214E-4</v>
      </c>
      <c r="P893" s="7">
        <f t="shared" ca="1" si="174"/>
        <v>1.2200000000000877E-2</v>
      </c>
      <c r="Q893" s="25">
        <f t="shared" ca="1" si="175"/>
        <v>2.9164276152230054E-3</v>
      </c>
      <c r="R893" s="26">
        <f t="shared" ca="1" si="171"/>
        <v>1.2748067303320577E-2</v>
      </c>
      <c r="S893" s="27">
        <f t="shared" ca="1" si="182"/>
        <v>0</v>
      </c>
    </row>
    <row r="894" spans="5:19" x14ac:dyDescent="0.3">
      <c r="E894" s="24">
        <f t="shared" si="176"/>
        <v>893</v>
      </c>
      <c r="F894" s="108">
        <v>44761</v>
      </c>
      <c r="G894" s="109">
        <v>4.2839</v>
      </c>
      <c r="H894" s="28">
        <f t="shared" si="177"/>
        <v>4.1832000000000003</v>
      </c>
      <c r="I894" s="7">
        <f t="shared" si="178"/>
        <v>0.10069999999999979</v>
      </c>
      <c r="J894" s="7">
        <f t="shared" si="179"/>
        <v>1.0140489999999957E-2</v>
      </c>
      <c r="K894" s="7">
        <f t="shared" si="180"/>
        <v>0.10069999999999979</v>
      </c>
      <c r="L894" s="25">
        <f t="shared" si="181"/>
        <v>2.3506617801535935E-2</v>
      </c>
      <c r="M894" s="7">
        <f t="shared" ca="1" si="170"/>
        <v>4.1618333333333331</v>
      </c>
      <c r="N894" s="7">
        <f t="shared" ca="1" si="172"/>
        <v>0.12206666666666699</v>
      </c>
      <c r="O894" s="7">
        <f t="shared" ca="1" si="173"/>
        <v>1.4900271111111189E-2</v>
      </c>
      <c r="P894" s="7">
        <f t="shared" ca="1" si="174"/>
        <v>0.12206666666666699</v>
      </c>
      <c r="Q894" s="25">
        <f t="shared" ca="1" si="175"/>
        <v>2.8494284802788813E-2</v>
      </c>
      <c r="R894" s="26">
        <f t="shared" ca="1" si="171"/>
        <v>0.12261473396998669</v>
      </c>
      <c r="S894" s="27">
        <f t="shared" ca="1" si="182"/>
        <v>0</v>
      </c>
    </row>
    <row r="895" spans="5:19" x14ac:dyDescent="0.3">
      <c r="E895" s="24">
        <f t="shared" si="176"/>
        <v>894</v>
      </c>
      <c r="F895" s="108">
        <v>44762</v>
      </c>
      <c r="G895" s="109">
        <v>4.3022</v>
      </c>
      <c r="H895" s="28">
        <f t="shared" si="177"/>
        <v>4.2839</v>
      </c>
      <c r="I895" s="7">
        <f t="shared" si="178"/>
        <v>1.8299999999999983E-2</v>
      </c>
      <c r="J895" s="7">
        <f t="shared" si="179"/>
        <v>3.3488999999999936E-4</v>
      </c>
      <c r="K895" s="7">
        <f t="shared" si="180"/>
        <v>1.8299999999999983E-2</v>
      </c>
      <c r="L895" s="25">
        <f t="shared" si="181"/>
        <v>4.2536376737483108E-3</v>
      </c>
      <c r="M895" s="7">
        <f t="shared" ca="1" si="170"/>
        <v>4.2289666666666674</v>
      </c>
      <c r="N895" s="7">
        <f t="shared" ca="1" si="172"/>
        <v>7.3233333333332595E-2</v>
      </c>
      <c r="O895" s="7">
        <f t="shared" ca="1" si="173"/>
        <v>5.3631211111110034E-3</v>
      </c>
      <c r="P895" s="7">
        <f t="shared" ca="1" si="174"/>
        <v>7.3233333333332595E-2</v>
      </c>
      <c r="Q895" s="25">
        <f t="shared" ca="1" si="175"/>
        <v>1.7022298668897911E-2</v>
      </c>
      <c r="R895" s="26">
        <f t="shared" ca="1" si="171"/>
        <v>7.3781400636652297E-2</v>
      </c>
      <c r="S895" s="27">
        <f t="shared" ca="1" si="182"/>
        <v>0</v>
      </c>
    </row>
    <row r="896" spans="5:19" x14ac:dyDescent="0.3">
      <c r="E896" s="24">
        <f t="shared" si="176"/>
        <v>895</v>
      </c>
      <c r="F896" s="108">
        <v>44763</v>
      </c>
      <c r="G896" s="109">
        <v>4.6867000000000001</v>
      </c>
      <c r="H896" s="28">
        <f t="shared" si="177"/>
        <v>4.3022</v>
      </c>
      <c r="I896" s="7">
        <f t="shared" si="178"/>
        <v>0.38450000000000006</v>
      </c>
      <c r="J896" s="7">
        <f t="shared" si="179"/>
        <v>0.14784025000000006</v>
      </c>
      <c r="K896" s="7">
        <f t="shared" si="180"/>
        <v>0.38450000000000006</v>
      </c>
      <c r="L896" s="25">
        <f t="shared" si="181"/>
        <v>8.2040668274052111E-2</v>
      </c>
      <c r="M896" s="7">
        <f t="shared" ca="1" si="170"/>
        <v>4.2564333333333337</v>
      </c>
      <c r="N896" s="7">
        <f t="shared" ca="1" si="172"/>
        <v>0.43026666666666635</v>
      </c>
      <c r="O896" s="7">
        <f t="shared" ca="1" si="173"/>
        <v>0.18512940444444417</v>
      </c>
      <c r="P896" s="7">
        <f t="shared" ca="1" si="174"/>
        <v>0.43026666666666635</v>
      </c>
      <c r="Q896" s="25">
        <f t="shared" ca="1" si="175"/>
        <v>9.1805890427521783E-2</v>
      </c>
      <c r="R896" s="26">
        <f t="shared" ca="1" si="171"/>
        <v>0.43081473396998604</v>
      </c>
      <c r="S896" s="27">
        <f t="shared" ca="1" si="182"/>
        <v>0</v>
      </c>
    </row>
    <row r="897" spans="5:19" x14ac:dyDescent="0.3">
      <c r="E897" s="24">
        <f t="shared" si="176"/>
        <v>896</v>
      </c>
      <c r="F897" s="108">
        <v>44764</v>
      </c>
      <c r="G897" s="109">
        <v>4.6684000000000001</v>
      </c>
      <c r="H897" s="28">
        <f t="shared" si="177"/>
        <v>4.6867000000000001</v>
      </c>
      <c r="I897" s="7">
        <f t="shared" si="178"/>
        <v>-1.8299999999999983E-2</v>
      </c>
      <c r="J897" s="7">
        <f t="shared" si="179"/>
        <v>3.3488999999999936E-4</v>
      </c>
      <c r="K897" s="7">
        <f t="shared" si="180"/>
        <v>1.8299999999999983E-2</v>
      </c>
      <c r="L897" s="25">
        <f t="shared" si="181"/>
        <v>3.9199725816125401E-3</v>
      </c>
      <c r="M897" s="7">
        <f t="shared" ca="1" si="170"/>
        <v>4.424266666666667</v>
      </c>
      <c r="N897" s="7">
        <f t="shared" ca="1" si="172"/>
        <v>0.24413333333333309</v>
      </c>
      <c r="O897" s="7">
        <f t="shared" ca="1" si="173"/>
        <v>5.9601084444444327E-2</v>
      </c>
      <c r="P897" s="7">
        <f t="shared" ca="1" si="174"/>
        <v>0.24413333333333309</v>
      </c>
      <c r="Q897" s="25">
        <f t="shared" ca="1" si="175"/>
        <v>5.2294861908433958E-2</v>
      </c>
      <c r="R897" s="26">
        <f t="shared" ca="1" si="171"/>
        <v>0.24468140063665278</v>
      </c>
      <c r="S897" s="27">
        <f t="shared" ca="1" si="182"/>
        <v>0</v>
      </c>
    </row>
    <row r="898" spans="5:19" x14ac:dyDescent="0.3">
      <c r="E898" s="24">
        <f t="shared" si="176"/>
        <v>897</v>
      </c>
      <c r="F898" s="108">
        <v>44767</v>
      </c>
      <c r="G898" s="109">
        <v>4.6775000000000002</v>
      </c>
      <c r="H898" s="28">
        <f t="shared" si="177"/>
        <v>4.6684000000000001</v>
      </c>
      <c r="I898" s="7">
        <f t="shared" si="178"/>
        <v>9.100000000000108E-3</v>
      </c>
      <c r="J898" s="7">
        <f t="shared" si="179"/>
        <v>8.2810000000001967E-5</v>
      </c>
      <c r="K898" s="7">
        <f t="shared" si="180"/>
        <v>9.100000000000108E-3</v>
      </c>
      <c r="L898" s="25">
        <f t="shared" si="181"/>
        <v>1.9454836985569445E-3</v>
      </c>
      <c r="M898" s="7">
        <f t="shared" ref="M898:M961" ca="1" si="183">IF(E898&lt;=span,G898,AVERAGE(OFFSET(G898,-span,0,span,1)))</f>
        <v>4.552433333333334</v>
      </c>
      <c r="N898" s="7">
        <f t="shared" ca="1" si="172"/>
        <v>0.12506666666666622</v>
      </c>
      <c r="O898" s="7">
        <f t="shared" ca="1" si="173"/>
        <v>1.5641671111110998E-2</v>
      </c>
      <c r="P898" s="7">
        <f t="shared" ca="1" si="174"/>
        <v>0.12506666666666622</v>
      </c>
      <c r="Q898" s="25">
        <f t="shared" ca="1" si="175"/>
        <v>2.6737929805807848E-2</v>
      </c>
      <c r="R898" s="26">
        <f t="shared" ref="R898:R961" ca="1" si="184">N898-AVERAGE(ErorrMA)</f>
        <v>0.1256147339699859</v>
      </c>
      <c r="S898" s="27">
        <f t="shared" ca="1" si="182"/>
        <v>0</v>
      </c>
    </row>
    <row r="899" spans="5:19" x14ac:dyDescent="0.3">
      <c r="E899" s="24">
        <f t="shared" si="176"/>
        <v>898</v>
      </c>
      <c r="F899" s="108">
        <v>44768</v>
      </c>
      <c r="G899" s="109">
        <v>4.6134000000000004</v>
      </c>
      <c r="H899" s="28">
        <f t="shared" si="177"/>
        <v>4.6775000000000002</v>
      </c>
      <c r="I899" s="7">
        <f t="shared" si="178"/>
        <v>-6.4099999999999824E-2</v>
      </c>
      <c r="J899" s="7">
        <f t="shared" si="179"/>
        <v>4.1088099999999775E-3</v>
      </c>
      <c r="K899" s="7">
        <f t="shared" si="180"/>
        <v>6.4099999999999824E-2</v>
      </c>
      <c r="L899" s="25">
        <f t="shared" si="181"/>
        <v>1.3894307885724155E-2</v>
      </c>
      <c r="M899" s="7">
        <f t="shared" ca="1" si="183"/>
        <v>4.6775333333333338</v>
      </c>
      <c r="N899" s="7">
        <f t="shared" ref="N899:N962" ca="1" si="185">G899-M899</f>
        <v>-6.4133333333333375E-2</v>
      </c>
      <c r="O899" s="7">
        <f t="shared" ref="O899:O962" ca="1" si="186">N899^2</f>
        <v>4.1130844444444495E-3</v>
      </c>
      <c r="P899" s="7">
        <f t="shared" ref="P899:P962" ca="1" si="187">ABS(N899)</f>
        <v>6.4133333333333375E-2</v>
      </c>
      <c r="Q899" s="25">
        <f t="shared" ref="Q899:Q962" ca="1" si="188">P899/G899</f>
        <v>1.3901533214837943E-2</v>
      </c>
      <c r="R899" s="26">
        <f t="shared" ca="1" si="184"/>
        <v>-6.3585266030013673E-2</v>
      </c>
      <c r="S899" s="27">
        <f t="shared" ca="1" si="182"/>
        <v>1</v>
      </c>
    </row>
    <row r="900" spans="5:19" x14ac:dyDescent="0.3">
      <c r="E900" s="24">
        <f t="shared" ref="E900:E963" si="189">E899+1</f>
        <v>899</v>
      </c>
      <c r="F900" s="108">
        <v>44769</v>
      </c>
      <c r="G900" s="109">
        <v>4.7324000000000002</v>
      </c>
      <c r="H900" s="28">
        <f t="shared" ref="H900:H963" si="190">G899</f>
        <v>4.6134000000000004</v>
      </c>
      <c r="I900" s="7">
        <f t="shared" ref="I900:I963" si="191">(G900-H900)</f>
        <v>0.11899999999999977</v>
      </c>
      <c r="J900" s="7">
        <f t="shared" ref="J900:J963" si="192">I900^2</f>
        <v>1.4160999999999946E-2</v>
      </c>
      <c r="K900" s="7">
        <f t="shared" ref="K900:K963" si="193">ABS(I900)</f>
        <v>0.11899999999999977</v>
      </c>
      <c r="L900" s="25">
        <f t="shared" ref="L900:L963" si="194">K900/G900</f>
        <v>2.514580339785305E-2</v>
      </c>
      <c r="M900" s="7">
        <f t="shared" ca="1" si="183"/>
        <v>4.6531000000000002</v>
      </c>
      <c r="N900" s="7">
        <f t="shared" ca="1" si="185"/>
        <v>7.9299999999999926E-2</v>
      </c>
      <c r="O900" s="7">
        <f t="shared" ca="1" si="186"/>
        <v>6.2884899999999886E-3</v>
      </c>
      <c r="P900" s="7">
        <f t="shared" ca="1" si="187"/>
        <v>7.9299999999999926E-2</v>
      </c>
      <c r="Q900" s="25">
        <f t="shared" ca="1" si="188"/>
        <v>1.6756825289493685E-2</v>
      </c>
      <c r="R900" s="26">
        <f t="shared" ca="1" si="184"/>
        <v>7.9848067303319628E-2</v>
      </c>
      <c r="S900" s="27">
        <f t="shared" ref="S900:S963" ca="1" si="195">IF(N899*N900&lt;0,1,0)</f>
        <v>1</v>
      </c>
    </row>
    <row r="901" spans="5:19" x14ac:dyDescent="0.3">
      <c r="E901" s="24">
        <f t="shared" si="189"/>
        <v>900</v>
      </c>
      <c r="F901" s="108">
        <v>44770</v>
      </c>
      <c r="G901" s="109">
        <v>4.7599</v>
      </c>
      <c r="H901" s="28">
        <f t="shared" si="190"/>
        <v>4.7324000000000002</v>
      </c>
      <c r="I901" s="7">
        <f t="shared" si="191"/>
        <v>2.7499999999999858E-2</v>
      </c>
      <c r="J901" s="7">
        <f t="shared" si="192"/>
        <v>7.5624999999999217E-4</v>
      </c>
      <c r="K901" s="7">
        <f t="shared" si="193"/>
        <v>2.7499999999999858E-2</v>
      </c>
      <c r="L901" s="25">
        <f t="shared" si="194"/>
        <v>5.7774322989978481E-3</v>
      </c>
      <c r="M901" s="7">
        <f t="shared" ca="1" si="183"/>
        <v>4.6744333333333339</v>
      </c>
      <c r="N901" s="7">
        <f t="shared" ca="1" si="185"/>
        <v>8.5466666666666136E-2</v>
      </c>
      <c r="O901" s="7">
        <f t="shared" ca="1" si="186"/>
        <v>7.30455111111102E-3</v>
      </c>
      <c r="P901" s="7">
        <f t="shared" ca="1" si="187"/>
        <v>8.5466666666666136E-2</v>
      </c>
      <c r="Q901" s="25">
        <f t="shared" ca="1" si="188"/>
        <v>1.7955559290461172E-2</v>
      </c>
      <c r="R901" s="26">
        <f t="shared" ca="1" si="184"/>
        <v>8.6014733969985838E-2</v>
      </c>
      <c r="S901" s="27">
        <f t="shared" ca="1" si="195"/>
        <v>0</v>
      </c>
    </row>
    <row r="902" spans="5:19" x14ac:dyDescent="0.3">
      <c r="E902" s="24">
        <f t="shared" si="189"/>
        <v>901</v>
      </c>
      <c r="F902" s="108">
        <v>44771</v>
      </c>
      <c r="G902" s="109">
        <v>4.7416</v>
      </c>
      <c r="H902" s="28">
        <f t="shared" si="190"/>
        <v>4.7599</v>
      </c>
      <c r="I902" s="7">
        <f t="shared" si="191"/>
        <v>-1.8299999999999983E-2</v>
      </c>
      <c r="J902" s="7">
        <f t="shared" si="192"/>
        <v>3.3488999999999936E-4</v>
      </c>
      <c r="K902" s="7">
        <f t="shared" si="193"/>
        <v>1.8299999999999983E-2</v>
      </c>
      <c r="L902" s="25">
        <f t="shared" si="194"/>
        <v>3.8594567234688675E-3</v>
      </c>
      <c r="M902" s="7">
        <f t="shared" ca="1" si="183"/>
        <v>4.7019000000000002</v>
      </c>
      <c r="N902" s="7">
        <f t="shared" ca="1" si="185"/>
        <v>3.9699999999999847E-2</v>
      </c>
      <c r="O902" s="7">
        <f t="shared" ca="1" si="186"/>
        <v>1.5760899999999879E-3</v>
      </c>
      <c r="P902" s="7">
        <f t="shared" ca="1" si="187"/>
        <v>3.9699999999999847E-2</v>
      </c>
      <c r="Q902" s="25">
        <f t="shared" ca="1" si="188"/>
        <v>8.3727011979078461E-3</v>
      </c>
      <c r="R902" s="26">
        <f t="shared" ca="1" si="184"/>
        <v>4.0248067303319549E-2</v>
      </c>
      <c r="S902" s="27">
        <f t="shared" ca="1" si="195"/>
        <v>0</v>
      </c>
    </row>
    <row r="903" spans="5:19" x14ac:dyDescent="0.3">
      <c r="E903" s="24">
        <f t="shared" si="189"/>
        <v>902</v>
      </c>
      <c r="F903" s="108">
        <v>44774</v>
      </c>
      <c r="G903" s="109">
        <v>4.7873999999999999</v>
      </c>
      <c r="H903" s="28">
        <f t="shared" si="190"/>
        <v>4.7416</v>
      </c>
      <c r="I903" s="7">
        <f t="shared" si="191"/>
        <v>4.5799999999999841E-2</v>
      </c>
      <c r="J903" s="7">
        <f t="shared" si="192"/>
        <v>2.0976399999999853E-3</v>
      </c>
      <c r="K903" s="7">
        <f t="shared" si="193"/>
        <v>4.5799999999999841E-2</v>
      </c>
      <c r="L903" s="25">
        <f t="shared" si="194"/>
        <v>9.5667794627563689E-3</v>
      </c>
      <c r="M903" s="7">
        <f t="shared" ca="1" si="183"/>
        <v>4.7446333333333337</v>
      </c>
      <c r="N903" s="7">
        <f t="shared" ca="1" si="185"/>
        <v>4.2766666666666175E-2</v>
      </c>
      <c r="O903" s="7">
        <f t="shared" ca="1" si="186"/>
        <v>1.8289877777777357E-3</v>
      </c>
      <c r="P903" s="7">
        <f t="shared" ca="1" si="187"/>
        <v>4.2766666666666175E-2</v>
      </c>
      <c r="Q903" s="25">
        <f t="shared" ca="1" si="188"/>
        <v>8.9331717981923752E-3</v>
      </c>
      <c r="R903" s="26">
        <f t="shared" ca="1" si="184"/>
        <v>4.3314733969985877E-2</v>
      </c>
      <c r="S903" s="27">
        <f t="shared" ca="1" si="195"/>
        <v>0</v>
      </c>
    </row>
    <row r="904" spans="5:19" x14ac:dyDescent="0.3">
      <c r="E904" s="24">
        <f t="shared" si="189"/>
        <v>903</v>
      </c>
      <c r="F904" s="108">
        <v>44775</v>
      </c>
      <c r="G904" s="109">
        <v>4.7141000000000002</v>
      </c>
      <c r="H904" s="28">
        <f t="shared" si="190"/>
        <v>4.7873999999999999</v>
      </c>
      <c r="I904" s="7">
        <f t="shared" si="191"/>
        <v>-7.3299999999999699E-2</v>
      </c>
      <c r="J904" s="7">
        <f t="shared" si="192"/>
        <v>5.3728899999999557E-3</v>
      </c>
      <c r="K904" s="7">
        <f t="shared" si="193"/>
        <v>7.3299999999999699E-2</v>
      </c>
      <c r="L904" s="25">
        <f t="shared" si="194"/>
        <v>1.5549097388684945E-2</v>
      </c>
      <c r="M904" s="7">
        <f t="shared" ca="1" si="183"/>
        <v>4.7629666666666663</v>
      </c>
      <c r="N904" s="7">
        <f t="shared" ca="1" si="185"/>
        <v>-4.886666666666617E-2</v>
      </c>
      <c r="O904" s="7">
        <f t="shared" ca="1" si="186"/>
        <v>2.3879511111110628E-3</v>
      </c>
      <c r="P904" s="7">
        <f t="shared" ca="1" si="187"/>
        <v>4.886666666666617E-2</v>
      </c>
      <c r="Q904" s="25">
        <f t="shared" ca="1" si="188"/>
        <v>1.0366064925789901E-2</v>
      </c>
      <c r="R904" s="26">
        <f t="shared" ca="1" si="184"/>
        <v>-4.8318599363346468E-2</v>
      </c>
      <c r="S904" s="27">
        <f t="shared" ca="1" si="195"/>
        <v>1</v>
      </c>
    </row>
    <row r="905" spans="5:19" x14ac:dyDescent="0.3">
      <c r="E905" s="24">
        <f t="shared" si="189"/>
        <v>904</v>
      </c>
      <c r="F905" s="108">
        <v>44776</v>
      </c>
      <c r="G905" s="109">
        <v>4.7782</v>
      </c>
      <c r="H905" s="28">
        <f t="shared" si="190"/>
        <v>4.7141000000000002</v>
      </c>
      <c r="I905" s="7">
        <f t="shared" si="191"/>
        <v>6.4099999999999824E-2</v>
      </c>
      <c r="J905" s="7">
        <f t="shared" si="192"/>
        <v>4.1088099999999775E-3</v>
      </c>
      <c r="K905" s="7">
        <f t="shared" si="193"/>
        <v>6.4099999999999824E-2</v>
      </c>
      <c r="L905" s="25">
        <f t="shared" si="194"/>
        <v>1.34150935498723E-2</v>
      </c>
      <c r="M905" s="7">
        <f t="shared" ca="1" si="183"/>
        <v>4.7477</v>
      </c>
      <c r="N905" s="7">
        <f t="shared" ca="1" si="185"/>
        <v>3.0499999999999972E-2</v>
      </c>
      <c r="O905" s="7">
        <f t="shared" ca="1" si="186"/>
        <v>9.3024999999999824E-4</v>
      </c>
      <c r="P905" s="7">
        <f t="shared" ca="1" si="187"/>
        <v>3.0499999999999972E-2</v>
      </c>
      <c r="Q905" s="25">
        <f t="shared" ca="1" si="188"/>
        <v>6.3831568373027437E-3</v>
      </c>
      <c r="R905" s="26">
        <f t="shared" ca="1" si="184"/>
        <v>3.1048067303319674E-2</v>
      </c>
      <c r="S905" s="27">
        <f t="shared" ca="1" si="195"/>
        <v>1</v>
      </c>
    </row>
    <row r="906" spans="5:19" x14ac:dyDescent="0.3">
      <c r="E906" s="24">
        <f t="shared" si="189"/>
        <v>905</v>
      </c>
      <c r="F906" s="108">
        <v>44777</v>
      </c>
      <c r="G906" s="109">
        <v>4.7873999999999999</v>
      </c>
      <c r="H906" s="28">
        <f t="shared" si="190"/>
        <v>4.7782</v>
      </c>
      <c r="I906" s="7">
        <f t="shared" si="191"/>
        <v>9.1999999999998749E-3</v>
      </c>
      <c r="J906" s="7">
        <f t="shared" si="192"/>
        <v>8.4639999999997699E-5</v>
      </c>
      <c r="K906" s="7">
        <f t="shared" si="193"/>
        <v>9.1999999999998749E-3</v>
      </c>
      <c r="L906" s="25">
        <f t="shared" si="194"/>
        <v>1.9217111584575919E-3</v>
      </c>
      <c r="M906" s="7">
        <f t="shared" ca="1" si="183"/>
        <v>4.7599</v>
      </c>
      <c r="N906" s="7">
        <f t="shared" ca="1" si="185"/>
        <v>2.7499999999999858E-2</v>
      </c>
      <c r="O906" s="7">
        <f t="shared" ca="1" si="186"/>
        <v>7.5624999999999217E-4</v>
      </c>
      <c r="P906" s="7">
        <f t="shared" ca="1" si="187"/>
        <v>2.7499999999999858E-2</v>
      </c>
      <c r="Q906" s="25">
        <f t="shared" ca="1" si="188"/>
        <v>5.7442453106069805E-3</v>
      </c>
      <c r="R906" s="26">
        <f t="shared" ca="1" si="184"/>
        <v>2.804806730331956E-2</v>
      </c>
      <c r="S906" s="27">
        <f t="shared" ca="1" si="195"/>
        <v>0</v>
      </c>
    </row>
    <row r="907" spans="5:19" x14ac:dyDescent="0.3">
      <c r="E907" s="24">
        <f t="shared" si="189"/>
        <v>906</v>
      </c>
      <c r="F907" s="108">
        <v>44778</v>
      </c>
      <c r="G907" s="109">
        <v>4.8148</v>
      </c>
      <c r="H907" s="28">
        <f t="shared" si="190"/>
        <v>4.7873999999999999</v>
      </c>
      <c r="I907" s="7">
        <f t="shared" si="191"/>
        <v>2.7400000000000091E-2</v>
      </c>
      <c r="J907" s="7">
        <f t="shared" si="192"/>
        <v>7.5076000000000493E-4</v>
      </c>
      <c r="K907" s="7">
        <f t="shared" si="193"/>
        <v>2.7400000000000091E-2</v>
      </c>
      <c r="L907" s="25">
        <f t="shared" si="194"/>
        <v>5.6907867408822988E-3</v>
      </c>
      <c r="M907" s="7">
        <f t="shared" ca="1" si="183"/>
        <v>4.7599</v>
      </c>
      <c r="N907" s="7">
        <f t="shared" ca="1" si="185"/>
        <v>5.4899999999999949E-2</v>
      </c>
      <c r="O907" s="7">
        <f t="shared" ca="1" si="186"/>
        <v>3.0140099999999945E-3</v>
      </c>
      <c r="P907" s="7">
        <f t="shared" ca="1" si="187"/>
        <v>5.4899999999999949E-2</v>
      </c>
      <c r="Q907" s="25">
        <f t="shared" ca="1" si="188"/>
        <v>1.1402342776439301E-2</v>
      </c>
      <c r="R907" s="26">
        <f t="shared" ca="1" si="184"/>
        <v>5.5448067303319651E-2</v>
      </c>
      <c r="S907" s="27">
        <f t="shared" ca="1" si="195"/>
        <v>0</v>
      </c>
    </row>
    <row r="908" spans="5:19" x14ac:dyDescent="0.3">
      <c r="E908" s="24">
        <f t="shared" si="189"/>
        <v>907</v>
      </c>
      <c r="F908" s="108">
        <v>44781</v>
      </c>
      <c r="G908" s="109">
        <v>4.7599</v>
      </c>
      <c r="H908" s="28">
        <f t="shared" si="190"/>
        <v>4.8148</v>
      </c>
      <c r="I908" s="7">
        <f t="shared" si="191"/>
        <v>-5.4899999999999949E-2</v>
      </c>
      <c r="J908" s="7">
        <f t="shared" si="192"/>
        <v>3.0140099999999945E-3</v>
      </c>
      <c r="K908" s="7">
        <f t="shared" si="193"/>
        <v>5.4899999999999949E-2</v>
      </c>
      <c r="L908" s="25">
        <f t="shared" si="194"/>
        <v>1.1533855753272117E-2</v>
      </c>
      <c r="M908" s="7">
        <f t="shared" ca="1" si="183"/>
        <v>4.7934666666666663</v>
      </c>
      <c r="N908" s="7">
        <f t="shared" ca="1" si="185"/>
        <v>-3.3566666666666301E-2</v>
      </c>
      <c r="O908" s="7">
        <f t="shared" ca="1" si="186"/>
        <v>1.1267211111110865E-3</v>
      </c>
      <c r="P908" s="7">
        <f t="shared" ca="1" si="187"/>
        <v>3.3566666666666301E-2</v>
      </c>
      <c r="Q908" s="25">
        <f t="shared" ca="1" si="188"/>
        <v>7.0519688788979393E-3</v>
      </c>
      <c r="R908" s="26">
        <f t="shared" ca="1" si="184"/>
        <v>-3.3018599363346599E-2</v>
      </c>
      <c r="S908" s="27">
        <f t="shared" ca="1" si="195"/>
        <v>1</v>
      </c>
    </row>
    <row r="909" spans="5:19" x14ac:dyDescent="0.3">
      <c r="E909" s="24">
        <f t="shared" si="189"/>
        <v>908</v>
      </c>
      <c r="F909" s="108">
        <v>44782</v>
      </c>
      <c r="G909" s="109">
        <v>4.6501000000000001</v>
      </c>
      <c r="H909" s="28">
        <f t="shared" si="190"/>
        <v>4.7599</v>
      </c>
      <c r="I909" s="7">
        <f t="shared" si="191"/>
        <v>-0.1097999999999999</v>
      </c>
      <c r="J909" s="7">
        <f t="shared" si="192"/>
        <v>1.2056039999999978E-2</v>
      </c>
      <c r="K909" s="7">
        <f t="shared" si="193"/>
        <v>0.1097999999999999</v>
      </c>
      <c r="L909" s="25">
        <f t="shared" si="194"/>
        <v>2.361239543235627E-2</v>
      </c>
      <c r="M909" s="7">
        <f t="shared" ca="1" si="183"/>
        <v>4.7873666666666663</v>
      </c>
      <c r="N909" s="7">
        <f t="shared" ca="1" si="185"/>
        <v>-0.1372666666666662</v>
      </c>
      <c r="O909" s="7">
        <f t="shared" ca="1" si="186"/>
        <v>1.884213777777765E-2</v>
      </c>
      <c r="P909" s="7">
        <f t="shared" ca="1" si="187"/>
        <v>0.1372666666666662</v>
      </c>
      <c r="Q909" s="25">
        <f t="shared" ca="1" si="188"/>
        <v>2.9519078442757404E-2</v>
      </c>
      <c r="R909" s="26">
        <f t="shared" ca="1" si="184"/>
        <v>-0.13671859936334652</v>
      </c>
      <c r="S909" s="27">
        <f t="shared" ca="1" si="195"/>
        <v>0</v>
      </c>
    </row>
    <row r="910" spans="5:19" x14ac:dyDescent="0.3">
      <c r="E910" s="24">
        <f t="shared" si="189"/>
        <v>909</v>
      </c>
      <c r="F910" s="108">
        <v>44783</v>
      </c>
      <c r="G910" s="109">
        <v>4.7690999999999999</v>
      </c>
      <c r="H910" s="28">
        <f t="shared" si="190"/>
        <v>4.6501000000000001</v>
      </c>
      <c r="I910" s="7">
        <f t="shared" si="191"/>
        <v>0.11899999999999977</v>
      </c>
      <c r="J910" s="7">
        <f t="shared" si="192"/>
        <v>1.4160999999999946E-2</v>
      </c>
      <c r="K910" s="7">
        <f t="shared" si="193"/>
        <v>0.11899999999999977</v>
      </c>
      <c r="L910" s="25">
        <f t="shared" si="194"/>
        <v>2.4952297079113412E-2</v>
      </c>
      <c r="M910" s="7">
        <f t="shared" ca="1" si="183"/>
        <v>4.7416</v>
      </c>
      <c r="N910" s="7">
        <f t="shared" ca="1" si="185"/>
        <v>2.7499999999999858E-2</v>
      </c>
      <c r="O910" s="7">
        <f t="shared" ca="1" si="186"/>
        <v>7.5624999999999217E-4</v>
      </c>
      <c r="P910" s="7">
        <f t="shared" ca="1" si="187"/>
        <v>2.7499999999999858E-2</v>
      </c>
      <c r="Q910" s="25">
        <f t="shared" ca="1" si="188"/>
        <v>5.7662871401312323E-3</v>
      </c>
      <c r="R910" s="26">
        <f t="shared" ca="1" si="184"/>
        <v>2.804806730331956E-2</v>
      </c>
      <c r="S910" s="27">
        <f t="shared" ca="1" si="195"/>
        <v>1</v>
      </c>
    </row>
    <row r="911" spans="5:19" x14ac:dyDescent="0.3">
      <c r="E911" s="24">
        <f t="shared" si="189"/>
        <v>910</v>
      </c>
      <c r="F911" s="108">
        <v>44784</v>
      </c>
      <c r="G911" s="109">
        <v>4.7690999999999999</v>
      </c>
      <c r="H911" s="28">
        <f t="shared" si="190"/>
        <v>4.7690999999999999</v>
      </c>
      <c r="I911" s="7">
        <f t="shared" si="191"/>
        <v>0</v>
      </c>
      <c r="J911" s="7">
        <f t="shared" si="192"/>
        <v>0</v>
      </c>
      <c r="K911" s="7">
        <f t="shared" si="193"/>
        <v>0</v>
      </c>
      <c r="L911" s="25">
        <f t="shared" si="194"/>
        <v>0</v>
      </c>
      <c r="M911" s="7">
        <f t="shared" ca="1" si="183"/>
        <v>4.7263666666666664</v>
      </c>
      <c r="N911" s="7">
        <f t="shared" ca="1" si="185"/>
        <v>4.2733333333333512E-2</v>
      </c>
      <c r="O911" s="7">
        <f t="shared" ca="1" si="186"/>
        <v>1.8261377777777929E-3</v>
      </c>
      <c r="P911" s="7">
        <f t="shared" ca="1" si="187"/>
        <v>4.2733333333333512E-2</v>
      </c>
      <c r="Q911" s="25">
        <f t="shared" ca="1" si="188"/>
        <v>8.9604607438161319E-3</v>
      </c>
      <c r="R911" s="26">
        <f t="shared" ca="1" si="184"/>
        <v>4.3281400636653214E-2</v>
      </c>
      <c r="S911" s="27">
        <f t="shared" ca="1" si="195"/>
        <v>0</v>
      </c>
    </row>
    <row r="912" spans="5:19" x14ac:dyDescent="0.3">
      <c r="E912" s="24">
        <f t="shared" si="189"/>
        <v>911</v>
      </c>
      <c r="F912" s="108">
        <v>44785</v>
      </c>
      <c r="G912" s="109">
        <v>4.7690999999999999</v>
      </c>
      <c r="H912" s="28">
        <f t="shared" si="190"/>
        <v>4.7690999999999999</v>
      </c>
      <c r="I912" s="7">
        <f t="shared" si="191"/>
        <v>0</v>
      </c>
      <c r="J912" s="7">
        <f t="shared" si="192"/>
        <v>0</v>
      </c>
      <c r="K912" s="7">
        <f t="shared" si="193"/>
        <v>0</v>
      </c>
      <c r="L912" s="25">
        <f t="shared" si="194"/>
        <v>0</v>
      </c>
      <c r="M912" s="7">
        <f t="shared" ca="1" si="183"/>
        <v>4.7294333333333336</v>
      </c>
      <c r="N912" s="7">
        <f t="shared" ca="1" si="185"/>
        <v>3.9666666666666295E-2</v>
      </c>
      <c r="O912" s="7">
        <f t="shared" ca="1" si="186"/>
        <v>1.5734444444444149E-3</v>
      </c>
      <c r="P912" s="7">
        <f t="shared" ca="1" si="187"/>
        <v>3.9666666666666295E-2</v>
      </c>
      <c r="Q912" s="25">
        <f t="shared" ca="1" si="188"/>
        <v>8.3174323597044082E-3</v>
      </c>
      <c r="R912" s="26">
        <f t="shared" ca="1" si="184"/>
        <v>4.0214733969985997E-2</v>
      </c>
      <c r="S912" s="27">
        <f t="shared" ca="1" si="195"/>
        <v>0</v>
      </c>
    </row>
    <row r="913" spans="5:19" x14ac:dyDescent="0.3">
      <c r="E913" s="24">
        <f t="shared" si="189"/>
        <v>912</v>
      </c>
      <c r="F913" s="108">
        <v>44788</v>
      </c>
      <c r="G913" s="109">
        <v>4.6775000000000002</v>
      </c>
      <c r="H913" s="28">
        <f t="shared" si="190"/>
        <v>4.7690999999999999</v>
      </c>
      <c r="I913" s="7">
        <f t="shared" si="191"/>
        <v>-9.1599999999999682E-2</v>
      </c>
      <c r="J913" s="7">
        <f t="shared" si="192"/>
        <v>8.3905599999999411E-3</v>
      </c>
      <c r="K913" s="7">
        <f t="shared" si="193"/>
        <v>9.1599999999999682E-2</v>
      </c>
      <c r="L913" s="25">
        <f t="shared" si="194"/>
        <v>1.9583110636023447E-2</v>
      </c>
      <c r="M913" s="7">
        <f t="shared" ca="1" si="183"/>
        <v>4.7690999999999999</v>
      </c>
      <c r="N913" s="7">
        <f t="shared" ca="1" si="185"/>
        <v>-9.1599999999999682E-2</v>
      </c>
      <c r="O913" s="7">
        <f t="shared" ca="1" si="186"/>
        <v>8.3905599999999411E-3</v>
      </c>
      <c r="P913" s="7">
        <f t="shared" ca="1" si="187"/>
        <v>9.1599999999999682E-2</v>
      </c>
      <c r="Q913" s="25">
        <f t="shared" ca="1" si="188"/>
        <v>1.9583110636023447E-2</v>
      </c>
      <c r="R913" s="26">
        <f t="shared" ca="1" si="184"/>
        <v>-9.105193269667998E-2</v>
      </c>
      <c r="S913" s="27">
        <f t="shared" ca="1" si="195"/>
        <v>1</v>
      </c>
    </row>
    <row r="914" spans="5:19" x14ac:dyDescent="0.3">
      <c r="E914" s="24">
        <f t="shared" si="189"/>
        <v>913</v>
      </c>
      <c r="F914" s="108">
        <v>44789</v>
      </c>
      <c r="G914" s="109">
        <v>4.7324000000000002</v>
      </c>
      <c r="H914" s="28">
        <f t="shared" si="190"/>
        <v>4.6775000000000002</v>
      </c>
      <c r="I914" s="7">
        <f t="shared" si="191"/>
        <v>5.4899999999999949E-2</v>
      </c>
      <c r="J914" s="7">
        <f t="shared" si="192"/>
        <v>3.0140099999999945E-3</v>
      </c>
      <c r="K914" s="7">
        <f t="shared" si="193"/>
        <v>5.4899999999999949E-2</v>
      </c>
      <c r="L914" s="25">
        <f t="shared" si="194"/>
        <v>1.1600879046572553E-2</v>
      </c>
      <c r="M914" s="7">
        <f t="shared" ca="1" si="183"/>
        <v>4.7385666666666664</v>
      </c>
      <c r="N914" s="7">
        <f t="shared" ca="1" si="185"/>
        <v>-6.1666666666662096E-3</v>
      </c>
      <c r="O914" s="7">
        <f t="shared" ca="1" si="186"/>
        <v>3.802777777777214E-5</v>
      </c>
      <c r="P914" s="7">
        <f t="shared" ca="1" si="187"/>
        <v>6.1666666666662096E-3</v>
      </c>
      <c r="Q914" s="25">
        <f t="shared" ca="1" si="188"/>
        <v>1.3030738455469127E-3</v>
      </c>
      <c r="R914" s="26">
        <f t="shared" ca="1" si="184"/>
        <v>-5.6185993633465093E-3</v>
      </c>
      <c r="S914" s="27">
        <f t="shared" ca="1" si="195"/>
        <v>0</v>
      </c>
    </row>
    <row r="915" spans="5:19" x14ac:dyDescent="0.3">
      <c r="E915" s="24">
        <f t="shared" si="189"/>
        <v>914</v>
      </c>
      <c r="F915" s="108">
        <v>44790</v>
      </c>
      <c r="G915" s="109">
        <v>4.6317000000000004</v>
      </c>
      <c r="H915" s="28">
        <f t="shared" si="190"/>
        <v>4.7324000000000002</v>
      </c>
      <c r="I915" s="7">
        <f t="shared" si="191"/>
        <v>-0.10069999999999979</v>
      </c>
      <c r="J915" s="7">
        <f t="shared" si="192"/>
        <v>1.0140489999999957E-2</v>
      </c>
      <c r="K915" s="7">
        <f t="shared" si="193"/>
        <v>0.10069999999999979</v>
      </c>
      <c r="L915" s="25">
        <f t="shared" si="194"/>
        <v>2.1741477211391018E-2</v>
      </c>
      <c r="M915" s="7">
        <f t="shared" ca="1" si="183"/>
        <v>4.7263333333333337</v>
      </c>
      <c r="N915" s="7">
        <f t="shared" ca="1" si="185"/>
        <v>-9.4633333333333347E-2</v>
      </c>
      <c r="O915" s="7">
        <f t="shared" ca="1" si="186"/>
        <v>8.9554677777777796E-3</v>
      </c>
      <c r="P915" s="7">
        <f t="shared" ca="1" si="187"/>
        <v>9.4633333333333347E-2</v>
      </c>
      <c r="Q915" s="25">
        <f t="shared" ca="1" si="188"/>
        <v>2.0431662960324143E-2</v>
      </c>
      <c r="R915" s="26">
        <f t="shared" ca="1" si="184"/>
        <v>-9.4085266030013645E-2</v>
      </c>
      <c r="S915" s="27">
        <f t="shared" ca="1" si="195"/>
        <v>0</v>
      </c>
    </row>
    <row r="916" spans="5:19" x14ac:dyDescent="0.3">
      <c r="E916" s="24">
        <f t="shared" si="189"/>
        <v>915</v>
      </c>
      <c r="F916" s="108">
        <v>44791</v>
      </c>
      <c r="G916" s="109">
        <v>4.6958000000000002</v>
      </c>
      <c r="H916" s="28">
        <f t="shared" si="190"/>
        <v>4.6317000000000004</v>
      </c>
      <c r="I916" s="7">
        <f t="shared" si="191"/>
        <v>6.4099999999999824E-2</v>
      </c>
      <c r="J916" s="7">
        <f t="shared" si="192"/>
        <v>4.1088099999999775E-3</v>
      </c>
      <c r="K916" s="7">
        <f t="shared" si="193"/>
        <v>6.4099999999999824E-2</v>
      </c>
      <c r="L916" s="25">
        <f t="shared" si="194"/>
        <v>1.3650496188082929E-2</v>
      </c>
      <c r="M916" s="7">
        <f t="shared" ca="1" si="183"/>
        <v>4.6805333333333339</v>
      </c>
      <c r="N916" s="7">
        <f t="shared" ca="1" si="185"/>
        <v>1.5266666666666318E-2</v>
      </c>
      <c r="O916" s="7">
        <f t="shared" ca="1" si="186"/>
        <v>2.3307111111110044E-4</v>
      </c>
      <c r="P916" s="7">
        <f t="shared" ca="1" si="187"/>
        <v>1.5266666666666318E-2</v>
      </c>
      <c r="Q916" s="25">
        <f t="shared" ca="1" si="188"/>
        <v>3.2511322174424628E-3</v>
      </c>
      <c r="R916" s="26">
        <f t="shared" ca="1" si="184"/>
        <v>1.581473396998602E-2</v>
      </c>
      <c r="S916" s="27">
        <f t="shared" ca="1" si="195"/>
        <v>1</v>
      </c>
    </row>
    <row r="917" spans="5:19" x14ac:dyDescent="0.3">
      <c r="E917" s="24">
        <f t="shared" si="189"/>
        <v>916</v>
      </c>
      <c r="F917" s="108">
        <v>44792</v>
      </c>
      <c r="G917" s="109">
        <v>4.6134000000000004</v>
      </c>
      <c r="H917" s="28">
        <f t="shared" si="190"/>
        <v>4.6958000000000002</v>
      </c>
      <c r="I917" s="7">
        <f t="shared" si="191"/>
        <v>-8.2399999999999807E-2</v>
      </c>
      <c r="J917" s="7">
        <f t="shared" si="192"/>
        <v>6.7897599999999685E-3</v>
      </c>
      <c r="K917" s="7">
        <f t="shared" si="193"/>
        <v>8.2399999999999807E-2</v>
      </c>
      <c r="L917" s="25">
        <f t="shared" si="194"/>
        <v>1.7861013569168031E-2</v>
      </c>
      <c r="M917" s="7">
        <f t="shared" ca="1" si="183"/>
        <v>4.6866333333333339</v>
      </c>
      <c r="N917" s="7">
        <f t="shared" ca="1" si="185"/>
        <v>-7.3233333333333483E-2</v>
      </c>
      <c r="O917" s="7">
        <f t="shared" ca="1" si="186"/>
        <v>5.3631211111111335E-3</v>
      </c>
      <c r="P917" s="7">
        <f t="shared" ca="1" si="187"/>
        <v>7.3233333333333483E-2</v>
      </c>
      <c r="Q917" s="25">
        <f t="shared" ca="1" si="188"/>
        <v>1.5874048062889296E-2</v>
      </c>
      <c r="R917" s="26">
        <f t="shared" ca="1" si="184"/>
        <v>-7.2685266030013782E-2</v>
      </c>
      <c r="S917" s="27">
        <f t="shared" ca="1" si="195"/>
        <v>1</v>
      </c>
    </row>
    <row r="918" spans="5:19" x14ac:dyDescent="0.3">
      <c r="E918" s="24">
        <f t="shared" si="189"/>
        <v>917</v>
      </c>
      <c r="F918" s="108">
        <v>44795</v>
      </c>
      <c r="G918" s="109">
        <v>4.5311000000000003</v>
      </c>
      <c r="H918" s="28">
        <f t="shared" si="190"/>
        <v>4.6134000000000004</v>
      </c>
      <c r="I918" s="7">
        <f t="shared" si="191"/>
        <v>-8.230000000000004E-2</v>
      </c>
      <c r="J918" s="7">
        <f t="shared" si="192"/>
        <v>6.7732900000000065E-3</v>
      </c>
      <c r="K918" s="7">
        <f t="shared" si="193"/>
        <v>8.230000000000004E-2</v>
      </c>
      <c r="L918" s="25">
        <f t="shared" si="194"/>
        <v>1.8163359890534313E-2</v>
      </c>
      <c r="M918" s="7">
        <f t="shared" ca="1" si="183"/>
        <v>4.6469666666666667</v>
      </c>
      <c r="N918" s="7">
        <f t="shared" ca="1" si="185"/>
        <v>-0.11586666666666634</v>
      </c>
      <c r="O918" s="7">
        <f t="shared" ca="1" si="186"/>
        <v>1.3425084444444369E-2</v>
      </c>
      <c r="P918" s="7">
        <f t="shared" ca="1" si="187"/>
        <v>0.11586666666666634</v>
      </c>
      <c r="Q918" s="25">
        <f t="shared" ca="1" si="188"/>
        <v>2.5571421214863131E-2</v>
      </c>
      <c r="R918" s="26">
        <f t="shared" ca="1" si="184"/>
        <v>-0.11531859936334664</v>
      </c>
      <c r="S918" s="27">
        <f t="shared" ca="1" si="195"/>
        <v>0</v>
      </c>
    </row>
    <row r="919" spans="5:19" x14ac:dyDescent="0.3">
      <c r="E919" s="24">
        <f t="shared" si="189"/>
        <v>918</v>
      </c>
      <c r="F919" s="108">
        <v>44796</v>
      </c>
      <c r="G919" s="109">
        <v>4.5218999999999996</v>
      </c>
      <c r="H919" s="28">
        <f t="shared" si="190"/>
        <v>4.5311000000000003</v>
      </c>
      <c r="I919" s="7">
        <f t="shared" si="191"/>
        <v>-9.2000000000007631E-3</v>
      </c>
      <c r="J919" s="7">
        <f t="shared" si="192"/>
        <v>8.4640000000014043E-5</v>
      </c>
      <c r="K919" s="7">
        <f t="shared" si="193"/>
        <v>9.2000000000007631E-3</v>
      </c>
      <c r="L919" s="25">
        <f t="shared" si="194"/>
        <v>2.0345430018356807E-3</v>
      </c>
      <c r="M919" s="7">
        <f t="shared" ca="1" si="183"/>
        <v>4.6134333333333339</v>
      </c>
      <c r="N919" s="7">
        <f t="shared" ca="1" si="185"/>
        <v>-9.1533333333334355E-2</v>
      </c>
      <c r="O919" s="7">
        <f t="shared" ca="1" si="186"/>
        <v>8.3783511111112981E-3</v>
      </c>
      <c r="P919" s="7">
        <f t="shared" ca="1" si="187"/>
        <v>9.1533333333334355E-2</v>
      </c>
      <c r="Q919" s="25">
        <f t="shared" ca="1" si="188"/>
        <v>2.0242228561740499E-2</v>
      </c>
      <c r="R919" s="26">
        <f t="shared" ca="1" si="184"/>
        <v>-9.0985266030014653E-2</v>
      </c>
      <c r="S919" s="27">
        <f t="shared" ca="1" si="195"/>
        <v>0</v>
      </c>
    </row>
    <row r="920" spans="5:19" x14ac:dyDescent="0.3">
      <c r="E920" s="24">
        <f t="shared" si="189"/>
        <v>919</v>
      </c>
      <c r="F920" s="108">
        <v>44797</v>
      </c>
      <c r="G920" s="109">
        <v>4.5311000000000003</v>
      </c>
      <c r="H920" s="28">
        <f t="shared" si="190"/>
        <v>4.5218999999999996</v>
      </c>
      <c r="I920" s="7">
        <f t="shared" si="191"/>
        <v>9.2000000000007631E-3</v>
      </c>
      <c r="J920" s="7">
        <f t="shared" si="192"/>
        <v>8.4640000000014043E-5</v>
      </c>
      <c r="K920" s="7">
        <f t="shared" si="193"/>
        <v>9.2000000000007631E-3</v>
      </c>
      <c r="L920" s="25">
        <f t="shared" si="194"/>
        <v>2.0304120412263605E-3</v>
      </c>
      <c r="M920" s="7">
        <f t="shared" ca="1" si="183"/>
        <v>4.5554666666666668</v>
      </c>
      <c r="N920" s="7">
        <f t="shared" ca="1" si="185"/>
        <v>-2.4366666666666426E-2</v>
      </c>
      <c r="O920" s="7">
        <f t="shared" ca="1" si="186"/>
        <v>5.937344444444327E-4</v>
      </c>
      <c r="P920" s="7">
        <f t="shared" ca="1" si="187"/>
        <v>2.4366666666666426E-2</v>
      </c>
      <c r="Q920" s="25">
        <f t="shared" ca="1" si="188"/>
        <v>5.3776492831026515E-3</v>
      </c>
      <c r="R920" s="26">
        <f t="shared" ca="1" si="184"/>
        <v>-2.3818599363346724E-2</v>
      </c>
      <c r="S920" s="27">
        <f t="shared" ca="1" si="195"/>
        <v>0</v>
      </c>
    </row>
    <row r="921" spans="5:19" x14ac:dyDescent="0.3">
      <c r="E921" s="24">
        <f t="shared" si="189"/>
        <v>920</v>
      </c>
      <c r="F921" s="108">
        <v>44798</v>
      </c>
      <c r="G921" s="109">
        <v>4.6409000000000002</v>
      </c>
      <c r="H921" s="28">
        <f t="shared" si="190"/>
        <v>4.5311000000000003</v>
      </c>
      <c r="I921" s="7">
        <f t="shared" si="191"/>
        <v>0.1097999999999999</v>
      </c>
      <c r="J921" s="7">
        <f t="shared" si="192"/>
        <v>1.2056039999999978E-2</v>
      </c>
      <c r="K921" s="7">
        <f t="shared" si="193"/>
        <v>0.1097999999999999</v>
      </c>
      <c r="L921" s="25">
        <f t="shared" si="194"/>
        <v>2.3659204033700337E-2</v>
      </c>
      <c r="M921" s="7">
        <f t="shared" ca="1" si="183"/>
        <v>4.528033333333334</v>
      </c>
      <c r="N921" s="7">
        <f t="shared" ca="1" si="185"/>
        <v>0.11286666666666623</v>
      </c>
      <c r="O921" s="7">
        <f t="shared" ca="1" si="186"/>
        <v>1.2738884444444345E-2</v>
      </c>
      <c r="P921" s="7">
        <f t="shared" ca="1" si="187"/>
        <v>0.11286666666666623</v>
      </c>
      <c r="Q921" s="25">
        <f t="shared" ca="1" si="188"/>
        <v>2.4319995403190377E-2</v>
      </c>
      <c r="R921" s="26">
        <f t="shared" ca="1" si="184"/>
        <v>0.11341473396998593</v>
      </c>
      <c r="S921" s="27">
        <f t="shared" ca="1" si="195"/>
        <v>1</v>
      </c>
    </row>
    <row r="922" spans="5:19" x14ac:dyDescent="0.3">
      <c r="E922" s="24">
        <f t="shared" si="189"/>
        <v>921</v>
      </c>
      <c r="F922" s="108">
        <v>44799</v>
      </c>
      <c r="G922" s="109">
        <v>4.4577999999999998</v>
      </c>
      <c r="H922" s="28">
        <f t="shared" si="190"/>
        <v>4.6409000000000002</v>
      </c>
      <c r="I922" s="7">
        <f t="shared" si="191"/>
        <v>-0.18310000000000048</v>
      </c>
      <c r="J922" s="7">
        <f t="shared" si="192"/>
        <v>3.3525610000000178E-2</v>
      </c>
      <c r="K922" s="7">
        <f t="shared" si="193"/>
        <v>0.18310000000000048</v>
      </c>
      <c r="L922" s="25">
        <f t="shared" si="194"/>
        <v>4.1074072412400846E-2</v>
      </c>
      <c r="M922" s="7">
        <f t="shared" ca="1" si="183"/>
        <v>4.564633333333334</v>
      </c>
      <c r="N922" s="7">
        <f t="shared" ca="1" si="185"/>
        <v>-0.10683333333333422</v>
      </c>
      <c r="O922" s="7">
        <f t="shared" ca="1" si="186"/>
        <v>1.1413361111111301E-2</v>
      </c>
      <c r="P922" s="7">
        <f t="shared" ca="1" si="187"/>
        <v>0.10683333333333422</v>
      </c>
      <c r="Q922" s="25">
        <f t="shared" ca="1" si="188"/>
        <v>2.3965483721417342E-2</v>
      </c>
      <c r="R922" s="26">
        <f t="shared" ca="1" si="184"/>
        <v>-0.10628526603001452</v>
      </c>
      <c r="S922" s="27">
        <f t="shared" ca="1" si="195"/>
        <v>1</v>
      </c>
    </row>
    <row r="923" spans="5:19" x14ac:dyDescent="0.3">
      <c r="E923" s="24">
        <f t="shared" si="189"/>
        <v>922</v>
      </c>
      <c r="F923" s="108">
        <v>44802</v>
      </c>
      <c r="G923" s="109">
        <v>4.4028999999999998</v>
      </c>
      <c r="H923" s="28">
        <f t="shared" si="190"/>
        <v>4.4577999999999998</v>
      </c>
      <c r="I923" s="7">
        <f t="shared" si="191"/>
        <v>-5.4899999999999949E-2</v>
      </c>
      <c r="J923" s="7">
        <f t="shared" si="192"/>
        <v>3.0140099999999945E-3</v>
      </c>
      <c r="K923" s="7">
        <f t="shared" si="193"/>
        <v>5.4899999999999949E-2</v>
      </c>
      <c r="L923" s="25">
        <f t="shared" si="194"/>
        <v>1.2469054486815496E-2</v>
      </c>
      <c r="M923" s="7">
        <f t="shared" ca="1" si="183"/>
        <v>4.5432666666666668</v>
      </c>
      <c r="N923" s="7">
        <f t="shared" ca="1" si="185"/>
        <v>-0.14036666666666697</v>
      </c>
      <c r="O923" s="7">
        <f t="shared" ca="1" si="186"/>
        <v>1.9702801111111196E-2</v>
      </c>
      <c r="P923" s="7">
        <f t="shared" ca="1" si="187"/>
        <v>0.14036666666666697</v>
      </c>
      <c r="Q923" s="25">
        <f t="shared" ca="1" si="188"/>
        <v>3.1880503001809488E-2</v>
      </c>
      <c r="R923" s="26">
        <f t="shared" ca="1" si="184"/>
        <v>-0.13981859936334728</v>
      </c>
      <c r="S923" s="27">
        <f t="shared" ca="1" si="195"/>
        <v>0</v>
      </c>
    </row>
    <row r="924" spans="5:19" x14ac:dyDescent="0.3">
      <c r="E924" s="24">
        <f t="shared" si="189"/>
        <v>923</v>
      </c>
      <c r="F924" s="108">
        <v>44803</v>
      </c>
      <c r="G924" s="109">
        <v>4.4120999999999997</v>
      </c>
      <c r="H924" s="28">
        <f t="shared" si="190"/>
        <v>4.4028999999999998</v>
      </c>
      <c r="I924" s="7">
        <f t="shared" si="191"/>
        <v>9.1999999999998749E-3</v>
      </c>
      <c r="J924" s="7">
        <f t="shared" si="192"/>
        <v>8.4639999999997699E-5</v>
      </c>
      <c r="K924" s="7">
        <f t="shared" si="193"/>
        <v>9.1999999999998749E-3</v>
      </c>
      <c r="L924" s="25">
        <f t="shared" si="194"/>
        <v>2.0851748600439418E-3</v>
      </c>
      <c r="M924" s="7">
        <f t="shared" ca="1" si="183"/>
        <v>4.5005333333333333</v>
      </c>
      <c r="N924" s="7">
        <f t="shared" ca="1" si="185"/>
        <v>-8.8433333333333586E-2</v>
      </c>
      <c r="O924" s="7">
        <f t="shared" ca="1" si="186"/>
        <v>7.8204544444444891E-3</v>
      </c>
      <c r="P924" s="7">
        <f t="shared" ca="1" si="187"/>
        <v>8.8433333333333586E-2</v>
      </c>
      <c r="Q924" s="25">
        <f t="shared" ca="1" si="188"/>
        <v>2.0043365593103872E-2</v>
      </c>
      <c r="R924" s="26">
        <f t="shared" ca="1" si="184"/>
        <v>-8.7885266030013884E-2</v>
      </c>
      <c r="S924" s="27">
        <f t="shared" ca="1" si="195"/>
        <v>0</v>
      </c>
    </row>
    <row r="925" spans="5:19" x14ac:dyDescent="0.3">
      <c r="E925" s="24">
        <f t="shared" si="189"/>
        <v>924</v>
      </c>
      <c r="F925" s="108">
        <v>44804</v>
      </c>
      <c r="G925" s="109">
        <v>4.6226000000000003</v>
      </c>
      <c r="H925" s="28">
        <f t="shared" si="190"/>
        <v>4.4120999999999997</v>
      </c>
      <c r="I925" s="7">
        <f t="shared" si="191"/>
        <v>0.21050000000000058</v>
      </c>
      <c r="J925" s="7">
        <f t="shared" si="192"/>
        <v>4.4310250000000245E-2</v>
      </c>
      <c r="K925" s="7">
        <f t="shared" si="193"/>
        <v>0.21050000000000058</v>
      </c>
      <c r="L925" s="25">
        <f t="shared" si="194"/>
        <v>4.5537143598840604E-2</v>
      </c>
      <c r="M925" s="7">
        <f t="shared" ca="1" si="183"/>
        <v>4.424266666666667</v>
      </c>
      <c r="N925" s="7">
        <f t="shared" ca="1" si="185"/>
        <v>0.19833333333333325</v>
      </c>
      <c r="O925" s="7">
        <f t="shared" ca="1" si="186"/>
        <v>3.9336111111111079E-2</v>
      </c>
      <c r="P925" s="7">
        <f t="shared" ca="1" si="187"/>
        <v>0.19833333333333325</v>
      </c>
      <c r="Q925" s="25">
        <f t="shared" ca="1" si="188"/>
        <v>4.2905147175471219E-2</v>
      </c>
      <c r="R925" s="26">
        <f t="shared" ca="1" si="184"/>
        <v>0.19888140063665294</v>
      </c>
      <c r="S925" s="27">
        <f t="shared" ca="1" si="195"/>
        <v>1</v>
      </c>
    </row>
    <row r="926" spans="5:19" x14ac:dyDescent="0.3">
      <c r="E926" s="24">
        <f t="shared" si="189"/>
        <v>925</v>
      </c>
      <c r="F926" s="108">
        <v>44805</v>
      </c>
      <c r="G926" s="109">
        <v>4.5585000000000004</v>
      </c>
      <c r="H926" s="28">
        <f t="shared" si="190"/>
        <v>4.6226000000000003</v>
      </c>
      <c r="I926" s="7">
        <f t="shared" si="191"/>
        <v>-6.4099999999999824E-2</v>
      </c>
      <c r="J926" s="7">
        <f t="shared" si="192"/>
        <v>4.1088099999999775E-3</v>
      </c>
      <c r="K926" s="7">
        <f t="shared" si="193"/>
        <v>6.4099999999999824E-2</v>
      </c>
      <c r="L926" s="25">
        <f t="shared" si="194"/>
        <v>1.4061643084347882E-2</v>
      </c>
      <c r="M926" s="7">
        <f t="shared" ca="1" si="183"/>
        <v>4.4791999999999996</v>
      </c>
      <c r="N926" s="7">
        <f t="shared" ca="1" si="185"/>
        <v>7.9300000000000814E-2</v>
      </c>
      <c r="O926" s="7">
        <f t="shared" ca="1" si="186"/>
        <v>6.2884900000001291E-3</v>
      </c>
      <c r="P926" s="7">
        <f t="shared" ca="1" si="187"/>
        <v>7.9300000000000814E-2</v>
      </c>
      <c r="Q926" s="25">
        <f t="shared" ca="1" si="188"/>
        <v>1.7396073269716091E-2</v>
      </c>
      <c r="R926" s="26">
        <f t="shared" ca="1" si="184"/>
        <v>7.9848067303320516E-2</v>
      </c>
      <c r="S926" s="27">
        <f t="shared" ca="1" si="195"/>
        <v>0</v>
      </c>
    </row>
    <row r="927" spans="5:19" x14ac:dyDescent="0.3">
      <c r="E927" s="24">
        <f t="shared" si="189"/>
        <v>926</v>
      </c>
      <c r="F927" s="108">
        <v>44806</v>
      </c>
      <c r="G927" s="109">
        <v>4.5128000000000004</v>
      </c>
      <c r="H927" s="28">
        <f t="shared" si="190"/>
        <v>4.5585000000000004</v>
      </c>
      <c r="I927" s="7">
        <f t="shared" si="191"/>
        <v>-4.5700000000000074E-2</v>
      </c>
      <c r="J927" s="7">
        <f t="shared" si="192"/>
        <v>2.0884900000000066E-3</v>
      </c>
      <c r="K927" s="7">
        <f t="shared" si="193"/>
        <v>4.5700000000000074E-2</v>
      </c>
      <c r="L927" s="25">
        <f t="shared" si="194"/>
        <v>1.0126750576138998E-2</v>
      </c>
      <c r="M927" s="7">
        <f t="shared" ca="1" si="183"/>
        <v>4.5310666666666668</v>
      </c>
      <c r="N927" s="7">
        <f t="shared" ca="1" si="185"/>
        <v>-1.8266666666666431E-2</v>
      </c>
      <c r="O927" s="7">
        <f t="shared" ca="1" si="186"/>
        <v>3.3367111111110253E-4</v>
      </c>
      <c r="P927" s="7">
        <f t="shared" ca="1" si="187"/>
        <v>1.8266666666666431E-2</v>
      </c>
      <c r="Q927" s="25">
        <f t="shared" ca="1" si="188"/>
        <v>4.0477456715711816E-3</v>
      </c>
      <c r="R927" s="26">
        <f t="shared" ca="1" si="184"/>
        <v>-1.7718599363346729E-2</v>
      </c>
      <c r="S927" s="27">
        <f t="shared" ca="1" si="195"/>
        <v>1</v>
      </c>
    </row>
    <row r="928" spans="5:19" x14ac:dyDescent="0.3">
      <c r="E928" s="24">
        <f t="shared" si="189"/>
        <v>927</v>
      </c>
      <c r="F928" s="108">
        <v>44810</v>
      </c>
      <c r="G928" s="109">
        <v>4.5035999999999996</v>
      </c>
      <c r="H928" s="28">
        <f t="shared" si="190"/>
        <v>4.5128000000000004</v>
      </c>
      <c r="I928" s="7">
        <f t="shared" si="191"/>
        <v>-9.2000000000007631E-3</v>
      </c>
      <c r="J928" s="7">
        <f t="shared" si="192"/>
        <v>8.4640000000014043E-5</v>
      </c>
      <c r="K928" s="7">
        <f t="shared" si="193"/>
        <v>9.2000000000007631E-3</v>
      </c>
      <c r="L928" s="25">
        <f t="shared" si="194"/>
        <v>2.0428101962875842E-3</v>
      </c>
      <c r="M928" s="7">
        <f t="shared" ca="1" si="183"/>
        <v>4.564633333333334</v>
      </c>
      <c r="N928" s="7">
        <f t="shared" ca="1" si="185"/>
        <v>-6.1033333333334383E-2</v>
      </c>
      <c r="O928" s="7">
        <f t="shared" ca="1" si="186"/>
        <v>3.7250677777779058E-3</v>
      </c>
      <c r="P928" s="7">
        <f t="shared" ca="1" si="187"/>
        <v>6.1033333333334383E-2</v>
      </c>
      <c r="Q928" s="25">
        <f t="shared" ca="1" si="188"/>
        <v>1.3552121265950437E-2</v>
      </c>
      <c r="R928" s="26">
        <f t="shared" ca="1" si="184"/>
        <v>-6.0485266030014681E-2</v>
      </c>
      <c r="S928" s="27">
        <f t="shared" ca="1" si="195"/>
        <v>0</v>
      </c>
    </row>
    <row r="929" spans="5:19" x14ac:dyDescent="0.3">
      <c r="E929" s="24">
        <f t="shared" si="189"/>
        <v>928</v>
      </c>
      <c r="F929" s="108">
        <v>44811</v>
      </c>
      <c r="G929" s="109">
        <v>4.5768000000000004</v>
      </c>
      <c r="H929" s="28">
        <f t="shared" si="190"/>
        <v>4.5035999999999996</v>
      </c>
      <c r="I929" s="7">
        <f t="shared" si="191"/>
        <v>7.320000000000082E-2</v>
      </c>
      <c r="J929" s="7">
        <f t="shared" si="192"/>
        <v>5.3582400000001199E-3</v>
      </c>
      <c r="K929" s="7">
        <f t="shared" si="193"/>
        <v>7.320000000000082E-2</v>
      </c>
      <c r="L929" s="25">
        <f t="shared" si="194"/>
        <v>1.5993707393812447E-2</v>
      </c>
      <c r="M929" s="7">
        <f t="shared" ca="1" si="183"/>
        <v>4.5249666666666668</v>
      </c>
      <c r="N929" s="7">
        <f t="shared" ca="1" si="185"/>
        <v>5.183333333333362E-2</v>
      </c>
      <c r="O929" s="7">
        <f t="shared" ca="1" si="186"/>
        <v>2.6866944444444742E-3</v>
      </c>
      <c r="P929" s="7">
        <f t="shared" ca="1" si="187"/>
        <v>5.183333333333362E-2</v>
      </c>
      <c r="Q929" s="25">
        <f t="shared" ca="1" si="188"/>
        <v>1.1325234516110299E-2</v>
      </c>
      <c r="R929" s="26">
        <f t="shared" ca="1" si="184"/>
        <v>5.2381400636653322E-2</v>
      </c>
      <c r="S929" s="27">
        <f t="shared" ca="1" si="195"/>
        <v>1</v>
      </c>
    </row>
    <row r="930" spans="5:19" x14ac:dyDescent="0.3">
      <c r="E930" s="24">
        <f t="shared" si="189"/>
        <v>929</v>
      </c>
      <c r="F930" s="108">
        <v>44812</v>
      </c>
      <c r="G930" s="109">
        <v>4.5768000000000004</v>
      </c>
      <c r="H930" s="28">
        <f t="shared" si="190"/>
        <v>4.5768000000000004</v>
      </c>
      <c r="I930" s="7">
        <f t="shared" si="191"/>
        <v>0</v>
      </c>
      <c r="J930" s="7">
        <f t="shared" si="192"/>
        <v>0</v>
      </c>
      <c r="K930" s="7">
        <f t="shared" si="193"/>
        <v>0</v>
      </c>
      <c r="L930" s="25">
        <f t="shared" si="194"/>
        <v>0</v>
      </c>
      <c r="M930" s="7">
        <f t="shared" ca="1" si="183"/>
        <v>4.5310666666666668</v>
      </c>
      <c r="N930" s="7">
        <f t="shared" ca="1" si="185"/>
        <v>4.5733333333333626E-2</v>
      </c>
      <c r="O930" s="7">
        <f t="shared" ca="1" si="186"/>
        <v>2.0915377777778045E-3</v>
      </c>
      <c r="P930" s="7">
        <f t="shared" ca="1" si="187"/>
        <v>4.5733333333333626E-2</v>
      </c>
      <c r="Q930" s="25">
        <f t="shared" ca="1" si="188"/>
        <v>9.992425566625945E-3</v>
      </c>
      <c r="R930" s="26">
        <f t="shared" ca="1" si="184"/>
        <v>4.6281400636653328E-2</v>
      </c>
      <c r="S930" s="27">
        <f t="shared" ca="1" si="195"/>
        <v>0</v>
      </c>
    </row>
    <row r="931" spans="5:19" x14ac:dyDescent="0.3">
      <c r="E931" s="24">
        <f t="shared" si="189"/>
        <v>930</v>
      </c>
      <c r="F931" s="108">
        <v>44813</v>
      </c>
      <c r="G931" s="109">
        <v>4.6409000000000002</v>
      </c>
      <c r="H931" s="28">
        <f t="shared" si="190"/>
        <v>4.5768000000000004</v>
      </c>
      <c r="I931" s="7">
        <f t="shared" si="191"/>
        <v>6.4099999999999824E-2</v>
      </c>
      <c r="J931" s="7">
        <f t="shared" si="192"/>
        <v>4.1088099999999775E-3</v>
      </c>
      <c r="K931" s="7">
        <f t="shared" si="193"/>
        <v>6.4099999999999824E-2</v>
      </c>
      <c r="L931" s="25">
        <f t="shared" si="194"/>
        <v>1.3811976125320482E-2</v>
      </c>
      <c r="M931" s="7">
        <f t="shared" ca="1" si="183"/>
        <v>4.5524000000000004</v>
      </c>
      <c r="N931" s="7">
        <f t="shared" ca="1" si="185"/>
        <v>8.8499999999999801E-2</v>
      </c>
      <c r="O931" s="7">
        <f t="shared" ca="1" si="186"/>
        <v>7.8322499999999642E-3</v>
      </c>
      <c r="P931" s="7">
        <f t="shared" ca="1" si="187"/>
        <v>8.8499999999999801E-2</v>
      </c>
      <c r="Q931" s="25">
        <f t="shared" ca="1" si="188"/>
        <v>1.9069577021698335E-2</v>
      </c>
      <c r="R931" s="26">
        <f t="shared" ca="1" si="184"/>
        <v>8.9048067303319503E-2</v>
      </c>
      <c r="S931" s="27">
        <f t="shared" ca="1" si="195"/>
        <v>0</v>
      </c>
    </row>
    <row r="932" spans="5:19" x14ac:dyDescent="0.3">
      <c r="E932" s="24">
        <f t="shared" si="189"/>
        <v>931</v>
      </c>
      <c r="F932" s="108">
        <v>44816</v>
      </c>
      <c r="G932" s="109">
        <v>4.6958000000000002</v>
      </c>
      <c r="H932" s="28">
        <f t="shared" si="190"/>
        <v>4.6409000000000002</v>
      </c>
      <c r="I932" s="7">
        <f t="shared" si="191"/>
        <v>5.4899999999999949E-2</v>
      </c>
      <c r="J932" s="7">
        <f t="shared" si="192"/>
        <v>3.0140099999999945E-3</v>
      </c>
      <c r="K932" s="7">
        <f t="shared" si="193"/>
        <v>5.4899999999999949E-2</v>
      </c>
      <c r="L932" s="25">
        <f t="shared" si="194"/>
        <v>1.1691298607266056E-2</v>
      </c>
      <c r="M932" s="7">
        <f t="shared" ca="1" si="183"/>
        <v>4.5981666666666667</v>
      </c>
      <c r="N932" s="7">
        <f t="shared" ca="1" si="185"/>
        <v>9.7633333333333461E-2</v>
      </c>
      <c r="O932" s="7">
        <f t="shared" ca="1" si="186"/>
        <v>9.5322677777778028E-3</v>
      </c>
      <c r="P932" s="7">
        <f t="shared" ca="1" si="187"/>
        <v>9.7633333333333461E-2</v>
      </c>
      <c r="Q932" s="25">
        <f t="shared" ca="1" si="188"/>
        <v>2.0791629399321405E-2</v>
      </c>
      <c r="R932" s="26">
        <f t="shared" ca="1" si="184"/>
        <v>9.8181400636653163E-2</v>
      </c>
      <c r="S932" s="27">
        <f t="shared" ca="1" si="195"/>
        <v>0</v>
      </c>
    </row>
    <row r="933" spans="5:19" x14ac:dyDescent="0.3">
      <c r="E933" s="24">
        <f t="shared" si="189"/>
        <v>932</v>
      </c>
      <c r="F933" s="108">
        <v>44817</v>
      </c>
      <c r="G933" s="109">
        <v>4.5401999999999996</v>
      </c>
      <c r="H933" s="28">
        <f t="shared" si="190"/>
        <v>4.6958000000000002</v>
      </c>
      <c r="I933" s="7">
        <f t="shared" si="191"/>
        <v>-0.15560000000000063</v>
      </c>
      <c r="J933" s="7">
        <f t="shared" si="192"/>
        <v>2.4211360000000196E-2</v>
      </c>
      <c r="K933" s="7">
        <f t="shared" si="193"/>
        <v>0.15560000000000063</v>
      </c>
      <c r="L933" s="25">
        <f t="shared" si="194"/>
        <v>3.4271617990397039E-2</v>
      </c>
      <c r="M933" s="7">
        <f t="shared" ca="1" si="183"/>
        <v>4.6378333333333339</v>
      </c>
      <c r="N933" s="7">
        <f t="shared" ca="1" si="185"/>
        <v>-9.7633333333334349E-2</v>
      </c>
      <c r="O933" s="7">
        <f t="shared" ca="1" si="186"/>
        <v>9.5322677777779762E-3</v>
      </c>
      <c r="P933" s="7">
        <f t="shared" ca="1" si="187"/>
        <v>9.7633333333334349E-2</v>
      </c>
      <c r="Q933" s="25">
        <f t="shared" ca="1" si="188"/>
        <v>2.1504192179493054E-2</v>
      </c>
      <c r="R933" s="26">
        <f t="shared" ca="1" si="184"/>
        <v>-9.7085266030014647E-2</v>
      </c>
      <c r="S933" s="27">
        <f t="shared" ca="1" si="195"/>
        <v>1</v>
      </c>
    </row>
    <row r="934" spans="5:19" x14ac:dyDescent="0.3">
      <c r="E934" s="24">
        <f t="shared" si="189"/>
        <v>933</v>
      </c>
      <c r="F934" s="108">
        <v>44818</v>
      </c>
      <c r="G934" s="109">
        <v>4.5218999999999996</v>
      </c>
      <c r="H934" s="28">
        <f t="shared" si="190"/>
        <v>4.5401999999999996</v>
      </c>
      <c r="I934" s="7">
        <f t="shared" si="191"/>
        <v>-1.8299999999999983E-2</v>
      </c>
      <c r="J934" s="7">
        <f t="shared" si="192"/>
        <v>3.3488999999999936E-4</v>
      </c>
      <c r="K934" s="7">
        <f t="shared" si="193"/>
        <v>1.8299999999999983E-2</v>
      </c>
      <c r="L934" s="25">
        <f t="shared" si="194"/>
        <v>4.046971405824982E-3</v>
      </c>
      <c r="M934" s="7">
        <f t="shared" ca="1" si="183"/>
        <v>4.625633333333333</v>
      </c>
      <c r="N934" s="7">
        <f t="shared" ca="1" si="185"/>
        <v>-0.10373333333333346</v>
      </c>
      <c r="O934" s="7">
        <f t="shared" ca="1" si="186"/>
        <v>1.0760604444444469E-2</v>
      </c>
      <c r="P934" s="7">
        <f t="shared" ca="1" si="187"/>
        <v>0.10373333333333346</v>
      </c>
      <c r="Q934" s="25">
        <f t="shared" ca="1" si="188"/>
        <v>2.2940209498956959E-2</v>
      </c>
      <c r="R934" s="26">
        <f t="shared" ca="1" si="184"/>
        <v>-0.10318526603001375</v>
      </c>
      <c r="S934" s="27">
        <f t="shared" ca="1" si="195"/>
        <v>0</v>
      </c>
    </row>
    <row r="935" spans="5:19" x14ac:dyDescent="0.3">
      <c r="E935" s="24">
        <f t="shared" si="189"/>
        <v>934</v>
      </c>
      <c r="F935" s="108">
        <v>44819</v>
      </c>
      <c r="G935" s="109">
        <v>4.4577999999999998</v>
      </c>
      <c r="H935" s="28">
        <f t="shared" si="190"/>
        <v>4.5218999999999996</v>
      </c>
      <c r="I935" s="7">
        <f t="shared" si="191"/>
        <v>-6.4099999999999824E-2</v>
      </c>
      <c r="J935" s="7">
        <f t="shared" si="192"/>
        <v>4.1088099999999775E-3</v>
      </c>
      <c r="K935" s="7">
        <f t="shared" si="193"/>
        <v>6.4099999999999824E-2</v>
      </c>
      <c r="L935" s="25">
        <f t="shared" si="194"/>
        <v>1.4379290232850245E-2</v>
      </c>
      <c r="M935" s="7">
        <f t="shared" ca="1" si="183"/>
        <v>4.5859666666666667</v>
      </c>
      <c r="N935" s="7">
        <f t="shared" ca="1" si="185"/>
        <v>-0.12816666666666698</v>
      </c>
      <c r="O935" s="7">
        <f t="shared" ca="1" si="186"/>
        <v>1.6426694444444525E-2</v>
      </c>
      <c r="P935" s="7">
        <f t="shared" ca="1" si="187"/>
        <v>0.12816666666666698</v>
      </c>
      <c r="Q935" s="25">
        <f t="shared" ca="1" si="188"/>
        <v>2.8751102935678358E-2</v>
      </c>
      <c r="R935" s="26">
        <f t="shared" ca="1" si="184"/>
        <v>-0.1276185993633473</v>
      </c>
      <c r="S935" s="27">
        <f t="shared" ca="1" si="195"/>
        <v>0</v>
      </c>
    </row>
    <row r="936" spans="5:19" x14ac:dyDescent="0.3">
      <c r="E936" s="24">
        <f t="shared" si="189"/>
        <v>935</v>
      </c>
      <c r="F936" s="108">
        <v>44820</v>
      </c>
      <c r="G936" s="109">
        <v>4.2381000000000002</v>
      </c>
      <c r="H936" s="28">
        <f t="shared" si="190"/>
        <v>4.4577999999999998</v>
      </c>
      <c r="I936" s="7">
        <f t="shared" si="191"/>
        <v>-0.21969999999999956</v>
      </c>
      <c r="J936" s="7">
        <f t="shared" si="192"/>
        <v>4.8268089999999805E-2</v>
      </c>
      <c r="K936" s="7">
        <f t="shared" si="193"/>
        <v>0.21969999999999956</v>
      </c>
      <c r="L936" s="25">
        <f t="shared" si="194"/>
        <v>5.1839267596328439E-2</v>
      </c>
      <c r="M936" s="7">
        <f t="shared" ca="1" si="183"/>
        <v>4.5066333333333333</v>
      </c>
      <c r="N936" s="7">
        <f t="shared" ca="1" si="185"/>
        <v>-0.26853333333333307</v>
      </c>
      <c r="O936" s="7">
        <f t="shared" ca="1" si="186"/>
        <v>7.2110151111110965E-2</v>
      </c>
      <c r="P936" s="7">
        <f t="shared" ca="1" si="187"/>
        <v>0.26853333333333307</v>
      </c>
      <c r="Q936" s="25">
        <f t="shared" ca="1" si="188"/>
        <v>6.3361726559857737E-2</v>
      </c>
      <c r="R936" s="26">
        <f t="shared" ca="1" si="184"/>
        <v>-0.26798526603001338</v>
      </c>
      <c r="S936" s="27">
        <f t="shared" ca="1" si="195"/>
        <v>0</v>
      </c>
    </row>
    <row r="937" spans="5:19" x14ac:dyDescent="0.3">
      <c r="E937" s="24">
        <f t="shared" si="189"/>
        <v>936</v>
      </c>
      <c r="F937" s="108">
        <v>44823</v>
      </c>
      <c r="G937" s="109">
        <v>4.2839</v>
      </c>
      <c r="H937" s="28">
        <f t="shared" si="190"/>
        <v>4.2381000000000002</v>
      </c>
      <c r="I937" s="7">
        <f t="shared" si="191"/>
        <v>4.5799999999999841E-2</v>
      </c>
      <c r="J937" s="7">
        <f t="shared" si="192"/>
        <v>2.0976399999999853E-3</v>
      </c>
      <c r="K937" s="7">
        <f t="shared" si="193"/>
        <v>4.5799999999999841E-2</v>
      </c>
      <c r="L937" s="25">
        <f t="shared" si="194"/>
        <v>1.0691192604869358E-2</v>
      </c>
      <c r="M937" s="7">
        <f t="shared" ca="1" si="183"/>
        <v>4.4059333333333335</v>
      </c>
      <c r="N937" s="7">
        <f t="shared" ca="1" si="185"/>
        <v>-0.12203333333333344</v>
      </c>
      <c r="O937" s="7">
        <f t="shared" ca="1" si="186"/>
        <v>1.489213444444447E-2</v>
      </c>
      <c r="P937" s="7">
        <f t="shared" ca="1" si="187"/>
        <v>0.12203333333333344</v>
      </c>
      <c r="Q937" s="25">
        <f t="shared" ca="1" si="188"/>
        <v>2.8486503731023936E-2</v>
      </c>
      <c r="R937" s="26">
        <f t="shared" ca="1" si="184"/>
        <v>-0.12148526603001374</v>
      </c>
      <c r="S937" s="27">
        <f t="shared" ca="1" si="195"/>
        <v>0</v>
      </c>
    </row>
    <row r="938" spans="5:19" x14ac:dyDescent="0.3">
      <c r="E938" s="24">
        <f t="shared" si="189"/>
        <v>937</v>
      </c>
      <c r="F938" s="108">
        <v>44824</v>
      </c>
      <c r="G938" s="109">
        <v>4.2015000000000002</v>
      </c>
      <c r="H938" s="28">
        <f t="shared" si="190"/>
        <v>4.2839</v>
      </c>
      <c r="I938" s="7">
        <f t="shared" si="191"/>
        <v>-8.2399999999999807E-2</v>
      </c>
      <c r="J938" s="7">
        <f t="shared" si="192"/>
        <v>6.7897599999999685E-3</v>
      </c>
      <c r="K938" s="7">
        <f t="shared" si="193"/>
        <v>8.2399999999999807E-2</v>
      </c>
      <c r="L938" s="25">
        <f t="shared" si="194"/>
        <v>1.9612043317862621E-2</v>
      </c>
      <c r="M938" s="7">
        <f t="shared" ca="1" si="183"/>
        <v>4.3266</v>
      </c>
      <c r="N938" s="7">
        <f t="shared" ca="1" si="185"/>
        <v>-0.12509999999999977</v>
      </c>
      <c r="O938" s="7">
        <f t="shared" ca="1" si="186"/>
        <v>1.5650009999999943E-2</v>
      </c>
      <c r="P938" s="7">
        <f t="shared" ca="1" si="187"/>
        <v>0.12509999999999977</v>
      </c>
      <c r="Q938" s="25">
        <f t="shared" ca="1" si="188"/>
        <v>2.9775080328454065E-2</v>
      </c>
      <c r="R938" s="26">
        <f t="shared" ca="1" si="184"/>
        <v>-0.12455193269668006</v>
      </c>
      <c r="S938" s="27">
        <f t="shared" ca="1" si="195"/>
        <v>0</v>
      </c>
    </row>
    <row r="939" spans="5:19" x14ac:dyDescent="0.3">
      <c r="E939" s="24">
        <f t="shared" si="189"/>
        <v>938</v>
      </c>
      <c r="F939" s="108">
        <v>44825</v>
      </c>
      <c r="G939" s="109">
        <v>4.1191000000000004</v>
      </c>
      <c r="H939" s="28">
        <f t="shared" si="190"/>
        <v>4.2015000000000002</v>
      </c>
      <c r="I939" s="7">
        <f t="shared" si="191"/>
        <v>-8.2399999999999807E-2</v>
      </c>
      <c r="J939" s="7">
        <f t="shared" si="192"/>
        <v>6.7897599999999685E-3</v>
      </c>
      <c r="K939" s="7">
        <f t="shared" si="193"/>
        <v>8.2399999999999807E-2</v>
      </c>
      <c r="L939" s="25">
        <f t="shared" si="194"/>
        <v>2.000436988662567E-2</v>
      </c>
      <c r="M939" s="7">
        <f t="shared" ca="1" si="183"/>
        <v>4.2411666666666674</v>
      </c>
      <c r="N939" s="7">
        <f t="shared" ca="1" si="185"/>
        <v>-0.12206666666666699</v>
      </c>
      <c r="O939" s="7">
        <f t="shared" ca="1" si="186"/>
        <v>1.4900271111111189E-2</v>
      </c>
      <c r="P939" s="7">
        <f t="shared" ca="1" si="187"/>
        <v>0.12206666666666699</v>
      </c>
      <c r="Q939" s="25">
        <f t="shared" ca="1" si="188"/>
        <v>2.9634305228488499E-2</v>
      </c>
      <c r="R939" s="26">
        <f t="shared" ca="1" si="184"/>
        <v>-0.12151859936334729</v>
      </c>
      <c r="S939" s="27">
        <f t="shared" ca="1" si="195"/>
        <v>0</v>
      </c>
    </row>
    <row r="940" spans="5:19" x14ac:dyDescent="0.3">
      <c r="E940" s="24">
        <f t="shared" si="189"/>
        <v>939</v>
      </c>
      <c r="F940" s="108">
        <v>44826</v>
      </c>
      <c r="G940" s="109">
        <v>4.0641999999999996</v>
      </c>
      <c r="H940" s="28">
        <f t="shared" si="190"/>
        <v>4.1191000000000004</v>
      </c>
      <c r="I940" s="7">
        <f t="shared" si="191"/>
        <v>-5.4900000000000837E-2</v>
      </c>
      <c r="J940" s="7">
        <f t="shared" si="192"/>
        <v>3.0140100000000921E-3</v>
      </c>
      <c r="K940" s="7">
        <f t="shared" si="193"/>
        <v>5.4900000000000837E-2</v>
      </c>
      <c r="L940" s="25">
        <f t="shared" si="194"/>
        <v>1.3508193494414853E-2</v>
      </c>
      <c r="M940" s="7">
        <f t="shared" ca="1" si="183"/>
        <v>4.2015000000000002</v>
      </c>
      <c r="N940" s="7">
        <f t="shared" ca="1" si="185"/>
        <v>-0.13730000000000064</v>
      </c>
      <c r="O940" s="7">
        <f t="shared" ca="1" si="186"/>
        <v>1.8851290000000177E-2</v>
      </c>
      <c r="P940" s="7">
        <f t="shared" ca="1" si="187"/>
        <v>0.13730000000000064</v>
      </c>
      <c r="Q940" s="25">
        <f t="shared" ca="1" si="188"/>
        <v>3.3782786280202905E-2</v>
      </c>
      <c r="R940" s="26">
        <f t="shared" ca="1" si="184"/>
        <v>-0.13675193269668096</v>
      </c>
      <c r="S940" s="27">
        <f t="shared" ca="1" si="195"/>
        <v>0</v>
      </c>
    </row>
    <row r="941" spans="5:19" x14ac:dyDescent="0.3">
      <c r="E941" s="24">
        <f t="shared" si="189"/>
        <v>940</v>
      </c>
      <c r="F941" s="108">
        <v>44827</v>
      </c>
      <c r="G941" s="109">
        <v>3.8995000000000002</v>
      </c>
      <c r="H941" s="28">
        <f t="shared" si="190"/>
        <v>4.0641999999999996</v>
      </c>
      <c r="I941" s="7">
        <f t="shared" si="191"/>
        <v>-0.1646999999999994</v>
      </c>
      <c r="J941" s="7">
        <f t="shared" si="192"/>
        <v>2.7126089999999804E-2</v>
      </c>
      <c r="K941" s="7">
        <f t="shared" si="193"/>
        <v>0.1646999999999994</v>
      </c>
      <c r="L941" s="25">
        <f t="shared" si="194"/>
        <v>4.2236184126169869E-2</v>
      </c>
      <c r="M941" s="7">
        <f t="shared" ca="1" si="183"/>
        <v>4.1282666666666668</v>
      </c>
      <c r="N941" s="7">
        <f t="shared" ca="1" si="185"/>
        <v>-0.22876666666666656</v>
      </c>
      <c r="O941" s="7">
        <f t="shared" ca="1" si="186"/>
        <v>5.2334187777777728E-2</v>
      </c>
      <c r="P941" s="7">
        <f t="shared" ca="1" si="187"/>
        <v>0.22876666666666656</v>
      </c>
      <c r="Q941" s="25">
        <f t="shared" ca="1" si="188"/>
        <v>5.8665640894131697E-2</v>
      </c>
      <c r="R941" s="26">
        <f t="shared" ca="1" si="184"/>
        <v>-0.22821859936334687</v>
      </c>
      <c r="S941" s="27">
        <f t="shared" ca="1" si="195"/>
        <v>0</v>
      </c>
    </row>
    <row r="942" spans="5:19" x14ac:dyDescent="0.3">
      <c r="E942" s="24">
        <f t="shared" si="189"/>
        <v>941</v>
      </c>
      <c r="F942" s="108">
        <v>44830</v>
      </c>
      <c r="G942" s="109">
        <v>3.8811</v>
      </c>
      <c r="H942" s="28">
        <f t="shared" si="190"/>
        <v>3.8995000000000002</v>
      </c>
      <c r="I942" s="7">
        <f t="shared" si="191"/>
        <v>-1.8400000000000194E-2</v>
      </c>
      <c r="J942" s="7">
        <f t="shared" si="192"/>
        <v>3.3856000000000711E-4</v>
      </c>
      <c r="K942" s="7">
        <f t="shared" si="193"/>
        <v>1.8400000000000194E-2</v>
      </c>
      <c r="L942" s="25">
        <f t="shared" si="194"/>
        <v>4.7409239648553746E-3</v>
      </c>
      <c r="M942" s="7">
        <f t="shared" ca="1" si="183"/>
        <v>4.0275999999999996</v>
      </c>
      <c r="N942" s="7">
        <f t="shared" ca="1" si="185"/>
        <v>-0.14649999999999963</v>
      </c>
      <c r="O942" s="7">
        <f t="shared" ca="1" si="186"/>
        <v>2.1462249999999891E-2</v>
      </c>
      <c r="P942" s="7">
        <f t="shared" ca="1" si="187"/>
        <v>0.14649999999999963</v>
      </c>
      <c r="Q942" s="25">
        <f t="shared" ca="1" si="188"/>
        <v>3.774703048104909E-2</v>
      </c>
      <c r="R942" s="26">
        <f t="shared" ca="1" si="184"/>
        <v>-0.14595193269667994</v>
      </c>
      <c r="S942" s="27">
        <f t="shared" ca="1" si="195"/>
        <v>0</v>
      </c>
    </row>
    <row r="943" spans="5:19" x14ac:dyDescent="0.3">
      <c r="E943" s="24">
        <f t="shared" si="189"/>
        <v>942</v>
      </c>
      <c r="F943" s="108">
        <v>44831</v>
      </c>
      <c r="G943" s="109">
        <v>3.8628</v>
      </c>
      <c r="H943" s="28">
        <f t="shared" si="190"/>
        <v>3.8811</v>
      </c>
      <c r="I943" s="7">
        <f t="shared" si="191"/>
        <v>-1.8299999999999983E-2</v>
      </c>
      <c r="J943" s="7">
        <f t="shared" si="192"/>
        <v>3.3488999999999936E-4</v>
      </c>
      <c r="K943" s="7">
        <f t="shared" si="193"/>
        <v>1.8299999999999983E-2</v>
      </c>
      <c r="L943" s="25">
        <f t="shared" si="194"/>
        <v>4.7374961168064576E-3</v>
      </c>
      <c r="M943" s="7">
        <f t="shared" ca="1" si="183"/>
        <v>3.9482666666666666</v>
      </c>
      <c r="N943" s="7">
        <f t="shared" ca="1" si="185"/>
        <v>-8.546666666666658E-2</v>
      </c>
      <c r="O943" s="7">
        <f t="shared" ca="1" si="186"/>
        <v>7.3045511111110963E-3</v>
      </c>
      <c r="P943" s="7">
        <f t="shared" ca="1" si="187"/>
        <v>8.546666666666658E-2</v>
      </c>
      <c r="Q943" s="25">
        <f t="shared" ca="1" si="188"/>
        <v>2.2125573849711758E-2</v>
      </c>
      <c r="R943" s="26">
        <f t="shared" ca="1" si="184"/>
        <v>-8.4918599363346878E-2</v>
      </c>
      <c r="S943" s="27">
        <f t="shared" ca="1" si="195"/>
        <v>0</v>
      </c>
    </row>
    <row r="944" spans="5:19" x14ac:dyDescent="0.3">
      <c r="E944" s="24">
        <f t="shared" si="189"/>
        <v>943</v>
      </c>
      <c r="F944" s="108">
        <v>44832</v>
      </c>
      <c r="G944" s="109">
        <v>3.9910000000000001</v>
      </c>
      <c r="H944" s="28">
        <f t="shared" si="190"/>
        <v>3.8628</v>
      </c>
      <c r="I944" s="7">
        <f t="shared" si="191"/>
        <v>0.12820000000000009</v>
      </c>
      <c r="J944" s="7">
        <f t="shared" si="192"/>
        <v>1.6435240000000025E-2</v>
      </c>
      <c r="K944" s="7">
        <f t="shared" si="193"/>
        <v>0.12820000000000009</v>
      </c>
      <c r="L944" s="25">
        <f t="shared" si="194"/>
        <v>3.2122275119017815E-2</v>
      </c>
      <c r="M944" s="7">
        <f t="shared" ca="1" si="183"/>
        <v>3.8811333333333331</v>
      </c>
      <c r="N944" s="7">
        <f t="shared" ca="1" si="185"/>
        <v>0.109866666666667</v>
      </c>
      <c r="O944" s="7">
        <f t="shared" ca="1" si="186"/>
        <v>1.2070684444444518E-2</v>
      </c>
      <c r="P944" s="7">
        <f t="shared" ca="1" si="187"/>
        <v>0.109866666666667</v>
      </c>
      <c r="Q944" s="25">
        <f t="shared" ca="1" si="188"/>
        <v>2.7528606030234777E-2</v>
      </c>
      <c r="R944" s="26">
        <f t="shared" ca="1" si="184"/>
        <v>0.1104147339699867</v>
      </c>
      <c r="S944" s="27">
        <f t="shared" ca="1" si="195"/>
        <v>1</v>
      </c>
    </row>
    <row r="945" spans="5:19" x14ac:dyDescent="0.3">
      <c r="E945" s="24">
        <f t="shared" si="189"/>
        <v>944</v>
      </c>
      <c r="F945" s="108">
        <v>44833</v>
      </c>
      <c r="G945" s="109">
        <v>3.9178000000000002</v>
      </c>
      <c r="H945" s="28">
        <f t="shared" si="190"/>
        <v>3.9910000000000001</v>
      </c>
      <c r="I945" s="7">
        <f t="shared" si="191"/>
        <v>-7.3199999999999932E-2</v>
      </c>
      <c r="J945" s="7">
        <f t="shared" si="192"/>
        <v>5.3582399999999898E-3</v>
      </c>
      <c r="K945" s="7">
        <f t="shared" si="193"/>
        <v>7.3199999999999932E-2</v>
      </c>
      <c r="L945" s="25">
        <f t="shared" si="194"/>
        <v>1.8683955281025046E-2</v>
      </c>
      <c r="M945" s="7">
        <f t="shared" ca="1" si="183"/>
        <v>3.9116333333333331</v>
      </c>
      <c r="N945" s="7">
        <f t="shared" ca="1" si="185"/>
        <v>6.1666666666670977E-3</v>
      </c>
      <c r="O945" s="7">
        <f t="shared" ca="1" si="186"/>
        <v>3.8027777777783097E-5</v>
      </c>
      <c r="P945" s="7">
        <f t="shared" ca="1" si="187"/>
        <v>6.1666666666670977E-3</v>
      </c>
      <c r="Q945" s="25">
        <f t="shared" ca="1" si="188"/>
        <v>1.5740126261338245E-3</v>
      </c>
      <c r="R945" s="26">
        <f t="shared" ca="1" si="184"/>
        <v>6.714733969986798E-3</v>
      </c>
      <c r="S945" s="27">
        <f t="shared" ca="1" si="195"/>
        <v>0</v>
      </c>
    </row>
    <row r="946" spans="5:19" x14ac:dyDescent="0.3">
      <c r="E946" s="24">
        <f t="shared" si="189"/>
        <v>945</v>
      </c>
      <c r="F946" s="108">
        <v>44834</v>
      </c>
      <c r="G946" s="109">
        <v>3.9085999999999999</v>
      </c>
      <c r="H946" s="28">
        <f t="shared" si="190"/>
        <v>3.9178000000000002</v>
      </c>
      <c r="I946" s="7">
        <f t="shared" si="191"/>
        <v>-9.200000000000319E-3</v>
      </c>
      <c r="J946" s="7">
        <f t="shared" si="192"/>
        <v>8.4640000000005871E-5</v>
      </c>
      <c r="K946" s="7">
        <f t="shared" si="193"/>
        <v>9.200000000000319E-3</v>
      </c>
      <c r="L946" s="25">
        <f t="shared" si="194"/>
        <v>2.3537839635675993E-3</v>
      </c>
      <c r="M946" s="7">
        <f t="shared" ca="1" si="183"/>
        <v>3.9238666666666666</v>
      </c>
      <c r="N946" s="7">
        <f t="shared" ca="1" si="185"/>
        <v>-1.5266666666666762E-2</v>
      </c>
      <c r="O946" s="7">
        <f t="shared" ca="1" si="186"/>
        <v>2.3307111111111402E-4</v>
      </c>
      <c r="P946" s="7">
        <f t="shared" ca="1" si="187"/>
        <v>1.5266666666666762E-2</v>
      </c>
      <c r="Q946" s="25">
        <f t="shared" ca="1" si="188"/>
        <v>3.9059168670794561E-3</v>
      </c>
      <c r="R946" s="26">
        <f t="shared" ca="1" si="184"/>
        <v>-1.4718599363347061E-2</v>
      </c>
      <c r="S946" s="27">
        <f t="shared" ca="1" si="195"/>
        <v>1</v>
      </c>
    </row>
    <row r="947" spans="5:19" x14ac:dyDescent="0.3">
      <c r="E947" s="24">
        <f t="shared" si="189"/>
        <v>946</v>
      </c>
      <c r="F947" s="108">
        <v>44837</v>
      </c>
      <c r="G947" s="109">
        <v>4.0185000000000004</v>
      </c>
      <c r="H947" s="28">
        <f t="shared" si="190"/>
        <v>3.9085999999999999</v>
      </c>
      <c r="I947" s="7">
        <f t="shared" si="191"/>
        <v>0.10990000000000055</v>
      </c>
      <c r="J947" s="7">
        <f t="shared" si="192"/>
        <v>1.2078010000000122E-2</v>
      </c>
      <c r="K947" s="7">
        <f t="shared" si="193"/>
        <v>0.10990000000000055</v>
      </c>
      <c r="L947" s="25">
        <f t="shared" si="194"/>
        <v>2.7348513126788737E-2</v>
      </c>
      <c r="M947" s="7">
        <f t="shared" ca="1" si="183"/>
        <v>3.9391333333333329</v>
      </c>
      <c r="N947" s="7">
        <f t="shared" ca="1" si="185"/>
        <v>7.9366666666667474E-2</v>
      </c>
      <c r="O947" s="7">
        <f t="shared" ca="1" si="186"/>
        <v>6.2990677777779057E-3</v>
      </c>
      <c r="P947" s="7">
        <f t="shared" ca="1" si="187"/>
        <v>7.9366666666667474E-2</v>
      </c>
      <c r="Q947" s="25">
        <f t="shared" ca="1" si="188"/>
        <v>1.9750321430052873E-2</v>
      </c>
      <c r="R947" s="26">
        <f t="shared" ca="1" si="184"/>
        <v>7.9914733969987176E-2</v>
      </c>
      <c r="S947" s="27">
        <f t="shared" ca="1" si="195"/>
        <v>1</v>
      </c>
    </row>
    <row r="948" spans="5:19" x14ac:dyDescent="0.3">
      <c r="E948" s="24">
        <f t="shared" si="189"/>
        <v>947</v>
      </c>
      <c r="F948" s="108">
        <v>44838</v>
      </c>
      <c r="G948" s="109">
        <v>4.2198000000000002</v>
      </c>
      <c r="H948" s="28">
        <f t="shared" si="190"/>
        <v>4.0185000000000004</v>
      </c>
      <c r="I948" s="7">
        <f t="shared" si="191"/>
        <v>0.20129999999999981</v>
      </c>
      <c r="J948" s="7">
        <f t="shared" si="192"/>
        <v>4.0521689999999923E-2</v>
      </c>
      <c r="K948" s="7">
        <f t="shared" si="193"/>
        <v>0.20129999999999981</v>
      </c>
      <c r="L948" s="25">
        <f t="shared" si="194"/>
        <v>4.7703682638987582E-2</v>
      </c>
      <c r="M948" s="7">
        <f t="shared" ca="1" si="183"/>
        <v>3.9482999999999997</v>
      </c>
      <c r="N948" s="7">
        <f t="shared" ca="1" si="185"/>
        <v>0.27150000000000052</v>
      </c>
      <c r="O948" s="7">
        <f t="shared" ca="1" si="186"/>
        <v>7.3712250000000284E-2</v>
      </c>
      <c r="P948" s="7">
        <f t="shared" ca="1" si="187"/>
        <v>0.27150000000000052</v>
      </c>
      <c r="Q948" s="25">
        <f t="shared" ca="1" si="188"/>
        <v>6.4339542158396254E-2</v>
      </c>
      <c r="R948" s="26">
        <f t="shared" ca="1" si="184"/>
        <v>0.27204806730332021</v>
      </c>
      <c r="S948" s="27">
        <f t="shared" ca="1" si="195"/>
        <v>0</v>
      </c>
    </row>
    <row r="949" spans="5:19" x14ac:dyDescent="0.3">
      <c r="E949" s="24">
        <f t="shared" si="189"/>
        <v>948</v>
      </c>
      <c r="F949" s="108">
        <v>44839</v>
      </c>
      <c r="G949" s="109">
        <v>4.1741000000000001</v>
      </c>
      <c r="H949" s="28">
        <f t="shared" si="190"/>
        <v>4.2198000000000002</v>
      </c>
      <c r="I949" s="7">
        <f t="shared" si="191"/>
        <v>-4.5700000000000074E-2</v>
      </c>
      <c r="J949" s="7">
        <f t="shared" si="192"/>
        <v>2.0884900000000066E-3</v>
      </c>
      <c r="K949" s="7">
        <f t="shared" si="193"/>
        <v>4.5700000000000074E-2</v>
      </c>
      <c r="L949" s="25">
        <f t="shared" si="194"/>
        <v>1.0948467933207176E-2</v>
      </c>
      <c r="M949" s="7">
        <f t="shared" ca="1" si="183"/>
        <v>4.0489666666666668</v>
      </c>
      <c r="N949" s="7">
        <f t="shared" ca="1" si="185"/>
        <v>0.12513333333333332</v>
      </c>
      <c r="O949" s="7">
        <f t="shared" ca="1" si="186"/>
        <v>1.5658351111111107E-2</v>
      </c>
      <c r="P949" s="7">
        <f t="shared" ca="1" si="187"/>
        <v>0.12513333333333332</v>
      </c>
      <c r="Q949" s="25">
        <f t="shared" ca="1" si="188"/>
        <v>2.9978518323311207E-2</v>
      </c>
      <c r="R949" s="26">
        <f t="shared" ca="1" si="184"/>
        <v>0.12568140063665301</v>
      </c>
      <c r="S949" s="27">
        <f t="shared" ca="1" si="195"/>
        <v>0</v>
      </c>
    </row>
    <row r="950" spans="5:19" x14ac:dyDescent="0.3">
      <c r="E950" s="24">
        <f t="shared" si="189"/>
        <v>949</v>
      </c>
      <c r="F950" s="108">
        <v>44840</v>
      </c>
      <c r="G950" s="109">
        <v>4.1283000000000003</v>
      </c>
      <c r="H950" s="28">
        <f t="shared" si="190"/>
        <v>4.1741000000000001</v>
      </c>
      <c r="I950" s="7">
        <f t="shared" si="191"/>
        <v>-4.5799999999999841E-2</v>
      </c>
      <c r="J950" s="7">
        <f t="shared" si="192"/>
        <v>2.0976399999999853E-3</v>
      </c>
      <c r="K950" s="7">
        <f t="shared" si="193"/>
        <v>4.5799999999999841E-2</v>
      </c>
      <c r="L950" s="25">
        <f t="shared" si="194"/>
        <v>1.1094154979047026E-2</v>
      </c>
      <c r="M950" s="7">
        <f t="shared" ca="1" si="183"/>
        <v>4.1374666666666675</v>
      </c>
      <c r="N950" s="7">
        <f t="shared" ca="1" si="185"/>
        <v>-9.1666666666672114E-3</v>
      </c>
      <c r="O950" s="7">
        <f t="shared" ca="1" si="186"/>
        <v>8.4027777777787759E-5</v>
      </c>
      <c r="P950" s="7">
        <f t="shared" ca="1" si="187"/>
        <v>9.1666666666672114E-3</v>
      </c>
      <c r="Q950" s="25">
        <f t="shared" ca="1" si="188"/>
        <v>2.22044586552993E-3</v>
      </c>
      <c r="R950" s="26">
        <f t="shared" ca="1" si="184"/>
        <v>-8.6185993633475112E-3</v>
      </c>
      <c r="S950" s="27">
        <f t="shared" ca="1" si="195"/>
        <v>1</v>
      </c>
    </row>
    <row r="951" spans="5:19" x14ac:dyDescent="0.3">
      <c r="E951" s="24">
        <f t="shared" si="189"/>
        <v>950</v>
      </c>
      <c r="F951" s="108">
        <v>44841</v>
      </c>
      <c r="G951" s="109">
        <v>4.0458999999999996</v>
      </c>
      <c r="H951" s="28">
        <f t="shared" si="190"/>
        <v>4.1283000000000003</v>
      </c>
      <c r="I951" s="7">
        <f t="shared" si="191"/>
        <v>-8.2400000000000695E-2</v>
      </c>
      <c r="J951" s="7">
        <f t="shared" si="192"/>
        <v>6.7897600000001142E-3</v>
      </c>
      <c r="K951" s="7">
        <f t="shared" si="193"/>
        <v>8.2400000000000695E-2</v>
      </c>
      <c r="L951" s="25">
        <f t="shared" si="194"/>
        <v>2.0366296744852987E-2</v>
      </c>
      <c r="M951" s="7">
        <f t="shared" ca="1" si="183"/>
        <v>4.1740666666666675</v>
      </c>
      <c r="N951" s="7">
        <f t="shared" ca="1" si="185"/>
        <v>-0.12816666666666787</v>
      </c>
      <c r="O951" s="7">
        <f t="shared" ca="1" si="186"/>
        <v>1.6426694444444754E-2</v>
      </c>
      <c r="P951" s="7">
        <f t="shared" ca="1" si="187"/>
        <v>0.12816666666666787</v>
      </c>
      <c r="Q951" s="25">
        <f t="shared" ca="1" si="188"/>
        <v>3.1678159783155267E-2</v>
      </c>
      <c r="R951" s="26">
        <f t="shared" ca="1" si="184"/>
        <v>-0.12761859936334818</v>
      </c>
      <c r="S951" s="27">
        <f t="shared" ca="1" si="195"/>
        <v>0</v>
      </c>
    </row>
    <row r="952" spans="5:19" x14ac:dyDescent="0.3">
      <c r="E952" s="24">
        <f t="shared" si="189"/>
        <v>951</v>
      </c>
      <c r="F952" s="108">
        <v>44844</v>
      </c>
      <c r="G952" s="109">
        <v>3.9817999999999998</v>
      </c>
      <c r="H952" s="28">
        <f t="shared" si="190"/>
        <v>4.0458999999999996</v>
      </c>
      <c r="I952" s="7">
        <f t="shared" si="191"/>
        <v>-6.4099999999999824E-2</v>
      </c>
      <c r="J952" s="7">
        <f t="shared" si="192"/>
        <v>4.1088099999999775E-3</v>
      </c>
      <c r="K952" s="7">
        <f t="shared" si="193"/>
        <v>6.4099999999999824E-2</v>
      </c>
      <c r="L952" s="25">
        <f t="shared" si="194"/>
        <v>1.609824702395897E-2</v>
      </c>
      <c r="M952" s="7">
        <f t="shared" ca="1" si="183"/>
        <v>4.1161000000000003</v>
      </c>
      <c r="N952" s="7">
        <f t="shared" ca="1" si="185"/>
        <v>-0.13430000000000053</v>
      </c>
      <c r="O952" s="7">
        <f t="shared" ca="1" si="186"/>
        <v>1.8036490000000141E-2</v>
      </c>
      <c r="P952" s="7">
        <f t="shared" ca="1" si="187"/>
        <v>0.13430000000000053</v>
      </c>
      <c r="Q952" s="25">
        <f t="shared" ca="1" si="188"/>
        <v>3.3728464513536727E-2</v>
      </c>
      <c r="R952" s="26">
        <f t="shared" ca="1" si="184"/>
        <v>-0.13375193269668084</v>
      </c>
      <c r="S952" s="27">
        <f t="shared" ca="1" si="195"/>
        <v>0</v>
      </c>
    </row>
    <row r="953" spans="5:19" x14ac:dyDescent="0.3">
      <c r="E953" s="24">
        <f t="shared" si="189"/>
        <v>952</v>
      </c>
      <c r="F953" s="108">
        <v>44845</v>
      </c>
      <c r="G953" s="109">
        <v>3.9451999999999998</v>
      </c>
      <c r="H953" s="28">
        <f t="shared" si="190"/>
        <v>3.9817999999999998</v>
      </c>
      <c r="I953" s="7">
        <f t="shared" si="191"/>
        <v>-3.6599999999999966E-2</v>
      </c>
      <c r="J953" s="7">
        <f t="shared" si="192"/>
        <v>1.3395599999999975E-3</v>
      </c>
      <c r="K953" s="7">
        <f t="shared" si="193"/>
        <v>3.6599999999999966E-2</v>
      </c>
      <c r="L953" s="25">
        <f t="shared" si="194"/>
        <v>9.277096218189184E-3</v>
      </c>
      <c r="M953" s="7">
        <f t="shared" ca="1" si="183"/>
        <v>4.0519999999999996</v>
      </c>
      <c r="N953" s="7">
        <f t="shared" ca="1" si="185"/>
        <v>-0.10679999999999978</v>
      </c>
      <c r="O953" s="7">
        <f t="shared" ca="1" si="186"/>
        <v>1.1406239999999955E-2</v>
      </c>
      <c r="P953" s="7">
        <f t="shared" ca="1" si="187"/>
        <v>0.10679999999999978</v>
      </c>
      <c r="Q953" s="25">
        <f t="shared" ca="1" si="188"/>
        <v>2.7070870931765131E-2</v>
      </c>
      <c r="R953" s="26">
        <f t="shared" ca="1" si="184"/>
        <v>-0.10625193269668008</v>
      </c>
      <c r="S953" s="27">
        <f t="shared" ca="1" si="195"/>
        <v>0</v>
      </c>
    </row>
    <row r="954" spans="5:19" x14ac:dyDescent="0.3">
      <c r="E954" s="24">
        <f t="shared" si="189"/>
        <v>953</v>
      </c>
      <c r="F954" s="108">
        <v>44846</v>
      </c>
      <c r="G954" s="109">
        <v>3.9817999999999998</v>
      </c>
      <c r="H954" s="28">
        <f t="shared" si="190"/>
        <v>3.9451999999999998</v>
      </c>
      <c r="I954" s="7">
        <f t="shared" si="191"/>
        <v>3.6599999999999966E-2</v>
      </c>
      <c r="J954" s="7">
        <f t="shared" si="192"/>
        <v>1.3395599999999975E-3</v>
      </c>
      <c r="K954" s="7">
        <f t="shared" si="193"/>
        <v>3.6599999999999966E-2</v>
      </c>
      <c r="L954" s="25">
        <f t="shared" si="194"/>
        <v>9.1918227937113784E-3</v>
      </c>
      <c r="M954" s="7">
        <f t="shared" ca="1" si="183"/>
        <v>3.9909666666666666</v>
      </c>
      <c r="N954" s="7">
        <f t="shared" ca="1" si="185"/>
        <v>-9.1666666666667673E-3</v>
      </c>
      <c r="O954" s="7">
        <f t="shared" ca="1" si="186"/>
        <v>8.4027777777779627E-5</v>
      </c>
      <c r="P954" s="7">
        <f t="shared" ca="1" si="187"/>
        <v>9.1666666666667673E-3</v>
      </c>
      <c r="Q954" s="25">
        <f t="shared" ca="1" si="188"/>
        <v>2.3021414100825675E-3</v>
      </c>
      <c r="R954" s="26">
        <f t="shared" ca="1" si="184"/>
        <v>-8.6185993633470671E-3</v>
      </c>
      <c r="S954" s="27">
        <f t="shared" ca="1" si="195"/>
        <v>0</v>
      </c>
    </row>
    <row r="955" spans="5:19" x14ac:dyDescent="0.3">
      <c r="E955" s="24">
        <f t="shared" si="189"/>
        <v>954</v>
      </c>
      <c r="F955" s="108">
        <v>44847</v>
      </c>
      <c r="G955" s="109">
        <v>4.1375000000000002</v>
      </c>
      <c r="H955" s="28">
        <f t="shared" si="190"/>
        <v>3.9817999999999998</v>
      </c>
      <c r="I955" s="7">
        <f t="shared" si="191"/>
        <v>0.15570000000000039</v>
      </c>
      <c r="J955" s="7">
        <f t="shared" si="192"/>
        <v>2.4242490000000123E-2</v>
      </c>
      <c r="K955" s="7">
        <f t="shared" si="193"/>
        <v>0.15570000000000039</v>
      </c>
      <c r="L955" s="25">
        <f t="shared" si="194"/>
        <v>3.7631419939577131E-2</v>
      </c>
      <c r="M955" s="7">
        <f t="shared" ca="1" si="183"/>
        <v>3.9695999999999998</v>
      </c>
      <c r="N955" s="7">
        <f t="shared" ca="1" si="185"/>
        <v>0.16790000000000038</v>
      </c>
      <c r="O955" s="7">
        <f t="shared" ca="1" si="186"/>
        <v>2.8190410000000127E-2</v>
      </c>
      <c r="P955" s="7">
        <f t="shared" ca="1" si="187"/>
        <v>0.16790000000000038</v>
      </c>
      <c r="Q955" s="25">
        <f t="shared" ca="1" si="188"/>
        <v>4.0580060422960813E-2</v>
      </c>
      <c r="R955" s="26">
        <f t="shared" ca="1" si="184"/>
        <v>0.16844806730332007</v>
      </c>
      <c r="S955" s="27">
        <f t="shared" ca="1" si="195"/>
        <v>1</v>
      </c>
    </row>
    <row r="956" spans="5:19" x14ac:dyDescent="0.3">
      <c r="E956" s="24">
        <f t="shared" si="189"/>
        <v>955</v>
      </c>
      <c r="F956" s="108">
        <v>44848</v>
      </c>
      <c r="G956" s="109">
        <v>4.0734000000000004</v>
      </c>
      <c r="H956" s="28">
        <f t="shared" si="190"/>
        <v>4.1375000000000002</v>
      </c>
      <c r="I956" s="7">
        <f t="shared" si="191"/>
        <v>-6.4099999999999824E-2</v>
      </c>
      <c r="J956" s="7">
        <f t="shared" si="192"/>
        <v>4.1088099999999775E-3</v>
      </c>
      <c r="K956" s="7">
        <f t="shared" si="193"/>
        <v>6.4099999999999824E-2</v>
      </c>
      <c r="L956" s="25">
        <f t="shared" si="194"/>
        <v>1.5736239996072033E-2</v>
      </c>
      <c r="M956" s="7">
        <f t="shared" ca="1" si="183"/>
        <v>4.0214999999999996</v>
      </c>
      <c r="N956" s="7">
        <f t="shared" ca="1" si="185"/>
        <v>5.1900000000000723E-2</v>
      </c>
      <c r="O956" s="7">
        <f t="shared" ca="1" si="186"/>
        <v>2.693610000000075E-3</v>
      </c>
      <c r="P956" s="7">
        <f t="shared" ca="1" si="187"/>
        <v>5.1900000000000723E-2</v>
      </c>
      <c r="Q956" s="25">
        <f t="shared" ca="1" si="188"/>
        <v>1.2741198998379909E-2</v>
      </c>
      <c r="R956" s="26">
        <f t="shared" ca="1" si="184"/>
        <v>5.2448067303320425E-2</v>
      </c>
      <c r="S956" s="27">
        <f t="shared" ca="1" si="195"/>
        <v>0</v>
      </c>
    </row>
    <row r="957" spans="5:19" x14ac:dyDescent="0.3">
      <c r="E957" s="24">
        <f t="shared" si="189"/>
        <v>956</v>
      </c>
      <c r="F957" s="108">
        <v>44851</v>
      </c>
      <c r="G957" s="109">
        <v>4.1924000000000001</v>
      </c>
      <c r="H957" s="28">
        <f t="shared" si="190"/>
        <v>4.0734000000000004</v>
      </c>
      <c r="I957" s="7">
        <f t="shared" si="191"/>
        <v>0.11899999999999977</v>
      </c>
      <c r="J957" s="7">
        <f t="shared" si="192"/>
        <v>1.4160999999999946E-2</v>
      </c>
      <c r="K957" s="7">
        <f t="shared" si="193"/>
        <v>0.11899999999999977</v>
      </c>
      <c r="L957" s="25">
        <f t="shared" si="194"/>
        <v>2.8384696116782696E-2</v>
      </c>
      <c r="M957" s="7">
        <f t="shared" ca="1" si="183"/>
        <v>4.0642333333333331</v>
      </c>
      <c r="N957" s="7">
        <f t="shared" ca="1" si="185"/>
        <v>0.12816666666666698</v>
      </c>
      <c r="O957" s="7">
        <f t="shared" ca="1" si="186"/>
        <v>1.6426694444444525E-2</v>
      </c>
      <c r="P957" s="7">
        <f t="shared" ca="1" si="187"/>
        <v>0.12816666666666698</v>
      </c>
      <c r="Q957" s="25">
        <f t="shared" ca="1" si="188"/>
        <v>3.0571192316254884E-2</v>
      </c>
      <c r="R957" s="26">
        <f t="shared" ca="1" si="184"/>
        <v>0.12871473396998667</v>
      </c>
      <c r="S957" s="27">
        <f t="shared" ca="1" si="195"/>
        <v>0</v>
      </c>
    </row>
    <row r="958" spans="5:19" x14ac:dyDescent="0.3">
      <c r="E958" s="24">
        <f t="shared" si="189"/>
        <v>957</v>
      </c>
      <c r="F958" s="108">
        <v>44852</v>
      </c>
      <c r="G958" s="109">
        <v>4.2564000000000002</v>
      </c>
      <c r="H958" s="28">
        <f t="shared" si="190"/>
        <v>4.1924000000000001</v>
      </c>
      <c r="I958" s="7">
        <f t="shared" si="191"/>
        <v>6.4000000000000057E-2</v>
      </c>
      <c r="J958" s="7">
        <f t="shared" si="192"/>
        <v>4.0960000000000076E-3</v>
      </c>
      <c r="K958" s="7">
        <f t="shared" si="193"/>
        <v>6.4000000000000057E-2</v>
      </c>
      <c r="L958" s="25">
        <f t="shared" si="194"/>
        <v>1.5036180810074254E-2</v>
      </c>
      <c r="M958" s="7">
        <f t="shared" ca="1" si="183"/>
        <v>4.1344333333333338</v>
      </c>
      <c r="N958" s="7">
        <f t="shared" ca="1" si="185"/>
        <v>0.12196666666666633</v>
      </c>
      <c r="O958" s="7">
        <f t="shared" ca="1" si="186"/>
        <v>1.4875867777777697E-2</v>
      </c>
      <c r="P958" s="7">
        <f t="shared" ca="1" si="187"/>
        <v>0.12196666666666633</v>
      </c>
      <c r="Q958" s="25">
        <f t="shared" ca="1" si="188"/>
        <v>2.8654888325032029E-2</v>
      </c>
      <c r="R958" s="26">
        <f t="shared" ca="1" si="184"/>
        <v>0.12251473396998604</v>
      </c>
      <c r="S958" s="27">
        <f t="shared" ca="1" si="195"/>
        <v>0</v>
      </c>
    </row>
    <row r="959" spans="5:19" x14ac:dyDescent="0.3">
      <c r="E959" s="24">
        <f t="shared" si="189"/>
        <v>958</v>
      </c>
      <c r="F959" s="108">
        <v>44853</v>
      </c>
      <c r="G959" s="109">
        <v>4.1741000000000001</v>
      </c>
      <c r="H959" s="28">
        <f t="shared" si="190"/>
        <v>4.2564000000000002</v>
      </c>
      <c r="I959" s="7">
        <f t="shared" si="191"/>
        <v>-8.230000000000004E-2</v>
      </c>
      <c r="J959" s="7">
        <f t="shared" si="192"/>
        <v>6.7732900000000065E-3</v>
      </c>
      <c r="K959" s="7">
        <f t="shared" si="193"/>
        <v>8.230000000000004E-2</v>
      </c>
      <c r="L959" s="25">
        <f t="shared" si="194"/>
        <v>1.971682518387198E-2</v>
      </c>
      <c r="M959" s="7">
        <f t="shared" ca="1" si="183"/>
        <v>4.1740666666666675</v>
      </c>
      <c r="N959" s="7">
        <f t="shared" ca="1" si="185"/>
        <v>3.3333333332663528E-5</v>
      </c>
      <c r="O959" s="7">
        <f t="shared" ca="1" si="186"/>
        <v>1.1111111110664574E-9</v>
      </c>
      <c r="P959" s="7">
        <f t="shared" ca="1" si="187"/>
        <v>3.3333333332663528E-5</v>
      </c>
      <c r="Q959" s="25">
        <f t="shared" ca="1" si="188"/>
        <v>7.9857534157455566E-6</v>
      </c>
      <c r="R959" s="26">
        <f t="shared" ca="1" si="184"/>
        <v>5.8140063665236389E-4</v>
      </c>
      <c r="S959" s="27">
        <f t="shared" ca="1" si="195"/>
        <v>0</v>
      </c>
    </row>
    <row r="960" spans="5:19" x14ac:dyDescent="0.3">
      <c r="E960" s="24">
        <f t="shared" si="189"/>
        <v>959</v>
      </c>
      <c r="F960" s="108">
        <v>44854</v>
      </c>
      <c r="G960" s="109">
        <v>3.8079000000000001</v>
      </c>
      <c r="H960" s="28">
        <f t="shared" si="190"/>
        <v>4.1741000000000001</v>
      </c>
      <c r="I960" s="7">
        <f t="shared" si="191"/>
        <v>-0.36620000000000008</v>
      </c>
      <c r="J960" s="7">
        <f t="shared" si="192"/>
        <v>0.13410244000000007</v>
      </c>
      <c r="K960" s="7">
        <f t="shared" si="193"/>
        <v>0.36620000000000008</v>
      </c>
      <c r="L960" s="25">
        <f t="shared" si="194"/>
        <v>9.6168491819638144E-2</v>
      </c>
      <c r="M960" s="7">
        <f t="shared" ca="1" si="183"/>
        <v>4.2076333333333338</v>
      </c>
      <c r="N960" s="7">
        <f t="shared" ca="1" si="185"/>
        <v>-0.39973333333333372</v>
      </c>
      <c r="O960" s="7">
        <f t="shared" ca="1" si="186"/>
        <v>0.15978673777777808</v>
      </c>
      <c r="P960" s="7">
        <f t="shared" ca="1" si="187"/>
        <v>0.39973333333333372</v>
      </c>
      <c r="Q960" s="25">
        <f t="shared" ca="1" si="188"/>
        <v>0.1049747454852632</v>
      </c>
      <c r="R960" s="26">
        <f t="shared" ca="1" si="184"/>
        <v>-0.39918526603001403</v>
      </c>
      <c r="S960" s="27">
        <f t="shared" ca="1" si="195"/>
        <v>1</v>
      </c>
    </row>
    <row r="961" spans="5:19" x14ac:dyDescent="0.3">
      <c r="E961" s="24">
        <f t="shared" si="189"/>
        <v>960</v>
      </c>
      <c r="F961" s="108">
        <v>44855</v>
      </c>
      <c r="G961" s="109">
        <v>3.8902999999999999</v>
      </c>
      <c r="H961" s="28">
        <f t="shared" si="190"/>
        <v>3.8079000000000001</v>
      </c>
      <c r="I961" s="7">
        <f t="shared" si="191"/>
        <v>8.2399999999999807E-2</v>
      </c>
      <c r="J961" s="7">
        <f t="shared" si="192"/>
        <v>6.7897599999999685E-3</v>
      </c>
      <c r="K961" s="7">
        <f t="shared" si="193"/>
        <v>8.2399999999999807E-2</v>
      </c>
      <c r="L961" s="25">
        <f t="shared" si="194"/>
        <v>2.1180885792869395E-2</v>
      </c>
      <c r="M961" s="7">
        <f t="shared" ca="1" si="183"/>
        <v>4.0794666666666668</v>
      </c>
      <c r="N961" s="7">
        <f t="shared" ca="1" si="185"/>
        <v>-0.18916666666666693</v>
      </c>
      <c r="O961" s="7">
        <f t="shared" ca="1" si="186"/>
        <v>3.578402777777788E-2</v>
      </c>
      <c r="P961" s="7">
        <f t="shared" ca="1" si="187"/>
        <v>0.18916666666666693</v>
      </c>
      <c r="Q961" s="25">
        <f t="shared" ca="1" si="188"/>
        <v>4.8625213136947516E-2</v>
      </c>
      <c r="R961" s="26">
        <f t="shared" ca="1" si="184"/>
        <v>-0.18861859936334724</v>
      </c>
      <c r="S961" s="27">
        <f t="shared" ca="1" si="195"/>
        <v>0</v>
      </c>
    </row>
    <row r="962" spans="5:19" x14ac:dyDescent="0.3">
      <c r="E962" s="24">
        <f t="shared" si="189"/>
        <v>961</v>
      </c>
      <c r="F962" s="108">
        <v>44858</v>
      </c>
      <c r="G962" s="109">
        <v>3.9455</v>
      </c>
      <c r="H962" s="28">
        <f t="shared" si="190"/>
        <v>3.8902999999999999</v>
      </c>
      <c r="I962" s="7">
        <f t="shared" si="191"/>
        <v>5.5200000000000138E-2</v>
      </c>
      <c r="J962" s="7">
        <f t="shared" si="192"/>
        <v>3.0470400000000152E-3</v>
      </c>
      <c r="K962" s="7">
        <f t="shared" si="193"/>
        <v>5.5200000000000138E-2</v>
      </c>
      <c r="L962" s="25">
        <f t="shared" si="194"/>
        <v>1.3990622227854552E-2</v>
      </c>
      <c r="M962" s="7">
        <f t="shared" ref="M962:M1025" ca="1" si="196">IF(E962&lt;=span,G962,AVERAGE(OFFSET(G962,-span,0,span,1)))</f>
        <v>3.9574333333333329</v>
      </c>
      <c r="N962" s="7">
        <f t="shared" ca="1" si="185"/>
        <v>-1.1933333333332907E-2</v>
      </c>
      <c r="O962" s="7">
        <f t="shared" ca="1" si="186"/>
        <v>1.4240444444443427E-4</v>
      </c>
      <c r="P962" s="7">
        <f t="shared" ca="1" si="187"/>
        <v>1.1933333333332907E-2</v>
      </c>
      <c r="Q962" s="25">
        <f t="shared" ca="1" si="188"/>
        <v>3.0245427280022577E-3</v>
      </c>
      <c r="R962" s="26">
        <f t="shared" ref="R962:R1025" ca="1" si="197">N962-AVERAGE(ErorrMA)</f>
        <v>-1.1385266030013207E-2</v>
      </c>
      <c r="S962" s="27">
        <f t="shared" ca="1" si="195"/>
        <v>0</v>
      </c>
    </row>
    <row r="963" spans="5:19" x14ac:dyDescent="0.3">
      <c r="E963" s="24">
        <f t="shared" si="189"/>
        <v>962</v>
      </c>
      <c r="F963" s="108">
        <v>44859</v>
      </c>
      <c r="G963" s="109">
        <v>4.0557999999999996</v>
      </c>
      <c r="H963" s="28">
        <f t="shared" si="190"/>
        <v>3.9455</v>
      </c>
      <c r="I963" s="7">
        <f t="shared" si="191"/>
        <v>0.11029999999999962</v>
      </c>
      <c r="J963" s="7">
        <f t="shared" si="192"/>
        <v>1.2166089999999916E-2</v>
      </c>
      <c r="K963" s="7">
        <f t="shared" si="193"/>
        <v>0.11029999999999962</v>
      </c>
      <c r="L963" s="25">
        <f t="shared" si="194"/>
        <v>2.7195621085852269E-2</v>
      </c>
      <c r="M963" s="7">
        <f t="shared" ca="1" si="196"/>
        <v>3.8812333333333329</v>
      </c>
      <c r="N963" s="7">
        <f t="shared" ref="N963:N1026" ca="1" si="198">G963-M963</f>
        <v>0.17456666666666676</v>
      </c>
      <c r="O963" s="7">
        <f t="shared" ref="O963:O1026" ca="1" si="199">N963^2</f>
        <v>3.0473521111111145E-2</v>
      </c>
      <c r="P963" s="7">
        <f t="shared" ref="P963:P1026" ca="1" si="200">ABS(N963)</f>
        <v>0.17456666666666676</v>
      </c>
      <c r="Q963" s="25">
        <f t="shared" ref="Q963:Q1026" ca="1" si="201">P963/G963</f>
        <v>4.3041241349836473E-2</v>
      </c>
      <c r="R963" s="26">
        <f t="shared" ca="1" si="197"/>
        <v>0.17511473396998645</v>
      </c>
      <c r="S963" s="27">
        <f t="shared" ca="1" si="195"/>
        <v>1</v>
      </c>
    </row>
    <row r="964" spans="5:19" x14ac:dyDescent="0.3">
      <c r="E964" s="24">
        <f t="shared" ref="E964:E1027" si="202">E963+1</f>
        <v>963</v>
      </c>
      <c r="F964" s="108">
        <v>44860</v>
      </c>
      <c r="G964" s="109">
        <v>4.0742000000000003</v>
      </c>
      <c r="H964" s="28">
        <f t="shared" ref="H964:H1027" si="203">G963</f>
        <v>4.0557999999999996</v>
      </c>
      <c r="I964" s="7">
        <f t="shared" ref="I964:I1027" si="204">(G964-H964)</f>
        <v>1.8400000000000638E-2</v>
      </c>
      <c r="J964" s="7">
        <f t="shared" ref="J964:J1027" si="205">I964^2</f>
        <v>3.3856000000002348E-4</v>
      </c>
      <c r="K964" s="7">
        <f t="shared" ref="K964:K1027" si="206">ABS(I964)</f>
        <v>1.8400000000000638E-2</v>
      </c>
      <c r="L964" s="25">
        <f t="shared" ref="L964:L1027" si="207">K964/G964</f>
        <v>4.5162240439842512E-3</v>
      </c>
      <c r="M964" s="7">
        <f t="shared" ca="1" si="196"/>
        <v>3.9638666666666666</v>
      </c>
      <c r="N964" s="7">
        <f t="shared" ca="1" si="198"/>
        <v>0.11033333333333362</v>
      </c>
      <c r="O964" s="7">
        <f t="shared" ca="1" si="199"/>
        <v>1.2173444444444508E-2</v>
      </c>
      <c r="P964" s="7">
        <f t="shared" ca="1" si="200"/>
        <v>0.11033333333333362</v>
      </c>
      <c r="Q964" s="25">
        <f t="shared" ca="1" si="201"/>
        <v>2.7080981133310492E-2</v>
      </c>
      <c r="R964" s="26">
        <f t="shared" ca="1" si="197"/>
        <v>0.11088140063665332</v>
      </c>
      <c r="S964" s="27">
        <f t="shared" ref="S964:S1027" ca="1" si="208">IF(N963*N964&lt;0,1,0)</f>
        <v>0</v>
      </c>
    </row>
    <row r="965" spans="5:19" x14ac:dyDescent="0.3">
      <c r="E965" s="24">
        <f t="shared" si="202"/>
        <v>964</v>
      </c>
      <c r="F965" s="108">
        <v>44861</v>
      </c>
      <c r="G965" s="109">
        <v>4.0099</v>
      </c>
      <c r="H965" s="28">
        <f t="shared" si="203"/>
        <v>4.0742000000000003</v>
      </c>
      <c r="I965" s="7">
        <f t="shared" si="204"/>
        <v>-6.4300000000000246E-2</v>
      </c>
      <c r="J965" s="7">
        <f t="shared" si="205"/>
        <v>4.1344900000000314E-3</v>
      </c>
      <c r="K965" s="7">
        <f t="shared" si="206"/>
        <v>6.4300000000000246E-2</v>
      </c>
      <c r="L965" s="25">
        <f t="shared" si="207"/>
        <v>1.6035312601311816E-2</v>
      </c>
      <c r="M965" s="7">
        <f t="shared" ca="1" si="196"/>
        <v>4.0251666666666672</v>
      </c>
      <c r="N965" s="7">
        <f t="shared" ca="1" si="198"/>
        <v>-1.5266666666667206E-2</v>
      </c>
      <c r="O965" s="7">
        <f t="shared" ca="1" si="199"/>
        <v>2.3307111111112757E-4</v>
      </c>
      <c r="P965" s="7">
        <f t="shared" ca="1" si="200"/>
        <v>1.5266666666667206E-2</v>
      </c>
      <c r="Q965" s="25">
        <f t="shared" ca="1" si="201"/>
        <v>3.8072437384142261E-3</v>
      </c>
      <c r="R965" s="26">
        <f t="shared" ca="1" si="197"/>
        <v>-1.4718599363347505E-2</v>
      </c>
      <c r="S965" s="27">
        <f t="shared" ca="1" si="208"/>
        <v>1</v>
      </c>
    </row>
    <row r="966" spans="5:19" x14ac:dyDescent="0.3">
      <c r="E966" s="24">
        <f t="shared" si="202"/>
        <v>965</v>
      </c>
      <c r="F966" s="108">
        <v>44862</v>
      </c>
      <c r="G966" s="109">
        <v>4.0834000000000001</v>
      </c>
      <c r="H966" s="28">
        <f t="shared" si="203"/>
        <v>4.0099</v>
      </c>
      <c r="I966" s="7">
        <f t="shared" si="204"/>
        <v>7.3500000000000121E-2</v>
      </c>
      <c r="J966" s="7">
        <f t="shared" si="205"/>
        <v>5.4022500000000181E-3</v>
      </c>
      <c r="K966" s="7">
        <f t="shared" si="206"/>
        <v>7.3500000000000121E-2</v>
      </c>
      <c r="L966" s="25">
        <f t="shared" si="207"/>
        <v>1.7999706127246932E-2</v>
      </c>
      <c r="M966" s="7">
        <f t="shared" ca="1" si="196"/>
        <v>4.0466333333333333</v>
      </c>
      <c r="N966" s="7">
        <f t="shared" ca="1" si="198"/>
        <v>3.6766666666666836E-2</v>
      </c>
      <c r="O966" s="7">
        <f t="shared" ca="1" si="199"/>
        <v>1.3517877777777902E-3</v>
      </c>
      <c r="P966" s="7">
        <f t="shared" ca="1" si="200"/>
        <v>3.6766666666666836E-2</v>
      </c>
      <c r="Q966" s="25">
        <f t="shared" ca="1" si="201"/>
        <v>9.0039346296387403E-3</v>
      </c>
      <c r="R966" s="26">
        <f t="shared" ca="1" si="197"/>
        <v>3.7314733969986538E-2</v>
      </c>
      <c r="S966" s="27">
        <f t="shared" ca="1" si="208"/>
        <v>1</v>
      </c>
    </row>
    <row r="967" spans="5:19" x14ac:dyDescent="0.3">
      <c r="E967" s="24">
        <f t="shared" si="202"/>
        <v>966</v>
      </c>
      <c r="F967" s="108">
        <v>44865</v>
      </c>
      <c r="G967" s="109">
        <v>4.0465999999999998</v>
      </c>
      <c r="H967" s="28">
        <f t="shared" si="203"/>
        <v>4.0834000000000001</v>
      </c>
      <c r="I967" s="7">
        <f t="shared" si="204"/>
        <v>-3.6800000000000388E-2</v>
      </c>
      <c r="J967" s="7">
        <f t="shared" si="205"/>
        <v>1.3542400000000285E-3</v>
      </c>
      <c r="K967" s="7">
        <f t="shared" si="206"/>
        <v>3.6800000000000388E-2</v>
      </c>
      <c r="L967" s="25">
        <f t="shared" si="207"/>
        <v>9.0940542677804548E-3</v>
      </c>
      <c r="M967" s="7">
        <f t="shared" ca="1" si="196"/>
        <v>4.0558333333333332</v>
      </c>
      <c r="N967" s="7">
        <f t="shared" ca="1" si="198"/>
        <v>-9.2333333333334267E-3</v>
      </c>
      <c r="O967" s="7">
        <f t="shared" ca="1" si="199"/>
        <v>8.5254444444446165E-5</v>
      </c>
      <c r="P967" s="7">
        <f t="shared" ca="1" si="200"/>
        <v>9.2333333333334267E-3</v>
      </c>
      <c r="Q967" s="25">
        <f t="shared" ca="1" si="201"/>
        <v>2.281750934941291E-3</v>
      </c>
      <c r="R967" s="26">
        <f t="shared" ca="1" si="197"/>
        <v>-8.6852660300137264E-3</v>
      </c>
      <c r="S967" s="27">
        <f t="shared" ca="1" si="208"/>
        <v>1</v>
      </c>
    </row>
    <row r="968" spans="5:19" x14ac:dyDescent="0.3">
      <c r="E968" s="24">
        <f t="shared" si="202"/>
        <v>967</v>
      </c>
      <c r="F968" s="108">
        <v>44866</v>
      </c>
      <c r="G968" s="109">
        <v>4.0650000000000004</v>
      </c>
      <c r="H968" s="28">
        <f t="shared" si="203"/>
        <v>4.0465999999999998</v>
      </c>
      <c r="I968" s="7">
        <f t="shared" si="204"/>
        <v>1.8400000000000638E-2</v>
      </c>
      <c r="J968" s="7">
        <f t="shared" si="205"/>
        <v>3.3856000000002348E-4</v>
      </c>
      <c r="K968" s="7">
        <f t="shared" si="206"/>
        <v>1.8400000000000638E-2</v>
      </c>
      <c r="L968" s="25">
        <f t="shared" si="207"/>
        <v>4.5264452644528013E-3</v>
      </c>
      <c r="M968" s="7">
        <f t="shared" ca="1" si="196"/>
        <v>4.0466333333333333</v>
      </c>
      <c r="N968" s="7">
        <f t="shared" ca="1" si="198"/>
        <v>1.8366666666667086E-2</v>
      </c>
      <c r="O968" s="7">
        <f t="shared" ca="1" si="199"/>
        <v>3.3733444444445987E-4</v>
      </c>
      <c r="P968" s="7">
        <f t="shared" ca="1" si="200"/>
        <v>1.8366666666667086E-2</v>
      </c>
      <c r="Q968" s="25">
        <f t="shared" ca="1" si="201"/>
        <v>4.5182451824519274E-3</v>
      </c>
      <c r="R968" s="26">
        <f t="shared" ca="1" si="197"/>
        <v>1.8914733969986788E-2</v>
      </c>
      <c r="S968" s="27">
        <f t="shared" ca="1" si="208"/>
        <v>1</v>
      </c>
    </row>
    <row r="969" spans="5:19" x14ac:dyDescent="0.3">
      <c r="E969" s="24">
        <f t="shared" si="202"/>
        <v>968</v>
      </c>
      <c r="F969" s="108">
        <v>44867</v>
      </c>
      <c r="G969" s="109">
        <v>3.9914999999999998</v>
      </c>
      <c r="H969" s="28">
        <f t="shared" si="203"/>
        <v>4.0650000000000004</v>
      </c>
      <c r="I969" s="7">
        <f t="shared" si="204"/>
        <v>-7.3500000000000565E-2</v>
      </c>
      <c r="J969" s="7">
        <f t="shared" si="205"/>
        <v>5.4022500000000832E-3</v>
      </c>
      <c r="K969" s="7">
        <f t="shared" si="206"/>
        <v>7.3500000000000565E-2</v>
      </c>
      <c r="L969" s="25">
        <f t="shared" si="207"/>
        <v>1.8414130026306041E-2</v>
      </c>
      <c r="M969" s="7">
        <f t="shared" ca="1" si="196"/>
        <v>4.0650000000000004</v>
      </c>
      <c r="N969" s="7">
        <f t="shared" ca="1" si="198"/>
        <v>-7.3500000000000565E-2</v>
      </c>
      <c r="O969" s="7">
        <f t="shared" ca="1" si="199"/>
        <v>5.4022500000000832E-3</v>
      </c>
      <c r="P969" s="7">
        <f t="shared" ca="1" si="200"/>
        <v>7.3500000000000565E-2</v>
      </c>
      <c r="Q969" s="25">
        <f t="shared" ca="1" si="201"/>
        <v>1.8414130026306041E-2</v>
      </c>
      <c r="R969" s="26">
        <f t="shared" ca="1" si="197"/>
        <v>-7.2951932696680863E-2</v>
      </c>
      <c r="S969" s="27">
        <f t="shared" ca="1" si="208"/>
        <v>1</v>
      </c>
    </row>
    <row r="970" spans="5:19" x14ac:dyDescent="0.3">
      <c r="E970" s="24">
        <f t="shared" si="202"/>
        <v>969</v>
      </c>
      <c r="F970" s="108">
        <v>44868</v>
      </c>
      <c r="G970" s="109">
        <v>3.8811</v>
      </c>
      <c r="H970" s="28">
        <f t="shared" si="203"/>
        <v>3.9914999999999998</v>
      </c>
      <c r="I970" s="7">
        <f t="shared" si="204"/>
        <v>-0.11039999999999983</v>
      </c>
      <c r="J970" s="7">
        <f t="shared" si="205"/>
        <v>1.2188159999999964E-2</v>
      </c>
      <c r="K970" s="7">
        <f t="shared" si="206"/>
        <v>0.11039999999999983</v>
      </c>
      <c r="L970" s="25">
        <f t="shared" si="207"/>
        <v>2.8445543789131902E-2</v>
      </c>
      <c r="M970" s="7">
        <f t="shared" ca="1" si="196"/>
        <v>4.0343666666666662</v>
      </c>
      <c r="N970" s="7">
        <f t="shared" ca="1" si="198"/>
        <v>-0.15326666666666622</v>
      </c>
      <c r="O970" s="7">
        <f t="shared" ca="1" si="199"/>
        <v>2.3490671111110972E-2</v>
      </c>
      <c r="P970" s="7">
        <f t="shared" ca="1" si="200"/>
        <v>0.15326666666666622</v>
      </c>
      <c r="Q970" s="25">
        <f t="shared" ca="1" si="201"/>
        <v>3.9490522446385359E-2</v>
      </c>
      <c r="R970" s="26">
        <f t="shared" ca="1" si="197"/>
        <v>-0.15271859936334653</v>
      </c>
      <c r="S970" s="27">
        <f t="shared" ca="1" si="208"/>
        <v>0</v>
      </c>
    </row>
    <row r="971" spans="5:19" x14ac:dyDescent="0.3">
      <c r="E971" s="24">
        <f t="shared" si="202"/>
        <v>970</v>
      </c>
      <c r="F971" s="108">
        <v>44869</v>
      </c>
      <c r="G971" s="109">
        <v>4.0190999999999999</v>
      </c>
      <c r="H971" s="28">
        <f t="shared" si="203"/>
        <v>3.8811</v>
      </c>
      <c r="I971" s="7">
        <f t="shared" si="204"/>
        <v>0.1379999999999999</v>
      </c>
      <c r="J971" s="7">
        <f t="shared" si="205"/>
        <v>1.9043999999999974E-2</v>
      </c>
      <c r="K971" s="7">
        <f t="shared" si="206"/>
        <v>0.1379999999999999</v>
      </c>
      <c r="L971" s="25">
        <f t="shared" si="207"/>
        <v>3.4336045383294746E-2</v>
      </c>
      <c r="M971" s="7">
        <f t="shared" ca="1" si="196"/>
        <v>3.9792000000000001</v>
      </c>
      <c r="N971" s="7">
        <f t="shared" ca="1" si="198"/>
        <v>3.9899999999999824E-2</v>
      </c>
      <c r="O971" s="7">
        <f t="shared" ca="1" si="199"/>
        <v>1.5920099999999859E-3</v>
      </c>
      <c r="P971" s="7">
        <f t="shared" ca="1" si="200"/>
        <v>3.9899999999999824E-2</v>
      </c>
      <c r="Q971" s="25">
        <f t="shared" ca="1" si="201"/>
        <v>9.9275957303873574E-3</v>
      </c>
      <c r="R971" s="26">
        <f t="shared" ca="1" si="197"/>
        <v>4.0448067303319526E-2</v>
      </c>
      <c r="S971" s="27">
        <f t="shared" ca="1" si="208"/>
        <v>1</v>
      </c>
    </row>
    <row r="972" spans="5:19" x14ac:dyDescent="0.3">
      <c r="E972" s="24">
        <f t="shared" si="202"/>
        <v>971</v>
      </c>
      <c r="F972" s="108">
        <v>44872</v>
      </c>
      <c r="G972" s="109">
        <v>4.0557999999999996</v>
      </c>
      <c r="H972" s="28">
        <f t="shared" si="203"/>
        <v>4.0190999999999999</v>
      </c>
      <c r="I972" s="7">
        <f t="shared" si="204"/>
        <v>3.6699999999999733E-2</v>
      </c>
      <c r="J972" s="7">
        <f t="shared" si="205"/>
        <v>1.3468899999999804E-3</v>
      </c>
      <c r="K972" s="7">
        <f t="shared" si="206"/>
        <v>3.6699999999999733E-2</v>
      </c>
      <c r="L972" s="25">
        <f t="shared" si="207"/>
        <v>9.0487696631983174E-3</v>
      </c>
      <c r="M972" s="7">
        <f t="shared" ca="1" si="196"/>
        <v>3.9639000000000002</v>
      </c>
      <c r="N972" s="7">
        <f t="shared" ca="1" si="198"/>
        <v>9.1899999999999427E-2</v>
      </c>
      <c r="O972" s="7">
        <f t="shared" ca="1" si="199"/>
        <v>8.4456099999998951E-3</v>
      </c>
      <c r="P972" s="7">
        <f t="shared" ca="1" si="200"/>
        <v>9.1899999999999427E-2</v>
      </c>
      <c r="Q972" s="25">
        <f t="shared" ca="1" si="201"/>
        <v>2.2658908230188728E-2</v>
      </c>
      <c r="R972" s="26">
        <f t="shared" ca="1" si="197"/>
        <v>9.2448067303319129E-2</v>
      </c>
      <c r="S972" s="27">
        <f t="shared" ca="1" si="208"/>
        <v>0</v>
      </c>
    </row>
    <row r="973" spans="5:19" x14ac:dyDescent="0.3">
      <c r="E973" s="24">
        <f t="shared" si="202"/>
        <v>972</v>
      </c>
      <c r="F973" s="108">
        <v>44873</v>
      </c>
      <c r="G973" s="109">
        <v>4.1017999999999999</v>
      </c>
      <c r="H973" s="28">
        <f t="shared" si="203"/>
        <v>4.0557999999999996</v>
      </c>
      <c r="I973" s="7">
        <f t="shared" si="204"/>
        <v>4.6000000000000263E-2</v>
      </c>
      <c r="J973" s="7">
        <f t="shared" si="205"/>
        <v>2.1160000000000241E-3</v>
      </c>
      <c r="K973" s="7">
        <f t="shared" si="206"/>
        <v>4.6000000000000263E-2</v>
      </c>
      <c r="L973" s="25">
        <f t="shared" si="207"/>
        <v>1.1214588717148633E-2</v>
      </c>
      <c r="M973" s="7">
        <f t="shared" ca="1" si="196"/>
        <v>3.9853333333333332</v>
      </c>
      <c r="N973" s="7">
        <f t="shared" ca="1" si="198"/>
        <v>0.11646666666666672</v>
      </c>
      <c r="O973" s="7">
        <f t="shared" ca="1" si="199"/>
        <v>1.3564484444444457E-2</v>
      </c>
      <c r="P973" s="7">
        <f t="shared" ca="1" si="200"/>
        <v>0.11646666666666672</v>
      </c>
      <c r="Q973" s="25">
        <f t="shared" ca="1" si="201"/>
        <v>2.8394038389650086E-2</v>
      </c>
      <c r="R973" s="26">
        <f t="shared" ca="1" si="197"/>
        <v>0.11701473396998642</v>
      </c>
      <c r="S973" s="27">
        <f t="shared" ca="1" si="208"/>
        <v>0</v>
      </c>
    </row>
    <row r="974" spans="5:19" x14ac:dyDescent="0.3">
      <c r="E974" s="24">
        <f t="shared" si="202"/>
        <v>973</v>
      </c>
      <c r="F974" s="108">
        <v>44874</v>
      </c>
      <c r="G974" s="109">
        <v>4.0282999999999998</v>
      </c>
      <c r="H974" s="28">
        <f t="shared" si="203"/>
        <v>4.1017999999999999</v>
      </c>
      <c r="I974" s="7">
        <f t="shared" si="204"/>
        <v>-7.3500000000000121E-2</v>
      </c>
      <c r="J974" s="7">
        <f t="shared" si="205"/>
        <v>5.4022500000000181E-3</v>
      </c>
      <c r="K974" s="7">
        <f t="shared" si="206"/>
        <v>7.3500000000000121E-2</v>
      </c>
      <c r="L974" s="25">
        <f t="shared" si="207"/>
        <v>1.8245910185438058E-2</v>
      </c>
      <c r="M974" s="7">
        <f t="shared" ca="1" si="196"/>
        <v>4.0589000000000004</v>
      </c>
      <c r="N974" s="7">
        <f t="shared" ca="1" si="198"/>
        <v>-3.0600000000000627E-2</v>
      </c>
      <c r="O974" s="7">
        <f t="shared" ca="1" si="199"/>
        <v>9.3636000000003839E-4</v>
      </c>
      <c r="P974" s="7">
        <f t="shared" ca="1" si="200"/>
        <v>3.0600000000000627E-2</v>
      </c>
      <c r="Q974" s="25">
        <f t="shared" ca="1" si="201"/>
        <v>7.5962564853661917E-3</v>
      </c>
      <c r="R974" s="26">
        <f t="shared" ca="1" si="197"/>
        <v>-3.0051932696680925E-2</v>
      </c>
      <c r="S974" s="27">
        <f t="shared" ca="1" si="208"/>
        <v>1</v>
      </c>
    </row>
    <row r="975" spans="5:19" x14ac:dyDescent="0.3">
      <c r="E975" s="24">
        <f t="shared" si="202"/>
        <v>974</v>
      </c>
      <c r="F975" s="108">
        <v>44875</v>
      </c>
      <c r="G975" s="109">
        <v>4.2674000000000003</v>
      </c>
      <c r="H975" s="28">
        <f t="shared" si="203"/>
        <v>4.0282999999999998</v>
      </c>
      <c r="I975" s="7">
        <f t="shared" si="204"/>
        <v>0.23910000000000053</v>
      </c>
      <c r="J975" s="7">
        <f t="shared" si="205"/>
        <v>5.7168810000000257E-2</v>
      </c>
      <c r="K975" s="7">
        <f t="shared" si="206"/>
        <v>0.23910000000000053</v>
      </c>
      <c r="L975" s="25">
        <f t="shared" si="207"/>
        <v>5.6029432441299272E-2</v>
      </c>
      <c r="M975" s="7">
        <f t="shared" ca="1" si="196"/>
        <v>4.0619666666666658</v>
      </c>
      <c r="N975" s="7">
        <f t="shared" ca="1" si="198"/>
        <v>0.20543333333333447</v>
      </c>
      <c r="O975" s="7">
        <f t="shared" ca="1" si="199"/>
        <v>4.2202854444444909E-2</v>
      </c>
      <c r="P975" s="7">
        <f t="shared" ca="1" si="200"/>
        <v>0.20543333333333447</v>
      </c>
      <c r="Q975" s="25">
        <f t="shared" ca="1" si="201"/>
        <v>4.8140163409414266E-2</v>
      </c>
      <c r="R975" s="26">
        <f t="shared" ca="1" si="197"/>
        <v>0.20598140063665416</v>
      </c>
      <c r="S975" s="27">
        <f t="shared" ca="1" si="208"/>
        <v>1</v>
      </c>
    </row>
    <row r="976" spans="5:19" x14ac:dyDescent="0.3">
      <c r="E976" s="24">
        <f t="shared" si="202"/>
        <v>975</v>
      </c>
      <c r="F976" s="108">
        <v>44876</v>
      </c>
      <c r="G976" s="109">
        <v>4.3685</v>
      </c>
      <c r="H976" s="28">
        <f t="shared" si="203"/>
        <v>4.2674000000000003</v>
      </c>
      <c r="I976" s="7">
        <f t="shared" si="204"/>
        <v>0.10109999999999975</v>
      </c>
      <c r="J976" s="7">
        <f t="shared" si="205"/>
        <v>1.0221209999999949E-2</v>
      </c>
      <c r="K976" s="7">
        <f t="shared" si="206"/>
        <v>0.10109999999999975</v>
      </c>
      <c r="L976" s="25">
        <f t="shared" si="207"/>
        <v>2.3142955247796668E-2</v>
      </c>
      <c r="M976" s="7">
        <f t="shared" ca="1" si="196"/>
        <v>4.1324999999999994</v>
      </c>
      <c r="N976" s="7">
        <f t="shared" ca="1" si="198"/>
        <v>0.23600000000000065</v>
      </c>
      <c r="O976" s="7">
        <f t="shared" ca="1" si="199"/>
        <v>5.5696000000000308E-2</v>
      </c>
      <c r="P976" s="7">
        <f t="shared" ca="1" si="200"/>
        <v>0.23600000000000065</v>
      </c>
      <c r="Q976" s="25">
        <f t="shared" ca="1" si="201"/>
        <v>5.4023120064095376E-2</v>
      </c>
      <c r="R976" s="26">
        <f t="shared" ca="1" si="197"/>
        <v>0.23654806730332034</v>
      </c>
      <c r="S976" s="27">
        <f t="shared" ca="1" si="208"/>
        <v>0</v>
      </c>
    </row>
    <row r="977" spans="5:19" x14ac:dyDescent="0.3">
      <c r="E977" s="24">
        <f t="shared" si="202"/>
        <v>976</v>
      </c>
      <c r="F977" s="108">
        <v>44879</v>
      </c>
      <c r="G977" s="109">
        <v>4.3593000000000002</v>
      </c>
      <c r="H977" s="28">
        <f t="shared" si="203"/>
        <v>4.3685</v>
      </c>
      <c r="I977" s="7">
        <f t="shared" si="204"/>
        <v>-9.1999999999998749E-3</v>
      </c>
      <c r="J977" s="7">
        <f t="shared" si="205"/>
        <v>8.4639999999997699E-5</v>
      </c>
      <c r="K977" s="7">
        <f t="shared" si="206"/>
        <v>9.1999999999998749E-3</v>
      </c>
      <c r="L977" s="25">
        <f t="shared" si="207"/>
        <v>2.1104305737159349E-3</v>
      </c>
      <c r="M977" s="7">
        <f t="shared" ca="1" si="196"/>
        <v>4.2214</v>
      </c>
      <c r="N977" s="7">
        <f t="shared" ca="1" si="198"/>
        <v>0.13790000000000013</v>
      </c>
      <c r="O977" s="7">
        <f t="shared" ca="1" si="199"/>
        <v>1.9016410000000036E-2</v>
      </c>
      <c r="P977" s="7">
        <f t="shared" ca="1" si="200"/>
        <v>0.13790000000000013</v>
      </c>
      <c r="Q977" s="25">
        <f t="shared" ca="1" si="201"/>
        <v>3.1633519142981702E-2</v>
      </c>
      <c r="R977" s="26">
        <f t="shared" ca="1" si="197"/>
        <v>0.13844806730331982</v>
      </c>
      <c r="S977" s="27">
        <f t="shared" ca="1" si="208"/>
        <v>0</v>
      </c>
    </row>
    <row r="978" spans="5:19" x14ac:dyDescent="0.3">
      <c r="E978" s="24">
        <f t="shared" si="202"/>
        <v>977</v>
      </c>
      <c r="F978" s="108">
        <v>44880</v>
      </c>
      <c r="G978" s="109">
        <v>4.4145000000000003</v>
      </c>
      <c r="H978" s="28">
        <f t="shared" si="203"/>
        <v>4.3593000000000002</v>
      </c>
      <c r="I978" s="7">
        <f t="shared" si="204"/>
        <v>5.5200000000000138E-2</v>
      </c>
      <c r="J978" s="7">
        <f t="shared" si="205"/>
        <v>3.0470400000000152E-3</v>
      </c>
      <c r="K978" s="7">
        <f t="shared" si="206"/>
        <v>5.5200000000000138E-2</v>
      </c>
      <c r="L978" s="25">
        <f t="shared" si="207"/>
        <v>1.2504247366632719E-2</v>
      </c>
      <c r="M978" s="7">
        <f t="shared" ca="1" si="196"/>
        <v>4.3317333333333332</v>
      </c>
      <c r="N978" s="7">
        <f t="shared" ca="1" si="198"/>
        <v>8.2766666666667099E-2</v>
      </c>
      <c r="O978" s="7">
        <f t="shared" ca="1" si="199"/>
        <v>6.8503211111111831E-3</v>
      </c>
      <c r="P978" s="7">
        <f t="shared" ca="1" si="200"/>
        <v>8.2766666666667099E-2</v>
      </c>
      <c r="Q978" s="25">
        <f t="shared" ca="1" si="201"/>
        <v>1.874882017593546E-2</v>
      </c>
      <c r="R978" s="26">
        <f t="shared" ca="1" si="197"/>
        <v>8.3314733969986801E-2</v>
      </c>
      <c r="S978" s="27">
        <f t="shared" ca="1" si="208"/>
        <v>0</v>
      </c>
    </row>
    <row r="979" spans="5:19" x14ac:dyDescent="0.3">
      <c r="E979" s="24">
        <f t="shared" si="202"/>
        <v>978</v>
      </c>
      <c r="F979" s="108">
        <v>44881</v>
      </c>
      <c r="G979" s="109">
        <v>4.3318000000000003</v>
      </c>
      <c r="H979" s="28">
        <f t="shared" si="203"/>
        <v>4.4145000000000003</v>
      </c>
      <c r="I979" s="7">
        <f t="shared" si="204"/>
        <v>-8.2699999999999996E-2</v>
      </c>
      <c r="J979" s="7">
        <f t="shared" si="205"/>
        <v>6.8392899999999996E-3</v>
      </c>
      <c r="K979" s="7">
        <f t="shared" si="206"/>
        <v>8.2699999999999996E-2</v>
      </c>
      <c r="L979" s="25">
        <f t="shared" si="207"/>
        <v>1.9091370792742045E-2</v>
      </c>
      <c r="M979" s="7">
        <f t="shared" ca="1" si="196"/>
        <v>4.3807666666666671</v>
      </c>
      <c r="N979" s="7">
        <f t="shared" ca="1" si="198"/>
        <v>-4.8966666666666825E-2</v>
      </c>
      <c r="O979" s="7">
        <f t="shared" ca="1" si="199"/>
        <v>2.3977344444444599E-3</v>
      </c>
      <c r="P979" s="7">
        <f t="shared" ca="1" si="200"/>
        <v>4.8966666666666825E-2</v>
      </c>
      <c r="Q979" s="25">
        <f t="shared" ca="1" si="201"/>
        <v>1.1303999876879547E-2</v>
      </c>
      <c r="R979" s="26">
        <f t="shared" ca="1" si="197"/>
        <v>-4.8418599363347123E-2</v>
      </c>
      <c r="S979" s="27">
        <f t="shared" ca="1" si="208"/>
        <v>1</v>
      </c>
    </row>
    <row r="980" spans="5:19" x14ac:dyDescent="0.3">
      <c r="E980" s="24">
        <f t="shared" si="202"/>
        <v>979</v>
      </c>
      <c r="F980" s="108">
        <v>44882</v>
      </c>
      <c r="G980" s="109">
        <v>4.3501000000000003</v>
      </c>
      <c r="H980" s="28">
        <f t="shared" si="203"/>
        <v>4.3318000000000003</v>
      </c>
      <c r="I980" s="7">
        <f t="shared" si="204"/>
        <v>1.8299999999999983E-2</v>
      </c>
      <c r="J980" s="7">
        <f t="shared" si="205"/>
        <v>3.3488999999999936E-4</v>
      </c>
      <c r="K980" s="7">
        <f t="shared" si="206"/>
        <v>1.8299999999999983E-2</v>
      </c>
      <c r="L980" s="25">
        <f t="shared" si="207"/>
        <v>4.2067998436817501E-3</v>
      </c>
      <c r="M980" s="7">
        <f t="shared" ca="1" si="196"/>
        <v>4.3685333333333345</v>
      </c>
      <c r="N980" s="7">
        <f t="shared" ca="1" si="198"/>
        <v>-1.843333333333419E-2</v>
      </c>
      <c r="O980" s="7">
        <f t="shared" ca="1" si="199"/>
        <v>3.3978777777780937E-4</v>
      </c>
      <c r="P980" s="7">
        <f t="shared" ca="1" si="200"/>
        <v>1.843333333333419E-2</v>
      </c>
      <c r="Q980" s="25">
        <f t="shared" ca="1" si="201"/>
        <v>4.2374504800657886E-3</v>
      </c>
      <c r="R980" s="26">
        <f t="shared" ca="1" si="197"/>
        <v>-1.7885266030014488E-2</v>
      </c>
      <c r="S980" s="27">
        <f t="shared" ca="1" si="208"/>
        <v>0</v>
      </c>
    </row>
    <row r="981" spans="5:19" x14ac:dyDescent="0.3">
      <c r="E981" s="24">
        <f t="shared" si="202"/>
        <v>980</v>
      </c>
      <c r="F981" s="108">
        <v>44883</v>
      </c>
      <c r="G981" s="109">
        <v>4.4053000000000004</v>
      </c>
      <c r="H981" s="28">
        <f t="shared" si="203"/>
        <v>4.3501000000000003</v>
      </c>
      <c r="I981" s="7">
        <f t="shared" si="204"/>
        <v>5.5200000000000138E-2</v>
      </c>
      <c r="J981" s="7">
        <f t="shared" si="205"/>
        <v>3.0470400000000152E-3</v>
      </c>
      <c r="K981" s="7">
        <f t="shared" si="206"/>
        <v>5.5200000000000138E-2</v>
      </c>
      <c r="L981" s="25">
        <f t="shared" si="207"/>
        <v>1.2530361155880446E-2</v>
      </c>
      <c r="M981" s="7">
        <f t="shared" ca="1" si="196"/>
        <v>4.3654666666666673</v>
      </c>
      <c r="N981" s="7">
        <f t="shared" ca="1" si="198"/>
        <v>3.9833333333333165E-2</v>
      </c>
      <c r="O981" s="7">
        <f t="shared" ca="1" si="199"/>
        <v>1.5866944444444309E-3</v>
      </c>
      <c r="P981" s="7">
        <f t="shared" ca="1" si="200"/>
        <v>3.9833333333333165E-2</v>
      </c>
      <c r="Q981" s="25">
        <f t="shared" ca="1" si="201"/>
        <v>9.042138636036855E-3</v>
      </c>
      <c r="R981" s="26">
        <f t="shared" ca="1" si="197"/>
        <v>4.0381400636652867E-2</v>
      </c>
      <c r="S981" s="27">
        <f t="shared" ca="1" si="208"/>
        <v>1</v>
      </c>
    </row>
    <row r="982" spans="5:19" x14ac:dyDescent="0.3">
      <c r="E982" s="24">
        <f t="shared" si="202"/>
        <v>981</v>
      </c>
      <c r="F982" s="108">
        <v>44886</v>
      </c>
      <c r="G982" s="109">
        <v>4.3318000000000003</v>
      </c>
      <c r="H982" s="28">
        <f t="shared" si="203"/>
        <v>4.4053000000000004</v>
      </c>
      <c r="I982" s="7">
        <f t="shared" si="204"/>
        <v>-7.3500000000000121E-2</v>
      </c>
      <c r="J982" s="7">
        <f t="shared" si="205"/>
        <v>5.4022500000000181E-3</v>
      </c>
      <c r="K982" s="7">
        <f t="shared" si="206"/>
        <v>7.3500000000000121E-2</v>
      </c>
      <c r="L982" s="25">
        <f t="shared" si="207"/>
        <v>1.6967542361143201E-2</v>
      </c>
      <c r="M982" s="7">
        <f t="shared" ca="1" si="196"/>
        <v>4.3624000000000001</v>
      </c>
      <c r="N982" s="7">
        <f t="shared" ca="1" si="198"/>
        <v>-3.0599999999999739E-2</v>
      </c>
      <c r="O982" s="7">
        <f t="shared" ca="1" si="199"/>
        <v>9.3635999999998397E-4</v>
      </c>
      <c r="P982" s="7">
        <f t="shared" ca="1" si="200"/>
        <v>3.0599999999999739E-2</v>
      </c>
      <c r="Q982" s="25">
        <f t="shared" ca="1" si="201"/>
        <v>7.0640380442309747E-3</v>
      </c>
      <c r="R982" s="26">
        <f t="shared" ca="1" si="197"/>
        <v>-3.0051932696680037E-2</v>
      </c>
      <c r="S982" s="27">
        <f t="shared" ca="1" si="208"/>
        <v>1</v>
      </c>
    </row>
    <row r="983" spans="5:19" x14ac:dyDescent="0.3">
      <c r="E983" s="24">
        <f t="shared" si="202"/>
        <v>982</v>
      </c>
      <c r="F983" s="108">
        <v>44887</v>
      </c>
      <c r="G983" s="109">
        <v>4.3960999999999997</v>
      </c>
      <c r="H983" s="28">
        <f t="shared" si="203"/>
        <v>4.3318000000000003</v>
      </c>
      <c r="I983" s="7">
        <f t="shared" si="204"/>
        <v>6.4299999999999358E-2</v>
      </c>
      <c r="J983" s="7">
        <f t="shared" si="205"/>
        <v>4.1344899999999178E-3</v>
      </c>
      <c r="K983" s="7">
        <f t="shared" si="206"/>
        <v>6.4299999999999358E-2</v>
      </c>
      <c r="L983" s="25">
        <f t="shared" si="207"/>
        <v>1.4626600850753933E-2</v>
      </c>
      <c r="M983" s="7">
        <f t="shared" ca="1" si="196"/>
        <v>4.3624000000000009</v>
      </c>
      <c r="N983" s="7">
        <f t="shared" ca="1" si="198"/>
        <v>3.3699999999998731E-2</v>
      </c>
      <c r="O983" s="7">
        <f t="shared" ca="1" si="199"/>
        <v>1.1356899999999145E-3</v>
      </c>
      <c r="P983" s="7">
        <f t="shared" ca="1" si="200"/>
        <v>3.3699999999998731E-2</v>
      </c>
      <c r="Q983" s="25">
        <f t="shared" ca="1" si="201"/>
        <v>7.6658856713902627E-3</v>
      </c>
      <c r="R983" s="26">
        <f t="shared" ca="1" si="197"/>
        <v>3.4248067303318433E-2</v>
      </c>
      <c r="S983" s="27">
        <f t="shared" ca="1" si="208"/>
        <v>1</v>
      </c>
    </row>
    <row r="984" spans="5:19" x14ac:dyDescent="0.3">
      <c r="E984" s="24">
        <f t="shared" si="202"/>
        <v>983</v>
      </c>
      <c r="F984" s="108">
        <v>44888</v>
      </c>
      <c r="G984" s="109">
        <v>4.4053000000000004</v>
      </c>
      <c r="H984" s="28">
        <f t="shared" si="203"/>
        <v>4.3960999999999997</v>
      </c>
      <c r="I984" s="7">
        <f t="shared" si="204"/>
        <v>9.2000000000007631E-3</v>
      </c>
      <c r="J984" s="7">
        <f t="shared" si="205"/>
        <v>8.4640000000014043E-5</v>
      </c>
      <c r="K984" s="7">
        <f t="shared" si="206"/>
        <v>9.2000000000007631E-3</v>
      </c>
      <c r="L984" s="25">
        <f t="shared" si="207"/>
        <v>2.0883935259802425E-3</v>
      </c>
      <c r="M984" s="7">
        <f t="shared" ca="1" si="196"/>
        <v>4.3777333333333344</v>
      </c>
      <c r="N984" s="7">
        <f t="shared" ca="1" si="198"/>
        <v>2.7566666666666073E-2</v>
      </c>
      <c r="O984" s="7">
        <f t="shared" ca="1" si="199"/>
        <v>7.5992111111107834E-4</v>
      </c>
      <c r="P984" s="7">
        <f t="shared" ca="1" si="200"/>
        <v>2.7566666666666073E-2</v>
      </c>
      <c r="Q984" s="25">
        <f t="shared" ca="1" si="201"/>
        <v>6.2576139347300004E-3</v>
      </c>
      <c r="R984" s="26">
        <f t="shared" ca="1" si="197"/>
        <v>2.8114733969985775E-2</v>
      </c>
      <c r="S984" s="27">
        <f t="shared" ca="1" si="208"/>
        <v>0</v>
      </c>
    </row>
    <row r="985" spans="5:19" x14ac:dyDescent="0.3">
      <c r="E985" s="24">
        <f t="shared" si="202"/>
        <v>984</v>
      </c>
      <c r="F985" s="108">
        <v>44890</v>
      </c>
      <c r="G985" s="109">
        <v>4.4329000000000001</v>
      </c>
      <c r="H985" s="28">
        <f t="shared" si="203"/>
        <v>4.4053000000000004</v>
      </c>
      <c r="I985" s="7">
        <f t="shared" si="204"/>
        <v>2.7599999999999625E-2</v>
      </c>
      <c r="J985" s="7">
        <f t="shared" si="205"/>
        <v>7.6175999999997929E-4</v>
      </c>
      <c r="K985" s="7">
        <f t="shared" si="206"/>
        <v>2.7599999999999625E-2</v>
      </c>
      <c r="L985" s="25">
        <f t="shared" si="207"/>
        <v>6.226172483024572E-3</v>
      </c>
      <c r="M985" s="7">
        <f t="shared" ca="1" si="196"/>
        <v>4.3777333333333335</v>
      </c>
      <c r="N985" s="7">
        <f t="shared" ca="1" si="198"/>
        <v>5.5166666666666586E-2</v>
      </c>
      <c r="O985" s="7">
        <f t="shared" ca="1" si="199"/>
        <v>3.0433611111111022E-3</v>
      </c>
      <c r="P985" s="7">
        <f t="shared" ca="1" si="200"/>
        <v>5.5166666666666586E-2</v>
      </c>
      <c r="Q985" s="25">
        <f t="shared" ca="1" si="201"/>
        <v>1.2444825434064966E-2</v>
      </c>
      <c r="R985" s="26">
        <f t="shared" ca="1" si="197"/>
        <v>5.5714733969986288E-2</v>
      </c>
      <c r="S985" s="27">
        <f t="shared" ca="1" si="208"/>
        <v>0</v>
      </c>
    </row>
    <row r="986" spans="5:19" x14ac:dyDescent="0.3">
      <c r="E986" s="24">
        <f t="shared" si="202"/>
        <v>985</v>
      </c>
      <c r="F986" s="108">
        <v>44893</v>
      </c>
      <c r="G986" s="109">
        <v>4.3226000000000004</v>
      </c>
      <c r="H986" s="28">
        <f t="shared" si="203"/>
        <v>4.4329000000000001</v>
      </c>
      <c r="I986" s="7">
        <f t="shared" si="204"/>
        <v>-0.11029999999999962</v>
      </c>
      <c r="J986" s="7">
        <f t="shared" si="205"/>
        <v>1.2166089999999916E-2</v>
      </c>
      <c r="K986" s="7">
        <f t="shared" si="206"/>
        <v>0.11029999999999962</v>
      </c>
      <c r="L986" s="25">
        <f t="shared" si="207"/>
        <v>2.5517049923656967E-2</v>
      </c>
      <c r="M986" s="7">
        <f t="shared" ca="1" si="196"/>
        <v>4.411433333333334</v>
      </c>
      <c r="N986" s="7">
        <f t="shared" ca="1" si="198"/>
        <v>-8.8833333333333542E-2</v>
      </c>
      <c r="O986" s="7">
        <f t="shared" ca="1" si="199"/>
        <v>7.8913611111111476E-3</v>
      </c>
      <c r="P986" s="7">
        <f t="shared" ca="1" si="200"/>
        <v>8.8833333333333542E-2</v>
      </c>
      <c r="Q986" s="25">
        <f t="shared" ca="1" si="201"/>
        <v>2.0550903005906986E-2</v>
      </c>
      <c r="R986" s="26">
        <f t="shared" ca="1" si="197"/>
        <v>-8.828526603001384E-2</v>
      </c>
      <c r="S986" s="27">
        <f t="shared" ca="1" si="208"/>
        <v>1</v>
      </c>
    </row>
    <row r="987" spans="5:19" x14ac:dyDescent="0.3">
      <c r="E987" s="24">
        <f t="shared" si="202"/>
        <v>986</v>
      </c>
      <c r="F987" s="108">
        <v>44894</v>
      </c>
      <c r="G987" s="109">
        <v>4.3593000000000002</v>
      </c>
      <c r="H987" s="28">
        <f t="shared" si="203"/>
        <v>4.3226000000000004</v>
      </c>
      <c r="I987" s="7">
        <f t="shared" si="204"/>
        <v>3.6699999999999733E-2</v>
      </c>
      <c r="J987" s="7">
        <f t="shared" si="205"/>
        <v>1.3468899999999804E-3</v>
      </c>
      <c r="K987" s="7">
        <f t="shared" si="206"/>
        <v>3.6699999999999733E-2</v>
      </c>
      <c r="L987" s="25">
        <f t="shared" si="207"/>
        <v>8.4187828321060105E-3</v>
      </c>
      <c r="M987" s="7">
        <f t="shared" ca="1" si="196"/>
        <v>4.3869333333333342</v>
      </c>
      <c r="N987" s="7">
        <f t="shared" ca="1" si="198"/>
        <v>-2.7633333333334065E-2</v>
      </c>
      <c r="O987" s="7">
        <f t="shared" ca="1" si="199"/>
        <v>7.6360111111115157E-4</v>
      </c>
      <c r="P987" s="7">
        <f t="shared" ca="1" si="200"/>
        <v>2.7633333333334065E-2</v>
      </c>
      <c r="Q987" s="25">
        <f t="shared" ca="1" si="201"/>
        <v>6.3389382087339855E-3</v>
      </c>
      <c r="R987" s="26">
        <f t="shared" ca="1" si="197"/>
        <v>-2.7085266030014363E-2</v>
      </c>
      <c r="S987" s="27">
        <f t="shared" ca="1" si="208"/>
        <v>0</v>
      </c>
    </row>
    <row r="988" spans="5:19" x14ac:dyDescent="0.3">
      <c r="E988" s="24">
        <f t="shared" si="202"/>
        <v>987</v>
      </c>
      <c r="F988" s="108">
        <v>44895</v>
      </c>
      <c r="G988" s="109">
        <v>4.5340999999999996</v>
      </c>
      <c r="H988" s="28">
        <f t="shared" si="203"/>
        <v>4.3593000000000002</v>
      </c>
      <c r="I988" s="7">
        <f t="shared" si="204"/>
        <v>0.1747999999999994</v>
      </c>
      <c r="J988" s="7">
        <f t="shared" si="205"/>
        <v>3.055503999999979E-2</v>
      </c>
      <c r="K988" s="7">
        <f t="shared" si="206"/>
        <v>0.1747999999999994</v>
      </c>
      <c r="L988" s="25">
        <f t="shared" si="207"/>
        <v>3.8552303654528886E-2</v>
      </c>
      <c r="M988" s="7">
        <f t="shared" ca="1" si="196"/>
        <v>4.3716000000000008</v>
      </c>
      <c r="N988" s="7">
        <f t="shared" ca="1" si="198"/>
        <v>0.16249999999999876</v>
      </c>
      <c r="O988" s="7">
        <f t="shared" ca="1" si="199"/>
        <v>2.6406249999999597E-2</v>
      </c>
      <c r="P988" s="7">
        <f t="shared" ca="1" si="200"/>
        <v>0.16249999999999876</v>
      </c>
      <c r="Q988" s="25">
        <f t="shared" ca="1" si="201"/>
        <v>3.5839527138792432E-2</v>
      </c>
      <c r="R988" s="26">
        <f t="shared" ca="1" si="197"/>
        <v>0.16304806730331844</v>
      </c>
      <c r="S988" s="27">
        <f t="shared" ca="1" si="208"/>
        <v>1</v>
      </c>
    </row>
    <row r="989" spans="5:19" x14ac:dyDescent="0.3">
      <c r="E989" s="24">
        <f t="shared" si="202"/>
        <v>988</v>
      </c>
      <c r="F989" s="108">
        <v>44896</v>
      </c>
      <c r="G989" s="109">
        <v>4.5984999999999996</v>
      </c>
      <c r="H989" s="28">
        <f t="shared" si="203"/>
        <v>4.5340999999999996</v>
      </c>
      <c r="I989" s="7">
        <f t="shared" si="204"/>
        <v>6.4400000000000013E-2</v>
      </c>
      <c r="J989" s="7">
        <f t="shared" si="205"/>
        <v>4.1473600000000018E-3</v>
      </c>
      <c r="K989" s="7">
        <f t="shared" si="206"/>
        <v>6.4400000000000013E-2</v>
      </c>
      <c r="L989" s="25">
        <f t="shared" si="207"/>
        <v>1.4004566706534743E-2</v>
      </c>
      <c r="M989" s="7">
        <f t="shared" ca="1" si="196"/>
        <v>4.405333333333334</v>
      </c>
      <c r="N989" s="7">
        <f t="shared" ca="1" si="198"/>
        <v>0.1931666666666656</v>
      </c>
      <c r="O989" s="7">
        <f t="shared" ca="1" si="199"/>
        <v>3.73133611111107E-2</v>
      </c>
      <c r="P989" s="7">
        <f t="shared" ca="1" si="200"/>
        <v>0.1931666666666656</v>
      </c>
      <c r="Q989" s="25">
        <f t="shared" ca="1" si="201"/>
        <v>4.2006451379072655E-2</v>
      </c>
      <c r="R989" s="26">
        <f t="shared" ca="1" si="197"/>
        <v>0.19371473396998529</v>
      </c>
      <c r="S989" s="27">
        <f t="shared" ca="1" si="208"/>
        <v>0</v>
      </c>
    </row>
    <row r="990" spans="5:19" x14ac:dyDescent="0.3">
      <c r="E990" s="24">
        <f t="shared" si="202"/>
        <v>989</v>
      </c>
      <c r="F990" s="108">
        <v>44897</v>
      </c>
      <c r="G990" s="109">
        <v>4.6444999999999999</v>
      </c>
      <c r="H990" s="28">
        <f t="shared" si="203"/>
        <v>4.5984999999999996</v>
      </c>
      <c r="I990" s="7">
        <f t="shared" si="204"/>
        <v>4.6000000000000263E-2</v>
      </c>
      <c r="J990" s="7">
        <f t="shared" si="205"/>
        <v>2.1160000000000241E-3</v>
      </c>
      <c r="K990" s="7">
        <f t="shared" si="206"/>
        <v>4.6000000000000263E-2</v>
      </c>
      <c r="L990" s="25">
        <f t="shared" si="207"/>
        <v>9.9041877489504278E-3</v>
      </c>
      <c r="M990" s="7">
        <f t="shared" ca="1" si="196"/>
        <v>4.4973000000000001</v>
      </c>
      <c r="N990" s="7">
        <f t="shared" ca="1" si="198"/>
        <v>0.14719999999999978</v>
      </c>
      <c r="O990" s="7">
        <f t="shared" ca="1" si="199"/>
        <v>2.1667839999999935E-2</v>
      </c>
      <c r="P990" s="7">
        <f t="shared" ca="1" si="200"/>
        <v>0.14719999999999978</v>
      </c>
      <c r="Q990" s="25">
        <f t="shared" ca="1" si="201"/>
        <v>3.1693400796641139E-2</v>
      </c>
      <c r="R990" s="26">
        <f t="shared" ca="1" si="197"/>
        <v>0.14774806730331946</v>
      </c>
      <c r="S990" s="27">
        <f t="shared" ca="1" si="208"/>
        <v>0</v>
      </c>
    </row>
    <row r="991" spans="5:19" x14ac:dyDescent="0.3">
      <c r="E991" s="24">
        <f t="shared" si="202"/>
        <v>990</v>
      </c>
      <c r="F991" s="108">
        <v>44900</v>
      </c>
      <c r="G991" s="109">
        <v>4.5433000000000003</v>
      </c>
      <c r="H991" s="28">
        <f t="shared" si="203"/>
        <v>4.6444999999999999</v>
      </c>
      <c r="I991" s="7">
        <f t="shared" si="204"/>
        <v>-0.10119999999999951</v>
      </c>
      <c r="J991" s="7">
        <f t="shared" si="205"/>
        <v>1.0241439999999902E-2</v>
      </c>
      <c r="K991" s="7">
        <f t="shared" si="206"/>
        <v>0.10119999999999951</v>
      </c>
      <c r="L991" s="25">
        <f t="shared" si="207"/>
        <v>2.2274558140558516E-2</v>
      </c>
      <c r="M991" s="7">
        <f t="shared" ca="1" si="196"/>
        <v>4.5923666666666669</v>
      </c>
      <c r="N991" s="7">
        <f t="shared" ca="1" si="198"/>
        <v>-4.9066666666666592E-2</v>
      </c>
      <c r="O991" s="7">
        <f t="shared" ca="1" si="199"/>
        <v>2.4075377777777705E-3</v>
      </c>
      <c r="P991" s="7">
        <f t="shared" ca="1" si="200"/>
        <v>4.9066666666666592E-2</v>
      </c>
      <c r="Q991" s="25">
        <f t="shared" ca="1" si="201"/>
        <v>1.0799785765119316E-2</v>
      </c>
      <c r="R991" s="26">
        <f t="shared" ca="1" si="197"/>
        <v>-4.851859936334689E-2</v>
      </c>
      <c r="S991" s="27">
        <f t="shared" ca="1" si="208"/>
        <v>1</v>
      </c>
    </row>
    <row r="992" spans="5:19" x14ac:dyDescent="0.3">
      <c r="E992" s="24">
        <f t="shared" si="202"/>
        <v>991</v>
      </c>
      <c r="F992" s="108">
        <v>44901</v>
      </c>
      <c r="G992" s="109">
        <v>4.4789000000000003</v>
      </c>
      <c r="H992" s="28">
        <f t="shared" si="203"/>
        <v>4.5433000000000003</v>
      </c>
      <c r="I992" s="7">
        <f t="shared" si="204"/>
        <v>-6.4400000000000013E-2</v>
      </c>
      <c r="J992" s="7">
        <f t="shared" si="205"/>
        <v>4.1473600000000018E-3</v>
      </c>
      <c r="K992" s="7">
        <f t="shared" si="206"/>
        <v>6.4400000000000013E-2</v>
      </c>
      <c r="L992" s="25">
        <f t="shared" si="207"/>
        <v>1.437853044274264E-2</v>
      </c>
      <c r="M992" s="7">
        <f t="shared" ca="1" si="196"/>
        <v>4.5954333333333333</v>
      </c>
      <c r="N992" s="7">
        <f t="shared" ca="1" si="198"/>
        <v>-0.11653333333333293</v>
      </c>
      <c r="O992" s="7">
        <f t="shared" ca="1" si="199"/>
        <v>1.3580017777777684E-2</v>
      </c>
      <c r="P992" s="7">
        <f t="shared" ca="1" si="200"/>
        <v>0.11653333333333293</v>
      </c>
      <c r="Q992" s="25">
        <f t="shared" ca="1" si="201"/>
        <v>2.6018293182105634E-2</v>
      </c>
      <c r="R992" s="26">
        <f t="shared" ca="1" si="197"/>
        <v>-0.11598526603001323</v>
      </c>
      <c r="S992" s="27">
        <f t="shared" ca="1" si="208"/>
        <v>0</v>
      </c>
    </row>
    <row r="993" spans="5:19" x14ac:dyDescent="0.3">
      <c r="E993" s="24">
        <f t="shared" si="202"/>
        <v>992</v>
      </c>
      <c r="F993" s="108">
        <v>44902</v>
      </c>
      <c r="G993" s="109">
        <v>4.4329000000000001</v>
      </c>
      <c r="H993" s="28">
        <f t="shared" si="203"/>
        <v>4.4789000000000003</v>
      </c>
      <c r="I993" s="7">
        <f t="shared" si="204"/>
        <v>-4.6000000000000263E-2</v>
      </c>
      <c r="J993" s="7">
        <f t="shared" si="205"/>
        <v>2.1160000000000241E-3</v>
      </c>
      <c r="K993" s="7">
        <f t="shared" si="206"/>
        <v>4.6000000000000263E-2</v>
      </c>
      <c r="L993" s="25">
        <f t="shared" si="207"/>
        <v>1.0376954138374486E-2</v>
      </c>
      <c r="M993" s="7">
        <f t="shared" ca="1" si="196"/>
        <v>4.5555666666666665</v>
      </c>
      <c r="N993" s="7">
        <f t="shared" ca="1" si="198"/>
        <v>-0.12266666666666648</v>
      </c>
      <c r="O993" s="7">
        <f t="shared" ca="1" si="199"/>
        <v>1.5047111111111065E-2</v>
      </c>
      <c r="P993" s="7">
        <f t="shared" ca="1" si="200"/>
        <v>0.12266666666666648</v>
      </c>
      <c r="Q993" s="25">
        <f t="shared" ca="1" si="201"/>
        <v>2.7671877702331763E-2</v>
      </c>
      <c r="R993" s="26">
        <f t="shared" ca="1" si="197"/>
        <v>-0.12211859936334678</v>
      </c>
      <c r="S993" s="27">
        <f t="shared" ca="1" si="208"/>
        <v>0</v>
      </c>
    </row>
    <row r="994" spans="5:19" x14ac:dyDescent="0.3">
      <c r="E994" s="24">
        <f t="shared" si="202"/>
        <v>993</v>
      </c>
      <c r="F994" s="108">
        <v>44903</v>
      </c>
      <c r="G994" s="109">
        <v>4.5065</v>
      </c>
      <c r="H994" s="28">
        <f t="shared" si="203"/>
        <v>4.4329000000000001</v>
      </c>
      <c r="I994" s="7">
        <f t="shared" si="204"/>
        <v>7.3599999999999888E-2</v>
      </c>
      <c r="J994" s="7">
        <f t="shared" si="205"/>
        <v>5.4169599999999837E-3</v>
      </c>
      <c r="K994" s="7">
        <f t="shared" si="206"/>
        <v>7.3599999999999888E-2</v>
      </c>
      <c r="L994" s="25">
        <f t="shared" si="207"/>
        <v>1.6331964939531762E-2</v>
      </c>
      <c r="M994" s="7">
        <f t="shared" ca="1" si="196"/>
        <v>4.4850333333333339</v>
      </c>
      <c r="N994" s="7">
        <f t="shared" ca="1" si="198"/>
        <v>2.1466666666666079E-2</v>
      </c>
      <c r="O994" s="7">
        <f t="shared" ca="1" si="199"/>
        <v>4.6081777777775255E-4</v>
      </c>
      <c r="P994" s="7">
        <f t="shared" ca="1" si="200"/>
        <v>2.1466666666666079E-2</v>
      </c>
      <c r="Q994" s="25">
        <f t="shared" ca="1" si="201"/>
        <v>4.7634897740299739E-3</v>
      </c>
      <c r="R994" s="26">
        <f t="shared" ca="1" si="197"/>
        <v>2.2014733969985781E-2</v>
      </c>
      <c r="S994" s="27">
        <f t="shared" ca="1" si="208"/>
        <v>1</v>
      </c>
    </row>
    <row r="995" spans="5:19" x14ac:dyDescent="0.3">
      <c r="E995" s="24">
        <f t="shared" si="202"/>
        <v>994</v>
      </c>
      <c r="F995" s="108">
        <v>44904</v>
      </c>
      <c r="G995" s="109">
        <v>4.4973000000000001</v>
      </c>
      <c r="H995" s="28">
        <f t="shared" si="203"/>
        <v>4.5065</v>
      </c>
      <c r="I995" s="7">
        <f t="shared" si="204"/>
        <v>-9.1999999999998749E-3</v>
      </c>
      <c r="J995" s="7">
        <f t="shared" si="205"/>
        <v>8.4639999999997699E-5</v>
      </c>
      <c r="K995" s="7">
        <f t="shared" si="206"/>
        <v>9.1999999999998749E-3</v>
      </c>
      <c r="L995" s="25">
        <f t="shared" si="207"/>
        <v>2.0456718475529486E-3</v>
      </c>
      <c r="M995" s="7">
        <f t="shared" ca="1" si="196"/>
        <v>4.4727666666666659</v>
      </c>
      <c r="N995" s="7">
        <f t="shared" ca="1" si="198"/>
        <v>2.4533333333334184E-2</v>
      </c>
      <c r="O995" s="7">
        <f t="shared" ca="1" si="199"/>
        <v>6.0188444444448622E-4</v>
      </c>
      <c r="P995" s="7">
        <f t="shared" ca="1" si="200"/>
        <v>2.4533333333334184E-2</v>
      </c>
      <c r="Q995" s="25">
        <f t="shared" ca="1" si="201"/>
        <v>5.4551249268081255E-3</v>
      </c>
      <c r="R995" s="26">
        <f t="shared" ca="1" si="197"/>
        <v>2.5081400636653886E-2</v>
      </c>
      <c r="S995" s="27">
        <f t="shared" ca="1" si="208"/>
        <v>0</v>
      </c>
    </row>
    <row r="996" spans="5:19" x14ac:dyDescent="0.3">
      <c r="E996" s="24">
        <f t="shared" si="202"/>
        <v>995</v>
      </c>
      <c r="F996" s="108">
        <v>44907</v>
      </c>
      <c r="G996" s="109">
        <v>4.5340999999999996</v>
      </c>
      <c r="H996" s="28">
        <f t="shared" si="203"/>
        <v>4.4973000000000001</v>
      </c>
      <c r="I996" s="7">
        <f t="shared" si="204"/>
        <v>3.67999999999995E-2</v>
      </c>
      <c r="J996" s="7">
        <f t="shared" si="205"/>
        <v>1.3542399999999632E-3</v>
      </c>
      <c r="K996" s="7">
        <f t="shared" si="206"/>
        <v>3.67999999999995E-2</v>
      </c>
      <c r="L996" s="25">
        <f t="shared" si="207"/>
        <v>8.1162744535849454E-3</v>
      </c>
      <c r="M996" s="7">
        <f t="shared" ca="1" si="196"/>
        <v>4.4788999999999994</v>
      </c>
      <c r="N996" s="7">
        <f t="shared" ca="1" si="198"/>
        <v>5.5200000000000138E-2</v>
      </c>
      <c r="O996" s="7">
        <f t="shared" ca="1" si="199"/>
        <v>3.0470400000000152E-3</v>
      </c>
      <c r="P996" s="7">
        <f t="shared" ca="1" si="200"/>
        <v>5.5200000000000138E-2</v>
      </c>
      <c r="Q996" s="25">
        <f t="shared" ca="1" si="201"/>
        <v>1.2174411680377615E-2</v>
      </c>
      <c r="R996" s="26">
        <f t="shared" ca="1" si="197"/>
        <v>5.574806730331984E-2</v>
      </c>
      <c r="S996" s="27">
        <f t="shared" ca="1" si="208"/>
        <v>0</v>
      </c>
    </row>
    <row r="997" spans="5:19" x14ac:dyDescent="0.3">
      <c r="E997" s="24">
        <f t="shared" si="202"/>
        <v>996</v>
      </c>
      <c r="F997" s="108">
        <v>44908</v>
      </c>
      <c r="G997" s="109">
        <v>4.5892999999999997</v>
      </c>
      <c r="H997" s="28">
        <f t="shared" si="203"/>
        <v>4.5340999999999996</v>
      </c>
      <c r="I997" s="7">
        <f t="shared" si="204"/>
        <v>5.5200000000000138E-2</v>
      </c>
      <c r="J997" s="7">
        <f t="shared" si="205"/>
        <v>3.0470400000000152E-3</v>
      </c>
      <c r="K997" s="7">
        <f t="shared" si="206"/>
        <v>5.5200000000000138E-2</v>
      </c>
      <c r="L997" s="25">
        <f t="shared" si="207"/>
        <v>1.2027978123025329E-2</v>
      </c>
      <c r="M997" s="7">
        <f t="shared" ca="1" si="196"/>
        <v>4.5126333333333335</v>
      </c>
      <c r="N997" s="7">
        <f t="shared" ca="1" si="198"/>
        <v>7.6666666666666217E-2</v>
      </c>
      <c r="O997" s="7">
        <f t="shared" ca="1" si="199"/>
        <v>5.8777777777777084E-3</v>
      </c>
      <c r="P997" s="7">
        <f t="shared" ca="1" si="200"/>
        <v>7.6666666666666217E-2</v>
      </c>
      <c r="Q997" s="25">
        <f t="shared" ca="1" si="201"/>
        <v>1.6705525170868374E-2</v>
      </c>
      <c r="R997" s="26">
        <f t="shared" ca="1" si="197"/>
        <v>7.7214733969985919E-2</v>
      </c>
      <c r="S997" s="27">
        <f t="shared" ca="1" si="208"/>
        <v>0</v>
      </c>
    </row>
    <row r="998" spans="5:19" x14ac:dyDescent="0.3">
      <c r="E998" s="24">
        <f t="shared" si="202"/>
        <v>997</v>
      </c>
      <c r="F998" s="108">
        <v>44909</v>
      </c>
      <c r="G998" s="109">
        <v>4.5892999999999997</v>
      </c>
      <c r="H998" s="28">
        <f t="shared" si="203"/>
        <v>4.5892999999999997</v>
      </c>
      <c r="I998" s="7">
        <f t="shared" si="204"/>
        <v>0</v>
      </c>
      <c r="J998" s="7">
        <f t="shared" si="205"/>
        <v>0</v>
      </c>
      <c r="K998" s="7">
        <f t="shared" si="206"/>
        <v>0</v>
      </c>
      <c r="L998" s="25">
        <f t="shared" si="207"/>
        <v>0</v>
      </c>
      <c r="M998" s="7">
        <f t="shared" ca="1" si="196"/>
        <v>4.5402333333333331</v>
      </c>
      <c r="N998" s="7">
        <f t="shared" ca="1" si="198"/>
        <v>4.9066666666666592E-2</v>
      </c>
      <c r="O998" s="7">
        <f t="shared" ca="1" si="199"/>
        <v>2.4075377777777705E-3</v>
      </c>
      <c r="P998" s="7">
        <f t="shared" ca="1" si="200"/>
        <v>4.9066666666666592E-2</v>
      </c>
      <c r="Q998" s="25">
        <f t="shared" ca="1" si="201"/>
        <v>1.0691536109355805E-2</v>
      </c>
      <c r="R998" s="26">
        <f t="shared" ca="1" si="197"/>
        <v>4.9614733969986294E-2</v>
      </c>
      <c r="S998" s="27">
        <f t="shared" ca="1" si="208"/>
        <v>0</v>
      </c>
    </row>
    <row r="999" spans="5:19" x14ac:dyDescent="0.3">
      <c r="E999" s="24">
        <f t="shared" si="202"/>
        <v>998</v>
      </c>
      <c r="F999" s="108">
        <v>44910</v>
      </c>
      <c r="G999" s="109">
        <v>4.4053000000000004</v>
      </c>
      <c r="H999" s="28">
        <f t="shared" si="203"/>
        <v>4.5892999999999997</v>
      </c>
      <c r="I999" s="7">
        <f t="shared" si="204"/>
        <v>-0.18399999999999928</v>
      </c>
      <c r="J999" s="7">
        <f t="shared" si="205"/>
        <v>3.3855999999999734E-2</v>
      </c>
      <c r="K999" s="7">
        <f t="shared" si="206"/>
        <v>0.18399999999999928</v>
      </c>
      <c r="L999" s="25">
        <f t="shared" si="207"/>
        <v>4.1767870519601222E-2</v>
      </c>
      <c r="M999" s="7">
        <f t="shared" ca="1" si="196"/>
        <v>4.5709</v>
      </c>
      <c r="N999" s="7">
        <f t="shared" ca="1" si="198"/>
        <v>-0.16559999999999953</v>
      </c>
      <c r="O999" s="7">
        <f t="shared" ca="1" si="199"/>
        <v>2.7423359999999841E-2</v>
      </c>
      <c r="P999" s="7">
        <f t="shared" ca="1" si="200"/>
        <v>0.16559999999999953</v>
      </c>
      <c r="Q999" s="25">
        <f t="shared" ca="1" si="201"/>
        <v>3.7591083467641138E-2</v>
      </c>
      <c r="R999" s="26">
        <f t="shared" ca="1" si="197"/>
        <v>-0.16505193269667984</v>
      </c>
      <c r="S999" s="27">
        <f t="shared" ca="1" si="208"/>
        <v>1</v>
      </c>
    </row>
    <row r="1000" spans="5:19" x14ac:dyDescent="0.3">
      <c r="E1000" s="24">
        <f t="shared" si="202"/>
        <v>999</v>
      </c>
      <c r="F1000" s="108">
        <v>44911</v>
      </c>
      <c r="G1000" s="109">
        <v>4.2582000000000004</v>
      </c>
      <c r="H1000" s="28">
        <f t="shared" si="203"/>
        <v>4.4053000000000004</v>
      </c>
      <c r="I1000" s="7">
        <f t="shared" si="204"/>
        <v>-0.14710000000000001</v>
      </c>
      <c r="J1000" s="7">
        <f t="shared" si="205"/>
        <v>2.1638410000000004E-2</v>
      </c>
      <c r="K1000" s="7">
        <f t="shared" si="206"/>
        <v>0.14710000000000001</v>
      </c>
      <c r="L1000" s="25">
        <f t="shared" si="207"/>
        <v>3.4545112958527073E-2</v>
      </c>
      <c r="M1000" s="7">
        <f t="shared" ca="1" si="196"/>
        <v>4.5279666666666669</v>
      </c>
      <c r="N1000" s="7">
        <f t="shared" ca="1" si="198"/>
        <v>-0.26976666666666649</v>
      </c>
      <c r="O1000" s="7">
        <f t="shared" ca="1" si="199"/>
        <v>7.2774054444444347E-2</v>
      </c>
      <c r="P1000" s="7">
        <f t="shared" ca="1" si="200"/>
        <v>0.26976666666666649</v>
      </c>
      <c r="Q1000" s="25">
        <f t="shared" ca="1" si="201"/>
        <v>6.3352277175019137E-2</v>
      </c>
      <c r="R1000" s="26">
        <f t="shared" ca="1" si="197"/>
        <v>-0.2692185993633468</v>
      </c>
      <c r="S1000" s="27">
        <f t="shared" ca="1" si="208"/>
        <v>0</v>
      </c>
    </row>
    <row r="1001" spans="5:19" x14ac:dyDescent="0.3">
      <c r="E1001" s="24">
        <f t="shared" si="202"/>
        <v>1000</v>
      </c>
      <c r="F1001" s="108">
        <v>44914</v>
      </c>
      <c r="G1001" s="109">
        <v>4.2305999999999999</v>
      </c>
      <c r="H1001" s="28">
        <f t="shared" si="203"/>
        <v>4.2582000000000004</v>
      </c>
      <c r="I1001" s="7">
        <f t="shared" si="204"/>
        <v>-2.7600000000000513E-2</v>
      </c>
      <c r="J1001" s="7">
        <f t="shared" si="205"/>
        <v>7.617600000000283E-4</v>
      </c>
      <c r="K1001" s="7">
        <f t="shared" si="206"/>
        <v>2.7600000000000513E-2</v>
      </c>
      <c r="L1001" s="25">
        <f t="shared" si="207"/>
        <v>6.5238973195292666E-3</v>
      </c>
      <c r="M1001" s="7">
        <f t="shared" ca="1" si="196"/>
        <v>4.4176000000000002</v>
      </c>
      <c r="N1001" s="7">
        <f t="shared" ca="1" si="198"/>
        <v>-0.18700000000000028</v>
      </c>
      <c r="O1001" s="7">
        <f t="shared" ca="1" si="199"/>
        <v>3.4969000000000104E-2</v>
      </c>
      <c r="P1001" s="7">
        <f t="shared" ca="1" si="200"/>
        <v>0.18700000000000028</v>
      </c>
      <c r="Q1001" s="25">
        <f t="shared" ca="1" si="201"/>
        <v>4.4201768070722895E-2</v>
      </c>
      <c r="R1001" s="26">
        <f t="shared" ca="1" si="197"/>
        <v>-0.18645193269668059</v>
      </c>
      <c r="S1001" s="27">
        <f t="shared" ca="1" si="208"/>
        <v>0</v>
      </c>
    </row>
    <row r="1002" spans="5:19" x14ac:dyDescent="0.3">
      <c r="E1002" s="24">
        <f t="shared" si="202"/>
        <v>1001</v>
      </c>
      <c r="F1002" s="108">
        <v>44915</v>
      </c>
      <c r="G1002" s="109">
        <v>4.2122000000000002</v>
      </c>
      <c r="H1002" s="28">
        <f t="shared" si="203"/>
        <v>4.2305999999999999</v>
      </c>
      <c r="I1002" s="7">
        <f t="shared" si="204"/>
        <v>-1.839999999999975E-2</v>
      </c>
      <c r="J1002" s="7">
        <f t="shared" si="205"/>
        <v>3.385599999999908E-4</v>
      </c>
      <c r="K1002" s="7">
        <f t="shared" si="206"/>
        <v>1.839999999999975E-2</v>
      </c>
      <c r="L1002" s="25">
        <f t="shared" si="207"/>
        <v>4.3682636152128935E-3</v>
      </c>
      <c r="M1002" s="7">
        <f t="shared" ca="1" si="196"/>
        <v>4.2980333333333336</v>
      </c>
      <c r="N1002" s="7">
        <f t="shared" ca="1" si="198"/>
        <v>-8.5833333333333428E-2</v>
      </c>
      <c r="O1002" s="7">
        <f t="shared" ca="1" si="199"/>
        <v>7.3673611111111275E-3</v>
      </c>
      <c r="P1002" s="7">
        <f t="shared" ca="1" si="200"/>
        <v>8.5833333333333428E-2</v>
      </c>
      <c r="Q1002" s="25">
        <f t="shared" ca="1" si="201"/>
        <v>2.0377316683285084E-2</v>
      </c>
      <c r="R1002" s="26">
        <f t="shared" ca="1" si="197"/>
        <v>-8.5285266030013726E-2</v>
      </c>
      <c r="S1002" s="27">
        <f t="shared" ca="1" si="208"/>
        <v>0</v>
      </c>
    </row>
    <row r="1003" spans="5:19" x14ac:dyDescent="0.3">
      <c r="E1003" s="24">
        <f t="shared" si="202"/>
        <v>1002</v>
      </c>
      <c r="F1003" s="108">
        <v>44916</v>
      </c>
      <c r="G1003" s="109">
        <v>4.2674000000000003</v>
      </c>
      <c r="H1003" s="28">
        <f t="shared" si="203"/>
        <v>4.2122000000000002</v>
      </c>
      <c r="I1003" s="7">
        <f t="shared" si="204"/>
        <v>5.5200000000000138E-2</v>
      </c>
      <c r="J1003" s="7">
        <f t="shared" si="205"/>
        <v>3.0470400000000152E-3</v>
      </c>
      <c r="K1003" s="7">
        <f t="shared" si="206"/>
        <v>5.5200000000000138E-2</v>
      </c>
      <c r="L1003" s="25">
        <f t="shared" si="207"/>
        <v>1.2935276749308744E-2</v>
      </c>
      <c r="M1003" s="7">
        <f t="shared" ca="1" si="196"/>
        <v>4.2336666666666671</v>
      </c>
      <c r="N1003" s="7">
        <f t="shared" ca="1" si="198"/>
        <v>3.3733333333333171E-2</v>
      </c>
      <c r="O1003" s="7">
        <f t="shared" ca="1" si="199"/>
        <v>1.1379377777777668E-3</v>
      </c>
      <c r="P1003" s="7">
        <f t="shared" ca="1" si="200"/>
        <v>3.3733333333333171E-2</v>
      </c>
      <c r="Q1003" s="25">
        <f t="shared" ca="1" si="201"/>
        <v>7.9048913467997303E-3</v>
      </c>
      <c r="R1003" s="26">
        <f t="shared" ca="1" si="197"/>
        <v>3.4281400636652873E-2</v>
      </c>
      <c r="S1003" s="27">
        <f t="shared" ca="1" si="208"/>
        <v>1</v>
      </c>
    </row>
    <row r="1004" spans="5:19" x14ac:dyDescent="0.3">
      <c r="E1004" s="24">
        <f t="shared" si="202"/>
        <v>1003</v>
      </c>
      <c r="F1004" s="108">
        <v>44917</v>
      </c>
      <c r="G1004" s="109">
        <v>4.2397999999999998</v>
      </c>
      <c r="H1004" s="28">
        <f t="shared" si="203"/>
        <v>4.2674000000000003</v>
      </c>
      <c r="I1004" s="7">
        <f t="shared" si="204"/>
        <v>-2.7600000000000513E-2</v>
      </c>
      <c r="J1004" s="7">
        <f t="shared" si="205"/>
        <v>7.617600000000283E-4</v>
      </c>
      <c r="K1004" s="7">
        <f t="shared" si="206"/>
        <v>2.7600000000000513E-2</v>
      </c>
      <c r="L1004" s="25">
        <f t="shared" si="207"/>
        <v>6.509741025520193E-3</v>
      </c>
      <c r="M1004" s="7">
        <f t="shared" ca="1" si="196"/>
        <v>4.2367333333333335</v>
      </c>
      <c r="N1004" s="7">
        <f t="shared" ca="1" si="198"/>
        <v>3.0666666666663289E-3</v>
      </c>
      <c r="O1004" s="7">
        <f t="shared" ca="1" si="199"/>
        <v>9.4044444444423731E-6</v>
      </c>
      <c r="P1004" s="7">
        <f t="shared" ca="1" si="200"/>
        <v>3.0666666666663289E-3</v>
      </c>
      <c r="Q1004" s="25">
        <f t="shared" ca="1" si="201"/>
        <v>7.2330455839103949E-4</v>
      </c>
      <c r="R1004" s="26">
        <f t="shared" ca="1" si="197"/>
        <v>3.6147339699860292E-3</v>
      </c>
      <c r="S1004" s="27">
        <f t="shared" ca="1" si="208"/>
        <v>0</v>
      </c>
    </row>
    <row r="1005" spans="5:19" x14ac:dyDescent="0.3">
      <c r="E1005" s="24">
        <f t="shared" si="202"/>
        <v>1004</v>
      </c>
      <c r="F1005" s="108">
        <v>44918</v>
      </c>
      <c r="G1005" s="109">
        <v>4.2674000000000003</v>
      </c>
      <c r="H1005" s="28">
        <f t="shared" si="203"/>
        <v>4.2397999999999998</v>
      </c>
      <c r="I1005" s="7">
        <f t="shared" si="204"/>
        <v>2.7600000000000513E-2</v>
      </c>
      <c r="J1005" s="7">
        <f t="shared" si="205"/>
        <v>7.617600000000283E-4</v>
      </c>
      <c r="K1005" s="7">
        <f t="shared" si="206"/>
        <v>2.7600000000000513E-2</v>
      </c>
      <c r="L1005" s="25">
        <f t="shared" si="207"/>
        <v>6.4676383746544762E-3</v>
      </c>
      <c r="M1005" s="7">
        <f t="shared" ca="1" si="196"/>
        <v>4.2397999999999998</v>
      </c>
      <c r="N1005" s="7">
        <f t="shared" ca="1" si="198"/>
        <v>2.7600000000000513E-2</v>
      </c>
      <c r="O1005" s="7">
        <f t="shared" ca="1" si="199"/>
        <v>7.617600000000283E-4</v>
      </c>
      <c r="P1005" s="7">
        <f t="shared" ca="1" si="200"/>
        <v>2.7600000000000513E-2</v>
      </c>
      <c r="Q1005" s="25">
        <f t="shared" ca="1" si="201"/>
        <v>6.4676383746544762E-3</v>
      </c>
      <c r="R1005" s="26">
        <f t="shared" ca="1" si="197"/>
        <v>2.8148067303320215E-2</v>
      </c>
      <c r="S1005" s="27">
        <f t="shared" ca="1" si="208"/>
        <v>0</v>
      </c>
    </row>
    <row r="1006" spans="5:19" x14ac:dyDescent="0.3">
      <c r="E1006" s="24">
        <f t="shared" si="202"/>
        <v>1005</v>
      </c>
      <c r="F1006" s="108">
        <v>44922</v>
      </c>
      <c r="G1006" s="109">
        <v>4.2489999999999997</v>
      </c>
      <c r="H1006" s="28">
        <f t="shared" si="203"/>
        <v>4.2674000000000003</v>
      </c>
      <c r="I1006" s="7">
        <f t="shared" si="204"/>
        <v>-1.8400000000000638E-2</v>
      </c>
      <c r="J1006" s="7">
        <f t="shared" si="205"/>
        <v>3.3856000000002348E-4</v>
      </c>
      <c r="K1006" s="7">
        <f t="shared" si="206"/>
        <v>1.8400000000000638E-2</v>
      </c>
      <c r="L1006" s="25">
        <f t="shared" si="207"/>
        <v>4.3304306895741683E-3</v>
      </c>
      <c r="M1006" s="7">
        <f t="shared" ca="1" si="196"/>
        <v>4.2582000000000004</v>
      </c>
      <c r="N1006" s="7">
        <f t="shared" ca="1" si="198"/>
        <v>-9.2000000000007631E-3</v>
      </c>
      <c r="O1006" s="7">
        <f t="shared" ca="1" si="199"/>
        <v>8.4640000000014043E-5</v>
      </c>
      <c r="P1006" s="7">
        <f t="shared" ca="1" si="200"/>
        <v>9.2000000000007631E-3</v>
      </c>
      <c r="Q1006" s="25">
        <f t="shared" ca="1" si="201"/>
        <v>2.1652153447871887E-3</v>
      </c>
      <c r="R1006" s="26">
        <f t="shared" ca="1" si="197"/>
        <v>-8.6519326966810629E-3</v>
      </c>
      <c r="S1006" s="27">
        <f t="shared" ca="1" si="208"/>
        <v>1</v>
      </c>
    </row>
    <row r="1007" spans="5:19" x14ac:dyDescent="0.3">
      <c r="E1007" s="24">
        <f t="shared" si="202"/>
        <v>1006</v>
      </c>
      <c r="F1007" s="108">
        <v>44923</v>
      </c>
      <c r="G1007" s="109">
        <v>4.1938000000000004</v>
      </c>
      <c r="H1007" s="28">
        <f t="shared" si="203"/>
        <v>4.2489999999999997</v>
      </c>
      <c r="I1007" s="7">
        <f t="shared" si="204"/>
        <v>-5.519999999999925E-2</v>
      </c>
      <c r="J1007" s="7">
        <f t="shared" si="205"/>
        <v>3.0470399999999172E-3</v>
      </c>
      <c r="K1007" s="7">
        <f t="shared" si="206"/>
        <v>5.519999999999925E-2</v>
      </c>
      <c r="L1007" s="25">
        <f t="shared" si="207"/>
        <v>1.3162287185845592E-2</v>
      </c>
      <c r="M1007" s="7">
        <f t="shared" ca="1" si="196"/>
        <v>4.2520666666666669</v>
      </c>
      <c r="N1007" s="7">
        <f t="shared" ca="1" si="198"/>
        <v>-5.8266666666666467E-2</v>
      </c>
      <c r="O1007" s="7">
        <f t="shared" ca="1" si="199"/>
        <v>3.395004444444421E-3</v>
      </c>
      <c r="P1007" s="7">
        <f t="shared" ca="1" si="200"/>
        <v>5.8266666666666467E-2</v>
      </c>
      <c r="Q1007" s="25">
        <f t="shared" ca="1" si="201"/>
        <v>1.3893525362837155E-2</v>
      </c>
      <c r="R1007" s="26">
        <f t="shared" ca="1" si="197"/>
        <v>-5.7718599363346765E-2</v>
      </c>
      <c r="S1007" s="27">
        <f t="shared" ca="1" si="208"/>
        <v>0</v>
      </c>
    </row>
    <row r="1008" spans="5:19" x14ac:dyDescent="0.3">
      <c r="E1008" s="24">
        <f t="shared" si="202"/>
        <v>1007</v>
      </c>
      <c r="F1008" s="108">
        <v>44924</v>
      </c>
      <c r="G1008" s="109">
        <v>4.3041999999999998</v>
      </c>
      <c r="H1008" s="28">
        <f t="shared" si="203"/>
        <v>4.1938000000000004</v>
      </c>
      <c r="I1008" s="7">
        <f t="shared" si="204"/>
        <v>0.11039999999999939</v>
      </c>
      <c r="J1008" s="7">
        <f t="shared" si="205"/>
        <v>1.2188159999999865E-2</v>
      </c>
      <c r="K1008" s="7">
        <f t="shared" si="206"/>
        <v>0.11039999999999939</v>
      </c>
      <c r="L1008" s="25">
        <f t="shared" si="207"/>
        <v>2.5649365735792806E-2</v>
      </c>
      <c r="M1008" s="7">
        <f t="shared" ca="1" si="196"/>
        <v>4.2367333333333335</v>
      </c>
      <c r="N1008" s="7">
        <f t="shared" ca="1" si="198"/>
        <v>6.7466666666666342E-2</v>
      </c>
      <c r="O1008" s="7">
        <f t="shared" ca="1" si="199"/>
        <v>4.5517511111110671E-3</v>
      </c>
      <c r="P1008" s="7">
        <f t="shared" ca="1" si="200"/>
        <v>6.7466666666666342E-2</v>
      </c>
      <c r="Q1008" s="25">
        <f t="shared" ca="1" si="201"/>
        <v>1.5674612394095615E-2</v>
      </c>
      <c r="R1008" s="26">
        <f t="shared" ca="1" si="197"/>
        <v>6.8014733969986044E-2</v>
      </c>
      <c r="S1008" s="27">
        <f t="shared" ca="1" si="208"/>
        <v>1</v>
      </c>
    </row>
    <row r="1009" spans="5:19" x14ac:dyDescent="0.3">
      <c r="E1009" s="24">
        <f t="shared" si="202"/>
        <v>1008</v>
      </c>
      <c r="F1009" s="108">
        <v>44925</v>
      </c>
      <c r="G1009" s="109">
        <v>4.2674000000000003</v>
      </c>
      <c r="H1009" s="28">
        <f t="shared" si="203"/>
        <v>4.3041999999999998</v>
      </c>
      <c r="I1009" s="7">
        <f t="shared" si="204"/>
        <v>-3.67999999999995E-2</v>
      </c>
      <c r="J1009" s="7">
        <f t="shared" si="205"/>
        <v>1.3542399999999632E-3</v>
      </c>
      <c r="K1009" s="7">
        <f t="shared" si="206"/>
        <v>3.67999999999995E-2</v>
      </c>
      <c r="L1009" s="25">
        <f t="shared" si="207"/>
        <v>8.6235178328723568E-3</v>
      </c>
      <c r="M1009" s="7">
        <f t="shared" ca="1" si="196"/>
        <v>4.2489999999999997</v>
      </c>
      <c r="N1009" s="7">
        <f t="shared" ca="1" si="198"/>
        <v>1.8400000000000638E-2</v>
      </c>
      <c r="O1009" s="7">
        <f t="shared" ca="1" si="199"/>
        <v>3.3856000000002348E-4</v>
      </c>
      <c r="P1009" s="7">
        <f t="shared" ca="1" si="200"/>
        <v>1.8400000000000638E-2</v>
      </c>
      <c r="Q1009" s="25">
        <f t="shared" ca="1" si="201"/>
        <v>4.3117589164363866E-3</v>
      </c>
      <c r="R1009" s="26">
        <f t="shared" ca="1" si="197"/>
        <v>1.894806730332034E-2</v>
      </c>
      <c r="S1009" s="27">
        <f t="shared" ca="1" si="208"/>
        <v>0</v>
      </c>
    </row>
    <row r="1010" spans="5:19" x14ac:dyDescent="0.3">
      <c r="E1010" s="24">
        <f t="shared" si="202"/>
        <v>1009</v>
      </c>
      <c r="F1010" s="108">
        <v>44929</v>
      </c>
      <c r="G1010" s="109">
        <v>4.3133999999999997</v>
      </c>
      <c r="H1010" s="28">
        <f t="shared" si="203"/>
        <v>4.2674000000000003</v>
      </c>
      <c r="I1010" s="7">
        <f t="shared" si="204"/>
        <v>4.5999999999999375E-2</v>
      </c>
      <c r="J1010" s="7">
        <f t="shared" si="205"/>
        <v>2.1159999999999426E-3</v>
      </c>
      <c r="K1010" s="7">
        <f t="shared" si="206"/>
        <v>4.5999999999999375E-2</v>
      </c>
      <c r="L1010" s="25">
        <f t="shared" si="207"/>
        <v>1.0664441044187735E-2</v>
      </c>
      <c r="M1010" s="7">
        <f t="shared" ca="1" si="196"/>
        <v>4.2551333333333341</v>
      </c>
      <c r="N1010" s="7">
        <f t="shared" ca="1" si="198"/>
        <v>5.8266666666665579E-2</v>
      </c>
      <c r="O1010" s="7">
        <f t="shared" ca="1" si="199"/>
        <v>3.3950044444443178E-3</v>
      </c>
      <c r="P1010" s="7">
        <f t="shared" ca="1" si="200"/>
        <v>5.8266666666665579E-2</v>
      </c>
      <c r="Q1010" s="25">
        <f t="shared" ca="1" si="201"/>
        <v>1.3508291989304396E-2</v>
      </c>
      <c r="R1010" s="26">
        <f t="shared" ca="1" si="197"/>
        <v>5.8814733969985281E-2</v>
      </c>
      <c r="S1010" s="27">
        <f t="shared" ca="1" si="208"/>
        <v>0</v>
      </c>
    </row>
    <row r="1011" spans="5:19" x14ac:dyDescent="0.3">
      <c r="E1011" s="24">
        <f t="shared" si="202"/>
        <v>1010</v>
      </c>
      <c r="F1011" s="108">
        <v>44930</v>
      </c>
      <c r="G1011" s="109">
        <v>4.3501000000000003</v>
      </c>
      <c r="H1011" s="28">
        <f t="shared" si="203"/>
        <v>4.3133999999999997</v>
      </c>
      <c r="I1011" s="7">
        <f t="shared" si="204"/>
        <v>3.6700000000000621E-2</v>
      </c>
      <c r="J1011" s="7">
        <f t="shared" si="205"/>
        <v>1.3468900000000456E-3</v>
      </c>
      <c r="K1011" s="7">
        <f t="shared" si="206"/>
        <v>3.6700000000000621E-2</v>
      </c>
      <c r="L1011" s="25">
        <f t="shared" si="207"/>
        <v>8.4365876646515289E-3</v>
      </c>
      <c r="M1011" s="7">
        <f t="shared" ca="1" si="196"/>
        <v>4.2949999999999999</v>
      </c>
      <c r="N1011" s="7">
        <f t="shared" ca="1" si="198"/>
        <v>5.5100000000000371E-2</v>
      </c>
      <c r="O1011" s="7">
        <f t="shared" ca="1" si="199"/>
        <v>3.0360100000000408E-3</v>
      </c>
      <c r="P1011" s="7">
        <f t="shared" ca="1" si="200"/>
        <v>5.5100000000000371E-2</v>
      </c>
      <c r="Q1011" s="25">
        <f t="shared" ca="1" si="201"/>
        <v>1.2666375485621105E-2</v>
      </c>
      <c r="R1011" s="26">
        <f t="shared" ca="1" si="197"/>
        <v>5.5648067303320073E-2</v>
      </c>
      <c r="S1011" s="27">
        <f t="shared" ca="1" si="208"/>
        <v>0</v>
      </c>
    </row>
    <row r="1012" spans="5:19" x14ac:dyDescent="0.3">
      <c r="E1012" s="24">
        <f t="shared" si="202"/>
        <v>1011</v>
      </c>
      <c r="F1012" s="108">
        <v>44931</v>
      </c>
      <c r="G1012" s="109">
        <v>4.3133999999999997</v>
      </c>
      <c r="H1012" s="28">
        <f t="shared" si="203"/>
        <v>4.3501000000000003</v>
      </c>
      <c r="I1012" s="7">
        <f t="shared" si="204"/>
        <v>-3.6700000000000621E-2</v>
      </c>
      <c r="J1012" s="7">
        <f t="shared" si="205"/>
        <v>1.3468900000000456E-3</v>
      </c>
      <c r="K1012" s="7">
        <f t="shared" si="206"/>
        <v>3.6700000000000621E-2</v>
      </c>
      <c r="L1012" s="25">
        <f t="shared" si="207"/>
        <v>8.5083692678630841E-3</v>
      </c>
      <c r="M1012" s="7">
        <f t="shared" ca="1" si="196"/>
        <v>4.3103000000000007</v>
      </c>
      <c r="N1012" s="7">
        <f t="shared" ca="1" si="198"/>
        <v>3.0999999999989925E-3</v>
      </c>
      <c r="O1012" s="7">
        <f t="shared" ca="1" si="199"/>
        <v>9.6099999999937534E-6</v>
      </c>
      <c r="P1012" s="7">
        <f t="shared" ca="1" si="200"/>
        <v>3.0999999999989925E-3</v>
      </c>
      <c r="Q1012" s="25">
        <f t="shared" ca="1" si="201"/>
        <v>7.1869059210808014E-4</v>
      </c>
      <c r="R1012" s="26">
        <f t="shared" ca="1" si="197"/>
        <v>3.6480673033186927E-3</v>
      </c>
      <c r="S1012" s="27">
        <f t="shared" ca="1" si="208"/>
        <v>0</v>
      </c>
    </row>
    <row r="1013" spans="5:19" x14ac:dyDescent="0.3">
      <c r="E1013" s="24">
        <f t="shared" si="202"/>
        <v>1012</v>
      </c>
      <c r="F1013" s="108">
        <v>44932</v>
      </c>
      <c r="G1013" s="109">
        <v>4.4420999999999999</v>
      </c>
      <c r="H1013" s="28">
        <f t="shared" si="203"/>
        <v>4.3133999999999997</v>
      </c>
      <c r="I1013" s="7">
        <f t="shared" si="204"/>
        <v>0.12870000000000026</v>
      </c>
      <c r="J1013" s="7">
        <f t="shared" si="205"/>
        <v>1.6563690000000065E-2</v>
      </c>
      <c r="K1013" s="7">
        <f t="shared" si="206"/>
        <v>0.12870000000000026</v>
      </c>
      <c r="L1013" s="25">
        <f t="shared" si="207"/>
        <v>2.8972783143108048E-2</v>
      </c>
      <c r="M1013" s="7">
        <f t="shared" ca="1" si="196"/>
        <v>4.3256333333333332</v>
      </c>
      <c r="N1013" s="7">
        <f t="shared" ca="1" si="198"/>
        <v>0.11646666666666672</v>
      </c>
      <c r="O1013" s="7">
        <f t="shared" ca="1" si="199"/>
        <v>1.3564484444444457E-2</v>
      </c>
      <c r="P1013" s="7">
        <f t="shared" ca="1" si="200"/>
        <v>0.11646666666666672</v>
      </c>
      <c r="Q1013" s="25">
        <f t="shared" ca="1" si="201"/>
        <v>2.6218830433053449E-2</v>
      </c>
      <c r="R1013" s="26">
        <f t="shared" ca="1" si="197"/>
        <v>0.11701473396998642</v>
      </c>
      <c r="S1013" s="27">
        <f t="shared" ca="1" si="208"/>
        <v>0</v>
      </c>
    </row>
    <row r="1014" spans="5:19" x14ac:dyDescent="0.3">
      <c r="E1014" s="24">
        <f t="shared" si="202"/>
        <v>1013</v>
      </c>
      <c r="F1014" s="108">
        <v>44935</v>
      </c>
      <c r="G1014" s="109">
        <v>4.4512999999999998</v>
      </c>
      <c r="H1014" s="28">
        <f t="shared" si="203"/>
        <v>4.4420999999999999</v>
      </c>
      <c r="I1014" s="7">
        <f t="shared" si="204"/>
        <v>9.1999999999998749E-3</v>
      </c>
      <c r="J1014" s="7">
        <f t="shared" si="205"/>
        <v>8.4639999999997699E-5</v>
      </c>
      <c r="K1014" s="7">
        <f t="shared" si="206"/>
        <v>9.1999999999998749E-3</v>
      </c>
      <c r="L1014" s="25">
        <f t="shared" si="207"/>
        <v>2.0668119425785447E-3</v>
      </c>
      <c r="M1014" s="7">
        <f t="shared" ca="1" si="196"/>
        <v>4.3685333333333327</v>
      </c>
      <c r="N1014" s="7">
        <f t="shared" ca="1" si="198"/>
        <v>8.2766666666667099E-2</v>
      </c>
      <c r="O1014" s="7">
        <f t="shared" ca="1" si="199"/>
        <v>6.8503211111111831E-3</v>
      </c>
      <c r="P1014" s="7">
        <f t="shared" ca="1" si="200"/>
        <v>8.2766666666667099E-2</v>
      </c>
      <c r="Q1014" s="25">
        <f t="shared" ca="1" si="201"/>
        <v>1.8593819034139938E-2</v>
      </c>
      <c r="R1014" s="26">
        <f t="shared" ca="1" si="197"/>
        <v>8.3314733969986801E-2</v>
      </c>
      <c r="S1014" s="27">
        <f t="shared" ca="1" si="208"/>
        <v>0</v>
      </c>
    </row>
    <row r="1015" spans="5:19" x14ac:dyDescent="0.3">
      <c r="E1015" s="24">
        <f t="shared" si="202"/>
        <v>1014</v>
      </c>
      <c r="F1015" s="108">
        <v>44936</v>
      </c>
      <c r="G1015" s="109">
        <v>4.4789000000000003</v>
      </c>
      <c r="H1015" s="28">
        <f t="shared" si="203"/>
        <v>4.4512999999999998</v>
      </c>
      <c r="I1015" s="7">
        <f t="shared" si="204"/>
        <v>2.7600000000000513E-2</v>
      </c>
      <c r="J1015" s="7">
        <f t="shared" si="205"/>
        <v>7.617600000000283E-4</v>
      </c>
      <c r="K1015" s="7">
        <f t="shared" si="206"/>
        <v>2.7600000000000513E-2</v>
      </c>
      <c r="L1015" s="25">
        <f t="shared" si="207"/>
        <v>6.1622273326041015E-3</v>
      </c>
      <c r="M1015" s="7">
        <f t="shared" ca="1" si="196"/>
        <v>4.4022666666666668</v>
      </c>
      <c r="N1015" s="7">
        <f t="shared" ca="1" si="198"/>
        <v>7.6633333333333553E-2</v>
      </c>
      <c r="O1015" s="7">
        <f t="shared" ca="1" si="199"/>
        <v>5.8726677777778116E-3</v>
      </c>
      <c r="P1015" s="7">
        <f t="shared" ca="1" si="200"/>
        <v>7.6633333333333553E-2</v>
      </c>
      <c r="Q1015" s="25">
        <f t="shared" ca="1" si="201"/>
        <v>1.7109855842580443E-2</v>
      </c>
      <c r="R1015" s="26">
        <f t="shared" ca="1" si="197"/>
        <v>7.7181400636653255E-2</v>
      </c>
      <c r="S1015" s="27">
        <f t="shared" ca="1" si="208"/>
        <v>0</v>
      </c>
    </row>
    <row r="1016" spans="5:19" x14ac:dyDescent="0.3">
      <c r="E1016" s="24">
        <f t="shared" si="202"/>
        <v>1015</v>
      </c>
      <c r="F1016" s="108">
        <v>44937</v>
      </c>
      <c r="G1016" s="109">
        <v>4.5433000000000003</v>
      </c>
      <c r="H1016" s="28">
        <f t="shared" si="203"/>
        <v>4.4789000000000003</v>
      </c>
      <c r="I1016" s="7">
        <f t="shared" si="204"/>
        <v>6.4400000000000013E-2</v>
      </c>
      <c r="J1016" s="7">
        <f t="shared" si="205"/>
        <v>4.1473600000000018E-3</v>
      </c>
      <c r="K1016" s="7">
        <f t="shared" si="206"/>
        <v>6.4400000000000013E-2</v>
      </c>
      <c r="L1016" s="25">
        <f t="shared" si="207"/>
        <v>1.4174718816719127E-2</v>
      </c>
      <c r="M1016" s="7">
        <f t="shared" ca="1" si="196"/>
        <v>4.4574333333333334</v>
      </c>
      <c r="N1016" s="7">
        <f t="shared" ca="1" si="198"/>
        <v>8.586666666666698E-2</v>
      </c>
      <c r="O1016" s="7">
        <f t="shared" ca="1" si="199"/>
        <v>7.3730844444444979E-3</v>
      </c>
      <c r="P1016" s="7">
        <f t="shared" ca="1" si="200"/>
        <v>8.586666666666698E-2</v>
      </c>
      <c r="Q1016" s="25">
        <f t="shared" ca="1" si="201"/>
        <v>1.8899625088958899E-2</v>
      </c>
      <c r="R1016" s="26">
        <f t="shared" ca="1" si="197"/>
        <v>8.6414733969986682E-2</v>
      </c>
      <c r="S1016" s="27">
        <f t="shared" ca="1" si="208"/>
        <v>0</v>
      </c>
    </row>
    <row r="1017" spans="5:19" x14ac:dyDescent="0.3">
      <c r="E1017" s="24">
        <f t="shared" si="202"/>
        <v>1016</v>
      </c>
      <c r="F1017" s="108">
        <v>44938</v>
      </c>
      <c r="G1017" s="109">
        <v>4.6169000000000002</v>
      </c>
      <c r="H1017" s="28">
        <f t="shared" si="203"/>
        <v>4.5433000000000003</v>
      </c>
      <c r="I1017" s="7">
        <f t="shared" si="204"/>
        <v>7.3599999999999888E-2</v>
      </c>
      <c r="J1017" s="7">
        <f t="shared" si="205"/>
        <v>5.4169599999999837E-3</v>
      </c>
      <c r="K1017" s="7">
        <f t="shared" si="206"/>
        <v>7.3599999999999888E-2</v>
      </c>
      <c r="L1017" s="25">
        <f t="shared" si="207"/>
        <v>1.594143256297513E-2</v>
      </c>
      <c r="M1017" s="7">
        <f t="shared" ca="1" si="196"/>
        <v>4.4911666666666665</v>
      </c>
      <c r="N1017" s="7">
        <f t="shared" ca="1" si="198"/>
        <v>0.1257333333333337</v>
      </c>
      <c r="O1017" s="7">
        <f t="shared" ca="1" si="199"/>
        <v>1.5808871111111202E-2</v>
      </c>
      <c r="P1017" s="7">
        <f t="shared" ca="1" si="200"/>
        <v>0.1257333333333337</v>
      </c>
      <c r="Q1017" s="25">
        <f t="shared" ca="1" si="201"/>
        <v>2.7233280628415971E-2</v>
      </c>
      <c r="R1017" s="26">
        <f t="shared" ca="1" si="197"/>
        <v>0.12628140063665338</v>
      </c>
      <c r="S1017" s="27">
        <f t="shared" ca="1" si="208"/>
        <v>0</v>
      </c>
    </row>
    <row r="1018" spans="5:19" x14ac:dyDescent="0.3">
      <c r="E1018" s="24">
        <f t="shared" si="202"/>
        <v>1017</v>
      </c>
      <c r="F1018" s="108">
        <v>44939</v>
      </c>
      <c r="G1018" s="109">
        <v>4.6261000000000001</v>
      </c>
      <c r="H1018" s="28">
        <f t="shared" si="203"/>
        <v>4.6169000000000002</v>
      </c>
      <c r="I1018" s="7">
        <f t="shared" si="204"/>
        <v>9.1999999999998749E-3</v>
      </c>
      <c r="J1018" s="7">
        <f t="shared" si="205"/>
        <v>8.4639999999997699E-5</v>
      </c>
      <c r="K1018" s="7">
        <f t="shared" si="206"/>
        <v>9.1999999999998749E-3</v>
      </c>
      <c r="L1018" s="25">
        <f t="shared" si="207"/>
        <v>1.98871619722874E-3</v>
      </c>
      <c r="M1018" s="7">
        <f t="shared" ca="1" si="196"/>
        <v>4.5463666666666676</v>
      </c>
      <c r="N1018" s="7">
        <f t="shared" ca="1" si="198"/>
        <v>7.9733333333332546E-2</v>
      </c>
      <c r="O1018" s="7">
        <f t="shared" ca="1" si="199"/>
        <v>6.3574044444443187E-3</v>
      </c>
      <c r="P1018" s="7">
        <f t="shared" ca="1" si="200"/>
        <v>7.9733333333332546E-2</v>
      </c>
      <c r="Q1018" s="25">
        <f t="shared" ca="1" si="201"/>
        <v>1.7235540375982478E-2</v>
      </c>
      <c r="R1018" s="26">
        <f t="shared" ca="1" si="197"/>
        <v>8.0281400636652248E-2</v>
      </c>
      <c r="S1018" s="27">
        <f t="shared" ca="1" si="208"/>
        <v>0</v>
      </c>
    </row>
    <row r="1019" spans="5:19" x14ac:dyDescent="0.3">
      <c r="E1019" s="24">
        <f t="shared" si="202"/>
        <v>1018</v>
      </c>
      <c r="F1019" s="108">
        <v>44943</v>
      </c>
      <c r="G1019" s="109">
        <v>4.4329000000000001</v>
      </c>
      <c r="H1019" s="28">
        <f t="shared" si="203"/>
        <v>4.6261000000000001</v>
      </c>
      <c r="I1019" s="7">
        <f t="shared" si="204"/>
        <v>-0.19320000000000004</v>
      </c>
      <c r="J1019" s="7">
        <f t="shared" si="205"/>
        <v>3.7326240000000017E-2</v>
      </c>
      <c r="K1019" s="7">
        <f t="shared" si="206"/>
        <v>0.19320000000000004</v>
      </c>
      <c r="L1019" s="25">
        <f t="shared" si="207"/>
        <v>4.3583207381172606E-2</v>
      </c>
      <c r="M1019" s="7">
        <f t="shared" ca="1" si="196"/>
        <v>4.5954333333333333</v>
      </c>
      <c r="N1019" s="7">
        <f t="shared" ca="1" si="198"/>
        <v>-0.1625333333333332</v>
      </c>
      <c r="O1019" s="7">
        <f t="shared" ca="1" si="199"/>
        <v>2.6417084444444398E-2</v>
      </c>
      <c r="P1019" s="7">
        <f t="shared" ca="1" si="200"/>
        <v>0.1625333333333332</v>
      </c>
      <c r="Q1019" s="25">
        <f t="shared" ca="1" si="201"/>
        <v>3.6665237955589611E-2</v>
      </c>
      <c r="R1019" s="26">
        <f t="shared" ca="1" si="197"/>
        <v>-0.16198526603001351</v>
      </c>
      <c r="S1019" s="27">
        <f t="shared" ca="1" si="208"/>
        <v>1</v>
      </c>
    </row>
    <row r="1020" spans="5:19" x14ac:dyDescent="0.3">
      <c r="E1020" s="24">
        <f t="shared" si="202"/>
        <v>1019</v>
      </c>
      <c r="F1020" s="108">
        <v>44944</v>
      </c>
      <c r="G1020" s="109">
        <v>4.3960999999999997</v>
      </c>
      <c r="H1020" s="28">
        <f t="shared" si="203"/>
        <v>4.4329000000000001</v>
      </c>
      <c r="I1020" s="7">
        <f t="shared" si="204"/>
        <v>-3.6800000000000388E-2</v>
      </c>
      <c r="J1020" s="7">
        <f t="shared" si="205"/>
        <v>1.3542400000000285E-3</v>
      </c>
      <c r="K1020" s="7">
        <f t="shared" si="206"/>
        <v>3.6800000000000388E-2</v>
      </c>
      <c r="L1020" s="25">
        <f t="shared" si="207"/>
        <v>8.3710561634176631E-3</v>
      </c>
      <c r="M1020" s="7">
        <f t="shared" ca="1" si="196"/>
        <v>4.5586333333333338</v>
      </c>
      <c r="N1020" s="7">
        <f t="shared" ca="1" si="198"/>
        <v>-0.16253333333333408</v>
      </c>
      <c r="O1020" s="7">
        <f t="shared" ca="1" si="199"/>
        <v>2.641708444444469E-2</v>
      </c>
      <c r="P1020" s="7">
        <f t="shared" ca="1" si="200"/>
        <v>0.16253333333333408</v>
      </c>
      <c r="Q1020" s="25">
        <f t="shared" ca="1" si="201"/>
        <v>3.6972164721761132E-2</v>
      </c>
      <c r="R1020" s="26">
        <f t="shared" ca="1" si="197"/>
        <v>-0.1619852660300144</v>
      </c>
      <c r="S1020" s="27">
        <f t="shared" ca="1" si="208"/>
        <v>0</v>
      </c>
    </row>
    <row r="1021" spans="5:19" x14ac:dyDescent="0.3">
      <c r="E1021" s="24">
        <f t="shared" si="202"/>
        <v>1020</v>
      </c>
      <c r="F1021" s="108">
        <v>44945</v>
      </c>
      <c r="G1021" s="109">
        <v>4.3041999999999998</v>
      </c>
      <c r="H1021" s="28">
        <f t="shared" si="203"/>
        <v>4.3960999999999997</v>
      </c>
      <c r="I1021" s="7">
        <f t="shared" si="204"/>
        <v>-9.1899999999999871E-2</v>
      </c>
      <c r="J1021" s="7">
        <f t="shared" si="205"/>
        <v>8.4456099999999767E-3</v>
      </c>
      <c r="K1021" s="7">
        <f t="shared" si="206"/>
        <v>9.1899999999999871E-2</v>
      </c>
      <c r="L1021" s="25">
        <f t="shared" si="207"/>
        <v>2.1351238325356601E-2</v>
      </c>
      <c r="M1021" s="7">
        <f t="shared" ca="1" si="196"/>
        <v>4.4850333333333339</v>
      </c>
      <c r="N1021" s="7">
        <f t="shared" ca="1" si="198"/>
        <v>-0.18083333333333407</v>
      </c>
      <c r="O1021" s="7">
        <f t="shared" ca="1" si="199"/>
        <v>3.2700694444444713E-2</v>
      </c>
      <c r="P1021" s="7">
        <f t="shared" ca="1" si="200"/>
        <v>0.18083333333333407</v>
      </c>
      <c r="Q1021" s="25">
        <f t="shared" ca="1" si="201"/>
        <v>4.2013227390301118E-2</v>
      </c>
      <c r="R1021" s="26">
        <f t="shared" ca="1" si="197"/>
        <v>-0.18028526603001438</v>
      </c>
      <c r="S1021" s="27">
        <f t="shared" ca="1" si="208"/>
        <v>0</v>
      </c>
    </row>
    <row r="1022" spans="5:19" x14ac:dyDescent="0.3">
      <c r="E1022" s="24">
        <f t="shared" si="202"/>
        <v>1021</v>
      </c>
      <c r="F1022" s="108">
        <v>44946</v>
      </c>
      <c r="G1022" s="109">
        <v>4.2397999999999998</v>
      </c>
      <c r="H1022" s="28">
        <f t="shared" si="203"/>
        <v>4.3041999999999998</v>
      </c>
      <c r="I1022" s="7">
        <f t="shared" si="204"/>
        <v>-6.4400000000000013E-2</v>
      </c>
      <c r="J1022" s="7">
        <f t="shared" si="205"/>
        <v>4.1473600000000018E-3</v>
      </c>
      <c r="K1022" s="7">
        <f t="shared" si="206"/>
        <v>6.4400000000000013E-2</v>
      </c>
      <c r="L1022" s="25">
        <f t="shared" si="207"/>
        <v>1.5189395726213504E-2</v>
      </c>
      <c r="M1022" s="7">
        <f t="shared" ca="1" si="196"/>
        <v>4.3777333333333335</v>
      </c>
      <c r="N1022" s="7">
        <f t="shared" ca="1" si="198"/>
        <v>-0.13793333333333369</v>
      </c>
      <c r="O1022" s="7">
        <f t="shared" ca="1" si="199"/>
        <v>1.9025604444444542E-2</v>
      </c>
      <c r="P1022" s="7">
        <f t="shared" ca="1" si="200"/>
        <v>0.13793333333333369</v>
      </c>
      <c r="Q1022" s="25">
        <f t="shared" ca="1" si="201"/>
        <v>3.2532981115461504E-2</v>
      </c>
      <c r="R1022" s="26">
        <f t="shared" ca="1" si="197"/>
        <v>-0.137385266030014</v>
      </c>
      <c r="S1022" s="27">
        <f t="shared" ca="1" si="208"/>
        <v>0</v>
      </c>
    </row>
    <row r="1023" spans="5:19" x14ac:dyDescent="0.3">
      <c r="E1023" s="24">
        <f t="shared" si="202"/>
        <v>1022</v>
      </c>
      <c r="F1023" s="108">
        <v>44949</v>
      </c>
      <c r="G1023" s="109">
        <v>4.2582000000000004</v>
      </c>
      <c r="H1023" s="28">
        <f t="shared" si="203"/>
        <v>4.2397999999999998</v>
      </c>
      <c r="I1023" s="7">
        <f t="shared" si="204"/>
        <v>1.8400000000000638E-2</v>
      </c>
      <c r="J1023" s="7">
        <f t="shared" si="205"/>
        <v>3.3856000000002348E-4</v>
      </c>
      <c r="K1023" s="7">
        <f t="shared" si="206"/>
        <v>1.8400000000000638E-2</v>
      </c>
      <c r="L1023" s="25">
        <f t="shared" si="207"/>
        <v>4.321074632473965E-3</v>
      </c>
      <c r="M1023" s="7">
        <f t="shared" ca="1" si="196"/>
        <v>4.3133666666666661</v>
      </c>
      <c r="N1023" s="7">
        <f t="shared" ca="1" si="198"/>
        <v>-5.5166666666665698E-2</v>
      </c>
      <c r="O1023" s="7">
        <f t="shared" ca="1" si="199"/>
        <v>3.0433611111110041E-3</v>
      </c>
      <c r="P1023" s="7">
        <f t="shared" ca="1" si="200"/>
        <v>5.5166666666665698E-2</v>
      </c>
      <c r="Q1023" s="25">
        <f t="shared" ca="1" si="201"/>
        <v>1.2955395863666735E-2</v>
      </c>
      <c r="R1023" s="26">
        <f t="shared" ca="1" si="197"/>
        <v>-5.4618599363345996E-2</v>
      </c>
      <c r="S1023" s="27">
        <f t="shared" ca="1" si="208"/>
        <v>0</v>
      </c>
    </row>
    <row r="1024" spans="5:19" x14ac:dyDescent="0.3">
      <c r="E1024" s="24">
        <f t="shared" si="202"/>
        <v>1023</v>
      </c>
      <c r="F1024" s="108">
        <v>44950</v>
      </c>
      <c r="G1024" s="109">
        <v>4.1845999999999997</v>
      </c>
      <c r="H1024" s="28">
        <f t="shared" si="203"/>
        <v>4.2582000000000004</v>
      </c>
      <c r="I1024" s="7">
        <f t="shared" si="204"/>
        <v>-7.3600000000000776E-2</v>
      </c>
      <c r="J1024" s="7">
        <f t="shared" si="205"/>
        <v>5.4169600000001138E-3</v>
      </c>
      <c r="K1024" s="7">
        <f t="shared" si="206"/>
        <v>7.3600000000000776E-2</v>
      </c>
      <c r="L1024" s="25">
        <f t="shared" si="207"/>
        <v>1.7588299956985323E-2</v>
      </c>
      <c r="M1024" s="7">
        <f t="shared" ca="1" si="196"/>
        <v>4.2674000000000003</v>
      </c>
      <c r="N1024" s="7">
        <f t="shared" ca="1" si="198"/>
        <v>-8.2800000000000651E-2</v>
      </c>
      <c r="O1024" s="7">
        <f t="shared" ca="1" si="199"/>
        <v>6.8558400000001078E-3</v>
      </c>
      <c r="P1024" s="7">
        <f t="shared" ca="1" si="200"/>
        <v>8.2800000000000651E-2</v>
      </c>
      <c r="Q1024" s="25">
        <f t="shared" ca="1" si="201"/>
        <v>1.9786837451608436E-2</v>
      </c>
      <c r="R1024" s="26">
        <f t="shared" ca="1" si="197"/>
        <v>-8.2251932696680949E-2</v>
      </c>
      <c r="S1024" s="27">
        <f t="shared" ca="1" si="208"/>
        <v>0</v>
      </c>
    </row>
    <row r="1025" spans="5:19" x14ac:dyDescent="0.3">
      <c r="E1025" s="24">
        <f t="shared" si="202"/>
        <v>1024</v>
      </c>
      <c r="F1025" s="108">
        <v>44951</v>
      </c>
      <c r="G1025" s="109">
        <v>4.2582000000000004</v>
      </c>
      <c r="H1025" s="28">
        <f t="shared" si="203"/>
        <v>4.1845999999999997</v>
      </c>
      <c r="I1025" s="7">
        <f t="shared" si="204"/>
        <v>7.3600000000000776E-2</v>
      </c>
      <c r="J1025" s="7">
        <f t="shared" si="205"/>
        <v>5.4169600000001138E-3</v>
      </c>
      <c r="K1025" s="7">
        <f t="shared" si="206"/>
        <v>7.3600000000000776E-2</v>
      </c>
      <c r="L1025" s="25">
        <f t="shared" si="207"/>
        <v>1.728429852989544E-2</v>
      </c>
      <c r="M1025" s="7">
        <f t="shared" ca="1" si="196"/>
        <v>4.2275333333333336</v>
      </c>
      <c r="N1025" s="7">
        <f t="shared" ca="1" si="198"/>
        <v>3.0666666666666842E-2</v>
      </c>
      <c r="O1025" s="7">
        <f t="shared" ca="1" si="199"/>
        <v>9.4044444444445522E-4</v>
      </c>
      <c r="P1025" s="7">
        <f t="shared" ca="1" si="200"/>
        <v>3.0666666666666842E-2</v>
      </c>
      <c r="Q1025" s="25">
        <f t="shared" ca="1" si="201"/>
        <v>7.2017910541230662E-3</v>
      </c>
      <c r="R1025" s="26">
        <f t="shared" ca="1" si="197"/>
        <v>3.1214733969986544E-2</v>
      </c>
      <c r="S1025" s="27">
        <f t="shared" ca="1" si="208"/>
        <v>1</v>
      </c>
    </row>
    <row r="1026" spans="5:19" x14ac:dyDescent="0.3">
      <c r="E1026" s="24">
        <f t="shared" si="202"/>
        <v>1025</v>
      </c>
      <c r="F1026" s="108">
        <v>44952</v>
      </c>
      <c r="G1026" s="109">
        <v>4.4237000000000002</v>
      </c>
      <c r="H1026" s="28">
        <f t="shared" si="203"/>
        <v>4.2582000000000004</v>
      </c>
      <c r="I1026" s="7">
        <f t="shared" si="204"/>
        <v>0.16549999999999976</v>
      </c>
      <c r="J1026" s="7">
        <f t="shared" si="205"/>
        <v>2.7390249999999922E-2</v>
      </c>
      <c r="K1026" s="7">
        <f t="shared" si="206"/>
        <v>0.16549999999999976</v>
      </c>
      <c r="L1026" s="25">
        <f t="shared" si="207"/>
        <v>3.7412121075118057E-2</v>
      </c>
      <c r="M1026" s="7">
        <f t="shared" ref="M1026:M1089" ca="1" si="209">IF(E1026&lt;=span,G1026,AVERAGE(OFFSET(G1026,-span,0,span,1)))</f>
        <v>4.2336666666666671</v>
      </c>
      <c r="N1026" s="7">
        <f t="shared" ca="1" si="198"/>
        <v>0.19003333333333305</v>
      </c>
      <c r="O1026" s="7">
        <f t="shared" ca="1" si="199"/>
        <v>3.611266777777767E-2</v>
      </c>
      <c r="P1026" s="7">
        <f t="shared" ca="1" si="200"/>
        <v>0.19003333333333305</v>
      </c>
      <c r="Q1026" s="25">
        <f t="shared" ca="1" si="201"/>
        <v>4.2958006495316829E-2</v>
      </c>
      <c r="R1026" s="26">
        <f t="shared" ref="R1026:R1089" ca="1" si="210">N1026-AVERAGE(ErorrMA)</f>
        <v>0.19058140063665274</v>
      </c>
      <c r="S1026" s="27">
        <f t="shared" ca="1" si="208"/>
        <v>0</v>
      </c>
    </row>
    <row r="1027" spans="5:19" x14ac:dyDescent="0.3">
      <c r="E1027" s="24">
        <f t="shared" si="202"/>
        <v>1026</v>
      </c>
      <c r="F1027" s="108">
        <v>44953</v>
      </c>
      <c r="G1027" s="109">
        <v>4.3501000000000003</v>
      </c>
      <c r="H1027" s="28">
        <f t="shared" si="203"/>
        <v>4.4237000000000002</v>
      </c>
      <c r="I1027" s="7">
        <f t="shared" si="204"/>
        <v>-7.3599999999999888E-2</v>
      </c>
      <c r="J1027" s="7">
        <f t="shared" si="205"/>
        <v>5.4169599999999837E-3</v>
      </c>
      <c r="K1027" s="7">
        <f t="shared" si="206"/>
        <v>7.3599999999999888E-2</v>
      </c>
      <c r="L1027" s="25">
        <f t="shared" si="207"/>
        <v>1.6919151283878504E-2</v>
      </c>
      <c r="M1027" s="7">
        <f t="shared" ca="1" si="209"/>
        <v>4.2888333333333337</v>
      </c>
      <c r="N1027" s="7">
        <f t="shared" ref="N1027:N1090" ca="1" si="211">G1027-M1027</f>
        <v>6.126666666666658E-2</v>
      </c>
      <c r="O1027" s="7">
        <f t="shared" ref="O1027:O1090" ca="1" si="212">N1027^2</f>
        <v>3.7536044444444337E-3</v>
      </c>
      <c r="P1027" s="7">
        <f t="shared" ref="P1027:P1090" ca="1" si="213">ABS(N1027)</f>
        <v>6.126666666666658E-2</v>
      </c>
      <c r="Q1027" s="25">
        <f t="shared" ref="Q1027:Q1090" ca="1" si="214">P1027/G1027</f>
        <v>1.4083967418373504E-2</v>
      </c>
      <c r="R1027" s="26">
        <f t="shared" ca="1" si="210"/>
        <v>6.1814733969986282E-2</v>
      </c>
      <c r="S1027" s="27">
        <f t="shared" ca="1" si="208"/>
        <v>0</v>
      </c>
    </row>
    <row r="1028" spans="5:19" x14ac:dyDescent="0.3">
      <c r="E1028" s="24">
        <f t="shared" ref="E1028:E1091" si="215">E1027+1</f>
        <v>1027</v>
      </c>
      <c r="F1028" s="108">
        <v>44956</v>
      </c>
      <c r="G1028" s="109">
        <v>4.3796999999999997</v>
      </c>
      <c r="H1028" s="28">
        <f t="shared" ref="H1028:H1091" si="216">G1027</f>
        <v>4.3501000000000003</v>
      </c>
      <c r="I1028" s="7">
        <f t="shared" ref="I1028:I1091" si="217">(G1028-H1028)</f>
        <v>2.9599999999999405E-2</v>
      </c>
      <c r="J1028" s="7">
        <f t="shared" ref="J1028:J1091" si="218">I1028^2</f>
        <v>8.7615999999996472E-4</v>
      </c>
      <c r="K1028" s="7">
        <f t="shared" ref="K1028:K1091" si="219">ABS(I1028)</f>
        <v>2.9599999999999405E-2</v>
      </c>
      <c r="L1028" s="25">
        <f t="shared" ref="L1028:L1091" si="220">K1028/G1028</f>
        <v>6.7584537753726066E-3</v>
      </c>
      <c r="M1028" s="7">
        <f t="shared" ca="1" si="209"/>
        <v>4.3440000000000003</v>
      </c>
      <c r="N1028" s="7">
        <f t="shared" ca="1" si="211"/>
        <v>3.5699999999999399E-2</v>
      </c>
      <c r="O1028" s="7">
        <f t="shared" ca="1" si="212"/>
        <v>1.2744899999999572E-3</v>
      </c>
      <c r="P1028" s="7">
        <f t="shared" ca="1" si="213"/>
        <v>3.5699999999999399E-2</v>
      </c>
      <c r="Q1028" s="25">
        <f t="shared" ca="1" si="214"/>
        <v>8.151243235837935E-3</v>
      </c>
      <c r="R1028" s="26">
        <f t="shared" ca="1" si="210"/>
        <v>3.6248067303319101E-2</v>
      </c>
      <c r="S1028" s="27">
        <f t="shared" ref="S1028:S1091" ca="1" si="221">IF(N1027*N1028&lt;0,1,0)</f>
        <v>0</v>
      </c>
    </row>
    <row r="1029" spans="5:19" x14ac:dyDescent="0.3">
      <c r="E1029" s="24">
        <f t="shared" si="215"/>
        <v>1028</v>
      </c>
      <c r="F1029" s="108">
        <v>44957</v>
      </c>
      <c r="G1029" s="109">
        <v>4.3982000000000001</v>
      </c>
      <c r="H1029" s="28">
        <f t="shared" si="216"/>
        <v>4.3796999999999997</v>
      </c>
      <c r="I1029" s="7">
        <f t="shared" si="217"/>
        <v>1.8500000000000405E-2</v>
      </c>
      <c r="J1029" s="7">
        <f t="shared" si="218"/>
        <v>3.4225000000001496E-4</v>
      </c>
      <c r="K1029" s="7">
        <f t="shared" si="219"/>
        <v>1.8500000000000405E-2</v>
      </c>
      <c r="L1029" s="25">
        <f t="shared" si="220"/>
        <v>4.2062661998091043E-3</v>
      </c>
      <c r="M1029" s="7">
        <f t="shared" ca="1" si="209"/>
        <v>4.3845000000000001</v>
      </c>
      <c r="N1029" s="7">
        <f t="shared" ca="1" si="211"/>
        <v>1.3700000000000045E-2</v>
      </c>
      <c r="O1029" s="7">
        <f t="shared" ca="1" si="212"/>
        <v>1.8769000000000123E-4</v>
      </c>
      <c r="P1029" s="7">
        <f t="shared" ca="1" si="213"/>
        <v>1.3700000000000045E-2</v>
      </c>
      <c r="Q1029" s="25">
        <f t="shared" ca="1" si="214"/>
        <v>3.1149106452639818E-3</v>
      </c>
      <c r="R1029" s="26">
        <f t="shared" ca="1" si="210"/>
        <v>1.4248067303319746E-2</v>
      </c>
      <c r="S1029" s="27">
        <f t="shared" ca="1" si="221"/>
        <v>0</v>
      </c>
    </row>
    <row r="1030" spans="5:19" x14ac:dyDescent="0.3">
      <c r="E1030" s="24">
        <f t="shared" si="215"/>
        <v>1029</v>
      </c>
      <c r="F1030" s="108">
        <v>44958</v>
      </c>
      <c r="G1030" s="109">
        <v>4.4905999999999997</v>
      </c>
      <c r="H1030" s="28">
        <f t="shared" si="216"/>
        <v>4.3982000000000001</v>
      </c>
      <c r="I1030" s="7">
        <f t="shared" si="217"/>
        <v>9.2399999999999594E-2</v>
      </c>
      <c r="J1030" s="7">
        <f t="shared" si="218"/>
        <v>8.5377599999999255E-3</v>
      </c>
      <c r="K1030" s="7">
        <f t="shared" si="219"/>
        <v>9.2399999999999594E-2</v>
      </c>
      <c r="L1030" s="25">
        <f t="shared" si="220"/>
        <v>2.0576314969046362E-2</v>
      </c>
      <c r="M1030" s="7">
        <f t="shared" ca="1" si="209"/>
        <v>4.3760000000000003</v>
      </c>
      <c r="N1030" s="7">
        <f t="shared" ca="1" si="211"/>
        <v>0.11459999999999937</v>
      </c>
      <c r="O1030" s="7">
        <f t="shared" ca="1" si="212"/>
        <v>1.3133159999999856E-2</v>
      </c>
      <c r="P1030" s="7">
        <f t="shared" ca="1" si="213"/>
        <v>0.11459999999999937</v>
      </c>
      <c r="Q1030" s="25">
        <f t="shared" ca="1" si="214"/>
        <v>2.5519975059012021E-2</v>
      </c>
      <c r="R1030" s="26">
        <f t="shared" ca="1" si="210"/>
        <v>0.11514806730331907</v>
      </c>
      <c r="S1030" s="27">
        <f t="shared" ca="1" si="221"/>
        <v>0</v>
      </c>
    </row>
    <row r="1031" spans="5:19" x14ac:dyDescent="0.3">
      <c r="E1031" s="24">
        <f t="shared" si="215"/>
        <v>1030</v>
      </c>
      <c r="F1031" s="108">
        <v>44959</v>
      </c>
      <c r="G1031" s="109">
        <v>4.5460000000000003</v>
      </c>
      <c r="H1031" s="28">
        <f t="shared" si="216"/>
        <v>4.4905999999999997</v>
      </c>
      <c r="I1031" s="7">
        <f t="shared" si="217"/>
        <v>5.540000000000056E-2</v>
      </c>
      <c r="J1031" s="7">
        <f t="shared" si="218"/>
        <v>3.069160000000062E-3</v>
      </c>
      <c r="K1031" s="7">
        <f t="shared" si="219"/>
        <v>5.540000000000056E-2</v>
      </c>
      <c r="L1031" s="25">
        <f t="shared" si="220"/>
        <v>1.2186537615486263E-2</v>
      </c>
      <c r="M1031" s="7">
        <f t="shared" ca="1" si="209"/>
        <v>4.4228333333333332</v>
      </c>
      <c r="N1031" s="7">
        <f t="shared" ca="1" si="211"/>
        <v>0.12316666666666709</v>
      </c>
      <c r="O1031" s="7">
        <f t="shared" ca="1" si="212"/>
        <v>1.5170027777777883E-2</v>
      </c>
      <c r="P1031" s="7">
        <f t="shared" ca="1" si="213"/>
        <v>0.12316666666666709</v>
      </c>
      <c r="Q1031" s="25">
        <f t="shared" ca="1" si="214"/>
        <v>2.7093415456811942E-2</v>
      </c>
      <c r="R1031" s="26">
        <f t="shared" ca="1" si="210"/>
        <v>0.12371473396998679</v>
      </c>
      <c r="S1031" s="27">
        <f t="shared" ca="1" si="221"/>
        <v>0</v>
      </c>
    </row>
    <row r="1032" spans="5:19" x14ac:dyDescent="0.3">
      <c r="E1032" s="24">
        <f t="shared" si="215"/>
        <v>1031</v>
      </c>
      <c r="F1032" s="108">
        <v>44960</v>
      </c>
      <c r="G1032" s="109">
        <v>4.4259000000000004</v>
      </c>
      <c r="H1032" s="28">
        <f t="shared" si="216"/>
        <v>4.5460000000000003</v>
      </c>
      <c r="I1032" s="7">
        <f t="shared" si="217"/>
        <v>-0.12009999999999987</v>
      </c>
      <c r="J1032" s="7">
        <f t="shared" si="218"/>
        <v>1.442400999999997E-2</v>
      </c>
      <c r="K1032" s="7">
        <f t="shared" si="219"/>
        <v>0.12009999999999987</v>
      </c>
      <c r="L1032" s="25">
        <f t="shared" si="220"/>
        <v>2.7135723807587126E-2</v>
      </c>
      <c r="M1032" s="7">
        <f t="shared" ca="1" si="209"/>
        <v>4.4782666666666664</v>
      </c>
      <c r="N1032" s="7">
        <f t="shared" ca="1" si="211"/>
        <v>-5.2366666666666006E-2</v>
      </c>
      <c r="O1032" s="7">
        <f t="shared" ca="1" si="212"/>
        <v>2.7422677777777086E-3</v>
      </c>
      <c r="P1032" s="7">
        <f t="shared" ca="1" si="213"/>
        <v>5.2366666666666006E-2</v>
      </c>
      <c r="Q1032" s="25">
        <f t="shared" ca="1" si="214"/>
        <v>1.1831868471195916E-2</v>
      </c>
      <c r="R1032" s="26">
        <f t="shared" ca="1" si="210"/>
        <v>-5.1818599363346304E-2</v>
      </c>
      <c r="S1032" s="27">
        <f t="shared" ca="1" si="221"/>
        <v>1</v>
      </c>
    </row>
    <row r="1033" spans="5:19" x14ac:dyDescent="0.3">
      <c r="E1033" s="24">
        <f t="shared" si="215"/>
        <v>1032</v>
      </c>
      <c r="F1033" s="108">
        <v>44963</v>
      </c>
      <c r="G1033" s="109">
        <v>4.3150000000000004</v>
      </c>
      <c r="H1033" s="28">
        <f t="shared" si="216"/>
        <v>4.4259000000000004</v>
      </c>
      <c r="I1033" s="7">
        <f t="shared" si="217"/>
        <v>-0.1109</v>
      </c>
      <c r="J1033" s="7">
        <f t="shared" si="218"/>
        <v>1.229881E-2</v>
      </c>
      <c r="K1033" s="7">
        <f t="shared" si="219"/>
        <v>0.1109</v>
      </c>
      <c r="L1033" s="25">
        <f t="shared" si="220"/>
        <v>2.5701042873696404E-2</v>
      </c>
      <c r="M1033" s="7">
        <f t="shared" ca="1" si="209"/>
        <v>4.4874999999999998</v>
      </c>
      <c r="N1033" s="7">
        <f t="shared" ca="1" si="211"/>
        <v>-0.17249999999999943</v>
      </c>
      <c r="O1033" s="7">
        <f t="shared" ca="1" si="212"/>
        <v>2.9756249999999804E-2</v>
      </c>
      <c r="P1033" s="7">
        <f t="shared" ca="1" si="213"/>
        <v>0.17249999999999943</v>
      </c>
      <c r="Q1033" s="25">
        <f t="shared" ca="1" si="214"/>
        <v>3.9976825028968578E-2</v>
      </c>
      <c r="R1033" s="26">
        <f t="shared" ca="1" si="210"/>
        <v>-0.17195193269667974</v>
      </c>
      <c r="S1033" s="27">
        <f t="shared" ca="1" si="221"/>
        <v>0</v>
      </c>
    </row>
    <row r="1034" spans="5:19" x14ac:dyDescent="0.3">
      <c r="E1034" s="24">
        <f t="shared" si="215"/>
        <v>1033</v>
      </c>
      <c r="F1034" s="108">
        <v>44964</v>
      </c>
      <c r="G1034" s="109">
        <v>4.3428000000000004</v>
      </c>
      <c r="H1034" s="28">
        <f t="shared" si="216"/>
        <v>4.3150000000000004</v>
      </c>
      <c r="I1034" s="7">
        <f t="shared" si="217"/>
        <v>2.7800000000000047E-2</v>
      </c>
      <c r="J1034" s="7">
        <f t="shared" si="218"/>
        <v>7.7284000000000261E-4</v>
      </c>
      <c r="K1034" s="7">
        <f t="shared" si="219"/>
        <v>2.7800000000000047E-2</v>
      </c>
      <c r="L1034" s="25">
        <f t="shared" si="220"/>
        <v>6.4014000184213051E-3</v>
      </c>
      <c r="M1034" s="7">
        <f t="shared" ca="1" si="209"/>
        <v>4.4289666666666676</v>
      </c>
      <c r="N1034" s="7">
        <f t="shared" ca="1" si="211"/>
        <v>-8.6166666666667169E-2</v>
      </c>
      <c r="O1034" s="7">
        <f t="shared" ca="1" si="212"/>
        <v>7.4246944444445306E-3</v>
      </c>
      <c r="P1034" s="7">
        <f t="shared" ca="1" si="213"/>
        <v>8.6166666666667169E-2</v>
      </c>
      <c r="Q1034" s="25">
        <f t="shared" ca="1" si="214"/>
        <v>1.9841269841269955E-2</v>
      </c>
      <c r="R1034" s="26">
        <f t="shared" ca="1" si="210"/>
        <v>-8.5618599363347467E-2</v>
      </c>
      <c r="S1034" s="27">
        <f t="shared" ca="1" si="221"/>
        <v>0</v>
      </c>
    </row>
    <row r="1035" spans="5:19" x14ac:dyDescent="0.3">
      <c r="E1035" s="24">
        <f t="shared" si="215"/>
        <v>1034</v>
      </c>
      <c r="F1035" s="108">
        <v>44965</v>
      </c>
      <c r="G1035" s="109">
        <v>4.3243</v>
      </c>
      <c r="H1035" s="28">
        <f t="shared" si="216"/>
        <v>4.3428000000000004</v>
      </c>
      <c r="I1035" s="7">
        <f t="shared" si="217"/>
        <v>-1.8500000000000405E-2</v>
      </c>
      <c r="J1035" s="7">
        <f t="shared" si="218"/>
        <v>3.4225000000001496E-4</v>
      </c>
      <c r="K1035" s="7">
        <f t="shared" si="219"/>
        <v>1.8500000000000405E-2</v>
      </c>
      <c r="L1035" s="25">
        <f t="shared" si="220"/>
        <v>4.2781490645885821E-3</v>
      </c>
      <c r="M1035" s="7">
        <f t="shared" ca="1" si="209"/>
        <v>4.3612333333333337</v>
      </c>
      <c r="N1035" s="7">
        <f t="shared" ca="1" si="211"/>
        <v>-3.6933333333333707E-2</v>
      </c>
      <c r="O1035" s="7">
        <f t="shared" ca="1" si="212"/>
        <v>1.3640711111111386E-3</v>
      </c>
      <c r="P1035" s="7">
        <f t="shared" ca="1" si="213"/>
        <v>3.6933333333333707E-2</v>
      </c>
      <c r="Q1035" s="25">
        <f t="shared" ca="1" si="214"/>
        <v>8.5408813757911588E-3</v>
      </c>
      <c r="R1035" s="26">
        <f t="shared" ca="1" si="210"/>
        <v>-3.6385266030014005E-2</v>
      </c>
      <c r="S1035" s="27">
        <f t="shared" ca="1" si="221"/>
        <v>0</v>
      </c>
    </row>
    <row r="1036" spans="5:19" x14ac:dyDescent="0.3">
      <c r="E1036" s="24">
        <f t="shared" si="215"/>
        <v>1035</v>
      </c>
      <c r="F1036" s="108">
        <v>44966</v>
      </c>
      <c r="G1036" s="109">
        <v>4.3150000000000004</v>
      </c>
      <c r="H1036" s="28">
        <f t="shared" si="216"/>
        <v>4.3243</v>
      </c>
      <c r="I1036" s="7">
        <f t="shared" si="217"/>
        <v>-9.2999999999996419E-3</v>
      </c>
      <c r="J1036" s="7">
        <f t="shared" si="218"/>
        <v>8.6489999999993339E-5</v>
      </c>
      <c r="K1036" s="7">
        <f t="shared" si="219"/>
        <v>9.2999999999996419E-3</v>
      </c>
      <c r="L1036" s="25">
        <f t="shared" si="220"/>
        <v>2.1552723059095344E-3</v>
      </c>
      <c r="M1036" s="7">
        <f t="shared" ca="1" si="209"/>
        <v>4.3273666666666672</v>
      </c>
      <c r="N1036" s="7">
        <f t="shared" ca="1" si="211"/>
        <v>-1.2366666666666859E-2</v>
      </c>
      <c r="O1036" s="7">
        <f t="shared" ca="1" si="212"/>
        <v>1.529344444444492E-4</v>
      </c>
      <c r="P1036" s="7">
        <f t="shared" ca="1" si="213"/>
        <v>1.2366666666666859E-2</v>
      </c>
      <c r="Q1036" s="25">
        <f t="shared" ca="1" si="214"/>
        <v>2.8659714175357726E-3</v>
      </c>
      <c r="R1036" s="26">
        <f t="shared" ca="1" si="210"/>
        <v>-1.1818599363347159E-2</v>
      </c>
      <c r="S1036" s="27">
        <f t="shared" ca="1" si="221"/>
        <v>0</v>
      </c>
    </row>
    <row r="1037" spans="5:19" x14ac:dyDescent="0.3">
      <c r="E1037" s="24">
        <f t="shared" si="215"/>
        <v>1036</v>
      </c>
      <c r="F1037" s="108">
        <v>44967</v>
      </c>
      <c r="G1037" s="109">
        <v>4.3057999999999996</v>
      </c>
      <c r="H1037" s="28">
        <f t="shared" si="216"/>
        <v>4.3150000000000004</v>
      </c>
      <c r="I1037" s="7">
        <f t="shared" si="217"/>
        <v>-9.2000000000007631E-3</v>
      </c>
      <c r="J1037" s="7">
        <f t="shared" si="218"/>
        <v>8.4640000000014043E-5</v>
      </c>
      <c r="K1037" s="7">
        <f t="shared" si="219"/>
        <v>9.2000000000007631E-3</v>
      </c>
      <c r="L1037" s="25">
        <f t="shared" si="220"/>
        <v>2.1366528868040232E-3</v>
      </c>
      <c r="M1037" s="7">
        <f t="shared" ca="1" si="209"/>
        <v>4.3273666666666672</v>
      </c>
      <c r="N1037" s="7">
        <f t="shared" ca="1" si="211"/>
        <v>-2.1566666666667622E-2</v>
      </c>
      <c r="O1037" s="7">
        <f t="shared" ca="1" si="212"/>
        <v>4.6512111111115232E-4</v>
      </c>
      <c r="P1037" s="7">
        <f t="shared" ca="1" si="213"/>
        <v>2.1566666666667622E-2</v>
      </c>
      <c r="Q1037" s="25">
        <f t="shared" ca="1" si="214"/>
        <v>5.0087478904425713E-3</v>
      </c>
      <c r="R1037" s="26">
        <f t="shared" ca="1" si="210"/>
        <v>-2.101859936334792E-2</v>
      </c>
      <c r="S1037" s="27">
        <f t="shared" ca="1" si="221"/>
        <v>0</v>
      </c>
    </row>
    <row r="1038" spans="5:19" x14ac:dyDescent="0.3">
      <c r="E1038" s="24">
        <f t="shared" si="215"/>
        <v>1037</v>
      </c>
      <c r="F1038" s="108">
        <v>44970</v>
      </c>
      <c r="G1038" s="109">
        <v>4.3243</v>
      </c>
      <c r="H1038" s="28">
        <f t="shared" si="216"/>
        <v>4.3057999999999996</v>
      </c>
      <c r="I1038" s="7">
        <f t="shared" si="217"/>
        <v>1.8500000000000405E-2</v>
      </c>
      <c r="J1038" s="7">
        <f t="shared" si="218"/>
        <v>3.4225000000001496E-4</v>
      </c>
      <c r="K1038" s="7">
        <f t="shared" si="219"/>
        <v>1.8500000000000405E-2</v>
      </c>
      <c r="L1038" s="25">
        <f t="shared" si="220"/>
        <v>4.2781490645885821E-3</v>
      </c>
      <c r="M1038" s="7">
        <f t="shared" ca="1" si="209"/>
        <v>4.3150333333333331</v>
      </c>
      <c r="N1038" s="7">
        <f t="shared" ca="1" si="211"/>
        <v>9.2666666666669784E-3</v>
      </c>
      <c r="O1038" s="7">
        <f t="shared" ca="1" si="212"/>
        <v>8.5871111111116894E-5</v>
      </c>
      <c r="P1038" s="7">
        <f t="shared" ca="1" si="213"/>
        <v>9.2666666666669784E-3</v>
      </c>
      <c r="Q1038" s="25">
        <f t="shared" ca="1" si="214"/>
        <v>2.1429287206407924E-3</v>
      </c>
      <c r="R1038" s="26">
        <f t="shared" ca="1" si="210"/>
        <v>9.8147339699866786E-3</v>
      </c>
      <c r="S1038" s="27">
        <f t="shared" ca="1" si="221"/>
        <v>1</v>
      </c>
    </row>
    <row r="1039" spans="5:19" x14ac:dyDescent="0.3">
      <c r="E1039" s="24">
        <f t="shared" si="215"/>
        <v>1038</v>
      </c>
      <c r="F1039" s="108">
        <v>44971</v>
      </c>
      <c r="G1039" s="109">
        <v>4.3150000000000004</v>
      </c>
      <c r="H1039" s="28">
        <f t="shared" si="216"/>
        <v>4.3243</v>
      </c>
      <c r="I1039" s="7">
        <f t="shared" si="217"/>
        <v>-9.2999999999996419E-3</v>
      </c>
      <c r="J1039" s="7">
        <f t="shared" si="218"/>
        <v>8.6489999999993339E-5</v>
      </c>
      <c r="K1039" s="7">
        <f t="shared" si="219"/>
        <v>9.2999999999996419E-3</v>
      </c>
      <c r="L1039" s="25">
        <f t="shared" si="220"/>
        <v>2.1552723059095344E-3</v>
      </c>
      <c r="M1039" s="7">
        <f t="shared" ca="1" si="209"/>
        <v>4.3150333333333331</v>
      </c>
      <c r="N1039" s="7">
        <f t="shared" ca="1" si="211"/>
        <v>-3.3333333332663528E-5</v>
      </c>
      <c r="O1039" s="7">
        <f t="shared" ca="1" si="212"/>
        <v>1.1111111110664574E-9</v>
      </c>
      <c r="P1039" s="7">
        <f t="shared" ca="1" si="213"/>
        <v>3.3333333332663528E-5</v>
      </c>
      <c r="Q1039" s="25">
        <f t="shared" ca="1" si="214"/>
        <v>7.7249903436068423E-6</v>
      </c>
      <c r="R1039" s="26">
        <f t="shared" ca="1" si="210"/>
        <v>5.1473396998703684E-4</v>
      </c>
      <c r="S1039" s="27">
        <f t="shared" ca="1" si="221"/>
        <v>1</v>
      </c>
    </row>
    <row r="1040" spans="5:19" x14ac:dyDescent="0.3">
      <c r="E1040" s="24">
        <f t="shared" si="215"/>
        <v>1039</v>
      </c>
      <c r="F1040" s="108">
        <v>44972</v>
      </c>
      <c r="G1040" s="109">
        <v>4.3704999999999998</v>
      </c>
      <c r="H1040" s="28">
        <f t="shared" si="216"/>
        <v>4.3150000000000004</v>
      </c>
      <c r="I1040" s="7">
        <f t="shared" si="217"/>
        <v>5.5499999999999439E-2</v>
      </c>
      <c r="J1040" s="7">
        <f t="shared" si="218"/>
        <v>3.0802499999999376E-3</v>
      </c>
      <c r="K1040" s="7">
        <f t="shared" si="219"/>
        <v>5.5499999999999439E-2</v>
      </c>
      <c r="L1040" s="25">
        <f t="shared" si="220"/>
        <v>1.2698775883766032E-2</v>
      </c>
      <c r="M1040" s="7">
        <f t="shared" ca="1" si="209"/>
        <v>4.3150333333333331</v>
      </c>
      <c r="N1040" s="7">
        <f t="shared" ca="1" si="211"/>
        <v>5.5466666666666775E-2</v>
      </c>
      <c r="O1040" s="7">
        <f t="shared" ca="1" si="212"/>
        <v>3.0765511111111232E-3</v>
      </c>
      <c r="P1040" s="7">
        <f t="shared" ca="1" si="213"/>
        <v>5.5466666666666775E-2</v>
      </c>
      <c r="Q1040" s="25">
        <f t="shared" ca="1" si="214"/>
        <v>1.2691148991343503E-2</v>
      </c>
      <c r="R1040" s="26">
        <f t="shared" ca="1" si="210"/>
        <v>5.6014733969986477E-2</v>
      </c>
      <c r="S1040" s="27">
        <f t="shared" ca="1" si="221"/>
        <v>1</v>
      </c>
    </row>
    <row r="1041" spans="5:19" x14ac:dyDescent="0.3">
      <c r="E1041" s="24">
        <f t="shared" si="215"/>
        <v>1040</v>
      </c>
      <c r="F1041" s="108">
        <v>44973</v>
      </c>
      <c r="G1041" s="109">
        <v>4.3704999999999998</v>
      </c>
      <c r="H1041" s="28">
        <f t="shared" si="216"/>
        <v>4.3704999999999998</v>
      </c>
      <c r="I1041" s="7">
        <f t="shared" si="217"/>
        <v>0</v>
      </c>
      <c r="J1041" s="7">
        <f t="shared" si="218"/>
        <v>0</v>
      </c>
      <c r="K1041" s="7">
        <f t="shared" si="219"/>
        <v>0</v>
      </c>
      <c r="L1041" s="25">
        <f t="shared" si="220"/>
        <v>0</v>
      </c>
      <c r="M1041" s="7">
        <f t="shared" ca="1" si="209"/>
        <v>4.3365999999999998</v>
      </c>
      <c r="N1041" s="7">
        <f t="shared" ca="1" si="211"/>
        <v>3.3900000000000041E-2</v>
      </c>
      <c r="O1041" s="7">
        <f t="shared" ca="1" si="212"/>
        <v>1.1492100000000027E-3</v>
      </c>
      <c r="P1041" s="7">
        <f t="shared" ca="1" si="213"/>
        <v>3.3900000000000041E-2</v>
      </c>
      <c r="Q1041" s="25">
        <f t="shared" ca="1" si="214"/>
        <v>7.7565495938679884E-3</v>
      </c>
      <c r="R1041" s="26">
        <f t="shared" ca="1" si="210"/>
        <v>3.4448067303319743E-2</v>
      </c>
      <c r="S1041" s="27">
        <f t="shared" ca="1" si="221"/>
        <v>0</v>
      </c>
    </row>
    <row r="1042" spans="5:19" x14ac:dyDescent="0.3">
      <c r="E1042" s="24">
        <f t="shared" si="215"/>
        <v>1041</v>
      </c>
      <c r="F1042" s="108">
        <v>44974</v>
      </c>
      <c r="G1042" s="109">
        <v>4.4074</v>
      </c>
      <c r="H1042" s="28">
        <f t="shared" si="216"/>
        <v>4.3704999999999998</v>
      </c>
      <c r="I1042" s="7">
        <f t="shared" si="217"/>
        <v>3.6900000000000155E-2</v>
      </c>
      <c r="J1042" s="7">
        <f t="shared" si="218"/>
        <v>1.3616100000000114E-3</v>
      </c>
      <c r="K1042" s="7">
        <f t="shared" si="219"/>
        <v>3.6900000000000155E-2</v>
      </c>
      <c r="L1042" s="25">
        <f t="shared" si="220"/>
        <v>8.3722829786268896E-3</v>
      </c>
      <c r="M1042" s="7">
        <f t="shared" ca="1" si="209"/>
        <v>4.3520000000000003</v>
      </c>
      <c r="N1042" s="7">
        <f t="shared" ca="1" si="211"/>
        <v>5.5399999999999672E-2</v>
      </c>
      <c r="O1042" s="7">
        <f t="shared" ca="1" si="212"/>
        <v>3.0691599999999636E-3</v>
      </c>
      <c r="P1042" s="7">
        <f t="shared" ca="1" si="213"/>
        <v>5.5399999999999672E-2</v>
      </c>
      <c r="Q1042" s="25">
        <f t="shared" ca="1" si="214"/>
        <v>1.2569769024821816E-2</v>
      </c>
      <c r="R1042" s="26">
        <f t="shared" ca="1" si="210"/>
        <v>5.5948067303319374E-2</v>
      </c>
      <c r="S1042" s="27">
        <f t="shared" ca="1" si="221"/>
        <v>0</v>
      </c>
    </row>
    <row r="1043" spans="5:19" x14ac:dyDescent="0.3">
      <c r="E1043" s="24">
        <f t="shared" si="215"/>
        <v>1042</v>
      </c>
      <c r="F1043" s="108">
        <v>44978</v>
      </c>
      <c r="G1043" s="109">
        <v>4.3150000000000004</v>
      </c>
      <c r="H1043" s="28">
        <f t="shared" si="216"/>
        <v>4.4074</v>
      </c>
      <c r="I1043" s="7">
        <f t="shared" si="217"/>
        <v>-9.2399999999999594E-2</v>
      </c>
      <c r="J1043" s="7">
        <f t="shared" si="218"/>
        <v>8.5377599999999255E-3</v>
      </c>
      <c r="K1043" s="7">
        <f t="shared" si="219"/>
        <v>9.2399999999999594E-2</v>
      </c>
      <c r="L1043" s="25">
        <f t="shared" si="220"/>
        <v>2.1413673232908364E-2</v>
      </c>
      <c r="M1043" s="7">
        <f t="shared" ca="1" si="209"/>
        <v>4.3827999999999996</v>
      </c>
      <c r="N1043" s="7">
        <f t="shared" ca="1" si="211"/>
        <v>-6.7799999999999194E-2</v>
      </c>
      <c r="O1043" s="7">
        <f t="shared" ca="1" si="212"/>
        <v>4.5968399999998903E-3</v>
      </c>
      <c r="P1043" s="7">
        <f t="shared" ca="1" si="213"/>
        <v>6.7799999999999194E-2</v>
      </c>
      <c r="Q1043" s="25">
        <f t="shared" ca="1" si="214"/>
        <v>1.5712630359211863E-2</v>
      </c>
      <c r="R1043" s="26">
        <f t="shared" ca="1" si="210"/>
        <v>-6.7251932696679492E-2</v>
      </c>
      <c r="S1043" s="27">
        <f t="shared" ca="1" si="221"/>
        <v>1</v>
      </c>
    </row>
    <row r="1044" spans="5:19" x14ac:dyDescent="0.3">
      <c r="E1044" s="24">
        <f t="shared" si="215"/>
        <v>1043</v>
      </c>
      <c r="F1044" s="108">
        <v>44979</v>
      </c>
      <c r="G1044" s="109">
        <v>4.2965999999999998</v>
      </c>
      <c r="H1044" s="28">
        <f t="shared" si="216"/>
        <v>4.3150000000000004</v>
      </c>
      <c r="I1044" s="7">
        <f t="shared" si="217"/>
        <v>-1.8400000000000638E-2</v>
      </c>
      <c r="J1044" s="7">
        <f t="shared" si="218"/>
        <v>3.3856000000002348E-4</v>
      </c>
      <c r="K1044" s="7">
        <f t="shared" si="219"/>
        <v>1.8400000000000638E-2</v>
      </c>
      <c r="L1044" s="25">
        <f t="shared" si="220"/>
        <v>4.2824558953592703E-3</v>
      </c>
      <c r="M1044" s="7">
        <f t="shared" ca="1" si="209"/>
        <v>4.3643000000000001</v>
      </c>
      <c r="N1044" s="7">
        <f t="shared" ca="1" si="211"/>
        <v>-6.7700000000000315E-2</v>
      </c>
      <c r="O1044" s="7">
        <f t="shared" ca="1" si="212"/>
        <v>4.5832900000000428E-3</v>
      </c>
      <c r="P1044" s="7">
        <f t="shared" ca="1" si="213"/>
        <v>6.7700000000000315E-2</v>
      </c>
      <c r="Q1044" s="25">
        <f t="shared" ca="1" si="214"/>
        <v>1.5756644788902929E-2</v>
      </c>
      <c r="R1044" s="26">
        <f t="shared" ca="1" si="210"/>
        <v>-6.7151932696680613E-2</v>
      </c>
      <c r="S1044" s="27">
        <f t="shared" ca="1" si="221"/>
        <v>0</v>
      </c>
    </row>
    <row r="1045" spans="5:19" x14ac:dyDescent="0.3">
      <c r="E1045" s="24">
        <f t="shared" si="215"/>
        <v>1044</v>
      </c>
      <c r="F1045" s="108">
        <v>44980</v>
      </c>
      <c r="G1045" s="109">
        <v>4.2965999999999998</v>
      </c>
      <c r="H1045" s="28">
        <f t="shared" si="216"/>
        <v>4.2965999999999998</v>
      </c>
      <c r="I1045" s="7">
        <f t="shared" si="217"/>
        <v>0</v>
      </c>
      <c r="J1045" s="7">
        <f t="shared" si="218"/>
        <v>0</v>
      </c>
      <c r="K1045" s="7">
        <f t="shared" si="219"/>
        <v>0</v>
      </c>
      <c r="L1045" s="25">
        <f t="shared" si="220"/>
        <v>0</v>
      </c>
      <c r="M1045" s="7">
        <f t="shared" ca="1" si="209"/>
        <v>4.339666666666667</v>
      </c>
      <c r="N1045" s="7">
        <f t="shared" ca="1" si="211"/>
        <v>-4.3066666666667253E-2</v>
      </c>
      <c r="O1045" s="7">
        <f t="shared" ca="1" si="212"/>
        <v>1.8547377777778282E-3</v>
      </c>
      <c r="P1045" s="7">
        <f t="shared" ca="1" si="213"/>
        <v>4.3066666666667253E-2</v>
      </c>
      <c r="Q1045" s="25">
        <f t="shared" ca="1" si="214"/>
        <v>1.0023429378268224E-2</v>
      </c>
      <c r="R1045" s="26">
        <f t="shared" ca="1" si="210"/>
        <v>-4.2518599363347551E-2</v>
      </c>
      <c r="S1045" s="27">
        <f t="shared" ca="1" si="221"/>
        <v>0</v>
      </c>
    </row>
    <row r="1046" spans="5:19" x14ac:dyDescent="0.3">
      <c r="E1046" s="24">
        <f t="shared" si="215"/>
        <v>1045</v>
      </c>
      <c r="F1046" s="108">
        <v>44981</v>
      </c>
      <c r="G1046" s="109">
        <v>4.2319000000000004</v>
      </c>
      <c r="H1046" s="28">
        <f t="shared" si="216"/>
        <v>4.2965999999999998</v>
      </c>
      <c r="I1046" s="7">
        <f t="shared" si="217"/>
        <v>-6.4699999999999314E-2</v>
      </c>
      <c r="J1046" s="7">
        <f t="shared" si="218"/>
        <v>4.1860899999999115E-3</v>
      </c>
      <c r="K1046" s="7">
        <f t="shared" si="219"/>
        <v>6.4699999999999314E-2</v>
      </c>
      <c r="L1046" s="25">
        <f t="shared" si="220"/>
        <v>1.5288641035941139E-2</v>
      </c>
      <c r="M1046" s="7">
        <f t="shared" ca="1" si="209"/>
        <v>4.3027333333333333</v>
      </c>
      <c r="N1046" s="7">
        <f t="shared" ca="1" si="211"/>
        <v>-7.083333333333286E-2</v>
      </c>
      <c r="O1046" s="7">
        <f t="shared" ca="1" si="212"/>
        <v>5.0173611111110437E-3</v>
      </c>
      <c r="P1046" s="7">
        <f t="shared" ca="1" si="213"/>
        <v>7.083333333333286E-2</v>
      </c>
      <c r="Q1046" s="25">
        <f t="shared" ca="1" si="214"/>
        <v>1.6737950644706363E-2</v>
      </c>
      <c r="R1046" s="26">
        <f t="shared" ca="1" si="210"/>
        <v>-7.0285266030013158E-2</v>
      </c>
      <c r="S1046" s="27">
        <f t="shared" ca="1" si="221"/>
        <v>0</v>
      </c>
    </row>
    <row r="1047" spans="5:19" x14ac:dyDescent="0.3">
      <c r="E1047" s="24">
        <f t="shared" si="215"/>
        <v>1046</v>
      </c>
      <c r="F1047" s="108">
        <v>44984</v>
      </c>
      <c r="G1047" s="109">
        <v>4.3150000000000004</v>
      </c>
      <c r="H1047" s="28">
        <f t="shared" si="216"/>
        <v>4.2319000000000004</v>
      </c>
      <c r="I1047" s="7">
        <f t="shared" si="217"/>
        <v>8.3099999999999952E-2</v>
      </c>
      <c r="J1047" s="7">
        <f t="shared" si="218"/>
        <v>6.9056099999999917E-3</v>
      </c>
      <c r="K1047" s="7">
        <f t="shared" si="219"/>
        <v>8.3099999999999952E-2</v>
      </c>
      <c r="L1047" s="25">
        <f t="shared" si="220"/>
        <v>1.9258400926998827E-2</v>
      </c>
      <c r="M1047" s="7">
        <f t="shared" ca="1" si="209"/>
        <v>4.275033333333333</v>
      </c>
      <c r="N1047" s="7">
        <f t="shared" ca="1" si="211"/>
        <v>3.9966666666667372E-2</v>
      </c>
      <c r="O1047" s="7">
        <f t="shared" ca="1" si="212"/>
        <v>1.5973344444445009E-3</v>
      </c>
      <c r="P1047" s="7">
        <f t="shared" ca="1" si="213"/>
        <v>3.9966666666667372E-2</v>
      </c>
      <c r="Q1047" s="25">
        <f t="shared" ca="1" si="214"/>
        <v>9.2622634221708848E-3</v>
      </c>
      <c r="R1047" s="26">
        <f t="shared" ca="1" si="210"/>
        <v>4.0514733969987074E-2</v>
      </c>
      <c r="S1047" s="27">
        <f t="shared" ca="1" si="221"/>
        <v>1</v>
      </c>
    </row>
    <row r="1048" spans="5:19" x14ac:dyDescent="0.3">
      <c r="E1048" s="24">
        <f t="shared" si="215"/>
        <v>1047</v>
      </c>
      <c r="F1048" s="108">
        <v>44985</v>
      </c>
      <c r="G1048" s="109">
        <v>4.2504</v>
      </c>
      <c r="H1048" s="28">
        <f t="shared" si="216"/>
        <v>4.3150000000000004</v>
      </c>
      <c r="I1048" s="7">
        <f t="shared" si="217"/>
        <v>-6.4600000000000435E-2</v>
      </c>
      <c r="J1048" s="7">
        <f t="shared" si="218"/>
        <v>4.1731600000000559E-3</v>
      </c>
      <c r="K1048" s="7">
        <f t="shared" si="219"/>
        <v>6.4600000000000435E-2</v>
      </c>
      <c r="L1048" s="25">
        <f t="shared" si="220"/>
        <v>1.5198569546395736E-2</v>
      </c>
      <c r="M1048" s="7">
        <f t="shared" ca="1" si="209"/>
        <v>4.2811666666666675</v>
      </c>
      <c r="N1048" s="7">
        <f t="shared" ca="1" si="211"/>
        <v>-3.0766666666667497E-2</v>
      </c>
      <c r="O1048" s="7">
        <f t="shared" ca="1" si="212"/>
        <v>9.4658777777782883E-4</v>
      </c>
      <c r="P1048" s="7">
        <f t="shared" ca="1" si="213"/>
        <v>3.0766666666667497E-2</v>
      </c>
      <c r="Q1048" s="25">
        <f t="shared" ca="1" si="214"/>
        <v>7.2385344124476511E-3</v>
      </c>
      <c r="R1048" s="26">
        <f t="shared" ca="1" si="210"/>
        <v>-3.0218599363347795E-2</v>
      </c>
      <c r="S1048" s="27">
        <f t="shared" ca="1" si="221"/>
        <v>1</v>
      </c>
    </row>
    <row r="1049" spans="5:19" x14ac:dyDescent="0.3">
      <c r="E1049" s="24">
        <f t="shared" si="215"/>
        <v>1048</v>
      </c>
      <c r="F1049" s="108">
        <v>44986</v>
      </c>
      <c r="G1049" s="109">
        <v>4.2504</v>
      </c>
      <c r="H1049" s="28">
        <f t="shared" si="216"/>
        <v>4.2504</v>
      </c>
      <c r="I1049" s="7">
        <f t="shared" si="217"/>
        <v>0</v>
      </c>
      <c r="J1049" s="7">
        <f t="shared" si="218"/>
        <v>0</v>
      </c>
      <c r="K1049" s="7">
        <f t="shared" si="219"/>
        <v>0</v>
      </c>
      <c r="L1049" s="25">
        <f t="shared" si="220"/>
        <v>0</v>
      </c>
      <c r="M1049" s="7">
        <f t="shared" ca="1" si="209"/>
        <v>4.2657666666666669</v>
      </c>
      <c r="N1049" s="7">
        <f t="shared" ca="1" si="211"/>
        <v>-1.5366666666666973E-2</v>
      </c>
      <c r="O1049" s="7">
        <f t="shared" ca="1" si="212"/>
        <v>2.3613444444445385E-4</v>
      </c>
      <c r="P1049" s="7">
        <f t="shared" ca="1" si="213"/>
        <v>1.5366666666666973E-2</v>
      </c>
      <c r="Q1049" s="25">
        <f t="shared" ca="1" si="214"/>
        <v>3.6153460066504265E-3</v>
      </c>
      <c r="R1049" s="26">
        <f t="shared" ca="1" si="210"/>
        <v>-1.4818599363347272E-2</v>
      </c>
      <c r="S1049" s="27">
        <f t="shared" ca="1" si="221"/>
        <v>0</v>
      </c>
    </row>
    <row r="1050" spans="5:19" x14ac:dyDescent="0.3">
      <c r="E1050" s="24">
        <f t="shared" si="215"/>
        <v>1049</v>
      </c>
      <c r="F1050" s="108">
        <v>44987</v>
      </c>
      <c r="G1050" s="109">
        <v>4.3243</v>
      </c>
      <c r="H1050" s="28">
        <f t="shared" si="216"/>
        <v>4.2504</v>
      </c>
      <c r="I1050" s="7">
        <f t="shared" si="217"/>
        <v>7.3900000000000077E-2</v>
      </c>
      <c r="J1050" s="7">
        <f t="shared" si="218"/>
        <v>5.4612100000000115E-3</v>
      </c>
      <c r="K1050" s="7">
        <f t="shared" si="219"/>
        <v>7.3900000000000077E-2</v>
      </c>
      <c r="L1050" s="25">
        <f t="shared" si="220"/>
        <v>1.7089471128275115E-2</v>
      </c>
      <c r="M1050" s="7">
        <f t="shared" ca="1" si="209"/>
        <v>4.2719333333333331</v>
      </c>
      <c r="N1050" s="7">
        <f t="shared" ca="1" si="211"/>
        <v>5.2366666666666895E-2</v>
      </c>
      <c r="O1050" s="7">
        <f t="shared" ca="1" si="212"/>
        <v>2.7422677777778019E-3</v>
      </c>
      <c r="P1050" s="7">
        <f t="shared" ca="1" si="213"/>
        <v>5.2366666666666895E-2</v>
      </c>
      <c r="Q1050" s="25">
        <f t="shared" ca="1" si="214"/>
        <v>1.2109859784628007E-2</v>
      </c>
      <c r="R1050" s="26">
        <f t="shared" ca="1" si="210"/>
        <v>5.2914733969986597E-2</v>
      </c>
      <c r="S1050" s="27">
        <f t="shared" ca="1" si="221"/>
        <v>1</v>
      </c>
    </row>
    <row r="1051" spans="5:19" x14ac:dyDescent="0.3">
      <c r="E1051" s="24">
        <f t="shared" si="215"/>
        <v>1050</v>
      </c>
      <c r="F1051" s="108">
        <v>44988</v>
      </c>
      <c r="G1051" s="109">
        <v>4.4535999999999998</v>
      </c>
      <c r="H1051" s="28">
        <f t="shared" si="216"/>
        <v>4.3243</v>
      </c>
      <c r="I1051" s="7">
        <f t="shared" si="217"/>
        <v>0.12929999999999975</v>
      </c>
      <c r="J1051" s="7">
        <f t="shared" si="218"/>
        <v>1.6718489999999937E-2</v>
      </c>
      <c r="K1051" s="7">
        <f t="shared" si="219"/>
        <v>0.12929999999999975</v>
      </c>
      <c r="L1051" s="25">
        <f t="shared" si="220"/>
        <v>2.9032692653134486E-2</v>
      </c>
      <c r="M1051" s="7">
        <f t="shared" ca="1" si="209"/>
        <v>4.275033333333333</v>
      </c>
      <c r="N1051" s="7">
        <f t="shared" ca="1" si="211"/>
        <v>0.17856666666666676</v>
      </c>
      <c r="O1051" s="7">
        <f t="shared" ca="1" si="212"/>
        <v>3.1886054444444478E-2</v>
      </c>
      <c r="P1051" s="7">
        <f t="shared" ca="1" si="213"/>
        <v>0.17856666666666676</v>
      </c>
      <c r="Q1051" s="25">
        <f t="shared" ca="1" si="214"/>
        <v>4.0094904496736743E-2</v>
      </c>
      <c r="R1051" s="26">
        <f t="shared" ca="1" si="210"/>
        <v>0.17911473396998645</v>
      </c>
      <c r="S1051" s="27">
        <f t="shared" ca="1" si="221"/>
        <v>0</v>
      </c>
    </row>
    <row r="1052" spans="5:19" x14ac:dyDescent="0.3">
      <c r="E1052" s="24">
        <f t="shared" si="215"/>
        <v>1051</v>
      </c>
      <c r="F1052" s="108">
        <v>44991</v>
      </c>
      <c r="G1052" s="109">
        <v>4.4259000000000004</v>
      </c>
      <c r="H1052" s="28">
        <f t="shared" si="216"/>
        <v>4.4535999999999998</v>
      </c>
      <c r="I1052" s="7">
        <f t="shared" si="217"/>
        <v>-2.7699999999999392E-2</v>
      </c>
      <c r="J1052" s="7">
        <f t="shared" si="218"/>
        <v>7.6728999999996629E-4</v>
      </c>
      <c r="K1052" s="7">
        <f t="shared" si="219"/>
        <v>2.7699999999999392E-2</v>
      </c>
      <c r="L1052" s="25">
        <f t="shared" si="220"/>
        <v>6.2586140671952346E-3</v>
      </c>
      <c r="M1052" s="7">
        <f t="shared" ca="1" si="209"/>
        <v>4.3427666666666669</v>
      </c>
      <c r="N1052" s="7">
        <f t="shared" ca="1" si="211"/>
        <v>8.3133333333333503E-2</v>
      </c>
      <c r="O1052" s="7">
        <f t="shared" ca="1" si="212"/>
        <v>6.9111511111111393E-3</v>
      </c>
      <c r="P1052" s="7">
        <f t="shared" ca="1" si="213"/>
        <v>8.3133333333333503E-2</v>
      </c>
      <c r="Q1052" s="25">
        <f t="shared" ca="1" si="214"/>
        <v>1.8783373626456427E-2</v>
      </c>
      <c r="R1052" s="26">
        <f t="shared" ca="1" si="210"/>
        <v>8.3681400636653205E-2</v>
      </c>
      <c r="S1052" s="27">
        <f t="shared" ca="1" si="221"/>
        <v>0</v>
      </c>
    </row>
    <row r="1053" spans="5:19" x14ac:dyDescent="0.3">
      <c r="E1053" s="24">
        <f t="shared" si="215"/>
        <v>1052</v>
      </c>
      <c r="F1053" s="108">
        <v>44992</v>
      </c>
      <c r="G1053" s="109">
        <v>4.3796999999999997</v>
      </c>
      <c r="H1053" s="28">
        <f t="shared" si="216"/>
        <v>4.4259000000000004</v>
      </c>
      <c r="I1053" s="7">
        <f t="shared" si="217"/>
        <v>-4.6200000000000685E-2</v>
      </c>
      <c r="J1053" s="7">
        <f t="shared" si="218"/>
        <v>2.1344400000000634E-3</v>
      </c>
      <c r="K1053" s="7">
        <f t="shared" si="219"/>
        <v>4.6200000000000685E-2</v>
      </c>
      <c r="L1053" s="25">
        <f t="shared" si="220"/>
        <v>1.0548667716967072E-2</v>
      </c>
      <c r="M1053" s="7">
        <f t="shared" ca="1" si="209"/>
        <v>4.4012666666666664</v>
      </c>
      <c r="N1053" s="7">
        <f t="shared" ca="1" si="211"/>
        <v>-2.1566666666666734E-2</v>
      </c>
      <c r="O1053" s="7">
        <f t="shared" ca="1" si="212"/>
        <v>4.65121111111114E-4</v>
      </c>
      <c r="P1053" s="7">
        <f t="shared" ca="1" si="213"/>
        <v>2.1566666666666734E-2</v>
      </c>
      <c r="Q1053" s="25">
        <f t="shared" ca="1" si="214"/>
        <v>4.9242337755249759E-3</v>
      </c>
      <c r="R1053" s="26">
        <f t="shared" ca="1" si="210"/>
        <v>-2.1018599363347032E-2</v>
      </c>
      <c r="S1053" s="27">
        <f t="shared" ca="1" si="221"/>
        <v>1</v>
      </c>
    </row>
    <row r="1054" spans="5:19" x14ac:dyDescent="0.3">
      <c r="E1054" s="24">
        <f t="shared" si="215"/>
        <v>1053</v>
      </c>
      <c r="F1054" s="108">
        <v>44993</v>
      </c>
      <c r="G1054" s="109">
        <v>4.3982000000000001</v>
      </c>
      <c r="H1054" s="28">
        <f t="shared" si="216"/>
        <v>4.3796999999999997</v>
      </c>
      <c r="I1054" s="7">
        <f t="shared" si="217"/>
        <v>1.8500000000000405E-2</v>
      </c>
      <c r="J1054" s="7">
        <f t="shared" si="218"/>
        <v>3.4225000000001496E-4</v>
      </c>
      <c r="K1054" s="7">
        <f t="shared" si="219"/>
        <v>1.8500000000000405E-2</v>
      </c>
      <c r="L1054" s="25">
        <f t="shared" si="220"/>
        <v>4.2062661998091043E-3</v>
      </c>
      <c r="M1054" s="7">
        <f t="shared" ca="1" si="209"/>
        <v>4.4197333333333333</v>
      </c>
      <c r="N1054" s="7">
        <f t="shared" ca="1" si="211"/>
        <v>-2.1533333333333182E-2</v>
      </c>
      <c r="O1054" s="7">
        <f t="shared" ca="1" si="212"/>
        <v>4.6368444444443792E-4</v>
      </c>
      <c r="P1054" s="7">
        <f t="shared" ca="1" si="213"/>
        <v>2.1533333333333182E-2</v>
      </c>
      <c r="Q1054" s="25">
        <f t="shared" ca="1" si="214"/>
        <v>4.895942279417303E-3</v>
      </c>
      <c r="R1054" s="26">
        <f t="shared" ca="1" si="210"/>
        <v>-2.098526603001348E-2</v>
      </c>
      <c r="S1054" s="27">
        <f t="shared" ca="1" si="221"/>
        <v>0</v>
      </c>
    </row>
    <row r="1055" spans="5:19" x14ac:dyDescent="0.3">
      <c r="E1055" s="24">
        <f t="shared" si="215"/>
        <v>1054</v>
      </c>
      <c r="F1055" s="108">
        <v>44994</v>
      </c>
      <c r="G1055" s="109">
        <v>4.3796999999999997</v>
      </c>
      <c r="H1055" s="28">
        <f t="shared" si="216"/>
        <v>4.3982000000000001</v>
      </c>
      <c r="I1055" s="7">
        <f t="shared" si="217"/>
        <v>-1.8500000000000405E-2</v>
      </c>
      <c r="J1055" s="7">
        <f t="shared" si="218"/>
        <v>3.4225000000001496E-4</v>
      </c>
      <c r="K1055" s="7">
        <f t="shared" si="219"/>
        <v>1.8500000000000405E-2</v>
      </c>
      <c r="L1055" s="25">
        <f t="shared" si="220"/>
        <v>4.224033609608057E-3</v>
      </c>
      <c r="M1055" s="7">
        <f t="shared" ca="1" si="209"/>
        <v>4.4012666666666673</v>
      </c>
      <c r="N1055" s="7">
        <f t="shared" ca="1" si="211"/>
        <v>-2.1566666666667622E-2</v>
      </c>
      <c r="O1055" s="7">
        <f t="shared" ca="1" si="212"/>
        <v>4.6512111111115232E-4</v>
      </c>
      <c r="P1055" s="7">
        <f t="shared" ca="1" si="213"/>
        <v>2.1566666666667622E-2</v>
      </c>
      <c r="Q1055" s="25">
        <f t="shared" ca="1" si="214"/>
        <v>4.924233775525178E-3</v>
      </c>
      <c r="R1055" s="26">
        <f t="shared" ca="1" si="210"/>
        <v>-2.101859936334792E-2</v>
      </c>
      <c r="S1055" s="27">
        <f t="shared" ca="1" si="221"/>
        <v>0</v>
      </c>
    </row>
    <row r="1056" spans="5:19" x14ac:dyDescent="0.3">
      <c r="E1056" s="24">
        <f t="shared" si="215"/>
        <v>1055</v>
      </c>
      <c r="F1056" s="108">
        <v>44995</v>
      </c>
      <c r="G1056" s="109">
        <v>4.3334999999999999</v>
      </c>
      <c r="H1056" s="28">
        <f t="shared" si="216"/>
        <v>4.3796999999999997</v>
      </c>
      <c r="I1056" s="7">
        <f t="shared" si="217"/>
        <v>-4.6199999999999797E-2</v>
      </c>
      <c r="J1056" s="7">
        <f t="shared" si="218"/>
        <v>2.1344399999999814E-3</v>
      </c>
      <c r="K1056" s="7">
        <f t="shared" si="219"/>
        <v>4.6199999999999797E-2</v>
      </c>
      <c r="L1056" s="25">
        <f t="shared" si="220"/>
        <v>1.0661128418137718E-2</v>
      </c>
      <c r="M1056" s="7">
        <f t="shared" ca="1" si="209"/>
        <v>4.3858666666666659</v>
      </c>
      <c r="N1056" s="7">
        <f t="shared" ca="1" si="211"/>
        <v>-5.2366666666666006E-2</v>
      </c>
      <c r="O1056" s="7">
        <f t="shared" ca="1" si="212"/>
        <v>2.7422677777777086E-3</v>
      </c>
      <c r="P1056" s="7">
        <f t="shared" ca="1" si="213"/>
        <v>5.2366666666666006E-2</v>
      </c>
      <c r="Q1056" s="25">
        <f t="shared" ca="1" si="214"/>
        <v>1.2084150609591787E-2</v>
      </c>
      <c r="R1056" s="26">
        <f t="shared" ca="1" si="210"/>
        <v>-5.1818599363346304E-2</v>
      </c>
      <c r="S1056" s="27">
        <f t="shared" ca="1" si="221"/>
        <v>0</v>
      </c>
    </row>
    <row r="1057" spans="5:19" x14ac:dyDescent="0.3">
      <c r="E1057" s="24">
        <f t="shared" si="215"/>
        <v>1056</v>
      </c>
      <c r="F1057" s="108">
        <v>44998</v>
      </c>
      <c r="G1057" s="109">
        <v>4.3057999999999996</v>
      </c>
      <c r="H1057" s="28">
        <f t="shared" si="216"/>
        <v>4.3334999999999999</v>
      </c>
      <c r="I1057" s="7">
        <f t="shared" si="217"/>
        <v>-2.770000000000028E-2</v>
      </c>
      <c r="J1057" s="7">
        <f t="shared" si="218"/>
        <v>7.6729000000001551E-4</v>
      </c>
      <c r="K1057" s="7">
        <f t="shared" si="219"/>
        <v>2.770000000000028E-2</v>
      </c>
      <c r="L1057" s="25">
        <f t="shared" si="220"/>
        <v>6.4331831483116454E-3</v>
      </c>
      <c r="M1057" s="7">
        <f t="shared" ca="1" si="209"/>
        <v>4.3704666666666663</v>
      </c>
      <c r="N1057" s="7">
        <f t="shared" ca="1" si="211"/>
        <v>-6.466666666666665E-2</v>
      </c>
      <c r="O1057" s="7">
        <f t="shared" ca="1" si="212"/>
        <v>4.1817777777777756E-3</v>
      </c>
      <c r="P1057" s="7">
        <f t="shared" ca="1" si="213"/>
        <v>6.466666666666665E-2</v>
      </c>
      <c r="Q1057" s="25">
        <f t="shared" ca="1" si="214"/>
        <v>1.5018502175360365E-2</v>
      </c>
      <c r="R1057" s="26">
        <f t="shared" ca="1" si="210"/>
        <v>-6.4118599363346948E-2</v>
      </c>
      <c r="S1057" s="27">
        <f t="shared" ca="1" si="221"/>
        <v>0</v>
      </c>
    </row>
    <row r="1058" spans="5:19" x14ac:dyDescent="0.3">
      <c r="E1058" s="24">
        <f t="shared" si="215"/>
        <v>1057</v>
      </c>
      <c r="F1058" s="108">
        <v>44999</v>
      </c>
      <c r="G1058" s="109">
        <v>4.3243</v>
      </c>
      <c r="H1058" s="28">
        <f t="shared" si="216"/>
        <v>4.3057999999999996</v>
      </c>
      <c r="I1058" s="7">
        <f t="shared" si="217"/>
        <v>1.8500000000000405E-2</v>
      </c>
      <c r="J1058" s="7">
        <f t="shared" si="218"/>
        <v>3.4225000000001496E-4</v>
      </c>
      <c r="K1058" s="7">
        <f t="shared" si="219"/>
        <v>1.8500000000000405E-2</v>
      </c>
      <c r="L1058" s="25">
        <f t="shared" si="220"/>
        <v>4.2781490645885821E-3</v>
      </c>
      <c r="M1058" s="7">
        <f t="shared" ca="1" si="209"/>
        <v>4.339666666666667</v>
      </c>
      <c r="N1058" s="7">
        <f t="shared" ca="1" si="211"/>
        <v>-1.5366666666666973E-2</v>
      </c>
      <c r="O1058" s="7">
        <f t="shared" ca="1" si="212"/>
        <v>2.3613444444445385E-4</v>
      </c>
      <c r="P1058" s="7">
        <f t="shared" ca="1" si="213"/>
        <v>1.5366666666666973E-2</v>
      </c>
      <c r="Q1058" s="25">
        <f t="shared" ca="1" si="214"/>
        <v>3.5535616554510491E-3</v>
      </c>
      <c r="R1058" s="26">
        <f t="shared" ca="1" si="210"/>
        <v>-1.4818599363347272E-2</v>
      </c>
      <c r="S1058" s="27">
        <f t="shared" ca="1" si="221"/>
        <v>0</v>
      </c>
    </row>
    <row r="1059" spans="5:19" x14ac:dyDescent="0.3">
      <c r="E1059" s="24">
        <f t="shared" si="215"/>
        <v>1058</v>
      </c>
      <c r="F1059" s="108">
        <v>45000</v>
      </c>
      <c r="G1059" s="109">
        <v>4.1486999999999998</v>
      </c>
      <c r="H1059" s="28">
        <f t="shared" si="216"/>
        <v>4.3243</v>
      </c>
      <c r="I1059" s="7">
        <f t="shared" si="217"/>
        <v>-0.1756000000000002</v>
      </c>
      <c r="J1059" s="7">
        <f t="shared" si="218"/>
        <v>3.0835360000000072E-2</v>
      </c>
      <c r="K1059" s="7">
        <f t="shared" si="219"/>
        <v>0.1756000000000002</v>
      </c>
      <c r="L1059" s="25">
        <f t="shared" si="220"/>
        <v>4.2326511919396487E-2</v>
      </c>
      <c r="M1059" s="7">
        <f t="shared" ca="1" si="209"/>
        <v>4.3212000000000002</v>
      </c>
      <c r="N1059" s="7">
        <f t="shared" ca="1" si="211"/>
        <v>-0.17250000000000032</v>
      </c>
      <c r="O1059" s="7">
        <f t="shared" ca="1" si="212"/>
        <v>2.9756250000000109E-2</v>
      </c>
      <c r="P1059" s="7">
        <f t="shared" ca="1" si="213"/>
        <v>0.17250000000000032</v>
      </c>
      <c r="Q1059" s="25">
        <f t="shared" ca="1" si="214"/>
        <v>4.1579289898040432E-2</v>
      </c>
      <c r="R1059" s="26">
        <f t="shared" ca="1" si="210"/>
        <v>-0.17195193269668063</v>
      </c>
      <c r="S1059" s="27">
        <f t="shared" ca="1" si="221"/>
        <v>0</v>
      </c>
    </row>
    <row r="1060" spans="5:19" x14ac:dyDescent="0.3">
      <c r="E1060" s="24">
        <f t="shared" si="215"/>
        <v>1059</v>
      </c>
      <c r="F1060" s="108">
        <v>45001</v>
      </c>
      <c r="G1060" s="109">
        <v>4.2225999999999999</v>
      </c>
      <c r="H1060" s="28">
        <f t="shared" si="216"/>
        <v>4.1486999999999998</v>
      </c>
      <c r="I1060" s="7">
        <f t="shared" si="217"/>
        <v>7.3900000000000077E-2</v>
      </c>
      <c r="J1060" s="7">
        <f t="shared" si="218"/>
        <v>5.4612100000000115E-3</v>
      </c>
      <c r="K1060" s="7">
        <f t="shared" si="219"/>
        <v>7.3900000000000077E-2</v>
      </c>
      <c r="L1060" s="25">
        <f t="shared" si="220"/>
        <v>1.7501065694122124E-2</v>
      </c>
      <c r="M1060" s="7">
        <f t="shared" ca="1" si="209"/>
        <v>4.2595999999999998</v>
      </c>
      <c r="N1060" s="7">
        <f t="shared" ca="1" si="211"/>
        <v>-3.6999999999999922E-2</v>
      </c>
      <c r="O1060" s="7">
        <f t="shared" ca="1" si="212"/>
        <v>1.3689999999999941E-3</v>
      </c>
      <c r="P1060" s="7">
        <f t="shared" ca="1" si="213"/>
        <v>3.6999999999999922E-2</v>
      </c>
      <c r="Q1060" s="25">
        <f t="shared" ca="1" si="214"/>
        <v>8.7623738928621995E-3</v>
      </c>
      <c r="R1060" s="26">
        <f t="shared" ca="1" si="210"/>
        <v>-3.645193269668022E-2</v>
      </c>
      <c r="S1060" s="27">
        <f t="shared" ca="1" si="221"/>
        <v>0</v>
      </c>
    </row>
    <row r="1061" spans="5:19" x14ac:dyDescent="0.3">
      <c r="E1061" s="24">
        <f t="shared" si="215"/>
        <v>1060</v>
      </c>
      <c r="F1061" s="108">
        <v>45002</v>
      </c>
      <c r="G1061" s="109">
        <v>4.1764000000000001</v>
      </c>
      <c r="H1061" s="28">
        <f t="shared" si="216"/>
        <v>4.2225999999999999</v>
      </c>
      <c r="I1061" s="7">
        <f t="shared" si="217"/>
        <v>-4.6199999999999797E-2</v>
      </c>
      <c r="J1061" s="7">
        <f t="shared" si="218"/>
        <v>2.1344399999999814E-3</v>
      </c>
      <c r="K1061" s="7">
        <f t="shared" si="219"/>
        <v>4.6199999999999797E-2</v>
      </c>
      <c r="L1061" s="25">
        <f t="shared" si="220"/>
        <v>1.1062158797050041E-2</v>
      </c>
      <c r="M1061" s="7">
        <f t="shared" ca="1" si="209"/>
        <v>4.231866666666666</v>
      </c>
      <c r="N1061" s="7">
        <f t="shared" ca="1" si="211"/>
        <v>-5.5466666666665887E-2</v>
      </c>
      <c r="O1061" s="7">
        <f t="shared" ca="1" si="212"/>
        <v>3.0765511111110247E-3</v>
      </c>
      <c r="P1061" s="7">
        <f t="shared" ca="1" si="213"/>
        <v>5.5466666666665887E-2</v>
      </c>
      <c r="Q1061" s="25">
        <f t="shared" ca="1" si="214"/>
        <v>1.3280975640902665E-2</v>
      </c>
      <c r="R1061" s="26">
        <f t="shared" ca="1" si="210"/>
        <v>-5.4918599363346185E-2</v>
      </c>
      <c r="S1061" s="27">
        <f t="shared" ca="1" si="221"/>
        <v>0</v>
      </c>
    </row>
    <row r="1062" spans="5:19" x14ac:dyDescent="0.3">
      <c r="E1062" s="24">
        <f t="shared" si="215"/>
        <v>1061</v>
      </c>
      <c r="F1062" s="108">
        <v>45005</v>
      </c>
      <c r="G1062" s="109">
        <v>4.2225999999999999</v>
      </c>
      <c r="H1062" s="28">
        <f t="shared" si="216"/>
        <v>4.1764000000000001</v>
      </c>
      <c r="I1062" s="7">
        <f t="shared" si="217"/>
        <v>4.6199999999999797E-2</v>
      </c>
      <c r="J1062" s="7">
        <f t="shared" si="218"/>
        <v>2.1344399999999814E-3</v>
      </c>
      <c r="K1062" s="7">
        <f t="shared" si="219"/>
        <v>4.6199999999999797E-2</v>
      </c>
      <c r="L1062" s="25">
        <f t="shared" si="220"/>
        <v>1.0941126320276559E-2</v>
      </c>
      <c r="M1062" s="7">
        <f t="shared" ca="1" si="209"/>
        <v>4.1825666666666663</v>
      </c>
      <c r="N1062" s="7">
        <f t="shared" ca="1" si="211"/>
        <v>4.0033333333333587E-2</v>
      </c>
      <c r="O1062" s="7">
        <f t="shared" ca="1" si="212"/>
        <v>1.602667777777798E-3</v>
      </c>
      <c r="P1062" s="7">
        <f t="shared" ca="1" si="213"/>
        <v>4.0033333333333587E-2</v>
      </c>
      <c r="Q1062" s="25">
        <f t="shared" ca="1" si="214"/>
        <v>9.4807306714662972E-3</v>
      </c>
      <c r="R1062" s="26">
        <f t="shared" ca="1" si="210"/>
        <v>4.0581400636653289E-2</v>
      </c>
      <c r="S1062" s="27">
        <f t="shared" ca="1" si="221"/>
        <v>1</v>
      </c>
    </row>
    <row r="1063" spans="5:19" x14ac:dyDescent="0.3">
      <c r="E1063" s="24">
        <f t="shared" si="215"/>
        <v>1062</v>
      </c>
      <c r="F1063" s="108">
        <v>45006</v>
      </c>
      <c r="G1063" s="109">
        <v>4.2965999999999998</v>
      </c>
      <c r="H1063" s="28">
        <f t="shared" si="216"/>
        <v>4.2225999999999999</v>
      </c>
      <c r="I1063" s="7">
        <f t="shared" si="217"/>
        <v>7.3999999999999844E-2</v>
      </c>
      <c r="J1063" s="7">
        <f t="shared" si="218"/>
        <v>5.4759999999999765E-3</v>
      </c>
      <c r="K1063" s="7">
        <f t="shared" si="219"/>
        <v>7.3999999999999844E-2</v>
      </c>
      <c r="L1063" s="25">
        <f t="shared" si="220"/>
        <v>1.7222920448726864E-2</v>
      </c>
      <c r="M1063" s="7">
        <f t="shared" ca="1" si="209"/>
        <v>4.2072000000000003</v>
      </c>
      <c r="N1063" s="7">
        <f t="shared" ca="1" si="211"/>
        <v>8.939999999999948E-2</v>
      </c>
      <c r="O1063" s="7">
        <f t="shared" ca="1" si="212"/>
        <v>7.9923599999999068E-3</v>
      </c>
      <c r="P1063" s="7">
        <f t="shared" ca="1" si="213"/>
        <v>8.939999999999948E-2</v>
      </c>
      <c r="Q1063" s="25">
        <f t="shared" ca="1" si="214"/>
        <v>2.0807149839407783E-2</v>
      </c>
      <c r="R1063" s="26">
        <f t="shared" ca="1" si="210"/>
        <v>8.9948067303319182E-2</v>
      </c>
      <c r="S1063" s="27">
        <f t="shared" ca="1" si="221"/>
        <v>0</v>
      </c>
    </row>
    <row r="1064" spans="5:19" x14ac:dyDescent="0.3">
      <c r="E1064" s="24">
        <f t="shared" si="215"/>
        <v>1063</v>
      </c>
      <c r="F1064" s="108">
        <v>45007</v>
      </c>
      <c r="G1064" s="109">
        <v>4.2411000000000003</v>
      </c>
      <c r="H1064" s="28">
        <f t="shared" si="216"/>
        <v>4.2965999999999998</v>
      </c>
      <c r="I1064" s="7">
        <f t="shared" si="217"/>
        <v>-5.5499999999999439E-2</v>
      </c>
      <c r="J1064" s="7">
        <f t="shared" si="218"/>
        <v>3.0802499999999376E-3</v>
      </c>
      <c r="K1064" s="7">
        <f t="shared" si="219"/>
        <v>5.5499999999999439E-2</v>
      </c>
      <c r="L1064" s="25">
        <f t="shared" si="220"/>
        <v>1.3086227629624256E-2</v>
      </c>
      <c r="M1064" s="7">
        <f t="shared" ca="1" si="209"/>
        <v>4.2318666666666669</v>
      </c>
      <c r="N1064" s="7">
        <f t="shared" ca="1" si="211"/>
        <v>9.2333333333334267E-3</v>
      </c>
      <c r="O1064" s="7">
        <f t="shared" ca="1" si="212"/>
        <v>8.5254444444446165E-5</v>
      </c>
      <c r="P1064" s="7">
        <f t="shared" ca="1" si="213"/>
        <v>9.2333333333334267E-3</v>
      </c>
      <c r="Q1064" s="25">
        <f t="shared" ca="1" si="214"/>
        <v>2.1771081401837792E-3</v>
      </c>
      <c r="R1064" s="26">
        <f t="shared" ca="1" si="210"/>
        <v>9.7814006366531269E-3</v>
      </c>
      <c r="S1064" s="27">
        <f t="shared" ca="1" si="221"/>
        <v>0</v>
      </c>
    </row>
    <row r="1065" spans="5:19" x14ac:dyDescent="0.3">
      <c r="E1065" s="24">
        <f t="shared" si="215"/>
        <v>1064</v>
      </c>
      <c r="F1065" s="108">
        <v>45008</v>
      </c>
      <c r="G1065" s="109">
        <v>4.2504</v>
      </c>
      <c r="H1065" s="28">
        <f t="shared" si="216"/>
        <v>4.2411000000000003</v>
      </c>
      <c r="I1065" s="7">
        <f t="shared" si="217"/>
        <v>9.2999999999996419E-3</v>
      </c>
      <c r="J1065" s="7">
        <f t="shared" si="218"/>
        <v>8.6489999999993339E-5</v>
      </c>
      <c r="K1065" s="7">
        <f t="shared" si="219"/>
        <v>9.2999999999996419E-3</v>
      </c>
      <c r="L1065" s="25">
        <f t="shared" si="220"/>
        <v>2.1880293619423214E-3</v>
      </c>
      <c r="M1065" s="7">
        <f t="shared" ca="1" si="209"/>
        <v>4.2534333333333336</v>
      </c>
      <c r="N1065" s="7">
        <f t="shared" ca="1" si="211"/>
        <v>-3.0333333333336654E-3</v>
      </c>
      <c r="O1065" s="7">
        <f t="shared" ca="1" si="212"/>
        <v>9.2011111111131255E-6</v>
      </c>
      <c r="P1065" s="7">
        <f t="shared" ca="1" si="213"/>
        <v>3.0333333333336654E-3</v>
      </c>
      <c r="Q1065" s="25">
        <f t="shared" ca="1" si="214"/>
        <v>7.1365832235405267E-4</v>
      </c>
      <c r="R1065" s="26">
        <f t="shared" ca="1" si="210"/>
        <v>-2.4852660300139651E-3</v>
      </c>
      <c r="S1065" s="27">
        <f t="shared" ca="1" si="221"/>
        <v>1</v>
      </c>
    </row>
    <row r="1066" spans="5:19" x14ac:dyDescent="0.3">
      <c r="E1066" s="24">
        <f t="shared" si="215"/>
        <v>1065</v>
      </c>
      <c r="F1066" s="108">
        <v>45009</v>
      </c>
      <c r="G1066" s="109">
        <v>4.2781000000000002</v>
      </c>
      <c r="H1066" s="28">
        <f t="shared" si="216"/>
        <v>4.2504</v>
      </c>
      <c r="I1066" s="7">
        <f t="shared" si="217"/>
        <v>2.770000000000028E-2</v>
      </c>
      <c r="J1066" s="7">
        <f t="shared" si="218"/>
        <v>7.6729000000001551E-4</v>
      </c>
      <c r="K1066" s="7">
        <f t="shared" si="219"/>
        <v>2.770000000000028E-2</v>
      </c>
      <c r="L1066" s="25">
        <f t="shared" si="220"/>
        <v>6.4748369603329229E-3</v>
      </c>
      <c r="M1066" s="7">
        <f t="shared" ca="1" si="209"/>
        <v>4.2626999999999997</v>
      </c>
      <c r="N1066" s="7">
        <f t="shared" ca="1" si="211"/>
        <v>1.5400000000000524E-2</v>
      </c>
      <c r="O1066" s="7">
        <f t="shared" ca="1" si="212"/>
        <v>2.3716000000001614E-4</v>
      </c>
      <c r="P1066" s="7">
        <f t="shared" ca="1" si="213"/>
        <v>1.5400000000000524E-2</v>
      </c>
      <c r="Q1066" s="25">
        <f t="shared" ca="1" si="214"/>
        <v>3.5997288515931193E-3</v>
      </c>
      <c r="R1066" s="26">
        <f t="shared" ca="1" si="210"/>
        <v>1.5948067303320226E-2</v>
      </c>
      <c r="S1066" s="27">
        <f t="shared" ca="1" si="221"/>
        <v>1</v>
      </c>
    </row>
    <row r="1067" spans="5:19" x14ac:dyDescent="0.3">
      <c r="E1067" s="24">
        <f t="shared" si="215"/>
        <v>1066</v>
      </c>
      <c r="F1067" s="108">
        <v>45012</v>
      </c>
      <c r="G1067" s="109">
        <v>4.3150000000000004</v>
      </c>
      <c r="H1067" s="28">
        <f t="shared" si="216"/>
        <v>4.2781000000000002</v>
      </c>
      <c r="I1067" s="7">
        <f t="shared" si="217"/>
        <v>3.6900000000000155E-2</v>
      </c>
      <c r="J1067" s="7">
        <f t="shared" si="218"/>
        <v>1.3616100000000114E-3</v>
      </c>
      <c r="K1067" s="7">
        <f t="shared" si="219"/>
        <v>3.6900000000000155E-2</v>
      </c>
      <c r="L1067" s="25">
        <f t="shared" si="220"/>
        <v>8.5515643105446466E-3</v>
      </c>
      <c r="M1067" s="7">
        <f t="shared" ca="1" si="209"/>
        <v>4.2565333333333335</v>
      </c>
      <c r="N1067" s="7">
        <f t="shared" ca="1" si="211"/>
        <v>5.8466666666666889E-2</v>
      </c>
      <c r="O1067" s="7">
        <f t="shared" ca="1" si="212"/>
        <v>3.4183511111111372E-3</v>
      </c>
      <c r="P1067" s="7">
        <f t="shared" ca="1" si="213"/>
        <v>5.8466666666666889E-2</v>
      </c>
      <c r="Q1067" s="25">
        <f t="shared" ca="1" si="214"/>
        <v>1.3549633062958722E-2</v>
      </c>
      <c r="R1067" s="26">
        <f t="shared" ca="1" si="210"/>
        <v>5.9014733969986591E-2</v>
      </c>
      <c r="S1067" s="27">
        <f t="shared" ca="1" si="221"/>
        <v>0</v>
      </c>
    </row>
    <row r="1068" spans="5:19" x14ac:dyDescent="0.3">
      <c r="E1068" s="24">
        <f t="shared" si="215"/>
        <v>1067</v>
      </c>
      <c r="F1068" s="108">
        <v>45013</v>
      </c>
      <c r="G1068" s="109">
        <v>4.3243</v>
      </c>
      <c r="H1068" s="28">
        <f t="shared" si="216"/>
        <v>4.3150000000000004</v>
      </c>
      <c r="I1068" s="7">
        <f t="shared" si="217"/>
        <v>9.2999999999996419E-3</v>
      </c>
      <c r="J1068" s="7">
        <f t="shared" si="218"/>
        <v>8.6489999999993339E-5</v>
      </c>
      <c r="K1068" s="7">
        <f t="shared" si="219"/>
        <v>9.2999999999996419E-3</v>
      </c>
      <c r="L1068" s="25">
        <f t="shared" si="220"/>
        <v>2.1506370973335895E-3</v>
      </c>
      <c r="M1068" s="7">
        <f t="shared" ca="1" si="209"/>
        <v>4.2811666666666675</v>
      </c>
      <c r="N1068" s="7">
        <f t="shared" ca="1" si="211"/>
        <v>4.313333333333258E-2</v>
      </c>
      <c r="O1068" s="7">
        <f t="shared" ca="1" si="212"/>
        <v>1.8604844444443794E-3</v>
      </c>
      <c r="P1068" s="7">
        <f t="shared" ca="1" si="213"/>
        <v>4.313333333333258E-2</v>
      </c>
      <c r="Q1068" s="25">
        <f t="shared" ca="1" si="214"/>
        <v>9.974639440680012E-3</v>
      </c>
      <c r="R1068" s="26">
        <f t="shared" ca="1" si="210"/>
        <v>4.3681400636652282E-2</v>
      </c>
      <c r="S1068" s="27">
        <f t="shared" ca="1" si="221"/>
        <v>0</v>
      </c>
    </row>
    <row r="1069" spans="5:19" x14ac:dyDescent="0.3">
      <c r="E1069" s="24">
        <f t="shared" si="215"/>
        <v>1068</v>
      </c>
      <c r="F1069" s="108">
        <v>45014</v>
      </c>
      <c r="G1069" s="109">
        <v>4.3796999999999997</v>
      </c>
      <c r="H1069" s="28">
        <f t="shared" si="216"/>
        <v>4.3243</v>
      </c>
      <c r="I1069" s="7">
        <f t="shared" si="217"/>
        <v>5.5399999999999672E-2</v>
      </c>
      <c r="J1069" s="7">
        <f t="shared" si="218"/>
        <v>3.0691599999999636E-3</v>
      </c>
      <c r="K1069" s="7">
        <f t="shared" si="219"/>
        <v>5.5399999999999672E-2</v>
      </c>
      <c r="L1069" s="25">
        <f t="shared" si="220"/>
        <v>1.2649268214717829E-2</v>
      </c>
      <c r="M1069" s="7">
        <f t="shared" ca="1" si="209"/>
        <v>4.3058000000000005</v>
      </c>
      <c r="N1069" s="7">
        <f t="shared" ca="1" si="211"/>
        <v>7.3899999999999189E-2</v>
      </c>
      <c r="O1069" s="7">
        <f t="shared" ca="1" si="212"/>
        <v>5.4612099999998805E-3</v>
      </c>
      <c r="P1069" s="7">
        <f t="shared" ca="1" si="213"/>
        <v>7.3899999999999189E-2</v>
      </c>
      <c r="Q1069" s="25">
        <f t="shared" ca="1" si="214"/>
        <v>1.6873301824325684E-2</v>
      </c>
      <c r="R1069" s="26">
        <f t="shared" ca="1" si="210"/>
        <v>7.4448067303318891E-2</v>
      </c>
      <c r="S1069" s="27">
        <f t="shared" ca="1" si="221"/>
        <v>0</v>
      </c>
    </row>
    <row r="1070" spans="5:19" x14ac:dyDescent="0.3">
      <c r="E1070" s="24">
        <f t="shared" si="215"/>
        <v>1069</v>
      </c>
      <c r="F1070" s="108">
        <v>45015</v>
      </c>
      <c r="G1070" s="109">
        <v>4.4721000000000002</v>
      </c>
      <c r="H1070" s="28">
        <f t="shared" si="216"/>
        <v>4.3796999999999997</v>
      </c>
      <c r="I1070" s="7">
        <f t="shared" si="217"/>
        <v>9.2400000000000482E-2</v>
      </c>
      <c r="J1070" s="7">
        <f t="shared" si="218"/>
        <v>8.5377600000000886E-3</v>
      </c>
      <c r="K1070" s="7">
        <f t="shared" si="219"/>
        <v>9.2400000000000482E-2</v>
      </c>
      <c r="L1070" s="25">
        <f t="shared" si="220"/>
        <v>2.0661434225531735E-2</v>
      </c>
      <c r="M1070" s="7">
        <f t="shared" ca="1" si="209"/>
        <v>4.339666666666667</v>
      </c>
      <c r="N1070" s="7">
        <f t="shared" ca="1" si="211"/>
        <v>0.13243333333333318</v>
      </c>
      <c r="O1070" s="7">
        <f t="shared" ca="1" si="212"/>
        <v>1.7538587777777736E-2</v>
      </c>
      <c r="P1070" s="7">
        <f t="shared" ca="1" si="213"/>
        <v>0.13243333333333318</v>
      </c>
      <c r="Q1070" s="25">
        <f t="shared" ca="1" si="214"/>
        <v>2.9613231665958539E-2</v>
      </c>
      <c r="R1070" s="26">
        <f t="shared" ca="1" si="210"/>
        <v>0.13298140063665287</v>
      </c>
      <c r="S1070" s="27">
        <f t="shared" ca="1" si="221"/>
        <v>0</v>
      </c>
    </row>
    <row r="1071" spans="5:19" x14ac:dyDescent="0.3">
      <c r="E1071" s="24">
        <f t="shared" si="215"/>
        <v>1070</v>
      </c>
      <c r="F1071" s="108">
        <v>45016</v>
      </c>
      <c r="G1071" s="109">
        <v>4.5368000000000004</v>
      </c>
      <c r="H1071" s="28">
        <f t="shared" si="216"/>
        <v>4.4721000000000002</v>
      </c>
      <c r="I1071" s="7">
        <f t="shared" si="217"/>
        <v>6.4700000000000202E-2</v>
      </c>
      <c r="J1071" s="7">
        <f t="shared" si="218"/>
        <v>4.186090000000026E-3</v>
      </c>
      <c r="K1071" s="7">
        <f t="shared" si="219"/>
        <v>6.4700000000000202E-2</v>
      </c>
      <c r="L1071" s="25">
        <f t="shared" si="220"/>
        <v>1.4261153235760932E-2</v>
      </c>
      <c r="M1071" s="7">
        <f t="shared" ca="1" si="209"/>
        <v>4.3920333333333339</v>
      </c>
      <c r="N1071" s="7">
        <f t="shared" ca="1" si="211"/>
        <v>0.14476666666666649</v>
      </c>
      <c r="O1071" s="7">
        <f t="shared" ca="1" si="212"/>
        <v>2.0957387777777725E-2</v>
      </c>
      <c r="P1071" s="7">
        <f t="shared" ca="1" si="213"/>
        <v>0.14476666666666649</v>
      </c>
      <c r="Q1071" s="25">
        <f t="shared" ca="1" si="214"/>
        <v>3.190942220654789E-2</v>
      </c>
      <c r="R1071" s="26">
        <f t="shared" ca="1" si="210"/>
        <v>0.14531473396998618</v>
      </c>
      <c r="S1071" s="27">
        <f t="shared" ca="1" si="221"/>
        <v>0</v>
      </c>
    </row>
    <row r="1072" spans="5:19" x14ac:dyDescent="0.3">
      <c r="E1072" s="24">
        <f t="shared" si="215"/>
        <v>1071</v>
      </c>
      <c r="F1072" s="108">
        <v>45019</v>
      </c>
      <c r="G1072" s="109">
        <v>4.5091000000000001</v>
      </c>
      <c r="H1072" s="28">
        <f t="shared" si="216"/>
        <v>4.5368000000000004</v>
      </c>
      <c r="I1072" s="7">
        <f t="shared" si="217"/>
        <v>-2.770000000000028E-2</v>
      </c>
      <c r="J1072" s="7">
        <f t="shared" si="218"/>
        <v>7.6729000000001551E-4</v>
      </c>
      <c r="K1072" s="7">
        <f t="shared" si="219"/>
        <v>2.770000000000028E-2</v>
      </c>
      <c r="L1072" s="25">
        <f t="shared" si="220"/>
        <v>6.1431327759420458E-3</v>
      </c>
      <c r="M1072" s="7">
        <f t="shared" ca="1" si="209"/>
        <v>4.4628666666666668</v>
      </c>
      <c r="N1072" s="7">
        <f t="shared" ca="1" si="211"/>
        <v>4.6233333333333348E-2</v>
      </c>
      <c r="O1072" s="7">
        <f t="shared" ca="1" si="212"/>
        <v>2.1375211111111124E-3</v>
      </c>
      <c r="P1072" s="7">
        <f t="shared" ca="1" si="213"/>
        <v>4.6233333333333348E-2</v>
      </c>
      <c r="Q1072" s="25">
        <f t="shared" ca="1" si="214"/>
        <v>1.0253339542998237E-2</v>
      </c>
      <c r="R1072" s="26">
        <f t="shared" ca="1" si="210"/>
        <v>4.678140063665305E-2</v>
      </c>
      <c r="S1072" s="27">
        <f t="shared" ca="1" si="221"/>
        <v>0</v>
      </c>
    </row>
    <row r="1073" spans="5:19" x14ac:dyDescent="0.3">
      <c r="E1073" s="24">
        <f t="shared" si="215"/>
        <v>1072</v>
      </c>
      <c r="F1073" s="108">
        <v>45020</v>
      </c>
      <c r="G1073" s="109">
        <v>4.5368000000000004</v>
      </c>
      <c r="H1073" s="28">
        <f t="shared" si="216"/>
        <v>4.5091000000000001</v>
      </c>
      <c r="I1073" s="7">
        <f t="shared" si="217"/>
        <v>2.770000000000028E-2</v>
      </c>
      <c r="J1073" s="7">
        <f t="shared" si="218"/>
        <v>7.6729000000001551E-4</v>
      </c>
      <c r="K1073" s="7">
        <f t="shared" si="219"/>
        <v>2.770000000000028E-2</v>
      </c>
      <c r="L1073" s="25">
        <f t="shared" si="220"/>
        <v>6.105625110209901E-3</v>
      </c>
      <c r="M1073" s="7">
        <f t="shared" ca="1" si="209"/>
        <v>4.5060000000000002</v>
      </c>
      <c r="N1073" s="7">
        <f t="shared" ca="1" si="211"/>
        <v>3.0800000000000161E-2</v>
      </c>
      <c r="O1073" s="7">
        <f t="shared" ca="1" si="212"/>
        <v>9.4864000000000992E-4</v>
      </c>
      <c r="P1073" s="7">
        <f t="shared" ca="1" si="213"/>
        <v>3.0800000000000161E-2</v>
      </c>
      <c r="Q1073" s="25">
        <f t="shared" ca="1" si="214"/>
        <v>6.7889261153236107E-3</v>
      </c>
      <c r="R1073" s="26">
        <f t="shared" ca="1" si="210"/>
        <v>3.1348067303319863E-2</v>
      </c>
      <c r="S1073" s="27">
        <f t="shared" ca="1" si="221"/>
        <v>0</v>
      </c>
    </row>
    <row r="1074" spans="5:19" x14ac:dyDescent="0.3">
      <c r="E1074" s="24">
        <f t="shared" si="215"/>
        <v>1073</v>
      </c>
      <c r="F1074" s="108">
        <v>45021</v>
      </c>
      <c r="G1074" s="109">
        <v>4.5275999999999996</v>
      </c>
      <c r="H1074" s="28">
        <f t="shared" si="216"/>
        <v>4.5368000000000004</v>
      </c>
      <c r="I1074" s="7">
        <f t="shared" si="217"/>
        <v>-9.2000000000007631E-3</v>
      </c>
      <c r="J1074" s="7">
        <f t="shared" si="218"/>
        <v>8.4640000000014043E-5</v>
      </c>
      <c r="K1074" s="7">
        <f t="shared" si="219"/>
        <v>9.2000000000007631E-3</v>
      </c>
      <c r="L1074" s="25">
        <f t="shared" si="220"/>
        <v>2.0319816238185272E-3</v>
      </c>
      <c r="M1074" s="7">
        <f t="shared" ca="1" si="209"/>
        <v>4.5275666666666661</v>
      </c>
      <c r="N1074" s="7">
        <f t="shared" ca="1" si="211"/>
        <v>3.3333333333551707E-5</v>
      </c>
      <c r="O1074" s="7">
        <f t="shared" ca="1" si="212"/>
        <v>1.1111111111256694E-9</v>
      </c>
      <c r="P1074" s="7">
        <f t="shared" ca="1" si="213"/>
        <v>3.3333333333551707E-5</v>
      </c>
      <c r="Q1074" s="25">
        <f t="shared" ca="1" si="214"/>
        <v>7.3622522602596764E-6</v>
      </c>
      <c r="R1074" s="26">
        <f t="shared" ca="1" si="210"/>
        <v>5.8140063665325207E-4</v>
      </c>
      <c r="S1074" s="27">
        <f t="shared" ca="1" si="221"/>
        <v>0</v>
      </c>
    </row>
    <row r="1075" spans="5:19" x14ac:dyDescent="0.3">
      <c r="E1075" s="24">
        <f t="shared" si="215"/>
        <v>1074</v>
      </c>
      <c r="F1075" s="108">
        <v>45022</v>
      </c>
      <c r="G1075" s="109">
        <v>4.4997999999999996</v>
      </c>
      <c r="H1075" s="28">
        <f t="shared" si="216"/>
        <v>4.5275999999999996</v>
      </c>
      <c r="I1075" s="7">
        <f t="shared" si="217"/>
        <v>-2.7800000000000047E-2</v>
      </c>
      <c r="J1075" s="7">
        <f t="shared" si="218"/>
        <v>7.7284000000000261E-4</v>
      </c>
      <c r="K1075" s="7">
        <f t="shared" si="219"/>
        <v>2.7800000000000047E-2</v>
      </c>
      <c r="L1075" s="25">
        <f t="shared" si="220"/>
        <v>6.1780523578825837E-3</v>
      </c>
      <c r="M1075" s="7">
        <f t="shared" ca="1" si="209"/>
        <v>4.5244999999999997</v>
      </c>
      <c r="N1075" s="7">
        <f t="shared" ca="1" si="211"/>
        <v>-2.4700000000000166E-2</v>
      </c>
      <c r="O1075" s="7">
        <f t="shared" ca="1" si="212"/>
        <v>6.1009000000000822E-4</v>
      </c>
      <c r="P1075" s="7">
        <f t="shared" ca="1" si="213"/>
        <v>2.4700000000000166E-2</v>
      </c>
      <c r="Q1075" s="25">
        <f t="shared" ca="1" si="214"/>
        <v>5.4891328503489422E-3</v>
      </c>
      <c r="R1075" s="26">
        <f t="shared" ca="1" si="210"/>
        <v>-2.4151932696680464E-2</v>
      </c>
      <c r="S1075" s="27">
        <f t="shared" ca="1" si="221"/>
        <v>1</v>
      </c>
    </row>
    <row r="1076" spans="5:19" x14ac:dyDescent="0.3">
      <c r="E1076" s="24">
        <f t="shared" si="215"/>
        <v>1075</v>
      </c>
      <c r="F1076" s="108">
        <v>45026</v>
      </c>
      <c r="G1076" s="109">
        <v>4.4535999999999998</v>
      </c>
      <c r="H1076" s="28">
        <f t="shared" si="216"/>
        <v>4.4997999999999996</v>
      </c>
      <c r="I1076" s="7">
        <f t="shared" si="217"/>
        <v>-4.6199999999999797E-2</v>
      </c>
      <c r="J1076" s="7">
        <f t="shared" si="218"/>
        <v>2.1344399999999814E-3</v>
      </c>
      <c r="K1076" s="7">
        <f t="shared" si="219"/>
        <v>4.6199999999999797E-2</v>
      </c>
      <c r="L1076" s="25">
        <f t="shared" si="220"/>
        <v>1.0373630321537586E-2</v>
      </c>
      <c r="M1076" s="7">
        <f t="shared" ca="1" si="209"/>
        <v>4.5213999999999999</v>
      </c>
      <c r="N1076" s="7">
        <f t="shared" ca="1" si="211"/>
        <v>-6.7800000000000082E-2</v>
      </c>
      <c r="O1076" s="7">
        <f t="shared" ca="1" si="212"/>
        <v>4.5968400000000109E-3</v>
      </c>
      <c r="P1076" s="7">
        <f t="shared" ca="1" si="213"/>
        <v>6.7800000000000082E-2</v>
      </c>
      <c r="Q1076" s="25">
        <f t="shared" ca="1" si="214"/>
        <v>1.5223639303035765E-2</v>
      </c>
      <c r="R1076" s="26">
        <f t="shared" ca="1" si="210"/>
        <v>-6.725193269668038E-2</v>
      </c>
      <c r="S1076" s="27">
        <f t="shared" ca="1" si="221"/>
        <v>0</v>
      </c>
    </row>
    <row r="1077" spans="5:19" x14ac:dyDescent="0.3">
      <c r="E1077" s="24">
        <f t="shared" si="215"/>
        <v>1076</v>
      </c>
      <c r="F1077" s="108">
        <v>45027</v>
      </c>
      <c r="G1077" s="109">
        <v>4.5183</v>
      </c>
      <c r="H1077" s="28">
        <f t="shared" si="216"/>
        <v>4.4535999999999998</v>
      </c>
      <c r="I1077" s="7">
        <f t="shared" si="217"/>
        <v>6.4700000000000202E-2</v>
      </c>
      <c r="J1077" s="7">
        <f t="shared" si="218"/>
        <v>4.186090000000026E-3</v>
      </c>
      <c r="K1077" s="7">
        <f t="shared" si="219"/>
        <v>6.4700000000000202E-2</v>
      </c>
      <c r="L1077" s="25">
        <f t="shared" si="220"/>
        <v>1.4319544961600646E-2</v>
      </c>
      <c r="M1077" s="7">
        <f t="shared" ca="1" si="209"/>
        <v>4.4936666666666669</v>
      </c>
      <c r="N1077" s="7">
        <f t="shared" ca="1" si="211"/>
        <v>2.4633333333333063E-2</v>
      </c>
      <c r="O1077" s="7">
        <f t="shared" ca="1" si="212"/>
        <v>6.0680111111109777E-4</v>
      </c>
      <c r="P1077" s="7">
        <f t="shared" ca="1" si="213"/>
        <v>2.4633333333333063E-2</v>
      </c>
      <c r="Q1077" s="25">
        <f t="shared" ca="1" si="214"/>
        <v>5.4519030018664238E-3</v>
      </c>
      <c r="R1077" s="26">
        <f t="shared" ca="1" si="210"/>
        <v>2.5181400636652765E-2</v>
      </c>
      <c r="S1077" s="27">
        <f t="shared" ca="1" si="221"/>
        <v>1</v>
      </c>
    </row>
    <row r="1078" spans="5:19" x14ac:dyDescent="0.3">
      <c r="E1078" s="24">
        <f t="shared" si="215"/>
        <v>1077</v>
      </c>
      <c r="F1078" s="108">
        <v>45028</v>
      </c>
      <c r="G1078" s="109">
        <v>4.4997999999999996</v>
      </c>
      <c r="H1078" s="28">
        <f t="shared" si="216"/>
        <v>4.5183</v>
      </c>
      <c r="I1078" s="7">
        <f t="shared" si="217"/>
        <v>-1.8500000000000405E-2</v>
      </c>
      <c r="J1078" s="7">
        <f t="shared" si="218"/>
        <v>3.4225000000001496E-4</v>
      </c>
      <c r="K1078" s="7">
        <f t="shared" si="219"/>
        <v>1.8500000000000405E-2</v>
      </c>
      <c r="L1078" s="25">
        <f t="shared" si="220"/>
        <v>4.1112938352816583E-3</v>
      </c>
      <c r="M1078" s="7">
        <f t="shared" ca="1" si="209"/>
        <v>4.4905666666666662</v>
      </c>
      <c r="N1078" s="7">
        <f t="shared" ca="1" si="211"/>
        <v>9.2333333333334267E-3</v>
      </c>
      <c r="O1078" s="7">
        <f t="shared" ca="1" si="212"/>
        <v>8.5254444444446165E-5</v>
      </c>
      <c r="P1078" s="7">
        <f t="shared" ca="1" si="213"/>
        <v>9.2333333333334267E-3</v>
      </c>
      <c r="Q1078" s="25">
        <f t="shared" ca="1" si="214"/>
        <v>2.0519430493207316E-3</v>
      </c>
      <c r="R1078" s="26">
        <f t="shared" ca="1" si="210"/>
        <v>9.7814006366531269E-3</v>
      </c>
      <c r="S1078" s="27">
        <f t="shared" ca="1" si="221"/>
        <v>0</v>
      </c>
    </row>
    <row r="1079" spans="5:19" x14ac:dyDescent="0.3">
      <c r="E1079" s="24">
        <f t="shared" si="215"/>
        <v>1078</v>
      </c>
      <c r="F1079" s="108">
        <v>45029</v>
      </c>
      <c r="G1079" s="109">
        <v>4.5644999999999998</v>
      </c>
      <c r="H1079" s="28">
        <f t="shared" si="216"/>
        <v>4.4997999999999996</v>
      </c>
      <c r="I1079" s="7">
        <f t="shared" si="217"/>
        <v>6.4700000000000202E-2</v>
      </c>
      <c r="J1079" s="7">
        <f t="shared" si="218"/>
        <v>4.186090000000026E-3</v>
      </c>
      <c r="K1079" s="7">
        <f t="shared" si="219"/>
        <v>6.4700000000000202E-2</v>
      </c>
      <c r="L1079" s="25">
        <f t="shared" si="220"/>
        <v>1.4174608390842416E-2</v>
      </c>
      <c r="M1079" s="7">
        <f t="shared" ca="1" si="209"/>
        <v>4.4905666666666662</v>
      </c>
      <c r="N1079" s="7">
        <f t="shared" ca="1" si="211"/>
        <v>7.3933333333333628E-2</v>
      </c>
      <c r="O1079" s="7">
        <f t="shared" ca="1" si="212"/>
        <v>5.4661377777778216E-3</v>
      </c>
      <c r="P1079" s="7">
        <f t="shared" ca="1" si="213"/>
        <v>7.3933333333333628E-2</v>
      </c>
      <c r="Q1079" s="25">
        <f t="shared" ca="1" si="214"/>
        <v>1.6197465950998715E-2</v>
      </c>
      <c r="R1079" s="26">
        <f t="shared" ca="1" si="210"/>
        <v>7.448140063665333E-2</v>
      </c>
      <c r="S1079" s="27">
        <f t="shared" ca="1" si="221"/>
        <v>0</v>
      </c>
    </row>
    <row r="1080" spans="5:19" x14ac:dyDescent="0.3">
      <c r="E1080" s="24">
        <f t="shared" si="215"/>
        <v>1079</v>
      </c>
      <c r="F1080" s="108">
        <v>45030</v>
      </c>
      <c r="G1080" s="109">
        <v>4.5275999999999996</v>
      </c>
      <c r="H1080" s="28">
        <f t="shared" si="216"/>
        <v>4.5644999999999998</v>
      </c>
      <c r="I1080" s="7">
        <f t="shared" si="217"/>
        <v>-3.6900000000000155E-2</v>
      </c>
      <c r="J1080" s="7">
        <f t="shared" si="218"/>
        <v>1.3616100000000114E-3</v>
      </c>
      <c r="K1080" s="7">
        <f t="shared" si="219"/>
        <v>3.6900000000000155E-2</v>
      </c>
      <c r="L1080" s="25">
        <f t="shared" si="220"/>
        <v>8.1500132520541026E-3</v>
      </c>
      <c r="M1080" s="7">
        <f t="shared" ca="1" si="209"/>
        <v>4.5275333333333334</v>
      </c>
      <c r="N1080" s="7">
        <f t="shared" ca="1" si="211"/>
        <v>6.6666666666215235E-5</v>
      </c>
      <c r="O1080" s="7">
        <f t="shared" ca="1" si="212"/>
        <v>4.4444444443842536E-9</v>
      </c>
      <c r="P1080" s="7">
        <f t="shared" ca="1" si="213"/>
        <v>6.6666666666215235E-5</v>
      </c>
      <c r="Q1080" s="25">
        <f t="shared" ca="1" si="214"/>
        <v>1.4724504520323182E-5</v>
      </c>
      <c r="R1080" s="26">
        <f t="shared" ca="1" si="210"/>
        <v>6.147339699859156E-4</v>
      </c>
      <c r="S1080" s="27">
        <f t="shared" ca="1" si="221"/>
        <v>0</v>
      </c>
    </row>
    <row r="1081" spans="5:19" x14ac:dyDescent="0.3">
      <c r="E1081" s="24">
        <f t="shared" si="215"/>
        <v>1080</v>
      </c>
      <c r="F1081" s="108">
        <v>45033</v>
      </c>
      <c r="G1081" s="109">
        <v>4.4813999999999998</v>
      </c>
      <c r="H1081" s="28">
        <f t="shared" si="216"/>
        <v>4.5275999999999996</v>
      </c>
      <c r="I1081" s="7">
        <f t="shared" si="217"/>
        <v>-4.6199999999999797E-2</v>
      </c>
      <c r="J1081" s="7">
        <f t="shared" si="218"/>
        <v>2.1344399999999814E-3</v>
      </c>
      <c r="K1081" s="7">
        <f t="shared" si="219"/>
        <v>4.6199999999999797E-2</v>
      </c>
      <c r="L1081" s="25">
        <f t="shared" si="220"/>
        <v>1.0309278350515419E-2</v>
      </c>
      <c r="M1081" s="7">
        <f t="shared" ca="1" si="209"/>
        <v>4.5306333333333333</v>
      </c>
      <c r="N1081" s="7">
        <f t="shared" ca="1" si="211"/>
        <v>-4.9233333333333462E-2</v>
      </c>
      <c r="O1081" s="7">
        <f t="shared" ca="1" si="212"/>
        <v>2.4239211111111237E-3</v>
      </c>
      <c r="P1081" s="7">
        <f t="shared" ca="1" si="213"/>
        <v>4.9233333333333462E-2</v>
      </c>
      <c r="Q1081" s="25">
        <f t="shared" ca="1" si="214"/>
        <v>1.0986150161407922E-2</v>
      </c>
      <c r="R1081" s="26">
        <f t="shared" ca="1" si="210"/>
        <v>-4.868526603001376E-2</v>
      </c>
      <c r="S1081" s="27">
        <f t="shared" ca="1" si="221"/>
        <v>1</v>
      </c>
    </row>
    <row r="1082" spans="5:19" x14ac:dyDescent="0.3">
      <c r="E1082" s="24">
        <f t="shared" si="215"/>
        <v>1081</v>
      </c>
      <c r="F1082" s="108">
        <v>45034</v>
      </c>
      <c r="G1082" s="109">
        <v>4.3057999999999996</v>
      </c>
      <c r="H1082" s="28">
        <f t="shared" si="216"/>
        <v>4.4813999999999998</v>
      </c>
      <c r="I1082" s="7">
        <f t="shared" si="217"/>
        <v>-0.1756000000000002</v>
      </c>
      <c r="J1082" s="7">
        <f t="shared" si="218"/>
        <v>3.0835360000000072E-2</v>
      </c>
      <c r="K1082" s="7">
        <f t="shared" si="219"/>
        <v>0.1756000000000002</v>
      </c>
      <c r="L1082" s="25">
        <f t="shared" si="220"/>
        <v>4.0782200752473456E-2</v>
      </c>
      <c r="M1082" s="7">
        <f t="shared" ca="1" si="209"/>
        <v>4.5244999999999997</v>
      </c>
      <c r="N1082" s="7">
        <f t="shared" ca="1" si="211"/>
        <v>-0.21870000000000012</v>
      </c>
      <c r="O1082" s="7">
        <f t="shared" ca="1" si="212"/>
        <v>4.782969000000005E-2</v>
      </c>
      <c r="P1082" s="7">
        <f t="shared" ca="1" si="213"/>
        <v>0.21870000000000012</v>
      </c>
      <c r="Q1082" s="25">
        <f t="shared" ca="1" si="214"/>
        <v>5.0791955037391458E-2</v>
      </c>
      <c r="R1082" s="26">
        <f t="shared" ca="1" si="210"/>
        <v>-0.21815193269668043</v>
      </c>
      <c r="S1082" s="27">
        <f t="shared" ca="1" si="221"/>
        <v>0</v>
      </c>
    </row>
    <row r="1083" spans="5:19" x14ac:dyDescent="0.3">
      <c r="E1083" s="24">
        <f t="shared" si="215"/>
        <v>1082</v>
      </c>
      <c r="F1083" s="108">
        <v>45035</v>
      </c>
      <c r="G1083" s="109">
        <v>4.2687999999999997</v>
      </c>
      <c r="H1083" s="28">
        <f t="shared" si="216"/>
        <v>4.3057999999999996</v>
      </c>
      <c r="I1083" s="7">
        <f t="shared" si="217"/>
        <v>-3.6999999999999922E-2</v>
      </c>
      <c r="J1083" s="7">
        <f t="shared" si="218"/>
        <v>1.3689999999999941E-3</v>
      </c>
      <c r="K1083" s="7">
        <f t="shared" si="219"/>
        <v>3.6999999999999922E-2</v>
      </c>
      <c r="L1083" s="25">
        <f t="shared" si="220"/>
        <v>8.6675412293852894E-3</v>
      </c>
      <c r="M1083" s="7">
        <f t="shared" ca="1" si="209"/>
        <v>4.4382666666666664</v>
      </c>
      <c r="N1083" s="7">
        <f t="shared" ca="1" si="211"/>
        <v>-0.16946666666666665</v>
      </c>
      <c r="O1083" s="7">
        <f t="shared" ca="1" si="212"/>
        <v>2.8718951111111106E-2</v>
      </c>
      <c r="P1083" s="7">
        <f t="shared" ca="1" si="213"/>
        <v>0.16946666666666665</v>
      </c>
      <c r="Q1083" s="25">
        <f t="shared" ca="1" si="214"/>
        <v>3.9698900549725136E-2</v>
      </c>
      <c r="R1083" s="26">
        <f t="shared" ca="1" si="210"/>
        <v>-0.16891859936334697</v>
      </c>
      <c r="S1083" s="27">
        <f t="shared" ca="1" si="221"/>
        <v>0</v>
      </c>
    </row>
    <row r="1084" spans="5:19" x14ac:dyDescent="0.3">
      <c r="E1084" s="24">
        <f t="shared" si="215"/>
        <v>1083</v>
      </c>
      <c r="F1084" s="108">
        <v>45036</v>
      </c>
      <c r="G1084" s="109">
        <v>3.8807999999999998</v>
      </c>
      <c r="H1084" s="28">
        <f t="shared" si="216"/>
        <v>4.2687999999999997</v>
      </c>
      <c r="I1084" s="7">
        <f t="shared" si="217"/>
        <v>-0.3879999999999999</v>
      </c>
      <c r="J1084" s="7">
        <f t="shared" si="218"/>
        <v>0.15054399999999993</v>
      </c>
      <c r="K1084" s="7">
        <f t="shared" si="219"/>
        <v>0.3879999999999999</v>
      </c>
      <c r="L1084" s="25">
        <f t="shared" si="220"/>
        <v>9.9979385693671388E-2</v>
      </c>
      <c r="M1084" s="7">
        <f t="shared" ca="1" si="209"/>
        <v>4.3519999999999994</v>
      </c>
      <c r="N1084" s="7">
        <f t="shared" ca="1" si="211"/>
        <v>-0.47119999999999962</v>
      </c>
      <c r="O1084" s="7">
        <f t="shared" ca="1" si="212"/>
        <v>0.22202943999999963</v>
      </c>
      <c r="P1084" s="7">
        <f t="shared" ca="1" si="213"/>
        <v>0.47119999999999962</v>
      </c>
      <c r="Q1084" s="25">
        <f t="shared" ca="1" si="214"/>
        <v>0.12141826427540704</v>
      </c>
      <c r="R1084" s="26">
        <f t="shared" ca="1" si="210"/>
        <v>-0.47065193269667993</v>
      </c>
      <c r="S1084" s="27">
        <f t="shared" ca="1" si="221"/>
        <v>0</v>
      </c>
    </row>
    <row r="1085" spans="5:19" x14ac:dyDescent="0.3">
      <c r="E1085" s="24">
        <f t="shared" si="215"/>
        <v>1084</v>
      </c>
      <c r="F1085" s="108">
        <v>45037</v>
      </c>
      <c r="G1085" s="109">
        <v>3.8992</v>
      </c>
      <c r="H1085" s="28">
        <f t="shared" si="216"/>
        <v>3.8807999999999998</v>
      </c>
      <c r="I1085" s="7">
        <f t="shared" si="217"/>
        <v>1.8400000000000194E-2</v>
      </c>
      <c r="J1085" s="7">
        <f t="shared" si="218"/>
        <v>3.3856000000000711E-4</v>
      </c>
      <c r="K1085" s="7">
        <f t="shared" si="219"/>
        <v>1.8400000000000194E-2</v>
      </c>
      <c r="L1085" s="25">
        <f t="shared" si="220"/>
        <v>4.7189167008617645E-3</v>
      </c>
      <c r="M1085" s="7">
        <f t="shared" ca="1" si="209"/>
        <v>4.1518000000000006</v>
      </c>
      <c r="N1085" s="7">
        <f t="shared" ca="1" si="211"/>
        <v>-0.2526000000000006</v>
      </c>
      <c r="O1085" s="7">
        <f t="shared" ca="1" si="212"/>
        <v>6.3806760000000309E-2</v>
      </c>
      <c r="P1085" s="7">
        <f t="shared" ca="1" si="213"/>
        <v>0.2526000000000006</v>
      </c>
      <c r="Q1085" s="25">
        <f t="shared" ca="1" si="214"/>
        <v>6.4782519491177831E-2</v>
      </c>
      <c r="R1085" s="26">
        <f t="shared" ca="1" si="210"/>
        <v>-0.25205193269668091</v>
      </c>
      <c r="S1085" s="27">
        <f t="shared" ca="1" si="221"/>
        <v>0</v>
      </c>
    </row>
    <row r="1086" spans="5:19" x14ac:dyDescent="0.3">
      <c r="E1086" s="24">
        <f t="shared" si="215"/>
        <v>1085</v>
      </c>
      <c r="F1086" s="108">
        <v>45040</v>
      </c>
      <c r="G1086" s="109">
        <v>3.9740000000000002</v>
      </c>
      <c r="H1086" s="28">
        <f t="shared" si="216"/>
        <v>3.8992</v>
      </c>
      <c r="I1086" s="7">
        <f t="shared" si="217"/>
        <v>7.48000000000002E-2</v>
      </c>
      <c r="J1086" s="7">
        <f t="shared" si="218"/>
        <v>5.5950400000000303E-3</v>
      </c>
      <c r="K1086" s="7">
        <f t="shared" si="219"/>
        <v>7.48000000000002E-2</v>
      </c>
      <c r="L1086" s="25">
        <f t="shared" si="220"/>
        <v>1.8822345244086613E-2</v>
      </c>
      <c r="M1086" s="7">
        <f t="shared" ca="1" si="209"/>
        <v>4.0162666666666667</v>
      </c>
      <c r="N1086" s="7">
        <f t="shared" ca="1" si="211"/>
        <v>-4.2266666666666453E-2</v>
      </c>
      <c r="O1086" s="7">
        <f t="shared" ca="1" si="212"/>
        <v>1.786471111111093E-3</v>
      </c>
      <c r="P1086" s="7">
        <f t="shared" ca="1" si="213"/>
        <v>4.2266666666666453E-2</v>
      </c>
      <c r="Q1086" s="25">
        <f t="shared" ca="1" si="214"/>
        <v>1.0635799362523013E-2</v>
      </c>
      <c r="R1086" s="26">
        <f t="shared" ca="1" si="210"/>
        <v>-4.1718599363346751E-2</v>
      </c>
      <c r="S1086" s="27">
        <f t="shared" ca="1" si="221"/>
        <v>0</v>
      </c>
    </row>
    <row r="1087" spans="5:19" x14ac:dyDescent="0.3">
      <c r="E1087" s="24">
        <f t="shared" si="215"/>
        <v>1086</v>
      </c>
      <c r="F1087" s="108">
        <v>45041</v>
      </c>
      <c r="G1087" s="109">
        <v>3.8794</v>
      </c>
      <c r="H1087" s="28">
        <f t="shared" si="216"/>
        <v>3.9740000000000002</v>
      </c>
      <c r="I1087" s="7">
        <f t="shared" si="217"/>
        <v>-9.4600000000000239E-2</v>
      </c>
      <c r="J1087" s="7">
        <f t="shared" si="218"/>
        <v>8.9491600000000445E-3</v>
      </c>
      <c r="K1087" s="7">
        <f t="shared" si="219"/>
        <v>9.4600000000000239E-2</v>
      </c>
      <c r="L1087" s="25">
        <f t="shared" si="220"/>
        <v>2.4385214208382803E-2</v>
      </c>
      <c r="M1087" s="7">
        <f t="shared" ca="1" si="209"/>
        <v>3.9179999999999997</v>
      </c>
      <c r="N1087" s="7">
        <f t="shared" ca="1" si="211"/>
        <v>-3.8599999999999746E-2</v>
      </c>
      <c r="O1087" s="7">
        <f t="shared" ca="1" si="212"/>
        <v>1.4899599999999803E-3</v>
      </c>
      <c r="P1087" s="7">
        <f t="shared" ca="1" si="213"/>
        <v>3.8599999999999746E-2</v>
      </c>
      <c r="Q1087" s="25">
        <f t="shared" ca="1" si="214"/>
        <v>9.9499922668453231E-3</v>
      </c>
      <c r="R1087" s="26">
        <f t="shared" ca="1" si="210"/>
        <v>-3.8051932696680044E-2</v>
      </c>
      <c r="S1087" s="27">
        <f t="shared" ca="1" si="221"/>
        <v>0</v>
      </c>
    </row>
    <row r="1088" spans="5:19" x14ac:dyDescent="0.3">
      <c r="E1088" s="24">
        <f t="shared" si="215"/>
        <v>1087</v>
      </c>
      <c r="F1088" s="108">
        <v>45042</v>
      </c>
      <c r="G1088" s="109">
        <v>3.9266999999999999</v>
      </c>
      <c r="H1088" s="28">
        <f t="shared" si="216"/>
        <v>3.8794</v>
      </c>
      <c r="I1088" s="7">
        <f t="shared" si="217"/>
        <v>4.7299999999999898E-2</v>
      </c>
      <c r="J1088" s="7">
        <f t="shared" si="218"/>
        <v>2.2372899999999903E-3</v>
      </c>
      <c r="K1088" s="7">
        <f t="shared" si="219"/>
        <v>4.7299999999999898E-2</v>
      </c>
      <c r="L1088" s="25">
        <f t="shared" si="220"/>
        <v>1.2045738151628568E-2</v>
      </c>
      <c r="M1088" s="7">
        <f t="shared" ca="1" si="209"/>
        <v>3.9175333333333335</v>
      </c>
      <c r="N1088" s="7">
        <f t="shared" ca="1" si="211"/>
        <v>9.1666666666663232E-3</v>
      </c>
      <c r="O1088" s="7">
        <f t="shared" ca="1" si="212"/>
        <v>8.4027777777771482E-5</v>
      </c>
      <c r="P1088" s="7">
        <f t="shared" ca="1" si="213"/>
        <v>9.1666666666663232E-3</v>
      </c>
      <c r="Q1088" s="25">
        <f t="shared" ca="1" si="214"/>
        <v>2.3344453782225085E-3</v>
      </c>
      <c r="R1088" s="26">
        <f t="shared" ca="1" si="210"/>
        <v>9.7147339699860235E-3</v>
      </c>
      <c r="S1088" s="27">
        <f t="shared" ca="1" si="221"/>
        <v>1</v>
      </c>
    </row>
    <row r="1089" spans="5:19" x14ac:dyDescent="0.3">
      <c r="E1089" s="24">
        <f t="shared" si="215"/>
        <v>1088</v>
      </c>
      <c r="F1089" s="108">
        <v>45043</v>
      </c>
      <c r="G1089" s="109">
        <v>3.9550999999999998</v>
      </c>
      <c r="H1089" s="28">
        <f t="shared" si="216"/>
        <v>3.9266999999999999</v>
      </c>
      <c r="I1089" s="7">
        <f t="shared" si="217"/>
        <v>2.8399999999999981E-2</v>
      </c>
      <c r="J1089" s="7">
        <f t="shared" si="218"/>
        <v>8.0655999999999892E-4</v>
      </c>
      <c r="K1089" s="7">
        <f t="shared" si="219"/>
        <v>2.8399999999999981E-2</v>
      </c>
      <c r="L1089" s="25">
        <f t="shared" si="220"/>
        <v>7.1806022603726786E-3</v>
      </c>
      <c r="M1089" s="7">
        <f t="shared" ca="1" si="209"/>
        <v>3.9267000000000003</v>
      </c>
      <c r="N1089" s="7">
        <f t="shared" ca="1" si="211"/>
        <v>2.8399999999999537E-2</v>
      </c>
      <c r="O1089" s="7">
        <f t="shared" ca="1" si="212"/>
        <v>8.0655999999997366E-4</v>
      </c>
      <c r="P1089" s="7">
        <f t="shared" ca="1" si="213"/>
        <v>2.8399999999999537E-2</v>
      </c>
      <c r="Q1089" s="25">
        <f t="shared" ca="1" si="214"/>
        <v>7.1806022603725667E-3</v>
      </c>
      <c r="R1089" s="26">
        <f t="shared" ca="1" si="210"/>
        <v>2.8948067303319239E-2</v>
      </c>
      <c r="S1089" s="27">
        <f t="shared" ca="1" si="221"/>
        <v>0</v>
      </c>
    </row>
    <row r="1090" spans="5:19" x14ac:dyDescent="0.3">
      <c r="E1090" s="24">
        <f t="shared" si="215"/>
        <v>1089</v>
      </c>
      <c r="F1090" s="108">
        <v>45044</v>
      </c>
      <c r="G1090" s="109">
        <v>3.9645000000000001</v>
      </c>
      <c r="H1090" s="28">
        <f t="shared" si="216"/>
        <v>3.9550999999999998</v>
      </c>
      <c r="I1090" s="7">
        <f t="shared" si="217"/>
        <v>9.400000000000297E-3</v>
      </c>
      <c r="J1090" s="7">
        <f t="shared" si="218"/>
        <v>8.8360000000005585E-5</v>
      </c>
      <c r="K1090" s="7">
        <f t="shared" si="219"/>
        <v>9.400000000000297E-3</v>
      </c>
      <c r="L1090" s="25">
        <f t="shared" si="220"/>
        <v>2.371043006684398E-3</v>
      </c>
      <c r="M1090" s="7">
        <f t="shared" ref="M1090:M1153" ca="1" si="222">IF(E1090&lt;=span,G1090,AVERAGE(OFFSET(G1090,-span,0,span,1)))</f>
        <v>3.9203999999999994</v>
      </c>
      <c r="N1090" s="7">
        <f t="shared" ca="1" si="211"/>
        <v>4.4100000000000694E-2</v>
      </c>
      <c r="O1090" s="7">
        <f t="shared" ca="1" si="212"/>
        <v>1.9448100000000613E-3</v>
      </c>
      <c r="P1090" s="7">
        <f t="shared" ca="1" si="213"/>
        <v>4.4100000000000694E-2</v>
      </c>
      <c r="Q1090" s="25">
        <f t="shared" ca="1" si="214"/>
        <v>1.1123723041997905E-2</v>
      </c>
      <c r="R1090" s="26">
        <f t="shared" ref="R1090:R1153" ca="1" si="223">N1090-AVERAGE(ErorrMA)</f>
        <v>4.4648067303320396E-2</v>
      </c>
      <c r="S1090" s="27">
        <f t="shared" ca="1" si="221"/>
        <v>0</v>
      </c>
    </row>
    <row r="1091" spans="5:19" x14ac:dyDescent="0.3">
      <c r="E1091" s="24">
        <f t="shared" si="215"/>
        <v>1090</v>
      </c>
      <c r="F1091" s="108">
        <v>45047</v>
      </c>
      <c r="G1091" s="109">
        <v>3.9361000000000002</v>
      </c>
      <c r="H1091" s="28">
        <f t="shared" si="216"/>
        <v>3.9645000000000001</v>
      </c>
      <c r="I1091" s="7">
        <f t="shared" si="217"/>
        <v>-2.8399999999999981E-2</v>
      </c>
      <c r="J1091" s="7">
        <f t="shared" si="218"/>
        <v>8.0655999999999892E-4</v>
      </c>
      <c r="K1091" s="7">
        <f t="shared" si="219"/>
        <v>2.8399999999999981E-2</v>
      </c>
      <c r="L1091" s="25">
        <f t="shared" si="220"/>
        <v>7.2152638398414624E-3</v>
      </c>
      <c r="M1091" s="7">
        <f t="shared" ca="1" si="222"/>
        <v>3.9487666666666663</v>
      </c>
      <c r="N1091" s="7">
        <f t="shared" ref="N1091:N1154" ca="1" si="224">G1091-M1091</f>
        <v>-1.266666666666616E-2</v>
      </c>
      <c r="O1091" s="7">
        <f t="shared" ref="O1091:O1154" ca="1" si="225">N1091^2</f>
        <v>1.604444444444316E-4</v>
      </c>
      <c r="P1091" s="7">
        <f t="shared" ref="P1091:P1154" ca="1" si="226">ABS(N1091)</f>
        <v>1.266666666666616E-2</v>
      </c>
      <c r="Q1091" s="25">
        <f t="shared" ref="Q1091:Q1154" ca="1" si="227">P1091/G1091</f>
        <v>3.2180754215254083E-3</v>
      </c>
      <c r="R1091" s="26">
        <f t="shared" ca="1" si="223"/>
        <v>-1.211859936334646E-2</v>
      </c>
      <c r="S1091" s="27">
        <f t="shared" ca="1" si="221"/>
        <v>1</v>
      </c>
    </row>
    <row r="1092" spans="5:19" x14ac:dyDescent="0.3">
      <c r="E1092" s="24">
        <f t="shared" ref="E1092:E1155" si="228">E1091+1</f>
        <v>1091</v>
      </c>
      <c r="F1092" s="108">
        <v>45048</v>
      </c>
      <c r="G1092" s="109">
        <v>3.8794</v>
      </c>
      <c r="H1092" s="28">
        <f t="shared" ref="H1092:H1155" si="229">G1091</f>
        <v>3.9361000000000002</v>
      </c>
      <c r="I1092" s="7">
        <f t="shared" ref="I1092:I1155" si="230">(G1092-H1092)</f>
        <v>-5.6700000000000195E-2</v>
      </c>
      <c r="J1092" s="7">
        <f t="shared" ref="J1092:J1155" si="231">I1092^2</f>
        <v>3.2148900000000219E-3</v>
      </c>
      <c r="K1092" s="7">
        <f t="shared" ref="K1092:K1155" si="232">ABS(I1092)</f>
        <v>5.6700000000000195E-2</v>
      </c>
      <c r="L1092" s="25">
        <f t="shared" ref="L1092:L1155" si="233">K1092/G1092</f>
        <v>1.4615662215806619E-2</v>
      </c>
      <c r="M1092" s="7">
        <f t="shared" ca="1" si="222"/>
        <v>3.9519000000000002</v>
      </c>
      <c r="N1092" s="7">
        <f t="shared" ca="1" si="224"/>
        <v>-7.2500000000000231E-2</v>
      </c>
      <c r="O1092" s="7">
        <f t="shared" ca="1" si="225"/>
        <v>5.2562500000000335E-3</v>
      </c>
      <c r="P1092" s="7">
        <f t="shared" ca="1" si="226"/>
        <v>7.2500000000000231E-2</v>
      </c>
      <c r="Q1092" s="25">
        <f t="shared" ca="1" si="227"/>
        <v>1.8688456977883239E-2</v>
      </c>
      <c r="R1092" s="26">
        <f t="shared" ca="1" si="223"/>
        <v>-7.1951932696680529E-2</v>
      </c>
      <c r="S1092" s="27">
        <f t="shared" ref="S1092:S1155" ca="1" si="234">IF(N1091*N1092&lt;0,1,0)</f>
        <v>0</v>
      </c>
    </row>
    <row r="1093" spans="5:19" x14ac:dyDescent="0.3">
      <c r="E1093" s="24">
        <f t="shared" si="228"/>
        <v>1092</v>
      </c>
      <c r="F1093" s="108">
        <v>45049</v>
      </c>
      <c r="G1093" s="109">
        <v>3.8414999999999999</v>
      </c>
      <c r="H1093" s="28">
        <f t="shared" si="229"/>
        <v>3.8794</v>
      </c>
      <c r="I1093" s="7">
        <f t="shared" si="230"/>
        <v>-3.7900000000000045E-2</v>
      </c>
      <c r="J1093" s="7">
        <f t="shared" si="231"/>
        <v>1.4364100000000034E-3</v>
      </c>
      <c r="K1093" s="7">
        <f t="shared" si="232"/>
        <v>3.7900000000000045E-2</v>
      </c>
      <c r="L1093" s="25">
        <f t="shared" si="233"/>
        <v>9.865937784719522E-3</v>
      </c>
      <c r="M1093" s="7">
        <f t="shared" ca="1" si="222"/>
        <v>3.9266666666666672</v>
      </c>
      <c r="N1093" s="7">
        <f t="shared" ca="1" si="224"/>
        <v>-8.5166666666667279E-2</v>
      </c>
      <c r="O1093" s="7">
        <f t="shared" ca="1" si="225"/>
        <v>7.2533611111112156E-3</v>
      </c>
      <c r="P1093" s="7">
        <f t="shared" ca="1" si="226"/>
        <v>8.5166666666667279E-2</v>
      </c>
      <c r="Q1093" s="25">
        <f t="shared" ca="1" si="227"/>
        <v>2.2170159225996949E-2</v>
      </c>
      <c r="R1093" s="26">
        <f t="shared" ca="1" si="223"/>
        <v>-8.4618599363347577E-2</v>
      </c>
      <c r="S1093" s="27">
        <f t="shared" ca="1" si="234"/>
        <v>0</v>
      </c>
    </row>
    <row r="1094" spans="5:19" x14ac:dyDescent="0.3">
      <c r="E1094" s="24">
        <f t="shared" si="228"/>
        <v>1093</v>
      </c>
      <c r="F1094" s="108">
        <v>45050</v>
      </c>
      <c r="G1094" s="109">
        <v>3.8037000000000001</v>
      </c>
      <c r="H1094" s="28">
        <f t="shared" si="229"/>
        <v>3.8414999999999999</v>
      </c>
      <c r="I1094" s="7">
        <f t="shared" si="230"/>
        <v>-3.7799999999999834E-2</v>
      </c>
      <c r="J1094" s="7">
        <f t="shared" si="231"/>
        <v>1.4288399999999874E-3</v>
      </c>
      <c r="K1094" s="7">
        <f t="shared" si="232"/>
        <v>3.7799999999999834E-2</v>
      </c>
      <c r="L1094" s="25">
        <f t="shared" si="233"/>
        <v>9.9376922470225913E-3</v>
      </c>
      <c r="M1094" s="7">
        <f t="shared" ca="1" si="222"/>
        <v>3.8856666666666668</v>
      </c>
      <c r="N1094" s="7">
        <f t="shared" ca="1" si="224"/>
        <v>-8.1966666666666743E-2</v>
      </c>
      <c r="O1094" s="7">
        <f t="shared" ca="1" si="225"/>
        <v>6.7185344444444569E-3</v>
      </c>
      <c r="P1094" s="7">
        <f t="shared" ca="1" si="226"/>
        <v>8.1966666666666743E-2</v>
      </c>
      <c r="Q1094" s="25">
        <f t="shared" ca="1" si="227"/>
        <v>2.1549193329302191E-2</v>
      </c>
      <c r="R1094" s="26">
        <f t="shared" ca="1" si="223"/>
        <v>-8.1418599363347041E-2</v>
      </c>
      <c r="S1094" s="27">
        <f t="shared" ca="1" si="234"/>
        <v>0</v>
      </c>
    </row>
    <row r="1095" spans="5:19" x14ac:dyDescent="0.3">
      <c r="E1095" s="24">
        <f t="shared" si="228"/>
        <v>1094</v>
      </c>
      <c r="F1095" s="108">
        <v>45051</v>
      </c>
      <c r="G1095" s="109">
        <v>3.8887999999999998</v>
      </c>
      <c r="H1095" s="28">
        <f t="shared" si="229"/>
        <v>3.8037000000000001</v>
      </c>
      <c r="I1095" s="7">
        <f t="shared" si="230"/>
        <v>8.5099999999999731E-2</v>
      </c>
      <c r="J1095" s="7">
        <f t="shared" si="231"/>
        <v>7.2420099999999541E-3</v>
      </c>
      <c r="K1095" s="7">
        <f t="shared" si="232"/>
        <v>8.5099999999999731E-2</v>
      </c>
      <c r="L1095" s="25">
        <f t="shared" si="233"/>
        <v>2.1883357333881848E-2</v>
      </c>
      <c r="M1095" s="7">
        <f t="shared" ca="1" si="222"/>
        <v>3.841533333333333</v>
      </c>
      <c r="N1095" s="7">
        <f t="shared" ca="1" si="224"/>
        <v>4.726666666666679E-2</v>
      </c>
      <c r="O1095" s="7">
        <f t="shared" ca="1" si="225"/>
        <v>2.2341377777777894E-3</v>
      </c>
      <c r="P1095" s="7">
        <f t="shared" ca="1" si="226"/>
        <v>4.726666666666679E-2</v>
      </c>
      <c r="Q1095" s="25">
        <f t="shared" ca="1" si="227"/>
        <v>1.2154563532880783E-2</v>
      </c>
      <c r="R1095" s="26">
        <f t="shared" ca="1" si="223"/>
        <v>4.7814733969986492E-2</v>
      </c>
      <c r="S1095" s="27">
        <f t="shared" ca="1" si="234"/>
        <v>1</v>
      </c>
    </row>
    <row r="1096" spans="5:19" x14ac:dyDescent="0.3">
      <c r="E1096" s="24">
        <f t="shared" si="228"/>
        <v>1095</v>
      </c>
      <c r="F1096" s="108">
        <v>45054</v>
      </c>
      <c r="G1096" s="109">
        <v>3.8982999999999999</v>
      </c>
      <c r="H1096" s="28">
        <f t="shared" si="229"/>
        <v>3.8887999999999998</v>
      </c>
      <c r="I1096" s="7">
        <f t="shared" si="230"/>
        <v>9.5000000000000639E-3</v>
      </c>
      <c r="J1096" s="7">
        <f t="shared" si="231"/>
        <v>9.0250000000001218E-5</v>
      </c>
      <c r="K1096" s="7">
        <f t="shared" si="232"/>
        <v>9.5000000000000639E-3</v>
      </c>
      <c r="L1096" s="25">
        <f t="shared" si="233"/>
        <v>2.4369597003822342E-3</v>
      </c>
      <c r="M1096" s="7">
        <f t="shared" ca="1" si="222"/>
        <v>3.8446666666666665</v>
      </c>
      <c r="N1096" s="7">
        <f t="shared" ca="1" si="224"/>
        <v>5.3633333333333422E-2</v>
      </c>
      <c r="O1096" s="7">
        <f t="shared" ca="1" si="225"/>
        <v>2.8765344444444539E-3</v>
      </c>
      <c r="P1096" s="7">
        <f t="shared" ca="1" si="226"/>
        <v>5.3633333333333422E-2</v>
      </c>
      <c r="Q1096" s="25">
        <f t="shared" ca="1" si="227"/>
        <v>1.3758133887421036E-2</v>
      </c>
      <c r="R1096" s="26">
        <f t="shared" ca="1" si="223"/>
        <v>5.4181400636653124E-2</v>
      </c>
      <c r="S1096" s="27">
        <f t="shared" ca="1" si="234"/>
        <v>0</v>
      </c>
    </row>
    <row r="1097" spans="5:19" x14ac:dyDescent="0.3">
      <c r="E1097" s="24">
        <f t="shared" si="228"/>
        <v>1096</v>
      </c>
      <c r="F1097" s="108">
        <v>45055</v>
      </c>
      <c r="G1097" s="109">
        <v>3.851</v>
      </c>
      <c r="H1097" s="28">
        <f t="shared" si="229"/>
        <v>3.8982999999999999</v>
      </c>
      <c r="I1097" s="7">
        <f t="shared" si="230"/>
        <v>-4.7299999999999898E-2</v>
      </c>
      <c r="J1097" s="7">
        <f t="shared" si="231"/>
        <v>2.2372899999999903E-3</v>
      </c>
      <c r="K1097" s="7">
        <f t="shared" si="232"/>
        <v>4.7299999999999898E-2</v>
      </c>
      <c r="L1097" s="25">
        <f t="shared" si="233"/>
        <v>1.2282524019735107E-2</v>
      </c>
      <c r="M1097" s="7">
        <f t="shared" ca="1" si="222"/>
        <v>3.8635999999999999</v>
      </c>
      <c r="N1097" s="7">
        <f t="shared" ca="1" si="224"/>
        <v>-1.2599999999999945E-2</v>
      </c>
      <c r="O1097" s="7">
        <f t="shared" ca="1" si="225"/>
        <v>1.587599999999986E-4</v>
      </c>
      <c r="P1097" s="7">
        <f t="shared" ca="1" si="226"/>
        <v>1.2599999999999945E-2</v>
      </c>
      <c r="Q1097" s="25">
        <f t="shared" ca="1" si="227"/>
        <v>3.2718774344326004E-3</v>
      </c>
      <c r="R1097" s="26">
        <f t="shared" ca="1" si="223"/>
        <v>-1.2051932696680244E-2</v>
      </c>
      <c r="S1097" s="27">
        <f t="shared" ca="1" si="234"/>
        <v>1</v>
      </c>
    </row>
    <row r="1098" spans="5:19" x14ac:dyDescent="0.3">
      <c r="E1098" s="24">
        <f t="shared" si="228"/>
        <v>1097</v>
      </c>
      <c r="F1098" s="108">
        <v>45056</v>
      </c>
      <c r="G1098" s="109">
        <v>3.8603999999999998</v>
      </c>
      <c r="H1098" s="28">
        <f t="shared" si="229"/>
        <v>3.851</v>
      </c>
      <c r="I1098" s="7">
        <f t="shared" si="230"/>
        <v>9.3999999999998529E-3</v>
      </c>
      <c r="J1098" s="7">
        <f t="shared" si="231"/>
        <v>8.8359999999997236E-5</v>
      </c>
      <c r="K1098" s="7">
        <f t="shared" si="232"/>
        <v>9.3999999999998529E-3</v>
      </c>
      <c r="L1098" s="25">
        <f t="shared" si="233"/>
        <v>2.4349808310019307E-3</v>
      </c>
      <c r="M1098" s="7">
        <f t="shared" ca="1" si="222"/>
        <v>3.8793666666666664</v>
      </c>
      <c r="N1098" s="7">
        <f t="shared" ca="1" si="224"/>
        <v>-1.8966666666666576E-2</v>
      </c>
      <c r="O1098" s="7">
        <f t="shared" ca="1" si="225"/>
        <v>3.59734444444441E-4</v>
      </c>
      <c r="P1098" s="7">
        <f t="shared" ca="1" si="226"/>
        <v>1.8966666666666576E-2</v>
      </c>
      <c r="Q1098" s="25">
        <f t="shared" ca="1" si="227"/>
        <v>4.9131350809933109E-3</v>
      </c>
      <c r="R1098" s="26">
        <f t="shared" ca="1" si="223"/>
        <v>-1.8418599363346874E-2</v>
      </c>
      <c r="S1098" s="27">
        <f t="shared" ca="1" si="234"/>
        <v>0</v>
      </c>
    </row>
    <row r="1099" spans="5:19" x14ac:dyDescent="0.3">
      <c r="E1099" s="24">
        <f t="shared" si="228"/>
        <v>1098</v>
      </c>
      <c r="F1099" s="108">
        <v>45057</v>
      </c>
      <c r="G1099" s="109">
        <v>3.7848000000000002</v>
      </c>
      <c r="H1099" s="28">
        <f t="shared" si="229"/>
        <v>3.8603999999999998</v>
      </c>
      <c r="I1099" s="7">
        <f t="shared" si="230"/>
        <v>-7.5599999999999667E-2</v>
      </c>
      <c r="J1099" s="7">
        <f t="shared" si="231"/>
        <v>5.7153599999999498E-3</v>
      </c>
      <c r="K1099" s="7">
        <f t="shared" si="232"/>
        <v>7.5599999999999667E-2</v>
      </c>
      <c r="L1099" s="25">
        <f t="shared" si="233"/>
        <v>1.9974635383639732E-2</v>
      </c>
      <c r="M1099" s="7">
        <f t="shared" ca="1" si="222"/>
        <v>3.8698999999999999</v>
      </c>
      <c r="N1099" s="7">
        <f t="shared" ca="1" si="224"/>
        <v>-8.5099999999999731E-2</v>
      </c>
      <c r="O1099" s="7">
        <f t="shared" ca="1" si="225"/>
        <v>7.2420099999999541E-3</v>
      </c>
      <c r="P1099" s="7">
        <f t="shared" ca="1" si="226"/>
        <v>8.5099999999999731E-2</v>
      </c>
      <c r="Q1099" s="25">
        <f t="shared" ca="1" si="227"/>
        <v>2.248467554428232E-2</v>
      </c>
      <c r="R1099" s="26">
        <f t="shared" ca="1" si="223"/>
        <v>-8.4551932696680029E-2</v>
      </c>
      <c r="S1099" s="27">
        <f t="shared" ca="1" si="234"/>
        <v>0</v>
      </c>
    </row>
    <row r="1100" spans="5:19" x14ac:dyDescent="0.3">
      <c r="E1100" s="24">
        <f t="shared" si="228"/>
        <v>1099</v>
      </c>
      <c r="F1100" s="108">
        <v>45058</v>
      </c>
      <c r="G1100" s="109">
        <v>3.8130999999999999</v>
      </c>
      <c r="H1100" s="28">
        <f t="shared" si="229"/>
        <v>3.7848000000000002</v>
      </c>
      <c r="I1100" s="7">
        <f t="shared" si="230"/>
        <v>2.829999999999977E-2</v>
      </c>
      <c r="J1100" s="7">
        <f t="shared" si="231"/>
        <v>8.0088999999998695E-4</v>
      </c>
      <c r="K1100" s="7">
        <f t="shared" si="232"/>
        <v>2.829999999999977E-2</v>
      </c>
      <c r="L1100" s="25">
        <f t="shared" si="233"/>
        <v>7.42178280139513E-3</v>
      </c>
      <c r="M1100" s="7">
        <f t="shared" ca="1" si="222"/>
        <v>3.8320666666666665</v>
      </c>
      <c r="N1100" s="7">
        <f t="shared" ca="1" si="224"/>
        <v>-1.8966666666666576E-2</v>
      </c>
      <c r="O1100" s="7">
        <f t="shared" ca="1" si="225"/>
        <v>3.59734444444441E-4</v>
      </c>
      <c r="P1100" s="7">
        <f t="shared" ca="1" si="226"/>
        <v>1.8966666666666576E-2</v>
      </c>
      <c r="Q1100" s="25">
        <f t="shared" ca="1" si="227"/>
        <v>4.974080581853761E-3</v>
      </c>
      <c r="R1100" s="26">
        <f t="shared" ca="1" si="223"/>
        <v>-1.8418599363346874E-2</v>
      </c>
      <c r="S1100" s="27">
        <f t="shared" ca="1" si="234"/>
        <v>0</v>
      </c>
    </row>
    <row r="1101" spans="5:19" x14ac:dyDescent="0.3">
      <c r="E1101" s="24">
        <f t="shared" si="228"/>
        <v>1100</v>
      </c>
      <c r="F1101" s="108">
        <v>45061</v>
      </c>
      <c r="G1101" s="109">
        <v>3.8414999999999999</v>
      </c>
      <c r="H1101" s="28">
        <f t="shared" si="229"/>
        <v>3.8130999999999999</v>
      </c>
      <c r="I1101" s="7">
        <f t="shared" si="230"/>
        <v>2.8399999999999981E-2</v>
      </c>
      <c r="J1101" s="7">
        <f t="shared" si="231"/>
        <v>8.0655999999999892E-4</v>
      </c>
      <c r="K1101" s="7">
        <f t="shared" si="232"/>
        <v>2.8399999999999981E-2</v>
      </c>
      <c r="L1101" s="25">
        <f t="shared" si="233"/>
        <v>7.3929454640114488E-3</v>
      </c>
      <c r="M1101" s="7">
        <f t="shared" ca="1" si="222"/>
        <v>3.819433333333333</v>
      </c>
      <c r="N1101" s="7">
        <f t="shared" ca="1" si="224"/>
        <v>2.2066666666666901E-2</v>
      </c>
      <c r="O1101" s="7">
        <f t="shared" ca="1" si="225"/>
        <v>4.8693777777778814E-4</v>
      </c>
      <c r="P1101" s="7">
        <f t="shared" ca="1" si="226"/>
        <v>2.2066666666666901E-2</v>
      </c>
      <c r="Q1101" s="25">
        <f t="shared" ca="1" si="227"/>
        <v>5.7442839168728105E-3</v>
      </c>
      <c r="R1101" s="26">
        <f t="shared" ca="1" si="223"/>
        <v>2.2614733969986603E-2</v>
      </c>
      <c r="S1101" s="27">
        <f t="shared" ca="1" si="234"/>
        <v>1</v>
      </c>
    </row>
    <row r="1102" spans="5:19" x14ac:dyDescent="0.3">
      <c r="E1102" s="24">
        <f t="shared" si="228"/>
        <v>1101</v>
      </c>
      <c r="F1102" s="108">
        <v>45062</v>
      </c>
      <c r="G1102" s="109">
        <v>3.7374000000000001</v>
      </c>
      <c r="H1102" s="28">
        <f t="shared" si="229"/>
        <v>3.8414999999999999</v>
      </c>
      <c r="I1102" s="7">
        <f t="shared" si="230"/>
        <v>-0.10409999999999986</v>
      </c>
      <c r="J1102" s="7">
        <f t="shared" si="231"/>
        <v>1.0836809999999971E-2</v>
      </c>
      <c r="K1102" s="7">
        <f t="shared" si="232"/>
        <v>0.10409999999999986</v>
      </c>
      <c r="L1102" s="25">
        <f t="shared" si="233"/>
        <v>2.7853588055867677E-2</v>
      </c>
      <c r="M1102" s="7">
        <f t="shared" ca="1" si="222"/>
        <v>3.813133333333333</v>
      </c>
      <c r="N1102" s="7">
        <f t="shared" ca="1" si="224"/>
        <v>-7.5733333333332986E-2</v>
      </c>
      <c r="O1102" s="7">
        <f t="shared" ca="1" si="225"/>
        <v>5.7355377777777248E-3</v>
      </c>
      <c r="P1102" s="7">
        <f t="shared" ca="1" si="226"/>
        <v>7.5733333333332986E-2</v>
      </c>
      <c r="Q1102" s="25">
        <f t="shared" ca="1" si="227"/>
        <v>2.0263641390627973E-2</v>
      </c>
      <c r="R1102" s="26">
        <f t="shared" ca="1" si="223"/>
        <v>-7.5185266030013284E-2</v>
      </c>
      <c r="S1102" s="27">
        <f t="shared" ca="1" si="234"/>
        <v>1</v>
      </c>
    </row>
    <row r="1103" spans="5:19" x14ac:dyDescent="0.3">
      <c r="E1103" s="24">
        <f t="shared" si="228"/>
        <v>1102</v>
      </c>
      <c r="F1103" s="108">
        <v>45063</v>
      </c>
      <c r="G1103" s="109">
        <v>3.8037000000000001</v>
      </c>
      <c r="H1103" s="28">
        <f t="shared" si="229"/>
        <v>3.7374000000000001</v>
      </c>
      <c r="I1103" s="7">
        <f t="shared" si="230"/>
        <v>6.6300000000000026E-2</v>
      </c>
      <c r="J1103" s="7">
        <f t="shared" si="231"/>
        <v>4.3956900000000033E-3</v>
      </c>
      <c r="K1103" s="7">
        <f t="shared" si="232"/>
        <v>6.6300000000000026E-2</v>
      </c>
      <c r="L1103" s="25">
        <f t="shared" si="233"/>
        <v>1.7430396718984154E-2</v>
      </c>
      <c r="M1103" s="7">
        <f t="shared" ca="1" si="222"/>
        <v>3.797333333333333</v>
      </c>
      <c r="N1103" s="7">
        <f t="shared" ca="1" si="224"/>
        <v>6.3666666666670757E-3</v>
      </c>
      <c r="O1103" s="7">
        <f t="shared" ca="1" si="225"/>
        <v>4.0534444444449656E-5</v>
      </c>
      <c r="P1103" s="7">
        <f t="shared" ca="1" si="226"/>
        <v>6.3666666666670757E-3</v>
      </c>
      <c r="Q1103" s="25">
        <f t="shared" ca="1" si="227"/>
        <v>1.6738088352570065E-3</v>
      </c>
      <c r="R1103" s="26">
        <f t="shared" ca="1" si="223"/>
        <v>6.914733969986776E-3</v>
      </c>
      <c r="S1103" s="27">
        <f t="shared" ca="1" si="234"/>
        <v>1</v>
      </c>
    </row>
    <row r="1104" spans="5:19" x14ac:dyDescent="0.3">
      <c r="E1104" s="24">
        <f t="shared" si="228"/>
        <v>1103</v>
      </c>
      <c r="F1104" s="108">
        <v>45064</v>
      </c>
      <c r="G1104" s="109">
        <v>3.7942</v>
      </c>
      <c r="H1104" s="28">
        <f t="shared" si="229"/>
        <v>3.8037000000000001</v>
      </c>
      <c r="I1104" s="7">
        <f t="shared" si="230"/>
        <v>-9.5000000000000639E-3</v>
      </c>
      <c r="J1104" s="7">
        <f t="shared" si="231"/>
        <v>9.0250000000001218E-5</v>
      </c>
      <c r="K1104" s="7">
        <f t="shared" si="232"/>
        <v>9.5000000000000639E-3</v>
      </c>
      <c r="L1104" s="25">
        <f t="shared" si="233"/>
        <v>2.5038216224764283E-3</v>
      </c>
      <c r="M1104" s="7">
        <f t="shared" ca="1" si="222"/>
        <v>3.7942</v>
      </c>
      <c r="N1104" s="7">
        <f t="shared" ca="1" si="224"/>
        <v>0</v>
      </c>
      <c r="O1104" s="7">
        <f t="shared" ca="1" si="225"/>
        <v>0</v>
      </c>
      <c r="P1104" s="7">
        <f t="shared" ca="1" si="226"/>
        <v>0</v>
      </c>
      <c r="Q1104" s="25">
        <f t="shared" ca="1" si="227"/>
        <v>0</v>
      </c>
      <c r="R1104" s="26">
        <f t="shared" ca="1" si="223"/>
        <v>5.4806730331970037E-4</v>
      </c>
      <c r="S1104" s="27">
        <f t="shared" ca="1" si="234"/>
        <v>0</v>
      </c>
    </row>
    <row r="1105" spans="5:19" x14ac:dyDescent="0.3">
      <c r="E1105" s="24">
        <f t="shared" si="228"/>
        <v>1104</v>
      </c>
      <c r="F1105" s="108">
        <v>45065</v>
      </c>
      <c r="G1105" s="109">
        <v>3.8321000000000001</v>
      </c>
      <c r="H1105" s="28">
        <f t="shared" si="229"/>
        <v>3.7942</v>
      </c>
      <c r="I1105" s="7">
        <f t="shared" si="230"/>
        <v>3.7900000000000045E-2</v>
      </c>
      <c r="J1105" s="7">
        <f t="shared" si="231"/>
        <v>1.4364100000000034E-3</v>
      </c>
      <c r="K1105" s="7">
        <f t="shared" si="232"/>
        <v>3.7900000000000045E-2</v>
      </c>
      <c r="L1105" s="25">
        <f t="shared" si="233"/>
        <v>9.8901385663213489E-3</v>
      </c>
      <c r="M1105" s="7">
        <f t="shared" ca="1" si="222"/>
        <v>3.7784333333333335</v>
      </c>
      <c r="N1105" s="7">
        <f t="shared" ca="1" si="224"/>
        <v>5.3666666666666529E-2</v>
      </c>
      <c r="O1105" s="7">
        <f t="shared" ca="1" si="225"/>
        <v>2.8801111111110963E-3</v>
      </c>
      <c r="P1105" s="7">
        <f t="shared" ca="1" si="226"/>
        <v>5.3666666666666529E-2</v>
      </c>
      <c r="Q1105" s="25">
        <f t="shared" ca="1" si="227"/>
        <v>1.4004505797517426E-2</v>
      </c>
      <c r="R1105" s="26">
        <f t="shared" ca="1" si="223"/>
        <v>5.4214733969986231E-2</v>
      </c>
      <c r="S1105" s="27">
        <f t="shared" ca="1" si="234"/>
        <v>0</v>
      </c>
    </row>
    <row r="1106" spans="5:19" x14ac:dyDescent="0.3">
      <c r="E1106" s="24">
        <f t="shared" si="228"/>
        <v>1105</v>
      </c>
      <c r="F1106" s="108">
        <v>45068</v>
      </c>
      <c r="G1106" s="109">
        <v>3.8603999999999998</v>
      </c>
      <c r="H1106" s="28">
        <f t="shared" si="229"/>
        <v>3.8321000000000001</v>
      </c>
      <c r="I1106" s="7">
        <f t="shared" si="230"/>
        <v>2.829999999999977E-2</v>
      </c>
      <c r="J1106" s="7">
        <f t="shared" si="231"/>
        <v>8.0088999999998695E-4</v>
      </c>
      <c r="K1106" s="7">
        <f t="shared" si="232"/>
        <v>2.829999999999977E-2</v>
      </c>
      <c r="L1106" s="25">
        <f t="shared" si="233"/>
        <v>7.3308465443994849E-3</v>
      </c>
      <c r="M1106" s="7">
        <f t="shared" ca="1" si="222"/>
        <v>3.81</v>
      </c>
      <c r="N1106" s="7">
        <f t="shared" ca="1" si="224"/>
        <v>5.0399999999999778E-2</v>
      </c>
      <c r="O1106" s="7">
        <f t="shared" ca="1" si="225"/>
        <v>2.5401599999999775E-3</v>
      </c>
      <c r="P1106" s="7">
        <f t="shared" ca="1" si="226"/>
        <v>5.0399999999999778E-2</v>
      </c>
      <c r="Q1106" s="25">
        <f t="shared" ca="1" si="227"/>
        <v>1.3055641902393477E-2</v>
      </c>
      <c r="R1106" s="26">
        <f t="shared" ca="1" si="223"/>
        <v>5.094806730331948E-2</v>
      </c>
      <c r="S1106" s="27">
        <f t="shared" ca="1" si="234"/>
        <v>0</v>
      </c>
    </row>
    <row r="1107" spans="5:19" x14ac:dyDescent="0.3">
      <c r="E1107" s="24">
        <f t="shared" si="228"/>
        <v>1106</v>
      </c>
      <c r="F1107" s="108">
        <v>45069</v>
      </c>
      <c r="G1107" s="109">
        <v>3.8130999999999999</v>
      </c>
      <c r="H1107" s="28">
        <f t="shared" si="229"/>
        <v>3.8603999999999998</v>
      </c>
      <c r="I1107" s="7">
        <f t="shared" si="230"/>
        <v>-4.7299999999999898E-2</v>
      </c>
      <c r="J1107" s="7">
        <f t="shared" si="231"/>
        <v>2.2372899999999903E-3</v>
      </c>
      <c r="K1107" s="7">
        <f t="shared" si="232"/>
        <v>4.7299999999999898E-2</v>
      </c>
      <c r="L1107" s="25">
        <f t="shared" si="233"/>
        <v>1.2404605176890168E-2</v>
      </c>
      <c r="M1107" s="7">
        <f t="shared" ca="1" si="222"/>
        <v>3.8289000000000004</v>
      </c>
      <c r="N1107" s="7">
        <f t="shared" ca="1" si="224"/>
        <v>-1.580000000000048E-2</v>
      </c>
      <c r="O1107" s="7">
        <f t="shared" ca="1" si="225"/>
        <v>2.4964000000001515E-4</v>
      </c>
      <c r="P1107" s="7">
        <f t="shared" ca="1" si="226"/>
        <v>1.580000000000048E-2</v>
      </c>
      <c r="Q1107" s="25">
        <f t="shared" ca="1" si="227"/>
        <v>4.1436101859380764E-3</v>
      </c>
      <c r="R1107" s="26">
        <f t="shared" ca="1" si="223"/>
        <v>-1.525193269668078E-2</v>
      </c>
      <c r="S1107" s="27">
        <f t="shared" ca="1" si="234"/>
        <v>1</v>
      </c>
    </row>
    <row r="1108" spans="5:19" x14ac:dyDescent="0.3">
      <c r="E1108" s="24">
        <f t="shared" si="228"/>
        <v>1107</v>
      </c>
      <c r="F1108" s="108">
        <v>45070</v>
      </c>
      <c r="G1108" s="109">
        <v>3.7280000000000002</v>
      </c>
      <c r="H1108" s="28">
        <f t="shared" si="229"/>
        <v>3.8130999999999999</v>
      </c>
      <c r="I1108" s="7">
        <f t="shared" si="230"/>
        <v>-8.5099999999999731E-2</v>
      </c>
      <c r="J1108" s="7">
        <f t="shared" si="231"/>
        <v>7.2420099999999541E-3</v>
      </c>
      <c r="K1108" s="7">
        <f t="shared" si="232"/>
        <v>8.5099999999999731E-2</v>
      </c>
      <c r="L1108" s="25">
        <f t="shared" si="233"/>
        <v>2.2827253218884049E-2</v>
      </c>
      <c r="M1108" s="7">
        <f t="shared" ca="1" si="222"/>
        <v>3.8351999999999999</v>
      </c>
      <c r="N1108" s="7">
        <f t="shared" ca="1" si="224"/>
        <v>-0.10719999999999974</v>
      </c>
      <c r="O1108" s="7">
        <f t="shared" ca="1" si="225"/>
        <v>1.1491839999999944E-2</v>
      </c>
      <c r="P1108" s="7">
        <f t="shared" ca="1" si="226"/>
        <v>0.10719999999999974</v>
      </c>
      <c r="Q1108" s="25">
        <f t="shared" ca="1" si="227"/>
        <v>2.8755364806866881E-2</v>
      </c>
      <c r="R1108" s="26">
        <f t="shared" ca="1" si="223"/>
        <v>-0.10665193269668004</v>
      </c>
      <c r="S1108" s="27">
        <f t="shared" ca="1" si="234"/>
        <v>0</v>
      </c>
    </row>
    <row r="1109" spans="5:19" x14ac:dyDescent="0.3">
      <c r="E1109" s="24">
        <f t="shared" si="228"/>
        <v>1108</v>
      </c>
      <c r="F1109" s="108">
        <v>45071</v>
      </c>
      <c r="G1109" s="109">
        <v>3.7469000000000001</v>
      </c>
      <c r="H1109" s="28">
        <f t="shared" si="229"/>
        <v>3.7280000000000002</v>
      </c>
      <c r="I1109" s="7">
        <f t="shared" si="230"/>
        <v>1.8899999999999917E-2</v>
      </c>
      <c r="J1109" s="7">
        <f t="shared" si="231"/>
        <v>3.5720999999999686E-4</v>
      </c>
      <c r="K1109" s="7">
        <f t="shared" si="232"/>
        <v>1.8899999999999917E-2</v>
      </c>
      <c r="L1109" s="25">
        <f t="shared" si="233"/>
        <v>5.0441698470735583E-3</v>
      </c>
      <c r="M1109" s="7">
        <f t="shared" ca="1" si="222"/>
        <v>3.8005</v>
      </c>
      <c r="N1109" s="7">
        <f t="shared" ca="1" si="224"/>
        <v>-5.359999999999987E-2</v>
      </c>
      <c r="O1109" s="7">
        <f t="shared" ca="1" si="225"/>
        <v>2.872959999999986E-3</v>
      </c>
      <c r="P1109" s="7">
        <f t="shared" ca="1" si="226"/>
        <v>5.359999999999987E-2</v>
      </c>
      <c r="Q1109" s="25">
        <f t="shared" ca="1" si="227"/>
        <v>1.4305158931383241E-2</v>
      </c>
      <c r="R1109" s="26">
        <f t="shared" ca="1" si="223"/>
        <v>-5.3051932696680168E-2</v>
      </c>
      <c r="S1109" s="27">
        <f t="shared" ca="1" si="234"/>
        <v>0</v>
      </c>
    </row>
    <row r="1110" spans="5:19" x14ac:dyDescent="0.3">
      <c r="E1110" s="24">
        <f t="shared" si="228"/>
        <v>1109</v>
      </c>
      <c r="F1110" s="108">
        <v>45072</v>
      </c>
      <c r="G1110" s="109">
        <v>3.8037000000000001</v>
      </c>
      <c r="H1110" s="28">
        <f t="shared" si="229"/>
        <v>3.7469000000000001</v>
      </c>
      <c r="I1110" s="7">
        <f t="shared" si="230"/>
        <v>5.6799999999999962E-2</v>
      </c>
      <c r="J1110" s="7">
        <f t="shared" si="231"/>
        <v>3.2262399999999957E-3</v>
      </c>
      <c r="K1110" s="7">
        <f t="shared" si="232"/>
        <v>5.6799999999999962E-2</v>
      </c>
      <c r="L1110" s="25">
        <f t="shared" si="233"/>
        <v>1.4932828561663633E-2</v>
      </c>
      <c r="M1110" s="7">
        <f t="shared" ca="1" si="222"/>
        <v>3.7626666666666666</v>
      </c>
      <c r="N1110" s="7">
        <f t="shared" ca="1" si="224"/>
        <v>4.1033333333333477E-2</v>
      </c>
      <c r="O1110" s="7">
        <f t="shared" ca="1" si="225"/>
        <v>1.6837344444444562E-3</v>
      </c>
      <c r="P1110" s="7">
        <f t="shared" ca="1" si="226"/>
        <v>4.1033333333333477E-2</v>
      </c>
      <c r="Q1110" s="25">
        <f t="shared" ca="1" si="227"/>
        <v>1.0787741760215968E-2</v>
      </c>
      <c r="R1110" s="26">
        <f t="shared" ca="1" si="223"/>
        <v>4.1581400636653179E-2</v>
      </c>
      <c r="S1110" s="27">
        <f t="shared" ca="1" si="234"/>
        <v>1</v>
      </c>
    </row>
    <row r="1111" spans="5:19" x14ac:dyDescent="0.3">
      <c r="E1111" s="24">
        <f t="shared" si="228"/>
        <v>1110</v>
      </c>
      <c r="F1111" s="108">
        <v>45076</v>
      </c>
      <c r="G1111" s="109">
        <v>3.8037000000000001</v>
      </c>
      <c r="H1111" s="28">
        <f t="shared" si="229"/>
        <v>3.8037000000000001</v>
      </c>
      <c r="I1111" s="7">
        <f t="shared" si="230"/>
        <v>0</v>
      </c>
      <c r="J1111" s="7">
        <f t="shared" si="231"/>
        <v>0</v>
      </c>
      <c r="K1111" s="7">
        <f t="shared" si="232"/>
        <v>0</v>
      </c>
      <c r="L1111" s="25">
        <f t="shared" si="233"/>
        <v>0</v>
      </c>
      <c r="M1111" s="7">
        <f t="shared" ca="1" si="222"/>
        <v>3.7595333333333336</v>
      </c>
      <c r="N1111" s="7">
        <f t="shared" ca="1" si="224"/>
        <v>4.4166666666666465E-2</v>
      </c>
      <c r="O1111" s="7">
        <f t="shared" ca="1" si="225"/>
        <v>1.9506944444444266E-3</v>
      </c>
      <c r="P1111" s="7">
        <f t="shared" ca="1" si="226"/>
        <v>4.4166666666666465E-2</v>
      </c>
      <c r="Q1111" s="25">
        <f t="shared" ca="1" si="227"/>
        <v>1.1611501082279482E-2</v>
      </c>
      <c r="R1111" s="26">
        <f t="shared" ca="1" si="223"/>
        <v>4.4714733969986167E-2</v>
      </c>
      <c r="S1111" s="27">
        <f t="shared" ca="1" si="234"/>
        <v>0</v>
      </c>
    </row>
    <row r="1112" spans="5:19" x14ac:dyDescent="0.3">
      <c r="E1112" s="24">
        <f t="shared" si="228"/>
        <v>1111</v>
      </c>
      <c r="F1112" s="108">
        <v>45077</v>
      </c>
      <c r="G1112" s="109">
        <v>3.7942</v>
      </c>
      <c r="H1112" s="28">
        <f t="shared" si="229"/>
        <v>3.8037000000000001</v>
      </c>
      <c r="I1112" s="7">
        <f t="shared" si="230"/>
        <v>-9.5000000000000639E-3</v>
      </c>
      <c r="J1112" s="7">
        <f t="shared" si="231"/>
        <v>9.0250000000001218E-5</v>
      </c>
      <c r="K1112" s="7">
        <f t="shared" si="232"/>
        <v>9.5000000000000639E-3</v>
      </c>
      <c r="L1112" s="25">
        <f t="shared" si="233"/>
        <v>2.5038216224764283E-3</v>
      </c>
      <c r="M1112" s="7">
        <f t="shared" ca="1" si="222"/>
        <v>3.7847666666666666</v>
      </c>
      <c r="N1112" s="7">
        <f t="shared" ca="1" si="224"/>
        <v>9.4333333333334046E-3</v>
      </c>
      <c r="O1112" s="7">
        <f t="shared" ca="1" si="225"/>
        <v>8.8987777777779119E-5</v>
      </c>
      <c r="P1112" s="7">
        <f t="shared" ca="1" si="226"/>
        <v>9.4333333333334046E-3</v>
      </c>
      <c r="Q1112" s="25">
        <f t="shared" ca="1" si="227"/>
        <v>2.4862509444239641E-3</v>
      </c>
      <c r="R1112" s="26">
        <f t="shared" ca="1" si="223"/>
        <v>9.9814006366531049E-3</v>
      </c>
      <c r="S1112" s="27">
        <f t="shared" ca="1" si="234"/>
        <v>0</v>
      </c>
    </row>
    <row r="1113" spans="5:19" x14ac:dyDescent="0.3">
      <c r="E1113" s="24">
        <f t="shared" si="228"/>
        <v>1112</v>
      </c>
      <c r="F1113" s="108">
        <v>45078</v>
      </c>
      <c r="G1113" s="109">
        <v>3.8321000000000001</v>
      </c>
      <c r="H1113" s="28">
        <f t="shared" si="229"/>
        <v>3.7942</v>
      </c>
      <c r="I1113" s="7">
        <f t="shared" si="230"/>
        <v>3.7900000000000045E-2</v>
      </c>
      <c r="J1113" s="7">
        <f t="shared" si="231"/>
        <v>1.4364100000000034E-3</v>
      </c>
      <c r="K1113" s="7">
        <f t="shared" si="232"/>
        <v>3.7900000000000045E-2</v>
      </c>
      <c r="L1113" s="25">
        <f t="shared" si="233"/>
        <v>9.8901385663213489E-3</v>
      </c>
      <c r="M1113" s="7">
        <f t="shared" ca="1" si="222"/>
        <v>3.8005333333333335</v>
      </c>
      <c r="N1113" s="7">
        <f t="shared" ca="1" si="224"/>
        <v>3.1566666666666521E-2</v>
      </c>
      <c r="O1113" s="7">
        <f t="shared" ca="1" si="225"/>
        <v>9.9645444444443516E-4</v>
      </c>
      <c r="P1113" s="7">
        <f t="shared" ca="1" si="226"/>
        <v>3.1566666666666521E-2</v>
      </c>
      <c r="Q1113" s="25">
        <f t="shared" ca="1" si="227"/>
        <v>8.2374329131981207E-3</v>
      </c>
      <c r="R1113" s="26">
        <f t="shared" ca="1" si="223"/>
        <v>3.2114733969986223E-2</v>
      </c>
      <c r="S1113" s="27">
        <f t="shared" ca="1" si="234"/>
        <v>0</v>
      </c>
    </row>
    <row r="1114" spans="5:19" x14ac:dyDescent="0.3">
      <c r="E1114" s="24">
        <f t="shared" si="228"/>
        <v>1113</v>
      </c>
      <c r="F1114" s="108">
        <v>45079</v>
      </c>
      <c r="G1114" s="109">
        <v>3.8414999999999999</v>
      </c>
      <c r="H1114" s="28">
        <f t="shared" si="229"/>
        <v>3.8321000000000001</v>
      </c>
      <c r="I1114" s="7">
        <f t="shared" si="230"/>
        <v>9.3999999999998529E-3</v>
      </c>
      <c r="J1114" s="7">
        <f t="shared" si="231"/>
        <v>8.8359999999997236E-5</v>
      </c>
      <c r="K1114" s="7">
        <f t="shared" si="232"/>
        <v>9.3999999999998529E-3</v>
      </c>
      <c r="L1114" s="25">
        <f t="shared" si="233"/>
        <v>2.446960822595302E-3</v>
      </c>
      <c r="M1114" s="7">
        <f t="shared" ca="1" si="222"/>
        <v>3.81</v>
      </c>
      <c r="N1114" s="7">
        <f t="shared" ca="1" si="224"/>
        <v>3.1499999999999861E-2</v>
      </c>
      <c r="O1114" s="7">
        <f t="shared" ca="1" si="225"/>
        <v>9.9224999999999119E-4</v>
      </c>
      <c r="P1114" s="7">
        <f t="shared" ca="1" si="226"/>
        <v>3.1499999999999861E-2</v>
      </c>
      <c r="Q1114" s="25">
        <f t="shared" ca="1" si="227"/>
        <v>8.199921905505626E-3</v>
      </c>
      <c r="R1114" s="26">
        <f t="shared" ca="1" si="223"/>
        <v>3.2048067303319563E-2</v>
      </c>
      <c r="S1114" s="27">
        <f t="shared" ca="1" si="234"/>
        <v>0</v>
      </c>
    </row>
    <row r="1115" spans="5:19" x14ac:dyDescent="0.3">
      <c r="E1115" s="24">
        <f t="shared" si="228"/>
        <v>1114</v>
      </c>
      <c r="F1115" s="108">
        <v>45082</v>
      </c>
      <c r="G1115" s="109">
        <v>3.8226</v>
      </c>
      <c r="H1115" s="28">
        <f t="shared" si="229"/>
        <v>3.8414999999999999</v>
      </c>
      <c r="I1115" s="7">
        <f t="shared" si="230"/>
        <v>-1.8899999999999917E-2</v>
      </c>
      <c r="J1115" s="7">
        <f t="shared" si="231"/>
        <v>3.5720999999999686E-4</v>
      </c>
      <c r="K1115" s="7">
        <f t="shared" si="232"/>
        <v>1.8899999999999917E-2</v>
      </c>
      <c r="L1115" s="25">
        <f t="shared" si="233"/>
        <v>4.9442787631454816E-3</v>
      </c>
      <c r="M1115" s="7">
        <f t="shared" ca="1" si="222"/>
        <v>3.8226</v>
      </c>
      <c r="N1115" s="7">
        <f t="shared" ca="1" si="224"/>
        <v>0</v>
      </c>
      <c r="O1115" s="7">
        <f t="shared" ca="1" si="225"/>
        <v>0</v>
      </c>
      <c r="P1115" s="7">
        <f t="shared" ca="1" si="226"/>
        <v>0</v>
      </c>
      <c r="Q1115" s="25">
        <f t="shared" ca="1" si="227"/>
        <v>0</v>
      </c>
      <c r="R1115" s="26">
        <f t="shared" ca="1" si="223"/>
        <v>5.4806730331970037E-4</v>
      </c>
      <c r="S1115" s="27">
        <f t="shared" ca="1" si="234"/>
        <v>0</v>
      </c>
    </row>
    <row r="1116" spans="5:19" x14ac:dyDescent="0.3">
      <c r="E1116" s="24">
        <f t="shared" si="228"/>
        <v>1115</v>
      </c>
      <c r="F1116" s="108">
        <v>45083</v>
      </c>
      <c r="G1116" s="109">
        <v>3.7753000000000001</v>
      </c>
      <c r="H1116" s="28">
        <f t="shared" si="229"/>
        <v>3.8226</v>
      </c>
      <c r="I1116" s="7">
        <f t="shared" si="230"/>
        <v>-4.7299999999999898E-2</v>
      </c>
      <c r="J1116" s="7">
        <f t="shared" si="231"/>
        <v>2.2372899999999903E-3</v>
      </c>
      <c r="K1116" s="7">
        <f t="shared" si="232"/>
        <v>4.7299999999999898E-2</v>
      </c>
      <c r="L1116" s="25">
        <f t="shared" si="233"/>
        <v>1.252880565782849E-2</v>
      </c>
      <c r="M1116" s="7">
        <f t="shared" ca="1" si="222"/>
        <v>3.8320666666666665</v>
      </c>
      <c r="N1116" s="7">
        <f t="shared" ca="1" si="224"/>
        <v>-5.676666666666641E-2</v>
      </c>
      <c r="O1116" s="7">
        <f t="shared" ca="1" si="225"/>
        <v>3.2224544444444153E-3</v>
      </c>
      <c r="P1116" s="7">
        <f t="shared" ca="1" si="226"/>
        <v>5.676666666666641E-2</v>
      </c>
      <c r="Q1116" s="25">
        <f t="shared" ca="1" si="227"/>
        <v>1.5036332653475594E-2</v>
      </c>
      <c r="R1116" s="26">
        <f t="shared" ca="1" si="223"/>
        <v>-5.6218599363346708E-2</v>
      </c>
      <c r="S1116" s="27">
        <f t="shared" ca="1" si="234"/>
        <v>0</v>
      </c>
    </row>
    <row r="1117" spans="5:19" x14ac:dyDescent="0.3">
      <c r="E1117" s="24">
        <f t="shared" si="228"/>
        <v>1116</v>
      </c>
      <c r="F1117" s="108">
        <v>45084</v>
      </c>
      <c r="G1117" s="109">
        <v>3.8037000000000001</v>
      </c>
      <c r="H1117" s="28">
        <f t="shared" si="229"/>
        <v>3.7753000000000001</v>
      </c>
      <c r="I1117" s="7">
        <f t="shared" si="230"/>
        <v>2.8399999999999981E-2</v>
      </c>
      <c r="J1117" s="7">
        <f t="shared" si="231"/>
        <v>8.0655999999999892E-4</v>
      </c>
      <c r="K1117" s="7">
        <f t="shared" si="232"/>
        <v>2.8399999999999981E-2</v>
      </c>
      <c r="L1117" s="25">
        <f t="shared" si="233"/>
        <v>7.4664142808318163E-3</v>
      </c>
      <c r="M1117" s="7">
        <f t="shared" ca="1" si="222"/>
        <v>3.813133333333333</v>
      </c>
      <c r="N1117" s="7">
        <f t="shared" ca="1" si="224"/>
        <v>-9.4333333333329605E-3</v>
      </c>
      <c r="O1117" s="7">
        <f t="shared" ca="1" si="225"/>
        <v>8.8987777777770744E-5</v>
      </c>
      <c r="P1117" s="7">
        <f t="shared" ca="1" si="226"/>
        <v>9.4333333333329605E-3</v>
      </c>
      <c r="Q1117" s="25">
        <f t="shared" ca="1" si="227"/>
        <v>2.4800413632339461E-3</v>
      </c>
      <c r="R1117" s="26">
        <f t="shared" ca="1" si="223"/>
        <v>-8.8852660300132603E-3</v>
      </c>
      <c r="S1117" s="27">
        <f t="shared" ca="1" si="234"/>
        <v>0</v>
      </c>
    </row>
    <row r="1118" spans="5:19" x14ac:dyDescent="0.3">
      <c r="E1118" s="24">
        <f t="shared" si="228"/>
        <v>1117</v>
      </c>
      <c r="F1118" s="108">
        <v>45085</v>
      </c>
      <c r="G1118" s="109">
        <v>3.7753000000000001</v>
      </c>
      <c r="H1118" s="28">
        <f t="shared" si="229"/>
        <v>3.8037000000000001</v>
      </c>
      <c r="I1118" s="7">
        <f t="shared" si="230"/>
        <v>-2.8399999999999981E-2</v>
      </c>
      <c r="J1118" s="7">
        <f t="shared" si="231"/>
        <v>8.0655999999999892E-4</v>
      </c>
      <c r="K1118" s="7">
        <f t="shared" si="232"/>
        <v>2.8399999999999981E-2</v>
      </c>
      <c r="L1118" s="25">
        <f t="shared" si="233"/>
        <v>7.5225809869414297E-3</v>
      </c>
      <c r="M1118" s="7">
        <f t="shared" ca="1" si="222"/>
        <v>3.8005333333333335</v>
      </c>
      <c r="N1118" s="7">
        <f t="shared" ca="1" si="224"/>
        <v>-2.5233333333333441E-2</v>
      </c>
      <c r="O1118" s="7">
        <f t="shared" ca="1" si="225"/>
        <v>6.3672111111111654E-4</v>
      </c>
      <c r="P1118" s="7">
        <f t="shared" ca="1" si="226"/>
        <v>2.5233333333333441E-2</v>
      </c>
      <c r="Q1118" s="25">
        <f t="shared" ca="1" si="227"/>
        <v>6.683795548256679E-3</v>
      </c>
      <c r="R1118" s="26">
        <f t="shared" ca="1" si="223"/>
        <v>-2.4685266030013739E-2</v>
      </c>
      <c r="S1118" s="27">
        <f t="shared" ca="1" si="234"/>
        <v>0</v>
      </c>
    </row>
    <row r="1119" spans="5:19" x14ac:dyDescent="0.3">
      <c r="E1119" s="24">
        <f t="shared" si="228"/>
        <v>1118</v>
      </c>
      <c r="F1119" s="108">
        <v>45086</v>
      </c>
      <c r="G1119" s="109">
        <v>3.7848000000000002</v>
      </c>
      <c r="H1119" s="28">
        <f t="shared" si="229"/>
        <v>3.7753000000000001</v>
      </c>
      <c r="I1119" s="7">
        <f t="shared" si="230"/>
        <v>9.5000000000000639E-3</v>
      </c>
      <c r="J1119" s="7">
        <f t="shared" si="231"/>
        <v>9.0250000000001218E-5</v>
      </c>
      <c r="K1119" s="7">
        <f t="shared" si="232"/>
        <v>9.5000000000000639E-3</v>
      </c>
      <c r="L1119" s="25">
        <f t="shared" si="233"/>
        <v>2.5100401606425872E-3</v>
      </c>
      <c r="M1119" s="7">
        <f t="shared" ca="1" si="222"/>
        <v>3.7847666666666666</v>
      </c>
      <c r="N1119" s="7">
        <f t="shared" ca="1" si="224"/>
        <v>3.3333333333551707E-5</v>
      </c>
      <c r="O1119" s="7">
        <f t="shared" ca="1" si="225"/>
        <v>1.1111111111256694E-9</v>
      </c>
      <c r="P1119" s="7">
        <f t="shared" ca="1" si="226"/>
        <v>3.3333333333551707E-5</v>
      </c>
      <c r="Q1119" s="25">
        <f t="shared" ca="1" si="227"/>
        <v>8.8071584584526807E-6</v>
      </c>
      <c r="R1119" s="26">
        <f t="shared" ca="1" si="223"/>
        <v>5.8140063665325207E-4</v>
      </c>
      <c r="S1119" s="27">
        <f t="shared" ca="1" si="234"/>
        <v>1</v>
      </c>
    </row>
    <row r="1120" spans="5:19" x14ac:dyDescent="0.3">
      <c r="E1120" s="24">
        <f t="shared" si="228"/>
        <v>1119</v>
      </c>
      <c r="F1120" s="108">
        <v>45089</v>
      </c>
      <c r="G1120" s="109">
        <v>3.8603999999999998</v>
      </c>
      <c r="H1120" s="28">
        <f t="shared" si="229"/>
        <v>3.7848000000000002</v>
      </c>
      <c r="I1120" s="7">
        <f t="shared" si="230"/>
        <v>7.5599999999999667E-2</v>
      </c>
      <c r="J1120" s="7">
        <f t="shared" si="231"/>
        <v>5.7153599999999498E-3</v>
      </c>
      <c r="K1120" s="7">
        <f t="shared" si="232"/>
        <v>7.5599999999999667E-2</v>
      </c>
      <c r="L1120" s="25">
        <f t="shared" si="233"/>
        <v>1.9583462853590215E-2</v>
      </c>
      <c r="M1120" s="7">
        <f t="shared" ca="1" si="222"/>
        <v>3.7879333333333336</v>
      </c>
      <c r="N1120" s="7">
        <f t="shared" ca="1" si="224"/>
        <v>7.2466666666666235E-2</v>
      </c>
      <c r="O1120" s="7">
        <f t="shared" ca="1" si="225"/>
        <v>5.251417777777715E-3</v>
      </c>
      <c r="P1120" s="7">
        <f t="shared" ca="1" si="226"/>
        <v>7.2466666666666235E-2</v>
      </c>
      <c r="Q1120" s="25">
        <f t="shared" ca="1" si="227"/>
        <v>1.8771802576589534E-2</v>
      </c>
      <c r="R1120" s="26">
        <f t="shared" ca="1" si="223"/>
        <v>7.3014733969985937E-2</v>
      </c>
      <c r="S1120" s="27">
        <f t="shared" ca="1" si="234"/>
        <v>0</v>
      </c>
    </row>
    <row r="1121" spans="5:19" x14ac:dyDescent="0.3">
      <c r="E1121" s="24">
        <f t="shared" si="228"/>
        <v>1120</v>
      </c>
      <c r="F1121" s="108">
        <v>45090</v>
      </c>
      <c r="G1121" s="109">
        <v>3.8603999999999998</v>
      </c>
      <c r="H1121" s="28">
        <f t="shared" si="229"/>
        <v>3.8603999999999998</v>
      </c>
      <c r="I1121" s="7">
        <f t="shared" si="230"/>
        <v>0</v>
      </c>
      <c r="J1121" s="7">
        <f t="shared" si="231"/>
        <v>0</v>
      </c>
      <c r="K1121" s="7">
        <f t="shared" si="232"/>
        <v>0</v>
      </c>
      <c r="L1121" s="25">
        <f t="shared" si="233"/>
        <v>0</v>
      </c>
      <c r="M1121" s="7">
        <f t="shared" ca="1" si="222"/>
        <v>3.8068333333333335</v>
      </c>
      <c r="N1121" s="7">
        <f t="shared" ca="1" si="224"/>
        <v>5.3566666666666318E-2</v>
      </c>
      <c r="O1121" s="7">
        <f t="shared" ca="1" si="225"/>
        <v>2.8693877777777404E-3</v>
      </c>
      <c r="P1121" s="7">
        <f t="shared" ca="1" si="226"/>
        <v>5.3566666666666318E-2</v>
      </c>
      <c r="Q1121" s="25">
        <f t="shared" ca="1" si="227"/>
        <v>1.387593686319198E-2</v>
      </c>
      <c r="R1121" s="26">
        <f t="shared" ca="1" si="223"/>
        <v>5.411473396998602E-2</v>
      </c>
      <c r="S1121" s="27">
        <f t="shared" ca="1" si="234"/>
        <v>0</v>
      </c>
    </row>
    <row r="1122" spans="5:19" x14ac:dyDescent="0.3">
      <c r="E1122" s="24">
        <f t="shared" si="228"/>
        <v>1121</v>
      </c>
      <c r="F1122" s="108">
        <v>45091</v>
      </c>
      <c r="G1122" s="109">
        <v>3.9266999999999999</v>
      </c>
      <c r="H1122" s="28">
        <f t="shared" si="229"/>
        <v>3.8603999999999998</v>
      </c>
      <c r="I1122" s="7">
        <f t="shared" si="230"/>
        <v>6.6300000000000026E-2</v>
      </c>
      <c r="J1122" s="7">
        <f t="shared" si="231"/>
        <v>4.3956900000000033E-3</v>
      </c>
      <c r="K1122" s="7">
        <f t="shared" si="232"/>
        <v>6.6300000000000026E-2</v>
      </c>
      <c r="L1122" s="25">
        <f t="shared" si="233"/>
        <v>1.688440675376271E-2</v>
      </c>
      <c r="M1122" s="7">
        <f t="shared" ca="1" si="222"/>
        <v>3.8351999999999999</v>
      </c>
      <c r="N1122" s="7">
        <f t="shared" ca="1" si="224"/>
        <v>9.1499999999999915E-2</v>
      </c>
      <c r="O1122" s="7">
        <f t="shared" ca="1" si="225"/>
        <v>8.3722499999999839E-3</v>
      </c>
      <c r="P1122" s="7">
        <f t="shared" ca="1" si="226"/>
        <v>9.1499999999999915E-2</v>
      </c>
      <c r="Q1122" s="25">
        <f t="shared" ca="1" si="227"/>
        <v>2.3302009320803709E-2</v>
      </c>
      <c r="R1122" s="26">
        <f t="shared" ca="1" si="223"/>
        <v>9.2048067303319617E-2</v>
      </c>
      <c r="S1122" s="27">
        <f t="shared" ca="1" si="234"/>
        <v>0</v>
      </c>
    </row>
    <row r="1123" spans="5:19" x14ac:dyDescent="0.3">
      <c r="E1123" s="24">
        <f t="shared" si="228"/>
        <v>1122</v>
      </c>
      <c r="F1123" s="108">
        <v>45092</v>
      </c>
      <c r="G1123" s="109">
        <v>4.0118</v>
      </c>
      <c r="H1123" s="28">
        <f t="shared" si="229"/>
        <v>3.9266999999999999</v>
      </c>
      <c r="I1123" s="7">
        <f t="shared" si="230"/>
        <v>8.5100000000000176E-2</v>
      </c>
      <c r="J1123" s="7">
        <f t="shared" si="231"/>
        <v>7.2420100000000296E-3</v>
      </c>
      <c r="K1123" s="7">
        <f t="shared" si="232"/>
        <v>8.5100000000000176E-2</v>
      </c>
      <c r="L1123" s="25">
        <f t="shared" si="233"/>
        <v>2.1212423351114257E-2</v>
      </c>
      <c r="M1123" s="7">
        <f t="shared" ca="1" si="222"/>
        <v>3.8824999999999998</v>
      </c>
      <c r="N1123" s="7">
        <f t="shared" ca="1" si="224"/>
        <v>0.12930000000000019</v>
      </c>
      <c r="O1123" s="7">
        <f t="shared" ca="1" si="225"/>
        <v>1.6718490000000051E-2</v>
      </c>
      <c r="P1123" s="7">
        <f t="shared" ca="1" si="226"/>
        <v>0.12930000000000019</v>
      </c>
      <c r="Q1123" s="25">
        <f t="shared" ca="1" si="227"/>
        <v>3.222992173089391E-2</v>
      </c>
      <c r="R1123" s="26">
        <f t="shared" ca="1" si="223"/>
        <v>0.12984806730331988</v>
      </c>
      <c r="S1123" s="27">
        <f t="shared" ca="1" si="234"/>
        <v>0</v>
      </c>
    </row>
    <row r="1124" spans="5:19" x14ac:dyDescent="0.3">
      <c r="E1124" s="24">
        <f t="shared" si="228"/>
        <v>1123</v>
      </c>
      <c r="F1124" s="108">
        <v>45093</v>
      </c>
      <c r="G1124" s="109">
        <v>4.0496999999999996</v>
      </c>
      <c r="H1124" s="28">
        <f t="shared" si="229"/>
        <v>4.0118</v>
      </c>
      <c r="I1124" s="7">
        <f t="shared" si="230"/>
        <v>3.7899999999999601E-2</v>
      </c>
      <c r="J1124" s="7">
        <f t="shared" si="231"/>
        <v>1.4364099999999698E-3</v>
      </c>
      <c r="K1124" s="7">
        <f t="shared" si="232"/>
        <v>3.7899999999999601E-2</v>
      </c>
      <c r="L1124" s="25">
        <f t="shared" si="233"/>
        <v>9.358717929723091E-3</v>
      </c>
      <c r="M1124" s="7">
        <f t="shared" ca="1" si="222"/>
        <v>3.9329666666666667</v>
      </c>
      <c r="N1124" s="7">
        <f t="shared" ca="1" si="224"/>
        <v>0.11673333333333291</v>
      </c>
      <c r="O1124" s="7">
        <f t="shared" ca="1" si="225"/>
        <v>1.3626671111111013E-2</v>
      </c>
      <c r="P1124" s="7">
        <f t="shared" ca="1" si="226"/>
        <v>0.11673333333333291</v>
      </c>
      <c r="Q1124" s="25">
        <f t="shared" ca="1" si="227"/>
        <v>2.8825180466042651E-2</v>
      </c>
      <c r="R1124" s="26">
        <f t="shared" ca="1" si="223"/>
        <v>0.11728140063665261</v>
      </c>
      <c r="S1124" s="27">
        <f t="shared" ca="1" si="234"/>
        <v>0</v>
      </c>
    </row>
    <row r="1125" spans="5:19" x14ac:dyDescent="0.3">
      <c r="E1125" s="24">
        <f t="shared" si="228"/>
        <v>1124</v>
      </c>
      <c r="F1125" s="108">
        <v>45097</v>
      </c>
      <c r="G1125" s="109">
        <v>3.9740000000000002</v>
      </c>
      <c r="H1125" s="28">
        <f t="shared" si="229"/>
        <v>4.0496999999999996</v>
      </c>
      <c r="I1125" s="7">
        <f t="shared" si="230"/>
        <v>-7.5699999999999434E-2</v>
      </c>
      <c r="J1125" s="7">
        <f t="shared" si="231"/>
        <v>5.7304899999999145E-3</v>
      </c>
      <c r="K1125" s="7">
        <f t="shared" si="232"/>
        <v>7.5699999999999434E-2</v>
      </c>
      <c r="L1125" s="25">
        <f t="shared" si="233"/>
        <v>1.9048817312531312E-2</v>
      </c>
      <c r="M1125" s="7">
        <f t="shared" ca="1" si="222"/>
        <v>3.9960666666666662</v>
      </c>
      <c r="N1125" s="7">
        <f t="shared" ca="1" si="224"/>
        <v>-2.2066666666666013E-2</v>
      </c>
      <c r="O1125" s="7">
        <f t="shared" ca="1" si="225"/>
        <v>4.8693777777774889E-4</v>
      </c>
      <c r="P1125" s="7">
        <f t="shared" ca="1" si="226"/>
        <v>2.2066666666666013E-2</v>
      </c>
      <c r="Q1125" s="25">
        <f t="shared" ca="1" si="227"/>
        <v>5.552759604093108E-3</v>
      </c>
      <c r="R1125" s="26">
        <f t="shared" ca="1" si="223"/>
        <v>-2.1518599363346311E-2</v>
      </c>
      <c r="S1125" s="27">
        <f t="shared" ca="1" si="234"/>
        <v>1</v>
      </c>
    </row>
    <row r="1126" spans="5:19" x14ac:dyDescent="0.3">
      <c r="E1126" s="24">
        <f t="shared" si="228"/>
        <v>1125</v>
      </c>
      <c r="F1126" s="108">
        <v>45098</v>
      </c>
      <c r="G1126" s="109">
        <v>3.8982999999999999</v>
      </c>
      <c r="H1126" s="28">
        <f t="shared" si="229"/>
        <v>3.9740000000000002</v>
      </c>
      <c r="I1126" s="7">
        <f t="shared" si="230"/>
        <v>-7.5700000000000323E-2</v>
      </c>
      <c r="J1126" s="7">
        <f t="shared" si="231"/>
        <v>5.730490000000049E-3</v>
      </c>
      <c r="K1126" s="7">
        <f t="shared" si="232"/>
        <v>7.5700000000000323E-2</v>
      </c>
      <c r="L1126" s="25">
        <f t="shared" si="233"/>
        <v>1.9418720980940492E-2</v>
      </c>
      <c r="M1126" s="7">
        <f t="shared" ca="1" si="222"/>
        <v>4.0118333333333327</v>
      </c>
      <c r="N1126" s="7">
        <f t="shared" ca="1" si="224"/>
        <v>-0.11353333333333282</v>
      </c>
      <c r="O1126" s="7">
        <f t="shared" ca="1" si="225"/>
        <v>1.2889817777777661E-2</v>
      </c>
      <c r="P1126" s="7">
        <f t="shared" ca="1" si="226"/>
        <v>0.11353333333333282</v>
      </c>
      <c r="Q1126" s="25">
        <f t="shared" ca="1" si="227"/>
        <v>2.9123806103515077E-2</v>
      </c>
      <c r="R1126" s="26">
        <f t="shared" ca="1" si="223"/>
        <v>-0.11298526603001312</v>
      </c>
      <c r="S1126" s="27">
        <f t="shared" ca="1" si="234"/>
        <v>0</v>
      </c>
    </row>
    <row r="1127" spans="5:19" x14ac:dyDescent="0.3">
      <c r="E1127" s="24">
        <f t="shared" si="228"/>
        <v>1126</v>
      </c>
      <c r="F1127" s="108">
        <v>45099</v>
      </c>
      <c r="G1127" s="109">
        <v>3.851</v>
      </c>
      <c r="H1127" s="28">
        <f t="shared" si="229"/>
        <v>3.8982999999999999</v>
      </c>
      <c r="I1127" s="7">
        <f t="shared" si="230"/>
        <v>-4.7299999999999898E-2</v>
      </c>
      <c r="J1127" s="7">
        <f t="shared" si="231"/>
        <v>2.2372899999999903E-3</v>
      </c>
      <c r="K1127" s="7">
        <f t="shared" si="232"/>
        <v>4.7299999999999898E-2</v>
      </c>
      <c r="L1127" s="25">
        <f t="shared" si="233"/>
        <v>1.2282524019735107E-2</v>
      </c>
      <c r="M1127" s="7">
        <f t="shared" ca="1" si="222"/>
        <v>3.9740000000000002</v>
      </c>
      <c r="N1127" s="7">
        <f t="shared" ca="1" si="224"/>
        <v>-0.12300000000000022</v>
      </c>
      <c r="O1127" s="7">
        <f t="shared" ca="1" si="225"/>
        <v>1.5129000000000054E-2</v>
      </c>
      <c r="P1127" s="7">
        <f t="shared" ca="1" si="226"/>
        <v>0.12300000000000022</v>
      </c>
      <c r="Q1127" s="25">
        <f t="shared" ca="1" si="227"/>
        <v>3.1939755907556537E-2</v>
      </c>
      <c r="R1127" s="26">
        <f t="shared" ca="1" si="223"/>
        <v>-0.12245193269668052</v>
      </c>
      <c r="S1127" s="27">
        <f t="shared" ca="1" si="234"/>
        <v>0</v>
      </c>
    </row>
    <row r="1128" spans="5:19" x14ac:dyDescent="0.3">
      <c r="E1128" s="24">
        <f t="shared" si="228"/>
        <v>1127</v>
      </c>
      <c r="F1128" s="108">
        <v>45100</v>
      </c>
      <c r="G1128" s="109">
        <v>3.7658</v>
      </c>
      <c r="H1128" s="28">
        <f t="shared" si="229"/>
        <v>3.851</v>
      </c>
      <c r="I1128" s="7">
        <f t="shared" si="230"/>
        <v>-8.5199999999999942E-2</v>
      </c>
      <c r="J1128" s="7">
        <f t="shared" si="231"/>
        <v>7.25903999999999E-3</v>
      </c>
      <c r="K1128" s="7">
        <f t="shared" si="232"/>
        <v>8.5199999999999942E-2</v>
      </c>
      <c r="L1128" s="25">
        <f t="shared" si="233"/>
        <v>2.262467470391416E-2</v>
      </c>
      <c r="M1128" s="7">
        <f t="shared" ca="1" si="222"/>
        <v>3.9077666666666668</v>
      </c>
      <c r="N1128" s="7">
        <f t="shared" ca="1" si="224"/>
        <v>-0.1419666666666668</v>
      </c>
      <c r="O1128" s="7">
        <f t="shared" ca="1" si="225"/>
        <v>2.0154534444444483E-2</v>
      </c>
      <c r="P1128" s="7">
        <f t="shared" ca="1" si="226"/>
        <v>0.1419666666666668</v>
      </c>
      <c r="Q1128" s="25">
        <f t="shared" ca="1" si="227"/>
        <v>3.7698939579018216E-2</v>
      </c>
      <c r="R1128" s="26">
        <f t="shared" ca="1" si="223"/>
        <v>-0.14141859936334711</v>
      </c>
      <c r="S1128" s="27">
        <f t="shared" ca="1" si="234"/>
        <v>0</v>
      </c>
    </row>
    <row r="1129" spans="5:19" x14ac:dyDescent="0.3">
      <c r="E1129" s="24">
        <f t="shared" si="228"/>
        <v>1128</v>
      </c>
      <c r="F1129" s="108">
        <v>45103</v>
      </c>
      <c r="G1129" s="109">
        <v>3.8037000000000001</v>
      </c>
      <c r="H1129" s="28">
        <f t="shared" si="229"/>
        <v>3.7658</v>
      </c>
      <c r="I1129" s="7">
        <f t="shared" si="230"/>
        <v>3.7900000000000045E-2</v>
      </c>
      <c r="J1129" s="7">
        <f t="shared" si="231"/>
        <v>1.4364100000000034E-3</v>
      </c>
      <c r="K1129" s="7">
        <f t="shared" si="232"/>
        <v>3.7900000000000045E-2</v>
      </c>
      <c r="L1129" s="25">
        <f t="shared" si="233"/>
        <v>9.963982438152337E-3</v>
      </c>
      <c r="M1129" s="7">
        <f t="shared" ca="1" si="222"/>
        <v>3.8383666666666669</v>
      </c>
      <c r="N1129" s="7">
        <f t="shared" ca="1" si="224"/>
        <v>-3.4666666666666845E-2</v>
      </c>
      <c r="O1129" s="7">
        <f t="shared" ca="1" si="225"/>
        <v>1.2017777777777901E-3</v>
      </c>
      <c r="P1129" s="7">
        <f t="shared" ca="1" si="226"/>
        <v>3.4666666666666845E-2</v>
      </c>
      <c r="Q1129" s="25">
        <f t="shared" ca="1" si="227"/>
        <v>9.113932924959078E-3</v>
      </c>
      <c r="R1129" s="26">
        <f t="shared" ca="1" si="223"/>
        <v>-3.4118599363347143E-2</v>
      </c>
      <c r="S1129" s="27">
        <f t="shared" ca="1" si="234"/>
        <v>0</v>
      </c>
    </row>
    <row r="1130" spans="5:19" x14ac:dyDescent="0.3">
      <c r="E1130" s="24">
        <f t="shared" si="228"/>
        <v>1129</v>
      </c>
      <c r="F1130" s="108">
        <v>45104</v>
      </c>
      <c r="G1130" s="109">
        <v>3.8982999999999999</v>
      </c>
      <c r="H1130" s="28">
        <f t="shared" si="229"/>
        <v>3.8037000000000001</v>
      </c>
      <c r="I1130" s="7">
        <f t="shared" si="230"/>
        <v>9.4599999999999795E-2</v>
      </c>
      <c r="J1130" s="7">
        <f t="shared" si="231"/>
        <v>8.9491599999999612E-3</v>
      </c>
      <c r="K1130" s="7">
        <f t="shared" si="232"/>
        <v>9.4599999999999795E-2</v>
      </c>
      <c r="L1130" s="25">
        <f t="shared" si="233"/>
        <v>2.426698817433235E-2</v>
      </c>
      <c r="M1130" s="7">
        <f t="shared" ca="1" si="222"/>
        <v>3.8068333333333335</v>
      </c>
      <c r="N1130" s="7">
        <f t="shared" ca="1" si="224"/>
        <v>9.1466666666666363E-2</v>
      </c>
      <c r="O1130" s="7">
        <f t="shared" ca="1" si="225"/>
        <v>8.3661511111110549E-3</v>
      </c>
      <c r="P1130" s="7">
        <f t="shared" ca="1" si="226"/>
        <v>9.1466666666666363E-2</v>
      </c>
      <c r="Q1130" s="25">
        <f t="shared" ca="1" si="227"/>
        <v>2.3463219009995734E-2</v>
      </c>
      <c r="R1130" s="26">
        <f t="shared" ca="1" si="223"/>
        <v>9.2014733969986065E-2</v>
      </c>
      <c r="S1130" s="27">
        <f t="shared" ca="1" si="234"/>
        <v>1</v>
      </c>
    </row>
    <row r="1131" spans="5:19" x14ac:dyDescent="0.3">
      <c r="E1131" s="24">
        <f t="shared" si="228"/>
        <v>1130</v>
      </c>
      <c r="F1131" s="108">
        <v>45105</v>
      </c>
      <c r="G1131" s="109">
        <v>3.9171999999999998</v>
      </c>
      <c r="H1131" s="28">
        <f t="shared" si="229"/>
        <v>3.8982999999999999</v>
      </c>
      <c r="I1131" s="7">
        <f t="shared" si="230"/>
        <v>1.8899999999999917E-2</v>
      </c>
      <c r="J1131" s="7">
        <f t="shared" si="231"/>
        <v>3.5720999999999686E-4</v>
      </c>
      <c r="K1131" s="7">
        <f t="shared" si="232"/>
        <v>1.8899999999999917E-2</v>
      </c>
      <c r="L1131" s="25">
        <f t="shared" si="233"/>
        <v>4.8248749106504438E-3</v>
      </c>
      <c r="M1131" s="7">
        <f t="shared" ca="1" si="222"/>
        <v>3.8226</v>
      </c>
      <c r="N1131" s="7">
        <f t="shared" ca="1" si="224"/>
        <v>9.4599999999999795E-2</v>
      </c>
      <c r="O1131" s="7">
        <f t="shared" ca="1" si="225"/>
        <v>8.9491599999999612E-3</v>
      </c>
      <c r="P1131" s="7">
        <f t="shared" ca="1" si="226"/>
        <v>9.4599999999999795E-2</v>
      </c>
      <c r="Q1131" s="25">
        <f t="shared" ca="1" si="227"/>
        <v>2.4149902991932964E-2</v>
      </c>
      <c r="R1131" s="26">
        <f t="shared" ca="1" si="223"/>
        <v>9.5148067303319497E-2</v>
      </c>
      <c r="S1131" s="27">
        <f t="shared" ca="1" si="234"/>
        <v>0</v>
      </c>
    </row>
    <row r="1132" spans="5:19" x14ac:dyDescent="0.3">
      <c r="E1132" s="24">
        <f t="shared" si="228"/>
        <v>1131</v>
      </c>
      <c r="F1132" s="108">
        <v>45106</v>
      </c>
      <c r="G1132" s="109">
        <v>3.9266999999999999</v>
      </c>
      <c r="H1132" s="28">
        <f t="shared" si="229"/>
        <v>3.9171999999999998</v>
      </c>
      <c r="I1132" s="7">
        <f t="shared" si="230"/>
        <v>9.5000000000000639E-3</v>
      </c>
      <c r="J1132" s="7">
        <f t="shared" si="231"/>
        <v>9.0250000000001218E-5</v>
      </c>
      <c r="K1132" s="7">
        <f t="shared" si="232"/>
        <v>9.5000000000000639E-3</v>
      </c>
      <c r="L1132" s="25">
        <f t="shared" si="233"/>
        <v>2.4193343010670701E-3</v>
      </c>
      <c r="M1132" s="7">
        <f t="shared" ca="1" si="222"/>
        <v>3.8730666666666664</v>
      </c>
      <c r="N1132" s="7">
        <f t="shared" ca="1" si="224"/>
        <v>5.3633333333333422E-2</v>
      </c>
      <c r="O1132" s="7">
        <f t="shared" ca="1" si="225"/>
        <v>2.8765344444444539E-3</v>
      </c>
      <c r="P1132" s="7">
        <f t="shared" ca="1" si="226"/>
        <v>5.3633333333333422E-2</v>
      </c>
      <c r="Q1132" s="25">
        <f t="shared" ca="1" si="227"/>
        <v>1.365862768567332E-2</v>
      </c>
      <c r="R1132" s="26">
        <f t="shared" ca="1" si="223"/>
        <v>5.4181400636653124E-2</v>
      </c>
      <c r="S1132" s="27">
        <f t="shared" ca="1" si="234"/>
        <v>0</v>
      </c>
    </row>
    <row r="1133" spans="5:19" x14ac:dyDescent="0.3">
      <c r="E1133" s="24">
        <f t="shared" si="228"/>
        <v>1132</v>
      </c>
      <c r="F1133" s="108">
        <v>45107</v>
      </c>
      <c r="G1133" s="109">
        <v>3.9361000000000002</v>
      </c>
      <c r="H1133" s="28">
        <f t="shared" si="229"/>
        <v>3.9266999999999999</v>
      </c>
      <c r="I1133" s="7">
        <f t="shared" si="230"/>
        <v>9.400000000000297E-3</v>
      </c>
      <c r="J1133" s="7">
        <f t="shared" si="231"/>
        <v>8.8360000000005585E-5</v>
      </c>
      <c r="K1133" s="7">
        <f t="shared" si="232"/>
        <v>9.400000000000297E-3</v>
      </c>
      <c r="L1133" s="25">
        <f t="shared" si="233"/>
        <v>2.3881507075532373E-3</v>
      </c>
      <c r="M1133" s="7">
        <f t="shared" ca="1" si="222"/>
        <v>3.9140666666666668</v>
      </c>
      <c r="N1133" s="7">
        <f t="shared" ca="1" si="224"/>
        <v>2.2033333333333349E-2</v>
      </c>
      <c r="O1133" s="7">
        <f t="shared" ca="1" si="225"/>
        <v>4.8546777777777849E-4</v>
      </c>
      <c r="P1133" s="7">
        <f t="shared" ca="1" si="226"/>
        <v>2.2033333333333349E-2</v>
      </c>
      <c r="Q1133" s="25">
        <f t="shared" ca="1" si="227"/>
        <v>5.5977575095483723E-3</v>
      </c>
      <c r="R1133" s="26">
        <f t="shared" ca="1" si="223"/>
        <v>2.2581400636653051E-2</v>
      </c>
      <c r="S1133" s="27">
        <f t="shared" ca="1" si="234"/>
        <v>0</v>
      </c>
    </row>
    <row r="1134" spans="5:19" x14ac:dyDescent="0.3">
      <c r="E1134" s="24">
        <f t="shared" si="228"/>
        <v>1133</v>
      </c>
      <c r="F1134" s="108">
        <v>45110</v>
      </c>
      <c r="G1134" s="109">
        <v>4.0118</v>
      </c>
      <c r="H1134" s="28">
        <f t="shared" si="229"/>
        <v>3.9361000000000002</v>
      </c>
      <c r="I1134" s="7">
        <f t="shared" si="230"/>
        <v>7.5699999999999878E-2</v>
      </c>
      <c r="J1134" s="7">
        <f t="shared" si="231"/>
        <v>5.7304899999999813E-3</v>
      </c>
      <c r="K1134" s="7">
        <f t="shared" si="232"/>
        <v>7.5699999999999878E-2</v>
      </c>
      <c r="L1134" s="25">
        <f t="shared" si="233"/>
        <v>1.8869335460391812E-2</v>
      </c>
      <c r="M1134" s="7">
        <f t="shared" ca="1" si="222"/>
        <v>3.9266666666666663</v>
      </c>
      <c r="N1134" s="7">
        <f t="shared" ca="1" si="224"/>
        <v>8.5133333333333727E-2</v>
      </c>
      <c r="O1134" s="7">
        <f t="shared" ca="1" si="225"/>
        <v>7.2476844444445115E-3</v>
      </c>
      <c r="P1134" s="7">
        <f t="shared" ca="1" si="226"/>
        <v>8.5133333333333727E-2</v>
      </c>
      <c r="Q1134" s="25">
        <f t="shared" ca="1" si="227"/>
        <v>2.1220732173421838E-2</v>
      </c>
      <c r="R1134" s="26">
        <f t="shared" ca="1" si="223"/>
        <v>8.5681400636653429E-2</v>
      </c>
      <c r="S1134" s="27">
        <f t="shared" ca="1" si="234"/>
        <v>0</v>
      </c>
    </row>
    <row r="1135" spans="5:19" x14ac:dyDescent="0.3">
      <c r="E1135" s="24">
        <f t="shared" si="228"/>
        <v>1134</v>
      </c>
      <c r="F1135" s="108">
        <v>45112</v>
      </c>
      <c r="G1135" s="109">
        <v>3.9550999999999998</v>
      </c>
      <c r="H1135" s="28">
        <f t="shared" si="229"/>
        <v>4.0118</v>
      </c>
      <c r="I1135" s="7">
        <f t="shared" si="230"/>
        <v>-5.6700000000000195E-2</v>
      </c>
      <c r="J1135" s="7">
        <f t="shared" si="231"/>
        <v>3.2148900000000219E-3</v>
      </c>
      <c r="K1135" s="7">
        <f t="shared" si="232"/>
        <v>5.6700000000000195E-2</v>
      </c>
      <c r="L1135" s="25">
        <f t="shared" si="233"/>
        <v>1.4335920709969457E-2</v>
      </c>
      <c r="M1135" s="7">
        <f t="shared" ca="1" si="222"/>
        <v>3.9582000000000002</v>
      </c>
      <c r="N1135" s="7">
        <f t="shared" ca="1" si="224"/>
        <v>-3.1000000000003247E-3</v>
      </c>
      <c r="O1135" s="7">
        <f t="shared" ca="1" si="225"/>
        <v>9.6100000000020137E-6</v>
      </c>
      <c r="P1135" s="7">
        <f t="shared" ca="1" si="226"/>
        <v>3.1000000000003247E-3</v>
      </c>
      <c r="Q1135" s="25">
        <f t="shared" ca="1" si="227"/>
        <v>7.8379813405484691E-4</v>
      </c>
      <c r="R1135" s="26">
        <f t="shared" ca="1" si="223"/>
        <v>-2.5519326966806245E-3</v>
      </c>
      <c r="S1135" s="27">
        <f t="shared" ca="1" si="234"/>
        <v>1</v>
      </c>
    </row>
    <row r="1136" spans="5:19" x14ac:dyDescent="0.3">
      <c r="E1136" s="24">
        <f t="shared" si="228"/>
        <v>1135</v>
      </c>
      <c r="F1136" s="108">
        <v>45113</v>
      </c>
      <c r="G1136" s="109">
        <v>3.9171999999999998</v>
      </c>
      <c r="H1136" s="28">
        <f t="shared" si="229"/>
        <v>3.9550999999999998</v>
      </c>
      <c r="I1136" s="7">
        <f t="shared" si="230"/>
        <v>-3.7900000000000045E-2</v>
      </c>
      <c r="J1136" s="7">
        <f t="shared" si="231"/>
        <v>1.4364100000000034E-3</v>
      </c>
      <c r="K1136" s="7">
        <f t="shared" si="232"/>
        <v>3.7900000000000045E-2</v>
      </c>
      <c r="L1136" s="25">
        <f t="shared" si="233"/>
        <v>9.6752782599816307E-3</v>
      </c>
      <c r="M1136" s="7">
        <f t="shared" ca="1" si="222"/>
        <v>3.9676666666666667</v>
      </c>
      <c r="N1136" s="7">
        <f t="shared" ca="1" si="224"/>
        <v>-5.0466666666666882E-2</v>
      </c>
      <c r="O1136" s="7">
        <f t="shared" ca="1" si="225"/>
        <v>2.5468844444444662E-3</v>
      </c>
      <c r="P1136" s="7">
        <f t="shared" ca="1" si="226"/>
        <v>5.0466666666666882E-2</v>
      </c>
      <c r="Q1136" s="25">
        <f t="shared" ca="1" si="227"/>
        <v>1.2883352054188422E-2</v>
      </c>
      <c r="R1136" s="26">
        <f t="shared" ca="1" si="223"/>
        <v>-4.991859936334718E-2</v>
      </c>
      <c r="S1136" s="27">
        <f t="shared" ca="1" si="234"/>
        <v>0</v>
      </c>
    </row>
    <row r="1137" spans="5:19" x14ac:dyDescent="0.3">
      <c r="E1137" s="24">
        <f t="shared" si="228"/>
        <v>1136</v>
      </c>
      <c r="F1137" s="108">
        <v>45114</v>
      </c>
      <c r="G1137" s="109">
        <v>3.9266999999999999</v>
      </c>
      <c r="H1137" s="28">
        <f t="shared" si="229"/>
        <v>3.9171999999999998</v>
      </c>
      <c r="I1137" s="7">
        <f t="shared" si="230"/>
        <v>9.5000000000000639E-3</v>
      </c>
      <c r="J1137" s="7">
        <f t="shared" si="231"/>
        <v>9.0250000000001218E-5</v>
      </c>
      <c r="K1137" s="7">
        <f t="shared" si="232"/>
        <v>9.5000000000000639E-3</v>
      </c>
      <c r="L1137" s="25">
        <f t="shared" si="233"/>
        <v>2.4193343010670701E-3</v>
      </c>
      <c r="M1137" s="7">
        <f t="shared" ca="1" si="222"/>
        <v>3.9613666666666667</v>
      </c>
      <c r="N1137" s="7">
        <f t="shared" ca="1" si="224"/>
        <v>-3.4666666666666845E-2</v>
      </c>
      <c r="O1137" s="7">
        <f t="shared" ca="1" si="225"/>
        <v>1.2017777777777901E-3</v>
      </c>
      <c r="P1137" s="7">
        <f t="shared" ca="1" si="226"/>
        <v>3.4666666666666845E-2</v>
      </c>
      <c r="Q1137" s="25">
        <f t="shared" ca="1" si="227"/>
        <v>8.8284479758236802E-3</v>
      </c>
      <c r="R1137" s="26">
        <f t="shared" ca="1" si="223"/>
        <v>-3.4118599363347143E-2</v>
      </c>
      <c r="S1137" s="27">
        <f t="shared" ca="1" si="234"/>
        <v>0</v>
      </c>
    </row>
    <row r="1138" spans="5:19" x14ac:dyDescent="0.3">
      <c r="E1138" s="24">
        <f t="shared" si="228"/>
        <v>1137</v>
      </c>
      <c r="F1138" s="108">
        <v>45117</v>
      </c>
      <c r="G1138" s="109">
        <v>3.9456000000000002</v>
      </c>
      <c r="H1138" s="28">
        <f t="shared" si="229"/>
        <v>3.9266999999999999</v>
      </c>
      <c r="I1138" s="7">
        <f t="shared" si="230"/>
        <v>1.8900000000000361E-2</v>
      </c>
      <c r="J1138" s="7">
        <f t="shared" si="231"/>
        <v>3.5721000000001366E-4</v>
      </c>
      <c r="K1138" s="7">
        <f t="shared" si="232"/>
        <v>1.8900000000000361E-2</v>
      </c>
      <c r="L1138" s="25">
        <f t="shared" si="233"/>
        <v>4.7901459854015511E-3</v>
      </c>
      <c r="M1138" s="7">
        <f t="shared" ca="1" si="222"/>
        <v>3.9329999999999998</v>
      </c>
      <c r="N1138" s="7">
        <f t="shared" ca="1" si="224"/>
        <v>1.2600000000000389E-2</v>
      </c>
      <c r="O1138" s="7">
        <f t="shared" ca="1" si="225"/>
        <v>1.5876000000000979E-4</v>
      </c>
      <c r="P1138" s="7">
        <f t="shared" ca="1" si="226"/>
        <v>1.2600000000000389E-2</v>
      </c>
      <c r="Q1138" s="25">
        <f t="shared" ca="1" si="227"/>
        <v>3.193430656934405E-3</v>
      </c>
      <c r="R1138" s="26">
        <f t="shared" ca="1" si="223"/>
        <v>1.3148067303320089E-2</v>
      </c>
      <c r="S1138" s="27">
        <f t="shared" ca="1" si="234"/>
        <v>1</v>
      </c>
    </row>
    <row r="1139" spans="5:19" x14ac:dyDescent="0.3">
      <c r="E1139" s="24">
        <f t="shared" si="228"/>
        <v>1138</v>
      </c>
      <c r="F1139" s="108">
        <v>45118</v>
      </c>
      <c r="G1139" s="109">
        <v>3.9740000000000002</v>
      </c>
      <c r="H1139" s="28">
        <f t="shared" si="229"/>
        <v>3.9456000000000002</v>
      </c>
      <c r="I1139" s="7">
        <f t="shared" si="230"/>
        <v>2.8399999999999981E-2</v>
      </c>
      <c r="J1139" s="7">
        <f t="shared" si="231"/>
        <v>8.0655999999999892E-4</v>
      </c>
      <c r="K1139" s="7">
        <f t="shared" si="232"/>
        <v>2.8399999999999981E-2</v>
      </c>
      <c r="L1139" s="25">
        <f t="shared" si="233"/>
        <v>7.1464519375943579E-3</v>
      </c>
      <c r="M1139" s="7">
        <f t="shared" ca="1" si="222"/>
        <v>3.9298333333333333</v>
      </c>
      <c r="N1139" s="7">
        <f t="shared" ca="1" si="224"/>
        <v>4.4166666666666909E-2</v>
      </c>
      <c r="O1139" s="7">
        <f t="shared" ca="1" si="225"/>
        <v>1.9506944444444658E-3</v>
      </c>
      <c r="P1139" s="7">
        <f t="shared" ca="1" si="226"/>
        <v>4.4166666666666909E-2</v>
      </c>
      <c r="Q1139" s="25">
        <f t="shared" ca="1" si="227"/>
        <v>1.1113907062573454E-2</v>
      </c>
      <c r="R1139" s="26">
        <f t="shared" ca="1" si="223"/>
        <v>4.4714733969986611E-2</v>
      </c>
      <c r="S1139" s="27">
        <f t="shared" ca="1" si="234"/>
        <v>0</v>
      </c>
    </row>
    <row r="1140" spans="5:19" x14ac:dyDescent="0.3">
      <c r="E1140" s="24">
        <f t="shared" si="228"/>
        <v>1139</v>
      </c>
      <c r="F1140" s="108">
        <v>45119</v>
      </c>
      <c r="G1140" s="109">
        <v>4.0496999999999996</v>
      </c>
      <c r="H1140" s="28">
        <f t="shared" si="229"/>
        <v>3.9740000000000002</v>
      </c>
      <c r="I1140" s="7">
        <f t="shared" si="230"/>
        <v>7.5699999999999434E-2</v>
      </c>
      <c r="J1140" s="7">
        <f t="shared" si="231"/>
        <v>5.7304899999999145E-3</v>
      </c>
      <c r="K1140" s="7">
        <f t="shared" si="232"/>
        <v>7.5699999999999434E-2</v>
      </c>
      <c r="L1140" s="25">
        <f t="shared" si="233"/>
        <v>1.8692742672296574E-2</v>
      </c>
      <c r="M1140" s="7">
        <f t="shared" ca="1" si="222"/>
        <v>3.9487666666666663</v>
      </c>
      <c r="N1140" s="7">
        <f t="shared" ca="1" si="224"/>
        <v>0.10093333333333332</v>
      </c>
      <c r="O1140" s="7">
        <f t="shared" ca="1" si="225"/>
        <v>1.0187537777777774E-2</v>
      </c>
      <c r="P1140" s="7">
        <f t="shared" ca="1" si="226"/>
        <v>0.10093333333333332</v>
      </c>
      <c r="Q1140" s="25">
        <f t="shared" ca="1" si="227"/>
        <v>2.4923656896395616E-2</v>
      </c>
      <c r="R1140" s="26">
        <f t="shared" ca="1" si="223"/>
        <v>0.10148140063665302</v>
      </c>
      <c r="S1140" s="27">
        <f t="shared" ca="1" si="234"/>
        <v>0</v>
      </c>
    </row>
    <row r="1141" spans="5:19" x14ac:dyDescent="0.3">
      <c r="E1141" s="24">
        <f t="shared" si="228"/>
        <v>1140</v>
      </c>
      <c r="F1141" s="108">
        <v>45120</v>
      </c>
      <c r="G1141" s="109">
        <v>4.1158999999999999</v>
      </c>
      <c r="H1141" s="28">
        <f t="shared" si="229"/>
        <v>4.0496999999999996</v>
      </c>
      <c r="I1141" s="7">
        <f t="shared" si="230"/>
        <v>6.6200000000000259E-2</v>
      </c>
      <c r="J1141" s="7">
        <f t="shared" si="231"/>
        <v>4.3824400000000343E-3</v>
      </c>
      <c r="K1141" s="7">
        <f t="shared" si="232"/>
        <v>6.6200000000000259E-2</v>
      </c>
      <c r="L1141" s="25">
        <f t="shared" si="233"/>
        <v>1.6083967054593227E-2</v>
      </c>
      <c r="M1141" s="7">
        <f t="shared" ca="1" si="222"/>
        <v>3.9897666666666667</v>
      </c>
      <c r="N1141" s="7">
        <f t="shared" ca="1" si="224"/>
        <v>0.12613333333333321</v>
      </c>
      <c r="O1141" s="7">
        <f t="shared" ca="1" si="225"/>
        <v>1.5909617777777746E-2</v>
      </c>
      <c r="P1141" s="7">
        <f t="shared" ca="1" si="226"/>
        <v>0.12613333333333321</v>
      </c>
      <c r="Q1141" s="25">
        <f t="shared" ca="1" si="227"/>
        <v>3.0645383350745452E-2</v>
      </c>
      <c r="R1141" s="26">
        <f t="shared" ca="1" si="223"/>
        <v>0.1266814006366529</v>
      </c>
      <c r="S1141" s="27">
        <f t="shared" ca="1" si="234"/>
        <v>0</v>
      </c>
    </row>
    <row r="1142" spans="5:19" x14ac:dyDescent="0.3">
      <c r="E1142" s="24">
        <f t="shared" si="228"/>
        <v>1141</v>
      </c>
      <c r="F1142" s="108">
        <v>45121</v>
      </c>
      <c r="G1142" s="109">
        <v>3.7658</v>
      </c>
      <c r="H1142" s="28">
        <f t="shared" si="229"/>
        <v>4.1158999999999999</v>
      </c>
      <c r="I1142" s="7">
        <f t="shared" si="230"/>
        <v>-0.35009999999999986</v>
      </c>
      <c r="J1142" s="7">
        <f t="shared" si="231"/>
        <v>0.1225700099999999</v>
      </c>
      <c r="K1142" s="7">
        <f t="shared" si="232"/>
        <v>0.35009999999999986</v>
      </c>
      <c r="L1142" s="25">
        <f t="shared" si="233"/>
        <v>9.2968293589675455E-2</v>
      </c>
      <c r="M1142" s="7">
        <f t="shared" ca="1" si="222"/>
        <v>4.0465333333333335</v>
      </c>
      <c r="N1142" s="7">
        <f t="shared" ca="1" si="224"/>
        <v>-0.2807333333333335</v>
      </c>
      <c r="O1142" s="7">
        <f t="shared" ca="1" si="225"/>
        <v>7.8811204444444533E-2</v>
      </c>
      <c r="P1142" s="7">
        <f t="shared" ca="1" si="226"/>
        <v>0.2807333333333335</v>
      </c>
      <c r="Q1142" s="25">
        <f t="shared" ca="1" si="227"/>
        <v>7.454812611751381E-2</v>
      </c>
      <c r="R1142" s="26">
        <f t="shared" ca="1" si="223"/>
        <v>-0.28018526603001381</v>
      </c>
      <c r="S1142" s="27">
        <f t="shared" ca="1" si="234"/>
        <v>1</v>
      </c>
    </row>
    <row r="1143" spans="5:19" x14ac:dyDescent="0.3">
      <c r="E1143" s="24">
        <f t="shared" si="228"/>
        <v>1142</v>
      </c>
      <c r="F1143" s="108">
        <v>45124</v>
      </c>
      <c r="G1143" s="109">
        <v>3.6427999999999998</v>
      </c>
      <c r="H1143" s="28">
        <f t="shared" si="229"/>
        <v>3.7658</v>
      </c>
      <c r="I1143" s="7">
        <f t="shared" si="230"/>
        <v>-0.12300000000000022</v>
      </c>
      <c r="J1143" s="7">
        <f t="shared" si="231"/>
        <v>1.5129000000000054E-2</v>
      </c>
      <c r="K1143" s="7">
        <f t="shared" si="232"/>
        <v>0.12300000000000022</v>
      </c>
      <c r="L1143" s="25">
        <f t="shared" si="233"/>
        <v>3.3765235533106466E-2</v>
      </c>
      <c r="M1143" s="7">
        <f t="shared" ca="1" si="222"/>
        <v>3.9771333333333332</v>
      </c>
      <c r="N1143" s="7">
        <f t="shared" ca="1" si="224"/>
        <v>-0.33433333333333337</v>
      </c>
      <c r="O1143" s="7">
        <f t="shared" ca="1" si="225"/>
        <v>0.1117787777777778</v>
      </c>
      <c r="P1143" s="7">
        <f t="shared" ca="1" si="226"/>
        <v>0.33433333333333337</v>
      </c>
      <c r="Q1143" s="25">
        <f t="shared" ca="1" si="227"/>
        <v>9.1779217451777043E-2</v>
      </c>
      <c r="R1143" s="26">
        <f t="shared" ca="1" si="223"/>
        <v>-0.33378526603001368</v>
      </c>
      <c r="S1143" s="27">
        <f t="shared" ca="1" si="234"/>
        <v>0</v>
      </c>
    </row>
    <row r="1144" spans="5:19" x14ac:dyDescent="0.3">
      <c r="E1144" s="24">
        <f t="shared" si="228"/>
        <v>1143</v>
      </c>
      <c r="F1144" s="108">
        <v>45125</v>
      </c>
      <c r="G1144" s="109">
        <v>3.6711999999999998</v>
      </c>
      <c r="H1144" s="28">
        <f t="shared" si="229"/>
        <v>3.6427999999999998</v>
      </c>
      <c r="I1144" s="7">
        <f t="shared" si="230"/>
        <v>2.8399999999999981E-2</v>
      </c>
      <c r="J1144" s="7">
        <f t="shared" si="231"/>
        <v>8.0655999999999892E-4</v>
      </c>
      <c r="K1144" s="7">
        <f t="shared" si="232"/>
        <v>2.8399999999999981E-2</v>
      </c>
      <c r="L1144" s="25">
        <f t="shared" si="233"/>
        <v>7.7358901721507906E-3</v>
      </c>
      <c r="M1144" s="7">
        <f t="shared" ca="1" si="222"/>
        <v>3.8414999999999999</v>
      </c>
      <c r="N1144" s="7">
        <f t="shared" ca="1" si="224"/>
        <v>-0.17030000000000012</v>
      </c>
      <c r="O1144" s="7">
        <f t="shared" ca="1" si="225"/>
        <v>2.9002090000000039E-2</v>
      </c>
      <c r="P1144" s="7">
        <f t="shared" ca="1" si="226"/>
        <v>0.17030000000000012</v>
      </c>
      <c r="Q1144" s="25">
        <f t="shared" ca="1" si="227"/>
        <v>4.6388101983002868E-2</v>
      </c>
      <c r="R1144" s="26">
        <f t="shared" ca="1" si="223"/>
        <v>-0.16975193269668043</v>
      </c>
      <c r="S1144" s="27">
        <f t="shared" ca="1" si="234"/>
        <v>0</v>
      </c>
    </row>
    <row r="1145" spans="5:19" x14ac:dyDescent="0.3">
      <c r="E1145" s="24">
        <f t="shared" si="228"/>
        <v>1144</v>
      </c>
      <c r="F1145" s="108">
        <v>45126</v>
      </c>
      <c r="G1145" s="109">
        <v>3.7280000000000002</v>
      </c>
      <c r="H1145" s="28">
        <f t="shared" si="229"/>
        <v>3.6711999999999998</v>
      </c>
      <c r="I1145" s="7">
        <f t="shared" si="230"/>
        <v>5.6800000000000406E-2</v>
      </c>
      <c r="J1145" s="7">
        <f t="shared" si="231"/>
        <v>3.226240000000046E-3</v>
      </c>
      <c r="K1145" s="7">
        <f t="shared" si="232"/>
        <v>5.6800000000000406E-2</v>
      </c>
      <c r="L1145" s="25">
        <f t="shared" si="233"/>
        <v>1.523605150214603E-2</v>
      </c>
      <c r="M1145" s="7">
        <f t="shared" ca="1" si="222"/>
        <v>3.6932666666666663</v>
      </c>
      <c r="N1145" s="7">
        <f t="shared" ca="1" si="224"/>
        <v>3.4733333333333949E-2</v>
      </c>
      <c r="O1145" s="7">
        <f t="shared" ca="1" si="225"/>
        <v>1.2064044444444872E-3</v>
      </c>
      <c r="P1145" s="7">
        <f t="shared" ca="1" si="226"/>
        <v>3.4733333333333949E-2</v>
      </c>
      <c r="Q1145" s="25">
        <f t="shared" ca="1" si="227"/>
        <v>9.3168812589415097E-3</v>
      </c>
      <c r="R1145" s="26">
        <f t="shared" ca="1" si="223"/>
        <v>3.5281400636653651E-2</v>
      </c>
      <c r="S1145" s="27">
        <f t="shared" ca="1" si="234"/>
        <v>1</v>
      </c>
    </row>
    <row r="1146" spans="5:19" x14ac:dyDescent="0.3">
      <c r="E1146" s="24">
        <f t="shared" si="228"/>
        <v>1145</v>
      </c>
      <c r="F1146" s="108">
        <v>45127</v>
      </c>
      <c r="G1146" s="109">
        <v>3.7185000000000001</v>
      </c>
      <c r="H1146" s="28">
        <f t="shared" si="229"/>
        <v>3.7280000000000002</v>
      </c>
      <c r="I1146" s="7">
        <f t="shared" si="230"/>
        <v>-9.5000000000000639E-3</v>
      </c>
      <c r="J1146" s="7">
        <f t="shared" si="231"/>
        <v>9.0250000000001218E-5</v>
      </c>
      <c r="K1146" s="7">
        <f t="shared" si="232"/>
        <v>9.5000000000000639E-3</v>
      </c>
      <c r="L1146" s="25">
        <f t="shared" si="233"/>
        <v>2.554793599569736E-3</v>
      </c>
      <c r="M1146" s="7">
        <f t="shared" ca="1" si="222"/>
        <v>3.6806666666666668</v>
      </c>
      <c r="N1146" s="7">
        <f t="shared" ca="1" si="224"/>
        <v>3.7833333333333385E-2</v>
      </c>
      <c r="O1146" s="7">
        <f t="shared" ca="1" si="225"/>
        <v>1.431361111111115E-3</v>
      </c>
      <c r="P1146" s="7">
        <f t="shared" ca="1" si="226"/>
        <v>3.7833333333333385E-2</v>
      </c>
      <c r="Q1146" s="25">
        <f t="shared" ca="1" si="227"/>
        <v>1.0174353457935562E-2</v>
      </c>
      <c r="R1146" s="26">
        <f t="shared" ca="1" si="223"/>
        <v>3.8381400636653087E-2</v>
      </c>
      <c r="S1146" s="27">
        <f t="shared" ca="1" si="234"/>
        <v>0</v>
      </c>
    </row>
    <row r="1147" spans="5:19" x14ac:dyDescent="0.3">
      <c r="E1147" s="24">
        <f t="shared" si="228"/>
        <v>1146</v>
      </c>
      <c r="F1147" s="108">
        <v>45128</v>
      </c>
      <c r="G1147" s="109">
        <v>3.7280000000000002</v>
      </c>
      <c r="H1147" s="28">
        <f t="shared" si="229"/>
        <v>3.7185000000000001</v>
      </c>
      <c r="I1147" s="7">
        <f t="shared" si="230"/>
        <v>9.5000000000000639E-3</v>
      </c>
      <c r="J1147" s="7">
        <f t="shared" si="231"/>
        <v>9.0250000000001218E-5</v>
      </c>
      <c r="K1147" s="7">
        <f t="shared" si="232"/>
        <v>9.5000000000000639E-3</v>
      </c>
      <c r="L1147" s="25">
        <f t="shared" si="233"/>
        <v>2.5482832618025923E-3</v>
      </c>
      <c r="M1147" s="7">
        <f t="shared" ca="1" si="222"/>
        <v>3.7059000000000002</v>
      </c>
      <c r="N1147" s="7">
        <f t="shared" ca="1" si="224"/>
        <v>2.2100000000000009E-2</v>
      </c>
      <c r="O1147" s="7">
        <f t="shared" ca="1" si="225"/>
        <v>4.8841000000000043E-4</v>
      </c>
      <c r="P1147" s="7">
        <f t="shared" ca="1" si="226"/>
        <v>2.2100000000000009E-2</v>
      </c>
      <c r="Q1147" s="25">
        <f t="shared" ca="1" si="227"/>
        <v>5.928111587982835E-3</v>
      </c>
      <c r="R1147" s="26">
        <f t="shared" ca="1" si="223"/>
        <v>2.2648067303319711E-2</v>
      </c>
      <c r="S1147" s="27">
        <f t="shared" ca="1" si="234"/>
        <v>0</v>
      </c>
    </row>
    <row r="1148" spans="5:19" x14ac:dyDescent="0.3">
      <c r="E1148" s="24">
        <f t="shared" si="228"/>
        <v>1147</v>
      </c>
      <c r="F1148" s="108">
        <v>45131</v>
      </c>
      <c r="G1148" s="109">
        <v>3.7795000000000001</v>
      </c>
      <c r="H1148" s="28">
        <f t="shared" si="229"/>
        <v>3.7280000000000002</v>
      </c>
      <c r="I1148" s="7">
        <f t="shared" si="230"/>
        <v>5.1499999999999879E-2</v>
      </c>
      <c r="J1148" s="7">
        <f t="shared" si="231"/>
        <v>2.6522499999999875E-3</v>
      </c>
      <c r="K1148" s="7">
        <f t="shared" si="232"/>
        <v>5.1499999999999879E-2</v>
      </c>
      <c r="L1148" s="25">
        <f t="shared" si="233"/>
        <v>1.3626141023944934E-2</v>
      </c>
      <c r="M1148" s="7">
        <f t="shared" ca="1" si="222"/>
        <v>3.7248333333333332</v>
      </c>
      <c r="N1148" s="7">
        <f t="shared" ca="1" si="224"/>
        <v>5.4666666666666863E-2</v>
      </c>
      <c r="O1148" s="7">
        <f t="shared" ca="1" si="225"/>
        <v>2.9884444444444659E-3</v>
      </c>
      <c r="P1148" s="7">
        <f t="shared" ca="1" si="226"/>
        <v>5.4666666666666863E-2</v>
      </c>
      <c r="Q1148" s="25">
        <f t="shared" ca="1" si="227"/>
        <v>1.446399435551445E-2</v>
      </c>
      <c r="R1148" s="26">
        <f t="shared" ca="1" si="223"/>
        <v>5.5214733969986565E-2</v>
      </c>
      <c r="S1148" s="27">
        <f t="shared" ca="1" si="234"/>
        <v>0</v>
      </c>
    </row>
    <row r="1149" spans="5:19" x14ac:dyDescent="0.3">
      <c r="E1149" s="24">
        <f t="shared" si="228"/>
        <v>1148</v>
      </c>
      <c r="F1149" s="108">
        <v>45132</v>
      </c>
      <c r="G1149" s="109">
        <v>3.7890999999999999</v>
      </c>
      <c r="H1149" s="28">
        <f t="shared" si="229"/>
        <v>3.7795000000000001</v>
      </c>
      <c r="I1149" s="7">
        <f t="shared" si="230"/>
        <v>9.5999999999998309E-3</v>
      </c>
      <c r="J1149" s="7">
        <f t="shared" si="231"/>
        <v>9.2159999999996759E-5</v>
      </c>
      <c r="K1149" s="7">
        <f t="shared" si="232"/>
        <v>9.5999999999998309E-3</v>
      </c>
      <c r="L1149" s="25">
        <f t="shared" si="233"/>
        <v>2.5335831727850496E-3</v>
      </c>
      <c r="M1149" s="7">
        <f t="shared" ca="1" si="222"/>
        <v>3.7420000000000004</v>
      </c>
      <c r="N1149" s="7">
        <f t="shared" ca="1" si="224"/>
        <v>4.7099999999999476E-2</v>
      </c>
      <c r="O1149" s="7">
        <f t="shared" ca="1" si="225"/>
        <v>2.2184099999999506E-3</v>
      </c>
      <c r="P1149" s="7">
        <f t="shared" ca="1" si="226"/>
        <v>4.7099999999999476E-2</v>
      </c>
      <c r="Q1149" s="25">
        <f t="shared" ca="1" si="227"/>
        <v>1.243039244147673E-2</v>
      </c>
      <c r="R1149" s="26">
        <f t="shared" ca="1" si="223"/>
        <v>4.7648067303319178E-2</v>
      </c>
      <c r="S1149" s="27">
        <f t="shared" ca="1" si="234"/>
        <v>0</v>
      </c>
    </row>
    <row r="1150" spans="5:19" x14ac:dyDescent="0.3">
      <c r="E1150" s="24">
        <f t="shared" si="228"/>
        <v>1149</v>
      </c>
      <c r="F1150" s="108">
        <v>45133</v>
      </c>
      <c r="G1150" s="109">
        <v>3.7795000000000001</v>
      </c>
      <c r="H1150" s="28">
        <f t="shared" si="229"/>
        <v>3.7890999999999999</v>
      </c>
      <c r="I1150" s="7">
        <f t="shared" si="230"/>
        <v>-9.5999999999998309E-3</v>
      </c>
      <c r="J1150" s="7">
        <f t="shared" si="231"/>
        <v>9.2159999999996759E-5</v>
      </c>
      <c r="K1150" s="7">
        <f t="shared" si="232"/>
        <v>9.5999999999998309E-3</v>
      </c>
      <c r="L1150" s="25">
        <f t="shared" si="233"/>
        <v>2.5400185209683373E-3</v>
      </c>
      <c r="M1150" s="7">
        <f t="shared" ca="1" si="222"/>
        <v>3.7655333333333334</v>
      </c>
      <c r="N1150" s="7">
        <f t="shared" ca="1" si="224"/>
        <v>1.3966666666666683E-2</v>
      </c>
      <c r="O1150" s="7">
        <f t="shared" ca="1" si="225"/>
        <v>1.9506777777777824E-4</v>
      </c>
      <c r="P1150" s="7">
        <f t="shared" ca="1" si="226"/>
        <v>1.3966666666666683E-2</v>
      </c>
      <c r="Q1150" s="25">
        <f t="shared" ca="1" si="227"/>
        <v>3.6953741676588655E-3</v>
      </c>
      <c r="R1150" s="26">
        <f t="shared" ca="1" si="223"/>
        <v>1.4514733969986383E-2</v>
      </c>
      <c r="S1150" s="27">
        <f t="shared" ca="1" si="234"/>
        <v>0</v>
      </c>
    </row>
    <row r="1151" spans="5:19" x14ac:dyDescent="0.3">
      <c r="E1151" s="24">
        <f t="shared" si="228"/>
        <v>1150</v>
      </c>
      <c r="F1151" s="108">
        <v>45134</v>
      </c>
      <c r="G1151" s="109">
        <v>3.7223000000000002</v>
      </c>
      <c r="H1151" s="28">
        <f t="shared" si="229"/>
        <v>3.7795000000000001</v>
      </c>
      <c r="I1151" s="7">
        <f t="shared" si="230"/>
        <v>-5.7199999999999918E-2</v>
      </c>
      <c r="J1151" s="7">
        <f t="shared" si="231"/>
        <v>3.2718399999999907E-3</v>
      </c>
      <c r="K1151" s="7">
        <f t="shared" si="232"/>
        <v>5.7199999999999918E-2</v>
      </c>
      <c r="L1151" s="25">
        <f t="shared" si="233"/>
        <v>1.5366843080890823E-2</v>
      </c>
      <c r="M1151" s="7">
        <f t="shared" ca="1" si="222"/>
        <v>3.7827000000000002</v>
      </c>
      <c r="N1151" s="7">
        <f t="shared" ca="1" si="224"/>
        <v>-6.0400000000000009E-2</v>
      </c>
      <c r="O1151" s="7">
        <f t="shared" ca="1" si="225"/>
        <v>3.648160000000001E-3</v>
      </c>
      <c r="P1151" s="7">
        <f t="shared" ca="1" si="226"/>
        <v>6.0400000000000009E-2</v>
      </c>
      <c r="Q1151" s="25">
        <f t="shared" ca="1" si="227"/>
        <v>1.6226526609891736E-2</v>
      </c>
      <c r="R1151" s="26">
        <f t="shared" ca="1" si="223"/>
        <v>-5.9851932696680307E-2</v>
      </c>
      <c r="S1151" s="27">
        <f t="shared" ca="1" si="234"/>
        <v>1</v>
      </c>
    </row>
    <row r="1152" spans="5:19" x14ac:dyDescent="0.3">
      <c r="E1152" s="24">
        <f t="shared" si="228"/>
        <v>1151</v>
      </c>
      <c r="F1152" s="108">
        <v>45135</v>
      </c>
      <c r="G1152" s="109">
        <v>3.7509000000000001</v>
      </c>
      <c r="H1152" s="28">
        <f t="shared" si="229"/>
        <v>3.7223000000000002</v>
      </c>
      <c r="I1152" s="7">
        <f t="shared" si="230"/>
        <v>2.8599999999999959E-2</v>
      </c>
      <c r="J1152" s="7">
        <f t="shared" si="231"/>
        <v>8.1795999999999768E-4</v>
      </c>
      <c r="K1152" s="7">
        <f t="shared" si="232"/>
        <v>2.8599999999999959E-2</v>
      </c>
      <c r="L1152" s="25">
        <f t="shared" si="233"/>
        <v>7.6248367058572497E-3</v>
      </c>
      <c r="M1152" s="7">
        <f t="shared" ca="1" si="222"/>
        <v>3.7636333333333334</v>
      </c>
      <c r="N1152" s="7">
        <f t="shared" ca="1" si="224"/>
        <v>-1.2733333333333263E-2</v>
      </c>
      <c r="O1152" s="7">
        <f t="shared" ca="1" si="225"/>
        <v>1.6213777777777599E-4</v>
      </c>
      <c r="P1152" s="7">
        <f t="shared" ca="1" si="226"/>
        <v>1.2733333333333263E-2</v>
      </c>
      <c r="Q1152" s="25">
        <f t="shared" ca="1" si="227"/>
        <v>3.3947408177592746E-3</v>
      </c>
      <c r="R1152" s="26">
        <f t="shared" ca="1" si="223"/>
        <v>-1.2185266030013563E-2</v>
      </c>
      <c r="S1152" s="27">
        <f t="shared" ca="1" si="234"/>
        <v>0</v>
      </c>
    </row>
    <row r="1153" spans="5:19" x14ac:dyDescent="0.3">
      <c r="E1153" s="24">
        <f t="shared" si="228"/>
        <v>1152</v>
      </c>
      <c r="F1153" s="108">
        <v>45138</v>
      </c>
      <c r="G1153" s="109">
        <v>3.7604000000000002</v>
      </c>
      <c r="H1153" s="28">
        <f t="shared" si="229"/>
        <v>3.7509000000000001</v>
      </c>
      <c r="I1153" s="7">
        <f t="shared" si="230"/>
        <v>9.5000000000000639E-3</v>
      </c>
      <c r="J1153" s="7">
        <f t="shared" si="231"/>
        <v>9.0250000000001218E-5</v>
      </c>
      <c r="K1153" s="7">
        <f t="shared" si="232"/>
        <v>9.5000000000000639E-3</v>
      </c>
      <c r="L1153" s="25">
        <f t="shared" si="233"/>
        <v>2.5263269864908159E-3</v>
      </c>
      <c r="M1153" s="7">
        <f t="shared" ca="1" si="222"/>
        <v>3.7509000000000001</v>
      </c>
      <c r="N1153" s="7">
        <f t="shared" ca="1" si="224"/>
        <v>9.5000000000000639E-3</v>
      </c>
      <c r="O1153" s="7">
        <f t="shared" ca="1" si="225"/>
        <v>9.0250000000001218E-5</v>
      </c>
      <c r="P1153" s="7">
        <f t="shared" ca="1" si="226"/>
        <v>9.5000000000000639E-3</v>
      </c>
      <c r="Q1153" s="25">
        <f t="shared" ca="1" si="227"/>
        <v>2.5263269864908159E-3</v>
      </c>
      <c r="R1153" s="26">
        <f t="shared" ca="1" si="223"/>
        <v>1.0048067303319764E-2</v>
      </c>
      <c r="S1153" s="27">
        <f t="shared" ca="1" si="234"/>
        <v>1</v>
      </c>
    </row>
    <row r="1154" spans="5:19" x14ac:dyDescent="0.3">
      <c r="E1154" s="24">
        <f t="shared" si="228"/>
        <v>1153</v>
      </c>
      <c r="F1154" s="108">
        <v>45139</v>
      </c>
      <c r="G1154" s="109">
        <v>3.77</v>
      </c>
      <c r="H1154" s="28">
        <f t="shared" si="229"/>
        <v>3.7604000000000002</v>
      </c>
      <c r="I1154" s="7">
        <f t="shared" si="230"/>
        <v>9.5999999999998309E-3</v>
      </c>
      <c r="J1154" s="7">
        <f t="shared" si="231"/>
        <v>9.2159999999996759E-5</v>
      </c>
      <c r="K1154" s="7">
        <f t="shared" si="232"/>
        <v>9.5999999999998309E-3</v>
      </c>
      <c r="L1154" s="25">
        <f t="shared" si="233"/>
        <v>2.5464190981431913E-3</v>
      </c>
      <c r="M1154" s="7">
        <f t="shared" ref="M1154:M1217" ca="1" si="235">IF(E1154&lt;=span,G1154,AVERAGE(OFFSET(G1154,-span,0,span,1)))</f>
        <v>3.7445333333333335</v>
      </c>
      <c r="N1154" s="7">
        <f t="shared" ca="1" si="224"/>
        <v>2.5466666666666526E-2</v>
      </c>
      <c r="O1154" s="7">
        <f t="shared" ca="1" si="225"/>
        <v>6.4855111111110397E-4</v>
      </c>
      <c r="P1154" s="7">
        <f t="shared" ca="1" si="226"/>
        <v>2.5466666666666526E-2</v>
      </c>
      <c r="Q1154" s="25">
        <f t="shared" ca="1" si="227"/>
        <v>6.7550839964632698E-3</v>
      </c>
      <c r="R1154" s="26">
        <f t="shared" ref="R1154:R1217" ca="1" si="236">N1154-AVERAGE(ErorrMA)</f>
        <v>2.6014733969986228E-2</v>
      </c>
      <c r="S1154" s="27">
        <f t="shared" ca="1" si="234"/>
        <v>0</v>
      </c>
    </row>
    <row r="1155" spans="5:19" x14ac:dyDescent="0.3">
      <c r="E1155" s="24">
        <f t="shared" si="228"/>
        <v>1154</v>
      </c>
      <c r="F1155" s="108">
        <v>45140</v>
      </c>
      <c r="G1155" s="109">
        <v>3.7604000000000002</v>
      </c>
      <c r="H1155" s="28">
        <f t="shared" si="229"/>
        <v>3.77</v>
      </c>
      <c r="I1155" s="7">
        <f t="shared" si="230"/>
        <v>-9.5999999999998309E-3</v>
      </c>
      <c r="J1155" s="7">
        <f t="shared" si="231"/>
        <v>9.2159999999996759E-5</v>
      </c>
      <c r="K1155" s="7">
        <f t="shared" si="232"/>
        <v>9.5999999999998309E-3</v>
      </c>
      <c r="L1155" s="25">
        <f t="shared" si="233"/>
        <v>2.5529199021380252E-3</v>
      </c>
      <c r="M1155" s="7">
        <f t="shared" ca="1" si="235"/>
        <v>3.7604333333333333</v>
      </c>
      <c r="N1155" s="7">
        <f t="shared" ref="N1155:N1218" ca="1" si="237">G1155-M1155</f>
        <v>-3.3333333333107618E-5</v>
      </c>
      <c r="O1155" s="7">
        <f t="shared" ref="O1155:O1218" ca="1" si="238">N1155^2</f>
        <v>1.1111111110960634E-9</v>
      </c>
      <c r="P1155" s="7">
        <f t="shared" ref="P1155:P1218" ca="1" si="239">ABS(N1155)</f>
        <v>3.3333333333107618E-5</v>
      </c>
      <c r="Q1155" s="25">
        <f t="shared" ref="Q1155:Q1218" ca="1" si="240">P1155/G1155</f>
        <v>8.8643052156971648E-6</v>
      </c>
      <c r="R1155" s="26">
        <f t="shared" ca="1" si="236"/>
        <v>5.1473396998659275E-4</v>
      </c>
      <c r="S1155" s="27">
        <f t="shared" ca="1" si="234"/>
        <v>1</v>
      </c>
    </row>
    <row r="1156" spans="5:19" x14ac:dyDescent="0.3">
      <c r="E1156" s="24">
        <f t="shared" ref="E1156:E1219" si="241">E1155+1</f>
        <v>1155</v>
      </c>
      <c r="F1156" s="108">
        <v>45141</v>
      </c>
      <c r="G1156" s="109">
        <v>3.7126999999999999</v>
      </c>
      <c r="H1156" s="28">
        <f t="shared" ref="H1156:H1219" si="242">G1155</f>
        <v>3.7604000000000002</v>
      </c>
      <c r="I1156" s="7">
        <f t="shared" ref="I1156:I1219" si="243">(G1156-H1156)</f>
        <v>-4.7700000000000298E-2</v>
      </c>
      <c r="J1156" s="7">
        <f t="shared" ref="J1156:J1219" si="244">I1156^2</f>
        <v>2.2752900000000283E-3</v>
      </c>
      <c r="K1156" s="7">
        <f t="shared" ref="K1156:K1219" si="245">ABS(I1156)</f>
        <v>4.7700000000000298E-2</v>
      </c>
      <c r="L1156" s="25">
        <f t="shared" ref="L1156:L1219" si="246">K1156/G1156</f>
        <v>1.2847792711503839E-2</v>
      </c>
      <c r="M1156" s="7">
        <f t="shared" ca="1" si="235"/>
        <v>3.7636000000000003</v>
      </c>
      <c r="N1156" s="7">
        <f t="shared" ca="1" si="237"/>
        <v>-5.0900000000000389E-2</v>
      </c>
      <c r="O1156" s="7">
        <f t="shared" ca="1" si="238"/>
        <v>2.5908100000000397E-3</v>
      </c>
      <c r="P1156" s="7">
        <f t="shared" ca="1" si="239"/>
        <v>5.0900000000000389E-2</v>
      </c>
      <c r="Q1156" s="25">
        <f t="shared" ca="1" si="240"/>
        <v>1.3709699140787134E-2</v>
      </c>
      <c r="R1156" s="26">
        <f t="shared" ca="1" si="236"/>
        <v>-5.0351932696680687E-2</v>
      </c>
      <c r="S1156" s="27">
        <f t="shared" ref="S1156:S1219" ca="1" si="247">IF(N1155*N1156&lt;0,1,0)</f>
        <v>0</v>
      </c>
    </row>
    <row r="1157" spans="5:19" x14ac:dyDescent="0.3">
      <c r="E1157" s="24">
        <f t="shared" si="241"/>
        <v>1156</v>
      </c>
      <c r="F1157" s="108">
        <v>45142</v>
      </c>
      <c r="G1157" s="109">
        <v>3.7317999999999998</v>
      </c>
      <c r="H1157" s="28">
        <f t="shared" si="242"/>
        <v>3.7126999999999999</v>
      </c>
      <c r="I1157" s="7">
        <f t="shared" si="243"/>
        <v>1.9099999999999895E-2</v>
      </c>
      <c r="J1157" s="7">
        <f t="shared" si="244"/>
        <v>3.6480999999999596E-4</v>
      </c>
      <c r="K1157" s="7">
        <f t="shared" si="245"/>
        <v>1.9099999999999895E-2</v>
      </c>
      <c r="L1157" s="25">
        <f t="shared" si="246"/>
        <v>5.1181735355592195E-3</v>
      </c>
      <c r="M1157" s="7">
        <f t="shared" ca="1" si="235"/>
        <v>3.7477</v>
      </c>
      <c r="N1157" s="7">
        <f t="shared" ca="1" si="237"/>
        <v>-1.5900000000000247E-2</v>
      </c>
      <c r="O1157" s="7">
        <f t="shared" ca="1" si="238"/>
        <v>2.5281000000000787E-4</v>
      </c>
      <c r="P1157" s="7">
        <f t="shared" ca="1" si="239"/>
        <v>1.5900000000000247E-2</v>
      </c>
      <c r="Q1157" s="25">
        <f t="shared" ca="1" si="240"/>
        <v>4.260678492952529E-3</v>
      </c>
      <c r="R1157" s="26">
        <f t="shared" ca="1" si="236"/>
        <v>-1.5351932696680547E-2</v>
      </c>
      <c r="S1157" s="27">
        <f t="shared" ca="1" si="247"/>
        <v>0</v>
      </c>
    </row>
    <row r="1158" spans="5:19" x14ac:dyDescent="0.3">
      <c r="E1158" s="24">
        <f t="shared" si="241"/>
        <v>1157</v>
      </c>
      <c r="F1158" s="108">
        <v>45145</v>
      </c>
      <c r="G1158" s="109">
        <v>3.7223000000000002</v>
      </c>
      <c r="H1158" s="28">
        <f t="shared" si="242"/>
        <v>3.7317999999999998</v>
      </c>
      <c r="I1158" s="7">
        <f t="shared" si="243"/>
        <v>-9.4999999999996199E-3</v>
      </c>
      <c r="J1158" s="7">
        <f t="shared" si="244"/>
        <v>9.0249999999992775E-5</v>
      </c>
      <c r="K1158" s="7">
        <f t="shared" si="245"/>
        <v>9.4999999999996199E-3</v>
      </c>
      <c r="L1158" s="25">
        <f t="shared" si="246"/>
        <v>2.5521854767212799E-3</v>
      </c>
      <c r="M1158" s="7">
        <f t="shared" ca="1" si="235"/>
        <v>3.7349666666666668</v>
      </c>
      <c r="N1158" s="7">
        <f t="shared" ca="1" si="237"/>
        <v>-1.2666666666666604E-2</v>
      </c>
      <c r="O1158" s="7">
        <f t="shared" ca="1" si="238"/>
        <v>1.6044444444444285E-4</v>
      </c>
      <c r="P1158" s="7">
        <f t="shared" ca="1" si="239"/>
        <v>1.2666666666666604E-2</v>
      </c>
      <c r="Q1158" s="25">
        <f t="shared" ca="1" si="240"/>
        <v>3.4029139689618257E-3</v>
      </c>
      <c r="R1158" s="26">
        <f t="shared" ca="1" si="236"/>
        <v>-1.2118599363346904E-2</v>
      </c>
      <c r="S1158" s="27">
        <f t="shared" ca="1" si="247"/>
        <v>0</v>
      </c>
    </row>
    <row r="1159" spans="5:19" x14ac:dyDescent="0.3">
      <c r="E1159" s="24">
        <f t="shared" si="241"/>
        <v>1158</v>
      </c>
      <c r="F1159" s="108">
        <v>45146</v>
      </c>
      <c r="G1159" s="109">
        <v>3.7223000000000002</v>
      </c>
      <c r="H1159" s="28">
        <f t="shared" si="242"/>
        <v>3.7223000000000002</v>
      </c>
      <c r="I1159" s="7">
        <f t="shared" si="243"/>
        <v>0</v>
      </c>
      <c r="J1159" s="7">
        <f t="shared" si="244"/>
        <v>0</v>
      </c>
      <c r="K1159" s="7">
        <f t="shared" si="245"/>
        <v>0</v>
      </c>
      <c r="L1159" s="25">
        <f t="shared" si="246"/>
        <v>0</v>
      </c>
      <c r="M1159" s="7">
        <f t="shared" ca="1" si="235"/>
        <v>3.7222666666666666</v>
      </c>
      <c r="N1159" s="7">
        <f t="shared" ca="1" si="237"/>
        <v>3.3333333333551707E-5</v>
      </c>
      <c r="O1159" s="7">
        <f t="shared" ca="1" si="238"/>
        <v>1.1111111111256694E-9</v>
      </c>
      <c r="P1159" s="7">
        <f t="shared" ca="1" si="239"/>
        <v>3.3333333333551707E-5</v>
      </c>
      <c r="Q1159" s="25">
        <f t="shared" ca="1" si="240"/>
        <v>8.9550367604845674E-6</v>
      </c>
      <c r="R1159" s="26">
        <f t="shared" ca="1" si="236"/>
        <v>5.8140063665325207E-4</v>
      </c>
      <c r="S1159" s="27">
        <f t="shared" ca="1" si="247"/>
        <v>1</v>
      </c>
    </row>
    <row r="1160" spans="5:19" x14ac:dyDescent="0.3">
      <c r="E1160" s="24">
        <f t="shared" si="241"/>
        <v>1159</v>
      </c>
      <c r="F1160" s="108">
        <v>45147</v>
      </c>
      <c r="G1160" s="109">
        <v>3.7223000000000002</v>
      </c>
      <c r="H1160" s="28">
        <f t="shared" si="242"/>
        <v>3.7223000000000002</v>
      </c>
      <c r="I1160" s="7">
        <f t="shared" si="243"/>
        <v>0</v>
      </c>
      <c r="J1160" s="7">
        <f t="shared" si="244"/>
        <v>0</v>
      </c>
      <c r="K1160" s="7">
        <f t="shared" si="245"/>
        <v>0</v>
      </c>
      <c r="L1160" s="25">
        <f t="shared" si="246"/>
        <v>0</v>
      </c>
      <c r="M1160" s="7">
        <f t="shared" ca="1" si="235"/>
        <v>3.7254666666666671</v>
      </c>
      <c r="N1160" s="7">
        <f t="shared" ca="1" si="237"/>
        <v>-3.166666666666984E-3</v>
      </c>
      <c r="O1160" s="7">
        <f t="shared" ca="1" si="238"/>
        <v>1.0027777777779787E-5</v>
      </c>
      <c r="P1160" s="7">
        <f t="shared" ca="1" si="239"/>
        <v>3.166666666666984E-3</v>
      </c>
      <c r="Q1160" s="25">
        <f t="shared" ca="1" si="240"/>
        <v>8.5072849224054588E-4</v>
      </c>
      <c r="R1160" s="26">
        <f t="shared" ca="1" si="236"/>
        <v>-2.6185993633472838E-3</v>
      </c>
      <c r="S1160" s="27">
        <f t="shared" ca="1" si="247"/>
        <v>1</v>
      </c>
    </row>
    <row r="1161" spans="5:19" x14ac:dyDescent="0.3">
      <c r="E1161" s="24">
        <f t="shared" si="241"/>
        <v>1160</v>
      </c>
      <c r="F1161" s="108">
        <v>45148</v>
      </c>
      <c r="G1161" s="109">
        <v>3.77</v>
      </c>
      <c r="H1161" s="28">
        <f t="shared" si="242"/>
        <v>3.7223000000000002</v>
      </c>
      <c r="I1161" s="7">
        <f t="shared" si="243"/>
        <v>4.7699999999999854E-2</v>
      </c>
      <c r="J1161" s="7">
        <f t="shared" si="244"/>
        <v>2.2752899999999862E-3</v>
      </c>
      <c r="K1161" s="7">
        <f t="shared" si="245"/>
        <v>4.7699999999999854E-2</v>
      </c>
      <c r="L1161" s="25">
        <f t="shared" si="246"/>
        <v>1.2652519893899166E-2</v>
      </c>
      <c r="M1161" s="7">
        <f t="shared" ca="1" si="235"/>
        <v>3.7223000000000002</v>
      </c>
      <c r="N1161" s="7">
        <f t="shared" ca="1" si="237"/>
        <v>4.7699999999999854E-2</v>
      </c>
      <c r="O1161" s="7">
        <f t="shared" ca="1" si="238"/>
        <v>2.2752899999999862E-3</v>
      </c>
      <c r="P1161" s="7">
        <f t="shared" ca="1" si="239"/>
        <v>4.7699999999999854E-2</v>
      </c>
      <c r="Q1161" s="25">
        <f t="shared" ca="1" si="240"/>
        <v>1.2652519893899166E-2</v>
      </c>
      <c r="R1161" s="26">
        <f t="shared" ca="1" si="236"/>
        <v>4.8248067303319556E-2</v>
      </c>
      <c r="S1161" s="27">
        <f t="shared" ca="1" si="247"/>
        <v>1</v>
      </c>
    </row>
    <row r="1162" spans="5:19" x14ac:dyDescent="0.3">
      <c r="E1162" s="24">
        <f t="shared" si="241"/>
        <v>1161</v>
      </c>
      <c r="F1162" s="108">
        <v>45149</v>
      </c>
      <c r="G1162" s="109">
        <v>3.7126999999999999</v>
      </c>
      <c r="H1162" s="28">
        <f t="shared" si="242"/>
        <v>3.77</v>
      </c>
      <c r="I1162" s="7">
        <f t="shared" si="243"/>
        <v>-5.7300000000000129E-2</v>
      </c>
      <c r="J1162" s="7">
        <f t="shared" si="244"/>
        <v>3.2832900000000147E-3</v>
      </c>
      <c r="K1162" s="7">
        <f t="shared" si="245"/>
        <v>5.7300000000000129E-2</v>
      </c>
      <c r="L1162" s="25">
        <f t="shared" si="246"/>
        <v>1.5433511999353606E-2</v>
      </c>
      <c r="M1162" s="7">
        <f t="shared" ca="1" si="235"/>
        <v>3.7382000000000004</v>
      </c>
      <c r="N1162" s="7">
        <f t="shared" ca="1" si="237"/>
        <v>-2.5500000000000522E-2</v>
      </c>
      <c r="O1162" s="7">
        <f t="shared" ca="1" si="238"/>
        <v>6.5025000000002667E-4</v>
      </c>
      <c r="P1162" s="7">
        <f t="shared" ca="1" si="239"/>
        <v>2.5500000000000522E-2</v>
      </c>
      <c r="Q1162" s="25">
        <f t="shared" ca="1" si="240"/>
        <v>6.8683168583512063E-3</v>
      </c>
      <c r="R1162" s="26">
        <f t="shared" ca="1" si="236"/>
        <v>-2.495193269668082E-2</v>
      </c>
      <c r="S1162" s="27">
        <f t="shared" ca="1" si="247"/>
        <v>1</v>
      </c>
    </row>
    <row r="1163" spans="5:19" x14ac:dyDescent="0.3">
      <c r="E1163" s="24">
        <f t="shared" si="241"/>
        <v>1162</v>
      </c>
      <c r="F1163" s="108">
        <v>45152</v>
      </c>
      <c r="G1163" s="109">
        <v>3.6936</v>
      </c>
      <c r="H1163" s="28">
        <f t="shared" si="242"/>
        <v>3.7126999999999999</v>
      </c>
      <c r="I1163" s="7">
        <f t="shared" si="243"/>
        <v>-1.9099999999999895E-2</v>
      </c>
      <c r="J1163" s="7">
        <f t="shared" si="244"/>
        <v>3.6480999999999596E-4</v>
      </c>
      <c r="K1163" s="7">
        <f t="shared" si="245"/>
        <v>1.9099999999999895E-2</v>
      </c>
      <c r="L1163" s="25">
        <f t="shared" si="246"/>
        <v>5.1711067792938855E-3</v>
      </c>
      <c r="M1163" s="7">
        <f t="shared" ca="1" si="235"/>
        <v>3.7349999999999999</v>
      </c>
      <c r="N1163" s="7">
        <f t="shared" ca="1" si="237"/>
        <v>-4.1399999999999881E-2</v>
      </c>
      <c r="O1163" s="7">
        <f t="shared" ca="1" si="238"/>
        <v>1.7139599999999901E-3</v>
      </c>
      <c r="P1163" s="7">
        <f t="shared" ca="1" si="239"/>
        <v>4.1399999999999881E-2</v>
      </c>
      <c r="Q1163" s="25">
        <f t="shared" ca="1" si="240"/>
        <v>1.120857699805065E-2</v>
      </c>
      <c r="R1163" s="26">
        <f t="shared" ca="1" si="236"/>
        <v>-4.0851932696680179E-2</v>
      </c>
      <c r="S1163" s="27">
        <f t="shared" ca="1" si="247"/>
        <v>0</v>
      </c>
    </row>
    <row r="1164" spans="5:19" x14ac:dyDescent="0.3">
      <c r="E1164" s="24">
        <f t="shared" si="241"/>
        <v>1163</v>
      </c>
      <c r="F1164" s="108">
        <v>45153</v>
      </c>
      <c r="G1164" s="109">
        <v>3.6267999999999998</v>
      </c>
      <c r="H1164" s="28">
        <f t="shared" si="242"/>
        <v>3.6936</v>
      </c>
      <c r="I1164" s="7">
        <f t="shared" si="243"/>
        <v>-6.6800000000000193E-2</v>
      </c>
      <c r="J1164" s="7">
        <f t="shared" si="244"/>
        <v>4.4622400000000262E-3</v>
      </c>
      <c r="K1164" s="7">
        <f t="shared" si="245"/>
        <v>6.6800000000000193E-2</v>
      </c>
      <c r="L1164" s="25">
        <f t="shared" si="246"/>
        <v>1.841844049851114E-2</v>
      </c>
      <c r="M1164" s="7">
        <f t="shared" ca="1" si="235"/>
        <v>3.7254333333333332</v>
      </c>
      <c r="N1164" s="7">
        <f t="shared" ca="1" si="237"/>
        <v>-9.8633333333333351E-2</v>
      </c>
      <c r="O1164" s="7">
        <f t="shared" ca="1" si="238"/>
        <v>9.728534444444447E-3</v>
      </c>
      <c r="P1164" s="7">
        <f t="shared" ca="1" si="239"/>
        <v>9.8633333333333351E-2</v>
      </c>
      <c r="Q1164" s="25">
        <f t="shared" ca="1" si="240"/>
        <v>2.7195691334877401E-2</v>
      </c>
      <c r="R1164" s="26">
        <f t="shared" ca="1" si="236"/>
        <v>-9.8085266030013649E-2</v>
      </c>
      <c r="S1164" s="27">
        <f t="shared" ca="1" si="247"/>
        <v>0</v>
      </c>
    </row>
    <row r="1165" spans="5:19" x14ac:dyDescent="0.3">
      <c r="E1165" s="24">
        <f t="shared" si="241"/>
        <v>1164</v>
      </c>
      <c r="F1165" s="108">
        <v>45154</v>
      </c>
      <c r="G1165" s="109">
        <v>3.5886</v>
      </c>
      <c r="H1165" s="28">
        <f t="shared" si="242"/>
        <v>3.6267999999999998</v>
      </c>
      <c r="I1165" s="7">
        <f t="shared" si="243"/>
        <v>-3.819999999999979E-2</v>
      </c>
      <c r="J1165" s="7">
        <f t="shared" si="244"/>
        <v>1.4592399999999838E-3</v>
      </c>
      <c r="K1165" s="7">
        <f t="shared" si="245"/>
        <v>3.819999999999979E-2</v>
      </c>
      <c r="L1165" s="25">
        <f t="shared" si="246"/>
        <v>1.0644819706849409E-2</v>
      </c>
      <c r="M1165" s="7">
        <f t="shared" ca="1" si="235"/>
        <v>3.6776999999999997</v>
      </c>
      <c r="N1165" s="7">
        <f t="shared" ca="1" si="237"/>
        <v>-8.9099999999999735E-2</v>
      </c>
      <c r="O1165" s="7">
        <f t="shared" ca="1" si="238"/>
        <v>7.9388099999999524E-3</v>
      </c>
      <c r="P1165" s="7">
        <f t="shared" ca="1" si="239"/>
        <v>8.9099999999999735E-2</v>
      </c>
      <c r="Q1165" s="25">
        <f t="shared" ca="1" si="240"/>
        <v>2.4828623975923683E-2</v>
      </c>
      <c r="R1165" s="26">
        <f t="shared" ca="1" si="236"/>
        <v>-8.8551932696680033E-2</v>
      </c>
      <c r="S1165" s="27">
        <f t="shared" ca="1" si="247"/>
        <v>0</v>
      </c>
    </row>
    <row r="1166" spans="5:19" x14ac:dyDescent="0.3">
      <c r="E1166" s="24">
        <f t="shared" si="241"/>
        <v>1165</v>
      </c>
      <c r="F1166" s="108">
        <v>45155</v>
      </c>
      <c r="G1166" s="109">
        <v>3.5981999999999998</v>
      </c>
      <c r="H1166" s="28">
        <f t="shared" si="242"/>
        <v>3.5886</v>
      </c>
      <c r="I1166" s="7">
        <f t="shared" si="243"/>
        <v>9.5999999999998309E-3</v>
      </c>
      <c r="J1166" s="7">
        <f t="shared" si="244"/>
        <v>9.2159999999996759E-5</v>
      </c>
      <c r="K1166" s="7">
        <f t="shared" si="245"/>
        <v>9.5999999999998309E-3</v>
      </c>
      <c r="L1166" s="25">
        <f t="shared" si="246"/>
        <v>2.6680006670001199E-3</v>
      </c>
      <c r="M1166" s="7">
        <f t="shared" ca="1" si="235"/>
        <v>3.636333333333333</v>
      </c>
      <c r="N1166" s="7">
        <f t="shared" ca="1" si="237"/>
        <v>-3.813333333333313E-2</v>
      </c>
      <c r="O1166" s="7">
        <f t="shared" ca="1" si="238"/>
        <v>1.4541511111110957E-3</v>
      </c>
      <c r="P1166" s="7">
        <f t="shared" ca="1" si="239"/>
        <v>3.813333333333313E-2</v>
      </c>
      <c r="Q1166" s="25">
        <f t="shared" ca="1" si="240"/>
        <v>1.0597891538361718E-2</v>
      </c>
      <c r="R1166" s="26">
        <f t="shared" ca="1" si="236"/>
        <v>-3.7585266030013428E-2</v>
      </c>
      <c r="S1166" s="27">
        <f t="shared" ca="1" si="247"/>
        <v>0</v>
      </c>
    </row>
    <row r="1167" spans="5:19" x14ac:dyDescent="0.3">
      <c r="E1167" s="24">
        <f t="shared" si="241"/>
        <v>1166</v>
      </c>
      <c r="F1167" s="108">
        <v>45156</v>
      </c>
      <c r="G1167" s="109">
        <v>3.6364000000000001</v>
      </c>
      <c r="H1167" s="28">
        <f t="shared" si="242"/>
        <v>3.5981999999999998</v>
      </c>
      <c r="I1167" s="7">
        <f t="shared" si="243"/>
        <v>3.8200000000000234E-2</v>
      </c>
      <c r="J1167" s="7">
        <f t="shared" si="244"/>
        <v>1.4592400000000179E-3</v>
      </c>
      <c r="K1167" s="7">
        <f t="shared" si="245"/>
        <v>3.8200000000000234E-2</v>
      </c>
      <c r="L1167" s="25">
        <f t="shared" si="246"/>
        <v>1.0504894951050553E-2</v>
      </c>
      <c r="M1167" s="7">
        <f t="shared" ca="1" si="235"/>
        <v>3.6045333333333329</v>
      </c>
      <c r="N1167" s="7">
        <f t="shared" ca="1" si="237"/>
        <v>3.1866666666667154E-2</v>
      </c>
      <c r="O1167" s="7">
        <f t="shared" ca="1" si="238"/>
        <v>1.0154844444444755E-3</v>
      </c>
      <c r="P1167" s="7">
        <f t="shared" ca="1" si="239"/>
        <v>3.1866666666667154E-2</v>
      </c>
      <c r="Q1167" s="25">
        <f t="shared" ca="1" si="240"/>
        <v>8.7632457008764587E-3</v>
      </c>
      <c r="R1167" s="26">
        <f t="shared" ca="1" si="236"/>
        <v>3.2414733969986856E-2</v>
      </c>
      <c r="S1167" s="27">
        <f t="shared" ca="1" si="247"/>
        <v>1</v>
      </c>
    </row>
    <row r="1168" spans="5:19" x14ac:dyDescent="0.3">
      <c r="E1168" s="24">
        <f t="shared" si="241"/>
        <v>1167</v>
      </c>
      <c r="F1168" s="108">
        <v>45159</v>
      </c>
      <c r="G1168" s="109">
        <v>3.6364000000000001</v>
      </c>
      <c r="H1168" s="28">
        <f t="shared" si="242"/>
        <v>3.6364000000000001</v>
      </c>
      <c r="I1168" s="7">
        <f t="shared" si="243"/>
        <v>0</v>
      </c>
      <c r="J1168" s="7">
        <f t="shared" si="244"/>
        <v>0</v>
      </c>
      <c r="K1168" s="7">
        <f t="shared" si="245"/>
        <v>0</v>
      </c>
      <c r="L1168" s="25">
        <f t="shared" si="246"/>
        <v>0</v>
      </c>
      <c r="M1168" s="7">
        <f t="shared" ca="1" si="235"/>
        <v>3.6077333333333335</v>
      </c>
      <c r="N1168" s="7">
        <f t="shared" ca="1" si="237"/>
        <v>2.8666666666666618E-2</v>
      </c>
      <c r="O1168" s="7">
        <f t="shared" ca="1" si="238"/>
        <v>8.2177777777777501E-4</v>
      </c>
      <c r="P1168" s="7">
        <f t="shared" ca="1" si="239"/>
        <v>2.8666666666666618E-2</v>
      </c>
      <c r="Q1168" s="25">
        <f t="shared" ca="1" si="240"/>
        <v>7.8832545007883111E-3</v>
      </c>
      <c r="R1168" s="26">
        <f t="shared" ca="1" si="236"/>
        <v>2.921473396998632E-2</v>
      </c>
      <c r="S1168" s="27">
        <f t="shared" ca="1" si="247"/>
        <v>0</v>
      </c>
    </row>
    <row r="1169" spans="5:19" x14ac:dyDescent="0.3">
      <c r="E1169" s="24">
        <f t="shared" si="241"/>
        <v>1168</v>
      </c>
      <c r="F1169" s="108">
        <v>45160</v>
      </c>
      <c r="G1169" s="109">
        <v>3.6267999999999998</v>
      </c>
      <c r="H1169" s="28">
        <f t="shared" si="242"/>
        <v>3.6364000000000001</v>
      </c>
      <c r="I1169" s="7">
        <f t="shared" si="243"/>
        <v>-9.600000000000275E-3</v>
      </c>
      <c r="J1169" s="7">
        <f t="shared" si="244"/>
        <v>9.2160000000005284E-5</v>
      </c>
      <c r="K1169" s="7">
        <f t="shared" si="245"/>
        <v>9.600000000000275E-3</v>
      </c>
      <c r="L1169" s="25">
        <f t="shared" si="246"/>
        <v>2.6469615087681359E-3</v>
      </c>
      <c r="M1169" s="7">
        <f t="shared" ca="1" si="235"/>
        <v>3.6236666666666668</v>
      </c>
      <c r="N1169" s="7">
        <f t="shared" ca="1" si="237"/>
        <v>3.1333333333329882E-3</v>
      </c>
      <c r="O1169" s="7">
        <f t="shared" ca="1" si="238"/>
        <v>9.8177777777756149E-6</v>
      </c>
      <c r="P1169" s="7">
        <f t="shared" ca="1" si="239"/>
        <v>3.1333333333329882E-3</v>
      </c>
      <c r="Q1169" s="25">
        <f t="shared" ca="1" si="240"/>
        <v>8.6393882577836894E-4</v>
      </c>
      <c r="R1169" s="26">
        <f t="shared" ca="1" si="236"/>
        <v>3.6814006366526885E-3</v>
      </c>
      <c r="S1169" s="27">
        <f t="shared" ca="1" si="247"/>
        <v>0</v>
      </c>
    </row>
    <row r="1170" spans="5:19" x14ac:dyDescent="0.3">
      <c r="E1170" s="24">
        <f t="shared" si="241"/>
        <v>1169</v>
      </c>
      <c r="F1170" s="108">
        <v>45161</v>
      </c>
      <c r="G1170" s="109">
        <v>3.6554000000000002</v>
      </c>
      <c r="H1170" s="28">
        <f t="shared" si="242"/>
        <v>3.6267999999999998</v>
      </c>
      <c r="I1170" s="7">
        <f t="shared" si="243"/>
        <v>2.8600000000000403E-2</v>
      </c>
      <c r="J1170" s="7">
        <f t="shared" si="244"/>
        <v>8.1796000000002305E-4</v>
      </c>
      <c r="K1170" s="7">
        <f t="shared" si="245"/>
        <v>2.8600000000000403E-2</v>
      </c>
      <c r="L1170" s="25">
        <f t="shared" si="246"/>
        <v>7.8240411446080863E-3</v>
      </c>
      <c r="M1170" s="7">
        <f t="shared" ca="1" si="235"/>
        <v>3.6332</v>
      </c>
      <c r="N1170" s="7">
        <f t="shared" ca="1" si="237"/>
        <v>2.220000000000022E-2</v>
      </c>
      <c r="O1170" s="7">
        <f t="shared" ca="1" si="238"/>
        <v>4.9284000000000979E-4</v>
      </c>
      <c r="P1170" s="7">
        <f t="shared" ca="1" si="239"/>
        <v>2.220000000000022E-2</v>
      </c>
      <c r="Q1170" s="25">
        <f t="shared" ca="1" si="240"/>
        <v>6.0732067625978601E-3</v>
      </c>
      <c r="R1170" s="26">
        <f t="shared" ca="1" si="236"/>
        <v>2.2748067303319922E-2</v>
      </c>
      <c r="S1170" s="27">
        <f t="shared" ca="1" si="247"/>
        <v>0</v>
      </c>
    </row>
    <row r="1171" spans="5:19" x14ac:dyDescent="0.3">
      <c r="E1171" s="24">
        <f t="shared" si="241"/>
        <v>1170</v>
      </c>
      <c r="F1171" s="108">
        <v>45162</v>
      </c>
      <c r="G1171" s="109">
        <v>3.5981999999999998</v>
      </c>
      <c r="H1171" s="28">
        <f t="shared" si="242"/>
        <v>3.6554000000000002</v>
      </c>
      <c r="I1171" s="7">
        <f t="shared" si="243"/>
        <v>-5.7200000000000362E-2</v>
      </c>
      <c r="J1171" s="7">
        <f t="shared" si="244"/>
        <v>3.2718400000000415E-3</v>
      </c>
      <c r="K1171" s="7">
        <f t="shared" si="245"/>
        <v>5.7200000000000362E-2</v>
      </c>
      <c r="L1171" s="25">
        <f t="shared" si="246"/>
        <v>1.5896837307542763E-2</v>
      </c>
      <c r="M1171" s="7">
        <f t="shared" ca="1" si="235"/>
        <v>3.6395333333333331</v>
      </c>
      <c r="N1171" s="7">
        <f t="shared" ca="1" si="237"/>
        <v>-4.1333333333333222E-2</v>
      </c>
      <c r="O1171" s="7">
        <f t="shared" ca="1" si="238"/>
        <v>1.7084444444444352E-3</v>
      </c>
      <c r="P1171" s="7">
        <f t="shared" ca="1" si="239"/>
        <v>4.1333333333333222E-2</v>
      </c>
      <c r="Q1171" s="25">
        <f t="shared" ca="1" si="240"/>
        <v>1.1487225094028466E-2</v>
      </c>
      <c r="R1171" s="26">
        <f t="shared" ca="1" si="236"/>
        <v>-4.078526603001352E-2</v>
      </c>
      <c r="S1171" s="27">
        <f t="shared" ca="1" si="247"/>
        <v>1</v>
      </c>
    </row>
    <row r="1172" spans="5:19" x14ac:dyDescent="0.3">
      <c r="E1172" s="24">
        <f t="shared" si="241"/>
        <v>1171</v>
      </c>
      <c r="F1172" s="108">
        <v>45163</v>
      </c>
      <c r="G1172" s="109">
        <v>3.6267999999999998</v>
      </c>
      <c r="H1172" s="28">
        <f t="shared" si="242"/>
        <v>3.5981999999999998</v>
      </c>
      <c r="I1172" s="7">
        <f t="shared" si="243"/>
        <v>2.8599999999999959E-2</v>
      </c>
      <c r="J1172" s="7">
        <f t="shared" si="244"/>
        <v>8.1795999999999768E-4</v>
      </c>
      <c r="K1172" s="7">
        <f t="shared" si="245"/>
        <v>2.8599999999999959E-2</v>
      </c>
      <c r="L1172" s="25">
        <f t="shared" si="246"/>
        <v>7.8857394948715007E-3</v>
      </c>
      <c r="M1172" s="7">
        <f t="shared" ca="1" si="235"/>
        <v>3.6267999999999998</v>
      </c>
      <c r="N1172" s="7">
        <f t="shared" ca="1" si="237"/>
        <v>0</v>
      </c>
      <c r="O1172" s="7">
        <f t="shared" ca="1" si="238"/>
        <v>0</v>
      </c>
      <c r="P1172" s="7">
        <f t="shared" ca="1" si="239"/>
        <v>0</v>
      </c>
      <c r="Q1172" s="25">
        <f t="shared" ca="1" si="240"/>
        <v>0</v>
      </c>
      <c r="R1172" s="26">
        <f t="shared" ca="1" si="236"/>
        <v>5.4806730331970037E-4</v>
      </c>
      <c r="S1172" s="27">
        <f t="shared" ca="1" si="247"/>
        <v>0</v>
      </c>
    </row>
    <row r="1173" spans="5:19" x14ac:dyDescent="0.3">
      <c r="E1173" s="24">
        <f t="shared" si="241"/>
        <v>1172</v>
      </c>
      <c r="F1173" s="108">
        <v>45166</v>
      </c>
      <c r="G1173" s="109">
        <v>3.6745000000000001</v>
      </c>
      <c r="H1173" s="28">
        <f t="shared" si="242"/>
        <v>3.6267999999999998</v>
      </c>
      <c r="I1173" s="7">
        <f t="shared" si="243"/>
        <v>4.7700000000000298E-2</v>
      </c>
      <c r="J1173" s="7">
        <f t="shared" si="244"/>
        <v>2.2752900000000283E-3</v>
      </c>
      <c r="K1173" s="7">
        <f t="shared" si="245"/>
        <v>4.7700000000000298E-2</v>
      </c>
      <c r="L1173" s="25">
        <f t="shared" si="246"/>
        <v>1.298135800789231E-2</v>
      </c>
      <c r="M1173" s="7">
        <f t="shared" ca="1" si="235"/>
        <v>3.6267999999999998</v>
      </c>
      <c r="N1173" s="7">
        <f t="shared" ca="1" si="237"/>
        <v>4.7700000000000298E-2</v>
      </c>
      <c r="O1173" s="7">
        <f t="shared" ca="1" si="238"/>
        <v>2.2752900000000283E-3</v>
      </c>
      <c r="P1173" s="7">
        <f t="shared" ca="1" si="239"/>
        <v>4.7700000000000298E-2</v>
      </c>
      <c r="Q1173" s="25">
        <f t="shared" ca="1" si="240"/>
        <v>1.298135800789231E-2</v>
      </c>
      <c r="R1173" s="26">
        <f t="shared" ca="1" si="236"/>
        <v>4.824806730332E-2</v>
      </c>
      <c r="S1173" s="27">
        <f t="shared" ca="1" si="247"/>
        <v>0</v>
      </c>
    </row>
    <row r="1174" spans="5:19" x14ac:dyDescent="0.3">
      <c r="E1174" s="24">
        <f t="shared" si="241"/>
        <v>1173</v>
      </c>
      <c r="F1174" s="108">
        <v>45167</v>
      </c>
      <c r="G1174" s="109">
        <v>3.77</v>
      </c>
      <c r="H1174" s="28">
        <f t="shared" si="242"/>
        <v>3.6745000000000001</v>
      </c>
      <c r="I1174" s="7">
        <f t="shared" si="243"/>
        <v>9.5499999999999918E-2</v>
      </c>
      <c r="J1174" s="7">
        <f t="shared" si="244"/>
        <v>9.1202499999999843E-3</v>
      </c>
      <c r="K1174" s="7">
        <f t="shared" si="245"/>
        <v>9.5499999999999918E-2</v>
      </c>
      <c r="L1174" s="25">
        <f t="shared" si="246"/>
        <v>2.533156498673738E-2</v>
      </c>
      <c r="M1174" s="7">
        <f t="shared" ca="1" si="235"/>
        <v>3.6331666666666664</v>
      </c>
      <c r="N1174" s="7">
        <f t="shared" ca="1" si="237"/>
        <v>0.13683333333333358</v>
      </c>
      <c r="O1174" s="7">
        <f t="shared" ca="1" si="238"/>
        <v>1.872336111111118E-2</v>
      </c>
      <c r="P1174" s="7">
        <f t="shared" ca="1" si="239"/>
        <v>0.13683333333333358</v>
      </c>
      <c r="Q1174" s="25">
        <f t="shared" ca="1" si="240"/>
        <v>3.6295313881520845E-2</v>
      </c>
      <c r="R1174" s="26">
        <f t="shared" ca="1" si="236"/>
        <v>0.13738140063665327</v>
      </c>
      <c r="S1174" s="27">
        <f t="shared" ca="1" si="247"/>
        <v>0</v>
      </c>
    </row>
    <row r="1175" spans="5:19" x14ac:dyDescent="0.3">
      <c r="E1175" s="24">
        <f t="shared" si="241"/>
        <v>1174</v>
      </c>
      <c r="F1175" s="108">
        <v>45168</v>
      </c>
      <c r="G1175" s="109">
        <v>3.7986</v>
      </c>
      <c r="H1175" s="28">
        <f t="shared" si="242"/>
        <v>3.77</v>
      </c>
      <c r="I1175" s="7">
        <f t="shared" si="243"/>
        <v>2.8599999999999959E-2</v>
      </c>
      <c r="J1175" s="7">
        <f t="shared" si="244"/>
        <v>8.1795999999999768E-4</v>
      </c>
      <c r="K1175" s="7">
        <f t="shared" si="245"/>
        <v>2.8599999999999959E-2</v>
      </c>
      <c r="L1175" s="25">
        <f t="shared" si="246"/>
        <v>7.5290896646132682E-3</v>
      </c>
      <c r="M1175" s="7">
        <f t="shared" ca="1" si="235"/>
        <v>3.690433333333333</v>
      </c>
      <c r="N1175" s="7">
        <f t="shared" ca="1" si="237"/>
        <v>0.10816666666666697</v>
      </c>
      <c r="O1175" s="7">
        <f t="shared" ca="1" si="238"/>
        <v>1.1700027777777842E-2</v>
      </c>
      <c r="P1175" s="7">
        <f t="shared" ca="1" si="239"/>
        <v>0.10816666666666697</v>
      </c>
      <c r="Q1175" s="25">
        <f t="shared" ca="1" si="240"/>
        <v>2.8475403218729788E-2</v>
      </c>
      <c r="R1175" s="26">
        <f t="shared" ca="1" si="236"/>
        <v>0.10871473396998667</v>
      </c>
      <c r="S1175" s="27">
        <f t="shared" ca="1" si="247"/>
        <v>0</v>
      </c>
    </row>
    <row r="1176" spans="5:19" x14ac:dyDescent="0.3">
      <c r="E1176" s="24">
        <f t="shared" si="241"/>
        <v>1175</v>
      </c>
      <c r="F1176" s="108">
        <v>45169</v>
      </c>
      <c r="G1176" s="109">
        <v>3.8081999999999998</v>
      </c>
      <c r="H1176" s="28">
        <f t="shared" si="242"/>
        <v>3.7986</v>
      </c>
      <c r="I1176" s="7">
        <f t="shared" si="243"/>
        <v>9.5999999999998309E-3</v>
      </c>
      <c r="J1176" s="7">
        <f t="shared" si="244"/>
        <v>9.2159999999996759E-5</v>
      </c>
      <c r="K1176" s="7">
        <f t="shared" si="245"/>
        <v>9.5999999999998309E-3</v>
      </c>
      <c r="L1176" s="25">
        <f t="shared" si="246"/>
        <v>2.5208760044114886E-3</v>
      </c>
      <c r="M1176" s="7">
        <f t="shared" ca="1" si="235"/>
        <v>3.7477</v>
      </c>
      <c r="N1176" s="7">
        <f t="shared" ca="1" si="237"/>
        <v>6.0499999999999776E-2</v>
      </c>
      <c r="O1176" s="7">
        <f t="shared" ca="1" si="238"/>
        <v>3.660249999999973E-3</v>
      </c>
      <c r="P1176" s="7">
        <f t="shared" ca="1" si="239"/>
        <v>6.0499999999999776E-2</v>
      </c>
      <c r="Q1176" s="25">
        <f t="shared" ca="1" si="240"/>
        <v>1.588677065280179E-2</v>
      </c>
      <c r="R1176" s="26">
        <f t="shared" ca="1" si="236"/>
        <v>6.1048067303319478E-2</v>
      </c>
      <c r="S1176" s="27">
        <f t="shared" ca="1" si="247"/>
        <v>0</v>
      </c>
    </row>
    <row r="1177" spans="5:19" x14ac:dyDescent="0.3">
      <c r="E1177" s="24">
        <f t="shared" si="241"/>
        <v>1176</v>
      </c>
      <c r="F1177" s="108">
        <v>45170</v>
      </c>
      <c r="G1177" s="109">
        <v>3.8081999999999998</v>
      </c>
      <c r="H1177" s="28">
        <f t="shared" si="242"/>
        <v>3.8081999999999998</v>
      </c>
      <c r="I1177" s="7">
        <f t="shared" si="243"/>
        <v>0</v>
      </c>
      <c r="J1177" s="7">
        <f t="shared" si="244"/>
        <v>0</v>
      </c>
      <c r="K1177" s="7">
        <f t="shared" si="245"/>
        <v>0</v>
      </c>
      <c r="L1177" s="25">
        <f t="shared" si="246"/>
        <v>0</v>
      </c>
      <c r="M1177" s="7">
        <f t="shared" ca="1" si="235"/>
        <v>3.7922666666666665</v>
      </c>
      <c r="N1177" s="7">
        <f t="shared" ca="1" si="237"/>
        <v>1.5933333333333355E-2</v>
      </c>
      <c r="O1177" s="7">
        <f t="shared" ca="1" si="238"/>
        <v>2.5387111111111182E-4</v>
      </c>
      <c r="P1177" s="7">
        <f t="shared" ca="1" si="239"/>
        <v>1.5933333333333355E-2</v>
      </c>
      <c r="Q1177" s="25">
        <f t="shared" ca="1" si="240"/>
        <v>4.183953923988592E-3</v>
      </c>
      <c r="R1177" s="26">
        <f t="shared" ca="1" si="236"/>
        <v>1.6481400636653057E-2</v>
      </c>
      <c r="S1177" s="27">
        <f t="shared" ca="1" si="247"/>
        <v>0</v>
      </c>
    </row>
    <row r="1178" spans="5:19" x14ac:dyDescent="0.3">
      <c r="E1178" s="24">
        <f t="shared" si="241"/>
        <v>1177</v>
      </c>
      <c r="F1178" s="108">
        <v>45174</v>
      </c>
      <c r="G1178" s="109">
        <v>3.8176999999999999</v>
      </c>
      <c r="H1178" s="28">
        <f t="shared" si="242"/>
        <v>3.8081999999999998</v>
      </c>
      <c r="I1178" s="7">
        <f t="shared" si="243"/>
        <v>9.5000000000000639E-3</v>
      </c>
      <c r="J1178" s="7">
        <f t="shared" si="244"/>
        <v>9.0250000000001218E-5</v>
      </c>
      <c r="K1178" s="7">
        <f t="shared" si="245"/>
        <v>9.5000000000000639E-3</v>
      </c>
      <c r="L1178" s="25">
        <f t="shared" si="246"/>
        <v>2.4884092516436768E-3</v>
      </c>
      <c r="M1178" s="7">
        <f t="shared" ca="1" si="235"/>
        <v>3.8049999999999997</v>
      </c>
      <c r="N1178" s="7">
        <f t="shared" ca="1" si="237"/>
        <v>1.2700000000000156E-2</v>
      </c>
      <c r="O1178" s="7">
        <f t="shared" ca="1" si="238"/>
        <v>1.6129000000000395E-4</v>
      </c>
      <c r="P1178" s="7">
        <f t="shared" ca="1" si="239"/>
        <v>1.2700000000000156E-2</v>
      </c>
      <c r="Q1178" s="25">
        <f t="shared" ca="1" si="240"/>
        <v>3.3266102627236703E-3</v>
      </c>
      <c r="R1178" s="26">
        <f t="shared" ca="1" si="236"/>
        <v>1.3248067303319856E-2</v>
      </c>
      <c r="S1178" s="27">
        <f t="shared" ca="1" si="247"/>
        <v>0</v>
      </c>
    </row>
    <row r="1179" spans="5:19" x14ac:dyDescent="0.3">
      <c r="E1179" s="24">
        <f t="shared" si="241"/>
        <v>1178</v>
      </c>
      <c r="F1179" s="108">
        <v>45175</v>
      </c>
      <c r="G1179" s="109">
        <v>3.8654000000000002</v>
      </c>
      <c r="H1179" s="28">
        <f t="shared" si="242"/>
        <v>3.8176999999999999</v>
      </c>
      <c r="I1179" s="7">
        <f t="shared" si="243"/>
        <v>4.7700000000000298E-2</v>
      </c>
      <c r="J1179" s="7">
        <f t="shared" si="244"/>
        <v>2.2752900000000283E-3</v>
      </c>
      <c r="K1179" s="7">
        <f t="shared" si="245"/>
        <v>4.7700000000000298E-2</v>
      </c>
      <c r="L1179" s="25">
        <f t="shared" si="246"/>
        <v>1.2340249392042297E-2</v>
      </c>
      <c r="M1179" s="7">
        <f t="shared" ca="1" si="235"/>
        <v>3.8113666666666663</v>
      </c>
      <c r="N1179" s="7">
        <f t="shared" ca="1" si="237"/>
        <v>5.4033333333333822E-2</v>
      </c>
      <c r="O1179" s="7">
        <f t="shared" ca="1" si="238"/>
        <v>2.9196011111111641E-3</v>
      </c>
      <c r="P1179" s="7">
        <f t="shared" ca="1" si="239"/>
        <v>5.4033333333333822E-2</v>
      </c>
      <c r="Q1179" s="25">
        <f t="shared" ca="1" si="240"/>
        <v>1.3978717165968288E-2</v>
      </c>
      <c r="R1179" s="26">
        <f t="shared" ca="1" si="236"/>
        <v>5.4581400636653524E-2</v>
      </c>
      <c r="S1179" s="27">
        <f t="shared" ca="1" si="247"/>
        <v>0</v>
      </c>
    </row>
    <row r="1180" spans="5:19" x14ac:dyDescent="0.3">
      <c r="E1180" s="24">
        <f t="shared" si="241"/>
        <v>1179</v>
      </c>
      <c r="F1180" s="108">
        <v>45176</v>
      </c>
      <c r="G1180" s="109">
        <v>3.8845000000000001</v>
      </c>
      <c r="H1180" s="28">
        <f t="shared" si="242"/>
        <v>3.8654000000000002</v>
      </c>
      <c r="I1180" s="7">
        <f t="shared" si="243"/>
        <v>1.9099999999999895E-2</v>
      </c>
      <c r="J1180" s="7">
        <f t="shared" si="244"/>
        <v>3.6480999999999596E-4</v>
      </c>
      <c r="K1180" s="7">
        <f t="shared" si="245"/>
        <v>1.9099999999999895E-2</v>
      </c>
      <c r="L1180" s="25">
        <f t="shared" si="246"/>
        <v>4.9169777320118152E-3</v>
      </c>
      <c r="M1180" s="7">
        <f t="shared" ca="1" si="235"/>
        <v>3.8304333333333331</v>
      </c>
      <c r="N1180" s="7">
        <f t="shared" ca="1" si="237"/>
        <v>5.4066666666666929E-2</v>
      </c>
      <c r="O1180" s="7">
        <f t="shared" ca="1" si="238"/>
        <v>2.923204444444473E-3</v>
      </c>
      <c r="P1180" s="7">
        <f t="shared" ca="1" si="239"/>
        <v>5.4066666666666929E-2</v>
      </c>
      <c r="Q1180" s="25">
        <f t="shared" ca="1" si="240"/>
        <v>1.3918565237911424E-2</v>
      </c>
      <c r="R1180" s="26">
        <f t="shared" ca="1" si="236"/>
        <v>5.4614733969986631E-2</v>
      </c>
      <c r="S1180" s="27">
        <f t="shared" ca="1" si="247"/>
        <v>0</v>
      </c>
    </row>
    <row r="1181" spans="5:19" x14ac:dyDescent="0.3">
      <c r="E1181" s="24">
        <f t="shared" si="241"/>
        <v>1180</v>
      </c>
      <c r="F1181" s="108">
        <v>45177</v>
      </c>
      <c r="G1181" s="109">
        <v>3.8559000000000001</v>
      </c>
      <c r="H1181" s="28">
        <f t="shared" si="242"/>
        <v>3.8845000000000001</v>
      </c>
      <c r="I1181" s="7">
        <f t="shared" si="243"/>
        <v>-2.8599999999999959E-2</v>
      </c>
      <c r="J1181" s="7">
        <f t="shared" si="244"/>
        <v>8.1795999999999768E-4</v>
      </c>
      <c r="K1181" s="7">
        <f t="shared" si="245"/>
        <v>2.8599999999999959E-2</v>
      </c>
      <c r="L1181" s="25">
        <f t="shared" si="246"/>
        <v>7.417204803029113E-3</v>
      </c>
      <c r="M1181" s="7">
        <f t="shared" ca="1" si="235"/>
        <v>3.8558666666666661</v>
      </c>
      <c r="N1181" s="7">
        <f t="shared" ca="1" si="237"/>
        <v>3.3333333333995796E-5</v>
      </c>
      <c r="O1181" s="7">
        <f t="shared" ca="1" si="238"/>
        <v>1.1111111111552753E-9</v>
      </c>
      <c r="P1181" s="7">
        <f t="shared" ca="1" si="239"/>
        <v>3.3333333333995796E-5</v>
      </c>
      <c r="Q1181" s="25">
        <f t="shared" ca="1" si="240"/>
        <v>8.6447608428630917E-6</v>
      </c>
      <c r="R1181" s="26">
        <f t="shared" ca="1" si="236"/>
        <v>5.8140063665369616E-4</v>
      </c>
      <c r="S1181" s="27">
        <f t="shared" ca="1" si="247"/>
        <v>0</v>
      </c>
    </row>
    <row r="1182" spans="5:19" x14ac:dyDescent="0.3">
      <c r="E1182" s="24">
        <f t="shared" si="241"/>
        <v>1181</v>
      </c>
      <c r="F1182" s="108">
        <v>45180</v>
      </c>
      <c r="G1182" s="109">
        <v>3.8845000000000001</v>
      </c>
      <c r="H1182" s="28">
        <f t="shared" si="242"/>
        <v>3.8559000000000001</v>
      </c>
      <c r="I1182" s="7">
        <f t="shared" si="243"/>
        <v>2.8599999999999959E-2</v>
      </c>
      <c r="J1182" s="7">
        <f t="shared" si="244"/>
        <v>8.1795999999999768E-4</v>
      </c>
      <c r="K1182" s="7">
        <f t="shared" si="245"/>
        <v>2.8599999999999959E-2</v>
      </c>
      <c r="L1182" s="25">
        <f t="shared" si="246"/>
        <v>7.3625949285622237E-3</v>
      </c>
      <c r="M1182" s="7">
        <f t="shared" ca="1" si="235"/>
        <v>3.8686000000000003</v>
      </c>
      <c r="N1182" s="7">
        <f t="shared" ca="1" si="237"/>
        <v>1.5899999999999803E-2</v>
      </c>
      <c r="O1182" s="7">
        <f t="shared" ca="1" si="238"/>
        <v>2.5280999999999373E-4</v>
      </c>
      <c r="P1182" s="7">
        <f t="shared" ca="1" si="239"/>
        <v>1.5899999999999803E-2</v>
      </c>
      <c r="Q1182" s="25">
        <f t="shared" ca="1" si="240"/>
        <v>4.0931908868579751E-3</v>
      </c>
      <c r="R1182" s="26">
        <f t="shared" ca="1" si="236"/>
        <v>1.6448067303319505E-2</v>
      </c>
      <c r="S1182" s="27">
        <f t="shared" ca="1" si="247"/>
        <v>0</v>
      </c>
    </row>
    <row r="1183" spans="5:19" x14ac:dyDescent="0.3">
      <c r="E1183" s="24">
        <f t="shared" si="241"/>
        <v>1182</v>
      </c>
      <c r="F1183" s="108">
        <v>45181</v>
      </c>
      <c r="G1183" s="109">
        <v>3.8654000000000002</v>
      </c>
      <c r="H1183" s="28">
        <f t="shared" si="242"/>
        <v>3.8845000000000001</v>
      </c>
      <c r="I1183" s="7">
        <f t="shared" si="243"/>
        <v>-1.9099999999999895E-2</v>
      </c>
      <c r="J1183" s="7">
        <f t="shared" si="244"/>
        <v>3.6480999999999596E-4</v>
      </c>
      <c r="K1183" s="7">
        <f t="shared" si="245"/>
        <v>1.9099999999999895E-2</v>
      </c>
      <c r="L1183" s="25">
        <f t="shared" si="246"/>
        <v>4.9412738655766272E-3</v>
      </c>
      <c r="M1183" s="7">
        <f t="shared" ca="1" si="235"/>
        <v>3.8749666666666669</v>
      </c>
      <c r="N1183" s="7">
        <f t="shared" ca="1" si="237"/>
        <v>-9.5666666666667233E-3</v>
      </c>
      <c r="O1183" s="7">
        <f t="shared" ca="1" si="238"/>
        <v>9.1521111111112193E-5</v>
      </c>
      <c r="P1183" s="7">
        <f t="shared" ca="1" si="239"/>
        <v>9.5666666666667233E-3</v>
      </c>
      <c r="Q1183" s="25">
        <f t="shared" ca="1" si="240"/>
        <v>2.474948690088147E-3</v>
      </c>
      <c r="R1183" s="26">
        <f t="shared" ca="1" si="236"/>
        <v>-9.018599363347023E-3</v>
      </c>
      <c r="S1183" s="27">
        <f t="shared" ca="1" si="247"/>
        <v>1</v>
      </c>
    </row>
    <row r="1184" spans="5:19" x14ac:dyDescent="0.3">
      <c r="E1184" s="24">
        <f t="shared" si="241"/>
        <v>1183</v>
      </c>
      <c r="F1184" s="108">
        <v>45182</v>
      </c>
      <c r="G1184" s="109">
        <v>3.8271999999999999</v>
      </c>
      <c r="H1184" s="28">
        <f t="shared" si="242"/>
        <v>3.8654000000000002</v>
      </c>
      <c r="I1184" s="7">
        <f t="shared" si="243"/>
        <v>-3.8200000000000234E-2</v>
      </c>
      <c r="J1184" s="7">
        <f t="shared" si="244"/>
        <v>1.4592400000000179E-3</v>
      </c>
      <c r="K1184" s="7">
        <f t="shared" si="245"/>
        <v>3.8200000000000234E-2</v>
      </c>
      <c r="L1184" s="25">
        <f t="shared" si="246"/>
        <v>9.9811872909699607E-3</v>
      </c>
      <c r="M1184" s="7">
        <f t="shared" ca="1" si="235"/>
        <v>3.8686000000000003</v>
      </c>
      <c r="N1184" s="7">
        <f t="shared" ca="1" si="237"/>
        <v>-4.1400000000000325E-2</v>
      </c>
      <c r="O1184" s="7">
        <f t="shared" ca="1" si="238"/>
        <v>1.7139600000000269E-3</v>
      </c>
      <c r="P1184" s="7">
        <f t="shared" ca="1" si="239"/>
        <v>4.1400000000000325E-2</v>
      </c>
      <c r="Q1184" s="25">
        <f t="shared" ca="1" si="240"/>
        <v>1.0817307692307777E-2</v>
      </c>
      <c r="R1184" s="26">
        <f t="shared" ca="1" si="236"/>
        <v>-4.0851932696680623E-2</v>
      </c>
      <c r="S1184" s="27">
        <f t="shared" ca="1" si="247"/>
        <v>0</v>
      </c>
    </row>
    <row r="1185" spans="5:19" x14ac:dyDescent="0.3">
      <c r="E1185" s="24">
        <f t="shared" si="241"/>
        <v>1184</v>
      </c>
      <c r="F1185" s="108">
        <v>45183</v>
      </c>
      <c r="G1185" s="109">
        <v>3.8368000000000002</v>
      </c>
      <c r="H1185" s="28">
        <f t="shared" si="242"/>
        <v>3.8271999999999999</v>
      </c>
      <c r="I1185" s="7">
        <f t="shared" si="243"/>
        <v>9.600000000000275E-3</v>
      </c>
      <c r="J1185" s="7">
        <f t="shared" si="244"/>
        <v>9.2160000000005284E-5</v>
      </c>
      <c r="K1185" s="7">
        <f t="shared" si="245"/>
        <v>9.600000000000275E-3</v>
      </c>
      <c r="L1185" s="25">
        <f t="shared" si="246"/>
        <v>2.5020850708924818E-3</v>
      </c>
      <c r="M1185" s="7">
        <f t="shared" ca="1" si="235"/>
        <v>3.8590333333333331</v>
      </c>
      <c r="N1185" s="7">
        <f t="shared" ca="1" si="237"/>
        <v>-2.2233333333332883E-2</v>
      </c>
      <c r="O1185" s="7">
        <f t="shared" ca="1" si="238"/>
        <v>4.9432111111109107E-4</v>
      </c>
      <c r="P1185" s="7">
        <f t="shared" ca="1" si="239"/>
        <v>2.2233333333332883E-2</v>
      </c>
      <c r="Q1185" s="25">
        <f t="shared" ca="1" si="240"/>
        <v>5.7947595218236243E-3</v>
      </c>
      <c r="R1185" s="26">
        <f t="shared" ca="1" si="236"/>
        <v>-2.1685266030013181E-2</v>
      </c>
      <c r="S1185" s="27">
        <f t="shared" ca="1" si="247"/>
        <v>0</v>
      </c>
    </row>
    <row r="1186" spans="5:19" x14ac:dyDescent="0.3">
      <c r="E1186" s="24">
        <f t="shared" si="241"/>
        <v>1185</v>
      </c>
      <c r="F1186" s="108">
        <v>45184</v>
      </c>
      <c r="G1186" s="109">
        <v>3.7509000000000001</v>
      </c>
      <c r="H1186" s="28">
        <f t="shared" si="242"/>
        <v>3.8368000000000002</v>
      </c>
      <c r="I1186" s="7">
        <f t="shared" si="243"/>
        <v>-8.5900000000000087E-2</v>
      </c>
      <c r="J1186" s="7">
        <f t="shared" si="244"/>
        <v>7.3788100000000151E-3</v>
      </c>
      <c r="K1186" s="7">
        <f t="shared" si="245"/>
        <v>8.5900000000000087E-2</v>
      </c>
      <c r="L1186" s="25">
        <f t="shared" si="246"/>
        <v>2.2901170385774102E-2</v>
      </c>
      <c r="M1186" s="7">
        <f t="shared" ca="1" si="235"/>
        <v>3.8431333333333337</v>
      </c>
      <c r="N1186" s="7">
        <f t="shared" ca="1" si="237"/>
        <v>-9.2233333333333611E-2</v>
      </c>
      <c r="O1186" s="7">
        <f t="shared" ca="1" si="238"/>
        <v>8.5069877777778288E-3</v>
      </c>
      <c r="P1186" s="7">
        <f t="shared" ca="1" si="239"/>
        <v>9.2233333333333611E-2</v>
      </c>
      <c r="Q1186" s="25">
        <f t="shared" ca="1" si="240"/>
        <v>2.4589654038586369E-2</v>
      </c>
      <c r="R1186" s="26">
        <f t="shared" ca="1" si="236"/>
        <v>-9.1685266030013909E-2</v>
      </c>
      <c r="S1186" s="27">
        <f t="shared" ca="1" si="247"/>
        <v>0</v>
      </c>
    </row>
    <row r="1187" spans="5:19" x14ac:dyDescent="0.3">
      <c r="E1187" s="24">
        <f t="shared" si="241"/>
        <v>1186</v>
      </c>
      <c r="F1187" s="108">
        <v>45187</v>
      </c>
      <c r="G1187" s="109">
        <v>3.77</v>
      </c>
      <c r="H1187" s="28">
        <f t="shared" si="242"/>
        <v>3.7509000000000001</v>
      </c>
      <c r="I1187" s="7">
        <f t="shared" si="243"/>
        <v>1.9099999999999895E-2</v>
      </c>
      <c r="J1187" s="7">
        <f t="shared" si="244"/>
        <v>3.6480999999999596E-4</v>
      </c>
      <c r="K1187" s="7">
        <f t="shared" si="245"/>
        <v>1.9099999999999895E-2</v>
      </c>
      <c r="L1187" s="25">
        <f t="shared" si="246"/>
        <v>5.0663129973474519E-3</v>
      </c>
      <c r="M1187" s="7">
        <f t="shared" ca="1" si="235"/>
        <v>3.8049666666666666</v>
      </c>
      <c r="N1187" s="7">
        <f t="shared" ca="1" si="237"/>
        <v>-3.496666666666659E-2</v>
      </c>
      <c r="O1187" s="7">
        <f t="shared" ca="1" si="238"/>
        <v>1.2226677777777725E-3</v>
      </c>
      <c r="P1187" s="7">
        <f t="shared" ca="1" si="239"/>
        <v>3.496666666666659E-2</v>
      </c>
      <c r="Q1187" s="25">
        <f t="shared" ca="1" si="240"/>
        <v>9.2749778956675299E-3</v>
      </c>
      <c r="R1187" s="26">
        <f t="shared" ca="1" si="236"/>
        <v>-3.4418599363346888E-2</v>
      </c>
      <c r="S1187" s="27">
        <f t="shared" ca="1" si="247"/>
        <v>0</v>
      </c>
    </row>
    <row r="1188" spans="5:19" x14ac:dyDescent="0.3">
      <c r="E1188" s="24">
        <f t="shared" si="241"/>
        <v>1187</v>
      </c>
      <c r="F1188" s="108">
        <v>45188</v>
      </c>
      <c r="G1188" s="109">
        <v>3.8176999999999999</v>
      </c>
      <c r="H1188" s="28">
        <f t="shared" si="242"/>
        <v>3.77</v>
      </c>
      <c r="I1188" s="7">
        <f t="shared" si="243"/>
        <v>4.7699999999999854E-2</v>
      </c>
      <c r="J1188" s="7">
        <f t="shared" si="244"/>
        <v>2.2752899999999862E-3</v>
      </c>
      <c r="K1188" s="7">
        <f t="shared" si="245"/>
        <v>4.7699999999999854E-2</v>
      </c>
      <c r="L1188" s="25">
        <f t="shared" si="246"/>
        <v>1.249443382141076E-2</v>
      </c>
      <c r="M1188" s="7">
        <f t="shared" ca="1" si="235"/>
        <v>3.7858999999999998</v>
      </c>
      <c r="N1188" s="7">
        <f t="shared" ca="1" si="237"/>
        <v>3.180000000000005E-2</v>
      </c>
      <c r="O1188" s="7">
        <f t="shared" ca="1" si="238"/>
        <v>1.0112400000000033E-3</v>
      </c>
      <c r="P1188" s="7">
        <f t="shared" ca="1" si="239"/>
        <v>3.180000000000005E-2</v>
      </c>
      <c r="Q1188" s="25">
        <f t="shared" ca="1" si="240"/>
        <v>8.3296225476072114E-3</v>
      </c>
      <c r="R1188" s="26">
        <f t="shared" ca="1" si="236"/>
        <v>3.2348067303319752E-2</v>
      </c>
      <c r="S1188" s="27">
        <f t="shared" ca="1" si="247"/>
        <v>1</v>
      </c>
    </row>
    <row r="1189" spans="5:19" x14ac:dyDescent="0.3">
      <c r="E1189" s="24">
        <f t="shared" si="241"/>
        <v>1188</v>
      </c>
      <c r="F1189" s="108">
        <v>45189</v>
      </c>
      <c r="G1189" s="109">
        <v>3.7795000000000001</v>
      </c>
      <c r="H1189" s="28">
        <f t="shared" si="242"/>
        <v>3.8176999999999999</v>
      </c>
      <c r="I1189" s="7">
        <f t="shared" si="243"/>
        <v>-3.819999999999979E-2</v>
      </c>
      <c r="J1189" s="7">
        <f t="shared" si="244"/>
        <v>1.4592399999999838E-3</v>
      </c>
      <c r="K1189" s="7">
        <f t="shared" si="245"/>
        <v>3.819999999999979E-2</v>
      </c>
      <c r="L1189" s="25">
        <f t="shared" si="246"/>
        <v>1.0107157031353297E-2</v>
      </c>
      <c r="M1189" s="7">
        <f t="shared" ca="1" si="235"/>
        <v>3.7795333333333332</v>
      </c>
      <c r="N1189" s="7">
        <f t="shared" ca="1" si="237"/>
        <v>-3.3333333333107618E-5</v>
      </c>
      <c r="O1189" s="7">
        <f t="shared" ca="1" si="238"/>
        <v>1.1111111110960634E-9</v>
      </c>
      <c r="P1189" s="7">
        <f t="shared" ca="1" si="239"/>
        <v>3.3333333333107618E-5</v>
      </c>
      <c r="Q1189" s="25">
        <f t="shared" ca="1" si="240"/>
        <v>8.8195087533027168E-6</v>
      </c>
      <c r="R1189" s="26">
        <f t="shared" ca="1" si="236"/>
        <v>5.1473396998659275E-4</v>
      </c>
      <c r="S1189" s="27">
        <f t="shared" ca="1" si="247"/>
        <v>1</v>
      </c>
    </row>
    <row r="1190" spans="5:19" x14ac:dyDescent="0.3">
      <c r="E1190" s="24">
        <f t="shared" si="241"/>
        <v>1189</v>
      </c>
      <c r="F1190" s="108">
        <v>45190</v>
      </c>
      <c r="G1190" s="109">
        <v>3.6936</v>
      </c>
      <c r="H1190" s="28">
        <f t="shared" si="242"/>
        <v>3.7795000000000001</v>
      </c>
      <c r="I1190" s="7">
        <f t="shared" si="243"/>
        <v>-8.5900000000000087E-2</v>
      </c>
      <c r="J1190" s="7">
        <f t="shared" si="244"/>
        <v>7.3788100000000151E-3</v>
      </c>
      <c r="K1190" s="7">
        <f t="shared" si="245"/>
        <v>8.5900000000000087E-2</v>
      </c>
      <c r="L1190" s="25">
        <f t="shared" si="246"/>
        <v>2.3256443578081029E-2</v>
      </c>
      <c r="M1190" s="7">
        <f t="shared" ca="1" si="235"/>
        <v>3.7890666666666668</v>
      </c>
      <c r="N1190" s="7">
        <f t="shared" ca="1" si="237"/>
        <v>-9.5466666666666811E-2</v>
      </c>
      <c r="O1190" s="7">
        <f t="shared" ca="1" si="238"/>
        <v>9.1138844444444717E-3</v>
      </c>
      <c r="P1190" s="7">
        <f t="shared" ca="1" si="239"/>
        <v>9.5466666666666811E-2</v>
      </c>
      <c r="Q1190" s="25">
        <f t="shared" ca="1" si="240"/>
        <v>2.5846509277308537E-2</v>
      </c>
      <c r="R1190" s="26">
        <f t="shared" ca="1" si="236"/>
        <v>-9.4918599363347109E-2</v>
      </c>
      <c r="S1190" s="27">
        <f t="shared" ca="1" si="247"/>
        <v>0</v>
      </c>
    </row>
    <row r="1191" spans="5:19" x14ac:dyDescent="0.3">
      <c r="E1191" s="24">
        <f t="shared" si="241"/>
        <v>1190</v>
      </c>
      <c r="F1191" s="108">
        <v>45191</v>
      </c>
      <c r="G1191" s="109">
        <v>3.7126999999999999</v>
      </c>
      <c r="H1191" s="28">
        <f t="shared" si="242"/>
        <v>3.6936</v>
      </c>
      <c r="I1191" s="7">
        <f t="shared" si="243"/>
        <v>1.9099999999999895E-2</v>
      </c>
      <c r="J1191" s="7">
        <f t="shared" si="244"/>
        <v>3.6480999999999596E-4</v>
      </c>
      <c r="K1191" s="7">
        <f t="shared" si="245"/>
        <v>1.9099999999999895E-2</v>
      </c>
      <c r="L1191" s="25">
        <f t="shared" si="246"/>
        <v>5.1445039997844956E-3</v>
      </c>
      <c r="M1191" s="7">
        <f t="shared" ca="1" si="235"/>
        <v>3.7636000000000003</v>
      </c>
      <c r="N1191" s="7">
        <f t="shared" ca="1" si="237"/>
        <v>-5.0900000000000389E-2</v>
      </c>
      <c r="O1191" s="7">
        <f t="shared" ca="1" si="238"/>
        <v>2.5908100000000397E-3</v>
      </c>
      <c r="P1191" s="7">
        <f t="shared" ca="1" si="239"/>
        <v>5.0900000000000389E-2</v>
      </c>
      <c r="Q1191" s="25">
        <f t="shared" ca="1" si="240"/>
        <v>1.3709699140787134E-2</v>
      </c>
      <c r="R1191" s="26">
        <f t="shared" ca="1" si="236"/>
        <v>-5.0351932696680687E-2</v>
      </c>
      <c r="S1191" s="27">
        <f t="shared" ca="1" si="247"/>
        <v>0</v>
      </c>
    </row>
    <row r="1192" spans="5:19" x14ac:dyDescent="0.3">
      <c r="E1192" s="24">
        <f t="shared" si="241"/>
        <v>1191</v>
      </c>
      <c r="F1192" s="108">
        <v>45194</v>
      </c>
      <c r="G1192" s="109">
        <v>3.6554000000000002</v>
      </c>
      <c r="H1192" s="28">
        <f t="shared" si="242"/>
        <v>3.7126999999999999</v>
      </c>
      <c r="I1192" s="7">
        <f t="shared" si="243"/>
        <v>-5.7299999999999685E-2</v>
      </c>
      <c r="J1192" s="7">
        <f t="shared" si="244"/>
        <v>3.2832899999999639E-3</v>
      </c>
      <c r="K1192" s="7">
        <f t="shared" si="245"/>
        <v>5.7299999999999685E-2</v>
      </c>
      <c r="L1192" s="25">
        <f t="shared" si="246"/>
        <v>1.5675439076434778E-2</v>
      </c>
      <c r="M1192" s="7">
        <f t="shared" ca="1" si="235"/>
        <v>3.7286000000000001</v>
      </c>
      <c r="N1192" s="7">
        <f t="shared" ca="1" si="237"/>
        <v>-7.3199999999999932E-2</v>
      </c>
      <c r="O1192" s="7">
        <f t="shared" ca="1" si="238"/>
        <v>5.3582399999999898E-3</v>
      </c>
      <c r="P1192" s="7">
        <f t="shared" ca="1" si="239"/>
        <v>7.3199999999999932E-2</v>
      </c>
      <c r="Q1192" s="25">
        <f t="shared" ca="1" si="240"/>
        <v>2.0025168244241377E-2</v>
      </c>
      <c r="R1192" s="26">
        <f t="shared" ca="1" si="236"/>
        <v>-7.265193269668023E-2</v>
      </c>
      <c r="S1192" s="27">
        <f t="shared" ca="1" si="247"/>
        <v>0</v>
      </c>
    </row>
    <row r="1193" spans="5:19" x14ac:dyDescent="0.3">
      <c r="E1193" s="24">
        <f t="shared" si="241"/>
        <v>1192</v>
      </c>
      <c r="F1193" s="108">
        <v>45195</v>
      </c>
      <c r="G1193" s="109">
        <v>3.56</v>
      </c>
      <c r="H1193" s="28">
        <f t="shared" si="242"/>
        <v>3.6554000000000002</v>
      </c>
      <c r="I1193" s="7">
        <f t="shared" si="243"/>
        <v>-9.5400000000000151E-2</v>
      </c>
      <c r="J1193" s="7">
        <f t="shared" si="244"/>
        <v>9.1011600000000283E-3</v>
      </c>
      <c r="K1193" s="7">
        <f t="shared" si="245"/>
        <v>9.5400000000000151E-2</v>
      </c>
      <c r="L1193" s="25">
        <f t="shared" si="246"/>
        <v>2.6797752808988808E-2</v>
      </c>
      <c r="M1193" s="7">
        <f t="shared" ca="1" si="235"/>
        <v>3.6872333333333334</v>
      </c>
      <c r="N1193" s="7">
        <f t="shared" ca="1" si="237"/>
        <v>-0.12723333333333331</v>
      </c>
      <c r="O1193" s="7">
        <f t="shared" ca="1" si="238"/>
        <v>1.6188321111111105E-2</v>
      </c>
      <c r="P1193" s="7">
        <f t="shared" ca="1" si="239"/>
        <v>0.12723333333333331</v>
      </c>
      <c r="Q1193" s="25">
        <f t="shared" ca="1" si="240"/>
        <v>3.5739700374531828E-2</v>
      </c>
      <c r="R1193" s="26">
        <f t="shared" ca="1" si="236"/>
        <v>-0.12668526603001362</v>
      </c>
      <c r="S1193" s="27">
        <f t="shared" ca="1" si="247"/>
        <v>0</v>
      </c>
    </row>
    <row r="1194" spans="5:19" x14ac:dyDescent="0.3">
      <c r="E1194" s="24">
        <f t="shared" si="241"/>
        <v>1193</v>
      </c>
      <c r="F1194" s="108">
        <v>45196</v>
      </c>
      <c r="G1194" s="109">
        <v>3.5314000000000001</v>
      </c>
      <c r="H1194" s="28">
        <f t="shared" si="242"/>
        <v>3.56</v>
      </c>
      <c r="I1194" s="7">
        <f t="shared" si="243"/>
        <v>-2.8599999999999959E-2</v>
      </c>
      <c r="J1194" s="7">
        <f t="shared" si="244"/>
        <v>8.1795999999999768E-4</v>
      </c>
      <c r="K1194" s="7">
        <f t="shared" si="245"/>
        <v>2.8599999999999959E-2</v>
      </c>
      <c r="L1194" s="25">
        <f t="shared" si="246"/>
        <v>8.0987710256555361E-3</v>
      </c>
      <c r="M1194" s="7">
        <f t="shared" ca="1" si="235"/>
        <v>3.6427</v>
      </c>
      <c r="N1194" s="7">
        <f t="shared" ca="1" si="237"/>
        <v>-0.11129999999999995</v>
      </c>
      <c r="O1194" s="7">
        <f t="shared" ca="1" si="238"/>
        <v>1.2387689999999989E-2</v>
      </c>
      <c r="P1194" s="7">
        <f t="shared" ca="1" si="239"/>
        <v>0.11129999999999995</v>
      </c>
      <c r="Q1194" s="25">
        <f t="shared" ca="1" si="240"/>
        <v>3.1517245285156016E-2</v>
      </c>
      <c r="R1194" s="26">
        <f t="shared" ca="1" si="236"/>
        <v>-0.11075193269668025</v>
      </c>
      <c r="S1194" s="27">
        <f t="shared" ca="1" si="247"/>
        <v>0</v>
      </c>
    </row>
    <row r="1195" spans="5:19" x14ac:dyDescent="0.3">
      <c r="E1195" s="24">
        <f t="shared" si="241"/>
        <v>1194</v>
      </c>
      <c r="F1195" s="108">
        <v>45197</v>
      </c>
      <c r="G1195" s="109">
        <v>3.5505</v>
      </c>
      <c r="H1195" s="28">
        <f t="shared" si="242"/>
        <v>3.5314000000000001</v>
      </c>
      <c r="I1195" s="7">
        <f t="shared" si="243"/>
        <v>1.9099999999999895E-2</v>
      </c>
      <c r="J1195" s="7">
        <f t="shared" si="244"/>
        <v>3.6480999999999596E-4</v>
      </c>
      <c r="K1195" s="7">
        <f t="shared" si="245"/>
        <v>1.9099999999999895E-2</v>
      </c>
      <c r="L1195" s="25">
        <f t="shared" si="246"/>
        <v>5.379524010702688E-3</v>
      </c>
      <c r="M1195" s="7">
        <f t="shared" ca="1" si="235"/>
        <v>3.5822666666666669</v>
      </c>
      <c r="N1195" s="7">
        <f t="shared" ca="1" si="237"/>
        <v>-3.1766666666666943E-2</v>
      </c>
      <c r="O1195" s="7">
        <f t="shared" ca="1" si="238"/>
        <v>1.0091211111111287E-3</v>
      </c>
      <c r="P1195" s="7">
        <f t="shared" ca="1" si="239"/>
        <v>3.1766666666666943E-2</v>
      </c>
      <c r="Q1195" s="25">
        <f t="shared" ca="1" si="240"/>
        <v>8.9470966530536388E-3</v>
      </c>
      <c r="R1195" s="26">
        <f t="shared" ca="1" si="236"/>
        <v>-3.1218599363347241E-2</v>
      </c>
      <c r="S1195" s="27">
        <f t="shared" ca="1" si="247"/>
        <v>0</v>
      </c>
    </row>
    <row r="1196" spans="5:19" x14ac:dyDescent="0.3">
      <c r="E1196" s="24">
        <f t="shared" si="241"/>
        <v>1195</v>
      </c>
      <c r="F1196" s="108">
        <v>45198</v>
      </c>
      <c r="G1196" s="109">
        <v>3.5695000000000001</v>
      </c>
      <c r="H1196" s="28">
        <f t="shared" si="242"/>
        <v>3.5505</v>
      </c>
      <c r="I1196" s="7">
        <f t="shared" si="243"/>
        <v>1.9000000000000128E-2</v>
      </c>
      <c r="J1196" s="7">
        <f t="shared" si="244"/>
        <v>3.6100000000000487E-4</v>
      </c>
      <c r="K1196" s="7">
        <f t="shared" si="245"/>
        <v>1.9000000000000128E-2</v>
      </c>
      <c r="L1196" s="25">
        <f t="shared" si="246"/>
        <v>5.322874352150197E-3</v>
      </c>
      <c r="M1196" s="7">
        <f t="shared" ca="1" si="235"/>
        <v>3.5472999999999999</v>
      </c>
      <c r="N1196" s="7">
        <f t="shared" ca="1" si="237"/>
        <v>2.220000000000022E-2</v>
      </c>
      <c r="O1196" s="7">
        <f t="shared" ca="1" si="238"/>
        <v>4.9284000000000979E-4</v>
      </c>
      <c r="P1196" s="7">
        <f t="shared" ca="1" si="239"/>
        <v>2.220000000000022E-2</v>
      </c>
      <c r="Q1196" s="25">
        <f t="shared" ca="1" si="240"/>
        <v>6.2193584535649863E-3</v>
      </c>
      <c r="R1196" s="26">
        <f t="shared" ca="1" si="236"/>
        <v>2.2748067303319922E-2</v>
      </c>
      <c r="S1196" s="27">
        <f t="shared" ca="1" si="247"/>
        <v>1</v>
      </c>
    </row>
    <row r="1197" spans="5:19" x14ac:dyDescent="0.3">
      <c r="E1197" s="24">
        <f t="shared" si="241"/>
        <v>1196</v>
      </c>
      <c r="F1197" s="108">
        <v>45201</v>
      </c>
      <c r="G1197" s="109">
        <v>3.5505</v>
      </c>
      <c r="H1197" s="28">
        <f t="shared" si="242"/>
        <v>3.5695000000000001</v>
      </c>
      <c r="I1197" s="7">
        <f t="shared" si="243"/>
        <v>-1.9000000000000128E-2</v>
      </c>
      <c r="J1197" s="7">
        <f t="shared" si="244"/>
        <v>3.6100000000000487E-4</v>
      </c>
      <c r="K1197" s="7">
        <f t="shared" si="245"/>
        <v>1.9000000000000128E-2</v>
      </c>
      <c r="L1197" s="25">
        <f t="shared" si="246"/>
        <v>5.3513589635263E-3</v>
      </c>
      <c r="M1197" s="7">
        <f t="shared" ca="1" si="235"/>
        <v>3.5504666666666669</v>
      </c>
      <c r="N1197" s="7">
        <f t="shared" ca="1" si="237"/>
        <v>3.3333333333107618E-5</v>
      </c>
      <c r="O1197" s="7">
        <f t="shared" ca="1" si="238"/>
        <v>1.1111111110960634E-9</v>
      </c>
      <c r="P1197" s="7">
        <f t="shared" ca="1" si="239"/>
        <v>3.3333333333107618E-5</v>
      </c>
      <c r="Q1197" s="25">
        <f t="shared" ca="1" si="240"/>
        <v>9.3883490587544339E-6</v>
      </c>
      <c r="R1197" s="26">
        <f t="shared" ca="1" si="236"/>
        <v>5.8140063665280798E-4</v>
      </c>
      <c r="S1197" s="27">
        <f t="shared" ca="1" si="247"/>
        <v>0</v>
      </c>
    </row>
    <row r="1198" spans="5:19" x14ac:dyDescent="0.3">
      <c r="E1198" s="24">
        <f t="shared" si="241"/>
        <v>1197</v>
      </c>
      <c r="F1198" s="108">
        <v>45202</v>
      </c>
      <c r="G1198" s="109">
        <v>3.5026999999999999</v>
      </c>
      <c r="H1198" s="28">
        <f t="shared" si="242"/>
        <v>3.5505</v>
      </c>
      <c r="I1198" s="7">
        <f t="shared" si="243"/>
        <v>-4.7800000000000065E-2</v>
      </c>
      <c r="J1198" s="7">
        <f t="shared" si="244"/>
        <v>2.2848400000000063E-3</v>
      </c>
      <c r="K1198" s="7">
        <f t="shared" si="245"/>
        <v>4.7800000000000065E-2</v>
      </c>
      <c r="L1198" s="25">
        <f t="shared" si="246"/>
        <v>1.3646615468067509E-2</v>
      </c>
      <c r="M1198" s="7">
        <f t="shared" ca="1" si="235"/>
        <v>3.5568333333333335</v>
      </c>
      <c r="N1198" s="7">
        <f t="shared" ca="1" si="237"/>
        <v>-5.4133333333333589E-2</v>
      </c>
      <c r="O1198" s="7">
        <f t="shared" ca="1" si="238"/>
        <v>2.9304177777778055E-3</v>
      </c>
      <c r="P1198" s="7">
        <f t="shared" ca="1" si="239"/>
        <v>5.4133333333333589E-2</v>
      </c>
      <c r="Q1198" s="25">
        <f t="shared" ca="1" si="240"/>
        <v>1.5454744435245265E-2</v>
      </c>
      <c r="R1198" s="26">
        <f t="shared" ca="1" si="236"/>
        <v>-5.3585266030013887E-2</v>
      </c>
      <c r="S1198" s="27">
        <f t="shared" ca="1" si="247"/>
        <v>1</v>
      </c>
    </row>
    <row r="1199" spans="5:19" x14ac:dyDescent="0.3">
      <c r="E1199" s="24">
        <f t="shared" si="241"/>
        <v>1198</v>
      </c>
      <c r="F1199" s="108">
        <v>45203</v>
      </c>
      <c r="G1199" s="109">
        <v>3.4550000000000001</v>
      </c>
      <c r="H1199" s="28">
        <f t="shared" si="242"/>
        <v>3.5026999999999999</v>
      </c>
      <c r="I1199" s="7">
        <f t="shared" si="243"/>
        <v>-4.7699999999999854E-2</v>
      </c>
      <c r="J1199" s="7">
        <f t="shared" si="244"/>
        <v>2.2752899999999862E-3</v>
      </c>
      <c r="K1199" s="7">
        <f t="shared" si="245"/>
        <v>4.7699999999999854E-2</v>
      </c>
      <c r="L1199" s="25">
        <f t="shared" si="246"/>
        <v>1.3806078147612113E-2</v>
      </c>
      <c r="M1199" s="7">
        <f t="shared" ca="1" si="235"/>
        <v>3.5409000000000002</v>
      </c>
      <c r="N1199" s="7">
        <f t="shared" ca="1" si="237"/>
        <v>-8.5900000000000087E-2</v>
      </c>
      <c r="O1199" s="7">
        <f t="shared" ca="1" si="238"/>
        <v>7.3788100000000151E-3</v>
      </c>
      <c r="P1199" s="7">
        <f t="shared" ca="1" si="239"/>
        <v>8.5900000000000087E-2</v>
      </c>
      <c r="Q1199" s="25">
        <f t="shared" ca="1" si="240"/>
        <v>2.4862518089725061E-2</v>
      </c>
      <c r="R1199" s="26">
        <f t="shared" ca="1" si="236"/>
        <v>-8.5351932696680385E-2</v>
      </c>
      <c r="S1199" s="27">
        <f t="shared" ca="1" si="247"/>
        <v>0</v>
      </c>
    </row>
    <row r="1200" spans="5:19" x14ac:dyDescent="0.3">
      <c r="E1200" s="24">
        <f t="shared" si="241"/>
        <v>1199</v>
      </c>
      <c r="F1200" s="108">
        <v>45204</v>
      </c>
      <c r="G1200" s="109">
        <v>3.3786999999999998</v>
      </c>
      <c r="H1200" s="28">
        <f t="shared" si="242"/>
        <v>3.4550000000000001</v>
      </c>
      <c r="I1200" s="7">
        <f t="shared" si="243"/>
        <v>-7.6300000000000257E-2</v>
      </c>
      <c r="J1200" s="7">
        <f t="shared" si="244"/>
        <v>5.8216900000000391E-3</v>
      </c>
      <c r="K1200" s="7">
        <f t="shared" si="245"/>
        <v>7.6300000000000257E-2</v>
      </c>
      <c r="L1200" s="25">
        <f t="shared" si="246"/>
        <v>2.258265013170754E-2</v>
      </c>
      <c r="M1200" s="7">
        <f t="shared" ca="1" si="235"/>
        <v>3.5027333333333335</v>
      </c>
      <c r="N1200" s="7">
        <f t="shared" ca="1" si="237"/>
        <v>-0.12403333333333366</v>
      </c>
      <c r="O1200" s="7">
        <f t="shared" ca="1" si="238"/>
        <v>1.538426777777786E-2</v>
      </c>
      <c r="P1200" s="7">
        <f t="shared" ca="1" si="239"/>
        <v>0.12403333333333366</v>
      </c>
      <c r="Q1200" s="25">
        <f t="shared" ca="1" si="240"/>
        <v>3.6710371839267668E-2</v>
      </c>
      <c r="R1200" s="26">
        <f t="shared" ca="1" si="236"/>
        <v>-0.12348526603001396</v>
      </c>
      <c r="S1200" s="27">
        <f t="shared" ca="1" si="247"/>
        <v>0</v>
      </c>
    </row>
    <row r="1201" spans="5:19" x14ac:dyDescent="0.3">
      <c r="E1201" s="24">
        <f t="shared" si="241"/>
        <v>1200</v>
      </c>
      <c r="F1201" s="108">
        <v>45205</v>
      </c>
      <c r="G1201" s="109">
        <v>3.3978000000000002</v>
      </c>
      <c r="H1201" s="28">
        <f t="shared" si="242"/>
        <v>3.3786999999999998</v>
      </c>
      <c r="I1201" s="7">
        <f t="shared" si="243"/>
        <v>1.9100000000000339E-2</v>
      </c>
      <c r="J1201" s="7">
        <f t="shared" si="244"/>
        <v>3.6481000000001293E-4</v>
      </c>
      <c r="K1201" s="7">
        <f t="shared" si="245"/>
        <v>1.9100000000000339E-2</v>
      </c>
      <c r="L1201" s="25">
        <f t="shared" si="246"/>
        <v>5.6212843604686383E-3</v>
      </c>
      <c r="M1201" s="7">
        <f t="shared" ca="1" si="235"/>
        <v>3.4454666666666665</v>
      </c>
      <c r="N1201" s="7">
        <f t="shared" ca="1" si="237"/>
        <v>-4.7666666666666302E-2</v>
      </c>
      <c r="O1201" s="7">
        <f t="shared" ca="1" si="238"/>
        <v>2.2721111111110763E-3</v>
      </c>
      <c r="P1201" s="7">
        <f t="shared" ca="1" si="239"/>
        <v>4.7666666666666302E-2</v>
      </c>
      <c r="Q1201" s="25">
        <f t="shared" ca="1" si="240"/>
        <v>1.4028685227696245E-2</v>
      </c>
      <c r="R1201" s="26">
        <f t="shared" ca="1" si="236"/>
        <v>-4.71185993633466E-2</v>
      </c>
      <c r="S1201" s="27">
        <f t="shared" ca="1" si="247"/>
        <v>0</v>
      </c>
    </row>
    <row r="1202" spans="5:19" x14ac:dyDescent="0.3">
      <c r="E1202" s="24">
        <f t="shared" si="241"/>
        <v>1201</v>
      </c>
      <c r="F1202" s="108">
        <v>45208</v>
      </c>
      <c r="G1202" s="109">
        <v>3.3978000000000002</v>
      </c>
      <c r="H1202" s="28">
        <f t="shared" si="242"/>
        <v>3.3978000000000002</v>
      </c>
      <c r="I1202" s="7">
        <f t="shared" si="243"/>
        <v>0</v>
      </c>
      <c r="J1202" s="7">
        <f t="shared" si="244"/>
        <v>0</v>
      </c>
      <c r="K1202" s="7">
        <f t="shared" si="245"/>
        <v>0</v>
      </c>
      <c r="L1202" s="25">
        <f t="shared" si="246"/>
        <v>0</v>
      </c>
      <c r="M1202" s="7">
        <f t="shared" ca="1" si="235"/>
        <v>3.4105000000000003</v>
      </c>
      <c r="N1202" s="7">
        <f t="shared" ca="1" si="237"/>
        <v>-1.2700000000000156E-2</v>
      </c>
      <c r="O1202" s="7">
        <f t="shared" ca="1" si="238"/>
        <v>1.6129000000000395E-4</v>
      </c>
      <c r="P1202" s="7">
        <f t="shared" ca="1" si="239"/>
        <v>1.2700000000000156E-2</v>
      </c>
      <c r="Q1202" s="25">
        <f t="shared" ca="1" si="240"/>
        <v>3.7377126375890738E-3</v>
      </c>
      <c r="R1202" s="26">
        <f t="shared" ca="1" si="236"/>
        <v>-1.2151932696680455E-2</v>
      </c>
      <c r="S1202" s="27">
        <f t="shared" ca="1" si="247"/>
        <v>0</v>
      </c>
    </row>
    <row r="1203" spans="5:19" x14ac:dyDescent="0.3">
      <c r="E1203" s="24">
        <f t="shared" si="241"/>
        <v>1202</v>
      </c>
      <c r="F1203" s="108">
        <v>45209</v>
      </c>
      <c r="G1203" s="109">
        <v>3.4359000000000002</v>
      </c>
      <c r="H1203" s="28">
        <f t="shared" si="242"/>
        <v>3.3978000000000002</v>
      </c>
      <c r="I1203" s="7">
        <f t="shared" si="243"/>
        <v>3.8100000000000023E-2</v>
      </c>
      <c r="J1203" s="7">
        <f t="shared" si="244"/>
        <v>1.4516100000000018E-3</v>
      </c>
      <c r="K1203" s="7">
        <f t="shared" si="245"/>
        <v>3.8100000000000023E-2</v>
      </c>
      <c r="L1203" s="25">
        <f t="shared" si="246"/>
        <v>1.1088797694927099E-2</v>
      </c>
      <c r="M1203" s="7">
        <f t="shared" ca="1" si="235"/>
        <v>3.3914333333333335</v>
      </c>
      <c r="N1203" s="7">
        <f t="shared" ca="1" si="237"/>
        <v>4.4466666666666654E-2</v>
      </c>
      <c r="O1203" s="7">
        <f t="shared" ca="1" si="238"/>
        <v>1.9772844444444432E-3</v>
      </c>
      <c r="P1203" s="7">
        <f t="shared" ca="1" si="239"/>
        <v>4.4466666666666654E-2</v>
      </c>
      <c r="Q1203" s="25">
        <f t="shared" ca="1" si="240"/>
        <v>1.2941781386730303E-2</v>
      </c>
      <c r="R1203" s="26">
        <f t="shared" ca="1" si="236"/>
        <v>4.5014733969986356E-2</v>
      </c>
      <c r="S1203" s="27">
        <f t="shared" ca="1" si="247"/>
        <v>1</v>
      </c>
    </row>
    <row r="1204" spans="5:19" x14ac:dyDescent="0.3">
      <c r="E1204" s="24">
        <f t="shared" si="241"/>
        <v>1203</v>
      </c>
      <c r="F1204" s="108">
        <v>45210</v>
      </c>
      <c r="G1204" s="109">
        <v>3.4073000000000002</v>
      </c>
      <c r="H1204" s="28">
        <f t="shared" si="242"/>
        <v>3.4359000000000002</v>
      </c>
      <c r="I1204" s="7">
        <f t="shared" si="243"/>
        <v>-2.8599999999999959E-2</v>
      </c>
      <c r="J1204" s="7">
        <f t="shared" si="244"/>
        <v>8.1795999999999768E-4</v>
      </c>
      <c r="K1204" s="7">
        <f t="shared" si="245"/>
        <v>2.8599999999999959E-2</v>
      </c>
      <c r="L1204" s="25">
        <f t="shared" si="246"/>
        <v>8.3937428462418796E-3</v>
      </c>
      <c r="M1204" s="7">
        <f t="shared" ca="1" si="235"/>
        <v>3.4105000000000003</v>
      </c>
      <c r="N1204" s="7">
        <f t="shared" ca="1" si="237"/>
        <v>-3.2000000000000917E-3</v>
      </c>
      <c r="O1204" s="7">
        <f t="shared" ca="1" si="238"/>
        <v>1.0240000000000586E-5</v>
      </c>
      <c r="P1204" s="7">
        <f t="shared" ca="1" si="239"/>
        <v>3.2000000000000917E-3</v>
      </c>
      <c r="Q1204" s="25">
        <f t="shared" ca="1" si="240"/>
        <v>9.3916003874037839E-4</v>
      </c>
      <c r="R1204" s="26">
        <f t="shared" ca="1" si="236"/>
        <v>-2.6519326966803914E-3</v>
      </c>
      <c r="S1204" s="27">
        <f t="shared" ca="1" si="247"/>
        <v>1</v>
      </c>
    </row>
    <row r="1205" spans="5:19" x14ac:dyDescent="0.3">
      <c r="E1205" s="24">
        <f t="shared" si="241"/>
        <v>1204</v>
      </c>
      <c r="F1205" s="108">
        <v>45211</v>
      </c>
      <c r="G1205" s="109">
        <v>3.4073000000000002</v>
      </c>
      <c r="H1205" s="28">
        <f t="shared" si="242"/>
        <v>3.4073000000000002</v>
      </c>
      <c r="I1205" s="7">
        <f t="shared" si="243"/>
        <v>0</v>
      </c>
      <c r="J1205" s="7">
        <f t="shared" si="244"/>
        <v>0</v>
      </c>
      <c r="K1205" s="7">
        <f t="shared" si="245"/>
        <v>0</v>
      </c>
      <c r="L1205" s="25">
        <f t="shared" si="246"/>
        <v>0</v>
      </c>
      <c r="M1205" s="7">
        <f t="shared" ca="1" si="235"/>
        <v>3.4136666666666664</v>
      </c>
      <c r="N1205" s="7">
        <f t="shared" ca="1" si="237"/>
        <v>-6.3666666666661875E-3</v>
      </c>
      <c r="O1205" s="7">
        <f t="shared" ca="1" si="238"/>
        <v>4.0534444444438346E-5</v>
      </c>
      <c r="P1205" s="7">
        <f t="shared" ca="1" si="239"/>
        <v>6.3666666666661875E-3</v>
      </c>
      <c r="Q1205" s="25">
        <f t="shared" ca="1" si="240"/>
        <v>1.8685371604103506E-3</v>
      </c>
      <c r="R1205" s="26">
        <f t="shared" ca="1" si="236"/>
        <v>-5.8185993633464873E-3</v>
      </c>
      <c r="S1205" s="27">
        <f t="shared" ca="1" si="247"/>
        <v>0</v>
      </c>
    </row>
    <row r="1206" spans="5:19" x14ac:dyDescent="0.3">
      <c r="E1206" s="24">
        <f t="shared" si="241"/>
        <v>1205</v>
      </c>
      <c r="F1206" s="108">
        <v>45212</v>
      </c>
      <c r="G1206" s="109">
        <v>3.35</v>
      </c>
      <c r="H1206" s="28">
        <f t="shared" si="242"/>
        <v>3.4073000000000002</v>
      </c>
      <c r="I1206" s="7">
        <f t="shared" si="243"/>
        <v>-5.7300000000000129E-2</v>
      </c>
      <c r="J1206" s="7">
        <f t="shared" si="244"/>
        <v>3.2832900000000147E-3</v>
      </c>
      <c r="K1206" s="7">
        <f t="shared" si="245"/>
        <v>5.7300000000000129E-2</v>
      </c>
      <c r="L1206" s="25">
        <f t="shared" si="246"/>
        <v>1.7104477611940335E-2</v>
      </c>
      <c r="M1206" s="7">
        <f t="shared" ca="1" si="235"/>
        <v>3.4168333333333334</v>
      </c>
      <c r="N1206" s="7">
        <f t="shared" ca="1" si="237"/>
        <v>-6.68333333333333E-2</v>
      </c>
      <c r="O1206" s="7">
        <f t="shared" ca="1" si="238"/>
        <v>4.4666944444444398E-3</v>
      </c>
      <c r="P1206" s="7">
        <f t="shared" ca="1" si="239"/>
        <v>6.68333333333333E-2</v>
      </c>
      <c r="Q1206" s="25">
        <f t="shared" ca="1" si="240"/>
        <v>1.9950248756218893E-2</v>
      </c>
      <c r="R1206" s="26">
        <f t="shared" ca="1" si="236"/>
        <v>-6.6285266030013598E-2</v>
      </c>
      <c r="S1206" s="27">
        <f t="shared" ca="1" si="247"/>
        <v>0</v>
      </c>
    </row>
    <row r="1207" spans="5:19" x14ac:dyDescent="0.3">
      <c r="E1207" s="24">
        <f t="shared" si="241"/>
        <v>1206</v>
      </c>
      <c r="F1207" s="108">
        <v>45215</v>
      </c>
      <c r="G1207" s="109">
        <v>3.4359000000000002</v>
      </c>
      <c r="H1207" s="28">
        <f t="shared" si="242"/>
        <v>3.35</v>
      </c>
      <c r="I1207" s="7">
        <f t="shared" si="243"/>
        <v>8.5900000000000087E-2</v>
      </c>
      <c r="J1207" s="7">
        <f t="shared" si="244"/>
        <v>7.3788100000000151E-3</v>
      </c>
      <c r="K1207" s="7">
        <f t="shared" si="245"/>
        <v>8.5900000000000087E-2</v>
      </c>
      <c r="L1207" s="25">
        <f t="shared" si="246"/>
        <v>2.5000727611397329E-2</v>
      </c>
      <c r="M1207" s="7">
        <f t="shared" ca="1" si="235"/>
        <v>3.3881999999999999</v>
      </c>
      <c r="N1207" s="7">
        <f t="shared" ca="1" si="237"/>
        <v>4.7700000000000298E-2</v>
      </c>
      <c r="O1207" s="7">
        <f t="shared" ca="1" si="238"/>
        <v>2.2752900000000283E-3</v>
      </c>
      <c r="P1207" s="7">
        <f t="shared" ca="1" si="239"/>
        <v>4.7700000000000298E-2</v>
      </c>
      <c r="Q1207" s="25">
        <f t="shared" ca="1" si="240"/>
        <v>1.38828254605781E-2</v>
      </c>
      <c r="R1207" s="26">
        <f t="shared" ca="1" si="236"/>
        <v>4.824806730332E-2</v>
      </c>
      <c r="S1207" s="27">
        <f t="shared" ca="1" si="247"/>
        <v>1</v>
      </c>
    </row>
    <row r="1208" spans="5:19" x14ac:dyDescent="0.3">
      <c r="E1208" s="24">
        <f t="shared" si="241"/>
        <v>1207</v>
      </c>
      <c r="F1208" s="108">
        <v>45216</v>
      </c>
      <c r="G1208" s="109">
        <v>3.3309000000000002</v>
      </c>
      <c r="H1208" s="28">
        <f t="shared" si="242"/>
        <v>3.4359000000000002</v>
      </c>
      <c r="I1208" s="7">
        <f t="shared" si="243"/>
        <v>-0.10499999999999998</v>
      </c>
      <c r="J1208" s="7">
        <f t="shared" si="244"/>
        <v>1.1024999999999997E-2</v>
      </c>
      <c r="K1208" s="7">
        <f t="shared" si="245"/>
        <v>0.10499999999999998</v>
      </c>
      <c r="L1208" s="25">
        <f t="shared" si="246"/>
        <v>3.1523011798612978E-2</v>
      </c>
      <c r="M1208" s="7">
        <f t="shared" ca="1" si="235"/>
        <v>3.3977333333333335</v>
      </c>
      <c r="N1208" s="7">
        <f t="shared" ca="1" si="237"/>
        <v>-6.68333333333333E-2</v>
      </c>
      <c r="O1208" s="7">
        <f t="shared" ca="1" si="238"/>
        <v>4.4666944444444398E-3</v>
      </c>
      <c r="P1208" s="7">
        <f t="shared" ca="1" si="239"/>
        <v>6.68333333333333E-2</v>
      </c>
      <c r="Q1208" s="25">
        <f t="shared" ca="1" si="240"/>
        <v>2.0064647192450477E-2</v>
      </c>
      <c r="R1208" s="26">
        <f t="shared" ca="1" si="236"/>
        <v>-6.6285266030013598E-2</v>
      </c>
      <c r="S1208" s="27">
        <f t="shared" ca="1" si="247"/>
        <v>1</v>
      </c>
    </row>
    <row r="1209" spans="5:19" x14ac:dyDescent="0.3">
      <c r="E1209" s="24">
        <f t="shared" si="241"/>
        <v>1208</v>
      </c>
      <c r="F1209" s="108">
        <v>45217</v>
      </c>
      <c r="G1209" s="109">
        <v>3.2355</v>
      </c>
      <c r="H1209" s="28">
        <f t="shared" si="242"/>
        <v>3.3309000000000002</v>
      </c>
      <c r="I1209" s="7">
        <f t="shared" si="243"/>
        <v>-9.5400000000000151E-2</v>
      </c>
      <c r="J1209" s="7">
        <f t="shared" si="244"/>
        <v>9.1011600000000283E-3</v>
      </c>
      <c r="K1209" s="7">
        <f t="shared" si="245"/>
        <v>9.5400000000000151E-2</v>
      </c>
      <c r="L1209" s="25">
        <f t="shared" si="246"/>
        <v>2.9485396383866526E-2</v>
      </c>
      <c r="M1209" s="7">
        <f t="shared" ca="1" si="235"/>
        <v>3.3722666666666665</v>
      </c>
      <c r="N1209" s="7">
        <f t="shared" ca="1" si="237"/>
        <v>-0.13676666666666648</v>
      </c>
      <c r="O1209" s="7">
        <f t="shared" ca="1" si="238"/>
        <v>1.8705121111111059E-2</v>
      </c>
      <c r="P1209" s="7">
        <f t="shared" ca="1" si="239"/>
        <v>0.13676666666666648</v>
      </c>
      <c r="Q1209" s="25">
        <f t="shared" ca="1" si="240"/>
        <v>4.2270643383299791E-2</v>
      </c>
      <c r="R1209" s="26">
        <f t="shared" ca="1" si="236"/>
        <v>-0.13621859936334679</v>
      </c>
      <c r="S1209" s="27">
        <f t="shared" ca="1" si="247"/>
        <v>0</v>
      </c>
    </row>
    <row r="1210" spans="5:19" x14ac:dyDescent="0.3">
      <c r="E1210" s="24">
        <f t="shared" si="241"/>
        <v>1209</v>
      </c>
      <c r="F1210" s="108">
        <v>45218</v>
      </c>
      <c r="G1210" s="109">
        <v>3.0636999999999999</v>
      </c>
      <c r="H1210" s="28">
        <f t="shared" si="242"/>
        <v>3.2355</v>
      </c>
      <c r="I1210" s="7">
        <f t="shared" si="243"/>
        <v>-0.17180000000000017</v>
      </c>
      <c r="J1210" s="7">
        <f t="shared" si="244"/>
        <v>2.9515240000000061E-2</v>
      </c>
      <c r="K1210" s="7">
        <f t="shared" si="245"/>
        <v>0.17180000000000017</v>
      </c>
      <c r="L1210" s="25">
        <f t="shared" si="246"/>
        <v>5.6075986552208176E-2</v>
      </c>
      <c r="M1210" s="7">
        <f t="shared" ca="1" si="235"/>
        <v>3.3340999999999998</v>
      </c>
      <c r="N1210" s="7">
        <f t="shared" ca="1" si="237"/>
        <v>-0.27039999999999997</v>
      </c>
      <c r="O1210" s="7">
        <f t="shared" ca="1" si="238"/>
        <v>7.3116159999999986E-2</v>
      </c>
      <c r="P1210" s="7">
        <f t="shared" ca="1" si="239"/>
        <v>0.27039999999999997</v>
      </c>
      <c r="Q1210" s="25">
        <f t="shared" ca="1" si="240"/>
        <v>8.8259294317328721E-2</v>
      </c>
      <c r="R1210" s="26">
        <f t="shared" ca="1" si="236"/>
        <v>-0.26985193269668029</v>
      </c>
      <c r="S1210" s="27">
        <f t="shared" ca="1" si="247"/>
        <v>0</v>
      </c>
    </row>
    <row r="1211" spans="5:19" x14ac:dyDescent="0.3">
      <c r="E1211" s="24">
        <f t="shared" si="241"/>
        <v>1210</v>
      </c>
      <c r="F1211" s="108">
        <v>45219</v>
      </c>
      <c r="G1211" s="109">
        <v>3.0350999999999999</v>
      </c>
      <c r="H1211" s="28">
        <f t="shared" si="242"/>
        <v>3.0636999999999999</v>
      </c>
      <c r="I1211" s="7">
        <f t="shared" si="243"/>
        <v>-2.8599999999999959E-2</v>
      </c>
      <c r="J1211" s="7">
        <f t="shared" si="244"/>
        <v>8.1795999999999768E-4</v>
      </c>
      <c r="K1211" s="7">
        <f t="shared" si="245"/>
        <v>2.8599999999999959E-2</v>
      </c>
      <c r="L1211" s="25">
        <f t="shared" si="246"/>
        <v>9.4230832592006718E-3</v>
      </c>
      <c r="M1211" s="7">
        <f t="shared" ca="1" si="235"/>
        <v>3.2100333333333331</v>
      </c>
      <c r="N1211" s="7">
        <f t="shared" ca="1" si="237"/>
        <v>-0.17493333333333316</v>
      </c>
      <c r="O1211" s="7">
        <f t="shared" ca="1" si="238"/>
        <v>3.0601671111111051E-2</v>
      </c>
      <c r="P1211" s="7">
        <f t="shared" ca="1" si="239"/>
        <v>0.17493333333333316</v>
      </c>
      <c r="Q1211" s="25">
        <f t="shared" ca="1" si="240"/>
        <v>5.763676100732535E-2</v>
      </c>
      <c r="R1211" s="26">
        <f t="shared" ca="1" si="236"/>
        <v>-0.17438526603001347</v>
      </c>
      <c r="S1211" s="27">
        <f t="shared" ca="1" si="247"/>
        <v>0</v>
      </c>
    </row>
    <row r="1212" spans="5:19" x14ac:dyDescent="0.3">
      <c r="E1212" s="24">
        <f t="shared" si="241"/>
        <v>1211</v>
      </c>
      <c r="F1212" s="108">
        <v>45222</v>
      </c>
      <c r="G1212" s="109">
        <v>3.0466000000000002</v>
      </c>
      <c r="H1212" s="28">
        <f t="shared" si="242"/>
        <v>3.0350999999999999</v>
      </c>
      <c r="I1212" s="7">
        <f t="shared" si="243"/>
        <v>1.1500000000000288E-2</v>
      </c>
      <c r="J1212" s="7">
        <f t="shared" si="244"/>
        <v>1.3225000000000663E-4</v>
      </c>
      <c r="K1212" s="7">
        <f t="shared" si="245"/>
        <v>1.1500000000000288E-2</v>
      </c>
      <c r="L1212" s="25">
        <f t="shared" si="246"/>
        <v>3.7746996652006457E-3</v>
      </c>
      <c r="M1212" s="7">
        <f t="shared" ca="1" si="235"/>
        <v>3.1114333333333328</v>
      </c>
      <c r="N1212" s="7">
        <f t="shared" ca="1" si="237"/>
        <v>-6.4833333333332632E-2</v>
      </c>
      <c r="O1212" s="7">
        <f t="shared" ca="1" si="238"/>
        <v>4.2033611111110206E-3</v>
      </c>
      <c r="P1212" s="7">
        <f t="shared" ca="1" si="239"/>
        <v>6.4833333333332632E-2</v>
      </c>
      <c r="Q1212" s="25">
        <f t="shared" ca="1" si="240"/>
        <v>2.1280553184970994E-2</v>
      </c>
      <c r="R1212" s="26">
        <f t="shared" ca="1" si="236"/>
        <v>-6.428526603001293E-2</v>
      </c>
      <c r="S1212" s="27">
        <f t="shared" ca="1" si="247"/>
        <v>0</v>
      </c>
    </row>
    <row r="1213" spans="5:19" x14ac:dyDescent="0.3">
      <c r="E1213" s="24">
        <f t="shared" si="241"/>
        <v>1212</v>
      </c>
      <c r="F1213" s="108">
        <v>45223</v>
      </c>
      <c r="G1213" s="109">
        <v>3.1044999999999998</v>
      </c>
      <c r="H1213" s="28">
        <f t="shared" si="242"/>
        <v>3.0466000000000002</v>
      </c>
      <c r="I1213" s="7">
        <f t="shared" si="243"/>
        <v>5.7899999999999618E-2</v>
      </c>
      <c r="J1213" s="7">
        <f t="shared" si="244"/>
        <v>3.3524099999999559E-3</v>
      </c>
      <c r="K1213" s="7">
        <f t="shared" si="245"/>
        <v>5.7899999999999618E-2</v>
      </c>
      <c r="L1213" s="25">
        <f t="shared" si="246"/>
        <v>1.8650346271541191E-2</v>
      </c>
      <c r="M1213" s="7">
        <f t="shared" ca="1" si="235"/>
        <v>3.0484666666666667</v>
      </c>
      <c r="N1213" s="7">
        <f t="shared" ca="1" si="237"/>
        <v>5.6033333333333157E-2</v>
      </c>
      <c r="O1213" s="7">
        <f t="shared" ca="1" si="238"/>
        <v>3.1397344444444248E-3</v>
      </c>
      <c r="P1213" s="7">
        <f t="shared" ca="1" si="239"/>
        <v>5.6033333333333157E-2</v>
      </c>
      <c r="Q1213" s="25">
        <f t="shared" ca="1" si="240"/>
        <v>1.8049068556396573E-2</v>
      </c>
      <c r="R1213" s="26">
        <f t="shared" ca="1" si="236"/>
        <v>5.6581400636652859E-2</v>
      </c>
      <c r="S1213" s="27">
        <f t="shared" ca="1" si="247"/>
        <v>1</v>
      </c>
    </row>
    <row r="1214" spans="5:19" x14ac:dyDescent="0.3">
      <c r="E1214" s="24">
        <f t="shared" si="241"/>
        <v>1213</v>
      </c>
      <c r="F1214" s="108">
        <v>45224</v>
      </c>
      <c r="G1214" s="109">
        <v>3.0948000000000002</v>
      </c>
      <c r="H1214" s="28">
        <f t="shared" si="242"/>
        <v>3.1044999999999998</v>
      </c>
      <c r="I1214" s="7">
        <f t="shared" si="243"/>
        <v>-9.6999999999995978E-3</v>
      </c>
      <c r="J1214" s="7">
        <f t="shared" si="244"/>
        <v>9.4089999999992196E-5</v>
      </c>
      <c r="K1214" s="7">
        <f t="shared" si="245"/>
        <v>9.6999999999995978E-3</v>
      </c>
      <c r="L1214" s="25">
        <f t="shared" si="246"/>
        <v>3.1342897763989908E-3</v>
      </c>
      <c r="M1214" s="7">
        <f t="shared" ca="1" si="235"/>
        <v>3.0620666666666665</v>
      </c>
      <c r="N1214" s="7">
        <f t="shared" ca="1" si="237"/>
        <v>3.2733333333333725E-2</v>
      </c>
      <c r="O1214" s="7">
        <f t="shared" ca="1" si="238"/>
        <v>1.0714711111111368E-3</v>
      </c>
      <c r="P1214" s="7">
        <f t="shared" ca="1" si="239"/>
        <v>3.2733333333333725E-2</v>
      </c>
      <c r="Q1214" s="25">
        <f t="shared" ca="1" si="240"/>
        <v>1.057688165094149E-2</v>
      </c>
      <c r="R1214" s="26">
        <f t="shared" ca="1" si="236"/>
        <v>3.3281400636653427E-2</v>
      </c>
      <c r="S1214" s="27">
        <f t="shared" ca="1" si="247"/>
        <v>0</v>
      </c>
    </row>
    <row r="1215" spans="5:19" x14ac:dyDescent="0.3">
      <c r="E1215" s="24">
        <f t="shared" si="241"/>
        <v>1214</v>
      </c>
      <c r="F1215" s="108">
        <v>45225</v>
      </c>
      <c r="G1215" s="109">
        <v>3.1238000000000001</v>
      </c>
      <c r="H1215" s="28">
        <f t="shared" si="242"/>
        <v>3.0948000000000002</v>
      </c>
      <c r="I1215" s="7">
        <f t="shared" si="243"/>
        <v>2.8999999999999915E-2</v>
      </c>
      <c r="J1215" s="7">
        <f t="shared" si="244"/>
        <v>8.4099999999999507E-4</v>
      </c>
      <c r="K1215" s="7">
        <f t="shared" si="245"/>
        <v>2.8999999999999915E-2</v>
      </c>
      <c r="L1215" s="25">
        <f t="shared" si="246"/>
        <v>9.2835648889173158E-3</v>
      </c>
      <c r="M1215" s="7">
        <f t="shared" ca="1" si="235"/>
        <v>3.0819666666666663</v>
      </c>
      <c r="N1215" s="7">
        <f t="shared" ca="1" si="237"/>
        <v>4.1833333333333833E-2</v>
      </c>
      <c r="O1215" s="7">
        <f t="shared" ca="1" si="238"/>
        <v>1.7500277777778195E-3</v>
      </c>
      <c r="P1215" s="7">
        <f t="shared" ca="1" si="239"/>
        <v>4.1833333333333833E-2</v>
      </c>
      <c r="Q1215" s="25">
        <f t="shared" ca="1" si="240"/>
        <v>1.3391809121369431E-2</v>
      </c>
      <c r="R1215" s="26">
        <f t="shared" ca="1" si="236"/>
        <v>4.2381400636653535E-2</v>
      </c>
      <c r="S1215" s="27">
        <f t="shared" ca="1" si="247"/>
        <v>0</v>
      </c>
    </row>
    <row r="1216" spans="5:19" x14ac:dyDescent="0.3">
      <c r="E1216" s="24">
        <f t="shared" si="241"/>
        <v>1215</v>
      </c>
      <c r="F1216" s="108">
        <v>45226</v>
      </c>
      <c r="G1216" s="109">
        <v>3.1334</v>
      </c>
      <c r="H1216" s="28">
        <f t="shared" si="242"/>
        <v>3.1238000000000001</v>
      </c>
      <c r="I1216" s="7">
        <f t="shared" si="243"/>
        <v>9.5999999999998309E-3</v>
      </c>
      <c r="J1216" s="7">
        <f t="shared" si="244"/>
        <v>9.2159999999996759E-5</v>
      </c>
      <c r="K1216" s="7">
        <f t="shared" si="245"/>
        <v>9.5999999999998309E-3</v>
      </c>
      <c r="L1216" s="25">
        <f t="shared" si="246"/>
        <v>3.0637646007531214E-3</v>
      </c>
      <c r="M1216" s="7">
        <f t="shared" ca="1" si="235"/>
        <v>3.1076999999999999</v>
      </c>
      <c r="N1216" s="7">
        <f t="shared" ca="1" si="237"/>
        <v>2.5700000000000056E-2</v>
      </c>
      <c r="O1216" s="7">
        <f t="shared" ca="1" si="238"/>
        <v>6.6049000000000283E-4</v>
      </c>
      <c r="P1216" s="7">
        <f t="shared" ca="1" si="239"/>
        <v>2.5700000000000056E-2</v>
      </c>
      <c r="Q1216" s="25">
        <f t="shared" ca="1" si="240"/>
        <v>8.201953149932998E-3</v>
      </c>
      <c r="R1216" s="26">
        <f t="shared" ca="1" si="236"/>
        <v>2.6248067303319758E-2</v>
      </c>
      <c r="S1216" s="27">
        <f t="shared" ca="1" si="247"/>
        <v>0</v>
      </c>
    </row>
    <row r="1217" spans="5:19" x14ac:dyDescent="0.3">
      <c r="E1217" s="24">
        <f t="shared" si="241"/>
        <v>1216</v>
      </c>
      <c r="F1217" s="108">
        <v>45229</v>
      </c>
      <c r="G1217" s="109">
        <v>3.1720000000000002</v>
      </c>
      <c r="H1217" s="28">
        <f t="shared" si="242"/>
        <v>3.1334</v>
      </c>
      <c r="I1217" s="7">
        <f t="shared" si="243"/>
        <v>3.860000000000019E-2</v>
      </c>
      <c r="J1217" s="7">
        <f t="shared" si="244"/>
        <v>1.4899600000000146E-3</v>
      </c>
      <c r="K1217" s="7">
        <f t="shared" si="245"/>
        <v>3.860000000000019E-2</v>
      </c>
      <c r="L1217" s="25">
        <f t="shared" si="246"/>
        <v>1.2168978562421245E-2</v>
      </c>
      <c r="M1217" s="7">
        <f t="shared" ca="1" si="235"/>
        <v>3.1173333333333333</v>
      </c>
      <c r="N1217" s="7">
        <f t="shared" ca="1" si="237"/>
        <v>5.4666666666666863E-2</v>
      </c>
      <c r="O1217" s="7">
        <f t="shared" ca="1" si="238"/>
        <v>2.9884444444444659E-3</v>
      </c>
      <c r="P1217" s="7">
        <f t="shared" ca="1" si="239"/>
        <v>5.4666666666666863E-2</v>
      </c>
      <c r="Q1217" s="25">
        <f t="shared" ca="1" si="240"/>
        <v>1.723413198823041E-2</v>
      </c>
      <c r="R1217" s="26">
        <f t="shared" ca="1" si="236"/>
        <v>5.5214733969986565E-2</v>
      </c>
      <c r="S1217" s="27">
        <f t="shared" ca="1" si="247"/>
        <v>0</v>
      </c>
    </row>
    <row r="1218" spans="5:19" x14ac:dyDescent="0.3">
      <c r="E1218" s="24">
        <f t="shared" si="241"/>
        <v>1217</v>
      </c>
      <c r="F1218" s="108">
        <v>45230</v>
      </c>
      <c r="G1218" s="109">
        <v>3.1913</v>
      </c>
      <c r="H1218" s="28">
        <f t="shared" si="242"/>
        <v>3.1720000000000002</v>
      </c>
      <c r="I1218" s="7">
        <f t="shared" si="243"/>
        <v>1.9299999999999873E-2</v>
      </c>
      <c r="J1218" s="7">
        <f t="shared" si="244"/>
        <v>3.7248999999999507E-4</v>
      </c>
      <c r="K1218" s="7">
        <f t="shared" si="245"/>
        <v>1.9299999999999873E-2</v>
      </c>
      <c r="L1218" s="25">
        <f t="shared" si="246"/>
        <v>6.0476921630683023E-3</v>
      </c>
      <c r="M1218" s="7">
        <f t="shared" ref="M1218:M1281" ca="1" si="248">IF(E1218&lt;=span,G1218,AVERAGE(OFFSET(G1218,-span,0,span,1)))</f>
        <v>3.1430666666666665</v>
      </c>
      <c r="N1218" s="7">
        <f t="shared" ca="1" si="237"/>
        <v>4.8233333333333572E-2</v>
      </c>
      <c r="O1218" s="7">
        <f t="shared" ca="1" si="238"/>
        <v>2.3264544444444677E-3</v>
      </c>
      <c r="P1218" s="7">
        <f t="shared" ca="1" si="239"/>
        <v>4.8233333333333572E-2</v>
      </c>
      <c r="Q1218" s="25">
        <f t="shared" ca="1" si="240"/>
        <v>1.511400787557847E-2</v>
      </c>
      <c r="R1218" s="26">
        <f t="shared" ref="R1218:R1281" ca="1" si="249">N1218-AVERAGE(ErorrMA)</f>
        <v>4.8781400636653274E-2</v>
      </c>
      <c r="S1218" s="27">
        <f t="shared" ca="1" si="247"/>
        <v>0</v>
      </c>
    </row>
    <row r="1219" spans="5:19" x14ac:dyDescent="0.3">
      <c r="E1219" s="24">
        <f t="shared" si="241"/>
        <v>1218</v>
      </c>
      <c r="F1219" s="108">
        <v>45231</v>
      </c>
      <c r="G1219" s="109">
        <v>3.1238000000000001</v>
      </c>
      <c r="H1219" s="28">
        <f t="shared" si="242"/>
        <v>3.1913</v>
      </c>
      <c r="I1219" s="7">
        <f t="shared" si="243"/>
        <v>-6.7499999999999893E-2</v>
      </c>
      <c r="J1219" s="7">
        <f t="shared" si="244"/>
        <v>4.5562499999999857E-3</v>
      </c>
      <c r="K1219" s="7">
        <f t="shared" si="245"/>
        <v>6.7499999999999893E-2</v>
      </c>
      <c r="L1219" s="25">
        <f t="shared" si="246"/>
        <v>2.1608297586273095E-2</v>
      </c>
      <c r="M1219" s="7">
        <f t="shared" ca="1" si="248"/>
        <v>3.1655666666666669</v>
      </c>
      <c r="N1219" s="7">
        <f t="shared" ref="N1219:N1282" ca="1" si="250">G1219-M1219</f>
        <v>-4.176666666666673E-2</v>
      </c>
      <c r="O1219" s="7">
        <f t="shared" ref="O1219:O1282" ca="1" si="251">N1219^2</f>
        <v>1.7444544444444497E-3</v>
      </c>
      <c r="P1219" s="7">
        <f t="shared" ref="P1219:P1282" ca="1" si="252">ABS(N1219)</f>
        <v>4.176666666666673E-2</v>
      </c>
      <c r="Q1219" s="25">
        <f t="shared" ref="Q1219:Q1282" ca="1" si="253">P1219/G1219</f>
        <v>1.3370467592889023E-2</v>
      </c>
      <c r="R1219" s="26">
        <f t="shared" ca="1" si="249"/>
        <v>-4.1218599363347028E-2</v>
      </c>
      <c r="S1219" s="27">
        <f t="shared" ca="1" si="247"/>
        <v>1</v>
      </c>
    </row>
    <row r="1220" spans="5:19" x14ac:dyDescent="0.3">
      <c r="E1220" s="24">
        <f t="shared" ref="E1220:E1283" si="254">E1219+1</f>
        <v>1219</v>
      </c>
      <c r="F1220" s="108">
        <v>45232</v>
      </c>
      <c r="G1220" s="109">
        <v>3.2298</v>
      </c>
      <c r="H1220" s="28">
        <f t="shared" ref="H1220:H1283" si="255">G1219</f>
        <v>3.1238000000000001</v>
      </c>
      <c r="I1220" s="7">
        <f t="shared" ref="I1220:I1283" si="256">(G1220-H1220)</f>
        <v>0.10599999999999987</v>
      </c>
      <c r="J1220" s="7">
        <f t="shared" ref="J1220:J1283" si="257">I1220^2</f>
        <v>1.1235999999999973E-2</v>
      </c>
      <c r="K1220" s="7">
        <f t="shared" ref="K1220:K1283" si="258">ABS(I1220)</f>
        <v>0.10599999999999987</v>
      </c>
      <c r="L1220" s="25">
        <f t="shared" ref="L1220:L1283" si="259">K1220/G1220</f>
        <v>3.2819369620409891E-2</v>
      </c>
      <c r="M1220" s="7">
        <f t="shared" ca="1" si="248"/>
        <v>3.1623666666666672</v>
      </c>
      <c r="N1220" s="7">
        <f t="shared" ca="1" si="250"/>
        <v>6.743333333333279E-2</v>
      </c>
      <c r="O1220" s="7">
        <f t="shared" ca="1" si="251"/>
        <v>4.5472544444443708E-3</v>
      </c>
      <c r="P1220" s="7">
        <f t="shared" ca="1" si="252"/>
        <v>6.743333333333279E-2</v>
      </c>
      <c r="Q1220" s="25">
        <f t="shared" ca="1" si="253"/>
        <v>2.087848576795244E-2</v>
      </c>
      <c r="R1220" s="26">
        <f t="shared" ca="1" si="249"/>
        <v>6.7981400636652492E-2</v>
      </c>
      <c r="S1220" s="27">
        <f t="shared" ref="S1220:S1283" ca="1" si="260">IF(N1219*N1220&lt;0,1,0)</f>
        <v>1</v>
      </c>
    </row>
    <row r="1221" spans="5:19" x14ac:dyDescent="0.3">
      <c r="E1221" s="24">
        <f t="shared" si="254"/>
        <v>1220</v>
      </c>
      <c r="F1221" s="108">
        <v>45233</v>
      </c>
      <c r="G1221" s="109">
        <v>3.3359000000000001</v>
      </c>
      <c r="H1221" s="28">
        <f t="shared" si="255"/>
        <v>3.2298</v>
      </c>
      <c r="I1221" s="7">
        <f t="shared" si="256"/>
        <v>0.10610000000000008</v>
      </c>
      <c r="J1221" s="7">
        <f t="shared" si="257"/>
        <v>1.1257210000000017E-2</v>
      </c>
      <c r="K1221" s="7">
        <f t="shared" si="258"/>
        <v>0.10610000000000008</v>
      </c>
      <c r="L1221" s="25">
        <f t="shared" si="259"/>
        <v>3.1805509757486757E-2</v>
      </c>
      <c r="M1221" s="7">
        <f t="shared" ca="1" si="248"/>
        <v>3.1816333333333335</v>
      </c>
      <c r="N1221" s="7">
        <f t="shared" ca="1" si="250"/>
        <v>0.15426666666666655</v>
      </c>
      <c r="O1221" s="7">
        <f t="shared" ca="1" si="251"/>
        <v>2.3798204444444408E-2</v>
      </c>
      <c r="P1221" s="7">
        <f t="shared" ca="1" si="252"/>
        <v>0.15426666666666655</v>
      </c>
      <c r="Q1221" s="25">
        <f t="shared" ca="1" si="253"/>
        <v>4.6244391818299875E-2</v>
      </c>
      <c r="R1221" s="26">
        <f t="shared" ca="1" si="249"/>
        <v>0.15481473396998624</v>
      </c>
      <c r="S1221" s="27">
        <f t="shared" ca="1" si="260"/>
        <v>0</v>
      </c>
    </row>
    <row r="1222" spans="5:19" x14ac:dyDescent="0.3">
      <c r="E1222" s="24">
        <f t="shared" si="254"/>
        <v>1221</v>
      </c>
      <c r="F1222" s="108">
        <v>45236</v>
      </c>
      <c r="G1222" s="109">
        <v>3.3069999999999999</v>
      </c>
      <c r="H1222" s="28">
        <f t="shared" si="255"/>
        <v>3.3359000000000001</v>
      </c>
      <c r="I1222" s="7">
        <f t="shared" si="256"/>
        <v>-2.8900000000000148E-2</v>
      </c>
      <c r="J1222" s="7">
        <f t="shared" si="257"/>
        <v>8.3521000000000853E-4</v>
      </c>
      <c r="K1222" s="7">
        <f t="shared" si="258"/>
        <v>2.8900000000000148E-2</v>
      </c>
      <c r="L1222" s="25">
        <f t="shared" si="259"/>
        <v>8.7390384033868007E-3</v>
      </c>
      <c r="M1222" s="7">
        <f t="shared" ca="1" si="248"/>
        <v>3.2298333333333336</v>
      </c>
      <c r="N1222" s="7">
        <f t="shared" ca="1" si="250"/>
        <v>7.7166666666666384E-2</v>
      </c>
      <c r="O1222" s="7">
        <f t="shared" ca="1" si="251"/>
        <v>5.9546944444444005E-3</v>
      </c>
      <c r="P1222" s="7">
        <f t="shared" ca="1" si="252"/>
        <v>7.7166666666666384E-2</v>
      </c>
      <c r="Q1222" s="25">
        <f t="shared" ca="1" si="253"/>
        <v>2.3334341296240214E-2</v>
      </c>
      <c r="R1222" s="26">
        <f t="shared" ca="1" si="249"/>
        <v>7.7714733969986086E-2</v>
      </c>
      <c r="S1222" s="27">
        <f t="shared" ca="1" si="260"/>
        <v>0</v>
      </c>
    </row>
    <row r="1223" spans="5:19" x14ac:dyDescent="0.3">
      <c r="E1223" s="24">
        <f t="shared" si="254"/>
        <v>1222</v>
      </c>
      <c r="F1223" s="108">
        <v>45237</v>
      </c>
      <c r="G1223" s="109">
        <v>3.3069999999999999</v>
      </c>
      <c r="H1223" s="28">
        <f t="shared" si="255"/>
        <v>3.3069999999999999</v>
      </c>
      <c r="I1223" s="7">
        <f t="shared" si="256"/>
        <v>0</v>
      </c>
      <c r="J1223" s="7">
        <f t="shared" si="257"/>
        <v>0</v>
      </c>
      <c r="K1223" s="7">
        <f t="shared" si="258"/>
        <v>0</v>
      </c>
      <c r="L1223" s="25">
        <f t="shared" si="259"/>
        <v>0</v>
      </c>
      <c r="M1223" s="7">
        <f t="shared" ca="1" si="248"/>
        <v>3.2909000000000002</v>
      </c>
      <c r="N1223" s="7">
        <f t="shared" ca="1" si="250"/>
        <v>1.6099999999999781E-2</v>
      </c>
      <c r="O1223" s="7">
        <f t="shared" ca="1" si="251"/>
        <v>2.5920999999999296E-4</v>
      </c>
      <c r="P1223" s="7">
        <f t="shared" ca="1" si="252"/>
        <v>1.6099999999999781E-2</v>
      </c>
      <c r="Q1223" s="25">
        <f t="shared" ca="1" si="253"/>
        <v>4.8684608406409985E-3</v>
      </c>
      <c r="R1223" s="26">
        <f t="shared" ca="1" si="249"/>
        <v>1.6648067303319483E-2</v>
      </c>
      <c r="S1223" s="27">
        <f t="shared" ca="1" si="260"/>
        <v>0</v>
      </c>
    </row>
    <row r="1224" spans="5:19" x14ac:dyDescent="0.3">
      <c r="E1224" s="24">
        <f t="shared" si="254"/>
        <v>1223</v>
      </c>
      <c r="F1224" s="108">
        <v>45238</v>
      </c>
      <c r="G1224" s="109">
        <v>3.3552</v>
      </c>
      <c r="H1224" s="28">
        <f t="shared" si="255"/>
        <v>3.3069999999999999</v>
      </c>
      <c r="I1224" s="7">
        <f t="shared" si="256"/>
        <v>4.8200000000000021E-2</v>
      </c>
      <c r="J1224" s="7">
        <f t="shared" si="257"/>
        <v>2.323240000000002E-3</v>
      </c>
      <c r="K1224" s="7">
        <f t="shared" si="258"/>
        <v>4.8200000000000021E-2</v>
      </c>
      <c r="L1224" s="25">
        <f t="shared" si="259"/>
        <v>1.436576061039581E-2</v>
      </c>
      <c r="M1224" s="7">
        <f t="shared" ca="1" si="248"/>
        <v>3.3166333333333333</v>
      </c>
      <c r="N1224" s="7">
        <f t="shared" ca="1" si="250"/>
        <v>3.8566666666666638E-2</v>
      </c>
      <c r="O1224" s="7">
        <f t="shared" ca="1" si="251"/>
        <v>1.4873877777777755E-3</v>
      </c>
      <c r="P1224" s="7">
        <f t="shared" ca="1" si="252"/>
        <v>3.8566666666666638E-2</v>
      </c>
      <c r="Q1224" s="25">
        <f t="shared" ca="1" si="253"/>
        <v>1.1494595453822913E-2</v>
      </c>
      <c r="R1224" s="26">
        <f t="shared" ca="1" si="249"/>
        <v>3.911473396998634E-2</v>
      </c>
      <c r="S1224" s="27">
        <f t="shared" ca="1" si="260"/>
        <v>0</v>
      </c>
    </row>
    <row r="1225" spans="5:19" x14ac:dyDescent="0.3">
      <c r="E1225" s="24">
        <f t="shared" si="254"/>
        <v>1224</v>
      </c>
      <c r="F1225" s="108">
        <v>45239</v>
      </c>
      <c r="G1225" s="109">
        <v>3.3262</v>
      </c>
      <c r="H1225" s="28">
        <f t="shared" si="255"/>
        <v>3.3552</v>
      </c>
      <c r="I1225" s="7">
        <f t="shared" si="256"/>
        <v>-2.8999999999999915E-2</v>
      </c>
      <c r="J1225" s="7">
        <f t="shared" si="257"/>
        <v>8.4099999999999507E-4</v>
      </c>
      <c r="K1225" s="7">
        <f t="shared" si="258"/>
        <v>2.8999999999999915E-2</v>
      </c>
      <c r="L1225" s="25">
        <f t="shared" si="259"/>
        <v>8.7186579279658217E-3</v>
      </c>
      <c r="M1225" s="7">
        <f t="shared" ca="1" si="248"/>
        <v>3.3230666666666671</v>
      </c>
      <c r="N1225" s="7">
        <f t="shared" ca="1" si="250"/>
        <v>3.1333333333329882E-3</v>
      </c>
      <c r="O1225" s="7">
        <f t="shared" ca="1" si="251"/>
        <v>9.8177777777756149E-6</v>
      </c>
      <c r="P1225" s="7">
        <f t="shared" ca="1" si="252"/>
        <v>3.1333333333329882E-3</v>
      </c>
      <c r="Q1225" s="25">
        <f t="shared" ca="1" si="253"/>
        <v>9.4201591405597624E-4</v>
      </c>
      <c r="R1225" s="26">
        <f t="shared" ca="1" si="249"/>
        <v>3.6814006366526885E-3</v>
      </c>
      <c r="S1225" s="27">
        <f t="shared" ca="1" si="260"/>
        <v>0</v>
      </c>
    </row>
    <row r="1226" spans="5:19" x14ac:dyDescent="0.3">
      <c r="E1226" s="24">
        <f t="shared" si="254"/>
        <v>1225</v>
      </c>
      <c r="F1226" s="108">
        <v>45240</v>
      </c>
      <c r="G1226" s="109">
        <v>3.3647999999999998</v>
      </c>
      <c r="H1226" s="28">
        <f t="shared" si="255"/>
        <v>3.3262</v>
      </c>
      <c r="I1226" s="7">
        <f t="shared" si="256"/>
        <v>3.8599999999999746E-2</v>
      </c>
      <c r="J1226" s="7">
        <f t="shared" si="257"/>
        <v>1.4899599999999803E-3</v>
      </c>
      <c r="K1226" s="7">
        <f t="shared" si="258"/>
        <v>3.8599999999999746E-2</v>
      </c>
      <c r="L1226" s="25">
        <f t="shared" si="259"/>
        <v>1.1471707085116425E-2</v>
      </c>
      <c r="M1226" s="7">
        <f t="shared" ca="1" si="248"/>
        <v>3.3294666666666668</v>
      </c>
      <c r="N1226" s="7">
        <f t="shared" ca="1" si="250"/>
        <v>3.5333333333332995E-2</v>
      </c>
      <c r="O1226" s="7">
        <f t="shared" ca="1" si="251"/>
        <v>1.2484444444444205E-3</v>
      </c>
      <c r="P1226" s="7">
        <f t="shared" ca="1" si="252"/>
        <v>3.5333333333332995E-2</v>
      </c>
      <c r="Q1226" s="25">
        <f t="shared" ca="1" si="253"/>
        <v>1.0500871770486506E-2</v>
      </c>
      <c r="R1226" s="26">
        <f t="shared" ca="1" si="249"/>
        <v>3.5881400636652697E-2</v>
      </c>
      <c r="S1226" s="27">
        <f t="shared" ca="1" si="260"/>
        <v>0</v>
      </c>
    </row>
    <row r="1227" spans="5:19" x14ac:dyDescent="0.3">
      <c r="E1227" s="24">
        <f t="shared" si="254"/>
        <v>1226</v>
      </c>
      <c r="F1227" s="108">
        <v>45243</v>
      </c>
      <c r="G1227" s="109">
        <v>3.3552</v>
      </c>
      <c r="H1227" s="28">
        <f t="shared" si="255"/>
        <v>3.3647999999999998</v>
      </c>
      <c r="I1227" s="7">
        <f t="shared" si="256"/>
        <v>-9.5999999999998309E-3</v>
      </c>
      <c r="J1227" s="7">
        <f t="shared" si="257"/>
        <v>9.2159999999996759E-5</v>
      </c>
      <c r="K1227" s="7">
        <f t="shared" si="258"/>
        <v>9.5999999999998309E-3</v>
      </c>
      <c r="L1227" s="25">
        <f t="shared" si="259"/>
        <v>2.8612303290414375E-3</v>
      </c>
      <c r="M1227" s="7">
        <f t="shared" ca="1" si="248"/>
        <v>3.3487333333333331</v>
      </c>
      <c r="N1227" s="7">
        <f t="shared" ca="1" si="250"/>
        <v>6.4666666666668426E-3</v>
      </c>
      <c r="O1227" s="7">
        <f t="shared" ca="1" si="251"/>
        <v>4.1817777777780057E-5</v>
      </c>
      <c r="P1227" s="7">
        <f t="shared" ca="1" si="252"/>
        <v>6.4666666666668426E-3</v>
      </c>
      <c r="Q1227" s="25">
        <f t="shared" ca="1" si="253"/>
        <v>1.9273565410904991E-3</v>
      </c>
      <c r="R1227" s="26">
        <f t="shared" ca="1" si="249"/>
        <v>7.0147339699865429E-3</v>
      </c>
      <c r="S1227" s="27">
        <f t="shared" ca="1" si="260"/>
        <v>0</v>
      </c>
    </row>
    <row r="1228" spans="5:19" x14ac:dyDescent="0.3">
      <c r="E1228" s="24">
        <f t="shared" si="254"/>
        <v>1227</v>
      </c>
      <c r="F1228" s="108">
        <v>45244</v>
      </c>
      <c r="G1228" s="109">
        <v>3.4419</v>
      </c>
      <c r="H1228" s="28">
        <f t="shared" si="255"/>
        <v>3.3552</v>
      </c>
      <c r="I1228" s="7">
        <f t="shared" si="256"/>
        <v>8.6699999999999999E-2</v>
      </c>
      <c r="J1228" s="7">
        <f t="shared" si="257"/>
        <v>7.51689E-3</v>
      </c>
      <c r="K1228" s="7">
        <f t="shared" si="258"/>
        <v>8.6699999999999999E-2</v>
      </c>
      <c r="L1228" s="25">
        <f t="shared" si="259"/>
        <v>2.5189575525145995E-2</v>
      </c>
      <c r="M1228" s="7">
        <f t="shared" ca="1" si="248"/>
        <v>3.3487333333333331</v>
      </c>
      <c r="N1228" s="7">
        <f t="shared" ca="1" si="250"/>
        <v>9.3166666666666842E-2</v>
      </c>
      <c r="O1228" s="7">
        <f t="shared" ca="1" si="251"/>
        <v>8.6800277777778108E-3</v>
      </c>
      <c r="P1228" s="7">
        <f t="shared" ca="1" si="252"/>
        <v>9.3166666666666842E-2</v>
      </c>
      <c r="Q1228" s="25">
        <f t="shared" ca="1" si="253"/>
        <v>2.706838277308081E-2</v>
      </c>
      <c r="R1228" s="26">
        <f t="shared" ca="1" si="249"/>
        <v>9.3714733969986544E-2</v>
      </c>
      <c r="S1228" s="27">
        <f t="shared" ca="1" si="260"/>
        <v>0</v>
      </c>
    </row>
    <row r="1229" spans="5:19" x14ac:dyDescent="0.3">
      <c r="E1229" s="24">
        <f t="shared" si="254"/>
        <v>1228</v>
      </c>
      <c r="F1229" s="108">
        <v>45245</v>
      </c>
      <c r="G1229" s="109">
        <v>3.4611999999999998</v>
      </c>
      <c r="H1229" s="28">
        <f t="shared" si="255"/>
        <v>3.4419</v>
      </c>
      <c r="I1229" s="7">
        <f t="shared" si="256"/>
        <v>1.9299999999999873E-2</v>
      </c>
      <c r="J1229" s="7">
        <f t="shared" si="257"/>
        <v>3.7248999999999507E-4</v>
      </c>
      <c r="K1229" s="7">
        <f t="shared" si="258"/>
        <v>1.9299999999999873E-2</v>
      </c>
      <c r="L1229" s="25">
        <f t="shared" si="259"/>
        <v>5.5761007742978945E-3</v>
      </c>
      <c r="M1229" s="7">
        <f t="shared" ca="1" si="248"/>
        <v>3.3872999999999998</v>
      </c>
      <c r="N1229" s="7">
        <f t="shared" ca="1" si="250"/>
        <v>7.3900000000000077E-2</v>
      </c>
      <c r="O1229" s="7">
        <f t="shared" ca="1" si="251"/>
        <v>5.4612100000000115E-3</v>
      </c>
      <c r="P1229" s="7">
        <f t="shared" ca="1" si="252"/>
        <v>7.3900000000000077E-2</v>
      </c>
      <c r="Q1229" s="25">
        <f t="shared" ca="1" si="253"/>
        <v>2.135097653992837E-2</v>
      </c>
      <c r="R1229" s="26">
        <f t="shared" ca="1" si="249"/>
        <v>7.4448067303319779E-2</v>
      </c>
      <c r="S1229" s="27">
        <f t="shared" ca="1" si="260"/>
        <v>0</v>
      </c>
    </row>
    <row r="1230" spans="5:19" x14ac:dyDescent="0.3">
      <c r="E1230" s="24">
        <f t="shared" si="254"/>
        <v>1229</v>
      </c>
      <c r="F1230" s="108">
        <v>45246</v>
      </c>
      <c r="G1230" s="109">
        <v>3.4129999999999998</v>
      </c>
      <c r="H1230" s="28">
        <f t="shared" si="255"/>
        <v>3.4611999999999998</v>
      </c>
      <c r="I1230" s="7">
        <f t="shared" si="256"/>
        <v>-4.8200000000000021E-2</v>
      </c>
      <c r="J1230" s="7">
        <f t="shared" si="257"/>
        <v>2.323240000000002E-3</v>
      </c>
      <c r="K1230" s="7">
        <f t="shared" si="258"/>
        <v>4.8200000000000021E-2</v>
      </c>
      <c r="L1230" s="25">
        <f t="shared" si="259"/>
        <v>1.4122472897743927E-2</v>
      </c>
      <c r="M1230" s="7">
        <f t="shared" ca="1" si="248"/>
        <v>3.4194333333333335</v>
      </c>
      <c r="N1230" s="7">
        <f t="shared" ca="1" si="250"/>
        <v>-6.433333333333735E-3</v>
      </c>
      <c r="O1230" s="7">
        <f t="shared" ca="1" si="251"/>
        <v>4.138777777778295E-5</v>
      </c>
      <c r="P1230" s="7">
        <f t="shared" ca="1" si="252"/>
        <v>6.433333333333735E-3</v>
      </c>
      <c r="Q1230" s="25">
        <f t="shared" ca="1" si="253"/>
        <v>1.8849497021194653E-3</v>
      </c>
      <c r="R1230" s="26">
        <f t="shared" ca="1" si="249"/>
        <v>-5.8852660300140348E-3</v>
      </c>
      <c r="S1230" s="27">
        <f t="shared" ca="1" si="260"/>
        <v>1</v>
      </c>
    </row>
    <row r="1231" spans="5:19" x14ac:dyDescent="0.3">
      <c r="E1231" s="24">
        <f t="shared" si="254"/>
        <v>1230</v>
      </c>
      <c r="F1231" s="108">
        <v>45247</v>
      </c>
      <c r="G1231" s="109">
        <v>3.4323000000000001</v>
      </c>
      <c r="H1231" s="28">
        <f t="shared" si="255"/>
        <v>3.4129999999999998</v>
      </c>
      <c r="I1231" s="7">
        <f t="shared" si="256"/>
        <v>1.9300000000000317E-2</v>
      </c>
      <c r="J1231" s="7">
        <f t="shared" si="257"/>
        <v>3.7249000000001226E-4</v>
      </c>
      <c r="K1231" s="7">
        <f t="shared" si="258"/>
        <v>1.9300000000000317E-2</v>
      </c>
      <c r="L1231" s="25">
        <f t="shared" si="259"/>
        <v>5.6230515980538751E-3</v>
      </c>
      <c r="M1231" s="7">
        <f t="shared" ca="1" si="248"/>
        <v>3.4387000000000003</v>
      </c>
      <c r="N1231" s="7">
        <f t="shared" ca="1" si="250"/>
        <v>-6.4000000000001833E-3</v>
      </c>
      <c r="O1231" s="7">
        <f t="shared" ca="1" si="251"/>
        <v>4.0960000000002345E-5</v>
      </c>
      <c r="P1231" s="7">
        <f t="shared" ca="1" si="252"/>
        <v>6.4000000000001833E-3</v>
      </c>
      <c r="Q1231" s="25">
        <f t="shared" ca="1" si="253"/>
        <v>1.8646388718935359E-3</v>
      </c>
      <c r="R1231" s="26">
        <f t="shared" ca="1" si="249"/>
        <v>-5.8519326966804831E-3</v>
      </c>
      <c r="S1231" s="27">
        <f t="shared" ca="1" si="260"/>
        <v>0</v>
      </c>
    </row>
    <row r="1232" spans="5:19" x14ac:dyDescent="0.3">
      <c r="E1232" s="24">
        <f t="shared" si="254"/>
        <v>1231</v>
      </c>
      <c r="F1232" s="108">
        <v>45250</v>
      </c>
      <c r="G1232" s="109">
        <v>3.4611999999999998</v>
      </c>
      <c r="H1232" s="28">
        <f t="shared" si="255"/>
        <v>3.4323000000000001</v>
      </c>
      <c r="I1232" s="7">
        <f t="shared" si="256"/>
        <v>2.8899999999999704E-2</v>
      </c>
      <c r="J1232" s="7">
        <f t="shared" si="257"/>
        <v>8.3520999999998284E-4</v>
      </c>
      <c r="K1232" s="7">
        <f t="shared" si="258"/>
        <v>2.8899999999999704E-2</v>
      </c>
      <c r="L1232" s="25">
        <f t="shared" si="259"/>
        <v>8.3497053045185794E-3</v>
      </c>
      <c r="M1232" s="7">
        <f t="shared" ca="1" si="248"/>
        <v>3.4354999999999998</v>
      </c>
      <c r="N1232" s="7">
        <f t="shared" ca="1" si="250"/>
        <v>2.5700000000000056E-2</v>
      </c>
      <c r="O1232" s="7">
        <f t="shared" ca="1" si="251"/>
        <v>6.6049000000000283E-4</v>
      </c>
      <c r="P1232" s="7">
        <f t="shared" ca="1" si="252"/>
        <v>2.5700000000000056E-2</v>
      </c>
      <c r="Q1232" s="25">
        <f t="shared" ca="1" si="253"/>
        <v>7.4251704611117695E-3</v>
      </c>
      <c r="R1232" s="26">
        <f t="shared" ca="1" si="249"/>
        <v>2.6248067303319758E-2</v>
      </c>
      <c r="S1232" s="27">
        <f t="shared" ca="1" si="260"/>
        <v>1</v>
      </c>
    </row>
    <row r="1233" spans="5:19" x14ac:dyDescent="0.3">
      <c r="E1233" s="24">
        <f t="shared" si="254"/>
        <v>1232</v>
      </c>
      <c r="F1233" s="108">
        <v>45251</v>
      </c>
      <c r="G1233" s="109">
        <v>3.4034</v>
      </c>
      <c r="H1233" s="28">
        <f t="shared" si="255"/>
        <v>3.4611999999999998</v>
      </c>
      <c r="I1233" s="7">
        <f t="shared" si="256"/>
        <v>-5.7799999999999851E-2</v>
      </c>
      <c r="J1233" s="7">
        <f t="shared" si="257"/>
        <v>3.340839999999983E-3</v>
      </c>
      <c r="K1233" s="7">
        <f t="shared" si="258"/>
        <v>5.7799999999999851E-2</v>
      </c>
      <c r="L1233" s="25">
        <f t="shared" si="259"/>
        <v>1.6983016983016939E-2</v>
      </c>
      <c r="M1233" s="7">
        <f t="shared" ca="1" si="248"/>
        <v>3.4354999999999998</v>
      </c>
      <c r="N1233" s="7">
        <f t="shared" ca="1" si="250"/>
        <v>-3.2099999999999795E-2</v>
      </c>
      <c r="O1233" s="7">
        <f t="shared" ca="1" si="251"/>
        <v>1.0304099999999868E-3</v>
      </c>
      <c r="P1233" s="7">
        <f t="shared" ca="1" si="252"/>
        <v>3.2099999999999795E-2</v>
      </c>
      <c r="Q1233" s="25">
        <f t="shared" ca="1" si="253"/>
        <v>9.4317447258623135E-3</v>
      </c>
      <c r="R1233" s="26">
        <f t="shared" ca="1" si="249"/>
        <v>-3.1551932696680093E-2</v>
      </c>
      <c r="S1233" s="27">
        <f t="shared" ca="1" si="260"/>
        <v>1</v>
      </c>
    </row>
    <row r="1234" spans="5:19" x14ac:dyDescent="0.3">
      <c r="E1234" s="24">
        <f t="shared" si="254"/>
        <v>1233</v>
      </c>
      <c r="F1234" s="108">
        <v>45252</v>
      </c>
      <c r="G1234" s="109">
        <v>3.4034</v>
      </c>
      <c r="H1234" s="28">
        <f t="shared" si="255"/>
        <v>3.4034</v>
      </c>
      <c r="I1234" s="7">
        <f t="shared" si="256"/>
        <v>0</v>
      </c>
      <c r="J1234" s="7">
        <f t="shared" si="257"/>
        <v>0</v>
      </c>
      <c r="K1234" s="7">
        <f t="shared" si="258"/>
        <v>0</v>
      </c>
      <c r="L1234" s="25">
        <f t="shared" si="259"/>
        <v>0</v>
      </c>
      <c r="M1234" s="7">
        <f t="shared" ca="1" si="248"/>
        <v>3.4322999999999997</v>
      </c>
      <c r="N1234" s="7">
        <f t="shared" ca="1" si="250"/>
        <v>-2.8899999999999704E-2</v>
      </c>
      <c r="O1234" s="7">
        <f t="shared" ca="1" si="251"/>
        <v>8.3520999999998284E-4</v>
      </c>
      <c r="P1234" s="7">
        <f t="shared" ca="1" si="252"/>
        <v>2.8899999999999704E-2</v>
      </c>
      <c r="Q1234" s="25">
        <f t="shared" ca="1" si="253"/>
        <v>8.4915084915084052E-3</v>
      </c>
      <c r="R1234" s="26">
        <f t="shared" ca="1" si="249"/>
        <v>-2.8351932696680002E-2</v>
      </c>
      <c r="S1234" s="27">
        <f t="shared" ca="1" si="260"/>
        <v>0</v>
      </c>
    </row>
    <row r="1235" spans="5:19" x14ac:dyDescent="0.3">
      <c r="E1235" s="24">
        <f t="shared" si="254"/>
        <v>1234</v>
      </c>
      <c r="F1235" s="108">
        <v>45254</v>
      </c>
      <c r="G1235" s="109">
        <v>3.4226000000000001</v>
      </c>
      <c r="H1235" s="28">
        <f t="shared" si="255"/>
        <v>3.4034</v>
      </c>
      <c r="I1235" s="7">
        <f t="shared" si="256"/>
        <v>1.9200000000000106E-2</v>
      </c>
      <c r="J1235" s="7">
        <f t="shared" si="257"/>
        <v>3.6864000000000406E-4</v>
      </c>
      <c r="K1235" s="7">
        <f t="shared" si="258"/>
        <v>1.9200000000000106E-2</v>
      </c>
      <c r="L1235" s="25">
        <f t="shared" si="259"/>
        <v>5.6097703500263265E-3</v>
      </c>
      <c r="M1235" s="7">
        <f t="shared" ca="1" si="248"/>
        <v>3.4226666666666663</v>
      </c>
      <c r="N1235" s="7">
        <f t="shared" ca="1" si="250"/>
        <v>-6.6666666666215235E-5</v>
      </c>
      <c r="O1235" s="7">
        <f t="shared" ca="1" si="251"/>
        <v>4.4444444443842536E-9</v>
      </c>
      <c r="P1235" s="7">
        <f t="shared" ca="1" si="252"/>
        <v>6.6666666666215235E-5</v>
      </c>
      <c r="Q1235" s="25">
        <f t="shared" ca="1" si="253"/>
        <v>1.9478369270792742E-5</v>
      </c>
      <c r="R1235" s="26">
        <f t="shared" ca="1" si="249"/>
        <v>4.8140063665348513E-4</v>
      </c>
      <c r="S1235" s="27">
        <f t="shared" ca="1" si="260"/>
        <v>0</v>
      </c>
    </row>
    <row r="1236" spans="5:19" x14ac:dyDescent="0.3">
      <c r="E1236" s="24">
        <f t="shared" si="254"/>
        <v>1235</v>
      </c>
      <c r="F1236" s="108">
        <v>45257</v>
      </c>
      <c r="G1236" s="109">
        <v>3.4129999999999998</v>
      </c>
      <c r="H1236" s="28">
        <f t="shared" si="255"/>
        <v>3.4226000000000001</v>
      </c>
      <c r="I1236" s="7">
        <f t="shared" si="256"/>
        <v>-9.600000000000275E-3</v>
      </c>
      <c r="J1236" s="7">
        <f t="shared" si="257"/>
        <v>9.2160000000005284E-5</v>
      </c>
      <c r="K1236" s="7">
        <f t="shared" si="258"/>
        <v>9.600000000000275E-3</v>
      </c>
      <c r="L1236" s="25">
        <f t="shared" si="259"/>
        <v>2.8127746850279156E-3</v>
      </c>
      <c r="M1236" s="7">
        <f t="shared" ca="1" si="248"/>
        <v>3.4098000000000002</v>
      </c>
      <c r="N1236" s="7">
        <f t="shared" ca="1" si="250"/>
        <v>3.1999999999996476E-3</v>
      </c>
      <c r="O1236" s="7">
        <f t="shared" ca="1" si="251"/>
        <v>1.0239999999997744E-5</v>
      </c>
      <c r="P1236" s="7">
        <f t="shared" ca="1" si="252"/>
        <v>3.1999999999996476E-3</v>
      </c>
      <c r="Q1236" s="25">
        <f t="shared" ca="1" si="253"/>
        <v>9.3759156167584168E-4</v>
      </c>
      <c r="R1236" s="26">
        <f t="shared" ca="1" si="249"/>
        <v>3.7480673033193478E-3</v>
      </c>
      <c r="S1236" s="27">
        <f t="shared" ca="1" si="260"/>
        <v>1</v>
      </c>
    </row>
    <row r="1237" spans="5:19" x14ac:dyDescent="0.3">
      <c r="E1237" s="24">
        <f t="shared" si="254"/>
        <v>1236</v>
      </c>
      <c r="F1237" s="108">
        <v>45258</v>
      </c>
      <c r="G1237" s="109">
        <v>3.3936999999999999</v>
      </c>
      <c r="H1237" s="28">
        <f t="shared" si="255"/>
        <v>3.4129999999999998</v>
      </c>
      <c r="I1237" s="7">
        <f t="shared" si="256"/>
        <v>-1.9299999999999873E-2</v>
      </c>
      <c r="J1237" s="7">
        <f t="shared" si="257"/>
        <v>3.7248999999999507E-4</v>
      </c>
      <c r="K1237" s="7">
        <f t="shared" si="258"/>
        <v>1.9299999999999873E-2</v>
      </c>
      <c r="L1237" s="25">
        <f t="shared" si="259"/>
        <v>5.6870082800482879E-3</v>
      </c>
      <c r="M1237" s="7">
        <f t="shared" ca="1" si="248"/>
        <v>3.4130000000000003</v>
      </c>
      <c r="N1237" s="7">
        <f t="shared" ca="1" si="250"/>
        <v>-1.9300000000000317E-2</v>
      </c>
      <c r="O1237" s="7">
        <f t="shared" ca="1" si="251"/>
        <v>3.7249000000001226E-4</v>
      </c>
      <c r="P1237" s="7">
        <f t="shared" ca="1" si="252"/>
        <v>1.9300000000000317E-2</v>
      </c>
      <c r="Q1237" s="25">
        <f t="shared" ca="1" si="253"/>
        <v>5.687008280048418E-3</v>
      </c>
      <c r="R1237" s="26">
        <f t="shared" ca="1" si="249"/>
        <v>-1.8751932696680615E-2</v>
      </c>
      <c r="S1237" s="27">
        <f t="shared" ca="1" si="260"/>
        <v>1</v>
      </c>
    </row>
    <row r="1238" spans="5:19" x14ac:dyDescent="0.3">
      <c r="E1238" s="24">
        <f t="shared" si="254"/>
        <v>1237</v>
      </c>
      <c r="F1238" s="108">
        <v>45259</v>
      </c>
      <c r="G1238" s="109">
        <v>3.4323000000000001</v>
      </c>
      <c r="H1238" s="28">
        <f t="shared" si="255"/>
        <v>3.3936999999999999</v>
      </c>
      <c r="I1238" s="7">
        <f t="shared" si="256"/>
        <v>3.860000000000019E-2</v>
      </c>
      <c r="J1238" s="7">
        <f t="shared" si="257"/>
        <v>1.4899600000000146E-3</v>
      </c>
      <c r="K1238" s="7">
        <f t="shared" si="258"/>
        <v>3.860000000000019E-2</v>
      </c>
      <c r="L1238" s="25">
        <f t="shared" si="259"/>
        <v>1.1246103196107622E-2</v>
      </c>
      <c r="M1238" s="7">
        <f t="shared" ca="1" si="248"/>
        <v>3.4097666666666662</v>
      </c>
      <c r="N1238" s="7">
        <f t="shared" ca="1" si="250"/>
        <v>2.253333333333396E-2</v>
      </c>
      <c r="O1238" s="7">
        <f t="shared" ca="1" si="251"/>
        <v>5.0775111111113936E-4</v>
      </c>
      <c r="P1238" s="7">
        <f t="shared" ca="1" si="252"/>
        <v>2.253333333333396E-2</v>
      </c>
      <c r="Q1238" s="25">
        <f t="shared" ca="1" si="253"/>
        <v>6.5650826947918186E-3</v>
      </c>
      <c r="R1238" s="26">
        <f t="shared" ca="1" si="249"/>
        <v>2.3081400636653662E-2</v>
      </c>
      <c r="S1238" s="27">
        <f t="shared" ca="1" si="260"/>
        <v>1</v>
      </c>
    </row>
    <row r="1239" spans="5:19" x14ac:dyDescent="0.3">
      <c r="E1239" s="24">
        <f t="shared" si="254"/>
        <v>1238</v>
      </c>
      <c r="F1239" s="108">
        <v>45260</v>
      </c>
      <c r="G1239" s="109">
        <v>3.3552</v>
      </c>
      <c r="H1239" s="28">
        <f t="shared" si="255"/>
        <v>3.4323000000000001</v>
      </c>
      <c r="I1239" s="7">
        <f t="shared" si="256"/>
        <v>-7.7100000000000168E-2</v>
      </c>
      <c r="J1239" s="7">
        <f t="shared" si="257"/>
        <v>5.9444100000000258E-3</v>
      </c>
      <c r="K1239" s="7">
        <f t="shared" si="258"/>
        <v>7.7100000000000168E-2</v>
      </c>
      <c r="L1239" s="25">
        <f t="shared" si="259"/>
        <v>2.2979256080114498E-2</v>
      </c>
      <c r="M1239" s="7">
        <f t="shared" ca="1" si="248"/>
        <v>3.4129999999999998</v>
      </c>
      <c r="N1239" s="7">
        <f t="shared" ca="1" si="250"/>
        <v>-5.7799999999999851E-2</v>
      </c>
      <c r="O1239" s="7">
        <f t="shared" ca="1" si="251"/>
        <v>3.340839999999983E-3</v>
      </c>
      <c r="P1239" s="7">
        <f t="shared" ca="1" si="252"/>
        <v>5.7799999999999851E-2</v>
      </c>
      <c r="Q1239" s="25">
        <f t="shared" ca="1" si="253"/>
        <v>1.7226990939437248E-2</v>
      </c>
      <c r="R1239" s="26">
        <f t="shared" ca="1" si="249"/>
        <v>-5.725193269668015E-2</v>
      </c>
      <c r="S1239" s="27">
        <f t="shared" ca="1" si="260"/>
        <v>1</v>
      </c>
    </row>
    <row r="1240" spans="5:19" x14ac:dyDescent="0.3">
      <c r="E1240" s="24">
        <f t="shared" si="254"/>
        <v>1239</v>
      </c>
      <c r="F1240" s="108">
        <v>45261</v>
      </c>
      <c r="G1240" s="109">
        <v>3.3647999999999998</v>
      </c>
      <c r="H1240" s="28">
        <f t="shared" si="255"/>
        <v>3.3552</v>
      </c>
      <c r="I1240" s="7">
        <f t="shared" si="256"/>
        <v>9.5999999999998309E-3</v>
      </c>
      <c r="J1240" s="7">
        <f t="shared" si="257"/>
        <v>9.2159999999996759E-5</v>
      </c>
      <c r="K1240" s="7">
        <f t="shared" si="258"/>
        <v>9.5999999999998309E-3</v>
      </c>
      <c r="L1240" s="25">
        <f t="shared" si="259"/>
        <v>2.8530670470755561E-3</v>
      </c>
      <c r="M1240" s="7">
        <f t="shared" ca="1" si="248"/>
        <v>3.3937333333333335</v>
      </c>
      <c r="N1240" s="7">
        <f t="shared" ca="1" si="250"/>
        <v>-2.8933333333333699E-2</v>
      </c>
      <c r="O1240" s="7">
        <f t="shared" ca="1" si="251"/>
        <v>8.3713777777779893E-4</v>
      </c>
      <c r="P1240" s="7">
        <f t="shared" ca="1" si="252"/>
        <v>2.8933333333333699E-2</v>
      </c>
      <c r="Q1240" s="25">
        <f t="shared" ca="1" si="253"/>
        <v>8.598827072436312E-3</v>
      </c>
      <c r="R1240" s="26">
        <f t="shared" ca="1" si="249"/>
        <v>-2.8385266030013998E-2</v>
      </c>
      <c r="S1240" s="27">
        <f t="shared" ca="1" si="260"/>
        <v>0</v>
      </c>
    </row>
    <row r="1241" spans="5:19" x14ac:dyDescent="0.3">
      <c r="E1241" s="24">
        <f t="shared" si="254"/>
        <v>1240</v>
      </c>
      <c r="F1241" s="108">
        <v>45264</v>
      </c>
      <c r="G1241" s="109">
        <v>3.0466000000000002</v>
      </c>
      <c r="H1241" s="28">
        <f t="shared" si="255"/>
        <v>3.3647999999999998</v>
      </c>
      <c r="I1241" s="7">
        <f t="shared" si="256"/>
        <v>-0.31819999999999959</v>
      </c>
      <c r="J1241" s="7">
        <f t="shared" si="257"/>
        <v>0.10125123999999974</v>
      </c>
      <c r="K1241" s="7">
        <f t="shared" si="258"/>
        <v>0.31819999999999959</v>
      </c>
      <c r="L1241" s="25">
        <f t="shared" si="259"/>
        <v>0.10444429856233164</v>
      </c>
      <c r="M1241" s="7">
        <f t="shared" ca="1" si="248"/>
        <v>3.3841000000000001</v>
      </c>
      <c r="N1241" s="7">
        <f t="shared" ca="1" si="250"/>
        <v>-0.33749999999999991</v>
      </c>
      <c r="O1241" s="7">
        <f t="shared" ca="1" si="251"/>
        <v>0.11390624999999995</v>
      </c>
      <c r="P1241" s="7">
        <f t="shared" ca="1" si="252"/>
        <v>0.33749999999999991</v>
      </c>
      <c r="Q1241" s="25">
        <f t="shared" ca="1" si="253"/>
        <v>0.11077922930479876</v>
      </c>
      <c r="R1241" s="26">
        <f t="shared" ca="1" si="249"/>
        <v>-0.33695193269668022</v>
      </c>
      <c r="S1241" s="27">
        <f t="shared" ca="1" si="260"/>
        <v>0</v>
      </c>
    </row>
    <row r="1242" spans="5:19" x14ac:dyDescent="0.3">
      <c r="E1242" s="24">
        <f t="shared" si="254"/>
        <v>1241</v>
      </c>
      <c r="F1242" s="108">
        <v>45265</v>
      </c>
      <c r="G1242" s="109">
        <v>2.8923999999999999</v>
      </c>
      <c r="H1242" s="28">
        <f t="shared" si="255"/>
        <v>3.0466000000000002</v>
      </c>
      <c r="I1242" s="7">
        <f t="shared" si="256"/>
        <v>-0.15420000000000034</v>
      </c>
      <c r="J1242" s="7">
        <f t="shared" si="257"/>
        <v>2.3777640000000103E-2</v>
      </c>
      <c r="K1242" s="7">
        <f t="shared" si="258"/>
        <v>0.15420000000000034</v>
      </c>
      <c r="L1242" s="25">
        <f t="shared" si="259"/>
        <v>5.3312128336329812E-2</v>
      </c>
      <c r="M1242" s="7">
        <f t="shared" ca="1" si="248"/>
        <v>3.2555333333333336</v>
      </c>
      <c r="N1242" s="7">
        <f t="shared" ca="1" si="250"/>
        <v>-0.36313333333333375</v>
      </c>
      <c r="O1242" s="7">
        <f t="shared" ca="1" si="251"/>
        <v>0.13186581777777809</v>
      </c>
      <c r="P1242" s="7">
        <f t="shared" ca="1" si="252"/>
        <v>0.36313333333333375</v>
      </c>
      <c r="Q1242" s="25">
        <f t="shared" ca="1" si="253"/>
        <v>0.12554741160743113</v>
      </c>
      <c r="R1242" s="26">
        <f t="shared" ca="1" si="249"/>
        <v>-0.36258526603001406</v>
      </c>
      <c r="S1242" s="27">
        <f t="shared" ca="1" si="260"/>
        <v>0</v>
      </c>
    </row>
    <row r="1243" spans="5:19" x14ac:dyDescent="0.3">
      <c r="E1243" s="24">
        <f t="shared" si="254"/>
        <v>1242</v>
      </c>
      <c r="F1243" s="108">
        <v>45266</v>
      </c>
      <c r="G1243" s="109">
        <v>2.9020000000000001</v>
      </c>
      <c r="H1243" s="28">
        <f t="shared" si="255"/>
        <v>2.8923999999999999</v>
      </c>
      <c r="I1243" s="7">
        <f t="shared" si="256"/>
        <v>9.600000000000275E-3</v>
      </c>
      <c r="J1243" s="7">
        <f t="shared" si="257"/>
        <v>9.2160000000005284E-5</v>
      </c>
      <c r="K1243" s="7">
        <f t="shared" si="258"/>
        <v>9.600000000000275E-3</v>
      </c>
      <c r="L1243" s="25">
        <f t="shared" si="259"/>
        <v>3.3080634045486819E-3</v>
      </c>
      <c r="M1243" s="7">
        <f t="shared" ca="1" si="248"/>
        <v>3.1012666666666671</v>
      </c>
      <c r="N1243" s="7">
        <f t="shared" ca="1" si="250"/>
        <v>-0.19926666666666693</v>
      </c>
      <c r="O1243" s="7">
        <f t="shared" ca="1" si="251"/>
        <v>3.9707204444444547E-2</v>
      </c>
      <c r="P1243" s="7">
        <f t="shared" ca="1" si="252"/>
        <v>0.19926666666666693</v>
      </c>
      <c r="Q1243" s="25">
        <f t="shared" ca="1" si="253"/>
        <v>6.866528830691486E-2</v>
      </c>
      <c r="R1243" s="26">
        <f t="shared" ca="1" si="249"/>
        <v>-0.19871859936334724</v>
      </c>
      <c r="S1243" s="27">
        <f t="shared" ca="1" si="260"/>
        <v>0</v>
      </c>
    </row>
    <row r="1244" spans="5:19" x14ac:dyDescent="0.3">
      <c r="E1244" s="24">
        <f t="shared" si="254"/>
        <v>1243</v>
      </c>
      <c r="F1244" s="108">
        <v>45267</v>
      </c>
      <c r="G1244" s="109">
        <v>2.9887999999999999</v>
      </c>
      <c r="H1244" s="28">
        <f t="shared" si="255"/>
        <v>2.9020000000000001</v>
      </c>
      <c r="I1244" s="7">
        <f t="shared" si="256"/>
        <v>8.6799999999999766E-2</v>
      </c>
      <c r="J1244" s="7">
        <f t="shared" si="257"/>
        <v>7.5342399999999594E-3</v>
      </c>
      <c r="K1244" s="7">
        <f t="shared" si="258"/>
        <v>8.6799999999999766E-2</v>
      </c>
      <c r="L1244" s="25">
        <f t="shared" si="259"/>
        <v>2.9041755888650888E-2</v>
      </c>
      <c r="M1244" s="7">
        <f t="shared" ca="1" si="248"/>
        <v>2.9470000000000005</v>
      </c>
      <c r="N1244" s="7">
        <f t="shared" ca="1" si="250"/>
        <v>4.1799999999999393E-2</v>
      </c>
      <c r="O1244" s="7">
        <f t="shared" ca="1" si="251"/>
        <v>1.7472399999999492E-3</v>
      </c>
      <c r="P1244" s="7">
        <f t="shared" ca="1" si="252"/>
        <v>4.1799999999999393E-2</v>
      </c>
      <c r="Q1244" s="25">
        <f t="shared" ca="1" si="253"/>
        <v>1.3985546038543694E-2</v>
      </c>
      <c r="R1244" s="26">
        <f t="shared" ca="1" si="249"/>
        <v>4.2348067303319095E-2</v>
      </c>
      <c r="S1244" s="27">
        <f t="shared" ca="1" si="260"/>
        <v>1</v>
      </c>
    </row>
    <row r="1245" spans="5:19" x14ac:dyDescent="0.3">
      <c r="E1245" s="24">
        <f t="shared" si="254"/>
        <v>1244</v>
      </c>
      <c r="F1245" s="108">
        <v>45268</v>
      </c>
      <c r="G1245" s="109">
        <v>3.0659000000000001</v>
      </c>
      <c r="H1245" s="28">
        <f t="shared" si="255"/>
        <v>2.9887999999999999</v>
      </c>
      <c r="I1245" s="7">
        <f t="shared" si="256"/>
        <v>7.7100000000000168E-2</v>
      </c>
      <c r="J1245" s="7">
        <f t="shared" si="257"/>
        <v>5.9444100000000258E-3</v>
      </c>
      <c r="K1245" s="7">
        <f t="shared" si="258"/>
        <v>7.7100000000000168E-2</v>
      </c>
      <c r="L1245" s="25">
        <f t="shared" si="259"/>
        <v>2.5147591245637552E-2</v>
      </c>
      <c r="M1245" s="7">
        <f t="shared" ca="1" si="248"/>
        <v>2.9277333333333329</v>
      </c>
      <c r="N1245" s="7">
        <f t="shared" ca="1" si="250"/>
        <v>0.13816666666666721</v>
      </c>
      <c r="O1245" s="7">
        <f t="shared" ca="1" si="251"/>
        <v>1.9090027777777928E-2</v>
      </c>
      <c r="P1245" s="7">
        <f t="shared" ca="1" si="252"/>
        <v>0.13816666666666721</v>
      </c>
      <c r="Q1245" s="25">
        <f t="shared" ca="1" si="253"/>
        <v>4.5065614229644543E-2</v>
      </c>
      <c r="R1245" s="26">
        <f t="shared" ca="1" si="249"/>
        <v>0.1387147339699869</v>
      </c>
      <c r="S1245" s="27">
        <f t="shared" ca="1" si="260"/>
        <v>0</v>
      </c>
    </row>
    <row r="1246" spans="5:19" x14ac:dyDescent="0.3">
      <c r="E1246" s="24">
        <f t="shared" si="254"/>
        <v>1245</v>
      </c>
      <c r="F1246" s="108">
        <v>45271</v>
      </c>
      <c r="G1246" s="109">
        <v>3.0081000000000002</v>
      </c>
      <c r="H1246" s="28">
        <f t="shared" si="255"/>
        <v>3.0659000000000001</v>
      </c>
      <c r="I1246" s="7">
        <f t="shared" si="256"/>
        <v>-5.7799999999999851E-2</v>
      </c>
      <c r="J1246" s="7">
        <f t="shared" si="257"/>
        <v>3.340839999999983E-3</v>
      </c>
      <c r="K1246" s="7">
        <f t="shared" si="258"/>
        <v>5.7799999999999851E-2</v>
      </c>
      <c r="L1246" s="25">
        <f t="shared" si="259"/>
        <v>1.9214786742461968E-2</v>
      </c>
      <c r="M1246" s="7">
        <f t="shared" ca="1" si="248"/>
        <v>2.9855666666666671</v>
      </c>
      <c r="N1246" s="7">
        <f t="shared" ca="1" si="250"/>
        <v>2.2533333333333072E-2</v>
      </c>
      <c r="O1246" s="7">
        <f t="shared" ca="1" si="251"/>
        <v>5.0775111111109935E-4</v>
      </c>
      <c r="P1246" s="7">
        <f t="shared" ca="1" si="252"/>
        <v>2.2533333333333072E-2</v>
      </c>
      <c r="Q1246" s="25">
        <f t="shared" ca="1" si="253"/>
        <v>7.49088571966792E-3</v>
      </c>
      <c r="R1246" s="26">
        <f t="shared" ca="1" si="249"/>
        <v>2.3081400636652774E-2</v>
      </c>
      <c r="S1246" s="27">
        <f t="shared" ca="1" si="260"/>
        <v>0</v>
      </c>
    </row>
    <row r="1247" spans="5:19" x14ac:dyDescent="0.3">
      <c r="E1247" s="24">
        <f t="shared" si="254"/>
        <v>1246</v>
      </c>
      <c r="F1247" s="108">
        <v>45272</v>
      </c>
      <c r="G1247" s="109">
        <v>3.1044999999999998</v>
      </c>
      <c r="H1247" s="28">
        <f t="shared" si="255"/>
        <v>3.0081000000000002</v>
      </c>
      <c r="I1247" s="7">
        <f t="shared" si="256"/>
        <v>9.6399999999999597E-2</v>
      </c>
      <c r="J1247" s="7">
        <f t="shared" si="257"/>
        <v>9.2929599999999231E-3</v>
      </c>
      <c r="K1247" s="7">
        <f t="shared" si="258"/>
        <v>9.6399999999999597E-2</v>
      </c>
      <c r="L1247" s="25">
        <f t="shared" si="259"/>
        <v>3.1051699146400259E-2</v>
      </c>
      <c r="M1247" s="7">
        <f t="shared" ca="1" si="248"/>
        <v>3.0209333333333337</v>
      </c>
      <c r="N1247" s="7">
        <f t="shared" ca="1" si="250"/>
        <v>8.3566666666666123E-2</v>
      </c>
      <c r="O1247" s="7">
        <f t="shared" ca="1" si="251"/>
        <v>6.9833877777776866E-3</v>
      </c>
      <c r="P1247" s="7">
        <f t="shared" ca="1" si="252"/>
        <v>8.3566666666666123E-2</v>
      </c>
      <c r="Q1247" s="25">
        <f t="shared" ca="1" si="253"/>
        <v>2.6917914854780522E-2</v>
      </c>
      <c r="R1247" s="26">
        <f t="shared" ca="1" si="249"/>
        <v>8.4114733969985825E-2</v>
      </c>
      <c r="S1247" s="27">
        <f t="shared" ca="1" si="260"/>
        <v>0</v>
      </c>
    </row>
    <row r="1248" spans="5:19" x14ac:dyDescent="0.3">
      <c r="E1248" s="24">
        <f t="shared" si="254"/>
        <v>1247</v>
      </c>
      <c r="F1248" s="108">
        <v>45273</v>
      </c>
      <c r="G1248" s="109">
        <v>3.1334</v>
      </c>
      <c r="H1248" s="28">
        <f t="shared" si="255"/>
        <v>3.1044999999999998</v>
      </c>
      <c r="I1248" s="7">
        <f t="shared" si="256"/>
        <v>2.8900000000000148E-2</v>
      </c>
      <c r="J1248" s="7">
        <f t="shared" si="257"/>
        <v>8.3521000000000853E-4</v>
      </c>
      <c r="K1248" s="7">
        <f t="shared" si="258"/>
        <v>2.8900000000000148E-2</v>
      </c>
      <c r="L1248" s="25">
        <f t="shared" si="259"/>
        <v>9.2232080168507518E-3</v>
      </c>
      <c r="M1248" s="7">
        <f t="shared" ca="1" si="248"/>
        <v>3.0594999999999999</v>
      </c>
      <c r="N1248" s="7">
        <f t="shared" ca="1" si="250"/>
        <v>7.3900000000000077E-2</v>
      </c>
      <c r="O1248" s="7">
        <f t="shared" ca="1" si="251"/>
        <v>5.4612100000000115E-3</v>
      </c>
      <c r="P1248" s="7">
        <f t="shared" ca="1" si="252"/>
        <v>7.3900000000000077E-2</v>
      </c>
      <c r="Q1248" s="25">
        <f t="shared" ca="1" si="253"/>
        <v>2.3584604582881238E-2</v>
      </c>
      <c r="R1248" s="26">
        <f t="shared" ca="1" si="249"/>
        <v>7.4448067303319779E-2</v>
      </c>
      <c r="S1248" s="27">
        <f t="shared" ca="1" si="260"/>
        <v>0</v>
      </c>
    </row>
    <row r="1249" spans="5:19" x14ac:dyDescent="0.3">
      <c r="E1249" s="24">
        <f t="shared" si="254"/>
        <v>1248</v>
      </c>
      <c r="F1249" s="108">
        <v>45274</v>
      </c>
      <c r="G1249" s="109">
        <v>3.2490999999999999</v>
      </c>
      <c r="H1249" s="28">
        <f t="shared" si="255"/>
        <v>3.1334</v>
      </c>
      <c r="I1249" s="7">
        <f t="shared" si="256"/>
        <v>0.11569999999999991</v>
      </c>
      <c r="J1249" s="7">
        <f t="shared" si="257"/>
        <v>1.338648999999998E-2</v>
      </c>
      <c r="K1249" s="7">
        <f t="shared" si="258"/>
        <v>0.11569999999999991</v>
      </c>
      <c r="L1249" s="25">
        <f t="shared" si="259"/>
        <v>3.5609861192330158E-2</v>
      </c>
      <c r="M1249" s="7">
        <f t="shared" ca="1" si="248"/>
        <v>3.0820000000000003</v>
      </c>
      <c r="N1249" s="7">
        <f t="shared" ca="1" si="250"/>
        <v>0.16709999999999958</v>
      </c>
      <c r="O1249" s="7">
        <f t="shared" ca="1" si="251"/>
        <v>2.7922409999999859E-2</v>
      </c>
      <c r="P1249" s="7">
        <f t="shared" ca="1" si="252"/>
        <v>0.16709999999999958</v>
      </c>
      <c r="Q1249" s="25">
        <f t="shared" ca="1" si="253"/>
        <v>5.1429626665845801E-2</v>
      </c>
      <c r="R1249" s="26">
        <f t="shared" ca="1" si="249"/>
        <v>0.16764806730331927</v>
      </c>
      <c r="S1249" s="27">
        <f t="shared" ca="1" si="260"/>
        <v>0</v>
      </c>
    </row>
    <row r="1250" spans="5:19" x14ac:dyDescent="0.3">
      <c r="E1250" s="24">
        <f t="shared" si="254"/>
        <v>1249</v>
      </c>
      <c r="F1250" s="108">
        <v>45275</v>
      </c>
      <c r="G1250" s="109">
        <v>3.1431</v>
      </c>
      <c r="H1250" s="28">
        <f t="shared" si="255"/>
        <v>3.2490999999999999</v>
      </c>
      <c r="I1250" s="7">
        <f t="shared" si="256"/>
        <v>-0.10599999999999987</v>
      </c>
      <c r="J1250" s="7">
        <f t="shared" si="257"/>
        <v>1.1235999999999973E-2</v>
      </c>
      <c r="K1250" s="7">
        <f t="shared" si="258"/>
        <v>0.10599999999999987</v>
      </c>
      <c r="L1250" s="25">
        <f t="shared" si="259"/>
        <v>3.3724666730298072E-2</v>
      </c>
      <c r="M1250" s="7">
        <f t="shared" ca="1" si="248"/>
        <v>3.1623333333333332</v>
      </c>
      <c r="N1250" s="7">
        <f t="shared" ca="1" si="250"/>
        <v>-1.9233333333333213E-2</v>
      </c>
      <c r="O1250" s="7">
        <f t="shared" ca="1" si="251"/>
        <v>3.6992111111110648E-4</v>
      </c>
      <c r="P1250" s="7">
        <f t="shared" ca="1" si="252"/>
        <v>1.9233333333333213E-2</v>
      </c>
      <c r="Q1250" s="25">
        <f t="shared" ca="1" si="253"/>
        <v>6.1192241205603425E-3</v>
      </c>
      <c r="R1250" s="26">
        <f t="shared" ca="1" si="249"/>
        <v>-1.8685266030013511E-2</v>
      </c>
      <c r="S1250" s="27">
        <f t="shared" ca="1" si="260"/>
        <v>1</v>
      </c>
    </row>
    <row r="1251" spans="5:19" x14ac:dyDescent="0.3">
      <c r="E1251" s="24">
        <f t="shared" si="254"/>
        <v>1250</v>
      </c>
      <c r="F1251" s="108">
        <v>45278</v>
      </c>
      <c r="G1251" s="109">
        <v>3.1141000000000001</v>
      </c>
      <c r="H1251" s="28">
        <f t="shared" si="255"/>
        <v>3.1431</v>
      </c>
      <c r="I1251" s="7">
        <f t="shared" si="256"/>
        <v>-2.8999999999999915E-2</v>
      </c>
      <c r="J1251" s="7">
        <f t="shared" si="257"/>
        <v>8.4099999999999507E-4</v>
      </c>
      <c r="K1251" s="7">
        <f t="shared" si="258"/>
        <v>2.8999999999999915E-2</v>
      </c>
      <c r="L1251" s="25">
        <f t="shared" si="259"/>
        <v>9.3124819369962159E-3</v>
      </c>
      <c r="M1251" s="7">
        <f t="shared" ca="1" si="248"/>
        <v>3.1752000000000002</v>
      </c>
      <c r="N1251" s="7">
        <f t="shared" ca="1" si="250"/>
        <v>-6.1100000000000154E-2</v>
      </c>
      <c r="O1251" s="7">
        <f t="shared" ca="1" si="251"/>
        <v>3.7332100000000189E-3</v>
      </c>
      <c r="P1251" s="7">
        <f t="shared" ca="1" si="252"/>
        <v>6.1100000000000154E-2</v>
      </c>
      <c r="Q1251" s="25">
        <f t="shared" ca="1" si="253"/>
        <v>1.9620436081050754E-2</v>
      </c>
      <c r="R1251" s="26">
        <f t="shared" ca="1" si="249"/>
        <v>-6.0551932696680452E-2</v>
      </c>
      <c r="S1251" s="27">
        <f t="shared" ca="1" si="260"/>
        <v>0</v>
      </c>
    </row>
    <row r="1252" spans="5:19" x14ac:dyDescent="0.3">
      <c r="E1252" s="24">
        <f t="shared" si="254"/>
        <v>1251</v>
      </c>
      <c r="F1252" s="108">
        <v>45279</v>
      </c>
      <c r="G1252" s="109">
        <v>3.1913</v>
      </c>
      <c r="H1252" s="28">
        <f t="shared" si="255"/>
        <v>3.1141000000000001</v>
      </c>
      <c r="I1252" s="7">
        <f t="shared" si="256"/>
        <v>7.7199999999999935E-2</v>
      </c>
      <c r="J1252" s="7">
        <f t="shared" si="257"/>
        <v>5.9598399999999897E-3</v>
      </c>
      <c r="K1252" s="7">
        <f t="shared" si="258"/>
        <v>7.7199999999999935E-2</v>
      </c>
      <c r="L1252" s="25">
        <f t="shared" si="259"/>
        <v>2.4190768652273348E-2</v>
      </c>
      <c r="M1252" s="7">
        <f t="shared" ca="1" si="248"/>
        <v>3.1687666666666665</v>
      </c>
      <c r="N1252" s="7">
        <f t="shared" ca="1" si="250"/>
        <v>2.2533333333333516E-2</v>
      </c>
      <c r="O1252" s="7">
        <f t="shared" ca="1" si="251"/>
        <v>5.077511111111193E-4</v>
      </c>
      <c r="P1252" s="7">
        <f t="shared" ca="1" si="252"/>
        <v>2.2533333333333516E-2</v>
      </c>
      <c r="Q1252" s="25">
        <f t="shared" ca="1" si="253"/>
        <v>7.0608633890055826E-3</v>
      </c>
      <c r="R1252" s="26">
        <f t="shared" ca="1" si="249"/>
        <v>2.3081400636653218E-2</v>
      </c>
      <c r="S1252" s="27">
        <f t="shared" ca="1" si="260"/>
        <v>1</v>
      </c>
    </row>
    <row r="1253" spans="5:19" x14ac:dyDescent="0.3">
      <c r="E1253" s="24">
        <f t="shared" si="254"/>
        <v>1252</v>
      </c>
      <c r="F1253" s="108">
        <v>45280</v>
      </c>
      <c r="G1253" s="109">
        <v>3.1334</v>
      </c>
      <c r="H1253" s="28">
        <f t="shared" si="255"/>
        <v>3.1913</v>
      </c>
      <c r="I1253" s="7">
        <f t="shared" si="256"/>
        <v>-5.7900000000000063E-2</v>
      </c>
      <c r="J1253" s="7">
        <f t="shared" si="257"/>
        <v>3.3524100000000071E-3</v>
      </c>
      <c r="K1253" s="7">
        <f t="shared" si="258"/>
        <v>5.7900000000000063E-2</v>
      </c>
      <c r="L1253" s="25">
        <f t="shared" si="259"/>
        <v>1.847833024829261E-2</v>
      </c>
      <c r="M1253" s="7">
        <f t="shared" ca="1" si="248"/>
        <v>3.1494999999999997</v>
      </c>
      <c r="N1253" s="7">
        <f t="shared" ca="1" si="250"/>
        <v>-1.6099999999999781E-2</v>
      </c>
      <c r="O1253" s="7">
        <f t="shared" ca="1" si="251"/>
        <v>2.5920999999999296E-4</v>
      </c>
      <c r="P1253" s="7">
        <f t="shared" ca="1" si="252"/>
        <v>1.6099999999999781E-2</v>
      </c>
      <c r="Q1253" s="25">
        <f t="shared" ca="1" si="253"/>
        <v>5.1381885491797348E-3</v>
      </c>
      <c r="R1253" s="26">
        <f t="shared" ca="1" si="249"/>
        <v>-1.5551932696680081E-2</v>
      </c>
      <c r="S1253" s="27">
        <f t="shared" ca="1" si="260"/>
        <v>1</v>
      </c>
    </row>
    <row r="1254" spans="5:19" x14ac:dyDescent="0.3">
      <c r="E1254" s="24">
        <f t="shared" si="254"/>
        <v>1253</v>
      </c>
      <c r="F1254" s="108">
        <v>45281</v>
      </c>
      <c r="G1254" s="109">
        <v>3.1623000000000001</v>
      </c>
      <c r="H1254" s="28">
        <f t="shared" si="255"/>
        <v>3.1334</v>
      </c>
      <c r="I1254" s="7">
        <f t="shared" si="256"/>
        <v>2.8900000000000148E-2</v>
      </c>
      <c r="J1254" s="7">
        <f t="shared" si="257"/>
        <v>8.3521000000000853E-4</v>
      </c>
      <c r="K1254" s="7">
        <f t="shared" si="258"/>
        <v>2.8900000000000148E-2</v>
      </c>
      <c r="L1254" s="25">
        <f t="shared" si="259"/>
        <v>9.1389178762293737E-3</v>
      </c>
      <c r="M1254" s="7">
        <f t="shared" ca="1" si="248"/>
        <v>3.146266666666667</v>
      </c>
      <c r="N1254" s="7">
        <f t="shared" ca="1" si="250"/>
        <v>1.6033333333333122E-2</v>
      </c>
      <c r="O1254" s="7">
        <f t="shared" ca="1" si="251"/>
        <v>2.5706777777777099E-4</v>
      </c>
      <c r="P1254" s="7">
        <f t="shared" ca="1" si="252"/>
        <v>1.6033333333333122E-2</v>
      </c>
      <c r="Q1254" s="25">
        <f t="shared" ca="1" si="253"/>
        <v>5.0701493638595713E-3</v>
      </c>
      <c r="R1254" s="26">
        <f t="shared" ca="1" si="249"/>
        <v>1.6581400636652824E-2</v>
      </c>
      <c r="S1254" s="27">
        <f t="shared" ca="1" si="260"/>
        <v>1</v>
      </c>
    </row>
    <row r="1255" spans="5:19" x14ac:dyDescent="0.3">
      <c r="E1255" s="24">
        <f t="shared" si="254"/>
        <v>1254</v>
      </c>
      <c r="F1255" s="108">
        <v>45282</v>
      </c>
      <c r="G1255" s="109">
        <v>3.2395</v>
      </c>
      <c r="H1255" s="28">
        <f t="shared" si="255"/>
        <v>3.1623000000000001</v>
      </c>
      <c r="I1255" s="7">
        <f t="shared" si="256"/>
        <v>7.7199999999999935E-2</v>
      </c>
      <c r="J1255" s="7">
        <f t="shared" si="257"/>
        <v>5.9598399999999897E-3</v>
      </c>
      <c r="K1255" s="7">
        <f t="shared" si="258"/>
        <v>7.7199999999999935E-2</v>
      </c>
      <c r="L1255" s="25">
        <f t="shared" si="259"/>
        <v>2.3830838092298173E-2</v>
      </c>
      <c r="M1255" s="7">
        <f t="shared" ca="1" si="248"/>
        <v>3.1623333333333332</v>
      </c>
      <c r="N1255" s="7">
        <f t="shared" ca="1" si="250"/>
        <v>7.7166666666666828E-2</v>
      </c>
      <c r="O1255" s="7">
        <f t="shared" ca="1" si="251"/>
        <v>5.954694444444469E-3</v>
      </c>
      <c r="P1255" s="7">
        <f t="shared" ca="1" si="252"/>
        <v>7.7166666666666828E-2</v>
      </c>
      <c r="Q1255" s="25">
        <f t="shared" ca="1" si="253"/>
        <v>2.3820548438545093E-2</v>
      </c>
      <c r="R1255" s="26">
        <f t="shared" ca="1" si="249"/>
        <v>7.771473396998653E-2</v>
      </c>
      <c r="S1255" s="27">
        <f t="shared" ca="1" si="260"/>
        <v>0</v>
      </c>
    </row>
    <row r="1256" spans="5:19" x14ac:dyDescent="0.3">
      <c r="E1256" s="24">
        <f t="shared" si="254"/>
        <v>1255</v>
      </c>
      <c r="F1256" s="108">
        <v>45286</v>
      </c>
      <c r="G1256" s="109">
        <v>3.2298</v>
      </c>
      <c r="H1256" s="28">
        <f t="shared" si="255"/>
        <v>3.2395</v>
      </c>
      <c r="I1256" s="7">
        <f t="shared" si="256"/>
        <v>-9.7000000000000419E-3</v>
      </c>
      <c r="J1256" s="7">
        <f t="shared" si="257"/>
        <v>9.4090000000000815E-5</v>
      </c>
      <c r="K1256" s="7">
        <f t="shared" si="258"/>
        <v>9.7000000000000419E-3</v>
      </c>
      <c r="L1256" s="25">
        <f t="shared" si="259"/>
        <v>3.003281936962054E-3</v>
      </c>
      <c r="M1256" s="7">
        <f t="shared" ca="1" si="248"/>
        <v>3.1783999999999999</v>
      </c>
      <c r="N1256" s="7">
        <f t="shared" ca="1" si="250"/>
        <v>5.1400000000000112E-2</v>
      </c>
      <c r="O1256" s="7">
        <f t="shared" ca="1" si="251"/>
        <v>2.6419600000000113E-3</v>
      </c>
      <c r="P1256" s="7">
        <f t="shared" ca="1" si="252"/>
        <v>5.1400000000000112E-2</v>
      </c>
      <c r="Q1256" s="25">
        <f t="shared" ca="1" si="253"/>
        <v>1.591429809895353E-2</v>
      </c>
      <c r="R1256" s="26">
        <f t="shared" ca="1" si="249"/>
        <v>5.1948067303319814E-2</v>
      </c>
      <c r="S1256" s="27">
        <f t="shared" ca="1" si="260"/>
        <v>0</v>
      </c>
    </row>
    <row r="1257" spans="5:19" x14ac:dyDescent="0.3">
      <c r="E1257" s="24">
        <f t="shared" si="254"/>
        <v>1256</v>
      </c>
      <c r="F1257" s="108">
        <v>45287</v>
      </c>
      <c r="G1257" s="109">
        <v>3.2587000000000002</v>
      </c>
      <c r="H1257" s="28">
        <f t="shared" si="255"/>
        <v>3.2298</v>
      </c>
      <c r="I1257" s="7">
        <f t="shared" si="256"/>
        <v>2.8900000000000148E-2</v>
      </c>
      <c r="J1257" s="7">
        <f t="shared" si="257"/>
        <v>8.3521000000000853E-4</v>
      </c>
      <c r="K1257" s="7">
        <f t="shared" si="258"/>
        <v>2.8900000000000148E-2</v>
      </c>
      <c r="L1257" s="25">
        <f t="shared" si="259"/>
        <v>8.8685672200571226E-3</v>
      </c>
      <c r="M1257" s="7">
        <f t="shared" ca="1" si="248"/>
        <v>3.2105333333333328</v>
      </c>
      <c r="N1257" s="7">
        <f t="shared" ca="1" si="250"/>
        <v>4.8166666666667357E-2</v>
      </c>
      <c r="O1257" s="7">
        <f t="shared" ca="1" si="251"/>
        <v>2.3200277777778444E-3</v>
      </c>
      <c r="P1257" s="7">
        <f t="shared" ca="1" si="252"/>
        <v>4.8166666666667357E-2</v>
      </c>
      <c r="Q1257" s="25">
        <f t="shared" ca="1" si="253"/>
        <v>1.4780945366762008E-2</v>
      </c>
      <c r="R1257" s="26">
        <f t="shared" ca="1" si="249"/>
        <v>4.8714733969987059E-2</v>
      </c>
      <c r="S1257" s="27">
        <f t="shared" ca="1" si="260"/>
        <v>0</v>
      </c>
    </row>
    <row r="1258" spans="5:19" x14ac:dyDescent="0.3">
      <c r="E1258" s="24">
        <f t="shared" si="254"/>
        <v>1257</v>
      </c>
      <c r="F1258" s="108">
        <v>45288</v>
      </c>
      <c r="G1258" s="109">
        <v>3.2490999999999999</v>
      </c>
      <c r="H1258" s="28">
        <f t="shared" si="255"/>
        <v>3.2587000000000002</v>
      </c>
      <c r="I1258" s="7">
        <f t="shared" si="256"/>
        <v>-9.600000000000275E-3</v>
      </c>
      <c r="J1258" s="7">
        <f t="shared" si="257"/>
        <v>9.2160000000005284E-5</v>
      </c>
      <c r="K1258" s="7">
        <f t="shared" si="258"/>
        <v>9.600000000000275E-3</v>
      </c>
      <c r="L1258" s="25">
        <f t="shared" si="259"/>
        <v>2.9546643685944649E-3</v>
      </c>
      <c r="M1258" s="7">
        <f t="shared" ca="1" si="248"/>
        <v>3.242666666666667</v>
      </c>
      <c r="N1258" s="7">
        <f t="shared" ca="1" si="250"/>
        <v>6.4333333333328468E-3</v>
      </c>
      <c r="O1258" s="7">
        <f t="shared" ca="1" si="251"/>
        <v>4.1387777777771518E-5</v>
      </c>
      <c r="P1258" s="7">
        <f t="shared" ca="1" si="252"/>
        <v>6.4333333333328468E-3</v>
      </c>
      <c r="Q1258" s="25">
        <f t="shared" ca="1" si="253"/>
        <v>1.9800354970092786E-3</v>
      </c>
      <c r="R1258" s="26">
        <f t="shared" ca="1" si="249"/>
        <v>6.9814006366525471E-3</v>
      </c>
      <c r="S1258" s="27">
        <f t="shared" ca="1" si="260"/>
        <v>0</v>
      </c>
    </row>
    <row r="1259" spans="5:19" x14ac:dyDescent="0.3">
      <c r="E1259" s="24">
        <f t="shared" si="254"/>
        <v>1258</v>
      </c>
      <c r="F1259" s="108">
        <v>45289</v>
      </c>
      <c r="G1259" s="109">
        <v>3.2972999999999999</v>
      </c>
      <c r="H1259" s="28">
        <f t="shared" si="255"/>
        <v>3.2490999999999999</v>
      </c>
      <c r="I1259" s="7">
        <f t="shared" si="256"/>
        <v>4.8200000000000021E-2</v>
      </c>
      <c r="J1259" s="7">
        <f t="shared" si="257"/>
        <v>2.323240000000002E-3</v>
      </c>
      <c r="K1259" s="7">
        <f t="shared" si="258"/>
        <v>4.8200000000000021E-2</v>
      </c>
      <c r="L1259" s="25">
        <f t="shared" si="259"/>
        <v>1.4618020804900987E-2</v>
      </c>
      <c r="M1259" s="7">
        <f t="shared" ca="1" si="248"/>
        <v>3.2458666666666667</v>
      </c>
      <c r="N1259" s="7">
        <f t="shared" ca="1" si="250"/>
        <v>5.143333333333322E-2</v>
      </c>
      <c r="O1259" s="7">
        <f t="shared" ca="1" si="251"/>
        <v>2.6453877777777661E-3</v>
      </c>
      <c r="P1259" s="7">
        <f t="shared" ca="1" si="252"/>
        <v>5.143333333333322E-2</v>
      </c>
      <c r="Q1259" s="25">
        <f t="shared" ca="1" si="253"/>
        <v>1.5598621094026393E-2</v>
      </c>
      <c r="R1259" s="26">
        <f t="shared" ca="1" si="249"/>
        <v>5.1981400636652922E-2</v>
      </c>
      <c r="S1259" s="27">
        <f t="shared" ca="1" si="260"/>
        <v>0</v>
      </c>
    </row>
    <row r="1260" spans="5:19" x14ac:dyDescent="0.3">
      <c r="E1260" s="24">
        <f t="shared" si="254"/>
        <v>1259</v>
      </c>
      <c r="F1260" s="108">
        <v>45293</v>
      </c>
      <c r="G1260" s="109">
        <v>3.2877000000000001</v>
      </c>
      <c r="H1260" s="28">
        <f t="shared" si="255"/>
        <v>3.2972999999999999</v>
      </c>
      <c r="I1260" s="7">
        <f t="shared" si="256"/>
        <v>-9.5999999999998309E-3</v>
      </c>
      <c r="J1260" s="7">
        <f t="shared" si="257"/>
        <v>9.2159999999996759E-5</v>
      </c>
      <c r="K1260" s="7">
        <f t="shared" si="258"/>
        <v>9.5999999999998309E-3</v>
      </c>
      <c r="L1260" s="25">
        <f t="shared" si="259"/>
        <v>2.9199744502235092E-3</v>
      </c>
      <c r="M1260" s="7">
        <f t="shared" ca="1" si="248"/>
        <v>3.2683666666666666</v>
      </c>
      <c r="N1260" s="7">
        <f t="shared" ca="1" si="250"/>
        <v>1.9333333333333425E-2</v>
      </c>
      <c r="O1260" s="7">
        <f t="shared" ca="1" si="251"/>
        <v>3.737777777777813E-4</v>
      </c>
      <c r="P1260" s="7">
        <f t="shared" ca="1" si="252"/>
        <v>1.9333333333333425E-2</v>
      </c>
      <c r="Q1260" s="25">
        <f t="shared" ca="1" si="253"/>
        <v>5.8805041011446985E-3</v>
      </c>
      <c r="R1260" s="26">
        <f t="shared" ca="1" si="249"/>
        <v>1.9881400636653127E-2</v>
      </c>
      <c r="S1260" s="27">
        <f t="shared" ca="1" si="260"/>
        <v>0</v>
      </c>
    </row>
    <row r="1261" spans="5:19" x14ac:dyDescent="0.3">
      <c r="E1261" s="24">
        <f t="shared" si="254"/>
        <v>1260</v>
      </c>
      <c r="F1261" s="108">
        <v>45294</v>
      </c>
      <c r="G1261" s="109">
        <v>3.2684000000000002</v>
      </c>
      <c r="H1261" s="28">
        <f t="shared" si="255"/>
        <v>3.2877000000000001</v>
      </c>
      <c r="I1261" s="7">
        <f t="shared" si="256"/>
        <v>-1.9299999999999873E-2</v>
      </c>
      <c r="J1261" s="7">
        <f t="shared" si="257"/>
        <v>3.7248999999999507E-4</v>
      </c>
      <c r="K1261" s="7">
        <f t="shared" si="258"/>
        <v>1.9299999999999873E-2</v>
      </c>
      <c r="L1261" s="25">
        <f t="shared" si="259"/>
        <v>5.9050299840900352E-3</v>
      </c>
      <c r="M1261" s="7">
        <f t="shared" ca="1" si="248"/>
        <v>3.2780333333333331</v>
      </c>
      <c r="N1261" s="7">
        <f t="shared" ca="1" si="250"/>
        <v>-9.6333333333329385E-3</v>
      </c>
      <c r="O1261" s="7">
        <f t="shared" ca="1" si="251"/>
        <v>9.2801111111103508E-5</v>
      </c>
      <c r="P1261" s="7">
        <f t="shared" ca="1" si="252"/>
        <v>9.6333333333329385E-3</v>
      </c>
      <c r="Q1261" s="25">
        <f t="shared" ca="1" si="253"/>
        <v>2.9474156569982064E-3</v>
      </c>
      <c r="R1261" s="26">
        <f t="shared" ca="1" si="249"/>
        <v>-9.0852660300132383E-3</v>
      </c>
      <c r="S1261" s="27">
        <f t="shared" ca="1" si="260"/>
        <v>1</v>
      </c>
    </row>
    <row r="1262" spans="5:19" x14ac:dyDescent="0.3">
      <c r="E1262" s="24">
        <f t="shared" si="254"/>
        <v>1261</v>
      </c>
      <c r="F1262" s="108">
        <v>45295</v>
      </c>
      <c r="G1262" s="109">
        <v>3.3262</v>
      </c>
      <c r="H1262" s="28">
        <f t="shared" si="255"/>
        <v>3.2684000000000002</v>
      </c>
      <c r="I1262" s="7">
        <f t="shared" si="256"/>
        <v>5.7799999999999851E-2</v>
      </c>
      <c r="J1262" s="7">
        <f t="shared" si="257"/>
        <v>3.340839999999983E-3</v>
      </c>
      <c r="K1262" s="7">
        <f t="shared" si="258"/>
        <v>5.7799999999999851E-2</v>
      </c>
      <c r="L1262" s="25">
        <f t="shared" si="259"/>
        <v>1.7377187180566366E-2</v>
      </c>
      <c r="M1262" s="7">
        <f t="shared" ca="1" si="248"/>
        <v>3.2844666666666669</v>
      </c>
      <c r="N1262" s="7">
        <f t="shared" ca="1" si="250"/>
        <v>4.1733333333333178E-2</v>
      </c>
      <c r="O1262" s="7">
        <f t="shared" ca="1" si="251"/>
        <v>1.7416711111110982E-3</v>
      </c>
      <c r="P1262" s="7">
        <f t="shared" ca="1" si="252"/>
        <v>4.1733333333333178E-2</v>
      </c>
      <c r="Q1262" s="25">
        <f t="shared" ca="1" si="253"/>
        <v>1.2546850259555401E-2</v>
      </c>
      <c r="R1262" s="26">
        <f t="shared" ca="1" si="249"/>
        <v>4.228140063665288E-2</v>
      </c>
      <c r="S1262" s="27">
        <f t="shared" ca="1" si="260"/>
        <v>1</v>
      </c>
    </row>
    <row r="1263" spans="5:19" x14ac:dyDescent="0.3">
      <c r="E1263" s="24">
        <f t="shared" si="254"/>
        <v>1262</v>
      </c>
      <c r="F1263" s="108">
        <v>45296</v>
      </c>
      <c r="G1263" s="109">
        <v>3.3166000000000002</v>
      </c>
      <c r="H1263" s="28">
        <f t="shared" si="255"/>
        <v>3.3262</v>
      </c>
      <c r="I1263" s="7">
        <f t="shared" si="256"/>
        <v>-9.5999999999998309E-3</v>
      </c>
      <c r="J1263" s="7">
        <f t="shared" si="257"/>
        <v>9.2159999999996759E-5</v>
      </c>
      <c r="K1263" s="7">
        <f t="shared" si="258"/>
        <v>9.5999999999998309E-3</v>
      </c>
      <c r="L1263" s="25">
        <f t="shared" si="259"/>
        <v>2.8945305433274531E-3</v>
      </c>
      <c r="M1263" s="7">
        <f t="shared" ca="1" si="248"/>
        <v>3.2941000000000003</v>
      </c>
      <c r="N1263" s="7">
        <f t="shared" ca="1" si="250"/>
        <v>2.2499999999999964E-2</v>
      </c>
      <c r="O1263" s="7">
        <f t="shared" ca="1" si="251"/>
        <v>5.0624999999999845E-4</v>
      </c>
      <c r="P1263" s="7">
        <f t="shared" ca="1" si="252"/>
        <v>2.2499999999999964E-2</v>
      </c>
      <c r="Q1263" s="25">
        <f t="shared" ca="1" si="253"/>
        <v>6.7840559609238264E-3</v>
      </c>
      <c r="R1263" s="26">
        <f t="shared" ca="1" si="249"/>
        <v>2.3048067303319666E-2</v>
      </c>
      <c r="S1263" s="27">
        <f t="shared" ca="1" si="260"/>
        <v>0</v>
      </c>
    </row>
    <row r="1264" spans="5:19" x14ac:dyDescent="0.3">
      <c r="E1264" s="24">
        <f t="shared" si="254"/>
        <v>1263</v>
      </c>
      <c r="F1264" s="108">
        <v>45299</v>
      </c>
      <c r="G1264" s="109">
        <v>3.4129999999999998</v>
      </c>
      <c r="H1264" s="28">
        <f t="shared" si="255"/>
        <v>3.3166000000000002</v>
      </c>
      <c r="I1264" s="7">
        <f t="shared" si="256"/>
        <v>9.6399999999999597E-2</v>
      </c>
      <c r="J1264" s="7">
        <f t="shared" si="257"/>
        <v>9.2929599999999231E-3</v>
      </c>
      <c r="K1264" s="7">
        <f t="shared" si="258"/>
        <v>9.6399999999999597E-2</v>
      </c>
      <c r="L1264" s="25">
        <f t="shared" si="259"/>
        <v>2.8244945795487725E-2</v>
      </c>
      <c r="M1264" s="7">
        <f t="shared" ca="1" si="248"/>
        <v>3.3037333333333336</v>
      </c>
      <c r="N1264" s="7">
        <f t="shared" ca="1" si="250"/>
        <v>0.10926666666666618</v>
      </c>
      <c r="O1264" s="7">
        <f t="shared" ca="1" si="251"/>
        <v>1.1939204444444337E-2</v>
      </c>
      <c r="P1264" s="7">
        <f t="shared" ca="1" si="252"/>
        <v>0.10926666666666618</v>
      </c>
      <c r="Q1264" s="25">
        <f t="shared" ca="1" si="253"/>
        <v>3.2014845199726395E-2</v>
      </c>
      <c r="R1264" s="26">
        <f t="shared" ca="1" si="249"/>
        <v>0.10981473396998588</v>
      </c>
      <c r="S1264" s="27">
        <f t="shared" ca="1" si="260"/>
        <v>0</v>
      </c>
    </row>
    <row r="1265" spans="5:19" x14ac:dyDescent="0.3">
      <c r="E1265" s="24">
        <f t="shared" si="254"/>
        <v>1264</v>
      </c>
      <c r="F1265" s="108">
        <v>45300</v>
      </c>
      <c r="G1265" s="109">
        <v>3.3552</v>
      </c>
      <c r="H1265" s="28">
        <f t="shared" si="255"/>
        <v>3.4129999999999998</v>
      </c>
      <c r="I1265" s="7">
        <f t="shared" si="256"/>
        <v>-5.7799999999999851E-2</v>
      </c>
      <c r="J1265" s="7">
        <f t="shared" si="257"/>
        <v>3.340839999999983E-3</v>
      </c>
      <c r="K1265" s="7">
        <f t="shared" si="258"/>
        <v>5.7799999999999851E-2</v>
      </c>
      <c r="L1265" s="25">
        <f t="shared" si="259"/>
        <v>1.7226990939437248E-2</v>
      </c>
      <c r="M1265" s="7">
        <f t="shared" ca="1" si="248"/>
        <v>3.3519333333333332</v>
      </c>
      <c r="N1265" s="7">
        <f t="shared" ca="1" si="250"/>
        <v>3.266666666666751E-3</v>
      </c>
      <c r="O1265" s="7">
        <f t="shared" ca="1" si="251"/>
        <v>1.0671111111111661E-5</v>
      </c>
      <c r="P1265" s="7">
        <f t="shared" ca="1" si="252"/>
        <v>3.266666666666751E-3</v>
      </c>
      <c r="Q1265" s="25">
        <f t="shared" ca="1" si="253"/>
        <v>9.7361309807664253E-4</v>
      </c>
      <c r="R1265" s="26">
        <f t="shared" ca="1" si="249"/>
        <v>3.8147339699864512E-3</v>
      </c>
      <c r="S1265" s="27">
        <f t="shared" ca="1" si="260"/>
        <v>0</v>
      </c>
    </row>
    <row r="1266" spans="5:19" x14ac:dyDescent="0.3">
      <c r="E1266" s="24">
        <f t="shared" si="254"/>
        <v>1265</v>
      </c>
      <c r="F1266" s="108">
        <v>45301</v>
      </c>
      <c r="G1266" s="109">
        <v>3.3647999999999998</v>
      </c>
      <c r="H1266" s="28">
        <f t="shared" si="255"/>
        <v>3.3552</v>
      </c>
      <c r="I1266" s="7">
        <f t="shared" si="256"/>
        <v>9.5999999999998309E-3</v>
      </c>
      <c r="J1266" s="7">
        <f t="shared" si="257"/>
        <v>9.2159999999996759E-5</v>
      </c>
      <c r="K1266" s="7">
        <f t="shared" si="258"/>
        <v>9.5999999999998309E-3</v>
      </c>
      <c r="L1266" s="25">
        <f t="shared" si="259"/>
        <v>2.8530670470755561E-3</v>
      </c>
      <c r="M1266" s="7">
        <f t="shared" ca="1" si="248"/>
        <v>3.3615999999999997</v>
      </c>
      <c r="N1266" s="7">
        <f t="shared" ca="1" si="250"/>
        <v>3.2000000000000917E-3</v>
      </c>
      <c r="O1266" s="7">
        <f t="shared" ca="1" si="251"/>
        <v>1.0240000000000586E-5</v>
      </c>
      <c r="P1266" s="7">
        <f t="shared" ca="1" si="252"/>
        <v>3.2000000000000917E-3</v>
      </c>
      <c r="Q1266" s="25">
        <f t="shared" ca="1" si="253"/>
        <v>9.5102234902522944E-4</v>
      </c>
      <c r="R1266" s="26">
        <f t="shared" ca="1" si="249"/>
        <v>3.7480673033197919E-3</v>
      </c>
      <c r="S1266" s="27">
        <f t="shared" ca="1" si="260"/>
        <v>0</v>
      </c>
    </row>
    <row r="1267" spans="5:19" x14ac:dyDescent="0.3">
      <c r="E1267" s="24">
        <f t="shared" si="254"/>
        <v>1266</v>
      </c>
      <c r="F1267" s="108">
        <v>45302</v>
      </c>
      <c r="G1267" s="109">
        <v>3.3744000000000001</v>
      </c>
      <c r="H1267" s="28">
        <f t="shared" si="255"/>
        <v>3.3647999999999998</v>
      </c>
      <c r="I1267" s="7">
        <f t="shared" si="256"/>
        <v>9.600000000000275E-3</v>
      </c>
      <c r="J1267" s="7">
        <f t="shared" si="257"/>
        <v>9.2160000000005284E-5</v>
      </c>
      <c r="K1267" s="7">
        <f t="shared" si="258"/>
        <v>9.600000000000275E-3</v>
      </c>
      <c r="L1267" s="25">
        <f t="shared" si="259"/>
        <v>2.8449502133713472E-3</v>
      </c>
      <c r="M1267" s="7">
        <f t="shared" ca="1" si="248"/>
        <v>3.3776666666666664</v>
      </c>
      <c r="N1267" s="7">
        <f t="shared" ca="1" si="250"/>
        <v>-3.2666666666663069E-3</v>
      </c>
      <c r="O1267" s="7">
        <f t="shared" ca="1" si="251"/>
        <v>1.0671111111108761E-5</v>
      </c>
      <c r="P1267" s="7">
        <f t="shared" ca="1" si="252"/>
        <v>3.2666666666663069E-3</v>
      </c>
      <c r="Q1267" s="25">
        <f t="shared" ca="1" si="253"/>
        <v>9.6807333649428248E-4</v>
      </c>
      <c r="R1267" s="26">
        <f t="shared" ca="1" si="249"/>
        <v>-2.7185993633466066E-3</v>
      </c>
      <c r="S1267" s="27">
        <f t="shared" ca="1" si="260"/>
        <v>1</v>
      </c>
    </row>
    <row r="1268" spans="5:19" x14ac:dyDescent="0.3">
      <c r="E1268" s="24">
        <f t="shared" si="254"/>
        <v>1267</v>
      </c>
      <c r="F1268" s="108">
        <v>45303</v>
      </c>
      <c r="G1268" s="109">
        <v>3.3936999999999999</v>
      </c>
      <c r="H1268" s="28">
        <f t="shared" si="255"/>
        <v>3.3744000000000001</v>
      </c>
      <c r="I1268" s="7">
        <f t="shared" si="256"/>
        <v>1.9299999999999873E-2</v>
      </c>
      <c r="J1268" s="7">
        <f t="shared" si="257"/>
        <v>3.7248999999999507E-4</v>
      </c>
      <c r="K1268" s="7">
        <f t="shared" si="258"/>
        <v>1.9299999999999873E-2</v>
      </c>
      <c r="L1268" s="25">
        <f t="shared" si="259"/>
        <v>5.6870082800482879E-3</v>
      </c>
      <c r="M1268" s="7">
        <f t="shared" ca="1" si="248"/>
        <v>3.3648000000000002</v>
      </c>
      <c r="N1268" s="7">
        <f t="shared" ca="1" si="250"/>
        <v>2.8899999999999704E-2</v>
      </c>
      <c r="O1268" s="7">
        <f t="shared" ca="1" si="251"/>
        <v>8.3520999999998284E-4</v>
      </c>
      <c r="P1268" s="7">
        <f t="shared" ca="1" si="252"/>
        <v>2.8899999999999704E-2</v>
      </c>
      <c r="Q1268" s="25">
        <f t="shared" ca="1" si="253"/>
        <v>8.5157792379997356E-3</v>
      </c>
      <c r="R1268" s="26">
        <f t="shared" ca="1" si="249"/>
        <v>2.9448067303319406E-2</v>
      </c>
      <c r="S1268" s="27">
        <f t="shared" ca="1" si="260"/>
        <v>1</v>
      </c>
    </row>
    <row r="1269" spans="5:19" x14ac:dyDescent="0.3">
      <c r="E1269" s="24">
        <f t="shared" si="254"/>
        <v>1268</v>
      </c>
      <c r="F1269" s="108">
        <v>45307</v>
      </c>
      <c r="G1269" s="109">
        <v>3.3841000000000001</v>
      </c>
      <c r="H1269" s="28">
        <f t="shared" si="255"/>
        <v>3.3936999999999999</v>
      </c>
      <c r="I1269" s="7">
        <f t="shared" si="256"/>
        <v>-9.5999999999998309E-3</v>
      </c>
      <c r="J1269" s="7">
        <f t="shared" si="257"/>
        <v>9.2159999999996759E-5</v>
      </c>
      <c r="K1269" s="7">
        <f t="shared" si="258"/>
        <v>9.5999999999998309E-3</v>
      </c>
      <c r="L1269" s="25">
        <f t="shared" si="259"/>
        <v>2.8367956029667655E-3</v>
      </c>
      <c r="M1269" s="7">
        <f t="shared" ca="1" si="248"/>
        <v>3.3776333333333333</v>
      </c>
      <c r="N1269" s="7">
        <f t="shared" ca="1" si="250"/>
        <v>6.4666666666668426E-3</v>
      </c>
      <c r="O1269" s="7">
        <f t="shared" ca="1" si="251"/>
        <v>4.1817777777780057E-5</v>
      </c>
      <c r="P1269" s="7">
        <f t="shared" ca="1" si="252"/>
        <v>6.4666666666668426E-3</v>
      </c>
      <c r="Q1269" s="25">
        <f t="shared" ca="1" si="253"/>
        <v>1.9108970381096428E-3</v>
      </c>
      <c r="R1269" s="26">
        <f t="shared" ca="1" si="249"/>
        <v>7.0147339699865429E-3</v>
      </c>
      <c r="S1269" s="27">
        <f t="shared" ca="1" si="260"/>
        <v>0</v>
      </c>
    </row>
    <row r="1270" spans="5:19" x14ac:dyDescent="0.3">
      <c r="E1270" s="24">
        <f t="shared" si="254"/>
        <v>1269</v>
      </c>
      <c r="F1270" s="108">
        <v>45308</v>
      </c>
      <c r="G1270" s="109">
        <v>3.3262</v>
      </c>
      <c r="H1270" s="28">
        <f t="shared" si="255"/>
        <v>3.3841000000000001</v>
      </c>
      <c r="I1270" s="7">
        <f t="shared" si="256"/>
        <v>-5.7900000000000063E-2</v>
      </c>
      <c r="J1270" s="7">
        <f t="shared" si="257"/>
        <v>3.3524100000000071E-3</v>
      </c>
      <c r="K1270" s="7">
        <f t="shared" si="258"/>
        <v>5.7900000000000063E-2</v>
      </c>
      <c r="L1270" s="25">
        <f t="shared" si="259"/>
        <v>1.7407251518249071E-2</v>
      </c>
      <c r="M1270" s="7">
        <f t="shared" ca="1" si="248"/>
        <v>3.384066666666667</v>
      </c>
      <c r="N1270" s="7">
        <f t="shared" ca="1" si="250"/>
        <v>-5.7866666666666955E-2</v>
      </c>
      <c r="O1270" s="7">
        <f t="shared" ca="1" si="251"/>
        <v>3.3485511111111445E-3</v>
      </c>
      <c r="P1270" s="7">
        <f t="shared" ca="1" si="252"/>
        <v>5.7866666666666955E-2</v>
      </c>
      <c r="Q1270" s="25">
        <f t="shared" ca="1" si="253"/>
        <v>1.7397230072354927E-2</v>
      </c>
      <c r="R1270" s="26">
        <f t="shared" ca="1" si="249"/>
        <v>-5.7318599363347253E-2</v>
      </c>
      <c r="S1270" s="27">
        <f t="shared" ca="1" si="260"/>
        <v>1</v>
      </c>
    </row>
    <row r="1271" spans="5:19" x14ac:dyDescent="0.3">
      <c r="E1271" s="24">
        <f t="shared" si="254"/>
        <v>1270</v>
      </c>
      <c r="F1271" s="108">
        <v>45309</v>
      </c>
      <c r="G1271" s="109">
        <v>3.3454999999999999</v>
      </c>
      <c r="H1271" s="28">
        <f t="shared" si="255"/>
        <v>3.3262</v>
      </c>
      <c r="I1271" s="7">
        <f t="shared" si="256"/>
        <v>1.9299999999999873E-2</v>
      </c>
      <c r="J1271" s="7">
        <f t="shared" si="257"/>
        <v>3.7248999999999507E-4</v>
      </c>
      <c r="K1271" s="7">
        <f t="shared" si="258"/>
        <v>1.9299999999999873E-2</v>
      </c>
      <c r="L1271" s="25">
        <f t="shared" si="259"/>
        <v>5.7689433567478321E-3</v>
      </c>
      <c r="M1271" s="7">
        <f t="shared" ca="1" si="248"/>
        <v>3.3679999999999999</v>
      </c>
      <c r="N1271" s="7">
        <f t="shared" ca="1" si="250"/>
        <v>-2.2499999999999964E-2</v>
      </c>
      <c r="O1271" s="7">
        <f t="shared" ca="1" si="251"/>
        <v>5.0624999999999845E-4</v>
      </c>
      <c r="P1271" s="7">
        <f t="shared" ca="1" si="252"/>
        <v>2.2499999999999964E-2</v>
      </c>
      <c r="Q1271" s="25">
        <f t="shared" ca="1" si="253"/>
        <v>6.7254520998355893E-3</v>
      </c>
      <c r="R1271" s="26">
        <f t="shared" ca="1" si="249"/>
        <v>-2.1951932696680262E-2</v>
      </c>
      <c r="S1271" s="27">
        <f t="shared" ca="1" si="260"/>
        <v>0</v>
      </c>
    </row>
    <row r="1272" spans="5:19" x14ac:dyDescent="0.3">
      <c r="E1272" s="24">
        <f t="shared" si="254"/>
        <v>1271</v>
      </c>
      <c r="F1272" s="108">
        <v>45310</v>
      </c>
      <c r="G1272" s="109">
        <v>3.3069999999999999</v>
      </c>
      <c r="H1272" s="28">
        <f t="shared" si="255"/>
        <v>3.3454999999999999</v>
      </c>
      <c r="I1272" s="7">
        <f t="shared" si="256"/>
        <v>-3.8499999999999979E-2</v>
      </c>
      <c r="J1272" s="7">
        <f t="shared" si="257"/>
        <v>1.4822499999999983E-3</v>
      </c>
      <c r="K1272" s="7">
        <f t="shared" si="258"/>
        <v>3.8499999999999979E-2</v>
      </c>
      <c r="L1272" s="25">
        <f t="shared" si="259"/>
        <v>1.1641971575446018E-2</v>
      </c>
      <c r="M1272" s="7">
        <f t="shared" ca="1" si="248"/>
        <v>3.3519333333333332</v>
      </c>
      <c r="N1272" s="7">
        <f t="shared" ca="1" si="250"/>
        <v>-4.493333333333327E-2</v>
      </c>
      <c r="O1272" s="7">
        <f t="shared" ca="1" si="251"/>
        <v>2.0190044444444387E-3</v>
      </c>
      <c r="P1272" s="7">
        <f t="shared" ca="1" si="252"/>
        <v>4.493333333333327E-2</v>
      </c>
      <c r="Q1272" s="25">
        <f t="shared" ca="1" si="253"/>
        <v>1.35873399858885E-2</v>
      </c>
      <c r="R1272" s="26">
        <f t="shared" ca="1" si="249"/>
        <v>-4.4385266030013568E-2</v>
      </c>
      <c r="S1272" s="27">
        <f t="shared" ca="1" si="260"/>
        <v>0</v>
      </c>
    </row>
    <row r="1273" spans="5:19" x14ac:dyDescent="0.3">
      <c r="E1273" s="24">
        <f t="shared" si="254"/>
        <v>1272</v>
      </c>
      <c r="F1273" s="108">
        <v>45313</v>
      </c>
      <c r="G1273" s="109">
        <v>3.2298</v>
      </c>
      <c r="H1273" s="28">
        <f t="shared" si="255"/>
        <v>3.3069999999999999</v>
      </c>
      <c r="I1273" s="7">
        <f t="shared" si="256"/>
        <v>-7.7199999999999935E-2</v>
      </c>
      <c r="J1273" s="7">
        <f t="shared" si="257"/>
        <v>5.9598399999999897E-3</v>
      </c>
      <c r="K1273" s="7">
        <f t="shared" si="258"/>
        <v>7.7199999999999935E-2</v>
      </c>
      <c r="L1273" s="25">
        <f t="shared" si="259"/>
        <v>2.3902408817883442E-2</v>
      </c>
      <c r="M1273" s="7">
        <f t="shared" ca="1" si="248"/>
        <v>3.3262333333333332</v>
      </c>
      <c r="N1273" s="7">
        <f t="shared" ca="1" si="250"/>
        <v>-9.6433333333333149E-2</v>
      </c>
      <c r="O1273" s="7">
        <f t="shared" ca="1" si="251"/>
        <v>9.2993877777777425E-3</v>
      </c>
      <c r="P1273" s="7">
        <f t="shared" ca="1" si="252"/>
        <v>9.6433333333333149E-2</v>
      </c>
      <c r="Q1273" s="25">
        <f t="shared" ca="1" si="253"/>
        <v>2.9857369909385457E-2</v>
      </c>
      <c r="R1273" s="26">
        <f t="shared" ca="1" si="249"/>
        <v>-9.5885266030013447E-2</v>
      </c>
      <c r="S1273" s="27">
        <f t="shared" ca="1" si="260"/>
        <v>0</v>
      </c>
    </row>
    <row r="1274" spans="5:19" x14ac:dyDescent="0.3">
      <c r="E1274" s="24">
        <f t="shared" si="254"/>
        <v>1273</v>
      </c>
      <c r="F1274" s="108">
        <v>45314</v>
      </c>
      <c r="G1274" s="109">
        <v>3.2395</v>
      </c>
      <c r="H1274" s="28">
        <f t="shared" si="255"/>
        <v>3.2298</v>
      </c>
      <c r="I1274" s="7">
        <f t="shared" si="256"/>
        <v>9.7000000000000419E-3</v>
      </c>
      <c r="J1274" s="7">
        <f t="shared" si="257"/>
        <v>9.4090000000000815E-5</v>
      </c>
      <c r="K1274" s="7">
        <f t="shared" si="258"/>
        <v>9.7000000000000419E-3</v>
      </c>
      <c r="L1274" s="25">
        <f t="shared" si="259"/>
        <v>2.9942892421670141E-3</v>
      </c>
      <c r="M1274" s="7">
        <f t="shared" ca="1" si="248"/>
        <v>3.2941000000000003</v>
      </c>
      <c r="N1274" s="7">
        <f t="shared" ca="1" si="250"/>
        <v>-5.4600000000000204E-2</v>
      </c>
      <c r="O1274" s="7">
        <f t="shared" ca="1" si="251"/>
        <v>2.9811600000000222E-3</v>
      </c>
      <c r="P1274" s="7">
        <f t="shared" ca="1" si="252"/>
        <v>5.4600000000000204E-2</v>
      </c>
      <c r="Q1274" s="25">
        <f t="shared" ca="1" si="253"/>
        <v>1.6854452847661738E-2</v>
      </c>
      <c r="R1274" s="26">
        <f t="shared" ca="1" si="249"/>
        <v>-5.4051932696680502E-2</v>
      </c>
      <c r="S1274" s="27">
        <f t="shared" ca="1" si="260"/>
        <v>0</v>
      </c>
    </row>
    <row r="1275" spans="5:19" x14ac:dyDescent="0.3">
      <c r="E1275" s="24">
        <f t="shared" si="254"/>
        <v>1274</v>
      </c>
      <c r="F1275" s="108">
        <v>45315</v>
      </c>
      <c r="G1275" s="109">
        <v>3.2877000000000001</v>
      </c>
      <c r="H1275" s="28">
        <f t="shared" si="255"/>
        <v>3.2395</v>
      </c>
      <c r="I1275" s="7">
        <f t="shared" si="256"/>
        <v>4.8200000000000021E-2</v>
      </c>
      <c r="J1275" s="7">
        <f t="shared" si="257"/>
        <v>2.323240000000002E-3</v>
      </c>
      <c r="K1275" s="7">
        <f t="shared" si="258"/>
        <v>4.8200000000000021E-2</v>
      </c>
      <c r="L1275" s="25">
        <f t="shared" si="259"/>
        <v>1.4660705052164134E-2</v>
      </c>
      <c r="M1275" s="7">
        <f t="shared" ca="1" si="248"/>
        <v>3.2587666666666664</v>
      </c>
      <c r="N1275" s="7">
        <f t="shared" ca="1" si="250"/>
        <v>2.8933333333333699E-2</v>
      </c>
      <c r="O1275" s="7">
        <f t="shared" ca="1" si="251"/>
        <v>8.3713777777779893E-4</v>
      </c>
      <c r="P1275" s="7">
        <f t="shared" ca="1" si="252"/>
        <v>2.8933333333333699E-2</v>
      </c>
      <c r="Q1275" s="25">
        <f t="shared" ca="1" si="253"/>
        <v>8.8004785513683421E-3</v>
      </c>
      <c r="R1275" s="26">
        <f t="shared" ca="1" si="249"/>
        <v>2.9481400636653401E-2</v>
      </c>
      <c r="S1275" s="27">
        <f t="shared" ca="1" si="260"/>
        <v>1</v>
      </c>
    </row>
    <row r="1276" spans="5:19" x14ac:dyDescent="0.3">
      <c r="E1276" s="24">
        <f t="shared" si="254"/>
        <v>1275</v>
      </c>
      <c r="F1276" s="108">
        <v>45316</v>
      </c>
      <c r="G1276" s="109">
        <v>3.6637</v>
      </c>
      <c r="H1276" s="28">
        <f t="shared" si="255"/>
        <v>3.2877000000000001</v>
      </c>
      <c r="I1276" s="7">
        <f t="shared" si="256"/>
        <v>0.37599999999999989</v>
      </c>
      <c r="J1276" s="7">
        <f t="shared" si="257"/>
        <v>0.14137599999999992</v>
      </c>
      <c r="K1276" s="7">
        <f t="shared" si="258"/>
        <v>0.37599999999999989</v>
      </c>
      <c r="L1276" s="25">
        <f t="shared" si="259"/>
        <v>0.10262849032398938</v>
      </c>
      <c r="M1276" s="7">
        <f t="shared" ca="1" si="248"/>
        <v>3.252333333333334</v>
      </c>
      <c r="N1276" s="7">
        <f t="shared" ca="1" si="250"/>
        <v>0.41136666666666599</v>
      </c>
      <c r="O1276" s="7">
        <f t="shared" ca="1" si="251"/>
        <v>0.16922253444444388</v>
      </c>
      <c r="P1276" s="7">
        <f t="shared" ca="1" si="252"/>
        <v>0.41136666666666599</v>
      </c>
      <c r="Q1276" s="25">
        <f t="shared" ca="1" si="253"/>
        <v>0.11228175523832901</v>
      </c>
      <c r="R1276" s="26">
        <f t="shared" ca="1" si="249"/>
        <v>0.41191473396998568</v>
      </c>
      <c r="S1276" s="27">
        <f t="shared" ca="1" si="260"/>
        <v>0</v>
      </c>
    </row>
    <row r="1277" spans="5:19" x14ac:dyDescent="0.3">
      <c r="E1277" s="24">
        <f t="shared" si="254"/>
        <v>1276</v>
      </c>
      <c r="F1277" s="108">
        <v>45317</v>
      </c>
      <c r="G1277" s="109">
        <v>3.6829999999999998</v>
      </c>
      <c r="H1277" s="28">
        <f t="shared" si="255"/>
        <v>3.6637</v>
      </c>
      <c r="I1277" s="7">
        <f t="shared" si="256"/>
        <v>1.9299999999999873E-2</v>
      </c>
      <c r="J1277" s="7">
        <f t="shared" si="257"/>
        <v>3.7248999999999507E-4</v>
      </c>
      <c r="K1277" s="7">
        <f t="shared" si="258"/>
        <v>1.9299999999999873E-2</v>
      </c>
      <c r="L1277" s="25">
        <f t="shared" si="259"/>
        <v>5.2402932392071342E-3</v>
      </c>
      <c r="M1277" s="7">
        <f t="shared" ca="1" si="248"/>
        <v>3.3969666666666671</v>
      </c>
      <c r="N1277" s="7">
        <f t="shared" ca="1" si="250"/>
        <v>0.2860333333333327</v>
      </c>
      <c r="O1277" s="7">
        <f t="shared" ca="1" si="251"/>
        <v>8.1815067777777417E-2</v>
      </c>
      <c r="P1277" s="7">
        <f t="shared" ca="1" si="252"/>
        <v>0.2860333333333327</v>
      </c>
      <c r="Q1277" s="25">
        <f t="shared" ca="1" si="253"/>
        <v>7.7663136935469099E-2</v>
      </c>
      <c r="R1277" s="26">
        <f t="shared" ca="1" si="249"/>
        <v>0.28658140063665238</v>
      </c>
      <c r="S1277" s="27">
        <f t="shared" ca="1" si="260"/>
        <v>0</v>
      </c>
    </row>
    <row r="1278" spans="5:19" x14ac:dyDescent="0.3">
      <c r="E1278" s="24">
        <f t="shared" si="254"/>
        <v>1277</v>
      </c>
      <c r="F1278" s="108">
        <v>45320</v>
      </c>
      <c r="G1278" s="109">
        <v>3.7442000000000002</v>
      </c>
      <c r="H1278" s="28">
        <f t="shared" si="255"/>
        <v>3.6829999999999998</v>
      </c>
      <c r="I1278" s="7">
        <f t="shared" si="256"/>
        <v>6.1200000000000365E-2</v>
      </c>
      <c r="J1278" s="7">
        <f t="shared" si="257"/>
        <v>3.7454400000000447E-3</v>
      </c>
      <c r="K1278" s="7">
        <f t="shared" si="258"/>
        <v>6.1200000000000365E-2</v>
      </c>
      <c r="L1278" s="25">
        <f t="shared" si="259"/>
        <v>1.6345280700817359E-2</v>
      </c>
      <c r="M1278" s="7">
        <f t="shared" ca="1" si="248"/>
        <v>3.5448</v>
      </c>
      <c r="N1278" s="7">
        <f t="shared" ca="1" si="250"/>
        <v>0.19940000000000024</v>
      </c>
      <c r="O1278" s="7">
        <f t="shared" ca="1" si="251"/>
        <v>3.9760360000000099E-2</v>
      </c>
      <c r="P1278" s="7">
        <f t="shared" ca="1" si="252"/>
        <v>0.19940000000000024</v>
      </c>
      <c r="Q1278" s="25">
        <f t="shared" ca="1" si="253"/>
        <v>5.325570215266285E-2</v>
      </c>
      <c r="R1278" s="26">
        <f t="shared" ca="1" si="249"/>
        <v>0.19994806730331993</v>
      </c>
      <c r="S1278" s="27">
        <f t="shared" ca="1" si="260"/>
        <v>0</v>
      </c>
    </row>
    <row r="1279" spans="5:19" x14ac:dyDescent="0.3">
      <c r="E1279" s="24">
        <f t="shared" si="254"/>
        <v>1278</v>
      </c>
      <c r="F1279" s="108">
        <v>45321</v>
      </c>
      <c r="G1279" s="109">
        <v>3.5789</v>
      </c>
      <c r="H1279" s="28">
        <f t="shared" si="255"/>
        <v>3.7442000000000002</v>
      </c>
      <c r="I1279" s="7">
        <f t="shared" si="256"/>
        <v>-0.16530000000000022</v>
      </c>
      <c r="J1279" s="7">
        <f t="shared" si="257"/>
        <v>2.7324090000000075E-2</v>
      </c>
      <c r="K1279" s="7">
        <f t="shared" si="258"/>
        <v>0.16530000000000022</v>
      </c>
      <c r="L1279" s="25">
        <f t="shared" si="259"/>
        <v>4.6187376009388423E-2</v>
      </c>
      <c r="M1279" s="7">
        <f t="shared" ca="1" si="248"/>
        <v>3.696966666666667</v>
      </c>
      <c r="N1279" s="7">
        <f t="shared" ca="1" si="250"/>
        <v>-0.11806666666666699</v>
      </c>
      <c r="O1279" s="7">
        <f t="shared" ca="1" si="251"/>
        <v>1.3939737777777853E-2</v>
      </c>
      <c r="P1279" s="7">
        <f t="shared" ca="1" si="252"/>
        <v>0.11806666666666699</v>
      </c>
      <c r="Q1279" s="25">
        <f t="shared" ca="1" si="253"/>
        <v>3.2989652314025814E-2</v>
      </c>
      <c r="R1279" s="26">
        <f t="shared" ca="1" si="249"/>
        <v>-0.11751859936334728</v>
      </c>
      <c r="S1279" s="27">
        <f t="shared" ca="1" si="260"/>
        <v>1</v>
      </c>
    </row>
    <row r="1280" spans="5:19" x14ac:dyDescent="0.3">
      <c r="E1280" s="24">
        <f t="shared" si="254"/>
        <v>1279</v>
      </c>
      <c r="F1280" s="108">
        <v>45322</v>
      </c>
      <c r="G1280" s="109">
        <v>3.5011000000000001</v>
      </c>
      <c r="H1280" s="28">
        <f t="shared" si="255"/>
        <v>3.5789</v>
      </c>
      <c r="I1280" s="7">
        <f t="shared" si="256"/>
        <v>-7.7799999999999869E-2</v>
      </c>
      <c r="J1280" s="7">
        <f t="shared" si="257"/>
        <v>6.0528399999999795E-3</v>
      </c>
      <c r="K1280" s="7">
        <f t="shared" si="258"/>
        <v>7.7799999999999869E-2</v>
      </c>
      <c r="L1280" s="25">
        <f t="shared" si="259"/>
        <v>2.2221587501071054E-2</v>
      </c>
      <c r="M1280" s="7">
        <f t="shared" ca="1" si="248"/>
        <v>3.6686999999999999</v>
      </c>
      <c r="N1280" s="7">
        <f t="shared" ca="1" si="250"/>
        <v>-0.16759999999999975</v>
      </c>
      <c r="O1280" s="7">
        <f t="shared" ca="1" si="251"/>
        <v>2.8089759999999915E-2</v>
      </c>
      <c r="P1280" s="7">
        <f t="shared" ca="1" si="252"/>
        <v>0.16759999999999975</v>
      </c>
      <c r="Q1280" s="25">
        <f t="shared" ca="1" si="253"/>
        <v>4.7870669218245621E-2</v>
      </c>
      <c r="R1280" s="26">
        <f t="shared" ca="1" si="249"/>
        <v>-0.16705193269668006</v>
      </c>
      <c r="S1280" s="27">
        <f t="shared" ca="1" si="260"/>
        <v>0</v>
      </c>
    </row>
    <row r="1281" spans="5:19" x14ac:dyDescent="0.3">
      <c r="E1281" s="24">
        <f t="shared" si="254"/>
        <v>1280</v>
      </c>
      <c r="F1281" s="108">
        <v>45323</v>
      </c>
      <c r="G1281" s="109">
        <v>3.4914000000000001</v>
      </c>
      <c r="H1281" s="28">
        <f t="shared" si="255"/>
        <v>3.5011000000000001</v>
      </c>
      <c r="I1281" s="7">
        <f t="shared" si="256"/>
        <v>-9.7000000000000419E-3</v>
      </c>
      <c r="J1281" s="7">
        <f t="shared" si="257"/>
        <v>9.4090000000000815E-5</v>
      </c>
      <c r="K1281" s="7">
        <f t="shared" si="258"/>
        <v>9.7000000000000419E-3</v>
      </c>
      <c r="L1281" s="25">
        <f t="shared" si="259"/>
        <v>2.7782551412041134E-3</v>
      </c>
      <c r="M1281" s="7">
        <f t="shared" ca="1" si="248"/>
        <v>3.6080666666666672</v>
      </c>
      <c r="N1281" s="7">
        <f t="shared" ca="1" si="250"/>
        <v>-0.11666666666666714</v>
      </c>
      <c r="O1281" s="7">
        <f t="shared" ca="1" si="251"/>
        <v>1.3611111111111221E-2</v>
      </c>
      <c r="P1281" s="7">
        <f t="shared" ca="1" si="252"/>
        <v>0.11666666666666714</v>
      </c>
      <c r="Q1281" s="25">
        <f t="shared" ca="1" si="253"/>
        <v>3.3415439842661147E-2</v>
      </c>
      <c r="R1281" s="26">
        <f t="shared" ca="1" si="249"/>
        <v>-0.11611859936334744</v>
      </c>
      <c r="S1281" s="27">
        <f t="shared" ca="1" si="260"/>
        <v>0</v>
      </c>
    </row>
    <row r="1282" spans="5:19" x14ac:dyDescent="0.3">
      <c r="E1282" s="24">
        <f t="shared" si="254"/>
        <v>1281</v>
      </c>
      <c r="F1282" s="108">
        <v>45324</v>
      </c>
      <c r="G1282" s="109">
        <v>3.4525000000000001</v>
      </c>
      <c r="H1282" s="28">
        <f t="shared" si="255"/>
        <v>3.4914000000000001</v>
      </c>
      <c r="I1282" s="7">
        <f t="shared" si="256"/>
        <v>-3.8899999999999935E-2</v>
      </c>
      <c r="J1282" s="7">
        <f t="shared" si="257"/>
        <v>1.5132099999999949E-3</v>
      </c>
      <c r="K1282" s="7">
        <f t="shared" si="258"/>
        <v>3.8899999999999935E-2</v>
      </c>
      <c r="L1282" s="25">
        <f t="shared" si="259"/>
        <v>1.1267197682838504E-2</v>
      </c>
      <c r="M1282" s="7">
        <f t="shared" ref="M1282:M1345" ca="1" si="261">IF(E1282&lt;=span,G1282,AVERAGE(OFFSET(G1282,-span,0,span,1)))</f>
        <v>3.5238</v>
      </c>
      <c r="N1282" s="7">
        <f t="shared" ca="1" si="250"/>
        <v>-7.1299999999999919E-2</v>
      </c>
      <c r="O1282" s="7">
        <f t="shared" ca="1" si="251"/>
        <v>5.0836899999999888E-3</v>
      </c>
      <c r="P1282" s="7">
        <f t="shared" ca="1" si="252"/>
        <v>7.1299999999999919E-2</v>
      </c>
      <c r="Q1282" s="25">
        <f t="shared" ca="1" si="253"/>
        <v>2.0651701665459786E-2</v>
      </c>
      <c r="R1282" s="26">
        <f t="shared" ref="R1282:R1345" ca="1" si="262">N1282-AVERAGE(ErorrMA)</f>
        <v>-7.0751932696680217E-2</v>
      </c>
      <c r="S1282" s="27">
        <f t="shared" ca="1" si="260"/>
        <v>0</v>
      </c>
    </row>
    <row r="1283" spans="5:19" x14ac:dyDescent="0.3">
      <c r="E1283" s="24">
        <f t="shared" si="254"/>
        <v>1282</v>
      </c>
      <c r="F1283" s="108">
        <v>45327</v>
      </c>
      <c r="G1283" s="109">
        <v>3.4622000000000002</v>
      </c>
      <c r="H1283" s="28">
        <f t="shared" si="255"/>
        <v>3.4525000000000001</v>
      </c>
      <c r="I1283" s="7">
        <f t="shared" si="256"/>
        <v>9.7000000000000419E-3</v>
      </c>
      <c r="J1283" s="7">
        <f t="shared" si="257"/>
        <v>9.4090000000000815E-5</v>
      </c>
      <c r="K1283" s="7">
        <f t="shared" si="258"/>
        <v>9.7000000000000419E-3</v>
      </c>
      <c r="L1283" s="25">
        <f t="shared" si="259"/>
        <v>2.8016867887470515E-3</v>
      </c>
      <c r="M1283" s="7">
        <f t="shared" ca="1" si="261"/>
        <v>3.4816666666666669</v>
      </c>
      <c r="N1283" s="7">
        <f t="shared" ref="N1283:N1346" ca="1" si="263">G1283-M1283</f>
        <v>-1.9466666666666743E-2</v>
      </c>
      <c r="O1283" s="7">
        <f t="shared" ref="O1283:O1346" ca="1" si="264">N1283^2</f>
        <v>3.7895111111111411E-4</v>
      </c>
      <c r="P1283" s="7">
        <f t="shared" ref="P1283:P1346" ca="1" si="265">ABS(N1283)</f>
        <v>1.9466666666666743E-2</v>
      </c>
      <c r="Q1283" s="25">
        <f t="shared" ref="Q1283:Q1346" ca="1" si="266">P1283/G1283</f>
        <v>5.6226291567982043E-3</v>
      </c>
      <c r="R1283" s="26">
        <f t="shared" ca="1" si="262"/>
        <v>-1.8918599363347041E-2</v>
      </c>
      <c r="S1283" s="27">
        <f t="shared" ca="1" si="260"/>
        <v>0</v>
      </c>
    </row>
    <row r="1284" spans="5:19" x14ac:dyDescent="0.3">
      <c r="E1284" s="24">
        <f t="shared" ref="E1284:E1347" si="267">E1283+1</f>
        <v>1283</v>
      </c>
      <c r="F1284" s="108">
        <v>45328</v>
      </c>
      <c r="G1284" s="109">
        <v>3.4622000000000002</v>
      </c>
      <c r="H1284" s="28">
        <f t="shared" ref="H1284:H1347" si="268">G1283</f>
        <v>3.4622000000000002</v>
      </c>
      <c r="I1284" s="7">
        <f t="shared" ref="I1284:I1347" si="269">(G1284-H1284)</f>
        <v>0</v>
      </c>
      <c r="J1284" s="7">
        <f t="shared" ref="J1284:J1347" si="270">I1284^2</f>
        <v>0</v>
      </c>
      <c r="K1284" s="7">
        <f t="shared" ref="K1284:K1347" si="271">ABS(I1284)</f>
        <v>0</v>
      </c>
      <c r="L1284" s="25">
        <f t="shared" ref="L1284:L1347" si="272">K1284/G1284</f>
        <v>0</v>
      </c>
      <c r="M1284" s="7">
        <f t="shared" ca="1" si="261"/>
        <v>3.4687000000000001</v>
      </c>
      <c r="N1284" s="7">
        <f t="shared" ca="1" si="263"/>
        <v>-6.4999999999999503E-3</v>
      </c>
      <c r="O1284" s="7">
        <f t="shared" ca="1" si="264"/>
        <v>4.2249999999999353E-5</v>
      </c>
      <c r="P1284" s="7">
        <f t="shared" ca="1" si="265"/>
        <v>6.4999999999999503E-3</v>
      </c>
      <c r="Q1284" s="25">
        <f t="shared" ca="1" si="266"/>
        <v>1.8774189821500636E-3</v>
      </c>
      <c r="R1284" s="26">
        <f t="shared" ca="1" si="262"/>
        <v>-5.95193269668025E-3</v>
      </c>
      <c r="S1284" s="27">
        <f t="shared" ref="S1284:S1347" ca="1" si="273">IF(N1283*N1284&lt;0,1,0)</f>
        <v>0</v>
      </c>
    </row>
    <row r="1285" spans="5:19" x14ac:dyDescent="0.3">
      <c r="E1285" s="24">
        <f t="shared" si="267"/>
        <v>1284</v>
      </c>
      <c r="F1285" s="108">
        <v>45329</v>
      </c>
      <c r="G1285" s="109">
        <v>3.4525000000000001</v>
      </c>
      <c r="H1285" s="28">
        <f t="shared" si="268"/>
        <v>3.4622000000000002</v>
      </c>
      <c r="I1285" s="7">
        <f t="shared" si="269"/>
        <v>-9.7000000000000419E-3</v>
      </c>
      <c r="J1285" s="7">
        <f t="shared" si="270"/>
        <v>9.4090000000000815E-5</v>
      </c>
      <c r="K1285" s="7">
        <f t="shared" si="271"/>
        <v>9.7000000000000419E-3</v>
      </c>
      <c r="L1285" s="25">
        <f t="shared" si="272"/>
        <v>2.8095582910934226E-3</v>
      </c>
      <c r="M1285" s="7">
        <f t="shared" ca="1" si="261"/>
        <v>3.4589666666666665</v>
      </c>
      <c r="N1285" s="7">
        <f t="shared" ca="1" si="263"/>
        <v>-6.4666666666663986E-3</v>
      </c>
      <c r="O1285" s="7">
        <f t="shared" ca="1" si="264"/>
        <v>4.1817777777774311E-5</v>
      </c>
      <c r="P1285" s="7">
        <f t="shared" ca="1" si="265"/>
        <v>6.4666666666663986E-3</v>
      </c>
      <c r="Q1285" s="25">
        <f t="shared" ca="1" si="266"/>
        <v>1.8730388607288626E-3</v>
      </c>
      <c r="R1285" s="26">
        <f t="shared" ca="1" si="262"/>
        <v>-5.9185993633466983E-3</v>
      </c>
      <c r="S1285" s="27">
        <f t="shared" ca="1" si="273"/>
        <v>0</v>
      </c>
    </row>
    <row r="1286" spans="5:19" x14ac:dyDescent="0.3">
      <c r="E1286" s="24">
        <f t="shared" si="267"/>
        <v>1285</v>
      </c>
      <c r="F1286" s="108">
        <v>45330</v>
      </c>
      <c r="G1286" s="109">
        <v>3.5789</v>
      </c>
      <c r="H1286" s="28">
        <f t="shared" si="268"/>
        <v>3.4525000000000001</v>
      </c>
      <c r="I1286" s="7">
        <f t="shared" si="269"/>
        <v>0.12639999999999985</v>
      </c>
      <c r="J1286" s="7">
        <f t="shared" si="270"/>
        <v>1.597695999999996E-2</v>
      </c>
      <c r="K1286" s="7">
        <f t="shared" si="271"/>
        <v>0.12639999999999985</v>
      </c>
      <c r="L1286" s="25">
        <f t="shared" si="272"/>
        <v>3.5318114504456634E-2</v>
      </c>
      <c r="M1286" s="7">
        <f t="shared" ca="1" si="261"/>
        <v>3.458966666666667</v>
      </c>
      <c r="N1286" s="7">
        <f t="shared" ca="1" si="263"/>
        <v>0.119933333333333</v>
      </c>
      <c r="O1286" s="7">
        <f t="shared" ca="1" si="264"/>
        <v>1.4384004444444366E-2</v>
      </c>
      <c r="P1286" s="7">
        <f t="shared" ca="1" si="265"/>
        <v>0.119933333333333</v>
      </c>
      <c r="Q1286" s="25">
        <f t="shared" ca="1" si="266"/>
        <v>3.3511227844682169E-2</v>
      </c>
      <c r="R1286" s="26">
        <f t="shared" ca="1" si="262"/>
        <v>0.12048140063665271</v>
      </c>
      <c r="S1286" s="27">
        <f t="shared" ca="1" si="273"/>
        <v>1</v>
      </c>
    </row>
    <row r="1287" spans="5:19" x14ac:dyDescent="0.3">
      <c r="E1287" s="24">
        <f t="shared" si="267"/>
        <v>1286</v>
      </c>
      <c r="F1287" s="108">
        <v>45331</v>
      </c>
      <c r="G1287" s="109">
        <v>3.4914000000000001</v>
      </c>
      <c r="H1287" s="28">
        <f t="shared" si="268"/>
        <v>3.5789</v>
      </c>
      <c r="I1287" s="7">
        <f t="shared" si="269"/>
        <v>-8.7499999999999911E-2</v>
      </c>
      <c r="J1287" s="7">
        <f t="shared" si="270"/>
        <v>7.6562499999999842E-3</v>
      </c>
      <c r="K1287" s="7">
        <f t="shared" si="271"/>
        <v>8.7499999999999911E-2</v>
      </c>
      <c r="L1287" s="25">
        <f t="shared" si="272"/>
        <v>2.5061579881995734E-2</v>
      </c>
      <c r="M1287" s="7">
        <f t="shared" ca="1" si="261"/>
        <v>3.4978666666666669</v>
      </c>
      <c r="N1287" s="7">
        <f t="shared" ca="1" si="263"/>
        <v>-6.4666666666668426E-3</v>
      </c>
      <c r="O1287" s="7">
        <f t="shared" ca="1" si="264"/>
        <v>4.1817777777780057E-5</v>
      </c>
      <c r="P1287" s="7">
        <f t="shared" ca="1" si="265"/>
        <v>6.4666666666668426E-3</v>
      </c>
      <c r="Q1287" s="25">
        <f t="shared" ca="1" si="266"/>
        <v>1.8521700941361179E-3</v>
      </c>
      <c r="R1287" s="26">
        <f t="shared" ca="1" si="262"/>
        <v>-5.9185993633471424E-3</v>
      </c>
      <c r="S1287" s="27">
        <f t="shared" ca="1" si="273"/>
        <v>1</v>
      </c>
    </row>
    <row r="1288" spans="5:19" x14ac:dyDescent="0.3">
      <c r="E1288" s="24">
        <f t="shared" si="267"/>
        <v>1287</v>
      </c>
      <c r="F1288" s="108">
        <v>45334</v>
      </c>
      <c r="G1288" s="109">
        <v>3.5205000000000002</v>
      </c>
      <c r="H1288" s="28">
        <f t="shared" si="268"/>
        <v>3.4914000000000001</v>
      </c>
      <c r="I1288" s="7">
        <f t="shared" si="269"/>
        <v>2.9100000000000126E-2</v>
      </c>
      <c r="J1288" s="7">
        <f t="shared" si="270"/>
        <v>8.468100000000073E-4</v>
      </c>
      <c r="K1288" s="7">
        <f t="shared" si="271"/>
        <v>2.9100000000000126E-2</v>
      </c>
      <c r="L1288" s="25">
        <f t="shared" si="272"/>
        <v>8.2658713250959026E-3</v>
      </c>
      <c r="M1288" s="7">
        <f t="shared" ca="1" si="261"/>
        <v>3.5076000000000001</v>
      </c>
      <c r="N1288" s="7">
        <f t="shared" ca="1" si="263"/>
        <v>1.2900000000000134E-2</v>
      </c>
      <c r="O1288" s="7">
        <f t="shared" ca="1" si="264"/>
        <v>1.6641000000000344E-4</v>
      </c>
      <c r="P1288" s="7">
        <f t="shared" ca="1" si="265"/>
        <v>1.2900000000000134E-2</v>
      </c>
      <c r="Q1288" s="25">
        <f t="shared" ca="1" si="266"/>
        <v>3.6642522368982057E-3</v>
      </c>
      <c r="R1288" s="26">
        <f t="shared" ca="1" si="262"/>
        <v>1.3448067303319834E-2</v>
      </c>
      <c r="S1288" s="27">
        <f t="shared" ca="1" si="273"/>
        <v>1</v>
      </c>
    </row>
    <row r="1289" spans="5:19" x14ac:dyDescent="0.3">
      <c r="E1289" s="24">
        <f t="shared" si="267"/>
        <v>1288</v>
      </c>
      <c r="F1289" s="108">
        <v>45335</v>
      </c>
      <c r="G1289" s="109">
        <v>3.3940999999999999</v>
      </c>
      <c r="H1289" s="28">
        <f t="shared" si="268"/>
        <v>3.5205000000000002</v>
      </c>
      <c r="I1289" s="7">
        <f t="shared" si="269"/>
        <v>-0.12640000000000029</v>
      </c>
      <c r="J1289" s="7">
        <f t="shared" si="270"/>
        <v>1.5976960000000075E-2</v>
      </c>
      <c r="K1289" s="7">
        <f t="shared" si="271"/>
        <v>0.12640000000000029</v>
      </c>
      <c r="L1289" s="25">
        <f t="shared" si="272"/>
        <v>3.7241094841047789E-2</v>
      </c>
      <c r="M1289" s="7">
        <f t="shared" ca="1" si="261"/>
        <v>3.5302666666666664</v>
      </c>
      <c r="N1289" s="7">
        <f t="shared" ca="1" si="263"/>
        <v>-0.13616666666666655</v>
      </c>
      <c r="O1289" s="7">
        <f t="shared" ca="1" si="264"/>
        <v>1.8541361111111078E-2</v>
      </c>
      <c r="P1289" s="7">
        <f t="shared" ca="1" si="265"/>
        <v>0.13616666666666655</v>
      </c>
      <c r="Q1289" s="25">
        <f t="shared" ca="1" si="266"/>
        <v>4.0118637243059002E-2</v>
      </c>
      <c r="R1289" s="26">
        <f t="shared" ca="1" si="262"/>
        <v>-0.13561859936334686</v>
      </c>
      <c r="S1289" s="27">
        <f t="shared" ca="1" si="273"/>
        <v>1</v>
      </c>
    </row>
    <row r="1290" spans="5:19" x14ac:dyDescent="0.3">
      <c r="E1290" s="24">
        <f t="shared" si="267"/>
        <v>1289</v>
      </c>
      <c r="F1290" s="108">
        <v>45336</v>
      </c>
      <c r="G1290" s="109">
        <v>3.4232999999999998</v>
      </c>
      <c r="H1290" s="28">
        <f t="shared" si="268"/>
        <v>3.3940999999999999</v>
      </c>
      <c r="I1290" s="7">
        <f t="shared" si="269"/>
        <v>2.9199999999999893E-2</v>
      </c>
      <c r="J1290" s="7">
        <f t="shared" si="270"/>
        <v>8.5263999999999371E-4</v>
      </c>
      <c r="K1290" s="7">
        <f t="shared" si="271"/>
        <v>2.9199999999999893E-2</v>
      </c>
      <c r="L1290" s="25">
        <f t="shared" si="272"/>
        <v>8.5297812052697389E-3</v>
      </c>
      <c r="M1290" s="7">
        <f t="shared" ca="1" si="261"/>
        <v>3.468666666666667</v>
      </c>
      <c r="N1290" s="7">
        <f t="shared" ca="1" si="263"/>
        <v>-4.5366666666667221E-2</v>
      </c>
      <c r="O1290" s="7">
        <f t="shared" ca="1" si="264"/>
        <v>2.0581344444444948E-3</v>
      </c>
      <c r="P1290" s="7">
        <f t="shared" ca="1" si="265"/>
        <v>4.5366666666667221E-2</v>
      </c>
      <c r="Q1290" s="25">
        <f t="shared" ca="1" si="266"/>
        <v>1.3252319886269747E-2</v>
      </c>
      <c r="R1290" s="26">
        <f t="shared" ca="1" si="262"/>
        <v>-4.4818599363347519E-2</v>
      </c>
      <c r="S1290" s="27">
        <f t="shared" ca="1" si="273"/>
        <v>0</v>
      </c>
    </row>
    <row r="1291" spans="5:19" x14ac:dyDescent="0.3">
      <c r="E1291" s="24">
        <f t="shared" si="267"/>
        <v>1290</v>
      </c>
      <c r="F1291" s="108">
        <v>45337</v>
      </c>
      <c r="G1291" s="109">
        <v>3.4136000000000002</v>
      </c>
      <c r="H1291" s="28">
        <f t="shared" si="268"/>
        <v>3.4232999999999998</v>
      </c>
      <c r="I1291" s="7">
        <f t="shared" si="269"/>
        <v>-9.6999999999995978E-3</v>
      </c>
      <c r="J1291" s="7">
        <f t="shared" si="270"/>
        <v>9.4089999999992196E-5</v>
      </c>
      <c r="K1291" s="7">
        <f t="shared" si="271"/>
        <v>9.6999999999995978E-3</v>
      </c>
      <c r="L1291" s="25">
        <f t="shared" si="272"/>
        <v>2.8415748769626192E-3</v>
      </c>
      <c r="M1291" s="7">
        <f t="shared" ca="1" si="261"/>
        <v>3.4459666666666666</v>
      </c>
      <c r="N1291" s="7">
        <f t="shared" ca="1" si="263"/>
        <v>-3.2366666666666433E-2</v>
      </c>
      <c r="O1291" s="7">
        <f t="shared" ca="1" si="264"/>
        <v>1.047601111111096E-3</v>
      </c>
      <c r="P1291" s="7">
        <f t="shared" ca="1" si="265"/>
        <v>3.2366666666666433E-2</v>
      </c>
      <c r="Q1291" s="25">
        <f t="shared" ca="1" si="266"/>
        <v>9.4816811186625351E-3</v>
      </c>
      <c r="R1291" s="26">
        <f t="shared" ca="1" si="262"/>
        <v>-3.1818599363346731E-2</v>
      </c>
      <c r="S1291" s="27">
        <f t="shared" ca="1" si="273"/>
        <v>0</v>
      </c>
    </row>
    <row r="1292" spans="5:19" x14ac:dyDescent="0.3">
      <c r="E1292" s="24">
        <f t="shared" si="267"/>
        <v>1291</v>
      </c>
      <c r="F1292" s="108">
        <v>45338</v>
      </c>
      <c r="G1292" s="109">
        <v>3.4525000000000001</v>
      </c>
      <c r="H1292" s="28">
        <f t="shared" si="268"/>
        <v>3.4136000000000002</v>
      </c>
      <c r="I1292" s="7">
        <f t="shared" si="269"/>
        <v>3.8899999999999935E-2</v>
      </c>
      <c r="J1292" s="7">
        <f t="shared" si="270"/>
        <v>1.5132099999999949E-3</v>
      </c>
      <c r="K1292" s="7">
        <f t="shared" si="271"/>
        <v>3.8899999999999935E-2</v>
      </c>
      <c r="L1292" s="25">
        <f t="shared" si="272"/>
        <v>1.1267197682838504E-2</v>
      </c>
      <c r="M1292" s="7">
        <f t="shared" ca="1" si="261"/>
        <v>3.4103333333333334</v>
      </c>
      <c r="N1292" s="7">
        <f t="shared" ca="1" si="263"/>
        <v>4.2166666666666686E-2</v>
      </c>
      <c r="O1292" s="7">
        <f t="shared" ca="1" si="264"/>
        <v>1.7780277777777794E-3</v>
      </c>
      <c r="P1292" s="7">
        <f t="shared" ca="1" si="265"/>
        <v>4.2166666666666686E-2</v>
      </c>
      <c r="Q1292" s="25">
        <f t="shared" ca="1" si="266"/>
        <v>1.2213371952691291E-2</v>
      </c>
      <c r="R1292" s="26">
        <f t="shared" ca="1" si="262"/>
        <v>4.2714733969986388E-2</v>
      </c>
      <c r="S1292" s="27">
        <f t="shared" ca="1" si="273"/>
        <v>1</v>
      </c>
    </row>
    <row r="1293" spans="5:19" x14ac:dyDescent="0.3">
      <c r="E1293" s="24">
        <f t="shared" si="267"/>
        <v>1292</v>
      </c>
      <c r="F1293" s="108">
        <v>45342</v>
      </c>
      <c r="G1293" s="109">
        <v>3.3940999999999999</v>
      </c>
      <c r="H1293" s="28">
        <f t="shared" si="268"/>
        <v>3.4525000000000001</v>
      </c>
      <c r="I1293" s="7">
        <f t="shared" si="269"/>
        <v>-5.840000000000023E-2</v>
      </c>
      <c r="J1293" s="7">
        <f t="shared" si="270"/>
        <v>3.4105600000000269E-3</v>
      </c>
      <c r="K1293" s="7">
        <f t="shared" si="271"/>
        <v>5.840000000000023E-2</v>
      </c>
      <c r="L1293" s="25">
        <f t="shared" si="272"/>
        <v>1.7206328629091727E-2</v>
      </c>
      <c r="M1293" s="7">
        <f t="shared" ca="1" si="261"/>
        <v>3.4298000000000002</v>
      </c>
      <c r="N1293" s="7">
        <f t="shared" ca="1" si="263"/>
        <v>-3.5700000000000287E-2</v>
      </c>
      <c r="O1293" s="7">
        <f t="shared" ca="1" si="264"/>
        <v>1.2744900000000205E-3</v>
      </c>
      <c r="P1293" s="7">
        <f t="shared" ca="1" si="265"/>
        <v>3.5700000000000287E-2</v>
      </c>
      <c r="Q1293" s="25">
        <f t="shared" ca="1" si="266"/>
        <v>1.0518252261277007E-2</v>
      </c>
      <c r="R1293" s="26">
        <f t="shared" ca="1" si="262"/>
        <v>-3.5151932696680585E-2</v>
      </c>
      <c r="S1293" s="27">
        <f t="shared" ca="1" si="273"/>
        <v>1</v>
      </c>
    </row>
    <row r="1294" spans="5:19" x14ac:dyDescent="0.3">
      <c r="E1294" s="24">
        <f t="shared" si="267"/>
        <v>1293</v>
      </c>
      <c r="F1294" s="108">
        <v>45343</v>
      </c>
      <c r="G1294" s="109">
        <v>3.4329999999999998</v>
      </c>
      <c r="H1294" s="28">
        <f t="shared" si="268"/>
        <v>3.3940999999999999</v>
      </c>
      <c r="I1294" s="7">
        <f t="shared" si="269"/>
        <v>3.8899999999999935E-2</v>
      </c>
      <c r="J1294" s="7">
        <f t="shared" si="270"/>
        <v>1.5132099999999949E-3</v>
      </c>
      <c r="K1294" s="7">
        <f t="shared" si="271"/>
        <v>3.8899999999999935E-2</v>
      </c>
      <c r="L1294" s="25">
        <f t="shared" si="272"/>
        <v>1.1331197203611983E-2</v>
      </c>
      <c r="M1294" s="7">
        <f t="shared" ca="1" si="261"/>
        <v>3.420066666666667</v>
      </c>
      <c r="N1294" s="7">
        <f t="shared" ca="1" si="263"/>
        <v>1.2933333333332797E-2</v>
      </c>
      <c r="O1294" s="7">
        <f t="shared" ca="1" si="264"/>
        <v>1.6727111111109724E-4</v>
      </c>
      <c r="P1294" s="7">
        <f t="shared" ca="1" si="265"/>
        <v>1.2933333333332797E-2</v>
      </c>
      <c r="Q1294" s="25">
        <f t="shared" ca="1" si="266"/>
        <v>3.7673560539856678E-3</v>
      </c>
      <c r="R1294" s="26">
        <f t="shared" ca="1" si="262"/>
        <v>1.3481400636652497E-2</v>
      </c>
      <c r="S1294" s="27">
        <f t="shared" ca="1" si="273"/>
        <v>1</v>
      </c>
    </row>
    <row r="1295" spans="5:19" x14ac:dyDescent="0.3">
      <c r="E1295" s="24">
        <f t="shared" si="267"/>
        <v>1294</v>
      </c>
      <c r="F1295" s="108">
        <v>45344</v>
      </c>
      <c r="G1295" s="109">
        <v>3.4815999999999998</v>
      </c>
      <c r="H1295" s="28">
        <f t="shared" si="268"/>
        <v>3.4329999999999998</v>
      </c>
      <c r="I1295" s="7">
        <f t="shared" si="269"/>
        <v>4.8599999999999977E-2</v>
      </c>
      <c r="J1295" s="7">
        <f t="shared" si="270"/>
        <v>2.3619599999999976E-3</v>
      </c>
      <c r="K1295" s="7">
        <f t="shared" si="271"/>
        <v>4.8599999999999977E-2</v>
      </c>
      <c r="L1295" s="25">
        <f t="shared" si="272"/>
        <v>1.3959099264705876E-2</v>
      </c>
      <c r="M1295" s="7">
        <f t="shared" ca="1" si="261"/>
        <v>3.4265333333333334</v>
      </c>
      <c r="N1295" s="7">
        <f t="shared" ca="1" si="263"/>
        <v>5.5066666666666375E-2</v>
      </c>
      <c r="O1295" s="7">
        <f t="shared" ca="1" si="264"/>
        <v>3.0323377777777458E-3</v>
      </c>
      <c r="P1295" s="7">
        <f t="shared" ca="1" si="265"/>
        <v>5.5066666666666375E-2</v>
      </c>
      <c r="Q1295" s="25">
        <f t="shared" ca="1" si="266"/>
        <v>1.5816482843137171E-2</v>
      </c>
      <c r="R1295" s="26">
        <f t="shared" ca="1" si="262"/>
        <v>5.5614733969986077E-2</v>
      </c>
      <c r="S1295" s="27">
        <f t="shared" ca="1" si="273"/>
        <v>0</v>
      </c>
    </row>
    <row r="1296" spans="5:19" x14ac:dyDescent="0.3">
      <c r="E1296" s="24">
        <f t="shared" si="267"/>
        <v>1295</v>
      </c>
      <c r="F1296" s="108">
        <v>45345</v>
      </c>
      <c r="G1296" s="109">
        <v>3.4426999999999999</v>
      </c>
      <c r="H1296" s="28">
        <f t="shared" si="268"/>
        <v>3.4815999999999998</v>
      </c>
      <c r="I1296" s="7">
        <f t="shared" si="269"/>
        <v>-3.8899999999999935E-2</v>
      </c>
      <c r="J1296" s="7">
        <f t="shared" si="270"/>
        <v>1.5132099999999949E-3</v>
      </c>
      <c r="K1296" s="7">
        <f t="shared" si="271"/>
        <v>3.8899999999999935E-2</v>
      </c>
      <c r="L1296" s="25">
        <f t="shared" si="272"/>
        <v>1.1299270921079367E-2</v>
      </c>
      <c r="M1296" s="7">
        <f t="shared" ca="1" si="261"/>
        <v>3.4362333333333335</v>
      </c>
      <c r="N1296" s="7">
        <f t="shared" ca="1" si="263"/>
        <v>6.4666666666663986E-3</v>
      </c>
      <c r="O1296" s="7">
        <f t="shared" ca="1" si="264"/>
        <v>4.1817777777774311E-5</v>
      </c>
      <c r="P1296" s="7">
        <f t="shared" ca="1" si="265"/>
        <v>6.4666666666663986E-3</v>
      </c>
      <c r="Q1296" s="25">
        <f t="shared" ca="1" si="266"/>
        <v>1.8783706586883548E-3</v>
      </c>
      <c r="R1296" s="26">
        <f t="shared" ca="1" si="262"/>
        <v>7.0147339699860988E-3</v>
      </c>
      <c r="S1296" s="27">
        <f t="shared" ca="1" si="273"/>
        <v>0</v>
      </c>
    </row>
    <row r="1297" spans="5:19" x14ac:dyDescent="0.3">
      <c r="E1297" s="24">
        <f t="shared" si="267"/>
        <v>1296</v>
      </c>
      <c r="F1297" s="108">
        <v>45348</v>
      </c>
      <c r="G1297" s="109">
        <v>3.4329999999999998</v>
      </c>
      <c r="H1297" s="28">
        <f t="shared" si="268"/>
        <v>3.4426999999999999</v>
      </c>
      <c r="I1297" s="7">
        <f t="shared" si="269"/>
        <v>-9.7000000000000419E-3</v>
      </c>
      <c r="J1297" s="7">
        <f t="shared" si="270"/>
        <v>9.4090000000000815E-5</v>
      </c>
      <c r="K1297" s="7">
        <f t="shared" si="271"/>
        <v>9.7000000000000419E-3</v>
      </c>
      <c r="L1297" s="25">
        <f t="shared" si="272"/>
        <v>2.8255170404893801E-3</v>
      </c>
      <c r="M1297" s="7">
        <f t="shared" ca="1" si="261"/>
        <v>3.4524333333333335</v>
      </c>
      <c r="N1297" s="7">
        <f t="shared" ca="1" si="263"/>
        <v>-1.9433333333333636E-2</v>
      </c>
      <c r="O1297" s="7">
        <f t="shared" ca="1" si="264"/>
        <v>3.7765444444445617E-4</v>
      </c>
      <c r="P1297" s="7">
        <f t="shared" ca="1" si="265"/>
        <v>1.9433333333333636E-2</v>
      </c>
      <c r="Q1297" s="25">
        <f t="shared" ca="1" si="266"/>
        <v>5.6607437615303338E-3</v>
      </c>
      <c r="R1297" s="26">
        <f t="shared" ca="1" si="262"/>
        <v>-1.8885266030013934E-2</v>
      </c>
      <c r="S1297" s="27">
        <f t="shared" ca="1" si="273"/>
        <v>1</v>
      </c>
    </row>
    <row r="1298" spans="5:19" x14ac:dyDescent="0.3">
      <c r="E1298" s="24">
        <f t="shared" si="267"/>
        <v>1297</v>
      </c>
      <c r="F1298" s="108">
        <v>45349</v>
      </c>
      <c r="G1298" s="109">
        <v>3.4719000000000002</v>
      </c>
      <c r="H1298" s="28">
        <f t="shared" si="268"/>
        <v>3.4329999999999998</v>
      </c>
      <c r="I1298" s="7">
        <f t="shared" si="269"/>
        <v>3.8900000000000379E-2</v>
      </c>
      <c r="J1298" s="7">
        <f t="shared" si="270"/>
        <v>1.5132100000000296E-3</v>
      </c>
      <c r="K1298" s="7">
        <f t="shared" si="271"/>
        <v>3.8900000000000379E-2</v>
      </c>
      <c r="L1298" s="25">
        <f t="shared" si="272"/>
        <v>1.1204239753449228E-2</v>
      </c>
      <c r="M1298" s="7">
        <f t="shared" ca="1" si="261"/>
        <v>3.452433333333333</v>
      </c>
      <c r="N1298" s="7">
        <f t="shared" ca="1" si="263"/>
        <v>1.9466666666667187E-2</v>
      </c>
      <c r="O1298" s="7">
        <f t="shared" ca="1" si="264"/>
        <v>3.789511111111314E-4</v>
      </c>
      <c r="P1298" s="7">
        <f t="shared" ca="1" si="265"/>
        <v>1.9466666666667187E-2</v>
      </c>
      <c r="Q1298" s="25">
        <f t="shared" ca="1" si="266"/>
        <v>5.6069203222060505E-3</v>
      </c>
      <c r="R1298" s="26">
        <f t="shared" ca="1" si="262"/>
        <v>2.0014733969986889E-2</v>
      </c>
      <c r="S1298" s="27">
        <f t="shared" ca="1" si="273"/>
        <v>1</v>
      </c>
    </row>
    <row r="1299" spans="5:19" x14ac:dyDescent="0.3">
      <c r="E1299" s="24">
        <f t="shared" si="267"/>
        <v>1298</v>
      </c>
      <c r="F1299" s="108">
        <v>45350</v>
      </c>
      <c r="G1299" s="109">
        <v>3.4622000000000002</v>
      </c>
      <c r="H1299" s="28">
        <f t="shared" si="268"/>
        <v>3.4719000000000002</v>
      </c>
      <c r="I1299" s="7">
        <f t="shared" si="269"/>
        <v>-9.7000000000000419E-3</v>
      </c>
      <c r="J1299" s="7">
        <f t="shared" si="270"/>
        <v>9.4090000000000815E-5</v>
      </c>
      <c r="K1299" s="7">
        <f t="shared" si="271"/>
        <v>9.7000000000000419E-3</v>
      </c>
      <c r="L1299" s="25">
        <f t="shared" si="272"/>
        <v>2.8016867887470515E-3</v>
      </c>
      <c r="M1299" s="7">
        <f t="shared" ca="1" si="261"/>
        <v>3.4491999999999998</v>
      </c>
      <c r="N1299" s="7">
        <f t="shared" ca="1" si="263"/>
        <v>1.3000000000000345E-2</v>
      </c>
      <c r="O1299" s="7">
        <f t="shared" ca="1" si="264"/>
        <v>1.6900000000000896E-4</v>
      </c>
      <c r="P1299" s="7">
        <f t="shared" ca="1" si="265"/>
        <v>1.3000000000000345E-2</v>
      </c>
      <c r="Q1299" s="25">
        <f t="shared" ca="1" si="266"/>
        <v>3.7548379643002551E-3</v>
      </c>
      <c r="R1299" s="26">
        <f t="shared" ca="1" si="262"/>
        <v>1.3548067303320045E-2</v>
      </c>
      <c r="S1299" s="27">
        <f t="shared" ca="1" si="273"/>
        <v>0</v>
      </c>
    </row>
    <row r="1300" spans="5:19" x14ac:dyDescent="0.3">
      <c r="E1300" s="24">
        <f t="shared" si="267"/>
        <v>1299</v>
      </c>
      <c r="F1300" s="108">
        <v>45351</v>
      </c>
      <c r="G1300" s="109">
        <v>3.4329999999999998</v>
      </c>
      <c r="H1300" s="28">
        <f t="shared" si="268"/>
        <v>3.4622000000000002</v>
      </c>
      <c r="I1300" s="7">
        <f t="shared" si="269"/>
        <v>-2.9200000000000337E-2</v>
      </c>
      <c r="J1300" s="7">
        <f t="shared" si="270"/>
        <v>8.5264000000001962E-4</v>
      </c>
      <c r="K1300" s="7">
        <f t="shared" si="271"/>
        <v>2.9200000000000337E-2</v>
      </c>
      <c r="L1300" s="25">
        <f t="shared" si="272"/>
        <v>8.5056801631227322E-3</v>
      </c>
      <c r="M1300" s="7">
        <f t="shared" ca="1" si="261"/>
        <v>3.4557000000000002</v>
      </c>
      <c r="N1300" s="7">
        <f t="shared" ca="1" si="263"/>
        <v>-2.2700000000000387E-2</v>
      </c>
      <c r="O1300" s="7">
        <f t="shared" ca="1" si="264"/>
        <v>5.1529000000001752E-4</v>
      </c>
      <c r="P1300" s="7">
        <f t="shared" ca="1" si="265"/>
        <v>2.2700000000000387E-2</v>
      </c>
      <c r="Q1300" s="25">
        <f t="shared" ca="1" si="266"/>
        <v>6.6122924555783247E-3</v>
      </c>
      <c r="R1300" s="26">
        <f t="shared" ca="1" si="262"/>
        <v>-2.2151932696680685E-2</v>
      </c>
      <c r="S1300" s="27">
        <f t="shared" ca="1" si="273"/>
        <v>1</v>
      </c>
    </row>
    <row r="1301" spans="5:19" x14ac:dyDescent="0.3">
      <c r="E1301" s="24">
        <f t="shared" si="267"/>
        <v>1300</v>
      </c>
      <c r="F1301" s="108">
        <v>45352</v>
      </c>
      <c r="G1301" s="109">
        <v>3.4622000000000002</v>
      </c>
      <c r="H1301" s="28">
        <f t="shared" si="268"/>
        <v>3.4329999999999998</v>
      </c>
      <c r="I1301" s="7">
        <f t="shared" si="269"/>
        <v>2.9200000000000337E-2</v>
      </c>
      <c r="J1301" s="7">
        <f t="shared" si="270"/>
        <v>8.5264000000001962E-4</v>
      </c>
      <c r="K1301" s="7">
        <f t="shared" si="271"/>
        <v>2.9200000000000337E-2</v>
      </c>
      <c r="L1301" s="25">
        <f t="shared" si="272"/>
        <v>8.433943735197371E-3</v>
      </c>
      <c r="M1301" s="7">
        <f t="shared" ca="1" si="261"/>
        <v>3.4557000000000002</v>
      </c>
      <c r="N1301" s="7">
        <f t="shared" ca="1" si="263"/>
        <v>6.4999999999999503E-3</v>
      </c>
      <c r="O1301" s="7">
        <f t="shared" ca="1" si="264"/>
        <v>4.2249999999999353E-5</v>
      </c>
      <c r="P1301" s="7">
        <f t="shared" ca="1" si="265"/>
        <v>6.4999999999999503E-3</v>
      </c>
      <c r="Q1301" s="25">
        <f t="shared" ca="1" si="266"/>
        <v>1.8774189821500636E-3</v>
      </c>
      <c r="R1301" s="26">
        <f t="shared" ca="1" si="262"/>
        <v>7.0480673033196505E-3</v>
      </c>
      <c r="S1301" s="27">
        <f t="shared" ca="1" si="273"/>
        <v>1</v>
      </c>
    </row>
    <row r="1302" spans="5:19" x14ac:dyDescent="0.3">
      <c r="E1302" s="24">
        <f t="shared" si="267"/>
        <v>1301</v>
      </c>
      <c r="F1302" s="108">
        <v>45355</v>
      </c>
      <c r="G1302" s="109">
        <v>3.5108000000000001</v>
      </c>
      <c r="H1302" s="28">
        <f t="shared" si="268"/>
        <v>3.4622000000000002</v>
      </c>
      <c r="I1302" s="7">
        <f t="shared" si="269"/>
        <v>4.8599999999999977E-2</v>
      </c>
      <c r="J1302" s="7">
        <f t="shared" si="270"/>
        <v>2.3619599999999976E-3</v>
      </c>
      <c r="K1302" s="7">
        <f t="shared" si="271"/>
        <v>4.8599999999999977E-2</v>
      </c>
      <c r="L1302" s="25">
        <f t="shared" si="272"/>
        <v>1.3842998746724386E-2</v>
      </c>
      <c r="M1302" s="7">
        <f t="shared" ca="1" si="261"/>
        <v>3.4524666666666666</v>
      </c>
      <c r="N1302" s="7">
        <f t="shared" ca="1" si="263"/>
        <v>5.833333333333357E-2</v>
      </c>
      <c r="O1302" s="7">
        <f t="shared" ca="1" si="264"/>
        <v>3.4027777777778053E-3</v>
      </c>
      <c r="P1302" s="7">
        <f t="shared" ca="1" si="265"/>
        <v>5.833333333333357E-2</v>
      </c>
      <c r="Q1302" s="25">
        <f t="shared" ca="1" si="266"/>
        <v>1.6615396300938126E-2</v>
      </c>
      <c r="R1302" s="26">
        <f t="shared" ca="1" si="262"/>
        <v>5.8881400636653272E-2</v>
      </c>
      <c r="S1302" s="27">
        <f t="shared" ca="1" si="273"/>
        <v>0</v>
      </c>
    </row>
    <row r="1303" spans="5:19" x14ac:dyDescent="0.3">
      <c r="E1303" s="24">
        <f t="shared" si="267"/>
        <v>1302</v>
      </c>
      <c r="F1303" s="108">
        <v>45356</v>
      </c>
      <c r="G1303" s="109">
        <v>3.4232999999999998</v>
      </c>
      <c r="H1303" s="28">
        <f t="shared" si="268"/>
        <v>3.5108000000000001</v>
      </c>
      <c r="I1303" s="7">
        <f t="shared" si="269"/>
        <v>-8.7500000000000355E-2</v>
      </c>
      <c r="J1303" s="7">
        <f t="shared" si="270"/>
        <v>7.6562500000000623E-3</v>
      </c>
      <c r="K1303" s="7">
        <f t="shared" si="271"/>
        <v>8.7500000000000355E-2</v>
      </c>
      <c r="L1303" s="25">
        <f t="shared" si="272"/>
        <v>2.5560132036339309E-2</v>
      </c>
      <c r="M1303" s="7">
        <f t="shared" ca="1" si="261"/>
        <v>3.468666666666667</v>
      </c>
      <c r="N1303" s="7">
        <f t="shared" ca="1" si="263"/>
        <v>-4.5366666666667221E-2</v>
      </c>
      <c r="O1303" s="7">
        <f t="shared" ca="1" si="264"/>
        <v>2.0581344444444948E-3</v>
      </c>
      <c r="P1303" s="7">
        <f t="shared" ca="1" si="265"/>
        <v>4.5366666666667221E-2</v>
      </c>
      <c r="Q1303" s="25">
        <f t="shared" ca="1" si="266"/>
        <v>1.3252319886269747E-2</v>
      </c>
      <c r="R1303" s="26">
        <f t="shared" ca="1" si="262"/>
        <v>-4.4818599363347519E-2</v>
      </c>
      <c r="S1303" s="27">
        <f t="shared" ca="1" si="273"/>
        <v>1</v>
      </c>
    </row>
    <row r="1304" spans="5:19" x14ac:dyDescent="0.3">
      <c r="E1304" s="24">
        <f t="shared" si="267"/>
        <v>1303</v>
      </c>
      <c r="F1304" s="108">
        <v>45357</v>
      </c>
      <c r="G1304" s="109">
        <v>3.5691999999999999</v>
      </c>
      <c r="H1304" s="28">
        <f t="shared" si="268"/>
        <v>3.4232999999999998</v>
      </c>
      <c r="I1304" s="7">
        <f t="shared" si="269"/>
        <v>0.14590000000000014</v>
      </c>
      <c r="J1304" s="7">
        <f t="shared" si="270"/>
        <v>2.1286810000000041E-2</v>
      </c>
      <c r="K1304" s="7">
        <f t="shared" si="271"/>
        <v>0.14590000000000014</v>
      </c>
      <c r="L1304" s="25">
        <f t="shared" si="272"/>
        <v>4.0877507564720424E-2</v>
      </c>
      <c r="M1304" s="7">
        <f t="shared" ca="1" si="261"/>
        <v>3.4654333333333334</v>
      </c>
      <c r="N1304" s="7">
        <f t="shared" ca="1" si="263"/>
        <v>0.10376666666666656</v>
      </c>
      <c r="O1304" s="7">
        <f t="shared" ca="1" si="264"/>
        <v>1.0767521111111089E-2</v>
      </c>
      <c r="P1304" s="7">
        <f t="shared" ca="1" si="265"/>
        <v>0.10376666666666656</v>
      </c>
      <c r="Q1304" s="25">
        <f t="shared" ca="1" si="266"/>
        <v>2.9072808098920364E-2</v>
      </c>
      <c r="R1304" s="26">
        <f t="shared" ca="1" si="262"/>
        <v>0.10431473396998626</v>
      </c>
      <c r="S1304" s="27">
        <f t="shared" ca="1" si="273"/>
        <v>1</v>
      </c>
    </row>
    <row r="1305" spans="5:19" x14ac:dyDescent="0.3">
      <c r="E1305" s="24">
        <f t="shared" si="267"/>
        <v>1304</v>
      </c>
      <c r="F1305" s="108">
        <v>45358</v>
      </c>
      <c r="G1305" s="109">
        <v>3.5983999999999998</v>
      </c>
      <c r="H1305" s="28">
        <f t="shared" si="268"/>
        <v>3.5691999999999999</v>
      </c>
      <c r="I1305" s="7">
        <f t="shared" si="269"/>
        <v>2.9199999999999893E-2</v>
      </c>
      <c r="J1305" s="7">
        <f t="shared" si="270"/>
        <v>8.5263999999999371E-4</v>
      </c>
      <c r="K1305" s="7">
        <f t="shared" si="271"/>
        <v>2.9199999999999893E-2</v>
      </c>
      <c r="L1305" s="25">
        <f t="shared" si="272"/>
        <v>8.1147176522898771E-3</v>
      </c>
      <c r="M1305" s="7">
        <f t="shared" ca="1" si="261"/>
        <v>3.5010999999999997</v>
      </c>
      <c r="N1305" s="7">
        <f t="shared" ca="1" si="263"/>
        <v>9.7300000000000164E-2</v>
      </c>
      <c r="O1305" s="7">
        <f t="shared" ca="1" si="264"/>
        <v>9.4672900000000327E-3</v>
      </c>
      <c r="P1305" s="7">
        <f t="shared" ca="1" si="265"/>
        <v>9.7300000000000164E-2</v>
      </c>
      <c r="Q1305" s="25">
        <f t="shared" ca="1" si="266"/>
        <v>2.7039795464651004E-2</v>
      </c>
      <c r="R1305" s="26">
        <f t="shared" ca="1" si="262"/>
        <v>9.7848067303319866E-2</v>
      </c>
      <c r="S1305" s="27">
        <f t="shared" ca="1" si="273"/>
        <v>0</v>
      </c>
    </row>
    <row r="1306" spans="5:19" x14ac:dyDescent="0.3">
      <c r="E1306" s="24">
        <f t="shared" si="267"/>
        <v>1305</v>
      </c>
      <c r="F1306" s="108">
        <v>45359</v>
      </c>
      <c r="G1306" s="109">
        <v>3.5205000000000002</v>
      </c>
      <c r="H1306" s="28">
        <f t="shared" si="268"/>
        <v>3.5983999999999998</v>
      </c>
      <c r="I1306" s="7">
        <f t="shared" si="269"/>
        <v>-7.7899999999999636E-2</v>
      </c>
      <c r="J1306" s="7">
        <f t="shared" si="270"/>
        <v>6.0684099999999434E-3</v>
      </c>
      <c r="K1306" s="7">
        <f t="shared" si="271"/>
        <v>7.7899999999999636E-2</v>
      </c>
      <c r="L1306" s="25">
        <f t="shared" si="272"/>
        <v>2.212753870188883E-2</v>
      </c>
      <c r="M1306" s="7">
        <f t="shared" ca="1" si="261"/>
        <v>3.5303</v>
      </c>
      <c r="N1306" s="7">
        <f t="shared" ca="1" si="263"/>
        <v>-9.7999999999998089E-3</v>
      </c>
      <c r="O1306" s="7">
        <f t="shared" ca="1" si="264"/>
        <v>9.6039999999996255E-5</v>
      </c>
      <c r="P1306" s="7">
        <f t="shared" ca="1" si="265"/>
        <v>9.7999999999998089E-3</v>
      </c>
      <c r="Q1306" s="25">
        <f t="shared" ca="1" si="266"/>
        <v>2.7836954977985538E-3</v>
      </c>
      <c r="R1306" s="26">
        <f t="shared" ca="1" si="262"/>
        <v>-9.2519326966801086E-3</v>
      </c>
      <c r="S1306" s="27">
        <f t="shared" ca="1" si="273"/>
        <v>1</v>
      </c>
    </row>
    <row r="1307" spans="5:19" x14ac:dyDescent="0.3">
      <c r="E1307" s="24">
        <f t="shared" si="267"/>
        <v>1306</v>
      </c>
      <c r="F1307" s="108">
        <v>45362</v>
      </c>
      <c r="G1307" s="109">
        <v>3.5303</v>
      </c>
      <c r="H1307" s="28">
        <f t="shared" si="268"/>
        <v>3.5205000000000002</v>
      </c>
      <c r="I1307" s="7">
        <f t="shared" si="269"/>
        <v>9.7999999999998089E-3</v>
      </c>
      <c r="J1307" s="7">
        <f t="shared" si="270"/>
        <v>9.6039999999996255E-5</v>
      </c>
      <c r="K1307" s="7">
        <f t="shared" si="271"/>
        <v>9.7999999999998089E-3</v>
      </c>
      <c r="L1307" s="25">
        <f t="shared" si="272"/>
        <v>2.7759680480411888E-3</v>
      </c>
      <c r="M1307" s="7">
        <f t="shared" ca="1" si="261"/>
        <v>3.5627</v>
      </c>
      <c r="N1307" s="7">
        <f t="shared" ca="1" si="263"/>
        <v>-3.2399999999999984E-2</v>
      </c>
      <c r="O1307" s="7">
        <f t="shared" ca="1" si="264"/>
        <v>1.049759999999999E-3</v>
      </c>
      <c r="P1307" s="7">
        <f t="shared" ca="1" si="265"/>
        <v>3.2399999999999984E-2</v>
      </c>
      <c r="Q1307" s="25">
        <f t="shared" ca="1" si="266"/>
        <v>9.177690281279207E-3</v>
      </c>
      <c r="R1307" s="26">
        <f t="shared" ca="1" si="262"/>
        <v>-3.1851932696680282E-2</v>
      </c>
      <c r="S1307" s="27">
        <f t="shared" ca="1" si="273"/>
        <v>0</v>
      </c>
    </row>
    <row r="1308" spans="5:19" x14ac:dyDescent="0.3">
      <c r="E1308" s="24">
        <f t="shared" si="267"/>
        <v>1307</v>
      </c>
      <c r="F1308" s="108">
        <v>45363</v>
      </c>
      <c r="G1308" s="109">
        <v>3.5594999999999999</v>
      </c>
      <c r="H1308" s="28">
        <f t="shared" si="268"/>
        <v>3.5303</v>
      </c>
      <c r="I1308" s="7">
        <f t="shared" si="269"/>
        <v>2.9199999999999893E-2</v>
      </c>
      <c r="J1308" s="7">
        <f t="shared" si="270"/>
        <v>8.5263999999999371E-4</v>
      </c>
      <c r="K1308" s="7">
        <f t="shared" si="271"/>
        <v>2.9199999999999893E-2</v>
      </c>
      <c r="L1308" s="25">
        <f t="shared" si="272"/>
        <v>8.2033993538418015E-3</v>
      </c>
      <c r="M1308" s="7">
        <f t="shared" ca="1" si="261"/>
        <v>3.5497333333333336</v>
      </c>
      <c r="N1308" s="7">
        <f t="shared" ca="1" si="263"/>
        <v>9.7666666666662572E-3</v>
      </c>
      <c r="O1308" s="7">
        <f t="shared" ca="1" si="264"/>
        <v>9.5387777777769774E-5</v>
      </c>
      <c r="P1308" s="7">
        <f t="shared" ca="1" si="265"/>
        <v>9.7666666666662572E-3</v>
      </c>
      <c r="Q1308" s="25">
        <f t="shared" ca="1" si="266"/>
        <v>2.7438310624150184E-3</v>
      </c>
      <c r="R1308" s="26">
        <f t="shared" ca="1" si="262"/>
        <v>1.0314733969985957E-2</v>
      </c>
      <c r="S1308" s="27">
        <f t="shared" ca="1" si="273"/>
        <v>1</v>
      </c>
    </row>
    <row r="1309" spans="5:19" x14ac:dyDescent="0.3">
      <c r="E1309" s="24">
        <f t="shared" si="267"/>
        <v>1308</v>
      </c>
      <c r="F1309" s="108">
        <v>45364</v>
      </c>
      <c r="G1309" s="109">
        <v>3.5691999999999999</v>
      </c>
      <c r="H1309" s="28">
        <f t="shared" si="268"/>
        <v>3.5594999999999999</v>
      </c>
      <c r="I1309" s="7">
        <f t="shared" si="269"/>
        <v>9.7000000000000419E-3</v>
      </c>
      <c r="J1309" s="7">
        <f t="shared" si="270"/>
        <v>9.4090000000000815E-5</v>
      </c>
      <c r="K1309" s="7">
        <f t="shared" si="271"/>
        <v>9.7000000000000419E-3</v>
      </c>
      <c r="L1309" s="25">
        <f t="shared" si="272"/>
        <v>2.7176958422055479E-3</v>
      </c>
      <c r="M1309" s="7">
        <f t="shared" ca="1" si="261"/>
        <v>3.5367666666666668</v>
      </c>
      <c r="N1309" s="7">
        <f t="shared" ca="1" si="263"/>
        <v>3.2433333333333092E-2</v>
      </c>
      <c r="O1309" s="7">
        <f t="shared" ca="1" si="264"/>
        <v>1.0519211111110955E-3</v>
      </c>
      <c r="P1309" s="7">
        <f t="shared" ca="1" si="265"/>
        <v>3.2433333333333092E-2</v>
      </c>
      <c r="Q1309" s="25">
        <f t="shared" ca="1" si="266"/>
        <v>9.0870036235943894E-3</v>
      </c>
      <c r="R1309" s="26">
        <f t="shared" ca="1" si="262"/>
        <v>3.2981400636652794E-2</v>
      </c>
      <c r="S1309" s="27">
        <f t="shared" ca="1" si="273"/>
        <v>0</v>
      </c>
    </row>
    <row r="1310" spans="5:19" x14ac:dyDescent="0.3">
      <c r="E1310" s="24">
        <f t="shared" si="267"/>
        <v>1309</v>
      </c>
      <c r="F1310" s="108">
        <v>45365</v>
      </c>
      <c r="G1310" s="109">
        <v>3.5594999999999999</v>
      </c>
      <c r="H1310" s="28">
        <f t="shared" si="268"/>
        <v>3.5691999999999999</v>
      </c>
      <c r="I1310" s="7">
        <f t="shared" si="269"/>
        <v>-9.7000000000000419E-3</v>
      </c>
      <c r="J1310" s="7">
        <f t="shared" si="270"/>
        <v>9.4090000000000815E-5</v>
      </c>
      <c r="K1310" s="7">
        <f t="shared" si="271"/>
        <v>9.7000000000000419E-3</v>
      </c>
      <c r="L1310" s="25">
        <f t="shared" si="272"/>
        <v>2.7251018401461E-3</v>
      </c>
      <c r="M1310" s="7">
        <f t="shared" ca="1" si="261"/>
        <v>3.5530000000000004</v>
      </c>
      <c r="N1310" s="7">
        <f t="shared" ca="1" si="263"/>
        <v>6.4999999999995062E-3</v>
      </c>
      <c r="O1310" s="7">
        <f t="shared" ca="1" si="264"/>
        <v>4.224999999999358E-5</v>
      </c>
      <c r="P1310" s="7">
        <f t="shared" ca="1" si="265"/>
        <v>6.4999999999995062E-3</v>
      </c>
      <c r="Q1310" s="25">
        <f t="shared" ca="1" si="266"/>
        <v>1.826099171231776E-3</v>
      </c>
      <c r="R1310" s="26">
        <f t="shared" ca="1" si="262"/>
        <v>7.0480673033192064E-3</v>
      </c>
      <c r="S1310" s="27">
        <f t="shared" ca="1" si="273"/>
        <v>0</v>
      </c>
    </row>
    <row r="1311" spans="5:19" x14ac:dyDescent="0.3">
      <c r="E1311" s="24">
        <f t="shared" si="267"/>
        <v>1310</v>
      </c>
      <c r="F1311" s="108">
        <v>45366</v>
      </c>
      <c r="G1311" s="109">
        <v>3.5886</v>
      </c>
      <c r="H1311" s="28">
        <f t="shared" si="268"/>
        <v>3.5594999999999999</v>
      </c>
      <c r="I1311" s="7">
        <f t="shared" si="269"/>
        <v>2.9100000000000126E-2</v>
      </c>
      <c r="J1311" s="7">
        <f t="shared" si="270"/>
        <v>8.468100000000073E-4</v>
      </c>
      <c r="K1311" s="7">
        <f t="shared" si="271"/>
        <v>2.9100000000000126E-2</v>
      </c>
      <c r="L1311" s="25">
        <f t="shared" si="272"/>
        <v>8.1090118709246303E-3</v>
      </c>
      <c r="M1311" s="7">
        <f t="shared" ca="1" si="261"/>
        <v>3.5627333333333335</v>
      </c>
      <c r="N1311" s="7">
        <f t="shared" ca="1" si="263"/>
        <v>2.5866666666666482E-2</v>
      </c>
      <c r="O1311" s="7">
        <f t="shared" ca="1" si="264"/>
        <v>6.6908444444443494E-4</v>
      </c>
      <c r="P1311" s="7">
        <f t="shared" ca="1" si="265"/>
        <v>2.5866666666666482E-2</v>
      </c>
      <c r="Q1311" s="25">
        <f t="shared" ca="1" si="266"/>
        <v>7.2080105519329212E-3</v>
      </c>
      <c r="R1311" s="26">
        <f t="shared" ca="1" si="262"/>
        <v>2.6414733969986184E-2</v>
      </c>
      <c r="S1311" s="27">
        <f t="shared" ca="1" si="273"/>
        <v>0</v>
      </c>
    </row>
    <row r="1312" spans="5:19" x14ac:dyDescent="0.3">
      <c r="E1312" s="24">
        <f t="shared" si="267"/>
        <v>1311</v>
      </c>
      <c r="F1312" s="108">
        <v>45369</v>
      </c>
      <c r="G1312" s="109">
        <v>3.3843999999999999</v>
      </c>
      <c r="H1312" s="28">
        <f t="shared" si="268"/>
        <v>3.5886</v>
      </c>
      <c r="I1312" s="7">
        <f t="shared" si="269"/>
        <v>-0.20420000000000016</v>
      </c>
      <c r="J1312" s="7">
        <f t="shared" si="270"/>
        <v>4.1697640000000064E-2</v>
      </c>
      <c r="K1312" s="7">
        <f t="shared" si="271"/>
        <v>0.20420000000000016</v>
      </c>
      <c r="L1312" s="25">
        <f t="shared" si="272"/>
        <v>6.0335657723673372E-2</v>
      </c>
      <c r="M1312" s="7">
        <f t="shared" ca="1" si="261"/>
        <v>3.5724333333333331</v>
      </c>
      <c r="N1312" s="7">
        <f t="shared" ca="1" si="263"/>
        <v>-0.18803333333333327</v>
      </c>
      <c r="O1312" s="7">
        <f t="shared" ca="1" si="264"/>
        <v>3.5356534444444421E-2</v>
      </c>
      <c r="P1312" s="7">
        <f t="shared" ca="1" si="265"/>
        <v>0.18803333333333327</v>
      </c>
      <c r="Q1312" s="25">
        <f t="shared" ca="1" si="266"/>
        <v>5.5558838592758918E-2</v>
      </c>
      <c r="R1312" s="26">
        <f t="shared" ca="1" si="262"/>
        <v>-0.18748526603001359</v>
      </c>
      <c r="S1312" s="27">
        <f t="shared" ca="1" si="273"/>
        <v>1</v>
      </c>
    </row>
    <row r="1313" spans="5:19" x14ac:dyDescent="0.3">
      <c r="E1313" s="24">
        <f t="shared" si="267"/>
        <v>1312</v>
      </c>
      <c r="F1313" s="108">
        <v>45370</v>
      </c>
      <c r="G1313" s="109">
        <v>3.4232999999999998</v>
      </c>
      <c r="H1313" s="28">
        <f t="shared" si="268"/>
        <v>3.3843999999999999</v>
      </c>
      <c r="I1313" s="7">
        <f t="shared" si="269"/>
        <v>3.8899999999999935E-2</v>
      </c>
      <c r="J1313" s="7">
        <f t="shared" si="270"/>
        <v>1.5132099999999949E-3</v>
      </c>
      <c r="K1313" s="7">
        <f t="shared" si="271"/>
        <v>3.8899999999999935E-2</v>
      </c>
      <c r="L1313" s="25">
        <f t="shared" si="272"/>
        <v>1.1363304413869639E-2</v>
      </c>
      <c r="M1313" s="7">
        <f t="shared" ca="1" si="261"/>
        <v>3.5108333333333328</v>
      </c>
      <c r="N1313" s="7">
        <f t="shared" ca="1" si="263"/>
        <v>-8.7533333333333019E-2</v>
      </c>
      <c r="O1313" s="7">
        <f t="shared" ca="1" si="264"/>
        <v>7.6620844444443897E-3</v>
      </c>
      <c r="P1313" s="7">
        <f t="shared" ca="1" si="265"/>
        <v>8.7533333333333019E-2</v>
      </c>
      <c r="Q1313" s="25">
        <f t="shared" ca="1" si="266"/>
        <v>2.5569869229495817E-2</v>
      </c>
      <c r="R1313" s="26">
        <f t="shared" ca="1" si="262"/>
        <v>-8.6985266030013317E-2</v>
      </c>
      <c r="S1313" s="27">
        <f t="shared" ca="1" si="273"/>
        <v>0</v>
      </c>
    </row>
    <row r="1314" spans="5:19" x14ac:dyDescent="0.3">
      <c r="E1314" s="24">
        <f t="shared" si="267"/>
        <v>1313</v>
      </c>
      <c r="F1314" s="108">
        <v>45371</v>
      </c>
      <c r="G1314" s="109">
        <v>3.4914000000000001</v>
      </c>
      <c r="H1314" s="28">
        <f t="shared" si="268"/>
        <v>3.4232999999999998</v>
      </c>
      <c r="I1314" s="7">
        <f t="shared" si="269"/>
        <v>6.8100000000000271E-2</v>
      </c>
      <c r="J1314" s="7">
        <f t="shared" si="270"/>
        <v>4.6376100000000368E-3</v>
      </c>
      <c r="K1314" s="7">
        <f t="shared" si="271"/>
        <v>6.8100000000000271E-2</v>
      </c>
      <c r="L1314" s="25">
        <f t="shared" si="272"/>
        <v>1.9505069599587636E-2</v>
      </c>
      <c r="M1314" s="7">
        <f t="shared" ca="1" si="261"/>
        <v>3.4654333333333334</v>
      </c>
      <c r="N1314" s="7">
        <f t="shared" ca="1" si="263"/>
        <v>2.5966666666666693E-2</v>
      </c>
      <c r="O1314" s="7">
        <f t="shared" ca="1" si="264"/>
        <v>6.7426777777777913E-4</v>
      </c>
      <c r="P1314" s="7">
        <f t="shared" ca="1" si="265"/>
        <v>2.5966666666666693E-2</v>
      </c>
      <c r="Q1314" s="25">
        <f t="shared" ca="1" si="266"/>
        <v>7.4373221821237021E-3</v>
      </c>
      <c r="R1314" s="26">
        <f t="shared" ca="1" si="262"/>
        <v>2.6514733969986395E-2</v>
      </c>
      <c r="S1314" s="27">
        <f t="shared" ca="1" si="273"/>
        <v>1</v>
      </c>
    </row>
    <row r="1315" spans="5:19" x14ac:dyDescent="0.3">
      <c r="E1315" s="24">
        <f t="shared" si="267"/>
        <v>1314</v>
      </c>
      <c r="F1315" s="108">
        <v>45372</v>
      </c>
      <c r="G1315" s="109">
        <v>3.4815999999999998</v>
      </c>
      <c r="H1315" s="28">
        <f t="shared" si="268"/>
        <v>3.4914000000000001</v>
      </c>
      <c r="I1315" s="7">
        <f t="shared" si="269"/>
        <v>-9.800000000000253E-3</v>
      </c>
      <c r="J1315" s="7">
        <f t="shared" si="270"/>
        <v>9.6040000000004955E-5</v>
      </c>
      <c r="K1315" s="7">
        <f t="shared" si="271"/>
        <v>9.800000000000253E-3</v>
      </c>
      <c r="L1315" s="25">
        <f t="shared" si="272"/>
        <v>2.8147977941177199E-3</v>
      </c>
      <c r="M1315" s="7">
        <f t="shared" ca="1" si="261"/>
        <v>3.4330333333333329</v>
      </c>
      <c r="N1315" s="7">
        <f t="shared" ca="1" si="263"/>
        <v>4.8566666666666869E-2</v>
      </c>
      <c r="O1315" s="7">
        <f t="shared" ca="1" si="264"/>
        <v>2.358721111111131E-3</v>
      </c>
      <c r="P1315" s="7">
        <f t="shared" ca="1" si="265"/>
        <v>4.8566666666666869E-2</v>
      </c>
      <c r="Q1315" s="25">
        <f t="shared" ca="1" si="266"/>
        <v>1.3949525122549079E-2</v>
      </c>
      <c r="R1315" s="26">
        <f t="shared" ca="1" si="262"/>
        <v>4.9114733969986571E-2</v>
      </c>
      <c r="S1315" s="27">
        <f t="shared" ca="1" si="273"/>
        <v>0</v>
      </c>
    </row>
    <row r="1316" spans="5:19" x14ac:dyDescent="0.3">
      <c r="E1316" s="24">
        <f t="shared" si="267"/>
        <v>1315</v>
      </c>
      <c r="F1316" s="108">
        <v>45373</v>
      </c>
      <c r="G1316" s="109">
        <v>3.4815999999999998</v>
      </c>
      <c r="H1316" s="28">
        <f t="shared" si="268"/>
        <v>3.4815999999999998</v>
      </c>
      <c r="I1316" s="7">
        <f t="shared" si="269"/>
        <v>0</v>
      </c>
      <c r="J1316" s="7">
        <f t="shared" si="270"/>
        <v>0</v>
      </c>
      <c r="K1316" s="7">
        <f t="shared" si="271"/>
        <v>0</v>
      </c>
      <c r="L1316" s="25">
        <f t="shared" si="272"/>
        <v>0</v>
      </c>
      <c r="M1316" s="7">
        <f t="shared" ca="1" si="261"/>
        <v>3.4654333333333334</v>
      </c>
      <c r="N1316" s="7">
        <f t="shared" ca="1" si="263"/>
        <v>1.616666666666644E-2</v>
      </c>
      <c r="O1316" s="7">
        <f t="shared" ca="1" si="264"/>
        <v>2.6136111111110382E-4</v>
      </c>
      <c r="P1316" s="7">
        <f t="shared" ca="1" si="265"/>
        <v>1.616666666666644E-2</v>
      </c>
      <c r="Q1316" s="25">
        <f t="shared" ca="1" si="266"/>
        <v>4.6434589460783663E-3</v>
      </c>
      <c r="R1316" s="26">
        <f t="shared" ca="1" si="262"/>
        <v>1.6714733969986142E-2</v>
      </c>
      <c r="S1316" s="27">
        <f t="shared" ca="1" si="273"/>
        <v>0</v>
      </c>
    </row>
    <row r="1317" spans="5:19" x14ac:dyDescent="0.3">
      <c r="E1317" s="24">
        <f t="shared" si="267"/>
        <v>1316</v>
      </c>
      <c r="F1317" s="108">
        <v>45376</v>
      </c>
      <c r="G1317" s="109">
        <v>3.4232999999999998</v>
      </c>
      <c r="H1317" s="28">
        <f t="shared" si="268"/>
        <v>3.4815999999999998</v>
      </c>
      <c r="I1317" s="7">
        <f t="shared" si="269"/>
        <v>-5.8300000000000018E-2</v>
      </c>
      <c r="J1317" s="7">
        <f t="shared" si="270"/>
        <v>3.3988900000000021E-3</v>
      </c>
      <c r="K1317" s="7">
        <f t="shared" si="271"/>
        <v>5.8300000000000018E-2</v>
      </c>
      <c r="L1317" s="25">
        <f t="shared" si="272"/>
        <v>1.7030350831069442E-2</v>
      </c>
      <c r="M1317" s="7">
        <f t="shared" ca="1" si="261"/>
        <v>3.4848666666666666</v>
      </c>
      <c r="N1317" s="7">
        <f t="shared" ca="1" si="263"/>
        <v>-6.1566666666666769E-2</v>
      </c>
      <c r="O1317" s="7">
        <f t="shared" ca="1" si="264"/>
        <v>3.7904544444444569E-3</v>
      </c>
      <c r="P1317" s="7">
        <f t="shared" ca="1" si="265"/>
        <v>6.1566666666666769E-2</v>
      </c>
      <c r="Q1317" s="25">
        <f t="shared" ca="1" si="266"/>
        <v>1.7984595760426131E-2</v>
      </c>
      <c r="R1317" s="26">
        <f t="shared" ca="1" si="262"/>
        <v>-6.1018599363347067E-2</v>
      </c>
      <c r="S1317" s="27">
        <f t="shared" ca="1" si="273"/>
        <v>1</v>
      </c>
    </row>
    <row r="1318" spans="5:19" x14ac:dyDescent="0.3">
      <c r="E1318" s="24">
        <f t="shared" si="267"/>
        <v>1317</v>
      </c>
      <c r="F1318" s="108">
        <v>45377</v>
      </c>
      <c r="G1318" s="109">
        <v>3.4426999999999999</v>
      </c>
      <c r="H1318" s="28">
        <f t="shared" si="268"/>
        <v>3.4232999999999998</v>
      </c>
      <c r="I1318" s="7">
        <f t="shared" si="269"/>
        <v>1.9400000000000084E-2</v>
      </c>
      <c r="J1318" s="7">
        <f t="shared" si="270"/>
        <v>3.7636000000000326E-4</v>
      </c>
      <c r="K1318" s="7">
        <f t="shared" si="271"/>
        <v>1.9400000000000084E-2</v>
      </c>
      <c r="L1318" s="25">
        <f t="shared" si="272"/>
        <v>5.6351119760653223E-3</v>
      </c>
      <c r="M1318" s="7">
        <f t="shared" ca="1" si="261"/>
        <v>3.4621666666666666</v>
      </c>
      <c r="N1318" s="7">
        <f t="shared" ca="1" si="263"/>
        <v>-1.9466666666666743E-2</v>
      </c>
      <c r="O1318" s="7">
        <f t="shared" ca="1" si="264"/>
        <v>3.7895111111111411E-4</v>
      </c>
      <c r="P1318" s="7">
        <f t="shared" ca="1" si="265"/>
        <v>1.9466666666666743E-2</v>
      </c>
      <c r="Q1318" s="25">
        <f t="shared" ca="1" si="266"/>
        <v>5.6544766220311803E-3</v>
      </c>
      <c r="R1318" s="26">
        <f t="shared" ca="1" si="262"/>
        <v>-1.8918599363347041E-2</v>
      </c>
      <c r="S1318" s="27">
        <f t="shared" ca="1" si="273"/>
        <v>0</v>
      </c>
    </row>
    <row r="1319" spans="5:19" x14ac:dyDescent="0.3">
      <c r="E1319" s="24">
        <f t="shared" si="267"/>
        <v>1318</v>
      </c>
      <c r="F1319" s="108">
        <v>45378</v>
      </c>
      <c r="G1319" s="109">
        <v>3.5011000000000001</v>
      </c>
      <c r="H1319" s="28">
        <f t="shared" si="268"/>
        <v>3.4426999999999999</v>
      </c>
      <c r="I1319" s="7">
        <f t="shared" si="269"/>
        <v>5.840000000000023E-2</v>
      </c>
      <c r="J1319" s="7">
        <f t="shared" si="270"/>
        <v>3.4105600000000269E-3</v>
      </c>
      <c r="K1319" s="7">
        <f t="shared" si="271"/>
        <v>5.840000000000023E-2</v>
      </c>
      <c r="L1319" s="25">
        <f t="shared" si="272"/>
        <v>1.6680471851703814E-2</v>
      </c>
      <c r="M1319" s="7">
        <f t="shared" ca="1" si="261"/>
        <v>3.4491999999999998</v>
      </c>
      <c r="N1319" s="7">
        <f t="shared" ca="1" si="263"/>
        <v>5.1900000000000279E-2</v>
      </c>
      <c r="O1319" s="7">
        <f t="shared" ca="1" si="264"/>
        <v>2.693610000000029E-3</v>
      </c>
      <c r="P1319" s="7">
        <f t="shared" ca="1" si="265"/>
        <v>5.1900000000000279E-2</v>
      </c>
      <c r="Q1319" s="25">
        <f t="shared" ca="1" si="266"/>
        <v>1.4823912484647761E-2</v>
      </c>
      <c r="R1319" s="26">
        <f t="shared" ca="1" si="262"/>
        <v>5.2448067303319981E-2</v>
      </c>
      <c r="S1319" s="27">
        <f t="shared" ca="1" si="273"/>
        <v>1</v>
      </c>
    </row>
    <row r="1320" spans="5:19" x14ac:dyDescent="0.3">
      <c r="E1320" s="24">
        <f t="shared" si="267"/>
        <v>1319</v>
      </c>
      <c r="F1320" s="108">
        <v>45379</v>
      </c>
      <c r="G1320" s="109">
        <v>3.4426999999999999</v>
      </c>
      <c r="H1320" s="28">
        <f t="shared" si="268"/>
        <v>3.5011000000000001</v>
      </c>
      <c r="I1320" s="7">
        <f t="shared" si="269"/>
        <v>-5.840000000000023E-2</v>
      </c>
      <c r="J1320" s="7">
        <f t="shared" si="270"/>
        <v>3.4105600000000269E-3</v>
      </c>
      <c r="K1320" s="7">
        <f t="shared" si="271"/>
        <v>5.840000000000023E-2</v>
      </c>
      <c r="L1320" s="25">
        <f t="shared" si="272"/>
        <v>1.6963429866093539E-2</v>
      </c>
      <c r="M1320" s="7">
        <f t="shared" ca="1" si="261"/>
        <v>3.4557000000000002</v>
      </c>
      <c r="N1320" s="7">
        <f t="shared" ca="1" si="263"/>
        <v>-1.3000000000000345E-2</v>
      </c>
      <c r="O1320" s="7">
        <f t="shared" ca="1" si="264"/>
        <v>1.6900000000000896E-4</v>
      </c>
      <c r="P1320" s="7">
        <f t="shared" ca="1" si="265"/>
        <v>1.3000000000000345E-2</v>
      </c>
      <c r="Q1320" s="25">
        <f t="shared" ca="1" si="266"/>
        <v>3.7761059633428253E-3</v>
      </c>
      <c r="R1320" s="26">
        <f t="shared" ca="1" si="262"/>
        <v>-1.2451932696680644E-2</v>
      </c>
      <c r="S1320" s="27">
        <f t="shared" ca="1" si="273"/>
        <v>1</v>
      </c>
    </row>
    <row r="1321" spans="5:19" x14ac:dyDescent="0.3">
      <c r="E1321" s="24">
        <f t="shared" si="267"/>
        <v>1320</v>
      </c>
      <c r="F1321" s="108">
        <v>45383</v>
      </c>
      <c r="G1321" s="109">
        <v>3.4037999999999999</v>
      </c>
      <c r="H1321" s="28">
        <f t="shared" si="268"/>
        <v>3.4426999999999999</v>
      </c>
      <c r="I1321" s="7">
        <f t="shared" si="269"/>
        <v>-3.8899999999999935E-2</v>
      </c>
      <c r="J1321" s="7">
        <f t="shared" si="270"/>
        <v>1.5132099999999949E-3</v>
      </c>
      <c r="K1321" s="7">
        <f t="shared" si="271"/>
        <v>3.8899999999999935E-2</v>
      </c>
      <c r="L1321" s="25">
        <f t="shared" si="272"/>
        <v>1.1428403548974656E-2</v>
      </c>
      <c r="M1321" s="7">
        <f t="shared" ca="1" si="261"/>
        <v>3.4621666666666666</v>
      </c>
      <c r="N1321" s="7">
        <f t="shared" ca="1" si="263"/>
        <v>-5.8366666666666678E-2</v>
      </c>
      <c r="O1321" s="7">
        <f t="shared" ca="1" si="264"/>
        <v>3.4066677777777792E-3</v>
      </c>
      <c r="P1321" s="7">
        <f t="shared" ca="1" si="265"/>
        <v>5.8366666666666678E-2</v>
      </c>
      <c r="Q1321" s="25">
        <f t="shared" ca="1" si="266"/>
        <v>1.714750181170065E-2</v>
      </c>
      <c r="R1321" s="26">
        <f t="shared" ca="1" si="262"/>
        <v>-5.7818599363346976E-2</v>
      </c>
      <c r="S1321" s="27">
        <f t="shared" ca="1" si="273"/>
        <v>0</v>
      </c>
    </row>
    <row r="1322" spans="5:19" x14ac:dyDescent="0.3">
      <c r="E1322" s="24">
        <f t="shared" si="267"/>
        <v>1321</v>
      </c>
      <c r="F1322" s="108">
        <v>45384</v>
      </c>
      <c r="G1322" s="109">
        <v>3.4037999999999999</v>
      </c>
      <c r="H1322" s="28">
        <f t="shared" si="268"/>
        <v>3.4037999999999999</v>
      </c>
      <c r="I1322" s="7">
        <f t="shared" si="269"/>
        <v>0</v>
      </c>
      <c r="J1322" s="7">
        <f t="shared" si="270"/>
        <v>0</v>
      </c>
      <c r="K1322" s="7">
        <f t="shared" si="271"/>
        <v>0</v>
      </c>
      <c r="L1322" s="25">
        <f t="shared" si="272"/>
        <v>0</v>
      </c>
      <c r="M1322" s="7">
        <f t="shared" ca="1" si="261"/>
        <v>3.4491999999999998</v>
      </c>
      <c r="N1322" s="7">
        <f t="shared" ca="1" si="263"/>
        <v>-4.5399999999999885E-2</v>
      </c>
      <c r="O1322" s="7">
        <f t="shared" ca="1" si="264"/>
        <v>2.0611599999999894E-3</v>
      </c>
      <c r="P1322" s="7">
        <f t="shared" ca="1" si="265"/>
        <v>4.5399999999999885E-2</v>
      </c>
      <c r="Q1322" s="25">
        <f t="shared" ca="1" si="266"/>
        <v>1.3338033962042389E-2</v>
      </c>
      <c r="R1322" s="26">
        <f t="shared" ca="1" si="262"/>
        <v>-4.4851932696680183E-2</v>
      </c>
      <c r="S1322" s="27">
        <f t="shared" ca="1" si="273"/>
        <v>0</v>
      </c>
    </row>
    <row r="1323" spans="5:19" x14ac:dyDescent="0.3">
      <c r="E1323" s="24">
        <f t="shared" si="267"/>
        <v>1322</v>
      </c>
      <c r="F1323" s="108">
        <v>45385</v>
      </c>
      <c r="G1323" s="109">
        <v>3.4815999999999998</v>
      </c>
      <c r="H1323" s="28">
        <f t="shared" si="268"/>
        <v>3.4037999999999999</v>
      </c>
      <c r="I1323" s="7">
        <f t="shared" si="269"/>
        <v>7.7799999999999869E-2</v>
      </c>
      <c r="J1323" s="7">
        <f t="shared" si="270"/>
        <v>6.0528399999999795E-3</v>
      </c>
      <c r="K1323" s="7">
        <f t="shared" si="271"/>
        <v>7.7799999999999869E-2</v>
      </c>
      <c r="L1323" s="25">
        <f t="shared" si="272"/>
        <v>2.2346047794117609E-2</v>
      </c>
      <c r="M1323" s="7">
        <f t="shared" ca="1" si="261"/>
        <v>3.4167666666666663</v>
      </c>
      <c r="N1323" s="7">
        <f t="shared" ca="1" si="263"/>
        <v>6.483333333333352E-2</v>
      </c>
      <c r="O1323" s="7">
        <f t="shared" ca="1" si="264"/>
        <v>4.2033611111111351E-3</v>
      </c>
      <c r="P1323" s="7">
        <f t="shared" ca="1" si="265"/>
        <v>6.483333333333352E-2</v>
      </c>
      <c r="Q1323" s="25">
        <f t="shared" ca="1" si="266"/>
        <v>1.8621706495098093E-2</v>
      </c>
      <c r="R1323" s="26">
        <f t="shared" ca="1" si="262"/>
        <v>6.5381400636653222E-2</v>
      </c>
      <c r="S1323" s="27">
        <f t="shared" ca="1" si="273"/>
        <v>1</v>
      </c>
    </row>
    <row r="1324" spans="5:19" x14ac:dyDescent="0.3">
      <c r="E1324" s="24">
        <f t="shared" si="267"/>
        <v>1323</v>
      </c>
      <c r="F1324" s="108">
        <v>45386</v>
      </c>
      <c r="G1324" s="109">
        <v>3.4329999999999998</v>
      </c>
      <c r="H1324" s="28">
        <f t="shared" si="268"/>
        <v>3.4815999999999998</v>
      </c>
      <c r="I1324" s="7">
        <f t="shared" si="269"/>
        <v>-4.8599999999999977E-2</v>
      </c>
      <c r="J1324" s="7">
        <f t="shared" si="270"/>
        <v>2.3619599999999976E-3</v>
      </c>
      <c r="K1324" s="7">
        <f t="shared" si="271"/>
        <v>4.8599999999999977E-2</v>
      </c>
      <c r="L1324" s="25">
        <f t="shared" si="272"/>
        <v>1.4156714244101363E-2</v>
      </c>
      <c r="M1324" s="7">
        <f t="shared" ca="1" si="261"/>
        <v>3.4297333333333331</v>
      </c>
      <c r="N1324" s="7">
        <f t="shared" ca="1" si="263"/>
        <v>3.266666666666751E-3</v>
      </c>
      <c r="O1324" s="7">
        <f t="shared" ca="1" si="264"/>
        <v>1.0671111111111661E-5</v>
      </c>
      <c r="P1324" s="7">
        <f t="shared" ca="1" si="265"/>
        <v>3.266666666666751E-3</v>
      </c>
      <c r="Q1324" s="25">
        <f t="shared" ca="1" si="266"/>
        <v>9.5154869404799039E-4</v>
      </c>
      <c r="R1324" s="26">
        <f t="shared" ca="1" si="262"/>
        <v>3.8147339699864512E-3</v>
      </c>
      <c r="S1324" s="27">
        <f t="shared" ca="1" si="273"/>
        <v>0</v>
      </c>
    </row>
    <row r="1325" spans="5:19" x14ac:dyDescent="0.3">
      <c r="E1325" s="24">
        <f t="shared" si="267"/>
        <v>1324</v>
      </c>
      <c r="F1325" s="108">
        <v>45387</v>
      </c>
      <c r="G1325" s="109">
        <v>3.3940999999999999</v>
      </c>
      <c r="H1325" s="28">
        <f t="shared" si="268"/>
        <v>3.4329999999999998</v>
      </c>
      <c r="I1325" s="7">
        <f t="shared" si="269"/>
        <v>-3.8899999999999935E-2</v>
      </c>
      <c r="J1325" s="7">
        <f t="shared" si="270"/>
        <v>1.5132099999999949E-3</v>
      </c>
      <c r="K1325" s="7">
        <f t="shared" si="271"/>
        <v>3.8899999999999935E-2</v>
      </c>
      <c r="L1325" s="25">
        <f t="shared" si="272"/>
        <v>1.1461064788898363E-2</v>
      </c>
      <c r="M1325" s="7">
        <f t="shared" ca="1" si="261"/>
        <v>3.4394666666666667</v>
      </c>
      <c r="N1325" s="7">
        <f t="shared" ca="1" si="263"/>
        <v>-4.5366666666666777E-2</v>
      </c>
      <c r="O1325" s="7">
        <f t="shared" ca="1" si="264"/>
        <v>2.0581344444444544E-3</v>
      </c>
      <c r="P1325" s="7">
        <f t="shared" ca="1" si="265"/>
        <v>4.5366666666666777E-2</v>
      </c>
      <c r="Q1325" s="25">
        <f t="shared" ca="1" si="266"/>
        <v>1.3366331771800117E-2</v>
      </c>
      <c r="R1325" s="26">
        <f t="shared" ca="1" si="262"/>
        <v>-4.4818599363347075E-2</v>
      </c>
      <c r="S1325" s="27">
        <f t="shared" ca="1" si="273"/>
        <v>1</v>
      </c>
    </row>
    <row r="1326" spans="5:19" x14ac:dyDescent="0.3">
      <c r="E1326" s="24">
        <f t="shared" si="267"/>
        <v>1325</v>
      </c>
      <c r="F1326" s="108">
        <v>45390</v>
      </c>
      <c r="G1326" s="109">
        <v>3.3843999999999999</v>
      </c>
      <c r="H1326" s="28">
        <f t="shared" si="268"/>
        <v>3.3940999999999999</v>
      </c>
      <c r="I1326" s="7">
        <f t="shared" si="269"/>
        <v>-9.7000000000000419E-3</v>
      </c>
      <c r="J1326" s="7">
        <f t="shared" si="270"/>
        <v>9.4090000000000815E-5</v>
      </c>
      <c r="K1326" s="7">
        <f t="shared" si="271"/>
        <v>9.7000000000000419E-3</v>
      </c>
      <c r="L1326" s="25">
        <f t="shared" si="272"/>
        <v>2.8660914785486476E-3</v>
      </c>
      <c r="M1326" s="7">
        <f t="shared" ca="1" si="261"/>
        <v>3.4362333333333335</v>
      </c>
      <c r="N1326" s="7">
        <f t="shared" ca="1" si="263"/>
        <v>-5.183333333333362E-2</v>
      </c>
      <c r="O1326" s="7">
        <f t="shared" ca="1" si="264"/>
        <v>2.6866944444444742E-3</v>
      </c>
      <c r="P1326" s="7">
        <f t="shared" ca="1" si="265"/>
        <v>5.183333333333362E-2</v>
      </c>
      <c r="Q1326" s="25">
        <f t="shared" ca="1" si="266"/>
        <v>1.5315368553756536E-2</v>
      </c>
      <c r="R1326" s="26">
        <f t="shared" ca="1" si="262"/>
        <v>-5.1285266030013918E-2</v>
      </c>
      <c r="S1326" s="27">
        <f t="shared" ca="1" si="273"/>
        <v>0</v>
      </c>
    </row>
    <row r="1327" spans="5:19" x14ac:dyDescent="0.3">
      <c r="E1327" s="24">
        <f t="shared" si="267"/>
        <v>1326</v>
      </c>
      <c r="F1327" s="108">
        <v>45391</v>
      </c>
      <c r="G1327" s="109">
        <v>3.4037999999999999</v>
      </c>
      <c r="H1327" s="28">
        <f t="shared" si="268"/>
        <v>3.3843999999999999</v>
      </c>
      <c r="I1327" s="7">
        <f t="shared" si="269"/>
        <v>1.9400000000000084E-2</v>
      </c>
      <c r="J1327" s="7">
        <f t="shared" si="270"/>
        <v>3.7636000000000326E-4</v>
      </c>
      <c r="K1327" s="7">
        <f t="shared" si="271"/>
        <v>1.9400000000000084E-2</v>
      </c>
      <c r="L1327" s="25">
        <f t="shared" si="272"/>
        <v>5.6995123097714571E-3</v>
      </c>
      <c r="M1327" s="7">
        <f t="shared" ca="1" si="261"/>
        <v>3.403833333333333</v>
      </c>
      <c r="N1327" s="7">
        <f t="shared" ca="1" si="263"/>
        <v>-3.3333333333107618E-5</v>
      </c>
      <c r="O1327" s="7">
        <f t="shared" ca="1" si="264"/>
        <v>1.1111111110960634E-9</v>
      </c>
      <c r="P1327" s="7">
        <f t="shared" ca="1" si="265"/>
        <v>3.3333333333107618E-5</v>
      </c>
      <c r="Q1327" s="25">
        <f t="shared" ca="1" si="266"/>
        <v>9.7929764772041885E-6</v>
      </c>
      <c r="R1327" s="26">
        <f t="shared" ca="1" si="262"/>
        <v>5.1473396998659275E-4</v>
      </c>
      <c r="S1327" s="27">
        <f t="shared" ca="1" si="273"/>
        <v>0</v>
      </c>
    </row>
    <row r="1328" spans="5:19" x14ac:dyDescent="0.3">
      <c r="E1328" s="24">
        <f t="shared" si="267"/>
        <v>1327</v>
      </c>
      <c r="F1328" s="108">
        <v>45392</v>
      </c>
      <c r="G1328" s="109">
        <v>3.3260000000000001</v>
      </c>
      <c r="H1328" s="28">
        <f t="shared" si="268"/>
        <v>3.4037999999999999</v>
      </c>
      <c r="I1328" s="7">
        <f t="shared" si="269"/>
        <v>-7.7799999999999869E-2</v>
      </c>
      <c r="J1328" s="7">
        <f t="shared" si="270"/>
        <v>6.0528399999999795E-3</v>
      </c>
      <c r="K1328" s="7">
        <f t="shared" si="271"/>
        <v>7.7799999999999869E-2</v>
      </c>
      <c r="L1328" s="25">
        <f t="shared" si="272"/>
        <v>2.3391461214672241E-2</v>
      </c>
      <c r="M1328" s="7">
        <f t="shared" ca="1" si="261"/>
        <v>3.3940999999999999</v>
      </c>
      <c r="N1328" s="7">
        <f t="shared" ca="1" si="263"/>
        <v>-6.8099999999999827E-2</v>
      </c>
      <c r="O1328" s="7">
        <f t="shared" ca="1" si="264"/>
        <v>4.6376099999999761E-3</v>
      </c>
      <c r="P1328" s="7">
        <f t="shared" ca="1" si="265"/>
        <v>6.8099999999999827E-2</v>
      </c>
      <c r="Q1328" s="25">
        <f t="shared" ca="1" si="266"/>
        <v>2.0475045099218228E-2</v>
      </c>
      <c r="R1328" s="26">
        <f t="shared" ca="1" si="262"/>
        <v>-6.7551932696680125E-2</v>
      </c>
      <c r="S1328" s="27">
        <f t="shared" ca="1" si="273"/>
        <v>0</v>
      </c>
    </row>
    <row r="1329" spans="5:19" x14ac:dyDescent="0.3">
      <c r="E1329" s="24">
        <f t="shared" si="267"/>
        <v>1328</v>
      </c>
      <c r="F1329" s="108">
        <v>45393</v>
      </c>
      <c r="G1329" s="109">
        <v>3.3260000000000001</v>
      </c>
      <c r="H1329" s="28">
        <f t="shared" si="268"/>
        <v>3.3260000000000001</v>
      </c>
      <c r="I1329" s="7">
        <f t="shared" si="269"/>
        <v>0</v>
      </c>
      <c r="J1329" s="7">
        <f t="shared" si="270"/>
        <v>0</v>
      </c>
      <c r="K1329" s="7">
        <f t="shared" si="271"/>
        <v>0</v>
      </c>
      <c r="L1329" s="25">
        <f t="shared" si="272"/>
        <v>0</v>
      </c>
      <c r="M1329" s="7">
        <f t="shared" ca="1" si="261"/>
        <v>3.3714</v>
      </c>
      <c r="N1329" s="7">
        <f t="shared" ca="1" si="263"/>
        <v>-4.5399999999999885E-2</v>
      </c>
      <c r="O1329" s="7">
        <f t="shared" ca="1" si="264"/>
        <v>2.0611599999999894E-3</v>
      </c>
      <c r="P1329" s="7">
        <f t="shared" ca="1" si="265"/>
        <v>4.5399999999999885E-2</v>
      </c>
      <c r="Q1329" s="25">
        <f t="shared" ca="1" si="266"/>
        <v>1.3650030066145485E-2</v>
      </c>
      <c r="R1329" s="26">
        <f t="shared" ca="1" si="262"/>
        <v>-4.4851932696680183E-2</v>
      </c>
      <c r="S1329" s="27">
        <f t="shared" ca="1" si="273"/>
        <v>0</v>
      </c>
    </row>
    <row r="1330" spans="5:19" x14ac:dyDescent="0.3">
      <c r="E1330" s="24">
        <f t="shared" si="267"/>
        <v>1329</v>
      </c>
      <c r="F1330" s="108">
        <v>45394</v>
      </c>
      <c r="G1330" s="109">
        <v>3.2385000000000002</v>
      </c>
      <c r="H1330" s="28">
        <f t="shared" si="268"/>
        <v>3.3260000000000001</v>
      </c>
      <c r="I1330" s="7">
        <f t="shared" si="269"/>
        <v>-8.7499999999999911E-2</v>
      </c>
      <c r="J1330" s="7">
        <f t="shared" si="270"/>
        <v>7.6562499999999842E-3</v>
      </c>
      <c r="K1330" s="7">
        <f t="shared" si="271"/>
        <v>8.7499999999999911E-2</v>
      </c>
      <c r="L1330" s="25">
        <f t="shared" si="272"/>
        <v>2.7018681488343341E-2</v>
      </c>
      <c r="M1330" s="7">
        <f t="shared" ca="1" si="261"/>
        <v>3.3519333333333332</v>
      </c>
      <c r="N1330" s="7">
        <f t="shared" ca="1" si="263"/>
        <v>-0.11343333333333305</v>
      </c>
      <c r="O1330" s="7">
        <f t="shared" ca="1" si="264"/>
        <v>1.2867121111111048E-2</v>
      </c>
      <c r="P1330" s="7">
        <f t="shared" ca="1" si="265"/>
        <v>0.11343333333333305</v>
      </c>
      <c r="Q1330" s="25">
        <f t="shared" ca="1" si="266"/>
        <v>3.5026504039936096E-2</v>
      </c>
      <c r="R1330" s="26">
        <f t="shared" ca="1" si="262"/>
        <v>-0.11288526603001335</v>
      </c>
      <c r="S1330" s="27">
        <f t="shared" ca="1" si="273"/>
        <v>0</v>
      </c>
    </row>
    <row r="1331" spans="5:19" x14ac:dyDescent="0.3">
      <c r="E1331" s="24">
        <f t="shared" si="267"/>
        <v>1330</v>
      </c>
      <c r="F1331" s="108">
        <v>45397</v>
      </c>
      <c r="G1331" s="109">
        <v>3.2092999999999998</v>
      </c>
      <c r="H1331" s="28">
        <f t="shared" si="268"/>
        <v>3.2385000000000002</v>
      </c>
      <c r="I1331" s="7">
        <f t="shared" si="269"/>
        <v>-2.9200000000000337E-2</v>
      </c>
      <c r="J1331" s="7">
        <f t="shared" si="270"/>
        <v>8.5264000000001962E-4</v>
      </c>
      <c r="K1331" s="7">
        <f t="shared" si="271"/>
        <v>2.9200000000000337E-2</v>
      </c>
      <c r="L1331" s="25">
        <f t="shared" si="272"/>
        <v>9.0985573177952625E-3</v>
      </c>
      <c r="M1331" s="7">
        <f t="shared" ca="1" si="261"/>
        <v>3.2968333333333333</v>
      </c>
      <c r="N1331" s="7">
        <f t="shared" ca="1" si="263"/>
        <v>-8.7533333333333463E-2</v>
      </c>
      <c r="O1331" s="7">
        <f t="shared" ca="1" si="264"/>
        <v>7.6620844444444669E-3</v>
      </c>
      <c r="P1331" s="7">
        <f t="shared" ca="1" si="265"/>
        <v>8.7533333333333463E-2</v>
      </c>
      <c r="Q1331" s="25">
        <f t="shared" ca="1" si="266"/>
        <v>2.727489899147274E-2</v>
      </c>
      <c r="R1331" s="26">
        <f t="shared" ca="1" si="262"/>
        <v>-8.6985266030013761E-2</v>
      </c>
      <c r="S1331" s="27">
        <f t="shared" ca="1" si="273"/>
        <v>0</v>
      </c>
    </row>
    <row r="1332" spans="5:19" x14ac:dyDescent="0.3">
      <c r="E1332" s="24">
        <f t="shared" si="267"/>
        <v>1331</v>
      </c>
      <c r="F1332" s="108">
        <v>45398</v>
      </c>
      <c r="G1332" s="109">
        <v>3.2385000000000002</v>
      </c>
      <c r="H1332" s="28">
        <f t="shared" si="268"/>
        <v>3.2092999999999998</v>
      </c>
      <c r="I1332" s="7">
        <f t="shared" si="269"/>
        <v>2.9200000000000337E-2</v>
      </c>
      <c r="J1332" s="7">
        <f t="shared" si="270"/>
        <v>8.5264000000001962E-4</v>
      </c>
      <c r="K1332" s="7">
        <f t="shared" si="271"/>
        <v>2.9200000000000337E-2</v>
      </c>
      <c r="L1332" s="25">
        <f t="shared" si="272"/>
        <v>9.0165199938244053E-3</v>
      </c>
      <c r="M1332" s="7">
        <f t="shared" ca="1" si="261"/>
        <v>3.2579333333333338</v>
      </c>
      <c r="N1332" s="7">
        <f t="shared" ca="1" si="263"/>
        <v>-1.9433333333333636E-2</v>
      </c>
      <c r="O1332" s="7">
        <f t="shared" ca="1" si="264"/>
        <v>3.7765444444445617E-4</v>
      </c>
      <c r="P1332" s="7">
        <f t="shared" ca="1" si="265"/>
        <v>1.9433333333333636E-2</v>
      </c>
      <c r="Q1332" s="25">
        <f t="shared" ca="1" si="266"/>
        <v>6.0007204981731158E-3</v>
      </c>
      <c r="R1332" s="26">
        <f t="shared" ca="1" si="262"/>
        <v>-1.8885266030013934E-2</v>
      </c>
      <c r="S1332" s="27">
        <f t="shared" ca="1" si="273"/>
        <v>0</v>
      </c>
    </row>
    <row r="1333" spans="5:19" x14ac:dyDescent="0.3">
      <c r="E1333" s="24">
        <f t="shared" si="267"/>
        <v>1332</v>
      </c>
      <c r="F1333" s="108">
        <v>45399</v>
      </c>
      <c r="G1333" s="109">
        <v>3.2385000000000002</v>
      </c>
      <c r="H1333" s="28">
        <f t="shared" si="268"/>
        <v>3.2385000000000002</v>
      </c>
      <c r="I1333" s="7">
        <f t="shared" si="269"/>
        <v>0</v>
      </c>
      <c r="J1333" s="7">
        <f t="shared" si="270"/>
        <v>0</v>
      </c>
      <c r="K1333" s="7">
        <f t="shared" si="271"/>
        <v>0</v>
      </c>
      <c r="L1333" s="25">
        <f t="shared" si="272"/>
        <v>0</v>
      </c>
      <c r="M1333" s="7">
        <f t="shared" ca="1" si="261"/>
        <v>3.2287666666666666</v>
      </c>
      <c r="N1333" s="7">
        <f t="shared" ca="1" si="263"/>
        <v>9.7333333333335936E-3</v>
      </c>
      <c r="O1333" s="7">
        <f t="shared" ca="1" si="264"/>
        <v>9.473777777778285E-5</v>
      </c>
      <c r="P1333" s="7">
        <f t="shared" ca="1" si="265"/>
        <v>9.7333333333335936E-3</v>
      </c>
      <c r="Q1333" s="25">
        <f t="shared" ca="1" si="266"/>
        <v>3.0055066646081808E-3</v>
      </c>
      <c r="R1333" s="26">
        <f t="shared" ca="1" si="262"/>
        <v>1.0281400636653294E-2</v>
      </c>
      <c r="S1333" s="27">
        <f t="shared" ca="1" si="273"/>
        <v>1</v>
      </c>
    </row>
    <row r="1334" spans="5:19" x14ac:dyDescent="0.3">
      <c r="E1334" s="24">
        <f t="shared" si="267"/>
        <v>1333</v>
      </c>
      <c r="F1334" s="108">
        <v>45400</v>
      </c>
      <c r="G1334" s="109">
        <v>3.3552</v>
      </c>
      <c r="H1334" s="28">
        <f t="shared" si="268"/>
        <v>3.2385000000000002</v>
      </c>
      <c r="I1334" s="7">
        <f t="shared" si="269"/>
        <v>0.1166999999999998</v>
      </c>
      <c r="J1334" s="7">
        <f t="shared" si="270"/>
        <v>1.3618889999999955E-2</v>
      </c>
      <c r="K1334" s="7">
        <f t="shared" si="271"/>
        <v>0.1166999999999998</v>
      </c>
      <c r="L1334" s="25">
        <f t="shared" si="272"/>
        <v>3.4781831187410531E-2</v>
      </c>
      <c r="M1334" s="7">
        <f t="shared" ca="1" si="261"/>
        <v>3.2287666666666666</v>
      </c>
      <c r="N1334" s="7">
        <f t="shared" ca="1" si="263"/>
        <v>0.1264333333333334</v>
      </c>
      <c r="O1334" s="7">
        <f t="shared" ca="1" si="264"/>
        <v>1.5985387777777794E-2</v>
      </c>
      <c r="P1334" s="7">
        <f t="shared" ca="1" si="265"/>
        <v>0.1264333333333334</v>
      </c>
      <c r="Q1334" s="25">
        <f t="shared" ca="1" si="266"/>
        <v>3.768280082657767E-2</v>
      </c>
      <c r="R1334" s="26">
        <f t="shared" ca="1" si="262"/>
        <v>0.12698140063665309</v>
      </c>
      <c r="S1334" s="27">
        <f t="shared" ca="1" si="273"/>
        <v>0</v>
      </c>
    </row>
    <row r="1335" spans="5:19" x14ac:dyDescent="0.3">
      <c r="E1335" s="24">
        <f t="shared" si="267"/>
        <v>1334</v>
      </c>
      <c r="F1335" s="108">
        <v>45401</v>
      </c>
      <c r="G1335" s="109">
        <v>3.4232999999999998</v>
      </c>
      <c r="H1335" s="28">
        <f t="shared" si="268"/>
        <v>3.3552</v>
      </c>
      <c r="I1335" s="7">
        <f t="shared" si="269"/>
        <v>6.8099999999999827E-2</v>
      </c>
      <c r="J1335" s="7">
        <f t="shared" si="270"/>
        <v>4.6376099999999761E-3</v>
      </c>
      <c r="K1335" s="7">
        <f t="shared" si="271"/>
        <v>6.8099999999999827E-2</v>
      </c>
      <c r="L1335" s="25">
        <f t="shared" si="272"/>
        <v>1.9893085619139377E-2</v>
      </c>
      <c r="M1335" s="7">
        <f t="shared" ca="1" si="261"/>
        <v>3.2774000000000001</v>
      </c>
      <c r="N1335" s="7">
        <f t="shared" ca="1" si="263"/>
        <v>0.1458999999999997</v>
      </c>
      <c r="O1335" s="7">
        <f t="shared" ca="1" si="264"/>
        <v>2.1286809999999913E-2</v>
      </c>
      <c r="P1335" s="7">
        <f t="shared" ca="1" si="265"/>
        <v>0.1458999999999997</v>
      </c>
      <c r="Q1335" s="25">
        <f t="shared" ca="1" si="266"/>
        <v>4.2619694446878659E-2</v>
      </c>
      <c r="R1335" s="26">
        <f t="shared" ca="1" si="262"/>
        <v>0.14644806730331938</v>
      </c>
      <c r="S1335" s="27">
        <f t="shared" ca="1" si="273"/>
        <v>0</v>
      </c>
    </row>
    <row r="1336" spans="5:19" x14ac:dyDescent="0.3">
      <c r="E1336" s="24">
        <f t="shared" si="267"/>
        <v>1335</v>
      </c>
      <c r="F1336" s="108">
        <v>45404</v>
      </c>
      <c r="G1336" s="109">
        <v>3.633</v>
      </c>
      <c r="H1336" s="28">
        <f t="shared" si="268"/>
        <v>3.4232999999999998</v>
      </c>
      <c r="I1336" s="7">
        <f t="shared" si="269"/>
        <v>0.20970000000000022</v>
      </c>
      <c r="J1336" s="7">
        <f t="shared" si="270"/>
        <v>4.3974090000000091E-2</v>
      </c>
      <c r="K1336" s="7">
        <f t="shared" si="271"/>
        <v>0.20970000000000022</v>
      </c>
      <c r="L1336" s="25">
        <f t="shared" si="272"/>
        <v>5.7720891824938128E-2</v>
      </c>
      <c r="M1336" s="7">
        <f t="shared" ca="1" si="261"/>
        <v>3.339</v>
      </c>
      <c r="N1336" s="7">
        <f t="shared" ca="1" si="263"/>
        <v>0.29400000000000004</v>
      </c>
      <c r="O1336" s="7">
        <f t="shared" ca="1" si="264"/>
        <v>8.6436000000000027E-2</v>
      </c>
      <c r="P1336" s="7">
        <f t="shared" ca="1" si="265"/>
        <v>0.29400000000000004</v>
      </c>
      <c r="Q1336" s="25">
        <f t="shared" ca="1" si="266"/>
        <v>8.0924855491329495E-2</v>
      </c>
      <c r="R1336" s="26">
        <f t="shared" ca="1" si="262"/>
        <v>0.29454806730331973</v>
      </c>
      <c r="S1336" s="27">
        <f t="shared" ca="1" si="273"/>
        <v>0</v>
      </c>
    </row>
    <row r="1337" spans="5:19" x14ac:dyDescent="0.3">
      <c r="E1337" s="24">
        <f t="shared" si="267"/>
        <v>1336</v>
      </c>
      <c r="F1337" s="108">
        <v>45405</v>
      </c>
      <c r="G1337" s="109">
        <v>3.6232000000000002</v>
      </c>
      <c r="H1337" s="28">
        <f t="shared" si="268"/>
        <v>3.633</v>
      </c>
      <c r="I1337" s="7">
        <f t="shared" si="269"/>
        <v>-9.7999999999998089E-3</v>
      </c>
      <c r="J1337" s="7">
        <f t="shared" si="270"/>
        <v>9.6039999999996255E-5</v>
      </c>
      <c r="K1337" s="7">
        <f t="shared" si="271"/>
        <v>9.7999999999998089E-3</v>
      </c>
      <c r="L1337" s="25">
        <f t="shared" si="272"/>
        <v>2.704791344667644E-3</v>
      </c>
      <c r="M1337" s="7">
        <f t="shared" ca="1" si="261"/>
        <v>3.4704999999999999</v>
      </c>
      <c r="N1337" s="7">
        <f t="shared" ca="1" si="263"/>
        <v>0.15270000000000028</v>
      </c>
      <c r="O1337" s="7">
        <f t="shared" ca="1" si="264"/>
        <v>2.3317290000000084E-2</v>
      </c>
      <c r="P1337" s="7">
        <f t="shared" ca="1" si="265"/>
        <v>0.15270000000000028</v>
      </c>
      <c r="Q1337" s="25">
        <f t="shared" ca="1" si="266"/>
        <v>4.2145065135791637E-2</v>
      </c>
      <c r="R1337" s="26">
        <f t="shared" ca="1" si="262"/>
        <v>0.15324806730331997</v>
      </c>
      <c r="S1337" s="27">
        <f t="shared" ca="1" si="273"/>
        <v>0</v>
      </c>
    </row>
    <row r="1338" spans="5:19" x14ac:dyDescent="0.3">
      <c r="E1338" s="24">
        <f t="shared" si="267"/>
        <v>1337</v>
      </c>
      <c r="F1338" s="108">
        <v>45406</v>
      </c>
      <c r="G1338" s="109">
        <v>3.5935999999999999</v>
      </c>
      <c r="H1338" s="28">
        <f t="shared" si="268"/>
        <v>3.6232000000000002</v>
      </c>
      <c r="I1338" s="7">
        <f t="shared" si="269"/>
        <v>-2.9600000000000293E-2</v>
      </c>
      <c r="J1338" s="7">
        <f t="shared" si="270"/>
        <v>8.7616000000001731E-4</v>
      </c>
      <c r="K1338" s="7">
        <f t="shared" si="271"/>
        <v>2.9600000000000293E-2</v>
      </c>
      <c r="L1338" s="25">
        <f t="shared" si="272"/>
        <v>8.2368655387356111E-3</v>
      </c>
      <c r="M1338" s="7">
        <f t="shared" ca="1" si="261"/>
        <v>3.5598333333333336</v>
      </c>
      <c r="N1338" s="7">
        <f t="shared" ca="1" si="263"/>
        <v>3.3766666666666278E-2</v>
      </c>
      <c r="O1338" s="7">
        <f t="shared" ca="1" si="264"/>
        <v>1.1401877777777515E-3</v>
      </c>
      <c r="P1338" s="7">
        <f t="shared" ca="1" si="265"/>
        <v>3.3766666666666278E-2</v>
      </c>
      <c r="Q1338" s="25">
        <f t="shared" ca="1" si="266"/>
        <v>9.396334223805175E-3</v>
      </c>
      <c r="R1338" s="26">
        <f t="shared" ca="1" si="262"/>
        <v>3.431473396998598E-2</v>
      </c>
      <c r="S1338" s="27">
        <f t="shared" ca="1" si="273"/>
        <v>0</v>
      </c>
    </row>
    <row r="1339" spans="5:19" x14ac:dyDescent="0.3">
      <c r="E1339" s="24">
        <f t="shared" si="267"/>
        <v>1338</v>
      </c>
      <c r="F1339" s="108">
        <v>45407</v>
      </c>
      <c r="G1339" s="109">
        <v>3.5838000000000001</v>
      </c>
      <c r="H1339" s="28">
        <f t="shared" si="268"/>
        <v>3.5935999999999999</v>
      </c>
      <c r="I1339" s="7">
        <f t="shared" si="269"/>
        <v>-9.7999999999998089E-3</v>
      </c>
      <c r="J1339" s="7">
        <f t="shared" si="270"/>
        <v>9.6039999999996255E-5</v>
      </c>
      <c r="K1339" s="7">
        <f t="shared" si="271"/>
        <v>9.7999999999998089E-3</v>
      </c>
      <c r="L1339" s="25">
        <f t="shared" si="272"/>
        <v>2.7345275964059958E-3</v>
      </c>
      <c r="M1339" s="7">
        <f t="shared" ca="1" si="261"/>
        <v>3.6166</v>
      </c>
      <c r="N1339" s="7">
        <f t="shared" ca="1" si="263"/>
        <v>-3.279999999999994E-2</v>
      </c>
      <c r="O1339" s="7">
        <f t="shared" ca="1" si="264"/>
        <v>1.0758399999999961E-3</v>
      </c>
      <c r="P1339" s="7">
        <f t="shared" ca="1" si="265"/>
        <v>3.279999999999994E-2</v>
      </c>
      <c r="Q1339" s="25">
        <f t="shared" ca="1" si="266"/>
        <v>9.1522964451141078E-3</v>
      </c>
      <c r="R1339" s="26">
        <f t="shared" ca="1" si="262"/>
        <v>-3.2251932696680238E-2</v>
      </c>
      <c r="S1339" s="27">
        <f t="shared" ca="1" si="273"/>
        <v>1</v>
      </c>
    </row>
    <row r="1340" spans="5:19" x14ac:dyDescent="0.3">
      <c r="E1340" s="24">
        <f t="shared" si="267"/>
        <v>1339</v>
      </c>
      <c r="F1340" s="108">
        <v>45408</v>
      </c>
      <c r="G1340" s="109">
        <v>3.5935999999999999</v>
      </c>
      <c r="H1340" s="28">
        <f t="shared" si="268"/>
        <v>3.5838000000000001</v>
      </c>
      <c r="I1340" s="7">
        <f t="shared" si="269"/>
        <v>9.7999999999998089E-3</v>
      </c>
      <c r="J1340" s="7">
        <f t="shared" si="270"/>
        <v>9.6039999999996255E-5</v>
      </c>
      <c r="K1340" s="7">
        <f t="shared" si="271"/>
        <v>9.7999999999998089E-3</v>
      </c>
      <c r="L1340" s="25">
        <f t="shared" si="272"/>
        <v>2.7270703472840074E-3</v>
      </c>
      <c r="M1340" s="7">
        <f t="shared" ca="1" si="261"/>
        <v>3.6001999999999996</v>
      </c>
      <c r="N1340" s="7">
        <f t="shared" ca="1" si="263"/>
        <v>-6.5999999999997172E-3</v>
      </c>
      <c r="O1340" s="7">
        <f t="shared" ca="1" si="264"/>
        <v>4.3559999999996269E-5</v>
      </c>
      <c r="P1340" s="7">
        <f t="shared" ca="1" si="265"/>
        <v>6.5999999999997172E-3</v>
      </c>
      <c r="Q1340" s="25">
        <f t="shared" ca="1" si="266"/>
        <v>1.8365983971504111E-3</v>
      </c>
      <c r="R1340" s="26">
        <f t="shared" ca="1" si="262"/>
        <v>-6.0519326966800169E-3</v>
      </c>
      <c r="S1340" s="27">
        <f t="shared" ca="1" si="273"/>
        <v>0</v>
      </c>
    </row>
    <row r="1341" spans="5:19" x14ac:dyDescent="0.3">
      <c r="E1341" s="24">
        <f t="shared" si="267"/>
        <v>1340</v>
      </c>
      <c r="F1341" s="108">
        <v>45411</v>
      </c>
      <c r="G1341" s="109">
        <v>3.6232000000000002</v>
      </c>
      <c r="H1341" s="28">
        <f t="shared" si="268"/>
        <v>3.5935999999999999</v>
      </c>
      <c r="I1341" s="7">
        <f t="shared" si="269"/>
        <v>2.9600000000000293E-2</v>
      </c>
      <c r="J1341" s="7">
        <f t="shared" si="270"/>
        <v>8.7616000000001731E-4</v>
      </c>
      <c r="K1341" s="7">
        <f t="shared" si="271"/>
        <v>2.9600000000000293E-2</v>
      </c>
      <c r="L1341" s="25">
        <f t="shared" si="272"/>
        <v>8.1695738573637367E-3</v>
      </c>
      <c r="M1341" s="7">
        <f t="shared" ca="1" si="261"/>
        <v>3.5903333333333336</v>
      </c>
      <c r="N1341" s="7">
        <f t="shared" ca="1" si="263"/>
        <v>3.28666666666666E-2</v>
      </c>
      <c r="O1341" s="7">
        <f t="shared" ca="1" si="264"/>
        <v>1.0802177777777735E-3</v>
      </c>
      <c r="P1341" s="7">
        <f t="shared" ca="1" si="265"/>
        <v>3.28666666666666E-2</v>
      </c>
      <c r="Q1341" s="25">
        <f t="shared" ca="1" si="266"/>
        <v>9.0711709722528702E-3</v>
      </c>
      <c r="R1341" s="26">
        <f t="shared" ca="1" si="262"/>
        <v>3.3414733969986302E-2</v>
      </c>
      <c r="S1341" s="27">
        <f t="shared" ca="1" si="273"/>
        <v>1</v>
      </c>
    </row>
    <row r="1342" spans="5:19" x14ac:dyDescent="0.3">
      <c r="E1342" s="24">
        <f t="shared" si="267"/>
        <v>1341</v>
      </c>
      <c r="F1342" s="108">
        <v>45412</v>
      </c>
      <c r="G1342" s="109">
        <v>3.5935999999999999</v>
      </c>
      <c r="H1342" s="28">
        <f t="shared" si="268"/>
        <v>3.6232000000000002</v>
      </c>
      <c r="I1342" s="7">
        <f t="shared" si="269"/>
        <v>-2.9600000000000293E-2</v>
      </c>
      <c r="J1342" s="7">
        <f t="shared" si="270"/>
        <v>8.7616000000001731E-4</v>
      </c>
      <c r="K1342" s="7">
        <f t="shared" si="271"/>
        <v>2.9600000000000293E-2</v>
      </c>
      <c r="L1342" s="25">
        <f t="shared" si="272"/>
        <v>8.2368655387356111E-3</v>
      </c>
      <c r="M1342" s="7">
        <f t="shared" ca="1" si="261"/>
        <v>3.6002000000000005</v>
      </c>
      <c r="N1342" s="7">
        <f t="shared" ca="1" si="263"/>
        <v>-6.6000000000006054E-3</v>
      </c>
      <c r="O1342" s="7">
        <f t="shared" ca="1" si="264"/>
        <v>4.3560000000007992E-5</v>
      </c>
      <c r="P1342" s="7">
        <f t="shared" ca="1" si="265"/>
        <v>6.6000000000006054E-3</v>
      </c>
      <c r="Q1342" s="25">
        <f t="shared" ca="1" si="266"/>
        <v>1.8365983971506583E-3</v>
      </c>
      <c r="R1342" s="26">
        <f t="shared" ca="1" si="262"/>
        <v>-6.0519326966809051E-3</v>
      </c>
      <c r="S1342" s="27">
        <f t="shared" ca="1" si="273"/>
        <v>1</v>
      </c>
    </row>
    <row r="1343" spans="5:19" x14ac:dyDescent="0.3">
      <c r="E1343" s="24">
        <f t="shared" si="267"/>
        <v>1342</v>
      </c>
      <c r="F1343" s="108">
        <v>45413</v>
      </c>
      <c r="G1343" s="109">
        <v>3.5935999999999999</v>
      </c>
      <c r="H1343" s="28">
        <f t="shared" si="268"/>
        <v>3.5935999999999999</v>
      </c>
      <c r="I1343" s="7">
        <f t="shared" si="269"/>
        <v>0</v>
      </c>
      <c r="J1343" s="7">
        <f t="shared" si="270"/>
        <v>0</v>
      </c>
      <c r="K1343" s="7">
        <f t="shared" si="271"/>
        <v>0</v>
      </c>
      <c r="L1343" s="25">
        <f t="shared" si="272"/>
        <v>0</v>
      </c>
      <c r="M1343" s="7">
        <f t="shared" ca="1" si="261"/>
        <v>3.6034666666666664</v>
      </c>
      <c r="N1343" s="7">
        <f t="shared" ca="1" si="263"/>
        <v>-9.8666666666664682E-3</v>
      </c>
      <c r="O1343" s="7">
        <f t="shared" ca="1" si="264"/>
        <v>9.7351111111107196E-5</v>
      </c>
      <c r="P1343" s="7">
        <f t="shared" ca="1" si="265"/>
        <v>9.8666666666664682E-3</v>
      </c>
      <c r="Q1343" s="25">
        <f t="shared" ca="1" si="266"/>
        <v>2.7456218462451215E-3</v>
      </c>
      <c r="R1343" s="26">
        <f t="shared" ca="1" si="262"/>
        <v>-9.3185993633467679E-3</v>
      </c>
      <c r="S1343" s="27">
        <f t="shared" ca="1" si="273"/>
        <v>0</v>
      </c>
    </row>
    <row r="1344" spans="5:19" x14ac:dyDescent="0.3">
      <c r="E1344" s="24">
        <f t="shared" si="267"/>
        <v>1343</v>
      </c>
      <c r="F1344" s="108">
        <v>45414</v>
      </c>
      <c r="G1344" s="109">
        <v>3.6133000000000002</v>
      </c>
      <c r="H1344" s="28">
        <f t="shared" si="268"/>
        <v>3.5935999999999999</v>
      </c>
      <c r="I1344" s="7">
        <f t="shared" si="269"/>
        <v>1.9700000000000273E-2</v>
      </c>
      <c r="J1344" s="7">
        <f t="shared" si="270"/>
        <v>3.8809000000001074E-4</v>
      </c>
      <c r="K1344" s="7">
        <f t="shared" si="271"/>
        <v>1.9700000000000273E-2</v>
      </c>
      <c r="L1344" s="25">
        <f t="shared" si="272"/>
        <v>5.4520798162345421E-3</v>
      </c>
      <c r="M1344" s="7">
        <f t="shared" ca="1" si="261"/>
        <v>3.6034666666666664</v>
      </c>
      <c r="N1344" s="7">
        <f t="shared" ca="1" si="263"/>
        <v>9.8333333333338047E-3</v>
      </c>
      <c r="O1344" s="7">
        <f t="shared" ca="1" si="264"/>
        <v>9.6694444444453713E-5</v>
      </c>
      <c r="P1344" s="7">
        <f t="shared" ca="1" si="265"/>
        <v>9.8333333333338047E-3</v>
      </c>
      <c r="Q1344" s="25">
        <f t="shared" ca="1" si="266"/>
        <v>2.7214273194403464E-3</v>
      </c>
      <c r="R1344" s="26">
        <f t="shared" ca="1" si="262"/>
        <v>1.0381400636653505E-2</v>
      </c>
      <c r="S1344" s="27">
        <f t="shared" ca="1" si="273"/>
        <v>1</v>
      </c>
    </row>
    <row r="1345" spans="5:19" x14ac:dyDescent="0.3">
      <c r="E1345" s="24">
        <f t="shared" si="267"/>
        <v>1344</v>
      </c>
      <c r="F1345" s="108">
        <v>45415</v>
      </c>
      <c r="G1345" s="109">
        <v>3.633</v>
      </c>
      <c r="H1345" s="28">
        <f t="shared" si="268"/>
        <v>3.6133000000000002</v>
      </c>
      <c r="I1345" s="7">
        <f t="shared" si="269"/>
        <v>1.9699999999999829E-2</v>
      </c>
      <c r="J1345" s="7">
        <f t="shared" si="270"/>
        <v>3.8808999999999323E-4</v>
      </c>
      <c r="K1345" s="7">
        <f t="shared" si="271"/>
        <v>1.9699999999999829E-2</v>
      </c>
      <c r="L1345" s="25">
        <f t="shared" si="272"/>
        <v>5.4225158271400571E-3</v>
      </c>
      <c r="M1345" s="7">
        <f t="shared" ca="1" si="261"/>
        <v>3.6001666666666665</v>
      </c>
      <c r="N1345" s="7">
        <f t="shared" ca="1" si="263"/>
        <v>3.2833333333333492E-2</v>
      </c>
      <c r="O1345" s="7">
        <f t="shared" ca="1" si="264"/>
        <v>1.0780277777777882E-3</v>
      </c>
      <c r="P1345" s="7">
        <f t="shared" ca="1" si="265"/>
        <v>3.2833333333333492E-2</v>
      </c>
      <c r="Q1345" s="25">
        <f t="shared" ca="1" si="266"/>
        <v>9.037526378566885E-3</v>
      </c>
      <c r="R1345" s="26">
        <f t="shared" ca="1" si="262"/>
        <v>3.3381400636653194E-2</v>
      </c>
      <c r="S1345" s="27">
        <f t="shared" ca="1" si="273"/>
        <v>0</v>
      </c>
    </row>
    <row r="1346" spans="5:19" x14ac:dyDescent="0.3">
      <c r="E1346" s="24">
        <f t="shared" si="267"/>
        <v>1345</v>
      </c>
      <c r="F1346" s="108">
        <v>45418</v>
      </c>
      <c r="G1346" s="109">
        <v>3.6625000000000001</v>
      </c>
      <c r="H1346" s="28">
        <f t="shared" si="268"/>
        <v>3.633</v>
      </c>
      <c r="I1346" s="7">
        <f t="shared" si="269"/>
        <v>2.9500000000000082E-2</v>
      </c>
      <c r="J1346" s="7">
        <f t="shared" si="270"/>
        <v>8.7025000000000481E-4</v>
      </c>
      <c r="K1346" s="7">
        <f t="shared" si="271"/>
        <v>2.9500000000000082E-2</v>
      </c>
      <c r="L1346" s="25">
        <f t="shared" si="272"/>
        <v>8.0546075085324454E-3</v>
      </c>
      <c r="M1346" s="7">
        <f t="shared" ref="M1346:M1409" ca="1" si="274">IF(E1346&lt;=span,G1346,AVERAGE(OFFSET(G1346,-span,0,span,1)))</f>
        <v>3.6133000000000002</v>
      </c>
      <c r="N1346" s="7">
        <f t="shared" ca="1" si="263"/>
        <v>4.919999999999991E-2</v>
      </c>
      <c r="O1346" s="7">
        <f t="shared" ca="1" si="264"/>
        <v>2.4206399999999913E-3</v>
      </c>
      <c r="P1346" s="7">
        <f t="shared" ca="1" si="265"/>
        <v>4.919999999999991E-2</v>
      </c>
      <c r="Q1346" s="25">
        <f t="shared" ca="1" si="266"/>
        <v>1.3433447098976084E-2</v>
      </c>
      <c r="R1346" s="26">
        <f t="shared" ref="R1346:R1409" ca="1" si="275">N1346-AVERAGE(ErorrMA)</f>
        <v>4.9748067303319612E-2</v>
      </c>
      <c r="S1346" s="27">
        <f t="shared" ca="1" si="273"/>
        <v>0</v>
      </c>
    </row>
    <row r="1347" spans="5:19" x14ac:dyDescent="0.3">
      <c r="E1347" s="24">
        <f t="shared" si="267"/>
        <v>1346</v>
      </c>
      <c r="F1347" s="108">
        <v>45419</v>
      </c>
      <c r="G1347" s="109">
        <v>3.6821999999999999</v>
      </c>
      <c r="H1347" s="28">
        <f t="shared" si="268"/>
        <v>3.6625000000000001</v>
      </c>
      <c r="I1347" s="7">
        <f t="shared" si="269"/>
        <v>1.9699999999999829E-2</v>
      </c>
      <c r="J1347" s="7">
        <f t="shared" si="270"/>
        <v>3.8808999999999323E-4</v>
      </c>
      <c r="K1347" s="7">
        <f t="shared" si="271"/>
        <v>1.9699999999999829E-2</v>
      </c>
      <c r="L1347" s="25">
        <f t="shared" si="272"/>
        <v>5.3500624626581471E-3</v>
      </c>
      <c r="M1347" s="7">
        <f t="shared" ca="1" si="274"/>
        <v>3.6362666666666663</v>
      </c>
      <c r="N1347" s="7">
        <f t="shared" ref="N1347:N1410" ca="1" si="276">G1347-M1347</f>
        <v>4.5933333333333604E-2</v>
      </c>
      <c r="O1347" s="7">
        <f t="shared" ref="O1347:O1410" ca="1" si="277">N1347^2</f>
        <v>2.1098711111111361E-3</v>
      </c>
      <c r="P1347" s="7">
        <f t="shared" ref="P1347:P1410" ca="1" si="278">ABS(N1347)</f>
        <v>4.5933333333333604E-2</v>
      </c>
      <c r="Q1347" s="25">
        <f t="shared" ref="Q1347:Q1410" ca="1" si="279">P1347/G1347</f>
        <v>1.2474426520377384E-2</v>
      </c>
      <c r="R1347" s="26">
        <f t="shared" ca="1" si="275"/>
        <v>4.6481400636653306E-2</v>
      </c>
      <c r="S1347" s="27">
        <f t="shared" ca="1" si="273"/>
        <v>0</v>
      </c>
    </row>
    <row r="1348" spans="5:19" x14ac:dyDescent="0.3">
      <c r="E1348" s="24">
        <f t="shared" ref="E1348:E1411" si="280">E1347+1</f>
        <v>1347</v>
      </c>
      <c r="F1348" s="108">
        <v>45420</v>
      </c>
      <c r="G1348" s="109">
        <v>3.6724000000000001</v>
      </c>
      <c r="H1348" s="28">
        <f t="shared" ref="H1348:H1411" si="281">G1347</f>
        <v>3.6821999999999999</v>
      </c>
      <c r="I1348" s="7">
        <f t="shared" ref="I1348:I1411" si="282">(G1348-H1348)</f>
        <v>-9.7999999999998089E-3</v>
      </c>
      <c r="J1348" s="7">
        <f t="shared" ref="J1348:J1411" si="283">I1348^2</f>
        <v>9.6039999999996255E-5</v>
      </c>
      <c r="K1348" s="7">
        <f t="shared" ref="K1348:K1411" si="284">ABS(I1348)</f>
        <v>9.7999999999998089E-3</v>
      </c>
      <c r="L1348" s="25">
        <f t="shared" ref="L1348:L1411" si="285">K1348/G1348</f>
        <v>2.6685546236792858E-3</v>
      </c>
      <c r="M1348" s="7">
        <f t="shared" ca="1" si="274"/>
        <v>3.6592333333333333</v>
      </c>
      <c r="N1348" s="7">
        <f t="shared" ca="1" si="276"/>
        <v>1.3166666666666771E-2</v>
      </c>
      <c r="O1348" s="7">
        <f t="shared" ca="1" si="277"/>
        <v>1.7336111111111385E-4</v>
      </c>
      <c r="P1348" s="7">
        <f t="shared" ca="1" si="278"/>
        <v>1.3166666666666771E-2</v>
      </c>
      <c r="Q1348" s="25">
        <f t="shared" ca="1" si="279"/>
        <v>3.5853029807936965E-3</v>
      </c>
      <c r="R1348" s="26">
        <f t="shared" ca="1" si="275"/>
        <v>1.3714733969986471E-2</v>
      </c>
      <c r="S1348" s="27">
        <f t="shared" ref="S1348:S1411" ca="1" si="286">IF(N1347*N1348&lt;0,1,0)</f>
        <v>0</v>
      </c>
    </row>
    <row r="1349" spans="5:19" x14ac:dyDescent="0.3">
      <c r="E1349" s="24">
        <f t="shared" si="280"/>
        <v>1348</v>
      </c>
      <c r="F1349" s="108">
        <v>45421</v>
      </c>
      <c r="G1349" s="109">
        <v>3.6625000000000001</v>
      </c>
      <c r="H1349" s="28">
        <f t="shared" si="281"/>
        <v>3.6724000000000001</v>
      </c>
      <c r="I1349" s="7">
        <f t="shared" si="282"/>
        <v>-9.9000000000000199E-3</v>
      </c>
      <c r="J1349" s="7">
        <f t="shared" si="283"/>
        <v>9.8010000000000398E-5</v>
      </c>
      <c r="K1349" s="7">
        <f t="shared" si="284"/>
        <v>9.9000000000000199E-3</v>
      </c>
      <c r="L1349" s="25">
        <f t="shared" si="285"/>
        <v>2.7030716723549543E-3</v>
      </c>
      <c r="M1349" s="7">
        <f t="shared" ca="1" si="274"/>
        <v>3.6723666666666666</v>
      </c>
      <c r="N1349" s="7">
        <f t="shared" ca="1" si="276"/>
        <v>-9.8666666666664682E-3</v>
      </c>
      <c r="O1349" s="7">
        <f t="shared" ca="1" si="277"/>
        <v>9.7351111111107196E-5</v>
      </c>
      <c r="P1349" s="7">
        <f t="shared" ca="1" si="278"/>
        <v>9.8666666666664682E-3</v>
      </c>
      <c r="Q1349" s="25">
        <f t="shared" ca="1" si="279"/>
        <v>2.6939704209328241E-3</v>
      </c>
      <c r="R1349" s="26">
        <f t="shared" ca="1" si="275"/>
        <v>-9.3185993633467679E-3</v>
      </c>
      <c r="S1349" s="27">
        <f t="shared" ca="1" si="286"/>
        <v>1</v>
      </c>
    </row>
    <row r="1350" spans="5:19" x14ac:dyDescent="0.3">
      <c r="E1350" s="24">
        <f t="shared" si="280"/>
        <v>1349</v>
      </c>
      <c r="F1350" s="108">
        <v>45422</v>
      </c>
      <c r="G1350" s="109">
        <v>3.6625000000000001</v>
      </c>
      <c r="H1350" s="28">
        <f t="shared" si="281"/>
        <v>3.6625000000000001</v>
      </c>
      <c r="I1350" s="7">
        <f t="shared" si="282"/>
        <v>0</v>
      </c>
      <c r="J1350" s="7">
        <f t="shared" si="283"/>
        <v>0</v>
      </c>
      <c r="K1350" s="7">
        <f t="shared" si="284"/>
        <v>0</v>
      </c>
      <c r="L1350" s="25">
        <f t="shared" si="285"/>
        <v>0</v>
      </c>
      <c r="M1350" s="7">
        <f t="shared" ca="1" si="274"/>
        <v>3.6723666666666666</v>
      </c>
      <c r="N1350" s="7">
        <f t="shared" ca="1" si="276"/>
        <v>-9.8666666666664682E-3</v>
      </c>
      <c r="O1350" s="7">
        <f t="shared" ca="1" si="277"/>
        <v>9.7351111111107196E-5</v>
      </c>
      <c r="P1350" s="7">
        <f t="shared" ca="1" si="278"/>
        <v>9.8666666666664682E-3</v>
      </c>
      <c r="Q1350" s="25">
        <f t="shared" ca="1" si="279"/>
        <v>2.6939704209328241E-3</v>
      </c>
      <c r="R1350" s="26">
        <f t="shared" ca="1" si="275"/>
        <v>-9.3185993633467679E-3</v>
      </c>
      <c r="S1350" s="27">
        <f t="shared" ca="1" si="286"/>
        <v>0</v>
      </c>
    </row>
    <row r="1351" spans="5:19" x14ac:dyDescent="0.3">
      <c r="E1351" s="24">
        <f t="shared" si="280"/>
        <v>1350</v>
      </c>
      <c r="F1351" s="108">
        <v>45425</v>
      </c>
      <c r="G1351" s="109">
        <v>3.7315</v>
      </c>
      <c r="H1351" s="28">
        <f t="shared" si="281"/>
        <v>3.6625000000000001</v>
      </c>
      <c r="I1351" s="7">
        <f t="shared" si="282"/>
        <v>6.899999999999995E-2</v>
      </c>
      <c r="J1351" s="7">
        <f t="shared" si="283"/>
        <v>4.7609999999999935E-3</v>
      </c>
      <c r="K1351" s="7">
        <f t="shared" si="284"/>
        <v>6.899999999999995E-2</v>
      </c>
      <c r="L1351" s="25">
        <f t="shared" si="285"/>
        <v>1.8491223368618505E-2</v>
      </c>
      <c r="M1351" s="7">
        <f t="shared" ca="1" si="274"/>
        <v>3.6658000000000004</v>
      </c>
      <c r="N1351" s="7">
        <f t="shared" ca="1" si="276"/>
        <v>6.5699999999999648E-2</v>
      </c>
      <c r="O1351" s="7">
        <f t="shared" ca="1" si="277"/>
        <v>4.3164899999999541E-3</v>
      </c>
      <c r="P1351" s="7">
        <f t="shared" ca="1" si="278"/>
        <v>6.5699999999999648E-2</v>
      </c>
      <c r="Q1351" s="25">
        <f t="shared" ca="1" si="279"/>
        <v>1.7606860511858408E-2</v>
      </c>
      <c r="R1351" s="26">
        <f t="shared" ca="1" si="275"/>
        <v>6.624806730331935E-2</v>
      </c>
      <c r="S1351" s="27">
        <f t="shared" ca="1" si="286"/>
        <v>1</v>
      </c>
    </row>
    <row r="1352" spans="5:19" x14ac:dyDescent="0.3">
      <c r="E1352" s="24">
        <f t="shared" si="280"/>
        <v>1351</v>
      </c>
      <c r="F1352" s="108">
        <v>45426</v>
      </c>
      <c r="G1352" s="109">
        <v>3.8693</v>
      </c>
      <c r="H1352" s="28">
        <f t="shared" si="281"/>
        <v>3.7315</v>
      </c>
      <c r="I1352" s="7">
        <f t="shared" si="282"/>
        <v>0.13779999999999992</v>
      </c>
      <c r="J1352" s="7">
        <f t="shared" si="283"/>
        <v>1.8988839999999979E-2</v>
      </c>
      <c r="K1352" s="7">
        <f t="shared" si="284"/>
        <v>0.13779999999999992</v>
      </c>
      <c r="L1352" s="25">
        <f t="shared" si="285"/>
        <v>3.561367689246115E-2</v>
      </c>
      <c r="M1352" s="7">
        <f t="shared" ca="1" si="274"/>
        <v>3.6854999999999998</v>
      </c>
      <c r="N1352" s="7">
        <f t="shared" ca="1" si="276"/>
        <v>0.18380000000000019</v>
      </c>
      <c r="O1352" s="7">
        <f t="shared" ca="1" si="277"/>
        <v>3.3782440000000066E-2</v>
      </c>
      <c r="P1352" s="7">
        <f t="shared" ca="1" si="278"/>
        <v>0.18380000000000019</v>
      </c>
      <c r="Q1352" s="25">
        <f t="shared" ca="1" si="279"/>
        <v>4.7502132168609358E-2</v>
      </c>
      <c r="R1352" s="26">
        <f t="shared" ca="1" si="275"/>
        <v>0.18434806730331987</v>
      </c>
      <c r="S1352" s="27">
        <f t="shared" ca="1" si="286"/>
        <v>0</v>
      </c>
    </row>
    <row r="1353" spans="5:19" x14ac:dyDescent="0.3">
      <c r="E1353" s="24">
        <f t="shared" si="280"/>
        <v>1352</v>
      </c>
      <c r="F1353" s="108">
        <v>45427</v>
      </c>
      <c r="G1353" s="109">
        <v>3.8102</v>
      </c>
      <c r="H1353" s="28">
        <f t="shared" si="281"/>
        <v>3.8693</v>
      </c>
      <c r="I1353" s="7">
        <f t="shared" si="282"/>
        <v>-5.909999999999993E-2</v>
      </c>
      <c r="J1353" s="7">
        <f t="shared" si="283"/>
        <v>3.4928099999999916E-3</v>
      </c>
      <c r="K1353" s="7">
        <f t="shared" si="284"/>
        <v>5.909999999999993E-2</v>
      </c>
      <c r="L1353" s="25">
        <f t="shared" si="285"/>
        <v>1.5510996798068324E-2</v>
      </c>
      <c r="M1353" s="7">
        <f t="shared" ca="1" si="274"/>
        <v>3.7544333333333335</v>
      </c>
      <c r="N1353" s="7">
        <f t="shared" ca="1" si="276"/>
        <v>5.576666666666652E-2</v>
      </c>
      <c r="O1353" s="7">
        <f t="shared" ca="1" si="277"/>
        <v>3.1099211111110946E-3</v>
      </c>
      <c r="P1353" s="7">
        <f t="shared" ca="1" si="278"/>
        <v>5.576666666666652E-2</v>
      </c>
      <c r="Q1353" s="25">
        <f t="shared" ca="1" si="279"/>
        <v>1.4636152083005227E-2</v>
      </c>
      <c r="R1353" s="26">
        <f t="shared" ca="1" si="275"/>
        <v>5.6314733969986222E-2</v>
      </c>
      <c r="S1353" s="27">
        <f t="shared" ca="1" si="286"/>
        <v>0</v>
      </c>
    </row>
    <row r="1354" spans="5:19" x14ac:dyDescent="0.3">
      <c r="E1354" s="24">
        <f t="shared" si="280"/>
        <v>1353</v>
      </c>
      <c r="F1354" s="108">
        <v>45428</v>
      </c>
      <c r="G1354" s="109">
        <v>3.8201000000000001</v>
      </c>
      <c r="H1354" s="28">
        <f t="shared" si="281"/>
        <v>3.8102</v>
      </c>
      <c r="I1354" s="7">
        <f t="shared" si="282"/>
        <v>9.9000000000000199E-3</v>
      </c>
      <c r="J1354" s="7">
        <f t="shared" si="283"/>
        <v>9.8010000000000398E-5</v>
      </c>
      <c r="K1354" s="7">
        <f t="shared" si="284"/>
        <v>9.9000000000000199E-3</v>
      </c>
      <c r="L1354" s="25">
        <f t="shared" si="285"/>
        <v>2.5915551948901914E-3</v>
      </c>
      <c r="M1354" s="7">
        <f t="shared" ca="1" si="274"/>
        <v>3.8036666666666665</v>
      </c>
      <c r="N1354" s="7">
        <f t="shared" ca="1" si="276"/>
        <v>1.6433333333333522E-2</v>
      </c>
      <c r="O1354" s="7">
        <f t="shared" ca="1" si="277"/>
        <v>2.7005444444445063E-4</v>
      </c>
      <c r="P1354" s="7">
        <f t="shared" ca="1" si="278"/>
        <v>1.6433333333333522E-2</v>
      </c>
      <c r="Q1354" s="25">
        <f t="shared" ca="1" si="279"/>
        <v>4.3018071080164191E-3</v>
      </c>
      <c r="R1354" s="26">
        <f t="shared" ca="1" si="275"/>
        <v>1.6981400636653224E-2</v>
      </c>
      <c r="S1354" s="27">
        <f t="shared" ca="1" si="286"/>
        <v>0</v>
      </c>
    </row>
    <row r="1355" spans="5:19" x14ac:dyDescent="0.3">
      <c r="E1355" s="24">
        <f t="shared" si="280"/>
        <v>1354</v>
      </c>
      <c r="F1355" s="108">
        <v>45429</v>
      </c>
      <c r="G1355" s="109">
        <v>3.8496000000000001</v>
      </c>
      <c r="H1355" s="28">
        <f t="shared" si="281"/>
        <v>3.8201000000000001</v>
      </c>
      <c r="I1355" s="7">
        <f t="shared" si="282"/>
        <v>2.9500000000000082E-2</v>
      </c>
      <c r="J1355" s="7">
        <f t="shared" si="283"/>
        <v>8.7025000000000481E-4</v>
      </c>
      <c r="K1355" s="7">
        <f t="shared" si="284"/>
        <v>2.9500000000000082E-2</v>
      </c>
      <c r="L1355" s="25">
        <f t="shared" si="285"/>
        <v>7.6631338320864717E-3</v>
      </c>
      <c r="M1355" s="7">
        <f t="shared" ca="1" si="274"/>
        <v>3.8332000000000002</v>
      </c>
      <c r="N1355" s="7">
        <f t="shared" ca="1" si="276"/>
        <v>1.639999999999997E-2</v>
      </c>
      <c r="O1355" s="7">
        <f t="shared" ca="1" si="277"/>
        <v>2.6895999999999902E-4</v>
      </c>
      <c r="P1355" s="7">
        <f t="shared" ca="1" si="278"/>
        <v>1.639999999999997E-2</v>
      </c>
      <c r="Q1355" s="25">
        <f t="shared" ca="1" si="279"/>
        <v>4.2601828761429676E-3</v>
      </c>
      <c r="R1355" s="26">
        <f t="shared" ca="1" si="275"/>
        <v>1.6948067303319672E-2</v>
      </c>
      <c r="S1355" s="27">
        <f t="shared" ca="1" si="286"/>
        <v>0</v>
      </c>
    </row>
    <row r="1356" spans="5:19" x14ac:dyDescent="0.3">
      <c r="E1356" s="24">
        <f t="shared" si="280"/>
        <v>1355</v>
      </c>
      <c r="F1356" s="108">
        <v>45432</v>
      </c>
      <c r="G1356" s="109">
        <v>3.7511999999999999</v>
      </c>
      <c r="H1356" s="28">
        <f t="shared" si="281"/>
        <v>3.8496000000000001</v>
      </c>
      <c r="I1356" s="7">
        <f t="shared" si="282"/>
        <v>-9.8400000000000265E-2</v>
      </c>
      <c r="J1356" s="7">
        <f t="shared" si="283"/>
        <v>9.6825600000000518E-3</v>
      </c>
      <c r="K1356" s="7">
        <f t="shared" si="284"/>
        <v>9.8400000000000265E-2</v>
      </c>
      <c r="L1356" s="25">
        <f t="shared" si="285"/>
        <v>2.6231605886116515E-2</v>
      </c>
      <c r="M1356" s="7">
        <f t="shared" ca="1" si="274"/>
        <v>3.8266333333333336</v>
      </c>
      <c r="N1356" s="7">
        <f t="shared" ca="1" si="276"/>
        <v>-7.5433333333333685E-2</v>
      </c>
      <c r="O1356" s="7">
        <f t="shared" ca="1" si="277"/>
        <v>5.6901877777778311E-3</v>
      </c>
      <c r="P1356" s="7">
        <f t="shared" ca="1" si="278"/>
        <v>7.5433333333333685E-2</v>
      </c>
      <c r="Q1356" s="25">
        <f t="shared" ca="1" si="279"/>
        <v>2.0109120636951826E-2</v>
      </c>
      <c r="R1356" s="26">
        <f t="shared" ca="1" si="275"/>
        <v>-7.4885266030013983E-2</v>
      </c>
      <c r="S1356" s="27">
        <f t="shared" ca="1" si="286"/>
        <v>1</v>
      </c>
    </row>
    <row r="1357" spans="5:19" x14ac:dyDescent="0.3">
      <c r="E1357" s="24">
        <f t="shared" si="280"/>
        <v>1356</v>
      </c>
      <c r="F1357" s="108">
        <v>45433</v>
      </c>
      <c r="G1357" s="109">
        <v>3.7806999999999999</v>
      </c>
      <c r="H1357" s="28">
        <f t="shared" si="281"/>
        <v>3.7511999999999999</v>
      </c>
      <c r="I1357" s="7">
        <f t="shared" si="282"/>
        <v>2.9500000000000082E-2</v>
      </c>
      <c r="J1357" s="7">
        <f t="shared" si="283"/>
        <v>8.7025000000000481E-4</v>
      </c>
      <c r="K1357" s="7">
        <f t="shared" si="284"/>
        <v>2.9500000000000082E-2</v>
      </c>
      <c r="L1357" s="25">
        <f t="shared" si="285"/>
        <v>7.8027878435210632E-3</v>
      </c>
      <c r="M1357" s="7">
        <f t="shared" ca="1" si="274"/>
        <v>3.8069666666666664</v>
      </c>
      <c r="N1357" s="7">
        <f t="shared" ca="1" si="276"/>
        <v>-2.6266666666666438E-2</v>
      </c>
      <c r="O1357" s="7">
        <f t="shared" ca="1" si="277"/>
        <v>6.8993777777776575E-4</v>
      </c>
      <c r="P1357" s="7">
        <f t="shared" ca="1" si="278"/>
        <v>2.6266666666666438E-2</v>
      </c>
      <c r="Q1357" s="25">
        <f t="shared" ca="1" si="279"/>
        <v>6.9475670290333642E-3</v>
      </c>
      <c r="R1357" s="26">
        <f t="shared" ca="1" si="275"/>
        <v>-2.5718599363346736E-2</v>
      </c>
      <c r="S1357" s="27">
        <f t="shared" ca="1" si="286"/>
        <v>0</v>
      </c>
    </row>
    <row r="1358" spans="5:19" x14ac:dyDescent="0.3">
      <c r="E1358" s="24">
        <f t="shared" si="280"/>
        <v>1357</v>
      </c>
      <c r="F1358" s="108">
        <v>45434</v>
      </c>
      <c r="G1358" s="109">
        <v>3.8889999999999998</v>
      </c>
      <c r="H1358" s="28">
        <f t="shared" si="281"/>
        <v>3.7806999999999999</v>
      </c>
      <c r="I1358" s="7">
        <f t="shared" si="282"/>
        <v>0.10829999999999984</v>
      </c>
      <c r="J1358" s="7">
        <f t="shared" si="283"/>
        <v>1.1728889999999966E-2</v>
      </c>
      <c r="K1358" s="7">
        <f t="shared" si="284"/>
        <v>0.10829999999999984</v>
      </c>
      <c r="L1358" s="25">
        <f t="shared" si="285"/>
        <v>2.7847775777834878E-2</v>
      </c>
      <c r="M1358" s="7">
        <f t="shared" ca="1" si="274"/>
        <v>3.7938333333333332</v>
      </c>
      <c r="N1358" s="7">
        <f t="shared" ca="1" si="276"/>
        <v>9.5166666666666622E-2</v>
      </c>
      <c r="O1358" s="7">
        <f t="shared" ca="1" si="277"/>
        <v>9.0566944444444367E-3</v>
      </c>
      <c r="P1358" s="7">
        <f t="shared" ca="1" si="278"/>
        <v>9.5166666666666622E-2</v>
      </c>
      <c r="Q1358" s="25">
        <f t="shared" ca="1" si="279"/>
        <v>2.4470729407731196E-2</v>
      </c>
      <c r="R1358" s="26">
        <f t="shared" ca="1" si="275"/>
        <v>9.5714733969986324E-2</v>
      </c>
      <c r="S1358" s="27">
        <f t="shared" ca="1" si="286"/>
        <v>1</v>
      </c>
    </row>
    <row r="1359" spans="5:19" x14ac:dyDescent="0.3">
      <c r="E1359" s="24">
        <f t="shared" si="280"/>
        <v>1358</v>
      </c>
      <c r="F1359" s="108">
        <v>45435</v>
      </c>
      <c r="G1359" s="109">
        <v>3.7905000000000002</v>
      </c>
      <c r="H1359" s="28">
        <f t="shared" si="281"/>
        <v>3.8889999999999998</v>
      </c>
      <c r="I1359" s="7">
        <f t="shared" si="282"/>
        <v>-9.8499999999999588E-2</v>
      </c>
      <c r="J1359" s="7">
        <f t="shared" si="283"/>
        <v>9.7022499999999193E-3</v>
      </c>
      <c r="K1359" s="7">
        <f t="shared" si="284"/>
        <v>9.8499999999999588E-2</v>
      </c>
      <c r="L1359" s="25">
        <f t="shared" si="285"/>
        <v>2.5986017675768257E-2</v>
      </c>
      <c r="M1359" s="7">
        <f t="shared" ca="1" si="274"/>
        <v>3.8069666666666664</v>
      </c>
      <c r="N1359" s="7">
        <f t="shared" ca="1" si="276"/>
        <v>-1.6466666666666185E-2</v>
      </c>
      <c r="O1359" s="7">
        <f t="shared" ca="1" si="277"/>
        <v>2.7115111111109528E-4</v>
      </c>
      <c r="P1359" s="7">
        <f t="shared" ca="1" si="278"/>
        <v>1.6466666666666185E-2</v>
      </c>
      <c r="Q1359" s="25">
        <f t="shared" ca="1" si="279"/>
        <v>4.3441938178779014E-3</v>
      </c>
      <c r="R1359" s="26">
        <f t="shared" ca="1" si="275"/>
        <v>-1.5918599363346483E-2</v>
      </c>
      <c r="S1359" s="27">
        <f t="shared" ca="1" si="286"/>
        <v>1</v>
      </c>
    </row>
    <row r="1360" spans="5:19" x14ac:dyDescent="0.3">
      <c r="E1360" s="24">
        <f t="shared" si="280"/>
        <v>1359</v>
      </c>
      <c r="F1360" s="108">
        <v>45436</v>
      </c>
      <c r="G1360" s="109">
        <v>3.7905000000000002</v>
      </c>
      <c r="H1360" s="28">
        <f t="shared" si="281"/>
        <v>3.7905000000000002</v>
      </c>
      <c r="I1360" s="7">
        <f t="shared" si="282"/>
        <v>0</v>
      </c>
      <c r="J1360" s="7">
        <f t="shared" si="283"/>
        <v>0</v>
      </c>
      <c r="K1360" s="7">
        <f t="shared" si="284"/>
        <v>0</v>
      </c>
      <c r="L1360" s="25">
        <f t="shared" si="285"/>
        <v>0</v>
      </c>
      <c r="M1360" s="7">
        <f t="shared" ca="1" si="274"/>
        <v>3.8200666666666669</v>
      </c>
      <c r="N1360" s="7">
        <f t="shared" ca="1" si="276"/>
        <v>-2.9566666666666741E-2</v>
      </c>
      <c r="O1360" s="7">
        <f t="shared" ca="1" si="277"/>
        <v>8.7418777777778219E-4</v>
      </c>
      <c r="P1360" s="7">
        <f t="shared" ca="1" si="278"/>
        <v>2.9566666666666741E-2</v>
      </c>
      <c r="Q1360" s="25">
        <f t="shared" ca="1" si="279"/>
        <v>7.8002022600360743E-3</v>
      </c>
      <c r="R1360" s="26">
        <f t="shared" ca="1" si="275"/>
        <v>-2.9018599363347039E-2</v>
      </c>
      <c r="S1360" s="27">
        <f t="shared" ca="1" si="286"/>
        <v>0</v>
      </c>
    </row>
    <row r="1361" spans="5:19" x14ac:dyDescent="0.3">
      <c r="E1361" s="24">
        <f t="shared" si="280"/>
        <v>1360</v>
      </c>
      <c r="F1361" s="108">
        <v>45440</v>
      </c>
      <c r="G1361" s="109">
        <v>3.8102</v>
      </c>
      <c r="H1361" s="28">
        <f t="shared" si="281"/>
        <v>3.7905000000000002</v>
      </c>
      <c r="I1361" s="7">
        <f t="shared" si="282"/>
        <v>1.9699999999999829E-2</v>
      </c>
      <c r="J1361" s="7">
        <f t="shared" si="283"/>
        <v>3.8808999999999323E-4</v>
      </c>
      <c r="K1361" s="7">
        <f t="shared" si="284"/>
        <v>1.9699999999999829E-2</v>
      </c>
      <c r="L1361" s="25">
        <f t="shared" si="285"/>
        <v>5.1703322660227357E-3</v>
      </c>
      <c r="M1361" s="7">
        <f t="shared" ca="1" si="274"/>
        <v>3.8233333333333337</v>
      </c>
      <c r="N1361" s="7">
        <f t="shared" ca="1" si="276"/>
        <v>-1.3133333333333663E-2</v>
      </c>
      <c r="O1361" s="7">
        <f t="shared" ca="1" si="277"/>
        <v>1.7248444444445312E-4</v>
      </c>
      <c r="P1361" s="7">
        <f t="shared" ca="1" si="278"/>
        <v>1.3133333333333663E-2</v>
      </c>
      <c r="Q1361" s="25">
        <f t="shared" ca="1" si="279"/>
        <v>3.4468881773486071E-3</v>
      </c>
      <c r="R1361" s="26">
        <f t="shared" ca="1" si="275"/>
        <v>-1.2585266030013963E-2</v>
      </c>
      <c r="S1361" s="27">
        <f t="shared" ca="1" si="286"/>
        <v>0</v>
      </c>
    </row>
    <row r="1362" spans="5:19" x14ac:dyDescent="0.3">
      <c r="E1362" s="24">
        <f t="shared" si="280"/>
        <v>1361</v>
      </c>
      <c r="F1362" s="108">
        <v>45441</v>
      </c>
      <c r="G1362" s="109">
        <v>3.7019000000000002</v>
      </c>
      <c r="H1362" s="28">
        <f t="shared" si="281"/>
        <v>3.8102</v>
      </c>
      <c r="I1362" s="7">
        <f t="shared" si="282"/>
        <v>-0.10829999999999984</v>
      </c>
      <c r="J1362" s="7">
        <f t="shared" si="283"/>
        <v>1.1728889999999966E-2</v>
      </c>
      <c r="K1362" s="7">
        <f t="shared" si="284"/>
        <v>0.10829999999999984</v>
      </c>
      <c r="L1362" s="25">
        <f t="shared" si="285"/>
        <v>2.9255247305437704E-2</v>
      </c>
      <c r="M1362" s="7">
        <f t="shared" ca="1" si="274"/>
        <v>3.7970666666666673</v>
      </c>
      <c r="N1362" s="7">
        <f t="shared" ca="1" si="276"/>
        <v>-9.5166666666667066E-2</v>
      </c>
      <c r="O1362" s="7">
        <f t="shared" ca="1" si="277"/>
        <v>9.0566944444445199E-3</v>
      </c>
      <c r="P1362" s="7">
        <f t="shared" ca="1" si="278"/>
        <v>9.5166666666667066E-2</v>
      </c>
      <c r="Q1362" s="25">
        <f t="shared" ca="1" si="279"/>
        <v>2.5707519562026812E-2</v>
      </c>
      <c r="R1362" s="26">
        <f t="shared" ca="1" si="275"/>
        <v>-9.4618599363347364E-2</v>
      </c>
      <c r="S1362" s="27">
        <f t="shared" ca="1" si="286"/>
        <v>0</v>
      </c>
    </row>
    <row r="1363" spans="5:19" x14ac:dyDescent="0.3">
      <c r="E1363" s="24">
        <f t="shared" si="280"/>
        <v>1362</v>
      </c>
      <c r="F1363" s="108">
        <v>45442</v>
      </c>
      <c r="G1363" s="109">
        <v>3.7905000000000002</v>
      </c>
      <c r="H1363" s="28">
        <f t="shared" si="281"/>
        <v>3.7019000000000002</v>
      </c>
      <c r="I1363" s="7">
        <f t="shared" si="282"/>
        <v>8.8600000000000012E-2</v>
      </c>
      <c r="J1363" s="7">
        <f t="shared" si="283"/>
        <v>7.8499600000000013E-3</v>
      </c>
      <c r="K1363" s="7">
        <f t="shared" si="284"/>
        <v>8.8600000000000012E-2</v>
      </c>
      <c r="L1363" s="25">
        <f t="shared" si="285"/>
        <v>2.3374225036274898E-2</v>
      </c>
      <c r="M1363" s="7">
        <f t="shared" ca="1" si="274"/>
        <v>3.7675333333333332</v>
      </c>
      <c r="N1363" s="7">
        <f t="shared" ca="1" si="276"/>
        <v>2.2966666666667024E-2</v>
      </c>
      <c r="O1363" s="7">
        <f t="shared" ca="1" si="277"/>
        <v>5.2746777777779421E-4</v>
      </c>
      <c r="P1363" s="7">
        <f t="shared" ca="1" si="278"/>
        <v>2.2966666666667024E-2</v>
      </c>
      <c r="Q1363" s="25">
        <f t="shared" ca="1" si="279"/>
        <v>6.059007167040502E-3</v>
      </c>
      <c r="R1363" s="26">
        <f t="shared" ca="1" si="275"/>
        <v>2.3514733969986726E-2</v>
      </c>
      <c r="S1363" s="27">
        <f t="shared" ca="1" si="286"/>
        <v>1</v>
      </c>
    </row>
    <row r="1364" spans="5:19" x14ac:dyDescent="0.3">
      <c r="E1364" s="24">
        <f t="shared" si="280"/>
        <v>1363</v>
      </c>
      <c r="F1364" s="108">
        <v>45443</v>
      </c>
      <c r="G1364" s="109">
        <v>3.8397999999999999</v>
      </c>
      <c r="H1364" s="28">
        <f t="shared" si="281"/>
        <v>3.7905000000000002</v>
      </c>
      <c r="I1364" s="7">
        <f t="shared" si="282"/>
        <v>4.9299999999999677E-2</v>
      </c>
      <c r="J1364" s="7">
        <f t="shared" si="283"/>
        <v>2.4304899999999683E-3</v>
      </c>
      <c r="K1364" s="7">
        <f t="shared" si="284"/>
        <v>4.9299999999999677E-2</v>
      </c>
      <c r="L1364" s="25">
        <f t="shared" si="285"/>
        <v>1.2839210375540309E-2</v>
      </c>
      <c r="M1364" s="7">
        <f t="shared" ca="1" si="274"/>
        <v>3.7675333333333332</v>
      </c>
      <c r="N1364" s="7">
        <f t="shared" ca="1" si="276"/>
        <v>7.2266666666666701E-2</v>
      </c>
      <c r="O1364" s="7">
        <f t="shared" ca="1" si="277"/>
        <v>5.2224711111111162E-3</v>
      </c>
      <c r="P1364" s="7">
        <f t="shared" ca="1" si="278"/>
        <v>7.2266666666666701E-2</v>
      </c>
      <c r="Q1364" s="25">
        <f t="shared" ca="1" si="279"/>
        <v>1.8820424674896273E-2</v>
      </c>
      <c r="R1364" s="26">
        <f t="shared" ca="1" si="275"/>
        <v>7.2814733969986403E-2</v>
      </c>
      <c r="S1364" s="27">
        <f t="shared" ca="1" si="286"/>
        <v>0</v>
      </c>
    </row>
    <row r="1365" spans="5:19" x14ac:dyDescent="0.3">
      <c r="E1365" s="24">
        <f t="shared" si="280"/>
        <v>1364</v>
      </c>
      <c r="F1365" s="108">
        <v>45446</v>
      </c>
      <c r="G1365" s="109">
        <v>3.8889999999999998</v>
      </c>
      <c r="H1365" s="28">
        <f t="shared" si="281"/>
        <v>3.8397999999999999</v>
      </c>
      <c r="I1365" s="7">
        <f t="shared" si="282"/>
        <v>4.919999999999991E-2</v>
      </c>
      <c r="J1365" s="7">
        <f t="shared" si="283"/>
        <v>2.4206399999999913E-3</v>
      </c>
      <c r="K1365" s="7">
        <f t="shared" si="284"/>
        <v>4.919999999999991E-2</v>
      </c>
      <c r="L1365" s="25">
        <f t="shared" si="285"/>
        <v>1.2651067112368197E-2</v>
      </c>
      <c r="M1365" s="7">
        <f t="shared" ca="1" si="274"/>
        <v>3.7774000000000001</v>
      </c>
      <c r="N1365" s="7">
        <f t="shared" ca="1" si="276"/>
        <v>0.1115999999999997</v>
      </c>
      <c r="O1365" s="7">
        <f t="shared" ca="1" si="277"/>
        <v>1.2454559999999932E-2</v>
      </c>
      <c r="P1365" s="7">
        <f t="shared" ca="1" si="278"/>
        <v>0.1115999999999997</v>
      </c>
      <c r="Q1365" s="25">
        <f t="shared" ca="1" si="279"/>
        <v>2.8696322962201003E-2</v>
      </c>
      <c r="R1365" s="26">
        <f t="shared" ca="1" si="275"/>
        <v>0.1121480673033194</v>
      </c>
      <c r="S1365" s="27">
        <f t="shared" ca="1" si="286"/>
        <v>0</v>
      </c>
    </row>
    <row r="1366" spans="5:19" x14ac:dyDescent="0.3">
      <c r="E1366" s="24">
        <f t="shared" si="280"/>
        <v>1365</v>
      </c>
      <c r="F1366" s="108">
        <v>45447</v>
      </c>
      <c r="G1366" s="109">
        <v>3.8791000000000002</v>
      </c>
      <c r="H1366" s="28">
        <f t="shared" si="281"/>
        <v>3.8889999999999998</v>
      </c>
      <c r="I1366" s="7">
        <f t="shared" si="282"/>
        <v>-9.8999999999995758E-3</v>
      </c>
      <c r="J1366" s="7">
        <f t="shared" si="283"/>
        <v>9.8009999999991603E-5</v>
      </c>
      <c r="K1366" s="7">
        <f t="shared" si="284"/>
        <v>9.8999999999995758E-3</v>
      </c>
      <c r="L1366" s="25">
        <f t="shared" si="285"/>
        <v>2.5521383826144143E-3</v>
      </c>
      <c r="M1366" s="7">
        <f t="shared" ca="1" si="274"/>
        <v>3.8397666666666663</v>
      </c>
      <c r="N1366" s="7">
        <f t="shared" ca="1" si="276"/>
        <v>3.9333333333333886E-2</v>
      </c>
      <c r="O1366" s="7">
        <f t="shared" ca="1" si="277"/>
        <v>1.5471111111111547E-3</v>
      </c>
      <c r="P1366" s="7">
        <f t="shared" ca="1" si="278"/>
        <v>3.9333333333333886E-2</v>
      </c>
      <c r="Q1366" s="25">
        <f t="shared" ca="1" si="279"/>
        <v>1.0139809062239664E-2</v>
      </c>
      <c r="R1366" s="26">
        <f t="shared" ca="1" si="275"/>
        <v>3.9881400636653588E-2</v>
      </c>
      <c r="S1366" s="27">
        <f t="shared" ca="1" si="286"/>
        <v>0</v>
      </c>
    </row>
    <row r="1367" spans="5:19" x14ac:dyDescent="0.3">
      <c r="E1367" s="24">
        <f t="shared" si="280"/>
        <v>1366</v>
      </c>
      <c r="F1367" s="108">
        <v>45448</v>
      </c>
      <c r="G1367" s="109">
        <v>3.9184999999999999</v>
      </c>
      <c r="H1367" s="28">
        <f t="shared" si="281"/>
        <v>3.8791000000000002</v>
      </c>
      <c r="I1367" s="7">
        <f t="shared" si="282"/>
        <v>3.9399999999999658E-2</v>
      </c>
      <c r="J1367" s="7">
        <f t="shared" si="283"/>
        <v>1.5523599999999729E-3</v>
      </c>
      <c r="K1367" s="7">
        <f t="shared" si="284"/>
        <v>3.9399999999999658E-2</v>
      </c>
      <c r="L1367" s="25">
        <f t="shared" si="285"/>
        <v>1.0054867934158392E-2</v>
      </c>
      <c r="M1367" s="7">
        <f t="shared" ca="1" si="274"/>
        <v>3.8693000000000004</v>
      </c>
      <c r="N1367" s="7">
        <f t="shared" ca="1" si="276"/>
        <v>4.9199999999999466E-2</v>
      </c>
      <c r="O1367" s="7">
        <f t="shared" ca="1" si="277"/>
        <v>2.4206399999999475E-3</v>
      </c>
      <c r="P1367" s="7">
        <f t="shared" ca="1" si="278"/>
        <v>4.9199999999999466E-2</v>
      </c>
      <c r="Q1367" s="25">
        <f t="shared" ca="1" si="279"/>
        <v>1.2555824933009944E-2</v>
      </c>
      <c r="R1367" s="26">
        <f t="shared" ca="1" si="275"/>
        <v>4.9748067303319168E-2</v>
      </c>
      <c r="S1367" s="27">
        <f t="shared" ca="1" si="286"/>
        <v>0</v>
      </c>
    </row>
    <row r="1368" spans="5:19" x14ac:dyDescent="0.3">
      <c r="E1368" s="24">
        <f t="shared" si="280"/>
        <v>1367</v>
      </c>
      <c r="F1368" s="108">
        <v>45449</v>
      </c>
      <c r="G1368" s="109">
        <v>3.8889999999999998</v>
      </c>
      <c r="H1368" s="28">
        <f t="shared" si="281"/>
        <v>3.9184999999999999</v>
      </c>
      <c r="I1368" s="7">
        <f t="shared" si="282"/>
        <v>-2.9500000000000082E-2</v>
      </c>
      <c r="J1368" s="7">
        <f t="shared" si="283"/>
        <v>8.7025000000000481E-4</v>
      </c>
      <c r="K1368" s="7">
        <f t="shared" si="284"/>
        <v>2.9500000000000082E-2</v>
      </c>
      <c r="L1368" s="25">
        <f t="shared" si="285"/>
        <v>7.5854975572126728E-3</v>
      </c>
      <c r="M1368" s="7">
        <f t="shared" ca="1" si="274"/>
        <v>3.8955333333333333</v>
      </c>
      <c r="N1368" s="7">
        <f t="shared" ca="1" si="276"/>
        <v>-6.533333333333502E-3</v>
      </c>
      <c r="O1368" s="7">
        <f t="shared" ca="1" si="277"/>
        <v>4.2684444444446645E-5</v>
      </c>
      <c r="P1368" s="7">
        <f t="shared" ca="1" si="278"/>
        <v>6.533333333333502E-3</v>
      </c>
      <c r="Q1368" s="25">
        <f t="shared" ca="1" si="279"/>
        <v>1.6799520013714329E-3</v>
      </c>
      <c r="R1368" s="26">
        <f t="shared" ca="1" si="275"/>
        <v>-5.9852660300138017E-3</v>
      </c>
      <c r="S1368" s="27">
        <f t="shared" ca="1" si="286"/>
        <v>1</v>
      </c>
    </row>
    <row r="1369" spans="5:19" x14ac:dyDescent="0.3">
      <c r="E1369" s="24">
        <f t="shared" si="280"/>
        <v>1368</v>
      </c>
      <c r="F1369" s="108">
        <v>45450</v>
      </c>
      <c r="G1369" s="109">
        <v>3.8496000000000001</v>
      </c>
      <c r="H1369" s="28">
        <f t="shared" si="281"/>
        <v>3.8889999999999998</v>
      </c>
      <c r="I1369" s="7">
        <f t="shared" si="282"/>
        <v>-3.9399999999999658E-2</v>
      </c>
      <c r="J1369" s="7">
        <f t="shared" si="283"/>
        <v>1.5523599999999729E-3</v>
      </c>
      <c r="K1369" s="7">
        <f t="shared" si="284"/>
        <v>3.9399999999999658E-2</v>
      </c>
      <c r="L1369" s="25">
        <f t="shared" si="285"/>
        <v>1.0234829592684866E-2</v>
      </c>
      <c r="M1369" s="7">
        <f t="shared" ca="1" si="274"/>
        <v>3.8955333333333333</v>
      </c>
      <c r="N1369" s="7">
        <f t="shared" ca="1" si="276"/>
        <v>-4.5933333333333159E-2</v>
      </c>
      <c r="O1369" s="7">
        <f t="shared" ca="1" si="277"/>
        <v>2.1098711111110953E-3</v>
      </c>
      <c r="P1369" s="7">
        <f t="shared" ca="1" si="278"/>
        <v>4.5933333333333159E-2</v>
      </c>
      <c r="Q1369" s="25">
        <f t="shared" ca="1" si="279"/>
        <v>1.1931975616514224E-2</v>
      </c>
      <c r="R1369" s="26">
        <f t="shared" ca="1" si="275"/>
        <v>-4.5385266030013457E-2</v>
      </c>
      <c r="S1369" s="27">
        <f t="shared" ca="1" si="286"/>
        <v>0</v>
      </c>
    </row>
    <row r="1370" spans="5:19" x14ac:dyDescent="0.3">
      <c r="E1370" s="24">
        <f t="shared" si="280"/>
        <v>1369</v>
      </c>
      <c r="F1370" s="108">
        <v>45453</v>
      </c>
      <c r="G1370" s="109">
        <v>3.7806999999999999</v>
      </c>
      <c r="H1370" s="28">
        <f t="shared" si="281"/>
        <v>3.8496000000000001</v>
      </c>
      <c r="I1370" s="7">
        <f t="shared" si="282"/>
        <v>-6.8900000000000183E-2</v>
      </c>
      <c r="J1370" s="7">
        <f t="shared" si="283"/>
        <v>4.7472100000000251E-3</v>
      </c>
      <c r="K1370" s="7">
        <f t="shared" si="284"/>
        <v>6.8900000000000183E-2</v>
      </c>
      <c r="L1370" s="25">
        <f t="shared" si="285"/>
        <v>1.8224138387071227E-2</v>
      </c>
      <c r="M1370" s="7">
        <f t="shared" ca="1" si="274"/>
        <v>3.8856999999999999</v>
      </c>
      <c r="N1370" s="7">
        <f t="shared" ca="1" si="276"/>
        <v>-0.10499999999999998</v>
      </c>
      <c r="O1370" s="7">
        <f t="shared" ca="1" si="277"/>
        <v>1.1024999999999997E-2</v>
      </c>
      <c r="P1370" s="7">
        <f t="shared" ca="1" si="278"/>
        <v>0.10499999999999998</v>
      </c>
      <c r="Q1370" s="25">
        <f t="shared" ca="1" si="279"/>
        <v>2.7772634697278278E-2</v>
      </c>
      <c r="R1370" s="26">
        <f t="shared" ca="1" si="275"/>
        <v>-0.10445193269668028</v>
      </c>
      <c r="S1370" s="27">
        <f t="shared" ca="1" si="286"/>
        <v>0</v>
      </c>
    </row>
    <row r="1371" spans="5:19" x14ac:dyDescent="0.3">
      <c r="E1371" s="24">
        <f t="shared" si="280"/>
        <v>1370</v>
      </c>
      <c r="F1371" s="108">
        <v>45454</v>
      </c>
      <c r="G1371" s="109">
        <v>3.7412999999999998</v>
      </c>
      <c r="H1371" s="28">
        <f t="shared" si="281"/>
        <v>3.7806999999999999</v>
      </c>
      <c r="I1371" s="7">
        <f t="shared" si="282"/>
        <v>-3.9400000000000102E-2</v>
      </c>
      <c r="J1371" s="7">
        <f t="shared" si="283"/>
        <v>1.552360000000008E-3</v>
      </c>
      <c r="K1371" s="7">
        <f t="shared" si="284"/>
        <v>3.9400000000000102E-2</v>
      </c>
      <c r="L1371" s="25">
        <f t="shared" si="285"/>
        <v>1.0531098815919628E-2</v>
      </c>
      <c r="M1371" s="7">
        <f t="shared" ca="1" si="274"/>
        <v>3.8397666666666663</v>
      </c>
      <c r="N1371" s="7">
        <f t="shared" ca="1" si="276"/>
        <v>-9.846666666666648E-2</v>
      </c>
      <c r="O1371" s="7">
        <f t="shared" ca="1" si="277"/>
        <v>9.6956844444444079E-3</v>
      </c>
      <c r="P1371" s="7">
        <f t="shared" ca="1" si="278"/>
        <v>9.846666666666648E-2</v>
      </c>
      <c r="Q1371" s="25">
        <f t="shared" ca="1" si="279"/>
        <v>2.6318837480733031E-2</v>
      </c>
      <c r="R1371" s="26">
        <f t="shared" ca="1" si="275"/>
        <v>-9.7918599363346778E-2</v>
      </c>
      <c r="S1371" s="27">
        <f t="shared" ca="1" si="286"/>
        <v>0</v>
      </c>
    </row>
    <row r="1372" spans="5:19" x14ac:dyDescent="0.3">
      <c r="E1372" s="24">
        <f t="shared" si="280"/>
        <v>1371</v>
      </c>
      <c r="F1372" s="108">
        <v>45455</v>
      </c>
      <c r="G1372" s="109">
        <v>3.7511999999999999</v>
      </c>
      <c r="H1372" s="28">
        <f t="shared" si="281"/>
        <v>3.7412999999999998</v>
      </c>
      <c r="I1372" s="7">
        <f t="shared" si="282"/>
        <v>9.9000000000000199E-3</v>
      </c>
      <c r="J1372" s="7">
        <f t="shared" si="283"/>
        <v>9.8010000000000398E-5</v>
      </c>
      <c r="K1372" s="7">
        <f t="shared" si="284"/>
        <v>9.9000000000000199E-3</v>
      </c>
      <c r="L1372" s="25">
        <f t="shared" si="285"/>
        <v>2.6391554702495258E-3</v>
      </c>
      <c r="M1372" s="7">
        <f t="shared" ca="1" si="274"/>
        <v>3.7905333333333338</v>
      </c>
      <c r="N1372" s="7">
        <f t="shared" ca="1" si="276"/>
        <v>-3.9333333333333886E-2</v>
      </c>
      <c r="O1372" s="7">
        <f t="shared" ca="1" si="277"/>
        <v>1.5471111111111547E-3</v>
      </c>
      <c r="P1372" s="7">
        <f t="shared" ca="1" si="278"/>
        <v>3.9333333333333886E-2</v>
      </c>
      <c r="Q1372" s="25">
        <f t="shared" ca="1" si="279"/>
        <v>1.0485533518163224E-2</v>
      </c>
      <c r="R1372" s="26">
        <f t="shared" ca="1" si="275"/>
        <v>-3.8785266030014184E-2</v>
      </c>
      <c r="S1372" s="27">
        <f t="shared" ca="1" si="286"/>
        <v>0</v>
      </c>
    </row>
    <row r="1373" spans="5:19" x14ac:dyDescent="0.3">
      <c r="E1373" s="24">
        <f t="shared" si="280"/>
        <v>1372</v>
      </c>
      <c r="F1373" s="108">
        <v>45456</v>
      </c>
      <c r="G1373" s="109">
        <v>3.6526999999999998</v>
      </c>
      <c r="H1373" s="28">
        <f t="shared" si="281"/>
        <v>3.7511999999999999</v>
      </c>
      <c r="I1373" s="7">
        <f t="shared" si="282"/>
        <v>-9.8500000000000032E-2</v>
      </c>
      <c r="J1373" s="7">
        <f t="shared" si="283"/>
        <v>9.702250000000006E-3</v>
      </c>
      <c r="K1373" s="7">
        <f t="shared" si="284"/>
        <v>9.8500000000000032E-2</v>
      </c>
      <c r="L1373" s="25">
        <f t="shared" si="285"/>
        <v>2.6966353656199534E-2</v>
      </c>
      <c r="M1373" s="7">
        <f t="shared" ca="1" si="274"/>
        <v>3.7577333333333329</v>
      </c>
      <c r="N1373" s="7">
        <f t="shared" ca="1" si="276"/>
        <v>-0.10503333333333309</v>
      </c>
      <c r="O1373" s="7">
        <f t="shared" ca="1" si="277"/>
        <v>1.1032001111111059E-2</v>
      </c>
      <c r="P1373" s="7">
        <f t="shared" ca="1" si="278"/>
        <v>0.10503333333333309</v>
      </c>
      <c r="Q1373" s="25">
        <f t="shared" ca="1" si="279"/>
        <v>2.8754984897016753E-2</v>
      </c>
      <c r="R1373" s="26">
        <f t="shared" ca="1" si="275"/>
        <v>-0.10448526603001339</v>
      </c>
      <c r="S1373" s="27">
        <f t="shared" ca="1" si="286"/>
        <v>0</v>
      </c>
    </row>
    <row r="1374" spans="5:19" x14ac:dyDescent="0.3">
      <c r="E1374" s="24">
        <f t="shared" si="280"/>
        <v>1373</v>
      </c>
      <c r="F1374" s="108">
        <v>45457</v>
      </c>
      <c r="G1374" s="109">
        <v>3.5640999999999998</v>
      </c>
      <c r="H1374" s="28">
        <f t="shared" si="281"/>
        <v>3.6526999999999998</v>
      </c>
      <c r="I1374" s="7">
        <f t="shared" si="282"/>
        <v>-8.8600000000000012E-2</v>
      </c>
      <c r="J1374" s="7">
        <f t="shared" si="283"/>
        <v>7.8499600000000013E-3</v>
      </c>
      <c r="K1374" s="7">
        <f t="shared" si="284"/>
        <v>8.8600000000000012E-2</v>
      </c>
      <c r="L1374" s="25">
        <f t="shared" si="285"/>
        <v>2.4859010689935752E-2</v>
      </c>
      <c r="M1374" s="7">
        <f t="shared" ca="1" si="274"/>
        <v>3.7150666666666665</v>
      </c>
      <c r="N1374" s="7">
        <f t="shared" ca="1" si="276"/>
        <v>-0.15096666666666669</v>
      </c>
      <c r="O1374" s="7">
        <f t="shared" ca="1" si="277"/>
        <v>2.2790934444444452E-2</v>
      </c>
      <c r="P1374" s="7">
        <f t="shared" ca="1" si="278"/>
        <v>0.15096666666666669</v>
      </c>
      <c r="Q1374" s="25">
        <f t="shared" ca="1" si="279"/>
        <v>4.2357584429916863E-2</v>
      </c>
      <c r="R1374" s="26">
        <f t="shared" ca="1" si="275"/>
        <v>-0.15041859936334701</v>
      </c>
      <c r="S1374" s="27">
        <f t="shared" ca="1" si="286"/>
        <v>0</v>
      </c>
    </row>
    <row r="1375" spans="5:19" x14ac:dyDescent="0.3">
      <c r="E1375" s="24">
        <f t="shared" si="280"/>
        <v>1374</v>
      </c>
      <c r="F1375" s="108">
        <v>45460</v>
      </c>
      <c r="G1375" s="109">
        <v>3.633</v>
      </c>
      <c r="H1375" s="28">
        <f t="shared" si="281"/>
        <v>3.5640999999999998</v>
      </c>
      <c r="I1375" s="7">
        <f t="shared" si="282"/>
        <v>6.8900000000000183E-2</v>
      </c>
      <c r="J1375" s="7">
        <f t="shared" si="283"/>
        <v>4.7472100000000251E-3</v>
      </c>
      <c r="K1375" s="7">
        <f t="shared" si="284"/>
        <v>6.8900000000000183E-2</v>
      </c>
      <c r="L1375" s="25">
        <f t="shared" si="285"/>
        <v>1.8965042664464679E-2</v>
      </c>
      <c r="M1375" s="7">
        <f t="shared" ca="1" si="274"/>
        <v>3.6560000000000001</v>
      </c>
      <c r="N1375" s="7">
        <f t="shared" ca="1" si="276"/>
        <v>-2.3000000000000131E-2</v>
      </c>
      <c r="O1375" s="7">
        <f t="shared" ca="1" si="277"/>
        <v>5.2900000000000603E-4</v>
      </c>
      <c r="P1375" s="7">
        <f t="shared" ca="1" si="278"/>
        <v>2.3000000000000131E-2</v>
      </c>
      <c r="Q1375" s="25">
        <f t="shared" ca="1" si="279"/>
        <v>6.3308560418387366E-3</v>
      </c>
      <c r="R1375" s="26">
        <f t="shared" ca="1" si="275"/>
        <v>-2.2451932696680429E-2</v>
      </c>
      <c r="S1375" s="27">
        <f t="shared" ca="1" si="286"/>
        <v>0</v>
      </c>
    </row>
    <row r="1376" spans="5:19" x14ac:dyDescent="0.3">
      <c r="E1376" s="24">
        <f t="shared" si="280"/>
        <v>1375</v>
      </c>
      <c r="F1376" s="108">
        <v>45461</v>
      </c>
      <c r="G1376" s="109">
        <v>3.6232000000000002</v>
      </c>
      <c r="H1376" s="28">
        <f t="shared" si="281"/>
        <v>3.633</v>
      </c>
      <c r="I1376" s="7">
        <f t="shared" si="282"/>
        <v>-9.7999999999998089E-3</v>
      </c>
      <c r="J1376" s="7">
        <f t="shared" si="283"/>
        <v>9.6039999999996255E-5</v>
      </c>
      <c r="K1376" s="7">
        <f t="shared" si="284"/>
        <v>9.7999999999998089E-3</v>
      </c>
      <c r="L1376" s="25">
        <f t="shared" si="285"/>
        <v>2.704791344667644E-3</v>
      </c>
      <c r="M1376" s="7">
        <f t="shared" ca="1" si="274"/>
        <v>3.6165999999999996</v>
      </c>
      <c r="N1376" s="7">
        <f t="shared" ca="1" si="276"/>
        <v>6.6000000000006054E-3</v>
      </c>
      <c r="O1376" s="7">
        <f t="shared" ca="1" si="277"/>
        <v>4.3560000000007992E-5</v>
      </c>
      <c r="P1376" s="7">
        <f t="shared" ca="1" si="278"/>
        <v>6.6000000000006054E-3</v>
      </c>
      <c r="Q1376" s="25">
        <f t="shared" ca="1" si="279"/>
        <v>1.8215941708988202E-3</v>
      </c>
      <c r="R1376" s="26">
        <f t="shared" ca="1" si="275"/>
        <v>7.1480673033203056E-3</v>
      </c>
      <c r="S1376" s="27">
        <f t="shared" ca="1" si="286"/>
        <v>1</v>
      </c>
    </row>
    <row r="1377" spans="5:19" x14ac:dyDescent="0.3">
      <c r="E1377" s="24">
        <f t="shared" si="280"/>
        <v>1376</v>
      </c>
      <c r="F1377" s="108">
        <v>45463</v>
      </c>
      <c r="G1377" s="109">
        <v>3.6034999999999999</v>
      </c>
      <c r="H1377" s="28">
        <f t="shared" si="281"/>
        <v>3.6232000000000002</v>
      </c>
      <c r="I1377" s="7">
        <f t="shared" si="282"/>
        <v>-1.9700000000000273E-2</v>
      </c>
      <c r="J1377" s="7">
        <f t="shared" si="283"/>
        <v>3.8809000000001074E-4</v>
      </c>
      <c r="K1377" s="7">
        <f t="shared" si="284"/>
        <v>1.9700000000000273E-2</v>
      </c>
      <c r="L1377" s="25">
        <f t="shared" si="285"/>
        <v>5.466907173581316E-3</v>
      </c>
      <c r="M1377" s="7">
        <f t="shared" ca="1" si="274"/>
        <v>3.6067666666666667</v>
      </c>
      <c r="N1377" s="7">
        <f t="shared" ca="1" si="276"/>
        <v>-3.266666666666751E-3</v>
      </c>
      <c r="O1377" s="7">
        <f t="shared" ca="1" si="277"/>
        <v>1.0671111111111661E-5</v>
      </c>
      <c r="P1377" s="7">
        <f t="shared" ca="1" si="278"/>
        <v>3.266666666666751E-3</v>
      </c>
      <c r="Q1377" s="25">
        <f t="shared" ca="1" si="279"/>
        <v>9.0652606262432386E-4</v>
      </c>
      <c r="R1377" s="26">
        <f t="shared" ca="1" si="275"/>
        <v>-2.7185993633470507E-3</v>
      </c>
      <c r="S1377" s="27">
        <f t="shared" ca="1" si="286"/>
        <v>1</v>
      </c>
    </row>
    <row r="1378" spans="5:19" x14ac:dyDescent="0.3">
      <c r="E1378" s="24">
        <f t="shared" si="280"/>
        <v>1377</v>
      </c>
      <c r="F1378" s="108">
        <v>45464</v>
      </c>
      <c r="G1378" s="109">
        <v>3.6232000000000002</v>
      </c>
      <c r="H1378" s="28">
        <f t="shared" si="281"/>
        <v>3.6034999999999999</v>
      </c>
      <c r="I1378" s="7">
        <f t="shared" si="282"/>
        <v>1.9700000000000273E-2</v>
      </c>
      <c r="J1378" s="7">
        <f t="shared" si="283"/>
        <v>3.8809000000001074E-4</v>
      </c>
      <c r="K1378" s="7">
        <f t="shared" si="284"/>
        <v>1.9700000000000273E-2</v>
      </c>
      <c r="L1378" s="25">
        <f t="shared" si="285"/>
        <v>5.4371826010157515E-3</v>
      </c>
      <c r="M1378" s="7">
        <f t="shared" ca="1" si="274"/>
        <v>3.6198999999999999</v>
      </c>
      <c r="N1378" s="7">
        <f t="shared" ca="1" si="276"/>
        <v>3.3000000000003027E-3</v>
      </c>
      <c r="O1378" s="7">
        <f t="shared" ca="1" si="277"/>
        <v>1.0890000000001998E-5</v>
      </c>
      <c r="P1378" s="7">
        <f t="shared" ca="1" si="278"/>
        <v>3.3000000000003027E-3</v>
      </c>
      <c r="Q1378" s="25">
        <f t="shared" ca="1" si="279"/>
        <v>9.1079708544941011E-4</v>
      </c>
      <c r="R1378" s="26">
        <f t="shared" ca="1" si="275"/>
        <v>3.8480673033200029E-3</v>
      </c>
      <c r="S1378" s="27">
        <f t="shared" ca="1" si="286"/>
        <v>1</v>
      </c>
    </row>
    <row r="1379" spans="5:19" x14ac:dyDescent="0.3">
      <c r="E1379" s="24">
        <f t="shared" si="280"/>
        <v>1378</v>
      </c>
      <c r="F1379" s="108">
        <v>45467</v>
      </c>
      <c r="G1379" s="109">
        <v>3.6724000000000001</v>
      </c>
      <c r="H1379" s="28">
        <f t="shared" si="281"/>
        <v>3.6232000000000002</v>
      </c>
      <c r="I1379" s="7">
        <f t="shared" si="282"/>
        <v>4.919999999999991E-2</v>
      </c>
      <c r="J1379" s="7">
        <f t="shared" si="283"/>
        <v>2.4206399999999913E-3</v>
      </c>
      <c r="K1379" s="7">
        <f t="shared" si="284"/>
        <v>4.919999999999991E-2</v>
      </c>
      <c r="L1379" s="25">
        <f t="shared" si="285"/>
        <v>1.3397233416839099E-2</v>
      </c>
      <c r="M1379" s="7">
        <f t="shared" ca="1" si="274"/>
        <v>3.6166333333333331</v>
      </c>
      <c r="N1379" s="7">
        <f t="shared" ca="1" si="276"/>
        <v>5.5766666666666964E-2</v>
      </c>
      <c r="O1379" s="7">
        <f t="shared" ca="1" si="277"/>
        <v>3.1099211111111445E-3</v>
      </c>
      <c r="P1379" s="7">
        <f t="shared" ca="1" si="278"/>
        <v>5.5766666666666964E-2</v>
      </c>
      <c r="Q1379" s="25">
        <f t="shared" ca="1" si="279"/>
        <v>1.5185346549032502E-2</v>
      </c>
      <c r="R1379" s="26">
        <f t="shared" ca="1" si="275"/>
        <v>5.6314733969986666E-2</v>
      </c>
      <c r="S1379" s="27">
        <f t="shared" ca="1" si="286"/>
        <v>0</v>
      </c>
    </row>
    <row r="1380" spans="5:19" x14ac:dyDescent="0.3">
      <c r="E1380" s="24">
        <f t="shared" si="280"/>
        <v>1379</v>
      </c>
      <c r="F1380" s="108">
        <v>45468</v>
      </c>
      <c r="G1380" s="109">
        <v>3.6724000000000001</v>
      </c>
      <c r="H1380" s="28">
        <f t="shared" si="281"/>
        <v>3.6724000000000001</v>
      </c>
      <c r="I1380" s="7">
        <f t="shared" si="282"/>
        <v>0</v>
      </c>
      <c r="J1380" s="7">
        <f t="shared" si="283"/>
        <v>0</v>
      </c>
      <c r="K1380" s="7">
        <f t="shared" si="284"/>
        <v>0</v>
      </c>
      <c r="L1380" s="25">
        <f t="shared" si="285"/>
        <v>0</v>
      </c>
      <c r="M1380" s="7">
        <f t="shared" ca="1" si="274"/>
        <v>3.6330333333333336</v>
      </c>
      <c r="N1380" s="7">
        <f t="shared" ca="1" si="276"/>
        <v>3.936666666666655E-2</v>
      </c>
      <c r="O1380" s="7">
        <f t="shared" ca="1" si="277"/>
        <v>1.5497344444444353E-3</v>
      </c>
      <c r="P1380" s="7">
        <f t="shared" ca="1" si="278"/>
        <v>3.936666666666655E-2</v>
      </c>
      <c r="Q1380" s="25">
        <f t="shared" ca="1" si="279"/>
        <v>1.0719602076752682E-2</v>
      </c>
      <c r="R1380" s="26">
        <f t="shared" ca="1" si="275"/>
        <v>3.9914733969986252E-2</v>
      </c>
      <c r="S1380" s="27">
        <f t="shared" ca="1" si="286"/>
        <v>0</v>
      </c>
    </row>
    <row r="1381" spans="5:19" x14ac:dyDescent="0.3">
      <c r="E1381" s="24">
        <f t="shared" si="280"/>
        <v>1380</v>
      </c>
      <c r="F1381" s="108">
        <v>45469</v>
      </c>
      <c r="G1381" s="109">
        <v>3.6133000000000002</v>
      </c>
      <c r="H1381" s="28">
        <f t="shared" si="281"/>
        <v>3.6724000000000001</v>
      </c>
      <c r="I1381" s="7">
        <f t="shared" si="282"/>
        <v>-5.909999999999993E-2</v>
      </c>
      <c r="J1381" s="7">
        <f t="shared" si="283"/>
        <v>3.4928099999999916E-3</v>
      </c>
      <c r="K1381" s="7">
        <f t="shared" si="284"/>
        <v>5.909999999999993E-2</v>
      </c>
      <c r="L1381" s="25">
        <f t="shared" si="285"/>
        <v>1.6356239448703382E-2</v>
      </c>
      <c r="M1381" s="7">
        <f t="shared" ca="1" si="274"/>
        <v>3.6560000000000001</v>
      </c>
      <c r="N1381" s="7">
        <f t="shared" ca="1" si="276"/>
        <v>-4.269999999999996E-2</v>
      </c>
      <c r="O1381" s="7">
        <f t="shared" ca="1" si="277"/>
        <v>1.8232899999999965E-3</v>
      </c>
      <c r="P1381" s="7">
        <f t="shared" ca="1" si="278"/>
        <v>4.269999999999996E-2</v>
      </c>
      <c r="Q1381" s="25">
        <f t="shared" ca="1" si="279"/>
        <v>1.1817452190518352E-2</v>
      </c>
      <c r="R1381" s="26">
        <f t="shared" ca="1" si="275"/>
        <v>-4.2151932696680258E-2</v>
      </c>
      <c r="S1381" s="27">
        <f t="shared" ca="1" si="286"/>
        <v>1</v>
      </c>
    </row>
    <row r="1382" spans="5:19" x14ac:dyDescent="0.3">
      <c r="E1382" s="24">
        <f t="shared" si="280"/>
        <v>1381</v>
      </c>
      <c r="F1382" s="108">
        <v>45470</v>
      </c>
      <c r="G1382" s="109">
        <v>3.6724000000000001</v>
      </c>
      <c r="H1382" s="28">
        <f t="shared" si="281"/>
        <v>3.6133000000000002</v>
      </c>
      <c r="I1382" s="7">
        <f t="shared" si="282"/>
        <v>5.909999999999993E-2</v>
      </c>
      <c r="J1382" s="7">
        <f t="shared" si="283"/>
        <v>3.4928099999999916E-3</v>
      </c>
      <c r="K1382" s="7">
        <f t="shared" si="284"/>
        <v>5.909999999999993E-2</v>
      </c>
      <c r="L1382" s="25">
        <f t="shared" si="285"/>
        <v>1.6093018189739659E-2</v>
      </c>
      <c r="M1382" s="7">
        <f t="shared" ca="1" si="274"/>
        <v>3.6526999999999998</v>
      </c>
      <c r="N1382" s="7">
        <f t="shared" ca="1" si="276"/>
        <v>1.9700000000000273E-2</v>
      </c>
      <c r="O1382" s="7">
        <f t="shared" ca="1" si="277"/>
        <v>3.8809000000001074E-4</v>
      </c>
      <c r="P1382" s="7">
        <f t="shared" ca="1" si="278"/>
        <v>1.9700000000000273E-2</v>
      </c>
      <c r="Q1382" s="25">
        <f t="shared" ca="1" si="279"/>
        <v>5.3643393965799677E-3</v>
      </c>
      <c r="R1382" s="26">
        <f t="shared" ca="1" si="275"/>
        <v>2.0248067303319975E-2</v>
      </c>
      <c r="S1382" s="27">
        <f t="shared" ca="1" si="286"/>
        <v>1</v>
      </c>
    </row>
    <row r="1383" spans="5:19" x14ac:dyDescent="0.3">
      <c r="E1383" s="24">
        <f t="shared" si="280"/>
        <v>1382</v>
      </c>
      <c r="F1383" s="108">
        <v>45471</v>
      </c>
      <c r="G1383" s="109">
        <v>3.7216</v>
      </c>
      <c r="H1383" s="28">
        <f t="shared" si="281"/>
        <v>3.6724000000000001</v>
      </c>
      <c r="I1383" s="7">
        <f t="shared" si="282"/>
        <v>4.919999999999991E-2</v>
      </c>
      <c r="J1383" s="7">
        <f t="shared" si="283"/>
        <v>2.4206399999999913E-3</v>
      </c>
      <c r="K1383" s="7">
        <f t="shared" si="284"/>
        <v>4.919999999999991E-2</v>
      </c>
      <c r="L1383" s="25">
        <f t="shared" si="285"/>
        <v>1.3220120378331876E-2</v>
      </c>
      <c r="M1383" s="7">
        <f t="shared" ca="1" si="274"/>
        <v>3.6526999999999998</v>
      </c>
      <c r="N1383" s="7">
        <f t="shared" ca="1" si="276"/>
        <v>6.8900000000000183E-2</v>
      </c>
      <c r="O1383" s="7">
        <f t="shared" ca="1" si="277"/>
        <v>4.7472100000000251E-3</v>
      </c>
      <c r="P1383" s="7">
        <f t="shared" ca="1" si="278"/>
        <v>6.8900000000000183E-2</v>
      </c>
      <c r="Q1383" s="25">
        <f t="shared" ca="1" si="279"/>
        <v>1.8513542562338829E-2</v>
      </c>
      <c r="R1383" s="26">
        <f t="shared" ca="1" si="275"/>
        <v>6.9448067303319885E-2</v>
      </c>
      <c r="S1383" s="27">
        <f t="shared" ca="1" si="286"/>
        <v>0</v>
      </c>
    </row>
    <row r="1384" spans="5:19" x14ac:dyDescent="0.3">
      <c r="E1384" s="24">
        <f t="shared" si="280"/>
        <v>1383</v>
      </c>
      <c r="F1384" s="108">
        <v>45474</v>
      </c>
      <c r="G1384" s="109">
        <v>3.8298999999999999</v>
      </c>
      <c r="H1384" s="28">
        <f t="shared" si="281"/>
        <v>3.7216</v>
      </c>
      <c r="I1384" s="7">
        <f t="shared" si="282"/>
        <v>0.10829999999999984</v>
      </c>
      <c r="J1384" s="7">
        <f t="shared" si="283"/>
        <v>1.1728889999999966E-2</v>
      </c>
      <c r="K1384" s="7">
        <f t="shared" si="284"/>
        <v>0.10829999999999984</v>
      </c>
      <c r="L1384" s="25">
        <f t="shared" si="285"/>
        <v>2.8277500718034372E-2</v>
      </c>
      <c r="M1384" s="7">
        <f t="shared" ca="1" si="274"/>
        <v>3.6691000000000003</v>
      </c>
      <c r="N1384" s="7">
        <f t="shared" ca="1" si="276"/>
        <v>0.16079999999999961</v>
      </c>
      <c r="O1384" s="7">
        <f t="shared" ca="1" si="277"/>
        <v>2.5856639999999875E-2</v>
      </c>
      <c r="P1384" s="7">
        <f t="shared" ca="1" si="278"/>
        <v>0.16079999999999961</v>
      </c>
      <c r="Q1384" s="25">
        <f t="shared" ca="1" si="279"/>
        <v>4.1985430428992825E-2</v>
      </c>
      <c r="R1384" s="26">
        <f t="shared" ca="1" si="275"/>
        <v>0.1613480673033193</v>
      </c>
      <c r="S1384" s="27">
        <f t="shared" ca="1" si="286"/>
        <v>0</v>
      </c>
    </row>
    <row r="1385" spans="5:19" x14ac:dyDescent="0.3">
      <c r="E1385" s="24">
        <f t="shared" si="280"/>
        <v>1384</v>
      </c>
      <c r="F1385" s="108">
        <v>45475</v>
      </c>
      <c r="G1385" s="109">
        <v>3.8298999999999999</v>
      </c>
      <c r="H1385" s="28">
        <f t="shared" si="281"/>
        <v>3.8298999999999999</v>
      </c>
      <c r="I1385" s="7">
        <f t="shared" si="282"/>
        <v>0</v>
      </c>
      <c r="J1385" s="7">
        <f t="shared" si="283"/>
        <v>0</v>
      </c>
      <c r="K1385" s="7">
        <f t="shared" si="284"/>
        <v>0</v>
      </c>
      <c r="L1385" s="25">
        <f t="shared" si="285"/>
        <v>0</v>
      </c>
      <c r="M1385" s="7">
        <f t="shared" ca="1" si="274"/>
        <v>3.7413000000000003</v>
      </c>
      <c r="N1385" s="7">
        <f t="shared" ca="1" si="276"/>
        <v>8.8599999999999568E-2</v>
      </c>
      <c r="O1385" s="7">
        <f t="shared" ca="1" si="277"/>
        <v>7.8499599999999232E-3</v>
      </c>
      <c r="P1385" s="7">
        <f t="shared" ca="1" si="278"/>
        <v>8.8599999999999568E-2</v>
      </c>
      <c r="Q1385" s="25">
        <f t="shared" ca="1" si="279"/>
        <v>2.3133763283636536E-2</v>
      </c>
      <c r="R1385" s="26">
        <f t="shared" ca="1" si="275"/>
        <v>8.914806730331927E-2</v>
      </c>
      <c r="S1385" s="27">
        <f t="shared" ca="1" si="286"/>
        <v>0</v>
      </c>
    </row>
    <row r="1386" spans="5:19" x14ac:dyDescent="0.3">
      <c r="E1386" s="24">
        <f t="shared" si="280"/>
        <v>1385</v>
      </c>
      <c r="F1386" s="108">
        <v>45476</v>
      </c>
      <c r="G1386" s="109">
        <v>3.7905000000000002</v>
      </c>
      <c r="H1386" s="28">
        <f t="shared" si="281"/>
        <v>3.8298999999999999</v>
      </c>
      <c r="I1386" s="7">
        <f t="shared" si="282"/>
        <v>-3.9399999999999658E-2</v>
      </c>
      <c r="J1386" s="7">
        <f t="shared" si="283"/>
        <v>1.5523599999999729E-3</v>
      </c>
      <c r="K1386" s="7">
        <f t="shared" si="284"/>
        <v>3.9399999999999658E-2</v>
      </c>
      <c r="L1386" s="25">
        <f t="shared" si="285"/>
        <v>1.0394407070307256E-2</v>
      </c>
      <c r="M1386" s="7">
        <f t="shared" ca="1" si="274"/>
        <v>3.7937999999999996</v>
      </c>
      <c r="N1386" s="7">
        <f t="shared" ca="1" si="276"/>
        <v>-3.2999999999994145E-3</v>
      </c>
      <c r="O1386" s="7">
        <f t="shared" ca="1" si="277"/>
        <v>1.0889999999996137E-5</v>
      </c>
      <c r="P1386" s="7">
        <f t="shared" ca="1" si="278"/>
        <v>3.2999999999994145E-3</v>
      </c>
      <c r="Q1386" s="25">
        <f t="shared" ca="1" si="279"/>
        <v>8.7059754649766903E-4</v>
      </c>
      <c r="R1386" s="26">
        <f t="shared" ca="1" si="275"/>
        <v>-2.7519326966797143E-3</v>
      </c>
      <c r="S1386" s="27">
        <f t="shared" ca="1" si="286"/>
        <v>1</v>
      </c>
    </row>
    <row r="1387" spans="5:19" x14ac:dyDescent="0.3">
      <c r="E1387" s="24">
        <f t="shared" si="280"/>
        <v>1386</v>
      </c>
      <c r="F1387" s="108">
        <v>45478</v>
      </c>
      <c r="G1387" s="109">
        <v>3.8397999999999999</v>
      </c>
      <c r="H1387" s="28">
        <f t="shared" si="281"/>
        <v>3.7905000000000002</v>
      </c>
      <c r="I1387" s="7">
        <f t="shared" si="282"/>
        <v>4.9299999999999677E-2</v>
      </c>
      <c r="J1387" s="7">
        <f t="shared" si="283"/>
        <v>2.4304899999999683E-3</v>
      </c>
      <c r="K1387" s="7">
        <f t="shared" si="284"/>
        <v>4.9299999999999677E-2</v>
      </c>
      <c r="L1387" s="25">
        <f t="shared" si="285"/>
        <v>1.2839210375540309E-2</v>
      </c>
      <c r="M1387" s="7">
        <f t="shared" ca="1" si="274"/>
        <v>3.8167666666666666</v>
      </c>
      <c r="N1387" s="7">
        <f t="shared" ca="1" si="276"/>
        <v>2.3033333333333239E-2</v>
      </c>
      <c r="O1387" s="7">
        <f t="shared" ca="1" si="277"/>
        <v>5.3053444444444006E-4</v>
      </c>
      <c r="P1387" s="7">
        <f t="shared" ca="1" si="278"/>
        <v>2.3033333333333239E-2</v>
      </c>
      <c r="Q1387" s="25">
        <f t="shared" ca="1" si="279"/>
        <v>5.9985763147385905E-3</v>
      </c>
      <c r="R1387" s="26">
        <f t="shared" ca="1" si="275"/>
        <v>2.3581400636652941E-2</v>
      </c>
      <c r="S1387" s="27">
        <f t="shared" ca="1" si="286"/>
        <v>1</v>
      </c>
    </row>
    <row r="1388" spans="5:19" x14ac:dyDescent="0.3">
      <c r="E1388" s="24">
        <f t="shared" si="280"/>
        <v>1387</v>
      </c>
      <c r="F1388" s="108">
        <v>45481</v>
      </c>
      <c r="G1388" s="109">
        <v>3.8298999999999999</v>
      </c>
      <c r="H1388" s="28">
        <f t="shared" si="281"/>
        <v>3.8397999999999999</v>
      </c>
      <c r="I1388" s="7">
        <f t="shared" si="282"/>
        <v>-9.9000000000000199E-3</v>
      </c>
      <c r="J1388" s="7">
        <f t="shared" si="283"/>
        <v>9.8010000000000398E-5</v>
      </c>
      <c r="K1388" s="7">
        <f t="shared" si="284"/>
        <v>9.9000000000000199E-3</v>
      </c>
      <c r="L1388" s="25">
        <f t="shared" si="285"/>
        <v>2.5849238883521816E-3</v>
      </c>
      <c r="M1388" s="7">
        <f t="shared" ca="1" si="274"/>
        <v>3.8200666666666669</v>
      </c>
      <c r="N1388" s="7">
        <f t="shared" ca="1" si="276"/>
        <v>9.8333333333329165E-3</v>
      </c>
      <c r="O1388" s="7">
        <f t="shared" ca="1" si="277"/>
        <v>9.6694444444436243E-5</v>
      </c>
      <c r="P1388" s="7">
        <f t="shared" ca="1" si="278"/>
        <v>9.8333333333329165E-3</v>
      </c>
      <c r="Q1388" s="25">
        <f t="shared" ca="1" si="279"/>
        <v>2.567516993481009E-3</v>
      </c>
      <c r="R1388" s="26">
        <f t="shared" ca="1" si="275"/>
        <v>1.0381400636652617E-2</v>
      </c>
      <c r="S1388" s="27">
        <f t="shared" ca="1" si="286"/>
        <v>0</v>
      </c>
    </row>
    <row r="1389" spans="5:19" x14ac:dyDescent="0.3">
      <c r="E1389" s="24">
        <f t="shared" si="280"/>
        <v>1388</v>
      </c>
      <c r="F1389" s="108">
        <v>45482</v>
      </c>
      <c r="G1389" s="109">
        <v>3.8003999999999998</v>
      </c>
      <c r="H1389" s="28">
        <f t="shared" si="281"/>
        <v>3.8298999999999999</v>
      </c>
      <c r="I1389" s="7">
        <f t="shared" si="282"/>
        <v>-2.9500000000000082E-2</v>
      </c>
      <c r="J1389" s="7">
        <f t="shared" si="283"/>
        <v>8.7025000000000481E-4</v>
      </c>
      <c r="K1389" s="7">
        <f t="shared" si="284"/>
        <v>2.9500000000000082E-2</v>
      </c>
      <c r="L1389" s="25">
        <f t="shared" si="285"/>
        <v>7.7623408062309452E-3</v>
      </c>
      <c r="M1389" s="7">
        <f t="shared" ca="1" si="274"/>
        <v>3.8200666666666669</v>
      </c>
      <c r="N1389" s="7">
        <f t="shared" ca="1" si="276"/>
        <v>-1.9666666666667165E-2</v>
      </c>
      <c r="O1389" s="7">
        <f t="shared" ca="1" si="277"/>
        <v>3.8677777777779739E-4</v>
      </c>
      <c r="P1389" s="7">
        <f t="shared" ca="1" si="278"/>
        <v>1.9666666666667165E-2</v>
      </c>
      <c r="Q1389" s="25">
        <f t="shared" ca="1" si="279"/>
        <v>5.174893870820747E-3</v>
      </c>
      <c r="R1389" s="26">
        <f t="shared" ca="1" si="275"/>
        <v>-1.9118599363347463E-2</v>
      </c>
      <c r="S1389" s="27">
        <f t="shared" ca="1" si="286"/>
        <v>1</v>
      </c>
    </row>
    <row r="1390" spans="5:19" x14ac:dyDescent="0.3">
      <c r="E1390" s="24">
        <f t="shared" si="280"/>
        <v>1389</v>
      </c>
      <c r="F1390" s="108">
        <v>45483</v>
      </c>
      <c r="G1390" s="109">
        <v>3.8988</v>
      </c>
      <c r="H1390" s="28">
        <f t="shared" si="281"/>
        <v>3.8003999999999998</v>
      </c>
      <c r="I1390" s="7">
        <f t="shared" si="282"/>
        <v>9.8400000000000265E-2</v>
      </c>
      <c r="J1390" s="7">
        <f t="shared" si="283"/>
        <v>9.6825600000000518E-3</v>
      </c>
      <c r="K1390" s="7">
        <f t="shared" si="284"/>
        <v>9.8400000000000265E-2</v>
      </c>
      <c r="L1390" s="25">
        <f t="shared" si="285"/>
        <v>2.523853493382586E-2</v>
      </c>
      <c r="M1390" s="7">
        <f t="shared" ca="1" si="274"/>
        <v>3.8233666666666664</v>
      </c>
      <c r="N1390" s="7">
        <f t="shared" ca="1" si="276"/>
        <v>7.5433333333333685E-2</v>
      </c>
      <c r="O1390" s="7">
        <f t="shared" ca="1" si="277"/>
        <v>5.6901877777778311E-3</v>
      </c>
      <c r="P1390" s="7">
        <f t="shared" ca="1" si="278"/>
        <v>7.5433333333333685E-2</v>
      </c>
      <c r="Q1390" s="25">
        <f t="shared" ca="1" si="279"/>
        <v>1.9347833521425484E-2</v>
      </c>
      <c r="R1390" s="26">
        <f t="shared" ca="1" si="275"/>
        <v>7.5981400636653387E-2</v>
      </c>
      <c r="S1390" s="27">
        <f t="shared" ca="1" si="286"/>
        <v>1</v>
      </c>
    </row>
    <row r="1391" spans="5:19" x14ac:dyDescent="0.3">
      <c r="E1391" s="24">
        <f t="shared" si="280"/>
        <v>1390</v>
      </c>
      <c r="F1391" s="108">
        <v>45484</v>
      </c>
      <c r="G1391" s="109">
        <v>3.8791000000000002</v>
      </c>
      <c r="H1391" s="28">
        <f t="shared" si="281"/>
        <v>3.8988</v>
      </c>
      <c r="I1391" s="7">
        <f t="shared" si="282"/>
        <v>-1.9699999999999829E-2</v>
      </c>
      <c r="J1391" s="7">
        <f t="shared" si="283"/>
        <v>3.8808999999999323E-4</v>
      </c>
      <c r="K1391" s="7">
        <f t="shared" si="284"/>
        <v>1.9699999999999829E-2</v>
      </c>
      <c r="L1391" s="25">
        <f t="shared" si="285"/>
        <v>5.0784975896470391E-3</v>
      </c>
      <c r="M1391" s="7">
        <f t="shared" ca="1" si="274"/>
        <v>3.8430333333333331</v>
      </c>
      <c r="N1391" s="7">
        <f t="shared" ca="1" si="276"/>
        <v>3.6066666666667135E-2</v>
      </c>
      <c r="O1391" s="7">
        <f t="shared" ca="1" si="277"/>
        <v>1.3008044444444782E-3</v>
      </c>
      <c r="P1391" s="7">
        <f t="shared" ca="1" si="278"/>
        <v>3.6066666666667135E-2</v>
      </c>
      <c r="Q1391" s="25">
        <f t="shared" ca="1" si="279"/>
        <v>9.2976893265621242E-3</v>
      </c>
      <c r="R1391" s="26">
        <f t="shared" ca="1" si="275"/>
        <v>3.6614733969986837E-2</v>
      </c>
      <c r="S1391" s="27">
        <f t="shared" ca="1" si="286"/>
        <v>0</v>
      </c>
    </row>
    <row r="1392" spans="5:19" x14ac:dyDescent="0.3">
      <c r="E1392" s="24">
        <f t="shared" si="280"/>
        <v>1391</v>
      </c>
      <c r="F1392" s="108">
        <v>45485</v>
      </c>
      <c r="G1392" s="109">
        <v>3.9283999999999999</v>
      </c>
      <c r="H1392" s="28">
        <f t="shared" si="281"/>
        <v>3.8791000000000002</v>
      </c>
      <c r="I1392" s="7">
        <f t="shared" si="282"/>
        <v>4.9299999999999677E-2</v>
      </c>
      <c r="J1392" s="7">
        <f t="shared" si="283"/>
        <v>2.4304899999999683E-3</v>
      </c>
      <c r="K1392" s="7">
        <f t="shared" si="284"/>
        <v>4.9299999999999677E-2</v>
      </c>
      <c r="L1392" s="25">
        <f t="shared" si="285"/>
        <v>1.2549638529681214E-2</v>
      </c>
      <c r="M1392" s="7">
        <f t="shared" ca="1" si="274"/>
        <v>3.859433333333333</v>
      </c>
      <c r="N1392" s="7">
        <f t="shared" ca="1" si="276"/>
        <v>6.8966666666666843E-2</v>
      </c>
      <c r="O1392" s="7">
        <f t="shared" ca="1" si="277"/>
        <v>4.7564011111111354E-3</v>
      </c>
      <c r="P1392" s="7">
        <f t="shared" ca="1" si="278"/>
        <v>6.8966666666666843E-2</v>
      </c>
      <c r="Q1392" s="25">
        <f t="shared" ca="1" si="279"/>
        <v>1.7555917591555555E-2</v>
      </c>
      <c r="R1392" s="26">
        <f t="shared" ca="1" si="275"/>
        <v>6.9514733969986545E-2</v>
      </c>
      <c r="S1392" s="27">
        <f t="shared" ca="1" si="286"/>
        <v>0</v>
      </c>
    </row>
    <row r="1393" spans="5:19" x14ac:dyDescent="0.3">
      <c r="E1393" s="24">
        <f t="shared" si="280"/>
        <v>1392</v>
      </c>
      <c r="F1393" s="108">
        <v>45488</v>
      </c>
      <c r="G1393" s="109">
        <v>3.8595000000000002</v>
      </c>
      <c r="H1393" s="28">
        <f t="shared" si="281"/>
        <v>3.9283999999999999</v>
      </c>
      <c r="I1393" s="7">
        <f t="shared" si="282"/>
        <v>-6.8899999999999739E-2</v>
      </c>
      <c r="J1393" s="7">
        <f t="shared" si="283"/>
        <v>4.7472099999999644E-3</v>
      </c>
      <c r="K1393" s="7">
        <f t="shared" si="284"/>
        <v>6.8899999999999739E-2</v>
      </c>
      <c r="L1393" s="25">
        <f t="shared" si="285"/>
        <v>1.7852053374789411E-2</v>
      </c>
      <c r="M1393" s="7">
        <f t="shared" ca="1" si="274"/>
        <v>3.9021000000000003</v>
      </c>
      <c r="N1393" s="7">
        <f t="shared" ca="1" si="276"/>
        <v>-4.2600000000000193E-2</v>
      </c>
      <c r="O1393" s="7">
        <f t="shared" ca="1" si="277"/>
        <v>1.8147600000000164E-3</v>
      </c>
      <c r="P1393" s="7">
        <f t="shared" ca="1" si="278"/>
        <v>4.2600000000000193E-2</v>
      </c>
      <c r="Q1393" s="25">
        <f t="shared" ca="1" si="279"/>
        <v>1.1037699183832152E-2</v>
      </c>
      <c r="R1393" s="26">
        <f t="shared" ca="1" si="275"/>
        <v>-4.2051932696680491E-2</v>
      </c>
      <c r="S1393" s="27">
        <f t="shared" ca="1" si="286"/>
        <v>1</v>
      </c>
    </row>
    <row r="1394" spans="5:19" x14ac:dyDescent="0.3">
      <c r="E1394" s="24">
        <f t="shared" si="280"/>
        <v>1393</v>
      </c>
      <c r="F1394" s="108">
        <v>45489</v>
      </c>
      <c r="G1394" s="109">
        <v>3.8201000000000001</v>
      </c>
      <c r="H1394" s="28">
        <f t="shared" si="281"/>
        <v>3.8595000000000002</v>
      </c>
      <c r="I1394" s="7">
        <f t="shared" si="282"/>
        <v>-3.9400000000000102E-2</v>
      </c>
      <c r="J1394" s="7">
        <f t="shared" si="283"/>
        <v>1.552360000000008E-3</v>
      </c>
      <c r="K1394" s="7">
        <f t="shared" si="284"/>
        <v>3.9400000000000102E-2</v>
      </c>
      <c r="L1394" s="25">
        <f t="shared" si="285"/>
        <v>1.0313866129158949E-2</v>
      </c>
      <c r="M1394" s="7">
        <f t="shared" ca="1" si="274"/>
        <v>3.8889999999999998</v>
      </c>
      <c r="N1394" s="7">
        <f t="shared" ca="1" si="276"/>
        <v>-6.8899999999999739E-2</v>
      </c>
      <c r="O1394" s="7">
        <f t="shared" ca="1" si="277"/>
        <v>4.7472099999999644E-3</v>
      </c>
      <c r="P1394" s="7">
        <f t="shared" ca="1" si="278"/>
        <v>6.8899999999999739E-2</v>
      </c>
      <c r="Q1394" s="25">
        <f t="shared" ca="1" si="279"/>
        <v>1.803617706342759E-2</v>
      </c>
      <c r="R1394" s="26">
        <f t="shared" ca="1" si="275"/>
        <v>-6.8351932696680037E-2</v>
      </c>
      <c r="S1394" s="27">
        <f t="shared" ca="1" si="286"/>
        <v>0</v>
      </c>
    </row>
    <row r="1395" spans="5:19" x14ac:dyDescent="0.3">
      <c r="E1395" s="24">
        <f t="shared" si="280"/>
        <v>1394</v>
      </c>
      <c r="F1395" s="108">
        <v>45490</v>
      </c>
      <c r="G1395" s="109">
        <v>3.8397999999999999</v>
      </c>
      <c r="H1395" s="28">
        <f t="shared" si="281"/>
        <v>3.8201000000000001</v>
      </c>
      <c r="I1395" s="7">
        <f t="shared" si="282"/>
        <v>1.9699999999999829E-2</v>
      </c>
      <c r="J1395" s="7">
        <f t="shared" si="283"/>
        <v>3.8808999999999323E-4</v>
      </c>
      <c r="K1395" s="7">
        <f t="shared" si="284"/>
        <v>1.9699999999999829E-2</v>
      </c>
      <c r="L1395" s="25">
        <f t="shared" si="285"/>
        <v>5.1304755456012888E-3</v>
      </c>
      <c r="M1395" s="7">
        <f t="shared" ca="1" si="274"/>
        <v>3.8693333333333335</v>
      </c>
      <c r="N1395" s="7">
        <f t="shared" ca="1" si="276"/>
        <v>-2.9533333333333633E-2</v>
      </c>
      <c r="O1395" s="7">
        <f t="shared" ca="1" si="277"/>
        <v>8.7221777777779551E-4</v>
      </c>
      <c r="P1395" s="7">
        <f t="shared" ca="1" si="278"/>
        <v>2.9533333333333633E-2</v>
      </c>
      <c r="Q1395" s="25">
        <f t="shared" ca="1" si="279"/>
        <v>7.6913728145563921E-3</v>
      </c>
      <c r="R1395" s="26">
        <f t="shared" ca="1" si="275"/>
        <v>-2.8985266030013931E-2</v>
      </c>
      <c r="S1395" s="27">
        <f t="shared" ca="1" si="286"/>
        <v>0</v>
      </c>
    </row>
    <row r="1396" spans="5:19" x14ac:dyDescent="0.3">
      <c r="E1396" s="24">
        <f t="shared" si="280"/>
        <v>1395</v>
      </c>
      <c r="F1396" s="108">
        <v>45491</v>
      </c>
      <c r="G1396" s="109">
        <v>3.5640999999999998</v>
      </c>
      <c r="H1396" s="28">
        <f t="shared" si="281"/>
        <v>3.8397999999999999</v>
      </c>
      <c r="I1396" s="7">
        <f t="shared" si="282"/>
        <v>-0.27570000000000006</v>
      </c>
      <c r="J1396" s="7">
        <f t="shared" si="283"/>
        <v>7.6010490000000028E-2</v>
      </c>
      <c r="K1396" s="7">
        <f t="shared" si="284"/>
        <v>0.27570000000000006</v>
      </c>
      <c r="L1396" s="25">
        <f t="shared" si="285"/>
        <v>7.7354731909879085E-2</v>
      </c>
      <c r="M1396" s="7">
        <f t="shared" ca="1" si="274"/>
        <v>3.8398000000000003</v>
      </c>
      <c r="N1396" s="7">
        <f t="shared" ca="1" si="276"/>
        <v>-0.2757000000000005</v>
      </c>
      <c r="O1396" s="7">
        <f t="shared" ca="1" si="277"/>
        <v>7.6010490000000278E-2</v>
      </c>
      <c r="P1396" s="7">
        <f t="shared" ca="1" si="278"/>
        <v>0.2757000000000005</v>
      </c>
      <c r="Q1396" s="25">
        <f t="shared" ca="1" si="279"/>
        <v>7.735473190987921E-2</v>
      </c>
      <c r="R1396" s="26">
        <f t="shared" ca="1" si="275"/>
        <v>-0.27515193269668081</v>
      </c>
      <c r="S1396" s="27">
        <f t="shared" ca="1" si="286"/>
        <v>0</v>
      </c>
    </row>
    <row r="1397" spans="5:19" x14ac:dyDescent="0.3">
      <c r="E1397" s="24">
        <f t="shared" si="280"/>
        <v>1396</v>
      </c>
      <c r="F1397" s="108">
        <v>45492</v>
      </c>
      <c r="G1397" s="109">
        <v>3.5935999999999999</v>
      </c>
      <c r="H1397" s="28">
        <f t="shared" si="281"/>
        <v>3.5640999999999998</v>
      </c>
      <c r="I1397" s="7">
        <f t="shared" si="282"/>
        <v>2.9500000000000082E-2</v>
      </c>
      <c r="J1397" s="7">
        <f t="shared" si="283"/>
        <v>8.7025000000000481E-4</v>
      </c>
      <c r="K1397" s="7">
        <f t="shared" si="284"/>
        <v>2.9500000000000082E-2</v>
      </c>
      <c r="L1397" s="25">
        <f t="shared" si="285"/>
        <v>8.2090382902938793E-3</v>
      </c>
      <c r="M1397" s="7">
        <f t="shared" ca="1" si="274"/>
        <v>3.7413333333333334</v>
      </c>
      <c r="N1397" s="7">
        <f t="shared" ca="1" si="276"/>
        <v>-0.14773333333333349</v>
      </c>
      <c r="O1397" s="7">
        <f t="shared" ca="1" si="277"/>
        <v>2.1825137777777826E-2</v>
      </c>
      <c r="P1397" s="7">
        <f t="shared" ca="1" si="278"/>
        <v>0.14773333333333349</v>
      </c>
      <c r="Q1397" s="25">
        <f t="shared" ca="1" si="279"/>
        <v>4.1110121697833228E-2</v>
      </c>
      <c r="R1397" s="26">
        <f t="shared" ca="1" si="275"/>
        <v>-0.14718526603001381</v>
      </c>
      <c r="S1397" s="27">
        <f t="shared" ca="1" si="286"/>
        <v>0</v>
      </c>
    </row>
    <row r="1398" spans="5:19" x14ac:dyDescent="0.3">
      <c r="E1398" s="24">
        <f t="shared" si="280"/>
        <v>1397</v>
      </c>
      <c r="F1398" s="108">
        <v>45495</v>
      </c>
      <c r="G1398" s="109">
        <v>3.6821999999999999</v>
      </c>
      <c r="H1398" s="28">
        <f t="shared" si="281"/>
        <v>3.5935999999999999</v>
      </c>
      <c r="I1398" s="7">
        <f t="shared" si="282"/>
        <v>8.8600000000000012E-2</v>
      </c>
      <c r="J1398" s="7">
        <f t="shared" si="283"/>
        <v>7.8499600000000013E-3</v>
      </c>
      <c r="K1398" s="7">
        <f t="shared" si="284"/>
        <v>8.8600000000000012E-2</v>
      </c>
      <c r="L1398" s="25">
        <f t="shared" si="285"/>
        <v>2.4061702243224164E-2</v>
      </c>
      <c r="M1398" s="7">
        <f t="shared" ca="1" si="274"/>
        <v>3.6658333333333335</v>
      </c>
      <c r="N1398" s="7">
        <f t="shared" ca="1" si="276"/>
        <v>1.6366666666666418E-2</v>
      </c>
      <c r="O1398" s="7">
        <f t="shared" ca="1" si="277"/>
        <v>2.6786777777776963E-4</v>
      </c>
      <c r="P1398" s="7">
        <f t="shared" ca="1" si="278"/>
        <v>1.6366666666666418E-2</v>
      </c>
      <c r="Q1398" s="25">
        <f t="shared" ca="1" si="279"/>
        <v>4.4448065468107164E-3</v>
      </c>
      <c r="R1398" s="26">
        <f t="shared" ca="1" si="275"/>
        <v>1.691473396998612E-2</v>
      </c>
      <c r="S1398" s="27">
        <f t="shared" ca="1" si="286"/>
        <v>1</v>
      </c>
    </row>
    <row r="1399" spans="5:19" x14ac:dyDescent="0.3">
      <c r="E1399" s="24">
        <f t="shared" si="280"/>
        <v>1398</v>
      </c>
      <c r="F1399" s="108">
        <v>45496</v>
      </c>
      <c r="G1399" s="109">
        <v>3.6852</v>
      </c>
      <c r="H1399" s="28">
        <f t="shared" si="281"/>
        <v>3.6821999999999999</v>
      </c>
      <c r="I1399" s="7">
        <f t="shared" si="282"/>
        <v>3.0000000000001137E-3</v>
      </c>
      <c r="J1399" s="7">
        <f t="shared" si="283"/>
        <v>9.0000000000006829E-6</v>
      </c>
      <c r="K1399" s="7">
        <f t="shared" si="284"/>
        <v>3.0000000000001137E-3</v>
      </c>
      <c r="L1399" s="25">
        <f t="shared" si="285"/>
        <v>8.1406707912735096E-4</v>
      </c>
      <c r="M1399" s="7">
        <f t="shared" ca="1" si="274"/>
        <v>3.6133000000000002</v>
      </c>
      <c r="N1399" s="7">
        <f t="shared" ca="1" si="276"/>
        <v>7.1899999999999853E-2</v>
      </c>
      <c r="O1399" s="7">
        <f t="shared" ca="1" si="277"/>
        <v>5.169609999999979E-3</v>
      </c>
      <c r="P1399" s="7">
        <f t="shared" ca="1" si="278"/>
        <v>7.1899999999999853E-2</v>
      </c>
      <c r="Q1399" s="25">
        <f t="shared" ca="1" si="279"/>
        <v>1.95104743297514E-2</v>
      </c>
      <c r="R1399" s="26">
        <f t="shared" ca="1" si="275"/>
        <v>7.2448067303319555E-2</v>
      </c>
      <c r="S1399" s="27">
        <f t="shared" ca="1" si="286"/>
        <v>0</v>
      </c>
    </row>
    <row r="1400" spans="5:19" x14ac:dyDescent="0.3">
      <c r="E1400" s="24">
        <f t="shared" si="280"/>
        <v>1399</v>
      </c>
      <c r="F1400" s="108">
        <v>45497</v>
      </c>
      <c r="G1400" s="109">
        <v>3.6455000000000002</v>
      </c>
      <c r="H1400" s="28">
        <f t="shared" si="281"/>
        <v>3.6852</v>
      </c>
      <c r="I1400" s="7">
        <f t="shared" si="282"/>
        <v>-3.9699999999999847E-2</v>
      </c>
      <c r="J1400" s="7">
        <f t="shared" si="283"/>
        <v>1.5760899999999879E-3</v>
      </c>
      <c r="K1400" s="7">
        <f t="shared" si="284"/>
        <v>3.9699999999999847E-2</v>
      </c>
      <c r="L1400" s="25">
        <f t="shared" si="285"/>
        <v>1.0890138526950992E-2</v>
      </c>
      <c r="M1400" s="7">
        <f t="shared" ca="1" si="274"/>
        <v>3.6536666666666666</v>
      </c>
      <c r="N1400" s="7">
        <f t="shared" ca="1" si="276"/>
        <v>-8.1666666666664334E-3</v>
      </c>
      <c r="O1400" s="7">
        <f t="shared" ca="1" si="277"/>
        <v>6.6694444444440637E-5</v>
      </c>
      <c r="P1400" s="7">
        <f t="shared" ca="1" si="278"/>
        <v>8.1666666666664334E-3</v>
      </c>
      <c r="Q1400" s="25">
        <f t="shared" ca="1" si="279"/>
        <v>2.2402048187262196E-3</v>
      </c>
      <c r="R1400" s="26">
        <f t="shared" ca="1" si="275"/>
        <v>-7.6185993633467331E-3</v>
      </c>
      <c r="S1400" s="27">
        <f t="shared" ca="1" si="286"/>
        <v>1</v>
      </c>
    </row>
    <row r="1401" spans="5:19" x14ac:dyDescent="0.3">
      <c r="E1401" s="24">
        <f t="shared" si="280"/>
        <v>1400</v>
      </c>
      <c r="F1401" s="108">
        <v>45498</v>
      </c>
      <c r="G1401" s="109">
        <v>3.8043999999999998</v>
      </c>
      <c r="H1401" s="28">
        <f t="shared" si="281"/>
        <v>3.6455000000000002</v>
      </c>
      <c r="I1401" s="7">
        <f t="shared" si="282"/>
        <v>0.1588999999999996</v>
      </c>
      <c r="J1401" s="7">
        <f t="shared" si="283"/>
        <v>2.5249209999999873E-2</v>
      </c>
      <c r="K1401" s="7">
        <f t="shared" si="284"/>
        <v>0.1588999999999996</v>
      </c>
      <c r="L1401" s="25">
        <f t="shared" si="285"/>
        <v>4.176742718956987E-2</v>
      </c>
      <c r="M1401" s="7">
        <f t="shared" ca="1" si="274"/>
        <v>3.6709666666666667</v>
      </c>
      <c r="N1401" s="7">
        <f t="shared" ca="1" si="276"/>
        <v>0.13343333333333307</v>
      </c>
      <c r="O1401" s="7">
        <f t="shared" ca="1" si="277"/>
        <v>1.7804454444444374E-2</v>
      </c>
      <c r="P1401" s="7">
        <f t="shared" ca="1" si="278"/>
        <v>0.13343333333333307</v>
      </c>
      <c r="Q1401" s="25">
        <f t="shared" ca="1" si="279"/>
        <v>3.5073423754950345E-2</v>
      </c>
      <c r="R1401" s="26">
        <f t="shared" ca="1" si="275"/>
        <v>0.13398140063665276</v>
      </c>
      <c r="S1401" s="27">
        <f t="shared" ca="1" si="286"/>
        <v>1</v>
      </c>
    </row>
    <row r="1402" spans="5:19" x14ac:dyDescent="0.3">
      <c r="E1402" s="24">
        <f t="shared" si="280"/>
        <v>1401</v>
      </c>
      <c r="F1402" s="108">
        <v>45499</v>
      </c>
      <c r="G1402" s="109">
        <v>3.8142999999999998</v>
      </c>
      <c r="H1402" s="28">
        <f t="shared" si="281"/>
        <v>3.8043999999999998</v>
      </c>
      <c r="I1402" s="7">
        <f t="shared" si="282"/>
        <v>9.9000000000000199E-3</v>
      </c>
      <c r="J1402" s="7">
        <f t="shared" si="283"/>
        <v>9.8010000000000398E-5</v>
      </c>
      <c r="K1402" s="7">
        <f t="shared" si="284"/>
        <v>9.9000000000000199E-3</v>
      </c>
      <c r="L1402" s="25">
        <f t="shared" si="285"/>
        <v>2.5954958970191176E-3</v>
      </c>
      <c r="M1402" s="7">
        <f t="shared" ca="1" si="274"/>
        <v>3.7117</v>
      </c>
      <c r="N1402" s="7">
        <f t="shared" ca="1" si="276"/>
        <v>0.1025999999999998</v>
      </c>
      <c r="O1402" s="7">
        <f t="shared" ca="1" si="277"/>
        <v>1.052675999999996E-2</v>
      </c>
      <c r="P1402" s="7">
        <f t="shared" ca="1" si="278"/>
        <v>0.1025999999999998</v>
      </c>
      <c r="Q1402" s="25">
        <f t="shared" ca="1" si="279"/>
        <v>2.6898775660016205E-2</v>
      </c>
      <c r="R1402" s="26">
        <f t="shared" ca="1" si="275"/>
        <v>0.1031480673033195</v>
      </c>
      <c r="S1402" s="27">
        <f t="shared" ca="1" si="286"/>
        <v>0</v>
      </c>
    </row>
    <row r="1403" spans="5:19" x14ac:dyDescent="0.3">
      <c r="E1403" s="24">
        <f t="shared" si="280"/>
        <v>1402</v>
      </c>
      <c r="F1403" s="108">
        <v>45502</v>
      </c>
      <c r="G1403" s="109">
        <v>3.8142999999999998</v>
      </c>
      <c r="H1403" s="28">
        <f t="shared" si="281"/>
        <v>3.8142999999999998</v>
      </c>
      <c r="I1403" s="7">
        <f t="shared" si="282"/>
        <v>0</v>
      </c>
      <c r="J1403" s="7">
        <f t="shared" si="283"/>
        <v>0</v>
      </c>
      <c r="K1403" s="7">
        <f t="shared" si="284"/>
        <v>0</v>
      </c>
      <c r="L1403" s="25">
        <f t="shared" si="285"/>
        <v>0</v>
      </c>
      <c r="M1403" s="7">
        <f t="shared" ca="1" si="274"/>
        <v>3.7547333333333328</v>
      </c>
      <c r="N1403" s="7">
        <f t="shared" ca="1" si="276"/>
        <v>5.956666666666699E-2</v>
      </c>
      <c r="O1403" s="7">
        <f t="shared" ca="1" si="277"/>
        <v>3.5481877777778161E-3</v>
      </c>
      <c r="P1403" s="7">
        <f t="shared" ca="1" si="278"/>
        <v>5.956666666666699E-2</v>
      </c>
      <c r="Q1403" s="25">
        <f t="shared" ca="1" si="279"/>
        <v>1.5616670599236293E-2</v>
      </c>
      <c r="R1403" s="26">
        <f t="shared" ca="1" si="275"/>
        <v>6.0114733969986692E-2</v>
      </c>
      <c r="S1403" s="27">
        <f t="shared" ca="1" si="286"/>
        <v>0</v>
      </c>
    </row>
    <row r="1404" spans="5:19" x14ac:dyDescent="0.3">
      <c r="E1404" s="24">
        <f t="shared" si="280"/>
        <v>1403</v>
      </c>
      <c r="F1404" s="108">
        <v>45503</v>
      </c>
      <c r="G1404" s="109">
        <v>3.8938000000000001</v>
      </c>
      <c r="H1404" s="28">
        <f t="shared" si="281"/>
        <v>3.8142999999999998</v>
      </c>
      <c r="I1404" s="7">
        <f t="shared" si="282"/>
        <v>7.9500000000000348E-2</v>
      </c>
      <c r="J1404" s="7">
        <f t="shared" si="283"/>
        <v>6.320250000000055E-3</v>
      </c>
      <c r="K1404" s="7">
        <f t="shared" si="284"/>
        <v>7.9500000000000348E-2</v>
      </c>
      <c r="L1404" s="25">
        <f t="shared" si="285"/>
        <v>2.0417073296009128E-2</v>
      </c>
      <c r="M1404" s="7">
        <f t="shared" ca="1" si="274"/>
        <v>3.8109999999999999</v>
      </c>
      <c r="N1404" s="7">
        <f t="shared" ca="1" si="276"/>
        <v>8.2800000000000207E-2</v>
      </c>
      <c r="O1404" s="7">
        <f t="shared" ca="1" si="277"/>
        <v>6.855840000000034E-3</v>
      </c>
      <c r="P1404" s="7">
        <f t="shared" ca="1" si="278"/>
        <v>8.2800000000000207E-2</v>
      </c>
      <c r="Q1404" s="25">
        <f t="shared" ca="1" si="279"/>
        <v>2.1264574451692487E-2</v>
      </c>
      <c r="R1404" s="26">
        <f t="shared" ca="1" si="275"/>
        <v>8.3348067303319909E-2</v>
      </c>
      <c r="S1404" s="27">
        <f t="shared" ca="1" si="286"/>
        <v>0</v>
      </c>
    </row>
    <row r="1405" spans="5:19" x14ac:dyDescent="0.3">
      <c r="E1405" s="24">
        <f t="shared" si="280"/>
        <v>1404</v>
      </c>
      <c r="F1405" s="108">
        <v>45504</v>
      </c>
      <c r="G1405" s="109">
        <v>3.8938000000000001</v>
      </c>
      <c r="H1405" s="28">
        <f t="shared" si="281"/>
        <v>3.8938000000000001</v>
      </c>
      <c r="I1405" s="7">
        <f t="shared" si="282"/>
        <v>0</v>
      </c>
      <c r="J1405" s="7">
        <f t="shared" si="283"/>
        <v>0</v>
      </c>
      <c r="K1405" s="7">
        <f t="shared" si="284"/>
        <v>0</v>
      </c>
      <c r="L1405" s="25">
        <f t="shared" si="285"/>
        <v>0</v>
      </c>
      <c r="M1405" s="7">
        <f t="shared" ca="1" si="274"/>
        <v>3.8407999999999998</v>
      </c>
      <c r="N1405" s="7">
        <f t="shared" ca="1" si="276"/>
        <v>5.300000000000038E-2</v>
      </c>
      <c r="O1405" s="7">
        <f t="shared" ca="1" si="277"/>
        <v>2.8090000000000402E-3</v>
      </c>
      <c r="P1405" s="7">
        <f t="shared" ca="1" si="278"/>
        <v>5.300000000000038E-2</v>
      </c>
      <c r="Q1405" s="25">
        <f t="shared" ca="1" si="279"/>
        <v>1.3611382197339457E-2</v>
      </c>
      <c r="R1405" s="26">
        <f t="shared" ca="1" si="275"/>
        <v>5.3548067303320082E-2</v>
      </c>
      <c r="S1405" s="27">
        <f t="shared" ca="1" si="286"/>
        <v>0</v>
      </c>
    </row>
    <row r="1406" spans="5:19" x14ac:dyDescent="0.3">
      <c r="E1406" s="24">
        <f t="shared" si="280"/>
        <v>1405</v>
      </c>
      <c r="F1406" s="108">
        <v>45505</v>
      </c>
      <c r="G1406" s="109">
        <v>3.9236</v>
      </c>
      <c r="H1406" s="28">
        <f t="shared" si="281"/>
        <v>3.8938000000000001</v>
      </c>
      <c r="I1406" s="7">
        <f t="shared" si="282"/>
        <v>2.9799999999999827E-2</v>
      </c>
      <c r="J1406" s="7">
        <f t="shared" si="283"/>
        <v>8.8803999999998969E-4</v>
      </c>
      <c r="K1406" s="7">
        <f t="shared" si="284"/>
        <v>2.9799999999999827E-2</v>
      </c>
      <c r="L1406" s="25">
        <f t="shared" si="285"/>
        <v>7.5950657559383794E-3</v>
      </c>
      <c r="M1406" s="7">
        <f t="shared" ca="1" si="274"/>
        <v>3.8673000000000002</v>
      </c>
      <c r="N1406" s="7">
        <f t="shared" ca="1" si="276"/>
        <v>5.6299999999999795E-2</v>
      </c>
      <c r="O1406" s="7">
        <f t="shared" ca="1" si="277"/>
        <v>3.1696899999999768E-3</v>
      </c>
      <c r="P1406" s="7">
        <f t="shared" ca="1" si="278"/>
        <v>5.6299999999999795E-2</v>
      </c>
      <c r="Q1406" s="25">
        <f t="shared" ca="1" si="279"/>
        <v>1.434906718319905E-2</v>
      </c>
      <c r="R1406" s="26">
        <f t="shared" ca="1" si="275"/>
        <v>5.6848067303319497E-2</v>
      </c>
      <c r="S1406" s="27">
        <f t="shared" ca="1" si="286"/>
        <v>0</v>
      </c>
    </row>
    <row r="1407" spans="5:19" x14ac:dyDescent="0.3">
      <c r="E1407" s="24">
        <f t="shared" si="280"/>
        <v>1406</v>
      </c>
      <c r="F1407" s="108">
        <v>45506</v>
      </c>
      <c r="G1407" s="109">
        <v>3.8243</v>
      </c>
      <c r="H1407" s="28">
        <f t="shared" si="281"/>
        <v>3.9236</v>
      </c>
      <c r="I1407" s="7">
        <f t="shared" si="282"/>
        <v>-9.9299999999999944E-2</v>
      </c>
      <c r="J1407" s="7">
        <f t="shared" si="283"/>
        <v>9.8604899999999891E-3</v>
      </c>
      <c r="K1407" s="7">
        <f t="shared" si="284"/>
        <v>9.9299999999999944E-2</v>
      </c>
      <c r="L1407" s="25">
        <f t="shared" si="285"/>
        <v>2.5965536176555171E-2</v>
      </c>
      <c r="M1407" s="7">
        <f t="shared" ca="1" si="274"/>
        <v>3.9037333333333333</v>
      </c>
      <c r="N1407" s="7">
        <f t="shared" ca="1" si="276"/>
        <v>-7.9433333333333245E-2</v>
      </c>
      <c r="O1407" s="7">
        <f t="shared" ca="1" si="277"/>
        <v>6.3096544444444305E-3</v>
      </c>
      <c r="P1407" s="7">
        <f t="shared" ca="1" si="278"/>
        <v>7.9433333333333245E-2</v>
      </c>
      <c r="Q1407" s="25">
        <f t="shared" ca="1" si="279"/>
        <v>2.0770685702830124E-2</v>
      </c>
      <c r="R1407" s="26">
        <f t="shared" ca="1" si="275"/>
        <v>-7.8885266030013543E-2</v>
      </c>
      <c r="S1407" s="27">
        <f t="shared" ca="1" si="286"/>
        <v>1</v>
      </c>
    </row>
    <row r="1408" spans="5:19" x14ac:dyDescent="0.3">
      <c r="E1408" s="24">
        <f t="shared" si="280"/>
        <v>1407</v>
      </c>
      <c r="F1408" s="108">
        <v>45509</v>
      </c>
      <c r="G1408" s="109">
        <v>3.7050999999999998</v>
      </c>
      <c r="H1408" s="28">
        <f t="shared" si="281"/>
        <v>3.8243</v>
      </c>
      <c r="I1408" s="7">
        <f t="shared" si="282"/>
        <v>-0.11920000000000019</v>
      </c>
      <c r="J1408" s="7">
        <f t="shared" si="283"/>
        <v>1.4208640000000047E-2</v>
      </c>
      <c r="K1408" s="7">
        <f t="shared" si="284"/>
        <v>0.11920000000000019</v>
      </c>
      <c r="L1408" s="25">
        <f t="shared" si="285"/>
        <v>3.2171871204555939E-2</v>
      </c>
      <c r="M1408" s="7">
        <f t="shared" ca="1" si="274"/>
        <v>3.8805666666666667</v>
      </c>
      <c r="N1408" s="7">
        <f t="shared" ca="1" si="276"/>
        <v>-0.17546666666666688</v>
      </c>
      <c r="O1408" s="7">
        <f t="shared" ca="1" si="277"/>
        <v>3.0788551111111187E-2</v>
      </c>
      <c r="P1408" s="7">
        <f t="shared" ca="1" si="278"/>
        <v>0.17546666666666688</v>
      </c>
      <c r="Q1408" s="25">
        <f t="shared" ca="1" si="279"/>
        <v>4.7358145978965989E-2</v>
      </c>
      <c r="R1408" s="26">
        <f t="shared" ca="1" si="275"/>
        <v>-0.17491859936334719</v>
      </c>
      <c r="S1408" s="27">
        <f t="shared" ca="1" si="286"/>
        <v>0</v>
      </c>
    </row>
    <row r="1409" spans="5:19" x14ac:dyDescent="0.3">
      <c r="E1409" s="24">
        <f t="shared" si="280"/>
        <v>1408</v>
      </c>
      <c r="F1409" s="108">
        <v>45510</v>
      </c>
      <c r="G1409" s="109">
        <v>3.6852</v>
      </c>
      <c r="H1409" s="28">
        <f t="shared" si="281"/>
        <v>3.7050999999999998</v>
      </c>
      <c r="I1409" s="7">
        <f t="shared" si="282"/>
        <v>-1.9899999999999807E-2</v>
      </c>
      <c r="J1409" s="7">
        <f t="shared" si="283"/>
        <v>3.9600999999999233E-4</v>
      </c>
      <c r="K1409" s="7">
        <f t="shared" si="284"/>
        <v>1.9899999999999807E-2</v>
      </c>
      <c r="L1409" s="25">
        <f t="shared" si="285"/>
        <v>5.3999782915445044E-3</v>
      </c>
      <c r="M1409" s="7">
        <f t="shared" ca="1" si="274"/>
        <v>3.8176666666666663</v>
      </c>
      <c r="N1409" s="7">
        <f t="shared" ca="1" si="276"/>
        <v>-0.13246666666666629</v>
      </c>
      <c r="O1409" s="7">
        <f t="shared" ca="1" si="277"/>
        <v>1.7547417777777678E-2</v>
      </c>
      <c r="P1409" s="7">
        <f t="shared" ca="1" si="278"/>
        <v>0.13246666666666629</v>
      </c>
      <c r="Q1409" s="25">
        <f t="shared" ca="1" si="279"/>
        <v>3.5945584138355122E-2</v>
      </c>
      <c r="R1409" s="26">
        <f t="shared" ca="1" si="275"/>
        <v>-0.1319185993633466</v>
      </c>
      <c r="S1409" s="27">
        <f t="shared" ca="1" si="286"/>
        <v>0</v>
      </c>
    </row>
    <row r="1410" spans="5:19" x14ac:dyDescent="0.3">
      <c r="E1410" s="24">
        <f t="shared" si="280"/>
        <v>1409</v>
      </c>
      <c r="F1410" s="108">
        <v>45511</v>
      </c>
      <c r="G1410" s="109">
        <v>3.7050999999999998</v>
      </c>
      <c r="H1410" s="28">
        <f t="shared" si="281"/>
        <v>3.6852</v>
      </c>
      <c r="I1410" s="7">
        <f t="shared" si="282"/>
        <v>1.9899999999999807E-2</v>
      </c>
      <c r="J1410" s="7">
        <f t="shared" si="283"/>
        <v>3.9600999999999233E-4</v>
      </c>
      <c r="K1410" s="7">
        <f t="shared" si="284"/>
        <v>1.9899999999999807E-2</v>
      </c>
      <c r="L1410" s="25">
        <f t="shared" si="285"/>
        <v>5.3709751423712737E-3</v>
      </c>
      <c r="M1410" s="7">
        <f t="shared" ref="M1410:M1470" ca="1" si="287">IF(E1410&lt;=span,G1410,AVERAGE(OFFSET(G1410,-span,0,span,1)))</f>
        <v>3.7382000000000004</v>
      </c>
      <c r="N1410" s="7">
        <f t="shared" ca="1" si="276"/>
        <v>-3.3100000000000573E-2</v>
      </c>
      <c r="O1410" s="7">
        <f t="shared" ca="1" si="277"/>
        <v>1.0956100000000381E-3</v>
      </c>
      <c r="P1410" s="7">
        <f t="shared" ca="1" si="278"/>
        <v>3.3100000000000573E-2</v>
      </c>
      <c r="Q1410" s="25">
        <f t="shared" ca="1" si="279"/>
        <v>8.9336320207283413E-3</v>
      </c>
      <c r="R1410" s="26">
        <f t="shared" ref="R1410:R1470" ca="1" si="288">N1410-AVERAGE(ErorrMA)</f>
        <v>-3.2551932696680871E-2</v>
      </c>
      <c r="S1410" s="27">
        <f t="shared" ca="1" si="286"/>
        <v>0</v>
      </c>
    </row>
    <row r="1411" spans="5:19" x14ac:dyDescent="0.3">
      <c r="E1411" s="24">
        <f t="shared" si="280"/>
        <v>1410</v>
      </c>
      <c r="F1411" s="108">
        <v>45512</v>
      </c>
      <c r="G1411" s="109">
        <v>3.7646999999999999</v>
      </c>
      <c r="H1411" s="28">
        <f t="shared" si="281"/>
        <v>3.7050999999999998</v>
      </c>
      <c r="I1411" s="7">
        <f t="shared" si="282"/>
        <v>5.9600000000000097E-2</v>
      </c>
      <c r="J1411" s="7">
        <f t="shared" si="283"/>
        <v>3.5521600000000117E-3</v>
      </c>
      <c r="K1411" s="7">
        <f t="shared" si="284"/>
        <v>5.9600000000000097E-2</v>
      </c>
      <c r="L1411" s="25">
        <f t="shared" si="285"/>
        <v>1.58312747363668E-2</v>
      </c>
      <c r="M1411" s="7">
        <f t="shared" ca="1" si="287"/>
        <v>3.6984666666666666</v>
      </c>
      <c r="N1411" s="7">
        <f t="shared" ref="N1411:N1470" ca="1" si="289">G1411-M1411</f>
        <v>6.6233333333333366E-2</v>
      </c>
      <c r="O1411" s="7">
        <f t="shared" ref="O1411:O1470" ca="1" si="290">N1411^2</f>
        <v>4.3868544444444491E-3</v>
      </c>
      <c r="P1411" s="7">
        <f t="shared" ref="P1411:P1470" ca="1" si="291">ABS(N1411)</f>
        <v>6.6233333333333366E-2</v>
      </c>
      <c r="Q1411" s="25">
        <f t="shared" ref="Q1411:Q1470" ca="1" si="292">P1411/G1411</f>
        <v>1.75932566561302E-2</v>
      </c>
      <c r="R1411" s="26">
        <f t="shared" ca="1" si="288"/>
        <v>6.6781400636653068E-2</v>
      </c>
      <c r="S1411" s="27">
        <f t="shared" ca="1" si="286"/>
        <v>1</v>
      </c>
    </row>
    <row r="1412" spans="5:19" x14ac:dyDescent="0.3">
      <c r="E1412" s="24">
        <f t="shared" ref="E1412:E1470" si="293">E1411+1</f>
        <v>1411</v>
      </c>
      <c r="F1412" s="108">
        <v>45513</v>
      </c>
      <c r="G1412" s="109">
        <v>3.7845</v>
      </c>
      <c r="H1412" s="28">
        <f t="shared" ref="H1412:H1470" si="294">G1411</f>
        <v>3.7646999999999999</v>
      </c>
      <c r="I1412" s="7">
        <f t="shared" ref="I1412:I1470" si="295">(G1412-H1412)</f>
        <v>1.980000000000004E-2</v>
      </c>
      <c r="J1412" s="7">
        <f t="shared" ref="J1412:J1470" si="296">I1412^2</f>
        <v>3.9204000000000159E-4</v>
      </c>
      <c r="K1412" s="7">
        <f t="shared" ref="K1412:K1470" si="297">ABS(I1412)</f>
        <v>1.980000000000004E-2</v>
      </c>
      <c r="L1412" s="25">
        <f t="shared" ref="L1412:L1470" si="298">K1412/G1412</f>
        <v>5.2318668252080962E-3</v>
      </c>
      <c r="M1412" s="7">
        <f t="shared" ca="1" si="287"/>
        <v>3.7183333333333333</v>
      </c>
      <c r="N1412" s="7">
        <f t="shared" ca="1" si="289"/>
        <v>6.6166666666666707E-2</v>
      </c>
      <c r="O1412" s="7">
        <f t="shared" ca="1" si="290"/>
        <v>4.3780277777777828E-3</v>
      </c>
      <c r="P1412" s="7">
        <f t="shared" ca="1" si="291"/>
        <v>6.6166666666666707E-2</v>
      </c>
      <c r="Q1412" s="25">
        <f t="shared" ca="1" si="292"/>
        <v>1.7483595367067437E-2</v>
      </c>
      <c r="R1412" s="26">
        <f t="shared" ca="1" si="288"/>
        <v>6.6714733969986409E-2</v>
      </c>
      <c r="S1412" s="27">
        <f t="shared" ref="S1412:S1470" ca="1" si="299">IF(N1411*N1412&lt;0,1,0)</f>
        <v>0</v>
      </c>
    </row>
    <row r="1413" spans="5:19" x14ac:dyDescent="0.3">
      <c r="E1413" s="24">
        <f t="shared" si="293"/>
        <v>1412</v>
      </c>
      <c r="F1413" s="108">
        <v>45516</v>
      </c>
      <c r="G1413" s="109">
        <v>3.8043999999999998</v>
      </c>
      <c r="H1413" s="28">
        <f t="shared" si="294"/>
        <v>3.7845</v>
      </c>
      <c r="I1413" s="7">
        <f t="shared" si="295"/>
        <v>1.9899999999999807E-2</v>
      </c>
      <c r="J1413" s="7">
        <f t="shared" si="296"/>
        <v>3.9600999999999233E-4</v>
      </c>
      <c r="K1413" s="7">
        <f t="shared" si="297"/>
        <v>1.9899999999999807E-2</v>
      </c>
      <c r="L1413" s="25">
        <f t="shared" si="298"/>
        <v>5.2307854063715188E-3</v>
      </c>
      <c r="M1413" s="7">
        <f t="shared" ca="1" si="287"/>
        <v>3.751433333333333</v>
      </c>
      <c r="N1413" s="7">
        <f t="shared" ca="1" si="289"/>
        <v>5.2966666666666828E-2</v>
      </c>
      <c r="O1413" s="7">
        <f t="shared" ca="1" si="290"/>
        <v>2.8054677777777947E-3</v>
      </c>
      <c r="P1413" s="7">
        <f t="shared" ca="1" si="291"/>
        <v>5.2966666666666828E-2</v>
      </c>
      <c r="Q1413" s="25">
        <f t="shared" ca="1" si="292"/>
        <v>1.3922475729856701E-2</v>
      </c>
      <c r="R1413" s="26">
        <f t="shared" ca="1" si="288"/>
        <v>5.351473396998653E-2</v>
      </c>
      <c r="S1413" s="27">
        <f t="shared" ca="1" si="299"/>
        <v>0</v>
      </c>
    </row>
    <row r="1414" spans="5:19" x14ac:dyDescent="0.3">
      <c r="E1414" s="24">
        <f t="shared" si="293"/>
        <v>1413</v>
      </c>
      <c r="F1414" s="108">
        <v>45517</v>
      </c>
      <c r="G1414" s="109">
        <v>3.9137</v>
      </c>
      <c r="H1414" s="28">
        <f t="shared" si="294"/>
        <v>3.8043999999999998</v>
      </c>
      <c r="I1414" s="7">
        <f t="shared" si="295"/>
        <v>0.10930000000000017</v>
      </c>
      <c r="J1414" s="7">
        <f t="shared" si="296"/>
        <v>1.1946490000000039E-2</v>
      </c>
      <c r="K1414" s="7">
        <f t="shared" si="297"/>
        <v>0.10930000000000017</v>
      </c>
      <c r="L1414" s="25">
        <f t="shared" si="298"/>
        <v>2.7927536602192344E-2</v>
      </c>
      <c r="M1414" s="7">
        <f t="shared" ca="1" si="287"/>
        <v>3.7845333333333335</v>
      </c>
      <c r="N1414" s="7">
        <f t="shared" ca="1" si="289"/>
        <v>0.12916666666666643</v>
      </c>
      <c r="O1414" s="7">
        <f t="shared" ca="1" si="290"/>
        <v>1.6684027777777718E-2</v>
      </c>
      <c r="P1414" s="7">
        <f t="shared" ca="1" si="291"/>
        <v>0.12916666666666643</v>
      </c>
      <c r="Q1414" s="25">
        <f t="shared" ca="1" si="292"/>
        <v>3.3003721968128993E-2</v>
      </c>
      <c r="R1414" s="26">
        <f t="shared" ca="1" si="288"/>
        <v>0.12971473396998612</v>
      </c>
      <c r="S1414" s="27">
        <f t="shared" ca="1" si="299"/>
        <v>0</v>
      </c>
    </row>
    <row r="1415" spans="5:19" x14ac:dyDescent="0.3">
      <c r="E1415" s="24">
        <f t="shared" si="293"/>
        <v>1414</v>
      </c>
      <c r="F1415" s="108">
        <v>45518</v>
      </c>
      <c r="G1415" s="109">
        <v>3.9533999999999998</v>
      </c>
      <c r="H1415" s="28">
        <f t="shared" si="294"/>
        <v>3.9137</v>
      </c>
      <c r="I1415" s="7">
        <f t="shared" si="295"/>
        <v>3.9699999999999847E-2</v>
      </c>
      <c r="J1415" s="7">
        <f t="shared" si="296"/>
        <v>1.5760899999999879E-3</v>
      </c>
      <c r="K1415" s="7">
        <f t="shared" si="297"/>
        <v>3.9699999999999847E-2</v>
      </c>
      <c r="L1415" s="25">
        <f t="shared" si="298"/>
        <v>1.0041989173875613E-2</v>
      </c>
      <c r="M1415" s="7">
        <f t="shared" ca="1" si="287"/>
        <v>3.8341999999999996</v>
      </c>
      <c r="N1415" s="7">
        <f t="shared" ca="1" si="289"/>
        <v>0.11920000000000019</v>
      </c>
      <c r="O1415" s="7">
        <f t="shared" ca="1" si="290"/>
        <v>1.4208640000000047E-2</v>
      </c>
      <c r="P1415" s="7">
        <f t="shared" ca="1" si="291"/>
        <v>0.11920000000000019</v>
      </c>
      <c r="Q1415" s="25">
        <f t="shared" ca="1" si="292"/>
        <v>3.0151262204684625E-2</v>
      </c>
      <c r="R1415" s="26">
        <f t="shared" ca="1" si="288"/>
        <v>0.1197480673033199</v>
      </c>
      <c r="S1415" s="27">
        <f t="shared" ca="1" si="299"/>
        <v>0</v>
      </c>
    </row>
    <row r="1416" spans="5:19" x14ac:dyDescent="0.3">
      <c r="E1416" s="24">
        <f t="shared" si="293"/>
        <v>1415</v>
      </c>
      <c r="F1416" s="108">
        <v>45519</v>
      </c>
      <c r="G1416" s="109">
        <v>4.0427999999999997</v>
      </c>
      <c r="H1416" s="28">
        <f t="shared" si="294"/>
        <v>3.9533999999999998</v>
      </c>
      <c r="I1416" s="7">
        <f t="shared" si="295"/>
        <v>8.9399999999999924E-2</v>
      </c>
      <c r="J1416" s="7">
        <f t="shared" si="296"/>
        <v>7.9923599999999866E-3</v>
      </c>
      <c r="K1416" s="7">
        <f t="shared" si="297"/>
        <v>8.9399999999999924E-2</v>
      </c>
      <c r="L1416" s="25">
        <f t="shared" si="298"/>
        <v>2.2113386761650325E-2</v>
      </c>
      <c r="M1416" s="7">
        <f t="shared" ca="1" si="287"/>
        <v>3.8904999999999998</v>
      </c>
      <c r="N1416" s="7">
        <f t="shared" ca="1" si="289"/>
        <v>0.15229999999999988</v>
      </c>
      <c r="O1416" s="7">
        <f t="shared" ca="1" si="290"/>
        <v>2.3195289999999962E-2</v>
      </c>
      <c r="P1416" s="7">
        <f t="shared" ca="1" si="291"/>
        <v>0.15229999999999988</v>
      </c>
      <c r="Q1416" s="25">
        <f t="shared" ca="1" si="292"/>
        <v>3.7671910557039646E-2</v>
      </c>
      <c r="R1416" s="26">
        <f t="shared" ca="1" si="288"/>
        <v>0.15284806730331957</v>
      </c>
      <c r="S1416" s="27">
        <f t="shared" ca="1" si="299"/>
        <v>0</v>
      </c>
    </row>
    <row r="1417" spans="5:19" x14ac:dyDescent="0.3">
      <c r="E1417" s="24">
        <f t="shared" si="293"/>
        <v>1416</v>
      </c>
      <c r="F1417" s="108">
        <v>45520</v>
      </c>
      <c r="G1417" s="109">
        <v>4.0129999999999999</v>
      </c>
      <c r="H1417" s="28">
        <f t="shared" si="294"/>
        <v>4.0427999999999997</v>
      </c>
      <c r="I1417" s="7">
        <f t="shared" si="295"/>
        <v>-2.9799999999999827E-2</v>
      </c>
      <c r="J1417" s="7">
        <f t="shared" si="296"/>
        <v>8.8803999999998969E-4</v>
      </c>
      <c r="K1417" s="7">
        <f t="shared" si="297"/>
        <v>2.9799999999999827E-2</v>
      </c>
      <c r="L1417" s="25">
        <f t="shared" si="298"/>
        <v>7.425865935708903E-3</v>
      </c>
      <c r="M1417" s="7">
        <f t="shared" ca="1" si="287"/>
        <v>3.9699666666666666</v>
      </c>
      <c r="N1417" s="7">
        <f t="shared" ca="1" si="289"/>
        <v>4.3033333333333257E-2</v>
      </c>
      <c r="O1417" s="7">
        <f t="shared" ca="1" si="290"/>
        <v>1.8518677777777711E-3</v>
      </c>
      <c r="P1417" s="7">
        <f t="shared" ca="1" si="291"/>
        <v>4.3033333333333257E-2</v>
      </c>
      <c r="Q1417" s="25">
        <f t="shared" ca="1" si="292"/>
        <v>1.0723482016778783E-2</v>
      </c>
      <c r="R1417" s="26">
        <f t="shared" ca="1" si="288"/>
        <v>4.3581400636652959E-2</v>
      </c>
      <c r="S1417" s="27">
        <f t="shared" ca="1" si="299"/>
        <v>0</v>
      </c>
    </row>
    <row r="1418" spans="5:19" x14ac:dyDescent="0.3">
      <c r="E1418" s="24">
        <f t="shared" si="293"/>
        <v>1417</v>
      </c>
      <c r="F1418" s="108">
        <v>45523</v>
      </c>
      <c r="G1418" s="109">
        <v>4.1322000000000001</v>
      </c>
      <c r="H1418" s="28">
        <f t="shared" si="294"/>
        <v>4.0129999999999999</v>
      </c>
      <c r="I1418" s="7">
        <f t="shared" si="295"/>
        <v>0.11920000000000019</v>
      </c>
      <c r="J1418" s="7">
        <f t="shared" si="296"/>
        <v>1.4208640000000047E-2</v>
      </c>
      <c r="K1418" s="7">
        <f t="shared" si="297"/>
        <v>0.11920000000000019</v>
      </c>
      <c r="L1418" s="25">
        <f t="shared" si="298"/>
        <v>2.8846619234306228E-2</v>
      </c>
      <c r="M1418" s="7">
        <f t="shared" ca="1" si="287"/>
        <v>4.0030666666666663</v>
      </c>
      <c r="N1418" s="7">
        <f t="shared" ca="1" si="289"/>
        <v>0.12913333333333377</v>
      </c>
      <c r="O1418" s="7">
        <f t="shared" ca="1" si="290"/>
        <v>1.6675417777777889E-2</v>
      </c>
      <c r="P1418" s="7">
        <f t="shared" ca="1" si="291"/>
        <v>0.12913333333333377</v>
      </c>
      <c r="Q1418" s="25">
        <f t="shared" ca="1" si="292"/>
        <v>3.1250504170498468E-2</v>
      </c>
      <c r="R1418" s="26">
        <f t="shared" ca="1" si="288"/>
        <v>0.12968140063665345</v>
      </c>
      <c r="S1418" s="27">
        <f t="shared" ca="1" si="299"/>
        <v>0</v>
      </c>
    </row>
    <row r="1419" spans="5:19" x14ac:dyDescent="0.3">
      <c r="E1419" s="24">
        <f t="shared" si="293"/>
        <v>1418</v>
      </c>
      <c r="F1419" s="108">
        <v>45524</v>
      </c>
      <c r="G1419" s="109">
        <v>4.1223000000000001</v>
      </c>
      <c r="H1419" s="28">
        <f t="shared" si="294"/>
        <v>4.1322000000000001</v>
      </c>
      <c r="I1419" s="7">
        <f t="shared" si="295"/>
        <v>-9.9000000000000199E-3</v>
      </c>
      <c r="J1419" s="7">
        <f t="shared" si="296"/>
        <v>9.8010000000000398E-5</v>
      </c>
      <c r="K1419" s="7">
        <f t="shared" si="297"/>
        <v>9.9000000000000199E-3</v>
      </c>
      <c r="L1419" s="25">
        <f t="shared" si="298"/>
        <v>2.4015719379957838E-3</v>
      </c>
      <c r="M1419" s="7">
        <f t="shared" ca="1" si="287"/>
        <v>4.062666666666666</v>
      </c>
      <c r="N1419" s="7">
        <f t="shared" ca="1" si="289"/>
        <v>5.9633333333334093E-2</v>
      </c>
      <c r="O1419" s="7">
        <f t="shared" ca="1" si="290"/>
        <v>3.5561344444445349E-3</v>
      </c>
      <c r="P1419" s="7">
        <f t="shared" ca="1" si="291"/>
        <v>5.9633333333334093E-2</v>
      </c>
      <c r="Q1419" s="25">
        <f t="shared" ca="1" si="292"/>
        <v>1.4466034333584187E-2</v>
      </c>
      <c r="R1419" s="26">
        <f t="shared" ca="1" si="288"/>
        <v>6.0181400636653795E-2</v>
      </c>
      <c r="S1419" s="27">
        <f t="shared" ca="1" si="299"/>
        <v>0</v>
      </c>
    </row>
    <row r="1420" spans="5:19" x14ac:dyDescent="0.3">
      <c r="E1420" s="24">
        <f t="shared" si="293"/>
        <v>1419</v>
      </c>
      <c r="F1420" s="108">
        <v>45525</v>
      </c>
      <c r="G1420" s="109">
        <v>4.1322000000000001</v>
      </c>
      <c r="H1420" s="28">
        <f t="shared" si="294"/>
        <v>4.1223000000000001</v>
      </c>
      <c r="I1420" s="7">
        <f t="shared" si="295"/>
        <v>9.9000000000000199E-3</v>
      </c>
      <c r="J1420" s="7">
        <f t="shared" si="296"/>
        <v>9.8010000000000398E-5</v>
      </c>
      <c r="K1420" s="7">
        <f t="shared" si="297"/>
        <v>9.9000000000000199E-3</v>
      </c>
      <c r="L1420" s="25">
        <f t="shared" si="298"/>
        <v>2.3958182082183871E-3</v>
      </c>
      <c r="M1420" s="7">
        <f t="shared" ca="1" si="287"/>
        <v>4.0891666666666664</v>
      </c>
      <c r="N1420" s="7">
        <f t="shared" ca="1" si="289"/>
        <v>4.3033333333333701E-2</v>
      </c>
      <c r="O1420" s="7">
        <f t="shared" ca="1" si="290"/>
        <v>1.8518677777778095E-3</v>
      </c>
      <c r="P1420" s="7">
        <f t="shared" ca="1" si="291"/>
        <v>4.3033333333333701E-2</v>
      </c>
      <c r="Q1420" s="25">
        <f t="shared" ca="1" si="292"/>
        <v>1.0414145814174942E-2</v>
      </c>
      <c r="R1420" s="26">
        <f t="shared" ca="1" si="288"/>
        <v>4.3581400636653403E-2</v>
      </c>
      <c r="S1420" s="27">
        <f t="shared" ca="1" si="299"/>
        <v>0</v>
      </c>
    </row>
    <row r="1421" spans="5:19" x14ac:dyDescent="0.3">
      <c r="E1421" s="24">
        <f t="shared" si="293"/>
        <v>1420</v>
      </c>
      <c r="F1421" s="108">
        <v>45526</v>
      </c>
      <c r="G1421" s="109">
        <v>4.0824999999999996</v>
      </c>
      <c r="H1421" s="28">
        <f t="shared" si="294"/>
        <v>4.1322000000000001</v>
      </c>
      <c r="I1421" s="7">
        <f t="shared" si="295"/>
        <v>-4.9700000000000522E-2</v>
      </c>
      <c r="J1421" s="7">
        <f t="shared" si="296"/>
        <v>2.4700900000000519E-3</v>
      </c>
      <c r="K1421" s="7">
        <f t="shared" si="297"/>
        <v>4.9700000000000522E-2</v>
      </c>
      <c r="L1421" s="25">
        <f t="shared" si="298"/>
        <v>1.2173913043478389E-2</v>
      </c>
      <c r="M1421" s="7">
        <f t="shared" ca="1" si="287"/>
        <v>4.1289000000000007</v>
      </c>
      <c r="N1421" s="7">
        <f t="shared" ca="1" si="289"/>
        <v>-4.6400000000001107E-2</v>
      </c>
      <c r="O1421" s="7">
        <f t="shared" ca="1" si="290"/>
        <v>2.1529600000001026E-3</v>
      </c>
      <c r="P1421" s="7">
        <f t="shared" ca="1" si="291"/>
        <v>4.6400000000001107E-2</v>
      </c>
      <c r="Q1421" s="25">
        <f t="shared" ca="1" si="292"/>
        <v>1.1365584813227461E-2</v>
      </c>
      <c r="R1421" s="26">
        <f t="shared" ca="1" si="288"/>
        <v>-4.5851932696681405E-2</v>
      </c>
      <c r="S1421" s="27">
        <f t="shared" ca="1" si="299"/>
        <v>1</v>
      </c>
    </row>
    <row r="1422" spans="5:19" x14ac:dyDescent="0.3">
      <c r="E1422" s="24">
        <f t="shared" si="293"/>
        <v>1421</v>
      </c>
      <c r="F1422" s="108">
        <v>45527</v>
      </c>
      <c r="G1422" s="109">
        <v>4.1421000000000001</v>
      </c>
      <c r="H1422" s="28">
        <f t="shared" si="294"/>
        <v>4.0824999999999996</v>
      </c>
      <c r="I1422" s="7">
        <f t="shared" si="295"/>
        <v>5.9600000000000541E-2</v>
      </c>
      <c r="J1422" s="7">
        <f t="shared" si="296"/>
        <v>3.5521600000000646E-3</v>
      </c>
      <c r="K1422" s="7">
        <f t="shared" si="297"/>
        <v>5.9600000000000541E-2</v>
      </c>
      <c r="L1422" s="25">
        <f t="shared" si="298"/>
        <v>1.4388836580478631E-2</v>
      </c>
      <c r="M1422" s="7">
        <f t="shared" ca="1" si="287"/>
        <v>4.112333333333333</v>
      </c>
      <c r="N1422" s="7">
        <f t="shared" ca="1" si="289"/>
        <v>2.9766666666667163E-2</v>
      </c>
      <c r="O1422" s="7">
        <f t="shared" ca="1" si="290"/>
        <v>8.8605444444447401E-4</v>
      </c>
      <c r="P1422" s="7">
        <f t="shared" ca="1" si="291"/>
        <v>2.9766666666667163E-2</v>
      </c>
      <c r="Q1422" s="25">
        <f t="shared" ca="1" si="292"/>
        <v>7.1863708424874245E-3</v>
      </c>
      <c r="R1422" s="26">
        <f t="shared" ca="1" si="288"/>
        <v>3.0314733969986865E-2</v>
      </c>
      <c r="S1422" s="27">
        <f t="shared" ca="1" si="299"/>
        <v>1</v>
      </c>
    </row>
    <row r="1423" spans="5:19" x14ac:dyDescent="0.3">
      <c r="E1423" s="24">
        <f t="shared" si="293"/>
        <v>1422</v>
      </c>
      <c r="F1423" s="108">
        <v>45530</v>
      </c>
      <c r="G1423" s="109">
        <v>4.1520999999999999</v>
      </c>
      <c r="H1423" s="28">
        <f t="shared" si="294"/>
        <v>4.1421000000000001</v>
      </c>
      <c r="I1423" s="7">
        <f t="shared" si="295"/>
        <v>9.9999999999997868E-3</v>
      </c>
      <c r="J1423" s="7">
        <f t="shared" si="296"/>
        <v>9.9999999999995736E-5</v>
      </c>
      <c r="K1423" s="7">
        <f t="shared" si="297"/>
        <v>9.9999999999997868E-3</v>
      </c>
      <c r="L1423" s="25">
        <f t="shared" si="298"/>
        <v>2.4084198357457159E-3</v>
      </c>
      <c r="M1423" s="7">
        <f t="shared" ca="1" si="287"/>
        <v>4.1189333333333336</v>
      </c>
      <c r="N1423" s="7">
        <f t="shared" ca="1" si="289"/>
        <v>3.3166666666666345E-2</v>
      </c>
      <c r="O1423" s="7">
        <f t="shared" ca="1" si="290"/>
        <v>1.1000277777777564E-3</v>
      </c>
      <c r="P1423" s="7">
        <f t="shared" ca="1" si="291"/>
        <v>3.3166666666666345E-2</v>
      </c>
      <c r="Q1423" s="25">
        <f t="shared" ca="1" si="292"/>
        <v>7.9879257885567163E-3</v>
      </c>
      <c r="R1423" s="26">
        <f t="shared" ca="1" si="288"/>
        <v>3.3714733969986047E-2</v>
      </c>
      <c r="S1423" s="27">
        <f t="shared" ca="1" si="299"/>
        <v>0</v>
      </c>
    </row>
    <row r="1424" spans="5:19" x14ac:dyDescent="0.3">
      <c r="E1424" s="24">
        <f t="shared" si="293"/>
        <v>1423</v>
      </c>
      <c r="F1424" s="108">
        <v>45531</v>
      </c>
      <c r="G1424" s="109">
        <v>4.1917999999999997</v>
      </c>
      <c r="H1424" s="28">
        <f t="shared" si="294"/>
        <v>4.1520999999999999</v>
      </c>
      <c r="I1424" s="7">
        <f t="shared" si="295"/>
        <v>3.9699999999999847E-2</v>
      </c>
      <c r="J1424" s="7">
        <f t="shared" si="296"/>
        <v>1.5760899999999879E-3</v>
      </c>
      <c r="K1424" s="7">
        <f t="shared" si="297"/>
        <v>3.9699999999999847E-2</v>
      </c>
      <c r="L1424" s="25">
        <f t="shared" si="298"/>
        <v>9.4708717018941388E-3</v>
      </c>
      <c r="M1424" s="7">
        <f t="shared" ca="1" si="287"/>
        <v>4.1255666666666668</v>
      </c>
      <c r="N1424" s="7">
        <f t="shared" ca="1" si="289"/>
        <v>6.6233333333332922E-2</v>
      </c>
      <c r="O1424" s="7">
        <f t="shared" ca="1" si="290"/>
        <v>4.3868544444443901E-3</v>
      </c>
      <c r="P1424" s="7">
        <f t="shared" ca="1" si="291"/>
        <v>6.6233333333332922E-2</v>
      </c>
      <c r="Q1424" s="25">
        <f t="shared" ca="1" si="292"/>
        <v>1.5800690236493373E-2</v>
      </c>
      <c r="R1424" s="26">
        <f t="shared" ca="1" si="288"/>
        <v>6.6781400636652624E-2</v>
      </c>
      <c r="S1424" s="27">
        <f t="shared" ca="1" si="299"/>
        <v>0</v>
      </c>
    </row>
    <row r="1425" spans="5:19" x14ac:dyDescent="0.3">
      <c r="E1425" s="24">
        <f t="shared" si="293"/>
        <v>1424</v>
      </c>
      <c r="F1425" s="108">
        <v>45532</v>
      </c>
      <c r="G1425" s="109">
        <v>4.1619999999999999</v>
      </c>
      <c r="H1425" s="28">
        <f t="shared" si="294"/>
        <v>4.1917999999999997</v>
      </c>
      <c r="I1425" s="7">
        <f t="shared" si="295"/>
        <v>-2.9799999999999827E-2</v>
      </c>
      <c r="J1425" s="7">
        <f t="shared" si="296"/>
        <v>8.8803999999998969E-4</v>
      </c>
      <c r="K1425" s="7">
        <f t="shared" si="297"/>
        <v>2.9799999999999827E-2</v>
      </c>
      <c r="L1425" s="25">
        <f t="shared" si="298"/>
        <v>7.1600192215280703E-3</v>
      </c>
      <c r="M1425" s="7">
        <f t="shared" ca="1" si="287"/>
        <v>4.1619999999999999</v>
      </c>
      <c r="N1425" s="7">
        <f t="shared" ca="1" si="289"/>
        <v>0</v>
      </c>
      <c r="O1425" s="7">
        <f t="shared" ca="1" si="290"/>
        <v>0</v>
      </c>
      <c r="P1425" s="7">
        <f t="shared" ca="1" si="291"/>
        <v>0</v>
      </c>
      <c r="Q1425" s="25">
        <f t="shared" ca="1" si="292"/>
        <v>0</v>
      </c>
      <c r="R1425" s="26">
        <f t="shared" ca="1" si="288"/>
        <v>5.4806730331970037E-4</v>
      </c>
      <c r="S1425" s="27">
        <f t="shared" ca="1" si="299"/>
        <v>0</v>
      </c>
    </row>
    <row r="1426" spans="5:19" x14ac:dyDescent="0.3">
      <c r="E1426" s="24">
        <f t="shared" si="293"/>
        <v>1425</v>
      </c>
      <c r="F1426" s="108">
        <v>45533</v>
      </c>
      <c r="G1426" s="109">
        <v>4.4500999999999999</v>
      </c>
      <c r="H1426" s="28">
        <f t="shared" si="294"/>
        <v>4.1619999999999999</v>
      </c>
      <c r="I1426" s="7">
        <f t="shared" si="295"/>
        <v>0.28810000000000002</v>
      </c>
      <c r="J1426" s="7">
        <f t="shared" si="296"/>
        <v>8.3001610000000017E-2</v>
      </c>
      <c r="K1426" s="7">
        <f t="shared" si="297"/>
        <v>0.28810000000000002</v>
      </c>
      <c r="L1426" s="25">
        <f t="shared" si="298"/>
        <v>6.4740118199591024E-2</v>
      </c>
      <c r="M1426" s="7">
        <f t="shared" ca="1" si="287"/>
        <v>4.1686333333333332</v>
      </c>
      <c r="N1426" s="7">
        <f t="shared" ca="1" si="289"/>
        <v>0.28146666666666675</v>
      </c>
      <c r="O1426" s="7">
        <f t="shared" ca="1" si="290"/>
        <v>7.9223484444444492E-2</v>
      </c>
      <c r="P1426" s="7">
        <f t="shared" ca="1" si="291"/>
        <v>0.28146666666666675</v>
      </c>
      <c r="Q1426" s="25">
        <f t="shared" ca="1" si="292"/>
        <v>6.3249514992172476E-2</v>
      </c>
      <c r="R1426" s="26">
        <f t="shared" ca="1" si="288"/>
        <v>0.28201473396998644</v>
      </c>
      <c r="S1426" s="27">
        <f t="shared" ca="1" si="299"/>
        <v>0</v>
      </c>
    </row>
    <row r="1427" spans="5:19" x14ac:dyDescent="0.3">
      <c r="E1427" s="24">
        <f t="shared" si="293"/>
        <v>1426</v>
      </c>
      <c r="F1427" s="108">
        <v>45534</v>
      </c>
      <c r="G1427" s="109">
        <v>4.4302000000000001</v>
      </c>
      <c r="H1427" s="28">
        <f t="shared" si="294"/>
        <v>4.4500999999999999</v>
      </c>
      <c r="I1427" s="7">
        <f t="shared" si="295"/>
        <v>-1.9899999999999807E-2</v>
      </c>
      <c r="J1427" s="7">
        <f t="shared" si="296"/>
        <v>3.9600999999999233E-4</v>
      </c>
      <c r="K1427" s="7">
        <f t="shared" si="297"/>
        <v>1.9899999999999807E-2</v>
      </c>
      <c r="L1427" s="25">
        <f t="shared" si="298"/>
        <v>4.4918965283733932E-3</v>
      </c>
      <c r="M1427" s="7">
        <f t="shared" ca="1" si="287"/>
        <v>4.2679666666666662</v>
      </c>
      <c r="N1427" s="7">
        <f t="shared" ca="1" si="289"/>
        <v>0.1622333333333339</v>
      </c>
      <c r="O1427" s="7">
        <f t="shared" ca="1" si="290"/>
        <v>2.6319654444444628E-2</v>
      </c>
      <c r="P1427" s="7">
        <f t="shared" ca="1" si="291"/>
        <v>0.1622333333333339</v>
      </c>
      <c r="Q1427" s="25">
        <f t="shared" ca="1" si="292"/>
        <v>3.6619866672686081E-2</v>
      </c>
      <c r="R1427" s="26">
        <f t="shared" ca="1" si="288"/>
        <v>0.16278140063665358</v>
      </c>
      <c r="S1427" s="27">
        <f t="shared" ca="1" si="299"/>
        <v>0</v>
      </c>
    </row>
    <row r="1428" spans="5:19" x14ac:dyDescent="0.3">
      <c r="E1428" s="24">
        <f t="shared" si="293"/>
        <v>1427</v>
      </c>
      <c r="F1428" s="108">
        <v>45538</v>
      </c>
      <c r="G1428" s="109">
        <v>4.3506999999999998</v>
      </c>
      <c r="H1428" s="28">
        <f t="shared" si="294"/>
        <v>4.4302000000000001</v>
      </c>
      <c r="I1428" s="7">
        <f t="shared" si="295"/>
        <v>-7.9500000000000348E-2</v>
      </c>
      <c r="J1428" s="7">
        <f t="shared" si="296"/>
        <v>6.320250000000055E-3</v>
      </c>
      <c r="K1428" s="7">
        <f t="shared" si="297"/>
        <v>7.9500000000000348E-2</v>
      </c>
      <c r="L1428" s="25">
        <f t="shared" si="298"/>
        <v>1.8272921598823259E-2</v>
      </c>
      <c r="M1428" s="7">
        <f t="shared" ca="1" si="287"/>
        <v>4.3474333333333339</v>
      </c>
      <c r="N1428" s="7">
        <f t="shared" ca="1" si="289"/>
        <v>3.2666666666658628E-3</v>
      </c>
      <c r="O1428" s="7">
        <f t="shared" ca="1" si="290"/>
        <v>1.0671111111105859E-5</v>
      </c>
      <c r="P1428" s="7">
        <f t="shared" ca="1" si="291"/>
        <v>3.2666666666658628E-3</v>
      </c>
      <c r="Q1428" s="25">
        <f t="shared" ca="1" si="292"/>
        <v>7.5083703005628132E-4</v>
      </c>
      <c r="R1428" s="26">
        <f t="shared" ca="1" si="288"/>
        <v>3.8147339699855631E-3</v>
      </c>
      <c r="S1428" s="27">
        <f t="shared" ca="1" si="299"/>
        <v>0</v>
      </c>
    </row>
    <row r="1429" spans="5:19" x14ac:dyDescent="0.3">
      <c r="E1429" s="24">
        <f t="shared" si="293"/>
        <v>1428</v>
      </c>
      <c r="F1429" s="108">
        <v>45539</v>
      </c>
      <c r="G1429" s="109">
        <v>4.3506999999999998</v>
      </c>
      <c r="H1429" s="28">
        <f t="shared" si="294"/>
        <v>4.3506999999999998</v>
      </c>
      <c r="I1429" s="7">
        <f t="shared" si="295"/>
        <v>0</v>
      </c>
      <c r="J1429" s="7">
        <f t="shared" si="296"/>
        <v>0</v>
      </c>
      <c r="K1429" s="7">
        <f t="shared" si="297"/>
        <v>0</v>
      </c>
      <c r="L1429" s="25">
        <f t="shared" si="298"/>
        <v>0</v>
      </c>
      <c r="M1429" s="7">
        <f t="shared" ca="1" si="287"/>
        <v>4.410333333333333</v>
      </c>
      <c r="N1429" s="7">
        <f t="shared" ca="1" si="289"/>
        <v>-5.9633333333333205E-2</v>
      </c>
      <c r="O1429" s="7">
        <f t="shared" ca="1" si="290"/>
        <v>3.556134444444429E-3</v>
      </c>
      <c r="P1429" s="7">
        <f t="shared" ca="1" si="291"/>
        <v>5.9633333333333205E-2</v>
      </c>
      <c r="Q1429" s="25">
        <f t="shared" ca="1" si="292"/>
        <v>1.3706606599704234E-2</v>
      </c>
      <c r="R1429" s="26">
        <f t="shared" ca="1" si="288"/>
        <v>-5.9085266030013503E-2</v>
      </c>
      <c r="S1429" s="27">
        <f t="shared" ca="1" si="299"/>
        <v>1</v>
      </c>
    </row>
    <row r="1430" spans="5:19" x14ac:dyDescent="0.3">
      <c r="E1430" s="24">
        <f t="shared" si="293"/>
        <v>1429</v>
      </c>
      <c r="F1430" s="108">
        <v>45540</v>
      </c>
      <c r="G1430" s="109">
        <v>4.3010999999999999</v>
      </c>
      <c r="H1430" s="28">
        <f t="shared" si="294"/>
        <v>4.3506999999999998</v>
      </c>
      <c r="I1430" s="7">
        <f t="shared" si="295"/>
        <v>-4.9599999999999866E-2</v>
      </c>
      <c r="J1430" s="7">
        <f t="shared" si="296"/>
        <v>2.4601599999999869E-3</v>
      </c>
      <c r="K1430" s="7">
        <f t="shared" si="297"/>
        <v>4.9599999999999866E-2</v>
      </c>
      <c r="L1430" s="25">
        <f t="shared" si="298"/>
        <v>1.1531933691381243E-2</v>
      </c>
      <c r="M1430" s="7">
        <f t="shared" ca="1" si="287"/>
        <v>4.3771999999999993</v>
      </c>
      <c r="N1430" s="7">
        <f t="shared" ca="1" si="289"/>
        <v>-7.609999999999939E-2</v>
      </c>
      <c r="O1430" s="7">
        <f t="shared" ca="1" si="290"/>
        <v>5.791209999999907E-3</v>
      </c>
      <c r="P1430" s="7">
        <f t="shared" ca="1" si="291"/>
        <v>7.609999999999939E-2</v>
      </c>
      <c r="Q1430" s="25">
        <f t="shared" ca="1" si="292"/>
        <v>1.769314826439734E-2</v>
      </c>
      <c r="R1430" s="26">
        <f t="shared" ca="1" si="288"/>
        <v>-7.5551932696679688E-2</v>
      </c>
      <c r="S1430" s="27">
        <f t="shared" ca="1" si="299"/>
        <v>0</v>
      </c>
    </row>
    <row r="1431" spans="5:19" x14ac:dyDescent="0.3">
      <c r="E1431" s="24">
        <f t="shared" si="293"/>
        <v>1430</v>
      </c>
      <c r="F1431" s="108">
        <v>45541</v>
      </c>
      <c r="G1431" s="109">
        <v>4.2117000000000004</v>
      </c>
      <c r="H1431" s="28">
        <f t="shared" si="294"/>
        <v>4.3010999999999999</v>
      </c>
      <c r="I1431" s="7">
        <f t="shared" si="295"/>
        <v>-8.939999999999948E-2</v>
      </c>
      <c r="J1431" s="7">
        <f t="shared" si="296"/>
        <v>7.9923599999999068E-3</v>
      </c>
      <c r="K1431" s="7">
        <f t="shared" si="297"/>
        <v>8.939999999999948E-2</v>
      </c>
      <c r="L1431" s="25">
        <f t="shared" si="298"/>
        <v>2.1226583089963547E-2</v>
      </c>
      <c r="M1431" s="7">
        <f t="shared" ca="1" si="287"/>
        <v>4.3341666666666665</v>
      </c>
      <c r="N1431" s="7">
        <f t="shared" ca="1" si="289"/>
        <v>-0.12246666666666606</v>
      </c>
      <c r="O1431" s="7">
        <f t="shared" ca="1" si="290"/>
        <v>1.4998084444444296E-2</v>
      </c>
      <c r="P1431" s="7">
        <f t="shared" ca="1" si="291"/>
        <v>0.12246666666666606</v>
      </c>
      <c r="Q1431" s="25">
        <f t="shared" ca="1" si="292"/>
        <v>2.9077727916676413E-2</v>
      </c>
      <c r="R1431" s="26">
        <f t="shared" ca="1" si="288"/>
        <v>-0.12191859936334636</v>
      </c>
      <c r="S1431" s="27">
        <f t="shared" ca="1" si="299"/>
        <v>0</v>
      </c>
    </row>
    <row r="1432" spans="5:19" x14ac:dyDescent="0.3">
      <c r="E1432" s="24">
        <f t="shared" si="293"/>
        <v>1431</v>
      </c>
      <c r="F1432" s="108">
        <v>45544</v>
      </c>
      <c r="G1432" s="109">
        <v>4.2314999999999996</v>
      </c>
      <c r="H1432" s="28">
        <f t="shared" si="294"/>
        <v>4.2117000000000004</v>
      </c>
      <c r="I1432" s="7">
        <f t="shared" si="295"/>
        <v>1.9799999999999152E-2</v>
      </c>
      <c r="J1432" s="7">
        <f t="shared" si="296"/>
        <v>3.9203999999996641E-4</v>
      </c>
      <c r="K1432" s="7">
        <f t="shared" si="297"/>
        <v>1.9799999999999152E-2</v>
      </c>
      <c r="L1432" s="25">
        <f t="shared" si="298"/>
        <v>4.6791917759657691E-3</v>
      </c>
      <c r="M1432" s="7">
        <f t="shared" ca="1" si="287"/>
        <v>4.2878333333333334</v>
      </c>
      <c r="N1432" s="7">
        <f t="shared" ca="1" si="289"/>
        <v>-5.633333333333379E-2</v>
      </c>
      <c r="O1432" s="7">
        <f t="shared" ca="1" si="290"/>
        <v>3.1734444444444961E-3</v>
      </c>
      <c r="P1432" s="7">
        <f t="shared" ca="1" si="291"/>
        <v>5.633333333333379E-2</v>
      </c>
      <c r="Q1432" s="25">
        <f t="shared" ca="1" si="292"/>
        <v>1.3312852022529551E-2</v>
      </c>
      <c r="R1432" s="26">
        <f t="shared" ca="1" si="288"/>
        <v>-5.5785266030014088E-2</v>
      </c>
      <c r="S1432" s="27">
        <f t="shared" ca="1" si="299"/>
        <v>0</v>
      </c>
    </row>
    <row r="1433" spans="5:19" x14ac:dyDescent="0.3">
      <c r="E1433" s="24">
        <f t="shared" si="293"/>
        <v>1432</v>
      </c>
      <c r="F1433" s="108">
        <v>45545</v>
      </c>
      <c r="G1433" s="109">
        <v>4.1619999999999999</v>
      </c>
      <c r="H1433" s="28">
        <f t="shared" si="294"/>
        <v>4.2314999999999996</v>
      </c>
      <c r="I1433" s="7">
        <f t="shared" si="295"/>
        <v>-6.9499999999999673E-2</v>
      </c>
      <c r="J1433" s="7">
        <f t="shared" si="296"/>
        <v>4.8302499999999544E-3</v>
      </c>
      <c r="K1433" s="7">
        <f t="shared" si="297"/>
        <v>6.9499999999999673E-2</v>
      </c>
      <c r="L1433" s="25">
        <f t="shared" si="298"/>
        <v>1.6698702546852396E-2</v>
      </c>
      <c r="M1433" s="7">
        <f t="shared" ca="1" si="287"/>
        <v>4.2481</v>
      </c>
      <c r="N1433" s="7">
        <f t="shared" ca="1" si="289"/>
        <v>-8.6100000000000065E-2</v>
      </c>
      <c r="O1433" s="7">
        <f t="shared" ca="1" si="290"/>
        <v>7.4132100000000112E-3</v>
      </c>
      <c r="P1433" s="7">
        <f t="shared" ca="1" si="291"/>
        <v>8.6100000000000065E-2</v>
      </c>
      <c r="Q1433" s="25">
        <f t="shared" ca="1" si="292"/>
        <v>2.06871696299856E-2</v>
      </c>
      <c r="R1433" s="26">
        <f t="shared" ca="1" si="288"/>
        <v>-8.5551932696680363E-2</v>
      </c>
      <c r="S1433" s="27">
        <f t="shared" ca="1" si="299"/>
        <v>0</v>
      </c>
    </row>
    <row r="1434" spans="5:19" x14ac:dyDescent="0.3">
      <c r="E1434" s="24">
        <f t="shared" si="293"/>
        <v>1433</v>
      </c>
      <c r="F1434" s="108">
        <v>45546</v>
      </c>
      <c r="G1434" s="109">
        <v>4.1619999999999999</v>
      </c>
      <c r="H1434" s="28">
        <f t="shared" si="294"/>
        <v>4.1619999999999999</v>
      </c>
      <c r="I1434" s="7">
        <f t="shared" si="295"/>
        <v>0</v>
      </c>
      <c r="J1434" s="7">
        <f t="shared" si="296"/>
        <v>0</v>
      </c>
      <c r="K1434" s="7">
        <f t="shared" si="297"/>
        <v>0</v>
      </c>
      <c r="L1434" s="25">
        <f t="shared" si="298"/>
        <v>0</v>
      </c>
      <c r="M1434" s="7">
        <f t="shared" ca="1" si="287"/>
        <v>4.2017333333333333</v>
      </c>
      <c r="N1434" s="7">
        <f t="shared" ca="1" si="289"/>
        <v>-3.9733333333333398E-2</v>
      </c>
      <c r="O1434" s="7">
        <f t="shared" ca="1" si="290"/>
        <v>1.5787377777777829E-3</v>
      </c>
      <c r="P1434" s="7">
        <f t="shared" ca="1" si="291"/>
        <v>3.9733333333333398E-2</v>
      </c>
      <c r="Q1434" s="25">
        <f t="shared" ca="1" si="292"/>
        <v>9.5466922953708309E-3</v>
      </c>
      <c r="R1434" s="26">
        <f t="shared" ca="1" si="288"/>
        <v>-3.9185266030013696E-2</v>
      </c>
      <c r="S1434" s="27">
        <f t="shared" ca="1" si="299"/>
        <v>0</v>
      </c>
    </row>
    <row r="1435" spans="5:19" x14ac:dyDescent="0.3">
      <c r="E1435" s="24">
        <f t="shared" si="293"/>
        <v>1434</v>
      </c>
      <c r="F1435" s="108">
        <v>45547</v>
      </c>
      <c r="G1435" s="109">
        <v>4.1718999999999999</v>
      </c>
      <c r="H1435" s="28">
        <f t="shared" si="294"/>
        <v>4.1619999999999999</v>
      </c>
      <c r="I1435" s="7">
        <f t="shared" si="295"/>
        <v>9.9000000000000199E-3</v>
      </c>
      <c r="J1435" s="7">
        <f t="shared" si="296"/>
        <v>9.8010000000000398E-5</v>
      </c>
      <c r="K1435" s="7">
        <f t="shared" si="297"/>
        <v>9.9000000000000199E-3</v>
      </c>
      <c r="L1435" s="25">
        <f t="shared" si="298"/>
        <v>2.3730194875236752E-3</v>
      </c>
      <c r="M1435" s="7">
        <f t="shared" ca="1" si="287"/>
        <v>4.1851666666666665</v>
      </c>
      <c r="N1435" s="7">
        <f t="shared" ca="1" si="289"/>
        <v>-1.3266666666666538E-2</v>
      </c>
      <c r="O1435" s="7">
        <f t="shared" ca="1" si="290"/>
        <v>1.7600444444444103E-4</v>
      </c>
      <c r="P1435" s="7">
        <f t="shared" ca="1" si="291"/>
        <v>1.3266666666666538E-2</v>
      </c>
      <c r="Q1435" s="25">
        <f t="shared" ca="1" si="292"/>
        <v>3.1800059125737766E-3</v>
      </c>
      <c r="R1435" s="26">
        <f t="shared" ca="1" si="288"/>
        <v>-1.2718599363346838E-2</v>
      </c>
      <c r="S1435" s="27">
        <f t="shared" ca="1" si="299"/>
        <v>0</v>
      </c>
    </row>
    <row r="1436" spans="5:19" x14ac:dyDescent="0.3">
      <c r="E1436" s="24">
        <f t="shared" si="293"/>
        <v>1435</v>
      </c>
      <c r="F1436" s="108">
        <v>45548</v>
      </c>
      <c r="G1436" s="109">
        <v>4.1718999999999999</v>
      </c>
      <c r="H1436" s="28">
        <f t="shared" si="294"/>
        <v>4.1718999999999999</v>
      </c>
      <c r="I1436" s="7">
        <f t="shared" si="295"/>
        <v>0</v>
      </c>
      <c r="J1436" s="7">
        <f t="shared" si="296"/>
        <v>0</v>
      </c>
      <c r="K1436" s="7">
        <f t="shared" si="297"/>
        <v>0</v>
      </c>
      <c r="L1436" s="25">
        <f t="shared" si="298"/>
        <v>0</v>
      </c>
      <c r="M1436" s="7">
        <f t="shared" ca="1" si="287"/>
        <v>4.1652999999999993</v>
      </c>
      <c r="N1436" s="7">
        <f t="shared" ca="1" si="289"/>
        <v>6.6000000000006054E-3</v>
      </c>
      <c r="O1436" s="7">
        <f t="shared" ca="1" si="290"/>
        <v>4.3560000000007992E-5</v>
      </c>
      <c r="P1436" s="7">
        <f t="shared" ca="1" si="291"/>
        <v>6.6000000000006054E-3</v>
      </c>
      <c r="Q1436" s="25">
        <f t="shared" ca="1" si="292"/>
        <v>1.582012991682592E-3</v>
      </c>
      <c r="R1436" s="26">
        <f t="shared" ca="1" si="288"/>
        <v>7.1480673033203056E-3</v>
      </c>
      <c r="S1436" s="27">
        <f t="shared" ca="1" si="299"/>
        <v>1</v>
      </c>
    </row>
    <row r="1437" spans="5:19" x14ac:dyDescent="0.3">
      <c r="E1437" s="24">
        <f t="shared" si="293"/>
        <v>1436</v>
      </c>
      <c r="F1437" s="108">
        <v>45551</v>
      </c>
      <c r="G1437" s="109">
        <v>4.1818999999999997</v>
      </c>
      <c r="H1437" s="28">
        <f t="shared" si="294"/>
        <v>4.1718999999999999</v>
      </c>
      <c r="I1437" s="7">
        <f t="shared" si="295"/>
        <v>9.9999999999997868E-3</v>
      </c>
      <c r="J1437" s="7">
        <f t="shared" si="296"/>
        <v>9.9999999999995736E-5</v>
      </c>
      <c r="K1437" s="7">
        <f t="shared" si="297"/>
        <v>9.9999999999997868E-3</v>
      </c>
      <c r="L1437" s="25">
        <f t="shared" si="298"/>
        <v>2.39125756235199E-3</v>
      </c>
      <c r="M1437" s="7">
        <f t="shared" ca="1" si="287"/>
        <v>4.1686000000000005</v>
      </c>
      <c r="N1437" s="7">
        <f t="shared" ca="1" si="289"/>
        <v>1.3299999999999201E-2</v>
      </c>
      <c r="O1437" s="7">
        <f t="shared" ca="1" si="290"/>
        <v>1.7688999999997875E-4</v>
      </c>
      <c r="P1437" s="7">
        <f t="shared" ca="1" si="291"/>
        <v>1.3299999999999201E-2</v>
      </c>
      <c r="Q1437" s="25">
        <f t="shared" ca="1" si="292"/>
        <v>3.1803725579280235E-3</v>
      </c>
      <c r="R1437" s="26">
        <f t="shared" ca="1" si="288"/>
        <v>1.3848067303318902E-2</v>
      </c>
      <c r="S1437" s="27">
        <f t="shared" ca="1" si="299"/>
        <v>0</v>
      </c>
    </row>
    <row r="1438" spans="5:19" x14ac:dyDescent="0.3">
      <c r="E1438" s="24">
        <f t="shared" si="293"/>
        <v>1437</v>
      </c>
      <c r="F1438" s="108">
        <v>45552</v>
      </c>
      <c r="G1438" s="109">
        <v>4.1619999999999999</v>
      </c>
      <c r="H1438" s="28">
        <f t="shared" si="294"/>
        <v>4.1818999999999997</v>
      </c>
      <c r="I1438" s="7">
        <f t="shared" si="295"/>
        <v>-1.9899999999999807E-2</v>
      </c>
      <c r="J1438" s="7">
        <f t="shared" si="296"/>
        <v>3.9600999999999233E-4</v>
      </c>
      <c r="K1438" s="7">
        <f t="shared" si="297"/>
        <v>1.9899999999999807E-2</v>
      </c>
      <c r="L1438" s="25">
        <f t="shared" si="298"/>
        <v>4.7813551177318132E-3</v>
      </c>
      <c r="M1438" s="7">
        <f t="shared" ca="1" si="287"/>
        <v>4.1752333333333338</v>
      </c>
      <c r="N1438" s="7">
        <f t="shared" ca="1" si="289"/>
        <v>-1.3233333333333874E-2</v>
      </c>
      <c r="O1438" s="7">
        <f t="shared" ca="1" si="290"/>
        <v>1.7512111111112543E-4</v>
      </c>
      <c r="P1438" s="7">
        <f t="shared" ca="1" si="291"/>
        <v>1.3233333333333874E-2</v>
      </c>
      <c r="Q1438" s="25">
        <f t="shared" ca="1" si="292"/>
        <v>3.1795611084415843E-3</v>
      </c>
      <c r="R1438" s="26">
        <f t="shared" ca="1" si="288"/>
        <v>-1.2685266030014174E-2</v>
      </c>
      <c r="S1438" s="27">
        <f t="shared" ca="1" si="299"/>
        <v>1</v>
      </c>
    </row>
    <row r="1439" spans="5:19" x14ac:dyDescent="0.3">
      <c r="E1439" s="24">
        <f t="shared" si="293"/>
        <v>1438</v>
      </c>
      <c r="F1439" s="108">
        <v>45553</v>
      </c>
      <c r="G1439" s="109">
        <v>4.1619999999999999</v>
      </c>
      <c r="H1439" s="28">
        <f t="shared" si="294"/>
        <v>4.1619999999999999</v>
      </c>
      <c r="I1439" s="7">
        <f t="shared" si="295"/>
        <v>0</v>
      </c>
      <c r="J1439" s="7">
        <f t="shared" si="296"/>
        <v>0</v>
      </c>
      <c r="K1439" s="7">
        <f t="shared" si="297"/>
        <v>0</v>
      </c>
      <c r="L1439" s="25">
        <f t="shared" si="298"/>
        <v>0</v>
      </c>
      <c r="M1439" s="7">
        <f t="shared" ca="1" si="287"/>
        <v>4.1719333333333326</v>
      </c>
      <c r="N1439" s="7">
        <f t="shared" ca="1" si="289"/>
        <v>-9.9333333333326834E-3</v>
      </c>
      <c r="O1439" s="7">
        <f t="shared" ca="1" si="290"/>
        <v>9.8671111111098205E-5</v>
      </c>
      <c r="P1439" s="7">
        <f t="shared" ca="1" si="291"/>
        <v>9.9333333333326834E-3</v>
      </c>
      <c r="Q1439" s="25">
        <f t="shared" ca="1" si="292"/>
        <v>2.3866730738425477E-3</v>
      </c>
      <c r="R1439" s="26">
        <f t="shared" ca="1" si="288"/>
        <v>-9.3852660300129832E-3</v>
      </c>
      <c r="S1439" s="27">
        <f t="shared" ca="1" si="299"/>
        <v>0</v>
      </c>
    </row>
    <row r="1440" spans="5:19" x14ac:dyDescent="0.3">
      <c r="E1440" s="24">
        <f t="shared" si="293"/>
        <v>1439</v>
      </c>
      <c r="F1440" s="108">
        <v>45554</v>
      </c>
      <c r="G1440" s="109">
        <v>4.2215999999999996</v>
      </c>
      <c r="H1440" s="28">
        <f t="shared" si="294"/>
        <v>4.1619999999999999</v>
      </c>
      <c r="I1440" s="7">
        <f t="shared" si="295"/>
        <v>5.9599999999999653E-2</v>
      </c>
      <c r="J1440" s="7">
        <f t="shared" si="296"/>
        <v>3.5521599999999588E-3</v>
      </c>
      <c r="K1440" s="7">
        <f t="shared" si="297"/>
        <v>5.9599999999999653E-2</v>
      </c>
      <c r="L1440" s="25">
        <f t="shared" si="298"/>
        <v>1.4117870001894935E-2</v>
      </c>
      <c r="M1440" s="7">
        <f t="shared" ca="1" si="287"/>
        <v>4.1686333333333332</v>
      </c>
      <c r="N1440" s="7">
        <f t="shared" ca="1" si="289"/>
        <v>5.2966666666666384E-2</v>
      </c>
      <c r="O1440" s="7">
        <f t="shared" ca="1" si="290"/>
        <v>2.8054677777777479E-3</v>
      </c>
      <c r="P1440" s="7">
        <f t="shared" ca="1" si="291"/>
        <v>5.2966666666666384E-2</v>
      </c>
      <c r="Q1440" s="25">
        <f t="shared" ca="1" si="292"/>
        <v>1.2546585812646009E-2</v>
      </c>
      <c r="R1440" s="26">
        <f t="shared" ca="1" si="288"/>
        <v>5.3514733969986086E-2</v>
      </c>
      <c r="S1440" s="27">
        <f t="shared" ca="1" si="299"/>
        <v>1</v>
      </c>
    </row>
    <row r="1441" spans="5:19" x14ac:dyDescent="0.3">
      <c r="E1441" s="24">
        <f t="shared" si="293"/>
        <v>1440</v>
      </c>
      <c r="F1441" s="108">
        <v>45555</v>
      </c>
      <c r="G1441" s="109">
        <v>4.2514000000000003</v>
      </c>
      <c r="H1441" s="28">
        <f t="shared" si="294"/>
        <v>4.2215999999999996</v>
      </c>
      <c r="I1441" s="7">
        <f t="shared" si="295"/>
        <v>2.9800000000000715E-2</v>
      </c>
      <c r="J1441" s="7">
        <f t="shared" si="296"/>
        <v>8.880400000000426E-4</v>
      </c>
      <c r="K1441" s="7">
        <f t="shared" si="297"/>
        <v>2.9800000000000715E-2</v>
      </c>
      <c r="L1441" s="25">
        <f t="shared" si="298"/>
        <v>7.0094557087078879E-3</v>
      </c>
      <c r="M1441" s="7">
        <f t="shared" ca="1" si="287"/>
        <v>4.1818666666666671</v>
      </c>
      <c r="N1441" s="7">
        <f t="shared" ca="1" si="289"/>
        <v>6.9533333333333225E-2</v>
      </c>
      <c r="O1441" s="7">
        <f t="shared" ca="1" si="290"/>
        <v>4.8348844444444294E-3</v>
      </c>
      <c r="P1441" s="7">
        <f t="shared" ca="1" si="291"/>
        <v>6.9533333333333225E-2</v>
      </c>
      <c r="Q1441" s="25">
        <f t="shared" ca="1" si="292"/>
        <v>1.6355396653651318E-2</v>
      </c>
      <c r="R1441" s="26">
        <f t="shared" ca="1" si="288"/>
        <v>7.0081400636652927E-2</v>
      </c>
      <c r="S1441" s="27">
        <f t="shared" ca="1" si="299"/>
        <v>0</v>
      </c>
    </row>
    <row r="1442" spans="5:19" x14ac:dyDescent="0.3">
      <c r="E1442" s="24">
        <f t="shared" si="293"/>
        <v>1441</v>
      </c>
      <c r="F1442" s="108">
        <v>45558</v>
      </c>
      <c r="G1442" s="109">
        <v>4.2812000000000001</v>
      </c>
      <c r="H1442" s="28">
        <f t="shared" si="294"/>
        <v>4.2514000000000003</v>
      </c>
      <c r="I1442" s="7">
        <f t="shared" si="295"/>
        <v>2.9799999999999827E-2</v>
      </c>
      <c r="J1442" s="7">
        <f t="shared" si="296"/>
        <v>8.8803999999998969E-4</v>
      </c>
      <c r="K1442" s="7">
        <f t="shared" si="297"/>
        <v>2.9799999999999827E-2</v>
      </c>
      <c r="L1442" s="25">
        <f t="shared" si="298"/>
        <v>6.9606652340464883E-3</v>
      </c>
      <c r="M1442" s="7">
        <f t="shared" ca="1" si="287"/>
        <v>4.2116666666666669</v>
      </c>
      <c r="N1442" s="7">
        <f t="shared" ca="1" si="289"/>
        <v>6.9533333333333225E-2</v>
      </c>
      <c r="O1442" s="7">
        <f t="shared" ca="1" si="290"/>
        <v>4.8348844444444294E-3</v>
      </c>
      <c r="P1442" s="7">
        <f t="shared" ca="1" si="291"/>
        <v>6.9533333333333225E-2</v>
      </c>
      <c r="Q1442" s="25">
        <f t="shared" ca="1" si="292"/>
        <v>1.624155221277521E-2</v>
      </c>
      <c r="R1442" s="26">
        <f t="shared" ca="1" si="288"/>
        <v>7.0081400636652927E-2</v>
      </c>
      <c r="S1442" s="27">
        <f t="shared" ca="1" si="299"/>
        <v>0</v>
      </c>
    </row>
    <row r="1443" spans="5:19" x14ac:dyDescent="0.3">
      <c r="E1443" s="24">
        <f t="shared" si="293"/>
        <v>1442</v>
      </c>
      <c r="F1443" s="108">
        <v>45559</v>
      </c>
      <c r="G1443" s="109">
        <v>4.3705999999999996</v>
      </c>
      <c r="H1443" s="28">
        <f t="shared" si="294"/>
        <v>4.2812000000000001</v>
      </c>
      <c r="I1443" s="7">
        <f t="shared" si="295"/>
        <v>8.939999999999948E-2</v>
      </c>
      <c r="J1443" s="7">
        <f t="shared" si="296"/>
        <v>7.9923599999999068E-3</v>
      </c>
      <c r="K1443" s="7">
        <f t="shared" si="297"/>
        <v>8.939999999999948E-2</v>
      </c>
      <c r="L1443" s="25">
        <f t="shared" si="298"/>
        <v>2.0454857456641991E-2</v>
      </c>
      <c r="M1443" s="7">
        <f t="shared" ca="1" si="287"/>
        <v>4.2513999999999994</v>
      </c>
      <c r="N1443" s="7">
        <f t="shared" ca="1" si="289"/>
        <v>0.11920000000000019</v>
      </c>
      <c r="O1443" s="7">
        <f t="shared" ca="1" si="290"/>
        <v>1.4208640000000047E-2</v>
      </c>
      <c r="P1443" s="7">
        <f t="shared" ca="1" si="291"/>
        <v>0.11920000000000019</v>
      </c>
      <c r="Q1443" s="25">
        <f t="shared" ca="1" si="292"/>
        <v>2.7273143275522858E-2</v>
      </c>
      <c r="R1443" s="26">
        <f t="shared" ca="1" si="288"/>
        <v>0.1197480673033199</v>
      </c>
      <c r="S1443" s="27">
        <f t="shared" ca="1" si="299"/>
        <v>0</v>
      </c>
    </row>
    <row r="1444" spans="5:19" x14ac:dyDescent="0.3">
      <c r="E1444" s="24">
        <f t="shared" si="293"/>
        <v>1443</v>
      </c>
      <c r="F1444" s="108">
        <v>45560</v>
      </c>
      <c r="G1444" s="109">
        <v>4.3308999999999997</v>
      </c>
      <c r="H1444" s="28">
        <f t="shared" si="294"/>
        <v>4.3705999999999996</v>
      </c>
      <c r="I1444" s="7">
        <f t="shared" si="295"/>
        <v>-3.9699999999999847E-2</v>
      </c>
      <c r="J1444" s="7">
        <f t="shared" si="296"/>
        <v>1.5760899999999879E-3</v>
      </c>
      <c r="K1444" s="7">
        <f t="shared" si="297"/>
        <v>3.9699999999999847E-2</v>
      </c>
      <c r="L1444" s="25">
        <f t="shared" si="298"/>
        <v>9.1666859082407473E-3</v>
      </c>
      <c r="M1444" s="7">
        <f t="shared" ca="1" si="287"/>
        <v>4.3010666666666664</v>
      </c>
      <c r="N1444" s="7">
        <f t="shared" ca="1" si="289"/>
        <v>2.9833333333333378E-2</v>
      </c>
      <c r="O1444" s="7">
        <f t="shared" ca="1" si="290"/>
        <v>8.9002777777778049E-4</v>
      </c>
      <c r="P1444" s="7">
        <f t="shared" ca="1" si="291"/>
        <v>2.9833333333333378E-2</v>
      </c>
      <c r="Q1444" s="25">
        <f t="shared" ca="1" si="292"/>
        <v>6.8884835330608836E-3</v>
      </c>
      <c r="R1444" s="26">
        <f t="shared" ca="1" si="288"/>
        <v>3.038140063665308E-2</v>
      </c>
      <c r="S1444" s="27">
        <f t="shared" ca="1" si="299"/>
        <v>0</v>
      </c>
    </row>
    <row r="1445" spans="5:19" x14ac:dyDescent="0.3">
      <c r="E1445" s="24">
        <f t="shared" si="293"/>
        <v>1444</v>
      </c>
      <c r="F1445" s="108">
        <v>45561</v>
      </c>
      <c r="G1445" s="109">
        <v>4.3308999999999997</v>
      </c>
      <c r="H1445" s="28">
        <f t="shared" si="294"/>
        <v>4.3308999999999997</v>
      </c>
      <c r="I1445" s="7">
        <f t="shared" si="295"/>
        <v>0</v>
      </c>
      <c r="J1445" s="7">
        <f t="shared" si="296"/>
        <v>0</v>
      </c>
      <c r="K1445" s="7">
        <f t="shared" si="297"/>
        <v>0</v>
      </c>
      <c r="L1445" s="25">
        <f t="shared" si="298"/>
        <v>0</v>
      </c>
      <c r="M1445" s="7">
        <f t="shared" ca="1" si="287"/>
        <v>4.3275666666666668</v>
      </c>
      <c r="N1445" s="7">
        <f t="shared" ca="1" si="289"/>
        <v>3.3333333333329662E-3</v>
      </c>
      <c r="O1445" s="7">
        <f t="shared" ca="1" si="290"/>
        <v>1.1111111111108664E-5</v>
      </c>
      <c r="P1445" s="7">
        <f t="shared" ca="1" si="291"/>
        <v>3.3333333333329662E-3</v>
      </c>
      <c r="Q1445" s="25">
        <f t="shared" ca="1" si="292"/>
        <v>7.6966296458772226E-4</v>
      </c>
      <c r="R1445" s="26">
        <f t="shared" ca="1" si="288"/>
        <v>3.8814006366526665E-3</v>
      </c>
      <c r="S1445" s="27">
        <f t="shared" ca="1" si="299"/>
        <v>0</v>
      </c>
    </row>
    <row r="1446" spans="5:19" x14ac:dyDescent="0.3">
      <c r="E1446" s="24">
        <f t="shared" si="293"/>
        <v>1445</v>
      </c>
      <c r="F1446" s="108">
        <v>45562</v>
      </c>
      <c r="G1446" s="109">
        <v>4.3407999999999998</v>
      </c>
      <c r="H1446" s="28">
        <f t="shared" si="294"/>
        <v>4.3308999999999997</v>
      </c>
      <c r="I1446" s="7">
        <f t="shared" si="295"/>
        <v>9.9000000000000199E-3</v>
      </c>
      <c r="J1446" s="7">
        <f t="shared" si="296"/>
        <v>9.8010000000000398E-5</v>
      </c>
      <c r="K1446" s="7">
        <f t="shared" si="297"/>
        <v>9.9000000000000199E-3</v>
      </c>
      <c r="L1446" s="25">
        <f t="shared" si="298"/>
        <v>2.2806855879100672E-3</v>
      </c>
      <c r="M1446" s="7">
        <f t="shared" ca="1" si="287"/>
        <v>4.3441333333333327</v>
      </c>
      <c r="N1446" s="7">
        <f t="shared" ca="1" si="289"/>
        <v>-3.3333333333329662E-3</v>
      </c>
      <c r="O1446" s="7">
        <f t="shared" ca="1" si="290"/>
        <v>1.1111111111108664E-5</v>
      </c>
      <c r="P1446" s="7">
        <f t="shared" ca="1" si="291"/>
        <v>3.3333333333329662E-3</v>
      </c>
      <c r="Q1446" s="25">
        <f t="shared" ca="1" si="292"/>
        <v>7.6790760535683895E-4</v>
      </c>
      <c r="R1446" s="26">
        <f t="shared" ca="1" si="288"/>
        <v>-2.785266030013266E-3</v>
      </c>
      <c r="S1446" s="27">
        <f t="shared" ca="1" si="299"/>
        <v>1</v>
      </c>
    </row>
    <row r="1447" spans="5:19" x14ac:dyDescent="0.3">
      <c r="E1447" s="24">
        <f t="shared" si="293"/>
        <v>1446</v>
      </c>
      <c r="F1447" s="108">
        <v>45565</v>
      </c>
      <c r="G1447" s="109">
        <v>4.3407999999999998</v>
      </c>
      <c r="H1447" s="28">
        <f t="shared" si="294"/>
        <v>4.3407999999999998</v>
      </c>
      <c r="I1447" s="7">
        <f t="shared" si="295"/>
        <v>0</v>
      </c>
      <c r="J1447" s="7">
        <f t="shared" si="296"/>
        <v>0</v>
      </c>
      <c r="K1447" s="7">
        <f t="shared" si="297"/>
        <v>0</v>
      </c>
      <c r="L1447" s="25">
        <f t="shared" si="298"/>
        <v>0</v>
      </c>
      <c r="M1447" s="7">
        <f t="shared" ca="1" si="287"/>
        <v>4.3342000000000001</v>
      </c>
      <c r="N1447" s="7">
        <f t="shared" ca="1" si="289"/>
        <v>6.5999999999997172E-3</v>
      </c>
      <c r="O1447" s="7">
        <f t="shared" ca="1" si="290"/>
        <v>4.3559999999996269E-5</v>
      </c>
      <c r="P1447" s="7">
        <f t="shared" ca="1" si="291"/>
        <v>6.5999999999997172E-3</v>
      </c>
      <c r="Q1447" s="25">
        <f t="shared" ca="1" si="292"/>
        <v>1.5204570586066434E-3</v>
      </c>
      <c r="R1447" s="26">
        <f t="shared" ca="1" si="288"/>
        <v>7.1480673033194175E-3</v>
      </c>
      <c r="S1447" s="27">
        <f t="shared" ca="1" si="299"/>
        <v>1</v>
      </c>
    </row>
    <row r="1448" spans="5:19" x14ac:dyDescent="0.3">
      <c r="E1448" s="24">
        <f t="shared" si="293"/>
        <v>1447</v>
      </c>
      <c r="F1448" s="108">
        <v>45566</v>
      </c>
      <c r="G1448" s="109">
        <v>4.3209</v>
      </c>
      <c r="H1448" s="28">
        <f t="shared" si="294"/>
        <v>4.3407999999999998</v>
      </c>
      <c r="I1448" s="7">
        <f t="shared" si="295"/>
        <v>-1.9899999999999807E-2</v>
      </c>
      <c r="J1448" s="7">
        <f t="shared" si="296"/>
        <v>3.9600999999999233E-4</v>
      </c>
      <c r="K1448" s="7">
        <f t="shared" si="297"/>
        <v>1.9899999999999807E-2</v>
      </c>
      <c r="L1448" s="25">
        <f t="shared" si="298"/>
        <v>4.6055219977319097E-3</v>
      </c>
      <c r="M1448" s="7">
        <f t="shared" ca="1" si="287"/>
        <v>4.3374999999999995</v>
      </c>
      <c r="N1448" s="7">
        <f t="shared" ca="1" si="289"/>
        <v>-1.6599999999999504E-2</v>
      </c>
      <c r="O1448" s="7">
        <f t="shared" ca="1" si="290"/>
        <v>2.7555999999998352E-4</v>
      </c>
      <c r="P1448" s="7">
        <f t="shared" ca="1" si="291"/>
        <v>1.6599999999999504E-2</v>
      </c>
      <c r="Q1448" s="25">
        <f t="shared" ca="1" si="292"/>
        <v>3.8417922192134752E-3</v>
      </c>
      <c r="R1448" s="26">
        <f t="shared" ca="1" si="288"/>
        <v>-1.6051932696679802E-2</v>
      </c>
      <c r="S1448" s="27">
        <f t="shared" ca="1" si="299"/>
        <v>1</v>
      </c>
    </row>
    <row r="1449" spans="5:19" x14ac:dyDescent="0.3">
      <c r="E1449" s="24">
        <f t="shared" si="293"/>
        <v>1448</v>
      </c>
      <c r="F1449" s="108">
        <v>45567</v>
      </c>
      <c r="G1449" s="109">
        <v>4.3606999999999996</v>
      </c>
      <c r="H1449" s="28">
        <f t="shared" si="294"/>
        <v>4.3209</v>
      </c>
      <c r="I1449" s="7">
        <f t="shared" si="295"/>
        <v>3.9799999999999613E-2</v>
      </c>
      <c r="J1449" s="7">
        <f t="shared" si="296"/>
        <v>1.5840399999999693E-3</v>
      </c>
      <c r="K1449" s="7">
        <f t="shared" si="297"/>
        <v>3.9799999999999613E-2</v>
      </c>
      <c r="L1449" s="25">
        <f t="shared" si="298"/>
        <v>9.1269750269451274E-3</v>
      </c>
      <c r="M1449" s="7">
        <f t="shared" ca="1" si="287"/>
        <v>4.3341666666666665</v>
      </c>
      <c r="N1449" s="7">
        <f t="shared" ca="1" si="289"/>
        <v>2.6533333333333076E-2</v>
      </c>
      <c r="O1449" s="7">
        <f t="shared" ca="1" si="290"/>
        <v>7.040177777777641E-4</v>
      </c>
      <c r="P1449" s="7">
        <f t="shared" ca="1" si="291"/>
        <v>2.6533333333333076E-2</v>
      </c>
      <c r="Q1449" s="25">
        <f t="shared" ca="1" si="292"/>
        <v>6.0846500179634186E-3</v>
      </c>
      <c r="R1449" s="26">
        <f t="shared" ca="1" si="288"/>
        <v>2.7081400636652778E-2</v>
      </c>
      <c r="S1449" s="27">
        <f t="shared" ca="1" si="299"/>
        <v>1</v>
      </c>
    </row>
    <row r="1450" spans="5:19" x14ac:dyDescent="0.3">
      <c r="E1450" s="24">
        <f t="shared" si="293"/>
        <v>1449</v>
      </c>
      <c r="F1450" s="108">
        <v>45568</v>
      </c>
      <c r="G1450" s="109">
        <v>4.3209</v>
      </c>
      <c r="H1450" s="28">
        <f t="shared" si="294"/>
        <v>4.3606999999999996</v>
      </c>
      <c r="I1450" s="7">
        <f t="shared" si="295"/>
        <v>-3.9799999999999613E-2</v>
      </c>
      <c r="J1450" s="7">
        <f t="shared" si="296"/>
        <v>1.5840399999999693E-3</v>
      </c>
      <c r="K1450" s="7">
        <f t="shared" si="297"/>
        <v>3.9799999999999613E-2</v>
      </c>
      <c r="L1450" s="25">
        <f t="shared" si="298"/>
        <v>9.2110439954638194E-3</v>
      </c>
      <c r="M1450" s="7">
        <f t="shared" ca="1" si="287"/>
        <v>4.3407999999999998</v>
      </c>
      <c r="N1450" s="7">
        <f t="shared" ca="1" si="289"/>
        <v>-1.9899999999999807E-2</v>
      </c>
      <c r="O1450" s="7">
        <f t="shared" ca="1" si="290"/>
        <v>3.9600999999999233E-4</v>
      </c>
      <c r="P1450" s="7">
        <f t="shared" ca="1" si="291"/>
        <v>1.9899999999999807E-2</v>
      </c>
      <c r="Q1450" s="25">
        <f t="shared" ca="1" si="292"/>
        <v>4.6055219977319097E-3</v>
      </c>
      <c r="R1450" s="26">
        <f t="shared" ca="1" si="288"/>
        <v>-1.9351932696680105E-2</v>
      </c>
      <c r="S1450" s="27">
        <f t="shared" ca="1" si="299"/>
        <v>1</v>
      </c>
    </row>
    <row r="1451" spans="5:19" x14ac:dyDescent="0.3">
      <c r="E1451" s="24">
        <f t="shared" si="293"/>
        <v>1450</v>
      </c>
      <c r="F1451" s="108">
        <v>45569</v>
      </c>
      <c r="G1451" s="109">
        <v>4.3209</v>
      </c>
      <c r="H1451" s="28">
        <f t="shared" si="294"/>
        <v>4.3209</v>
      </c>
      <c r="I1451" s="7">
        <f t="shared" si="295"/>
        <v>0</v>
      </c>
      <c r="J1451" s="7">
        <f t="shared" si="296"/>
        <v>0</v>
      </c>
      <c r="K1451" s="7">
        <f t="shared" si="297"/>
        <v>0</v>
      </c>
      <c r="L1451" s="25">
        <f t="shared" si="298"/>
        <v>0</v>
      </c>
      <c r="M1451" s="7">
        <f t="shared" ca="1" si="287"/>
        <v>4.3341666666666665</v>
      </c>
      <c r="N1451" s="7">
        <f t="shared" ca="1" si="289"/>
        <v>-1.3266666666666538E-2</v>
      </c>
      <c r="O1451" s="7">
        <f t="shared" ca="1" si="290"/>
        <v>1.7600444444444103E-4</v>
      </c>
      <c r="P1451" s="7">
        <f t="shared" ca="1" si="291"/>
        <v>1.3266666666666538E-2</v>
      </c>
      <c r="Q1451" s="25">
        <f t="shared" ca="1" si="292"/>
        <v>3.0703479984879396E-3</v>
      </c>
      <c r="R1451" s="26">
        <f t="shared" ca="1" si="288"/>
        <v>-1.2718599363346838E-2</v>
      </c>
      <c r="S1451" s="27">
        <f t="shared" ca="1" si="299"/>
        <v>0</v>
      </c>
    </row>
    <row r="1452" spans="5:19" x14ac:dyDescent="0.3">
      <c r="E1452" s="24">
        <f t="shared" si="293"/>
        <v>1451</v>
      </c>
      <c r="F1452" s="108">
        <v>45572</v>
      </c>
      <c r="G1452" s="109">
        <v>4.3010999999999999</v>
      </c>
      <c r="H1452" s="28">
        <f t="shared" si="294"/>
        <v>4.3209</v>
      </c>
      <c r="I1452" s="7">
        <f t="shared" si="295"/>
        <v>-1.980000000000004E-2</v>
      </c>
      <c r="J1452" s="7">
        <f t="shared" si="296"/>
        <v>3.9204000000000159E-4</v>
      </c>
      <c r="K1452" s="7">
        <f t="shared" si="297"/>
        <v>1.980000000000004E-2</v>
      </c>
      <c r="L1452" s="25">
        <f t="shared" si="298"/>
        <v>4.6034735300272116E-3</v>
      </c>
      <c r="M1452" s="7">
        <f t="shared" ca="1" si="287"/>
        <v>4.3341666666666665</v>
      </c>
      <c r="N1452" s="7">
        <f t="shared" ca="1" si="289"/>
        <v>-3.3066666666666578E-2</v>
      </c>
      <c r="O1452" s="7">
        <f t="shared" ca="1" si="290"/>
        <v>1.0934044444444386E-3</v>
      </c>
      <c r="P1452" s="7">
        <f t="shared" ca="1" si="291"/>
        <v>3.3066666666666578E-2</v>
      </c>
      <c r="Q1452" s="25">
        <f t="shared" ca="1" si="292"/>
        <v>7.6879557942541622E-3</v>
      </c>
      <c r="R1452" s="26">
        <f t="shared" ca="1" si="288"/>
        <v>-3.2518599363346876E-2</v>
      </c>
      <c r="S1452" s="27">
        <f t="shared" ca="1" si="299"/>
        <v>0</v>
      </c>
    </row>
    <row r="1453" spans="5:19" x14ac:dyDescent="0.3">
      <c r="E1453" s="24">
        <f t="shared" si="293"/>
        <v>1452</v>
      </c>
      <c r="F1453" s="108">
        <v>45573</v>
      </c>
      <c r="G1453" s="109">
        <v>4.3705999999999996</v>
      </c>
      <c r="H1453" s="28">
        <f t="shared" si="294"/>
        <v>4.3010999999999999</v>
      </c>
      <c r="I1453" s="7">
        <f t="shared" si="295"/>
        <v>6.9499999999999673E-2</v>
      </c>
      <c r="J1453" s="7">
        <f t="shared" si="296"/>
        <v>4.8302499999999544E-3</v>
      </c>
      <c r="K1453" s="7">
        <f t="shared" si="297"/>
        <v>6.9499999999999673E-2</v>
      </c>
      <c r="L1453" s="25">
        <f t="shared" si="298"/>
        <v>1.5901706859470021E-2</v>
      </c>
      <c r="M1453" s="7">
        <f t="shared" ca="1" si="287"/>
        <v>4.3143000000000002</v>
      </c>
      <c r="N1453" s="7">
        <f t="shared" ca="1" si="289"/>
        <v>5.6299999999999351E-2</v>
      </c>
      <c r="O1453" s="7">
        <f t="shared" ca="1" si="290"/>
        <v>3.1696899999999269E-3</v>
      </c>
      <c r="P1453" s="7">
        <f t="shared" ca="1" si="291"/>
        <v>5.6299999999999351E-2</v>
      </c>
      <c r="Q1453" s="25">
        <f t="shared" ca="1" si="292"/>
        <v>1.2881526563858362E-2</v>
      </c>
      <c r="R1453" s="26">
        <f t="shared" ca="1" si="288"/>
        <v>5.6848067303319053E-2</v>
      </c>
      <c r="S1453" s="27">
        <f t="shared" ca="1" si="299"/>
        <v>1</v>
      </c>
    </row>
    <row r="1454" spans="5:19" x14ac:dyDescent="0.3">
      <c r="E1454" s="24">
        <f t="shared" si="293"/>
        <v>1453</v>
      </c>
      <c r="F1454" s="108">
        <v>45574</v>
      </c>
      <c r="G1454" s="109">
        <v>4.4401000000000002</v>
      </c>
      <c r="H1454" s="28">
        <f t="shared" si="294"/>
        <v>4.3705999999999996</v>
      </c>
      <c r="I1454" s="7">
        <f t="shared" si="295"/>
        <v>6.9500000000000561E-2</v>
      </c>
      <c r="J1454" s="7">
        <f t="shared" si="296"/>
        <v>4.8302500000000784E-3</v>
      </c>
      <c r="K1454" s="7">
        <f t="shared" si="297"/>
        <v>6.9500000000000561E-2</v>
      </c>
      <c r="L1454" s="25">
        <f t="shared" si="298"/>
        <v>1.5652800612598942E-2</v>
      </c>
      <c r="M1454" s="7">
        <f t="shared" ca="1" si="287"/>
        <v>4.3308666666666662</v>
      </c>
      <c r="N1454" s="7">
        <f t="shared" ca="1" si="289"/>
        <v>0.10923333333333396</v>
      </c>
      <c r="O1454" s="7">
        <f t="shared" ca="1" si="290"/>
        <v>1.1931921111111249E-2</v>
      </c>
      <c r="P1454" s="7">
        <f t="shared" ca="1" si="291"/>
        <v>0.10923333333333396</v>
      </c>
      <c r="Q1454" s="25">
        <f t="shared" ca="1" si="292"/>
        <v>2.4601548013183025E-2</v>
      </c>
      <c r="R1454" s="26">
        <f t="shared" ca="1" si="288"/>
        <v>0.10978140063665366</v>
      </c>
      <c r="S1454" s="27">
        <f t="shared" ca="1" si="299"/>
        <v>0</v>
      </c>
    </row>
    <row r="1455" spans="5:19" x14ac:dyDescent="0.3">
      <c r="E1455" s="24">
        <f t="shared" si="293"/>
        <v>1454</v>
      </c>
      <c r="F1455" s="108">
        <v>45575</v>
      </c>
      <c r="G1455" s="109">
        <v>4.3804999999999996</v>
      </c>
      <c r="H1455" s="28">
        <f t="shared" si="294"/>
        <v>4.4401000000000002</v>
      </c>
      <c r="I1455" s="7">
        <f t="shared" si="295"/>
        <v>-5.9600000000000541E-2</v>
      </c>
      <c r="J1455" s="7">
        <f t="shared" si="296"/>
        <v>3.5521600000000646E-3</v>
      </c>
      <c r="K1455" s="7">
        <f t="shared" si="297"/>
        <v>5.9600000000000541E-2</v>
      </c>
      <c r="L1455" s="25">
        <f t="shared" si="298"/>
        <v>1.360575276794899E-2</v>
      </c>
      <c r="M1455" s="7">
        <f t="shared" ca="1" si="287"/>
        <v>4.3705999999999996</v>
      </c>
      <c r="N1455" s="7">
        <f t="shared" ca="1" si="289"/>
        <v>9.9000000000000199E-3</v>
      </c>
      <c r="O1455" s="7">
        <f t="shared" ca="1" si="290"/>
        <v>9.8010000000000398E-5</v>
      </c>
      <c r="P1455" s="7">
        <f t="shared" ca="1" si="291"/>
        <v>9.9000000000000199E-3</v>
      </c>
      <c r="Q1455" s="25">
        <f t="shared" ca="1" si="292"/>
        <v>2.2600159799109737E-3</v>
      </c>
      <c r="R1455" s="26">
        <f t="shared" ca="1" si="288"/>
        <v>1.044806730331972E-2</v>
      </c>
      <c r="S1455" s="27">
        <f t="shared" ca="1" si="299"/>
        <v>0</v>
      </c>
    </row>
    <row r="1456" spans="5:19" x14ac:dyDescent="0.3">
      <c r="E1456" s="24">
        <f t="shared" si="293"/>
        <v>1455</v>
      </c>
      <c r="F1456" s="108">
        <v>45576</v>
      </c>
      <c r="G1456" s="109">
        <v>4.3308999999999997</v>
      </c>
      <c r="H1456" s="28">
        <f t="shared" si="294"/>
        <v>4.3804999999999996</v>
      </c>
      <c r="I1456" s="7">
        <f t="shared" si="295"/>
        <v>-4.9599999999999866E-2</v>
      </c>
      <c r="J1456" s="7">
        <f t="shared" si="296"/>
        <v>2.4601599999999869E-3</v>
      </c>
      <c r="K1456" s="7">
        <f t="shared" si="297"/>
        <v>4.9599999999999866E-2</v>
      </c>
      <c r="L1456" s="25">
        <f t="shared" si="298"/>
        <v>1.1452584913066537E-2</v>
      </c>
      <c r="M1456" s="7">
        <f t="shared" ca="1" si="287"/>
        <v>4.3970666666666665</v>
      </c>
      <c r="N1456" s="7">
        <f t="shared" ca="1" si="289"/>
        <v>-6.6166666666666707E-2</v>
      </c>
      <c r="O1456" s="7">
        <f t="shared" ca="1" si="290"/>
        <v>4.3780277777777828E-3</v>
      </c>
      <c r="P1456" s="7">
        <f t="shared" ca="1" si="291"/>
        <v>6.6166666666666707E-2</v>
      </c>
      <c r="Q1456" s="25">
        <f t="shared" ca="1" si="292"/>
        <v>1.527780984706798E-2</v>
      </c>
      <c r="R1456" s="26">
        <f t="shared" ca="1" si="288"/>
        <v>-6.5618599363347005E-2</v>
      </c>
      <c r="S1456" s="27">
        <f t="shared" ca="1" si="299"/>
        <v>1</v>
      </c>
    </row>
    <row r="1457" spans="5:19" x14ac:dyDescent="0.3">
      <c r="E1457" s="24">
        <f t="shared" si="293"/>
        <v>1456</v>
      </c>
      <c r="F1457" s="108">
        <v>45579</v>
      </c>
      <c r="G1457" s="109">
        <v>4.3705999999999996</v>
      </c>
      <c r="H1457" s="28">
        <f t="shared" si="294"/>
        <v>4.3308999999999997</v>
      </c>
      <c r="I1457" s="7">
        <f t="shared" si="295"/>
        <v>3.9699999999999847E-2</v>
      </c>
      <c r="J1457" s="7">
        <f t="shared" si="296"/>
        <v>1.5760899999999879E-3</v>
      </c>
      <c r="K1457" s="7">
        <f t="shared" si="297"/>
        <v>3.9699999999999847E-2</v>
      </c>
      <c r="L1457" s="25">
        <f t="shared" si="298"/>
        <v>9.0834210405893578E-3</v>
      </c>
      <c r="M1457" s="7">
        <f t="shared" ca="1" si="287"/>
        <v>4.3838333333333326</v>
      </c>
      <c r="N1457" s="7">
        <f t="shared" ca="1" si="289"/>
        <v>-1.3233333333332986E-2</v>
      </c>
      <c r="O1457" s="7">
        <f t="shared" ca="1" si="290"/>
        <v>1.7512111111110193E-4</v>
      </c>
      <c r="P1457" s="7">
        <f t="shared" ca="1" si="291"/>
        <v>1.3233333333332986E-2</v>
      </c>
      <c r="Q1457" s="25">
        <f t="shared" ca="1" si="292"/>
        <v>3.0278070135297186E-3</v>
      </c>
      <c r="R1457" s="26">
        <f t="shared" ca="1" si="288"/>
        <v>-1.2685266030013286E-2</v>
      </c>
      <c r="S1457" s="27">
        <f t="shared" ca="1" si="299"/>
        <v>0</v>
      </c>
    </row>
    <row r="1458" spans="5:19" x14ac:dyDescent="0.3">
      <c r="E1458" s="24">
        <f t="shared" si="293"/>
        <v>1457</v>
      </c>
      <c r="F1458" s="108">
        <v>45580</v>
      </c>
      <c r="G1458" s="109">
        <v>4.3804999999999996</v>
      </c>
      <c r="H1458" s="28">
        <f t="shared" si="294"/>
        <v>4.3705999999999996</v>
      </c>
      <c r="I1458" s="7">
        <f t="shared" si="295"/>
        <v>9.9000000000000199E-3</v>
      </c>
      <c r="J1458" s="7">
        <f t="shared" si="296"/>
        <v>9.8010000000000398E-5</v>
      </c>
      <c r="K1458" s="7">
        <f t="shared" si="297"/>
        <v>9.9000000000000199E-3</v>
      </c>
      <c r="L1458" s="25">
        <f t="shared" si="298"/>
        <v>2.2600159799109737E-3</v>
      </c>
      <c r="M1458" s="7">
        <f t="shared" ca="1" si="287"/>
        <v>4.360666666666666</v>
      </c>
      <c r="N1458" s="7">
        <f t="shared" ca="1" si="289"/>
        <v>1.9833333333333591E-2</v>
      </c>
      <c r="O1458" s="7">
        <f t="shared" ca="1" si="290"/>
        <v>3.9336111111112134E-4</v>
      </c>
      <c r="P1458" s="7">
        <f t="shared" ca="1" si="291"/>
        <v>1.9833333333333591E-2</v>
      </c>
      <c r="Q1458" s="25">
        <f t="shared" ca="1" si="292"/>
        <v>4.5276414412358393E-3</v>
      </c>
      <c r="R1458" s="26">
        <f t="shared" ca="1" si="288"/>
        <v>2.0381400636653293E-2</v>
      </c>
      <c r="S1458" s="27">
        <f t="shared" ca="1" si="299"/>
        <v>1</v>
      </c>
    </row>
    <row r="1459" spans="5:19" x14ac:dyDescent="0.3">
      <c r="E1459" s="24">
        <f t="shared" si="293"/>
        <v>1458</v>
      </c>
      <c r="F1459" s="108">
        <v>45581</v>
      </c>
      <c r="G1459" s="109">
        <v>4.4302000000000001</v>
      </c>
      <c r="H1459" s="28">
        <f t="shared" si="294"/>
        <v>4.3804999999999996</v>
      </c>
      <c r="I1459" s="7">
        <f t="shared" si="295"/>
        <v>4.9700000000000522E-2</v>
      </c>
      <c r="J1459" s="7">
        <f t="shared" si="296"/>
        <v>2.4700900000000519E-3</v>
      </c>
      <c r="K1459" s="7">
        <f t="shared" si="297"/>
        <v>4.9700000000000522E-2</v>
      </c>
      <c r="L1459" s="25">
        <f t="shared" si="298"/>
        <v>1.1218455148751867E-2</v>
      </c>
      <c r="M1459" s="7">
        <f t="shared" ca="1" si="287"/>
        <v>4.360666666666666</v>
      </c>
      <c r="N1459" s="7">
        <f t="shared" ca="1" si="289"/>
        <v>6.9533333333334113E-2</v>
      </c>
      <c r="O1459" s="7">
        <f t="shared" ca="1" si="290"/>
        <v>4.8348844444445526E-3</v>
      </c>
      <c r="P1459" s="7">
        <f t="shared" ca="1" si="291"/>
        <v>6.9533333333334113E-2</v>
      </c>
      <c r="Q1459" s="25">
        <f t="shared" ca="1" si="292"/>
        <v>1.5695303447549571E-2</v>
      </c>
      <c r="R1459" s="26">
        <f t="shared" ca="1" si="288"/>
        <v>7.0081400636653815E-2</v>
      </c>
      <c r="S1459" s="27">
        <f t="shared" ca="1" si="299"/>
        <v>0</v>
      </c>
    </row>
    <row r="1460" spans="5:19" x14ac:dyDescent="0.3">
      <c r="E1460" s="24">
        <f t="shared" si="293"/>
        <v>1459</v>
      </c>
      <c r="F1460" s="108">
        <v>45582</v>
      </c>
      <c r="G1460" s="109">
        <v>4.3109999999999999</v>
      </c>
      <c r="H1460" s="28">
        <f t="shared" si="294"/>
        <v>4.4302000000000001</v>
      </c>
      <c r="I1460" s="7">
        <f t="shared" si="295"/>
        <v>-0.11920000000000019</v>
      </c>
      <c r="J1460" s="7">
        <f t="shared" si="296"/>
        <v>1.4208640000000047E-2</v>
      </c>
      <c r="K1460" s="7">
        <f t="shared" si="297"/>
        <v>0.11920000000000019</v>
      </c>
      <c r="L1460" s="25">
        <f t="shared" si="298"/>
        <v>2.76501971700302E-2</v>
      </c>
      <c r="M1460" s="7">
        <f t="shared" ca="1" si="287"/>
        <v>4.393766666666667</v>
      </c>
      <c r="N1460" s="7">
        <f t="shared" ca="1" si="289"/>
        <v>-8.2766666666667099E-2</v>
      </c>
      <c r="O1460" s="7">
        <f t="shared" ca="1" si="290"/>
        <v>6.8503211111111831E-3</v>
      </c>
      <c r="P1460" s="7">
        <f t="shared" ca="1" si="291"/>
        <v>8.2766666666667099E-2</v>
      </c>
      <c r="Q1460" s="25">
        <f t="shared" ca="1" si="292"/>
        <v>1.9198948426505939E-2</v>
      </c>
      <c r="R1460" s="26">
        <f t="shared" ca="1" si="288"/>
        <v>-8.2218599363347397E-2</v>
      </c>
      <c r="S1460" s="27">
        <f t="shared" ca="1" si="299"/>
        <v>1</v>
      </c>
    </row>
    <row r="1461" spans="5:19" x14ac:dyDescent="0.3">
      <c r="E1461" s="24">
        <f t="shared" si="293"/>
        <v>1460</v>
      </c>
      <c r="F1461" s="108">
        <v>45583</v>
      </c>
      <c r="G1461" s="109">
        <v>4.7183000000000002</v>
      </c>
      <c r="H1461" s="28">
        <f t="shared" si="294"/>
        <v>4.3109999999999999</v>
      </c>
      <c r="I1461" s="7">
        <f t="shared" si="295"/>
        <v>0.40730000000000022</v>
      </c>
      <c r="J1461" s="7">
        <f t="shared" si="296"/>
        <v>0.16589329000000017</v>
      </c>
      <c r="K1461" s="7">
        <f t="shared" si="297"/>
        <v>0.40730000000000022</v>
      </c>
      <c r="L1461" s="25">
        <f t="shared" si="298"/>
        <v>8.6323463959476973E-2</v>
      </c>
      <c r="M1461" s="7">
        <f t="shared" ca="1" si="287"/>
        <v>4.3738999999999999</v>
      </c>
      <c r="N1461" s="7">
        <f t="shared" ca="1" si="289"/>
        <v>0.34440000000000026</v>
      </c>
      <c r="O1461" s="7">
        <f t="shared" ca="1" si="290"/>
        <v>0.11861136000000018</v>
      </c>
      <c r="P1461" s="7">
        <f t="shared" ca="1" si="291"/>
        <v>0.34440000000000026</v>
      </c>
      <c r="Q1461" s="25">
        <f t="shared" ca="1" si="292"/>
        <v>7.2992391327384915E-2</v>
      </c>
      <c r="R1461" s="26">
        <f t="shared" ca="1" si="288"/>
        <v>0.34494806730331995</v>
      </c>
      <c r="S1461" s="27">
        <f t="shared" ca="1" si="299"/>
        <v>1</v>
      </c>
    </row>
    <row r="1462" spans="5:19" x14ac:dyDescent="0.3">
      <c r="E1462" s="24">
        <f t="shared" si="293"/>
        <v>1461</v>
      </c>
      <c r="F1462" s="108">
        <v>45586</v>
      </c>
      <c r="G1462" s="109">
        <v>4.758</v>
      </c>
      <c r="H1462" s="28">
        <f t="shared" si="294"/>
        <v>4.7183000000000002</v>
      </c>
      <c r="I1462" s="7">
        <f t="shared" si="295"/>
        <v>3.9699999999999847E-2</v>
      </c>
      <c r="J1462" s="7">
        <f t="shared" si="296"/>
        <v>1.5760899999999879E-3</v>
      </c>
      <c r="K1462" s="7">
        <f t="shared" si="297"/>
        <v>3.9699999999999847E-2</v>
      </c>
      <c r="L1462" s="25">
        <f t="shared" si="298"/>
        <v>8.3438419503992951E-3</v>
      </c>
      <c r="M1462" s="7">
        <f t="shared" ca="1" si="287"/>
        <v>4.4864999999999995</v>
      </c>
      <c r="N1462" s="7">
        <f t="shared" ca="1" si="289"/>
        <v>0.27150000000000052</v>
      </c>
      <c r="O1462" s="7">
        <f t="shared" ca="1" si="290"/>
        <v>7.3712250000000284E-2</v>
      </c>
      <c r="P1462" s="7">
        <f t="shared" ca="1" si="291"/>
        <v>0.27150000000000052</v>
      </c>
      <c r="Q1462" s="25">
        <f t="shared" ca="1" si="292"/>
        <v>5.7061790668348156E-2</v>
      </c>
      <c r="R1462" s="26">
        <f t="shared" ca="1" si="288"/>
        <v>0.27204806730332021</v>
      </c>
      <c r="S1462" s="27">
        <f t="shared" ca="1" si="299"/>
        <v>0</v>
      </c>
    </row>
    <row r="1463" spans="5:19" x14ac:dyDescent="0.3">
      <c r="E1463" s="24">
        <f t="shared" si="293"/>
        <v>1462</v>
      </c>
      <c r="F1463" s="108">
        <v>45587</v>
      </c>
      <c r="G1463" s="109">
        <v>4.71</v>
      </c>
      <c r="H1463" s="28">
        <f t="shared" si="294"/>
        <v>4.758</v>
      </c>
      <c r="I1463" s="7">
        <f t="shared" si="295"/>
        <v>-4.8000000000000043E-2</v>
      </c>
      <c r="J1463" s="7">
        <f t="shared" si="296"/>
        <v>2.304000000000004E-3</v>
      </c>
      <c r="K1463" s="7">
        <f t="shared" si="297"/>
        <v>4.8000000000000043E-2</v>
      </c>
      <c r="L1463" s="25">
        <f t="shared" si="298"/>
        <v>1.0191082802547781E-2</v>
      </c>
      <c r="M1463" s="7">
        <f t="shared" ca="1" si="287"/>
        <v>4.5957666666666661</v>
      </c>
      <c r="N1463" s="7">
        <f t="shared" ca="1" si="289"/>
        <v>0.11423333333333385</v>
      </c>
      <c r="O1463" s="7">
        <f t="shared" ca="1" si="290"/>
        <v>1.3049254444444562E-2</v>
      </c>
      <c r="P1463" s="7">
        <f t="shared" ca="1" si="291"/>
        <v>0.11423333333333385</v>
      </c>
      <c r="Q1463" s="25">
        <f t="shared" ca="1" si="292"/>
        <v>2.4253361641896783E-2</v>
      </c>
      <c r="R1463" s="26">
        <f t="shared" ca="1" si="288"/>
        <v>0.11478140063665355</v>
      </c>
      <c r="S1463" s="27">
        <f t="shared" ca="1" si="299"/>
        <v>0</v>
      </c>
    </row>
    <row r="1464" spans="5:19" x14ac:dyDescent="0.3">
      <c r="E1464" s="24">
        <f t="shared" si="293"/>
        <v>1463</v>
      </c>
      <c r="F1464" s="108">
        <v>45588</v>
      </c>
      <c r="G1464" s="109">
        <v>4.68</v>
      </c>
      <c r="H1464" s="28">
        <f t="shared" si="294"/>
        <v>4.71</v>
      </c>
      <c r="I1464" s="7">
        <f t="shared" si="295"/>
        <v>-3.0000000000000249E-2</v>
      </c>
      <c r="J1464" s="7">
        <f t="shared" si="296"/>
        <v>9.0000000000001494E-4</v>
      </c>
      <c r="K1464" s="7">
        <f t="shared" si="297"/>
        <v>3.0000000000000249E-2</v>
      </c>
      <c r="L1464" s="25">
        <f t="shared" si="298"/>
        <v>6.4102564102564638E-3</v>
      </c>
      <c r="M1464" s="7">
        <f t="shared" ca="1" si="287"/>
        <v>4.7287666666666661</v>
      </c>
      <c r="N1464" s="7">
        <f t="shared" ca="1" si="289"/>
        <v>-4.8766666666666403E-2</v>
      </c>
      <c r="O1464" s="7">
        <f t="shared" ca="1" si="290"/>
        <v>2.3781877777777518E-3</v>
      </c>
      <c r="P1464" s="7">
        <f t="shared" ca="1" si="291"/>
        <v>4.8766666666666403E-2</v>
      </c>
      <c r="Q1464" s="25">
        <f t="shared" ca="1" si="292"/>
        <v>1.0420227920227865E-2</v>
      </c>
      <c r="R1464" s="26">
        <f t="shared" ca="1" si="288"/>
        <v>-4.8218599363346701E-2</v>
      </c>
      <c r="S1464" s="27">
        <f t="shared" ca="1" si="299"/>
        <v>1</v>
      </c>
    </row>
    <row r="1465" spans="5:19" x14ac:dyDescent="0.3">
      <c r="E1465" s="24">
        <f t="shared" si="293"/>
        <v>1464</v>
      </c>
      <c r="F1465" s="108">
        <v>45589</v>
      </c>
      <c r="G1465" s="109">
        <v>4.8</v>
      </c>
      <c r="H1465" s="28">
        <f t="shared" si="294"/>
        <v>4.68</v>
      </c>
      <c r="I1465" s="7">
        <f t="shared" si="295"/>
        <v>0.12000000000000011</v>
      </c>
      <c r="J1465" s="7">
        <f t="shared" si="296"/>
        <v>1.4400000000000026E-2</v>
      </c>
      <c r="K1465" s="7">
        <f t="shared" si="297"/>
        <v>0.12000000000000011</v>
      </c>
      <c r="L1465" s="25">
        <f t="shared" si="298"/>
        <v>2.5000000000000022E-2</v>
      </c>
      <c r="M1465" s="7">
        <f t="shared" ca="1" si="287"/>
        <v>4.7160000000000002</v>
      </c>
      <c r="N1465" s="7">
        <f t="shared" ca="1" si="289"/>
        <v>8.3999999999999631E-2</v>
      </c>
      <c r="O1465" s="7">
        <f t="shared" ca="1" si="290"/>
        <v>7.0559999999999382E-3</v>
      </c>
      <c r="P1465" s="7">
        <f t="shared" ca="1" si="291"/>
        <v>8.3999999999999631E-2</v>
      </c>
      <c r="Q1465" s="25">
        <f t="shared" ca="1" si="292"/>
        <v>1.7499999999999925E-2</v>
      </c>
      <c r="R1465" s="26">
        <f t="shared" ca="1" si="288"/>
        <v>8.4548067303319333E-2</v>
      </c>
      <c r="S1465" s="27">
        <f t="shared" ca="1" si="299"/>
        <v>1</v>
      </c>
    </row>
    <row r="1466" spans="5:19" x14ac:dyDescent="0.3">
      <c r="E1466" s="24">
        <f t="shared" si="293"/>
        <v>1465</v>
      </c>
      <c r="F1466" s="108">
        <v>45590</v>
      </c>
      <c r="G1466" s="109">
        <v>4.7699999999999996</v>
      </c>
      <c r="H1466" s="28">
        <f t="shared" si="294"/>
        <v>4.8</v>
      </c>
      <c r="I1466" s="7">
        <f t="shared" si="295"/>
        <v>-3.0000000000000249E-2</v>
      </c>
      <c r="J1466" s="7">
        <f t="shared" si="296"/>
        <v>9.0000000000001494E-4</v>
      </c>
      <c r="K1466" s="7">
        <f t="shared" si="297"/>
        <v>3.0000000000000249E-2</v>
      </c>
      <c r="L1466" s="25">
        <f t="shared" si="298"/>
        <v>6.2893081761006813E-3</v>
      </c>
      <c r="M1466" s="7">
        <f t="shared" ca="1" si="287"/>
        <v>4.7300000000000004</v>
      </c>
      <c r="N1466" s="7">
        <f t="shared" ca="1" si="289"/>
        <v>3.9999999999999147E-2</v>
      </c>
      <c r="O1466" s="7">
        <f t="shared" ca="1" si="290"/>
        <v>1.5999999999999318E-3</v>
      </c>
      <c r="P1466" s="7">
        <f t="shared" ca="1" si="291"/>
        <v>3.9999999999999147E-2</v>
      </c>
      <c r="Q1466" s="25">
        <f t="shared" ca="1" si="292"/>
        <v>8.3857442348006603E-3</v>
      </c>
      <c r="R1466" s="26">
        <f t="shared" ca="1" si="288"/>
        <v>4.0548067303318849E-2</v>
      </c>
      <c r="S1466" s="27">
        <f t="shared" ca="1" si="299"/>
        <v>0</v>
      </c>
    </row>
    <row r="1467" spans="5:19" x14ac:dyDescent="0.3">
      <c r="E1467" s="24">
        <f t="shared" si="293"/>
        <v>1466</v>
      </c>
      <c r="F1467" s="108">
        <v>45593</v>
      </c>
      <c r="G1467" s="109">
        <v>4.95</v>
      </c>
      <c r="H1467" s="28">
        <f t="shared" si="294"/>
        <v>4.7699999999999996</v>
      </c>
      <c r="I1467" s="7">
        <f t="shared" si="295"/>
        <v>0.1800000000000006</v>
      </c>
      <c r="J1467" s="7">
        <f t="shared" si="296"/>
        <v>3.240000000000022E-2</v>
      </c>
      <c r="K1467" s="7">
        <f t="shared" si="297"/>
        <v>0.1800000000000006</v>
      </c>
      <c r="L1467" s="25">
        <f t="shared" si="298"/>
        <v>3.6363636363636487E-2</v>
      </c>
      <c r="M1467" s="7">
        <f t="shared" ca="1" si="287"/>
        <v>4.75</v>
      </c>
      <c r="N1467" s="7">
        <f t="shared" ca="1" si="289"/>
        <v>0.20000000000000018</v>
      </c>
      <c r="O1467" s="7">
        <f t="shared" ca="1" si="290"/>
        <v>4.000000000000007E-2</v>
      </c>
      <c r="P1467" s="7">
        <f t="shared" ca="1" si="291"/>
        <v>0.20000000000000018</v>
      </c>
      <c r="Q1467" s="25">
        <f t="shared" ca="1" si="292"/>
        <v>4.0404040404040435E-2</v>
      </c>
      <c r="R1467" s="26">
        <f t="shared" ca="1" si="288"/>
        <v>0.20054806730331987</v>
      </c>
      <c r="S1467" s="27">
        <f t="shared" ca="1" si="299"/>
        <v>0</v>
      </c>
    </row>
    <row r="1468" spans="5:19" x14ac:dyDescent="0.3">
      <c r="E1468" s="24">
        <f t="shared" si="293"/>
        <v>1467</v>
      </c>
      <c r="F1468" s="108">
        <v>45594</v>
      </c>
      <c r="G1468" s="109">
        <v>4.8499999999999996</v>
      </c>
      <c r="H1468" s="28">
        <f t="shared" si="294"/>
        <v>4.95</v>
      </c>
      <c r="I1468" s="7">
        <f t="shared" si="295"/>
        <v>-0.10000000000000053</v>
      </c>
      <c r="J1468" s="7">
        <f t="shared" si="296"/>
        <v>1.0000000000000106E-2</v>
      </c>
      <c r="K1468" s="7">
        <f t="shared" si="297"/>
        <v>0.10000000000000053</v>
      </c>
      <c r="L1468" s="25">
        <f t="shared" si="298"/>
        <v>2.0618556701031038E-2</v>
      </c>
      <c r="M1468" s="7">
        <f t="shared" ca="1" si="287"/>
        <v>4.84</v>
      </c>
      <c r="N1468" s="7">
        <f t="shared" ca="1" si="289"/>
        <v>9.9999999999997868E-3</v>
      </c>
      <c r="O1468" s="7">
        <f t="shared" ca="1" si="290"/>
        <v>9.9999999999995736E-5</v>
      </c>
      <c r="P1468" s="7">
        <f t="shared" ca="1" si="291"/>
        <v>9.9999999999997868E-3</v>
      </c>
      <c r="Q1468" s="25">
        <f t="shared" ca="1" si="292"/>
        <v>2.061855670103049E-3</v>
      </c>
      <c r="R1468" s="26">
        <f t="shared" ca="1" si="288"/>
        <v>1.0548067303319487E-2</v>
      </c>
      <c r="S1468" s="27">
        <f t="shared" ca="1" si="299"/>
        <v>0</v>
      </c>
    </row>
    <row r="1469" spans="5:19" x14ac:dyDescent="0.3">
      <c r="E1469" s="24">
        <f t="shared" si="293"/>
        <v>1468</v>
      </c>
      <c r="F1469" s="108">
        <v>45595</v>
      </c>
      <c r="G1469" s="109">
        <v>4.78</v>
      </c>
      <c r="H1469" s="28">
        <f t="shared" si="294"/>
        <v>4.8499999999999996</v>
      </c>
      <c r="I1469" s="7">
        <f t="shared" si="295"/>
        <v>-6.9999999999999396E-2</v>
      </c>
      <c r="J1469" s="7">
        <f t="shared" si="296"/>
        <v>4.8999999999999157E-3</v>
      </c>
      <c r="K1469" s="7">
        <f t="shared" si="297"/>
        <v>6.9999999999999396E-2</v>
      </c>
      <c r="L1469" s="25">
        <f t="shared" si="298"/>
        <v>1.464435146443502E-2</v>
      </c>
      <c r="M1469" s="7">
        <f t="shared" ca="1" si="287"/>
        <v>4.8566666666666665</v>
      </c>
      <c r="N1469" s="7">
        <f t="shared" ca="1" si="289"/>
        <v>-7.6666666666666217E-2</v>
      </c>
      <c r="O1469" s="7">
        <f t="shared" ca="1" si="290"/>
        <v>5.8777777777777084E-3</v>
      </c>
      <c r="P1469" s="7">
        <f t="shared" ca="1" si="291"/>
        <v>7.6666666666666217E-2</v>
      </c>
      <c r="Q1469" s="25">
        <f t="shared" ca="1" si="292"/>
        <v>1.6039051603905067E-2</v>
      </c>
      <c r="R1469" s="26">
        <f t="shared" ca="1" si="288"/>
        <v>-7.6118599363346515E-2</v>
      </c>
      <c r="S1469" s="27">
        <f t="shared" ca="1" si="299"/>
        <v>1</v>
      </c>
    </row>
    <row r="1470" spans="5:19" x14ac:dyDescent="0.3">
      <c r="E1470" s="48">
        <f t="shared" si="293"/>
        <v>1469</v>
      </c>
      <c r="F1470" s="108">
        <v>45596</v>
      </c>
      <c r="G1470" s="109">
        <v>4.71</v>
      </c>
      <c r="H1470" s="49">
        <f t="shared" si="294"/>
        <v>4.78</v>
      </c>
      <c r="I1470" s="50">
        <f t="shared" si="295"/>
        <v>-7.0000000000000284E-2</v>
      </c>
      <c r="J1470" s="50">
        <f t="shared" si="296"/>
        <v>4.9000000000000397E-3</v>
      </c>
      <c r="K1470" s="50">
        <f t="shared" si="297"/>
        <v>7.0000000000000284E-2</v>
      </c>
      <c r="L1470" s="51">
        <f t="shared" si="298"/>
        <v>1.486199575371556E-2</v>
      </c>
      <c r="M1470" s="50">
        <f t="shared" ca="1" si="287"/>
        <v>4.8600000000000003</v>
      </c>
      <c r="N1470" s="50">
        <f t="shared" ca="1" si="289"/>
        <v>-0.15000000000000036</v>
      </c>
      <c r="O1470" s="50">
        <f t="shared" ca="1" si="290"/>
        <v>2.2500000000000107E-2</v>
      </c>
      <c r="P1470" s="50">
        <f t="shared" ca="1" si="291"/>
        <v>0.15000000000000036</v>
      </c>
      <c r="Q1470" s="51">
        <f t="shared" ca="1" si="292"/>
        <v>3.184713375796186E-2</v>
      </c>
      <c r="R1470" s="52">
        <f t="shared" ca="1" si="288"/>
        <v>-0.14945193269668067</v>
      </c>
      <c r="S1470" s="53">
        <f t="shared" ca="1" si="299"/>
        <v>0</v>
      </c>
    </row>
  </sheetData>
  <mergeCells count="10">
    <mergeCell ref="A12:B12"/>
    <mergeCell ref="A27:B27"/>
    <mergeCell ref="A39:B39"/>
    <mergeCell ref="A49:B49"/>
    <mergeCell ref="A1:B1"/>
    <mergeCell ref="A6:C6"/>
    <mergeCell ref="A7:B7"/>
    <mergeCell ref="A8:B8"/>
    <mergeCell ref="A9:B9"/>
    <mergeCell ref="A10:B10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E3C5-0772-4F29-AD8F-A4948A41C54D}">
  <dimension ref="A1:Q1471"/>
  <sheetViews>
    <sheetView zoomScale="85" zoomScaleNormal="85" workbookViewId="0">
      <selection activeCell="D11" sqref="D11"/>
    </sheetView>
  </sheetViews>
  <sheetFormatPr defaultRowHeight="15.6" x14ac:dyDescent="0.3"/>
  <cols>
    <col min="1" max="1" width="17.3984375" bestFit="1" customWidth="1"/>
    <col min="2" max="2" width="22.59765625" customWidth="1"/>
    <col min="4" max="4" width="17.3984375" customWidth="1"/>
    <col min="6" max="6" width="14.296875" bestFit="1" customWidth="1"/>
    <col min="7" max="7" width="10.796875" customWidth="1"/>
    <col min="8" max="8" width="16.69921875" style="65" customWidth="1"/>
    <col min="9" max="9" width="8.796875" style="65"/>
    <col min="10" max="10" width="10.3984375" style="65" customWidth="1"/>
    <col min="11" max="11" width="11.5" style="65" customWidth="1"/>
    <col min="12" max="12" width="14.796875" style="65" customWidth="1"/>
    <col min="13" max="13" width="17.8984375" style="65" customWidth="1"/>
    <col min="14" max="14" width="11.09765625" style="65" bestFit="1" customWidth="1"/>
    <col min="15" max="15" width="13.69921875" style="65" bestFit="1" customWidth="1"/>
    <col min="16" max="16" width="14.796875" style="65" bestFit="1" customWidth="1"/>
    <col min="17" max="17" width="18.19921875" style="65" bestFit="1" customWidth="1"/>
  </cols>
  <sheetData>
    <row r="1" spans="1:17" x14ac:dyDescent="0.3">
      <c r="A1" s="190" t="s">
        <v>134</v>
      </c>
      <c r="B1" s="190"/>
      <c r="C1" s="190"/>
      <c r="F1" s="108" t="s">
        <v>0</v>
      </c>
      <c r="G1" s="55" t="s">
        <v>1</v>
      </c>
      <c r="H1" s="136" t="s">
        <v>123</v>
      </c>
      <c r="I1" s="137" t="s">
        <v>118</v>
      </c>
      <c r="J1" s="137" t="s">
        <v>119</v>
      </c>
      <c r="K1" s="137" t="s">
        <v>120</v>
      </c>
      <c r="L1" s="137" t="s">
        <v>121</v>
      </c>
      <c r="M1" s="138" t="s">
        <v>124</v>
      </c>
      <c r="N1" s="137" t="s">
        <v>8</v>
      </c>
      <c r="O1" s="137" t="s">
        <v>14</v>
      </c>
      <c r="P1" s="137" t="s">
        <v>125</v>
      </c>
      <c r="Q1" s="137" t="s">
        <v>126</v>
      </c>
    </row>
    <row r="2" spans="1:17" ht="16.2" thickBot="1" x14ac:dyDescent="0.35">
      <c r="F2" s="108">
        <v>43467</v>
      </c>
      <c r="G2" s="109">
        <v>5.1242000000000001</v>
      </c>
      <c r="H2" s="98"/>
      <c r="I2" s="98"/>
      <c r="J2" s="98"/>
      <c r="K2" s="98"/>
      <c r="L2" s="114"/>
      <c r="M2" s="115"/>
      <c r="N2" s="115"/>
      <c r="O2" s="115"/>
      <c r="P2" s="115"/>
      <c r="Q2" s="116"/>
    </row>
    <row r="3" spans="1:17" ht="16.2" thickBot="1" x14ac:dyDescent="0.35">
      <c r="A3" s="197" t="s">
        <v>127</v>
      </c>
      <c r="B3" s="198"/>
      <c r="C3" s="111" t="s">
        <v>128</v>
      </c>
      <c r="D3" s="117" t="s">
        <v>129</v>
      </c>
      <c r="F3" s="108">
        <v>43468</v>
      </c>
      <c r="G3" s="109">
        <v>4.9724000000000004</v>
      </c>
      <c r="H3" s="98"/>
      <c r="I3" s="98"/>
      <c r="J3" s="98"/>
      <c r="K3" s="98"/>
      <c r="L3" s="114"/>
      <c r="M3" s="115"/>
      <c r="N3" s="115"/>
      <c r="O3" s="115"/>
      <c r="P3" s="115"/>
      <c r="Q3" s="116"/>
    </row>
    <row r="4" spans="1:17" ht="16.2" thickBot="1" x14ac:dyDescent="0.35">
      <c r="A4" s="191" t="s">
        <v>54</v>
      </c>
      <c r="B4" s="199"/>
      <c r="C4" s="39">
        <f>AVERAGE(I5:I1470)</f>
        <v>-5.3308321964529019E-4</v>
      </c>
      <c r="D4" s="70">
        <f>AVERAGE(N8:N1470)</f>
        <v>-1.3170471633631655E-3</v>
      </c>
      <c r="F4" s="108">
        <v>43469</v>
      </c>
      <c r="G4" s="109">
        <v>5.2938000000000001</v>
      </c>
      <c r="H4" s="98"/>
      <c r="I4" s="98"/>
      <c r="J4" s="98"/>
      <c r="K4" s="98"/>
      <c r="L4" s="114"/>
      <c r="M4" s="115"/>
      <c r="N4" s="115"/>
      <c r="O4" s="115"/>
      <c r="P4" s="115"/>
      <c r="Q4" s="116"/>
    </row>
    <row r="5" spans="1:17" ht="16.2" thickBot="1" x14ac:dyDescent="0.35">
      <c r="A5" s="191" t="s">
        <v>55</v>
      </c>
      <c r="B5" s="199"/>
      <c r="C5" s="43">
        <f>AVERAGE(K5:K1470)</f>
        <v>8.1861323328785915E-2</v>
      </c>
      <c r="D5" s="62">
        <f>AVERAGE(P8:P1470)</f>
        <v>0.10182537252221455</v>
      </c>
      <c r="F5" s="108">
        <v>43472</v>
      </c>
      <c r="G5" s="109">
        <v>5.3741000000000003</v>
      </c>
      <c r="H5" s="64">
        <f>$A$10*G4+$A$11*G3+$A$12*G2</f>
        <v>5.1465000000000005</v>
      </c>
      <c r="I5" s="64">
        <f>(Table8[[#This Row],[Adj Close]]-Table8[[#This Row],[Forecast 3 Period]])</f>
        <v>0.2275999999999998</v>
      </c>
      <c r="J5" s="64">
        <f>Table8[[#This Row],[Erorr ]]^2</f>
        <v>5.1801759999999912E-2</v>
      </c>
      <c r="K5" s="64">
        <f>ABS(Table8[[#This Row],[Erorr ]])</f>
        <v>0.2275999999999998</v>
      </c>
      <c r="L5" s="8">
        <f>Table8[[#This Row],[Abs Erorr ]]/Table8[[#This Row],[Adj Close]]</f>
        <v>4.2351277423196401E-2</v>
      </c>
      <c r="M5" s="115"/>
      <c r="N5" s="115"/>
      <c r="O5" s="115"/>
      <c r="P5" s="115"/>
      <c r="Q5" s="116"/>
    </row>
    <row r="6" spans="1:17" ht="16.2" thickBot="1" x14ac:dyDescent="0.35">
      <c r="A6" s="191" t="s">
        <v>56</v>
      </c>
      <c r="B6" s="199"/>
      <c r="C6" s="43">
        <f>SQRT(AVERAGE(J5:OJ1470))</f>
        <v>0.74703648779756637</v>
      </c>
      <c r="D6" s="62">
        <f>SQRT(AVERAGE(O8:O1470))</f>
        <v>0.15515313079058901</v>
      </c>
      <c r="F6" s="108">
        <v>43473</v>
      </c>
      <c r="G6" s="109">
        <v>5.4901999999999997</v>
      </c>
      <c r="H6" s="64">
        <f t="shared" ref="H6:H69" si="0">$A$10*G5+$A$11*G4+$A$12*G3</f>
        <v>5.2294999999999998</v>
      </c>
      <c r="I6" s="64">
        <f>(Table8[[#This Row],[Adj Close]]-Table8[[#This Row],[Forecast 3 Period]])</f>
        <v>0.26069999999999993</v>
      </c>
      <c r="J6" s="64">
        <f>Table8[[#This Row],[Erorr ]]^2</f>
        <v>6.7964489999999961E-2</v>
      </c>
      <c r="K6" s="64">
        <f>ABS(Table8[[#This Row],[Erorr ]])</f>
        <v>0.26069999999999993</v>
      </c>
      <c r="L6" s="8">
        <f>Table8[[#This Row],[Abs Erorr ]]/Table8[[#This Row],[Adj Close]]</f>
        <v>4.7484608939565034E-2</v>
      </c>
      <c r="M6" s="115"/>
      <c r="N6" s="115"/>
      <c r="O6" s="115"/>
      <c r="P6" s="115"/>
      <c r="Q6" s="116"/>
    </row>
    <row r="7" spans="1:17" ht="16.2" thickBot="1" x14ac:dyDescent="0.35">
      <c r="A7" s="191" t="s">
        <v>57</v>
      </c>
      <c r="B7" s="199"/>
      <c r="C7" s="46">
        <f>AVERAGE(L5:L1470)</f>
        <v>1.987436349767642E-2</v>
      </c>
      <c r="D7" s="63">
        <f>AVERAGE(Q8:Q1470)</f>
        <v>2.4960515932041356E-2</v>
      </c>
      <c r="F7" s="108">
        <v>43474</v>
      </c>
      <c r="G7" s="109">
        <v>5.5438000000000001</v>
      </c>
      <c r="H7" s="64">
        <f t="shared" si="0"/>
        <v>5.3964499999999997</v>
      </c>
      <c r="I7" s="64">
        <f>(Table8[[#This Row],[Adj Close]]-Table8[[#This Row],[Forecast 3 Period]])</f>
        <v>0.14735000000000031</v>
      </c>
      <c r="J7" s="64">
        <f>Table8[[#This Row],[Erorr ]]^2</f>
        <v>2.1712022500000091E-2</v>
      </c>
      <c r="K7" s="64">
        <f>ABS(Table8[[#This Row],[Erorr ]])</f>
        <v>0.14735000000000031</v>
      </c>
      <c r="L7" s="8">
        <f>Table8[[#This Row],[Abs Erorr ]]/Table8[[#This Row],[Adj Close]]</f>
        <v>2.6579241675385171E-2</v>
      </c>
      <c r="M7" s="115"/>
      <c r="N7" s="115"/>
      <c r="O7" s="115"/>
      <c r="P7" s="115"/>
      <c r="Q7" s="116"/>
    </row>
    <row r="8" spans="1:17" x14ac:dyDescent="0.3">
      <c r="F8" s="108">
        <v>43475</v>
      </c>
      <c r="G8" s="109">
        <v>5.4813000000000001</v>
      </c>
      <c r="H8" s="64">
        <f t="shared" si="0"/>
        <v>5.4768100000000004</v>
      </c>
      <c r="I8" s="64">
        <f>(Table8[[#This Row],[Adj Close]]-Table8[[#This Row],[Forecast 3 Period]])</f>
        <v>4.4899999999996609E-3</v>
      </c>
      <c r="J8" s="64">
        <f>Table8[[#This Row],[Erorr ]]^2</f>
        <v>2.0160099999996954E-5</v>
      </c>
      <c r="K8" s="64">
        <f>ABS(Table8[[#This Row],[Erorr ]])</f>
        <v>4.4899999999996609E-3</v>
      </c>
      <c r="L8" s="8">
        <f>Table8[[#This Row],[Abs Erorr ]]/Table8[[#This Row],[Adj Close]]</f>
        <v>8.1914874208666936E-4</v>
      </c>
      <c r="M8" s="68">
        <f>$B$10*G7+$B$11*G6+$B$12*G5+$B$13*G4+$B$14*G3+$B$15*G2</f>
        <v>5.3500399999999999</v>
      </c>
      <c r="N8" s="64">
        <f>(Table8[[#This Row],[Adj Close]]-Table8[[#This Row],[Forecast 6 Period ]])</f>
        <v>0.13126000000000015</v>
      </c>
      <c r="O8" s="64">
        <f>Table8[[#This Row],[Erorr 2]]^2</f>
        <v>1.7229187600000039E-2</v>
      </c>
      <c r="P8" s="64">
        <f>ABS(Table8[[#This Row],[Erorr 2]])</f>
        <v>0.13126000000000015</v>
      </c>
      <c r="Q8" s="8">
        <f>Table8[[#This Row],[Abs Erorr 4]]/Table8[[#This Row],[Adj Close]]</f>
        <v>2.3946873916771597E-2</v>
      </c>
    </row>
    <row r="9" spans="1:17" x14ac:dyDescent="0.3">
      <c r="A9" s="118" t="s">
        <v>117</v>
      </c>
      <c r="B9" s="118" t="s">
        <v>122</v>
      </c>
      <c r="F9" s="108">
        <v>43476</v>
      </c>
      <c r="G9" s="109">
        <v>5.4276999999999997</v>
      </c>
      <c r="H9" s="64">
        <f t="shared" si="0"/>
        <v>5.5027200000000001</v>
      </c>
      <c r="I9" s="64">
        <f>(Table8[[#This Row],[Adj Close]]-Table8[[#This Row],[Forecast 3 Period]])</f>
        <v>-7.5020000000000309E-2</v>
      </c>
      <c r="J9" s="64">
        <f>Table8[[#This Row],[Erorr ]]^2</f>
        <v>5.6280004000000463E-3</v>
      </c>
      <c r="K9" s="64">
        <f>ABS(Table8[[#This Row],[Erorr ]])</f>
        <v>7.5020000000000309E-2</v>
      </c>
      <c r="L9" s="8">
        <f>Table8[[#This Row],[Abs Erorr ]]/Table8[[#This Row],[Adj Close]]</f>
        <v>1.3821692429574279E-2</v>
      </c>
      <c r="M9" s="68">
        <f t="shared" ref="M9:M72" si="1">$B$10*G8+$B$11*G7+$B$12*G6+$B$13*G5+$B$14*G4+$B$15*G3</f>
        <v>5.4044999999999996</v>
      </c>
      <c r="N9" s="64">
        <f>(Table8[[#This Row],[Adj Close]]-Table8[[#This Row],[Forecast 6 Period ]])</f>
        <v>2.3200000000000109E-2</v>
      </c>
      <c r="O9" s="64">
        <f>Table8[[#This Row],[Erorr 2]]^2</f>
        <v>5.3824000000000504E-4</v>
      </c>
      <c r="P9" s="64">
        <f>ABS(Table8[[#This Row],[Erorr 2]])</f>
        <v>2.3200000000000109E-2</v>
      </c>
      <c r="Q9" s="8">
        <f>Table8[[#This Row],[Abs Erorr 4]]/Table8[[#This Row],[Adj Close]]</f>
        <v>4.2743703594524587E-3</v>
      </c>
    </row>
    <row r="10" spans="1:17" x14ac:dyDescent="0.3">
      <c r="A10" s="63">
        <v>0.4</v>
      </c>
      <c r="B10" s="63">
        <v>0.2</v>
      </c>
      <c r="F10" s="108">
        <v>43479</v>
      </c>
      <c r="G10" s="109">
        <v>5.3741000000000003</v>
      </c>
      <c r="H10" s="64">
        <f t="shared" si="0"/>
        <v>5.4786099999999998</v>
      </c>
      <c r="I10" s="64">
        <f>(Table8[[#This Row],[Adj Close]]-Table8[[#This Row],[Forecast 3 Period]])</f>
        <v>-0.10450999999999944</v>
      </c>
      <c r="J10" s="64">
        <f>Table8[[#This Row],[Erorr ]]^2</f>
        <v>1.0922340099999883E-2</v>
      </c>
      <c r="K10" s="64">
        <f>ABS(Table8[[#This Row],[Erorr ]])</f>
        <v>0.10450999999999944</v>
      </c>
      <c r="L10" s="8">
        <f>Table8[[#This Row],[Abs Erorr ]]/Table8[[#This Row],[Adj Close]]</f>
        <v>1.944697716826993E-2</v>
      </c>
      <c r="M10" s="68">
        <f t="shared" si="1"/>
        <v>5.4553900000000004</v>
      </c>
      <c r="N10" s="64">
        <f>(Table8[[#This Row],[Adj Close]]-Table8[[#This Row],[Forecast 6 Period ]])</f>
        <v>-8.1290000000000084E-2</v>
      </c>
      <c r="O10" s="64">
        <f>Table8[[#This Row],[Erorr 2]]^2</f>
        <v>6.6080641000000138E-3</v>
      </c>
      <c r="P10" s="64">
        <f>ABS(Table8[[#This Row],[Erorr 2]])</f>
        <v>8.1290000000000084E-2</v>
      </c>
      <c r="Q10" s="8">
        <f>Table8[[#This Row],[Abs Erorr 4]]/Table8[[#This Row],[Adj Close]]</f>
        <v>1.5126253698293683E-2</v>
      </c>
    </row>
    <row r="11" spans="1:17" x14ac:dyDescent="0.3">
      <c r="A11" s="63">
        <v>0.3</v>
      </c>
      <c r="B11" s="63">
        <v>0.2</v>
      </c>
      <c r="F11" s="108">
        <v>43480</v>
      </c>
      <c r="G11" s="109">
        <v>5.4009</v>
      </c>
      <c r="H11" s="64">
        <f t="shared" si="0"/>
        <v>5.4223400000000002</v>
      </c>
      <c r="I11" s="64">
        <f>(Table8[[#This Row],[Adj Close]]-Table8[[#This Row],[Forecast 3 Period]])</f>
        <v>-2.1440000000000126E-2</v>
      </c>
      <c r="J11" s="64">
        <f>Table8[[#This Row],[Erorr ]]^2</f>
        <v>4.5967360000000537E-4</v>
      </c>
      <c r="K11" s="64">
        <f>ABS(Table8[[#This Row],[Erorr ]])</f>
        <v>2.1440000000000126E-2</v>
      </c>
      <c r="L11" s="8">
        <f>Table8[[#This Row],[Abs Erorr ]]/Table8[[#This Row],[Adj Close]]</f>
        <v>3.9697087522450195E-3</v>
      </c>
      <c r="M11" s="68">
        <f t="shared" si="1"/>
        <v>5.45181</v>
      </c>
      <c r="N11" s="64">
        <f>(Table8[[#This Row],[Adj Close]]-Table8[[#This Row],[Forecast 6 Period ]])</f>
        <v>-5.0910000000000011E-2</v>
      </c>
      <c r="O11" s="64">
        <f>Table8[[#This Row],[Erorr 2]]^2</f>
        <v>2.5918281000000009E-3</v>
      </c>
      <c r="P11" s="64">
        <f>ABS(Table8[[#This Row],[Erorr 2]])</f>
        <v>5.0910000000000011E-2</v>
      </c>
      <c r="Q11" s="8">
        <f>Table8[[#This Row],[Abs Erorr 4]]/Table8[[#This Row],[Adj Close]]</f>
        <v>9.4262067433205591E-3</v>
      </c>
    </row>
    <row r="12" spans="1:17" x14ac:dyDescent="0.3">
      <c r="A12" s="63">
        <v>0.3</v>
      </c>
      <c r="B12" s="63">
        <v>0.2</v>
      </c>
      <c r="F12" s="108">
        <v>43481</v>
      </c>
      <c r="G12" s="109">
        <v>5.3117000000000001</v>
      </c>
      <c r="H12" s="64">
        <f t="shared" si="0"/>
        <v>5.4009</v>
      </c>
      <c r="I12" s="64">
        <f>(Table8[[#This Row],[Adj Close]]-Table8[[#This Row],[Forecast 3 Period]])</f>
        <v>-8.9199999999999946E-2</v>
      </c>
      <c r="J12" s="64">
        <f>Table8[[#This Row],[Erorr ]]^2</f>
        <v>7.9566399999999905E-3</v>
      </c>
      <c r="K12" s="64">
        <f>ABS(Table8[[#This Row],[Erorr ]])</f>
        <v>8.9199999999999946E-2</v>
      </c>
      <c r="L12" s="8">
        <f>Table8[[#This Row],[Abs Erorr ]]/Table8[[#This Row],[Adj Close]]</f>
        <v>1.6793117081160446E-2</v>
      </c>
      <c r="M12" s="68">
        <f t="shared" si="1"/>
        <v>5.4401999999999999</v>
      </c>
      <c r="N12" s="64">
        <f>(Table8[[#This Row],[Adj Close]]-Table8[[#This Row],[Forecast 6 Period ]])</f>
        <v>-0.12849999999999984</v>
      </c>
      <c r="O12" s="64">
        <f>Table8[[#This Row],[Erorr 2]]^2</f>
        <v>1.6512249999999958E-2</v>
      </c>
      <c r="P12" s="64">
        <f>ABS(Table8[[#This Row],[Erorr 2]])</f>
        <v>0.12849999999999984</v>
      </c>
      <c r="Q12" s="8">
        <f>Table8[[#This Row],[Abs Erorr 4]]/Table8[[#This Row],[Adj Close]]</f>
        <v>2.4191878306380223E-2</v>
      </c>
    </row>
    <row r="13" spans="1:17" x14ac:dyDescent="0.3">
      <c r="A13" s="63"/>
      <c r="B13" s="63">
        <v>0.2</v>
      </c>
      <c r="F13" s="108">
        <v>43482</v>
      </c>
      <c r="G13" s="109">
        <v>5.3384</v>
      </c>
      <c r="H13" s="64">
        <f t="shared" si="0"/>
        <v>5.3571800000000005</v>
      </c>
      <c r="I13" s="64">
        <f>(Table8[[#This Row],[Adj Close]]-Table8[[#This Row],[Forecast 3 Period]])</f>
        <v>-1.8780000000000463E-2</v>
      </c>
      <c r="J13" s="64">
        <f>Table8[[#This Row],[Erorr ]]^2</f>
        <v>3.5268840000001741E-4</v>
      </c>
      <c r="K13" s="64">
        <f>ABS(Table8[[#This Row],[Erorr ]])</f>
        <v>1.8780000000000463E-2</v>
      </c>
      <c r="L13" s="8">
        <f>Table8[[#This Row],[Abs Erorr ]]/Table8[[#This Row],[Adj Close]]</f>
        <v>3.5179079874120452E-3</v>
      </c>
      <c r="M13" s="68">
        <f t="shared" si="1"/>
        <v>5.4053900000000006</v>
      </c>
      <c r="N13" s="64">
        <f>(Table8[[#This Row],[Adj Close]]-Table8[[#This Row],[Forecast 6 Period ]])</f>
        <v>-6.6990000000000549E-2</v>
      </c>
      <c r="O13" s="64">
        <f>Table8[[#This Row],[Erorr 2]]^2</f>
        <v>4.4876601000000734E-3</v>
      </c>
      <c r="P13" s="64">
        <f>ABS(Table8[[#This Row],[Erorr 2]])</f>
        <v>6.6990000000000549E-2</v>
      </c>
      <c r="Q13" s="8">
        <f>Table8[[#This Row],[Abs Erorr 4]]/Table8[[#This Row],[Adj Close]]</f>
        <v>1.2548703731455221E-2</v>
      </c>
    </row>
    <row r="14" spans="1:17" x14ac:dyDescent="0.3">
      <c r="A14" s="63"/>
      <c r="B14" s="63">
        <v>0.1</v>
      </c>
      <c r="F14" s="108">
        <v>43483</v>
      </c>
      <c r="G14" s="109">
        <v>5.4545000000000003</v>
      </c>
      <c r="H14" s="64">
        <f t="shared" si="0"/>
        <v>5.3491399999999993</v>
      </c>
      <c r="I14" s="64">
        <f>(Table8[[#This Row],[Adj Close]]-Table8[[#This Row],[Forecast 3 Period]])</f>
        <v>0.10536000000000101</v>
      </c>
      <c r="J14" s="64">
        <f>Table8[[#This Row],[Erorr ]]^2</f>
        <v>1.1100729600000213E-2</v>
      </c>
      <c r="K14" s="64">
        <f>ABS(Table8[[#This Row],[Erorr ]])</f>
        <v>0.10536000000000101</v>
      </c>
      <c r="L14" s="8">
        <f>Table8[[#This Row],[Abs Erorr ]]/Table8[[#This Row],[Adj Close]]</f>
        <v>1.9316160968008249E-2</v>
      </c>
      <c r="M14" s="68">
        <f t="shared" si="1"/>
        <v>5.3759200000000007</v>
      </c>
      <c r="N14" s="64">
        <f>(Table8[[#This Row],[Adj Close]]-Table8[[#This Row],[Forecast 6 Period ]])</f>
        <v>7.857999999999965E-2</v>
      </c>
      <c r="O14" s="64">
        <f>Table8[[#This Row],[Erorr 2]]^2</f>
        <v>6.1748163999999451E-3</v>
      </c>
      <c r="P14" s="64">
        <f>ABS(Table8[[#This Row],[Erorr 2]])</f>
        <v>7.857999999999965E-2</v>
      </c>
      <c r="Q14" s="8">
        <f>Table8[[#This Row],[Abs Erorr 4]]/Table8[[#This Row],[Adj Close]]</f>
        <v>1.4406453387111494E-2</v>
      </c>
    </row>
    <row r="15" spans="1:17" x14ac:dyDescent="0.3">
      <c r="A15" s="63"/>
      <c r="B15" s="63">
        <v>0.1</v>
      </c>
      <c r="F15" s="108">
        <v>43487</v>
      </c>
      <c r="G15" s="109">
        <v>5.3295000000000003</v>
      </c>
      <c r="H15" s="64">
        <f t="shared" si="0"/>
        <v>5.3768300000000009</v>
      </c>
      <c r="I15" s="64">
        <f>(Table8[[#This Row],[Adj Close]]-Table8[[#This Row],[Forecast 3 Period]])</f>
        <v>-4.7330000000000538E-2</v>
      </c>
      <c r="J15" s="64">
        <f>Table8[[#This Row],[Erorr ]]^2</f>
        <v>2.2401289000000511E-3</v>
      </c>
      <c r="K15" s="64">
        <f>ABS(Table8[[#This Row],[Erorr ]])</f>
        <v>4.7330000000000538E-2</v>
      </c>
      <c r="L15" s="8">
        <f>Table8[[#This Row],[Abs Erorr ]]/Table8[[#This Row],[Adj Close]]</f>
        <v>8.8807580448448317E-3</v>
      </c>
      <c r="M15" s="68">
        <f t="shared" si="1"/>
        <v>5.3812800000000012</v>
      </c>
      <c r="N15" s="64">
        <f>(Table8[[#This Row],[Adj Close]]-Table8[[#This Row],[Forecast 6 Period ]])</f>
        <v>-5.1780000000000825E-2</v>
      </c>
      <c r="O15" s="64">
        <f>Table8[[#This Row],[Erorr 2]]^2</f>
        <v>2.6811684000000854E-3</v>
      </c>
      <c r="P15" s="64">
        <f>ABS(Table8[[#This Row],[Erorr 2]])</f>
        <v>5.1780000000000825E-2</v>
      </c>
      <c r="Q15" s="8">
        <f>Table8[[#This Row],[Abs Erorr 4]]/Table8[[#This Row],[Adj Close]]</f>
        <v>9.7157331832255969E-3</v>
      </c>
    </row>
    <row r="16" spans="1:17" x14ac:dyDescent="0.3">
      <c r="A16" s="118">
        <f>SUM(A10:A12)</f>
        <v>1</v>
      </c>
      <c r="B16" s="118">
        <f>SUM(B10:B15)</f>
        <v>1</v>
      </c>
      <c r="F16" s="108">
        <v>43488</v>
      </c>
      <c r="G16" s="109">
        <v>5.4009</v>
      </c>
      <c r="H16" s="64">
        <f t="shared" si="0"/>
        <v>5.3696700000000002</v>
      </c>
      <c r="I16" s="64">
        <f>(Table8[[#This Row],[Adj Close]]-Table8[[#This Row],[Forecast 3 Period]])</f>
        <v>3.1229999999999869E-2</v>
      </c>
      <c r="J16" s="64">
        <f>Table8[[#This Row],[Erorr ]]^2</f>
        <v>9.7531289999999184E-4</v>
      </c>
      <c r="K16" s="64">
        <f>ABS(Table8[[#This Row],[Erorr ]])</f>
        <v>3.1229999999999869E-2</v>
      </c>
      <c r="L16" s="8">
        <f>Table8[[#This Row],[Abs Erorr ]]/Table8[[#This Row],[Adj Close]]</f>
        <v>5.7823696050657977E-3</v>
      </c>
      <c r="M16" s="68">
        <f t="shared" si="1"/>
        <v>5.3643200000000011</v>
      </c>
      <c r="N16" s="64">
        <f>(Table8[[#This Row],[Adj Close]]-Table8[[#This Row],[Forecast 6 Period ]])</f>
        <v>3.6579999999998947E-2</v>
      </c>
      <c r="O16" s="64">
        <f>Table8[[#This Row],[Erorr 2]]^2</f>
        <v>1.3380963999999229E-3</v>
      </c>
      <c r="P16" s="64">
        <f>ABS(Table8[[#This Row],[Erorr 2]])</f>
        <v>3.6579999999998947E-2</v>
      </c>
      <c r="Q16" s="8">
        <f>Table8[[#This Row],[Abs Erorr 4]]/Table8[[#This Row],[Adj Close]]</f>
        <v>6.7729452498655682E-3</v>
      </c>
    </row>
    <row r="17" spans="1:17" x14ac:dyDescent="0.3">
      <c r="F17" s="108">
        <v>43489</v>
      </c>
      <c r="G17" s="109">
        <v>5.4991000000000003</v>
      </c>
      <c r="H17" s="64">
        <f t="shared" si="0"/>
        <v>5.3955600000000006</v>
      </c>
      <c r="I17" s="64">
        <f>(Table8[[#This Row],[Adj Close]]-Table8[[#This Row],[Forecast 3 Period]])</f>
        <v>0.10353999999999974</v>
      </c>
      <c r="J17" s="64">
        <f>Table8[[#This Row],[Erorr ]]^2</f>
        <v>1.0720531599999947E-2</v>
      </c>
      <c r="K17" s="64">
        <f>ABS(Table8[[#This Row],[Erorr ]])</f>
        <v>0.10353999999999974</v>
      </c>
      <c r="L17" s="8">
        <f>Table8[[#This Row],[Abs Erorr ]]/Table8[[#This Row],[Adj Close]]</f>
        <v>1.8828535578549171E-2</v>
      </c>
      <c r="M17" s="68">
        <f t="shared" si="1"/>
        <v>5.3759200000000016</v>
      </c>
      <c r="N17" s="64">
        <f>(Table8[[#This Row],[Adj Close]]-Table8[[#This Row],[Forecast 6 Period ]])</f>
        <v>0.12317999999999873</v>
      </c>
      <c r="O17" s="64">
        <f>Table8[[#This Row],[Erorr 2]]^2</f>
        <v>1.5173312399999689E-2</v>
      </c>
      <c r="P17" s="64">
        <f>ABS(Table8[[#This Row],[Erorr 2]])</f>
        <v>0.12317999999999873</v>
      </c>
      <c r="Q17" s="8">
        <f>Table8[[#This Row],[Abs Erorr 4]]/Table8[[#This Row],[Adj Close]]</f>
        <v>2.240002909566997E-2</v>
      </c>
    </row>
    <row r="18" spans="1:17" x14ac:dyDescent="0.3">
      <c r="A18" s="190" t="s">
        <v>143</v>
      </c>
      <c r="B18" s="190"/>
      <c r="C18" s="190"/>
      <c r="D18" s="190"/>
      <c r="F18" s="108">
        <v>43490</v>
      </c>
      <c r="G18" s="109">
        <v>5.8918999999999997</v>
      </c>
      <c r="H18" s="64">
        <f t="shared" si="0"/>
        <v>5.4187600000000007</v>
      </c>
      <c r="I18" s="64">
        <f>(Table8[[#This Row],[Adj Close]]-Table8[[#This Row],[Forecast 3 Period]])</f>
        <v>0.47313999999999901</v>
      </c>
      <c r="J18" s="64">
        <f>Table8[[#This Row],[Erorr ]]^2</f>
        <v>0.22386145959999906</v>
      </c>
      <c r="K18" s="64">
        <f>ABS(Table8[[#This Row],[Erorr ]])</f>
        <v>0.47313999999999901</v>
      </c>
      <c r="L18" s="8">
        <f>Table8[[#This Row],[Abs Erorr ]]/Table8[[#This Row],[Adj Close]]</f>
        <v>8.0303467472292306E-2</v>
      </c>
      <c r="M18" s="68">
        <f t="shared" si="1"/>
        <v>5.4018100000000002</v>
      </c>
      <c r="N18" s="64">
        <f>(Table8[[#This Row],[Adj Close]]-Table8[[#This Row],[Forecast 6 Period ]])</f>
        <v>0.49008999999999947</v>
      </c>
      <c r="O18" s="64">
        <f>Table8[[#This Row],[Erorr 2]]^2</f>
        <v>0.24018820809999947</v>
      </c>
      <c r="P18" s="64">
        <f>ABS(Table8[[#This Row],[Erorr 2]])</f>
        <v>0.49008999999999947</v>
      </c>
      <c r="Q18" s="8">
        <f>Table8[[#This Row],[Abs Erorr 4]]/Table8[[#This Row],[Adj Close]]</f>
        <v>8.3180298375736095E-2</v>
      </c>
    </row>
    <row r="19" spans="1:17" x14ac:dyDescent="0.3">
      <c r="A19" s="29" t="s">
        <v>50</v>
      </c>
      <c r="B19" s="43">
        <v>7.0000000000000007E-2</v>
      </c>
      <c r="C19" s="194">
        <v>7.0000000000000007E-2</v>
      </c>
      <c r="D19" s="195"/>
      <c r="F19" s="108">
        <v>43493</v>
      </c>
      <c r="G19" s="109">
        <v>5.7937000000000003</v>
      </c>
      <c r="H19" s="64">
        <f t="shared" si="0"/>
        <v>5.62676</v>
      </c>
      <c r="I19" s="64">
        <f>(Table8[[#This Row],[Adj Close]]-Table8[[#This Row],[Forecast 3 Period]])</f>
        <v>0.16694000000000031</v>
      </c>
      <c r="J19" s="64">
        <f>Table8[[#This Row],[Erorr ]]^2</f>
        <v>2.7868963600000105E-2</v>
      </c>
      <c r="K19" s="64">
        <f>ABS(Table8[[#This Row],[Erorr ]])</f>
        <v>0.16694000000000031</v>
      </c>
      <c r="L19" s="8">
        <f>Table8[[#This Row],[Abs Erorr ]]/Table8[[#This Row],[Adj Close]]</f>
        <v>2.8814056647738111E-2</v>
      </c>
      <c r="M19" s="68">
        <f t="shared" si="1"/>
        <v>5.5035699999999999</v>
      </c>
      <c r="N19" s="64">
        <f>(Table8[[#This Row],[Adj Close]]-Table8[[#This Row],[Forecast 6 Period ]])</f>
        <v>0.29013000000000044</v>
      </c>
      <c r="O19" s="64">
        <f>Table8[[#This Row],[Erorr 2]]^2</f>
        <v>8.4175416900000258E-2</v>
      </c>
      <c r="P19" s="64">
        <f>ABS(Table8[[#This Row],[Erorr 2]])</f>
        <v>0.29013000000000044</v>
      </c>
      <c r="Q19" s="8">
        <f>Table8[[#This Row],[Abs Erorr 4]]/Table8[[#This Row],[Adj Close]]</f>
        <v>5.0076807566839916E-2</v>
      </c>
    </row>
    <row r="20" spans="1:17" x14ac:dyDescent="0.3">
      <c r="A20" s="44" t="s">
        <v>116</v>
      </c>
      <c r="B20" s="45" t="s">
        <v>130</v>
      </c>
      <c r="C20" s="192" t="s">
        <v>131</v>
      </c>
      <c r="D20" s="193"/>
      <c r="F20" s="108">
        <v>43494</v>
      </c>
      <c r="G20" s="109">
        <v>5.8472999999999997</v>
      </c>
      <c r="H20" s="64">
        <f t="shared" si="0"/>
        <v>5.7347799999999998</v>
      </c>
      <c r="I20" s="64">
        <f>(Table8[[#This Row],[Adj Close]]-Table8[[#This Row],[Forecast 3 Period]])</f>
        <v>0.11251999999999995</v>
      </c>
      <c r="J20" s="64">
        <f>Table8[[#This Row],[Erorr ]]^2</f>
        <v>1.266075039999999E-2</v>
      </c>
      <c r="K20" s="64">
        <f>ABS(Table8[[#This Row],[Erorr ]])</f>
        <v>0.11251999999999995</v>
      </c>
      <c r="L20" s="8">
        <f>Table8[[#This Row],[Abs Erorr ]]/Table8[[#This Row],[Adj Close]]</f>
        <v>1.9243069450857655E-2</v>
      </c>
      <c r="M20" s="68">
        <f t="shared" si="1"/>
        <v>5.5955199999999996</v>
      </c>
      <c r="N20" s="64">
        <f>(Table8[[#This Row],[Adj Close]]-Table8[[#This Row],[Forecast 6 Period ]])</f>
        <v>0.25178000000000011</v>
      </c>
      <c r="O20" s="64">
        <f>Table8[[#This Row],[Erorr 2]]^2</f>
        <v>6.3393168400000061E-2</v>
      </c>
      <c r="P20" s="64">
        <f>ABS(Table8[[#This Row],[Erorr 2]])</f>
        <v>0.25178000000000011</v>
      </c>
      <c r="Q20" s="8">
        <f>Table8[[#This Row],[Abs Erorr 4]]/Table8[[#This Row],[Adj Close]]</f>
        <v>4.3059189711490795E-2</v>
      </c>
    </row>
    <row r="21" spans="1:17" x14ac:dyDescent="0.3">
      <c r="A21" s="29" t="s">
        <v>51</v>
      </c>
      <c r="B21" s="43">
        <v>0.75</v>
      </c>
      <c r="C21" s="194">
        <v>0.11</v>
      </c>
      <c r="D21" s="195"/>
      <c r="F21" s="108">
        <v>43495</v>
      </c>
      <c r="G21" s="109">
        <v>5.8651</v>
      </c>
      <c r="H21" s="64">
        <f t="shared" si="0"/>
        <v>5.8445999999999998</v>
      </c>
      <c r="I21" s="64">
        <f>(Table8[[#This Row],[Adj Close]]-Table8[[#This Row],[Forecast 3 Period]])</f>
        <v>2.0500000000000185E-2</v>
      </c>
      <c r="J21" s="64">
        <f>Table8[[#This Row],[Erorr ]]^2</f>
        <v>4.2025000000000759E-4</v>
      </c>
      <c r="K21" s="64">
        <f>ABS(Table8[[#This Row],[Erorr ]])</f>
        <v>2.0500000000000185E-2</v>
      </c>
      <c r="L21" s="8">
        <f>Table8[[#This Row],[Abs Erorr ]]/Table8[[#This Row],[Adj Close]]</f>
        <v>3.4952515728632395E-3</v>
      </c>
      <c r="M21" s="68">
        <f t="shared" si="1"/>
        <v>5.6794399999999996</v>
      </c>
      <c r="N21" s="64">
        <f>(Table8[[#This Row],[Adj Close]]-Table8[[#This Row],[Forecast 6 Period ]])</f>
        <v>0.18566000000000038</v>
      </c>
      <c r="O21" s="64">
        <f>Table8[[#This Row],[Erorr 2]]^2</f>
        <v>3.4469635600000138E-2</v>
      </c>
      <c r="P21" s="64">
        <f>ABS(Table8[[#This Row],[Erorr 2]])</f>
        <v>0.18566000000000038</v>
      </c>
      <c r="Q21" s="8">
        <f>Table8[[#This Row],[Abs Erorr 4]]/Table8[[#This Row],[Adj Close]]</f>
        <v>3.1655044244769975E-2</v>
      </c>
    </row>
    <row r="22" spans="1:17" x14ac:dyDescent="0.3">
      <c r="A22" s="44" t="s">
        <v>116</v>
      </c>
      <c r="B22" s="45" t="s">
        <v>135</v>
      </c>
      <c r="C22" s="192" t="s">
        <v>136</v>
      </c>
      <c r="D22" s="193"/>
      <c r="F22" s="108">
        <v>43496</v>
      </c>
      <c r="G22" s="109">
        <v>5.6687000000000003</v>
      </c>
      <c r="H22" s="64">
        <f t="shared" si="0"/>
        <v>5.8383399999999996</v>
      </c>
      <c r="I22" s="64">
        <f>(Table8[[#This Row],[Adj Close]]-Table8[[#This Row],[Forecast 3 Period]])</f>
        <v>-0.16963999999999935</v>
      </c>
      <c r="J22" s="64">
        <f>Table8[[#This Row],[Erorr ]]^2</f>
        <v>2.8777729599999777E-2</v>
      </c>
      <c r="K22" s="64">
        <f>ABS(Table8[[#This Row],[Erorr ]])</f>
        <v>0.16963999999999935</v>
      </c>
      <c r="L22" s="8">
        <f>Table8[[#This Row],[Abs Erorr ]]/Table8[[#This Row],[Adj Close]]</f>
        <v>2.9925732531268075E-2</v>
      </c>
      <c r="M22" s="68">
        <f t="shared" si="1"/>
        <v>5.7695999999999996</v>
      </c>
      <c r="N22" s="64">
        <f>(Table8[[#This Row],[Adj Close]]-Table8[[#This Row],[Forecast 6 Period ]])</f>
        <v>-0.10089999999999932</v>
      </c>
      <c r="O22" s="64">
        <f>Table8[[#This Row],[Erorr 2]]^2</f>
        <v>1.0180809999999863E-2</v>
      </c>
      <c r="P22" s="64">
        <f>ABS(Table8[[#This Row],[Erorr 2]])</f>
        <v>0.10089999999999932</v>
      </c>
      <c r="Q22" s="8">
        <f>Table8[[#This Row],[Abs Erorr 4]]/Table8[[#This Row],[Adj Close]]</f>
        <v>1.7799495475152912E-2</v>
      </c>
    </row>
    <row r="23" spans="1:17" x14ac:dyDescent="0.3">
      <c r="A23" s="38" t="s">
        <v>58</v>
      </c>
      <c r="B23" s="46">
        <v>1.61E-2</v>
      </c>
      <c r="C23" s="196">
        <v>0.02</v>
      </c>
      <c r="D23" s="195"/>
      <c r="F23" s="108">
        <v>43497</v>
      </c>
      <c r="G23" s="109">
        <v>5.4722999999999997</v>
      </c>
      <c r="H23" s="64">
        <f t="shared" si="0"/>
        <v>5.7812000000000001</v>
      </c>
      <c r="I23" s="64">
        <f>(Table8[[#This Row],[Adj Close]]-Table8[[#This Row],[Forecast 3 Period]])</f>
        <v>-0.3089000000000004</v>
      </c>
      <c r="J23" s="64">
        <f>Table8[[#This Row],[Erorr ]]^2</f>
        <v>9.541921000000024E-2</v>
      </c>
      <c r="K23" s="64">
        <f>ABS(Table8[[#This Row],[Erorr ]])</f>
        <v>0.3089000000000004</v>
      </c>
      <c r="L23" s="8">
        <f>Table8[[#This Row],[Abs Erorr ]]/Table8[[#This Row],[Adj Close]]</f>
        <v>5.6447928658882082E-2</v>
      </c>
      <c r="M23" s="68">
        <f t="shared" si="1"/>
        <v>5.7740600000000004</v>
      </c>
      <c r="N23" s="64">
        <f>(Table8[[#This Row],[Adj Close]]-Table8[[#This Row],[Forecast 6 Period ]])</f>
        <v>-0.30176000000000069</v>
      </c>
      <c r="O23" s="64">
        <f>Table8[[#This Row],[Erorr 2]]^2</f>
        <v>9.1059097600000416E-2</v>
      </c>
      <c r="P23" s="64">
        <f>ABS(Table8[[#This Row],[Erorr 2]])</f>
        <v>0.30176000000000069</v>
      </c>
      <c r="Q23" s="8">
        <f>Table8[[#This Row],[Abs Erorr 4]]/Table8[[#This Row],[Adj Close]]</f>
        <v>5.5143175629991173E-2</v>
      </c>
    </row>
    <row r="24" spans="1:17" x14ac:dyDescent="0.3">
      <c r="A24" s="44" t="s">
        <v>116</v>
      </c>
      <c r="B24" s="45" t="s">
        <v>130</v>
      </c>
      <c r="C24" s="192" t="s">
        <v>132</v>
      </c>
      <c r="D24" s="193"/>
      <c r="F24" s="108">
        <v>43500</v>
      </c>
      <c r="G24" s="109">
        <v>5.4099000000000004</v>
      </c>
      <c r="H24" s="64">
        <f t="shared" si="0"/>
        <v>5.6490599999999995</v>
      </c>
      <c r="I24" s="64">
        <f>(Table8[[#This Row],[Adj Close]]-Table8[[#This Row],[Forecast 3 Period]])</f>
        <v>-0.23915999999999915</v>
      </c>
      <c r="J24" s="64">
        <f>Table8[[#This Row],[Erorr ]]^2</f>
        <v>5.7197505599999594E-2</v>
      </c>
      <c r="K24" s="64">
        <f>ABS(Table8[[#This Row],[Erorr ]])</f>
        <v>0.23915999999999915</v>
      </c>
      <c r="L24" s="8">
        <f>Table8[[#This Row],[Abs Erorr ]]/Table8[[#This Row],[Adj Close]]</f>
        <v>4.4207841180058619E-2</v>
      </c>
      <c r="M24" s="68">
        <f t="shared" si="1"/>
        <v>5.7392400000000006</v>
      </c>
      <c r="N24" s="64">
        <f>(Table8[[#This Row],[Adj Close]]-Table8[[#This Row],[Forecast 6 Period ]])</f>
        <v>-0.32934000000000019</v>
      </c>
      <c r="O24" s="64">
        <f>Table8[[#This Row],[Erorr 2]]^2</f>
        <v>0.10846483560000013</v>
      </c>
      <c r="P24" s="64">
        <f>ABS(Table8[[#This Row],[Erorr 2]])</f>
        <v>0.32934000000000019</v>
      </c>
      <c r="Q24" s="8">
        <f>Table8[[#This Row],[Abs Erorr 4]]/Table8[[#This Row],[Adj Close]]</f>
        <v>6.0877280541229997E-2</v>
      </c>
    </row>
    <row r="25" spans="1:17" x14ac:dyDescent="0.3">
      <c r="F25" s="108">
        <v>43501</v>
      </c>
      <c r="G25" s="109">
        <v>5.3920000000000003</v>
      </c>
      <c r="H25" s="64">
        <f t="shared" si="0"/>
        <v>5.5062600000000002</v>
      </c>
      <c r="I25" s="64">
        <f>(Table8[[#This Row],[Adj Close]]-Table8[[#This Row],[Forecast 3 Period]])</f>
        <v>-0.11425999999999981</v>
      </c>
      <c r="J25" s="64">
        <f>Table8[[#This Row],[Erorr ]]^2</f>
        <v>1.3055347599999956E-2</v>
      </c>
      <c r="K25" s="64">
        <f>ABS(Table8[[#This Row],[Erorr ]])</f>
        <v>0.11425999999999981</v>
      </c>
      <c r="L25" s="8">
        <f>Table8[[#This Row],[Abs Erorr ]]/Table8[[#This Row],[Adj Close]]</f>
        <v>2.119065281899106E-2</v>
      </c>
      <c r="M25" s="68">
        <f t="shared" si="1"/>
        <v>5.6473000000000004</v>
      </c>
      <c r="N25" s="64">
        <f>(Table8[[#This Row],[Adj Close]]-Table8[[#This Row],[Forecast 6 Period ]])</f>
        <v>-0.25530000000000008</v>
      </c>
      <c r="O25" s="64">
        <f>Table8[[#This Row],[Erorr 2]]^2</f>
        <v>6.5178090000000036E-2</v>
      </c>
      <c r="P25" s="64">
        <f>ABS(Table8[[#This Row],[Erorr 2]])</f>
        <v>0.25530000000000008</v>
      </c>
      <c r="Q25" s="8">
        <f>Table8[[#This Row],[Abs Erorr 4]]/Table8[[#This Row],[Adj Close]]</f>
        <v>4.7347922848664702E-2</v>
      </c>
    </row>
    <row r="26" spans="1:17" x14ac:dyDescent="0.3">
      <c r="F26" s="108">
        <v>43502</v>
      </c>
      <c r="G26" s="109">
        <v>5.4009</v>
      </c>
      <c r="H26" s="64">
        <f t="shared" si="0"/>
        <v>5.4214599999999997</v>
      </c>
      <c r="I26" s="64">
        <f>(Table8[[#This Row],[Adj Close]]-Table8[[#This Row],[Forecast 3 Period]])</f>
        <v>-2.055999999999969E-2</v>
      </c>
      <c r="J26" s="64">
        <f>Table8[[#This Row],[Erorr ]]^2</f>
        <v>4.2271359999998721E-4</v>
      </c>
      <c r="K26" s="64">
        <f>ABS(Table8[[#This Row],[Erorr ]])</f>
        <v>2.055999999999969E-2</v>
      </c>
      <c r="L26" s="8">
        <f>Table8[[#This Row],[Abs Erorr ]]/Table8[[#This Row],[Adj Close]]</f>
        <v>3.8067729452498085E-3</v>
      </c>
      <c r="M26" s="68">
        <f t="shared" si="1"/>
        <v>5.5598200000000002</v>
      </c>
      <c r="N26" s="64">
        <f>(Table8[[#This Row],[Adj Close]]-Table8[[#This Row],[Forecast 6 Period ]])</f>
        <v>-0.15892000000000017</v>
      </c>
      <c r="O26" s="64">
        <f>Table8[[#This Row],[Erorr 2]]^2</f>
        <v>2.5255566400000054E-2</v>
      </c>
      <c r="P26" s="64">
        <f>ABS(Table8[[#This Row],[Erorr 2]])</f>
        <v>0.15892000000000017</v>
      </c>
      <c r="Q26" s="8">
        <f>Table8[[#This Row],[Abs Erorr 4]]/Table8[[#This Row],[Adj Close]]</f>
        <v>2.9424725508711544E-2</v>
      </c>
    </row>
    <row r="27" spans="1:17" x14ac:dyDescent="0.3">
      <c r="F27" s="108">
        <v>43503</v>
      </c>
      <c r="G27" s="109">
        <v>5.3205999999999998</v>
      </c>
      <c r="H27" s="64">
        <f t="shared" si="0"/>
        <v>5.4009300000000007</v>
      </c>
      <c r="I27" s="64">
        <f>(Table8[[#This Row],[Adj Close]]-Table8[[#This Row],[Forecast 3 Period]])</f>
        <v>-8.0330000000000901E-2</v>
      </c>
      <c r="J27" s="64">
        <f>Table8[[#This Row],[Erorr ]]^2</f>
        <v>6.452908900000145E-3</v>
      </c>
      <c r="K27" s="64">
        <f>ABS(Table8[[#This Row],[Erorr ]])</f>
        <v>8.0330000000000901E-2</v>
      </c>
      <c r="L27" s="8">
        <f>Table8[[#This Row],[Abs Erorr ]]/Table8[[#This Row],[Adj Close]]</f>
        <v>1.5097921287073057E-2</v>
      </c>
      <c r="M27" s="68">
        <f t="shared" si="1"/>
        <v>5.4883999999999995</v>
      </c>
      <c r="N27" s="64">
        <f>(Table8[[#This Row],[Adj Close]]-Table8[[#This Row],[Forecast 6 Period ]])</f>
        <v>-0.16779999999999973</v>
      </c>
      <c r="O27" s="64">
        <f>Table8[[#This Row],[Erorr 2]]^2</f>
        <v>2.8156839999999909E-2</v>
      </c>
      <c r="P27" s="64">
        <f>ABS(Table8[[#This Row],[Erorr 2]])</f>
        <v>0.16779999999999973</v>
      </c>
      <c r="Q27" s="8">
        <f>Table8[[#This Row],[Abs Erorr 4]]/Table8[[#This Row],[Adj Close]]</f>
        <v>3.1537796489117718E-2</v>
      </c>
    </row>
    <row r="28" spans="1:17" x14ac:dyDescent="0.3">
      <c r="F28" s="108">
        <v>43504</v>
      </c>
      <c r="G28" s="109">
        <v>5.4991000000000003</v>
      </c>
      <c r="H28" s="64">
        <f t="shared" si="0"/>
        <v>5.3661099999999999</v>
      </c>
      <c r="I28" s="64">
        <f>(Table8[[#This Row],[Adj Close]]-Table8[[#This Row],[Forecast 3 Period]])</f>
        <v>0.13299000000000039</v>
      </c>
      <c r="J28" s="64">
        <f>Table8[[#This Row],[Erorr ]]^2</f>
        <v>1.7686340100000104E-2</v>
      </c>
      <c r="K28" s="64">
        <f>ABS(Table8[[#This Row],[Erorr ]])</f>
        <v>0.13299000000000039</v>
      </c>
      <c r="L28" s="8">
        <f>Table8[[#This Row],[Abs Erorr ]]/Table8[[#This Row],[Adj Close]]</f>
        <v>2.4183957374843225E-2</v>
      </c>
      <c r="M28" s="68">
        <f t="shared" si="1"/>
        <v>5.4187800000000008</v>
      </c>
      <c r="N28" s="64">
        <f>(Table8[[#This Row],[Adj Close]]-Table8[[#This Row],[Forecast 6 Period ]])</f>
        <v>8.0319999999999503E-2</v>
      </c>
      <c r="O28" s="64">
        <f>Table8[[#This Row],[Erorr 2]]^2</f>
        <v>6.4513023999999202E-3</v>
      </c>
      <c r="P28" s="64">
        <f>ABS(Table8[[#This Row],[Erorr 2]])</f>
        <v>8.0319999999999503E-2</v>
      </c>
      <c r="Q28" s="8">
        <f>Table8[[#This Row],[Abs Erorr 4]]/Table8[[#This Row],[Adj Close]]</f>
        <v>1.4606026440690204E-2</v>
      </c>
    </row>
    <row r="29" spans="1:17" x14ac:dyDescent="0.3">
      <c r="F29" s="108">
        <v>43507</v>
      </c>
      <c r="G29" s="109">
        <v>5.5438000000000001</v>
      </c>
      <c r="H29" s="64">
        <f t="shared" si="0"/>
        <v>5.4160899999999996</v>
      </c>
      <c r="I29" s="64">
        <f>(Table8[[#This Row],[Adj Close]]-Table8[[#This Row],[Forecast 3 Period]])</f>
        <v>0.12771000000000043</v>
      </c>
      <c r="J29" s="64">
        <f>Table8[[#This Row],[Erorr ]]^2</f>
        <v>1.6309844100000109E-2</v>
      </c>
      <c r="K29" s="64">
        <f>ABS(Table8[[#This Row],[Erorr ]])</f>
        <v>0.12771000000000043</v>
      </c>
      <c r="L29" s="8">
        <f>Table8[[#This Row],[Abs Erorr ]]/Table8[[#This Row],[Adj Close]]</f>
        <v>2.3036545329918185E-2</v>
      </c>
      <c r="M29" s="68">
        <f t="shared" si="1"/>
        <v>5.4107400000000005</v>
      </c>
      <c r="N29" s="64">
        <f>(Table8[[#This Row],[Adj Close]]-Table8[[#This Row],[Forecast 6 Period ]])</f>
        <v>0.13305999999999951</v>
      </c>
      <c r="O29" s="64">
        <f>Table8[[#This Row],[Erorr 2]]^2</f>
        <v>1.770496359999987E-2</v>
      </c>
      <c r="P29" s="64">
        <f>ABS(Table8[[#This Row],[Erorr 2]])</f>
        <v>0.13305999999999951</v>
      </c>
      <c r="Q29" s="8">
        <f>Table8[[#This Row],[Abs Erorr 4]]/Table8[[#This Row],[Adj Close]]</f>
        <v>2.4001587358851242E-2</v>
      </c>
    </row>
    <row r="30" spans="1:17" x14ac:dyDescent="0.3">
      <c r="F30" s="108">
        <v>43508</v>
      </c>
      <c r="G30" s="109">
        <v>5.5705</v>
      </c>
      <c r="H30" s="64">
        <f t="shared" si="0"/>
        <v>5.4634300000000007</v>
      </c>
      <c r="I30" s="64">
        <f>(Table8[[#This Row],[Adj Close]]-Table8[[#This Row],[Forecast 3 Period]])</f>
        <v>0.10706999999999933</v>
      </c>
      <c r="J30" s="64">
        <f>Table8[[#This Row],[Erorr ]]^2</f>
        <v>1.1463984899999858E-2</v>
      </c>
      <c r="K30" s="64">
        <f>ABS(Table8[[#This Row],[Erorr ]])</f>
        <v>0.10706999999999933</v>
      </c>
      <c r="L30" s="8">
        <f>Table8[[#This Row],[Abs Erorr ]]/Table8[[#This Row],[Adj Close]]</f>
        <v>1.9220895790323909E-2</v>
      </c>
      <c r="M30" s="68">
        <f t="shared" si="1"/>
        <v>5.4330699999999998</v>
      </c>
      <c r="N30" s="64">
        <f>(Table8[[#This Row],[Adj Close]]-Table8[[#This Row],[Forecast 6 Period ]])</f>
        <v>0.13743000000000016</v>
      </c>
      <c r="O30" s="64">
        <f>Table8[[#This Row],[Erorr 2]]^2</f>
        <v>1.8887004900000046E-2</v>
      </c>
      <c r="P30" s="64">
        <f>ABS(Table8[[#This Row],[Erorr 2]])</f>
        <v>0.13743000000000016</v>
      </c>
      <c r="Q30" s="8">
        <f>Table8[[#This Row],[Abs Erorr 4]]/Table8[[#This Row],[Adj Close]]</f>
        <v>2.4671034916075786E-2</v>
      </c>
    </row>
    <row r="31" spans="1:17" x14ac:dyDescent="0.3">
      <c r="F31" s="108">
        <v>43509</v>
      </c>
      <c r="G31" s="109">
        <v>5.6420000000000003</v>
      </c>
      <c r="H31" s="64">
        <f t="shared" si="0"/>
        <v>5.5410700000000004</v>
      </c>
      <c r="I31" s="64">
        <f>(Table8[[#This Row],[Adj Close]]-Table8[[#This Row],[Forecast 3 Period]])</f>
        <v>0.10092999999999996</v>
      </c>
      <c r="J31" s="64">
        <f>Table8[[#This Row],[Erorr ]]^2</f>
        <v>1.0186864899999993E-2</v>
      </c>
      <c r="K31" s="64">
        <f>ABS(Table8[[#This Row],[Erorr ]])</f>
        <v>0.10092999999999996</v>
      </c>
      <c r="L31" s="8">
        <f>Table8[[#This Row],[Abs Erorr ]]/Table8[[#This Row],[Adj Close]]</f>
        <v>1.7889046437433526E-2</v>
      </c>
      <c r="M31" s="68">
        <f t="shared" si="1"/>
        <v>5.4660900000000003</v>
      </c>
      <c r="N31" s="64">
        <f>(Table8[[#This Row],[Adj Close]]-Table8[[#This Row],[Forecast 6 Period ]])</f>
        <v>0.17591000000000001</v>
      </c>
      <c r="O31" s="64">
        <f>Table8[[#This Row],[Erorr 2]]^2</f>
        <v>3.0944328100000005E-2</v>
      </c>
      <c r="P31" s="64">
        <f>ABS(Table8[[#This Row],[Erorr 2]])</f>
        <v>0.17591000000000001</v>
      </c>
      <c r="Q31" s="8">
        <f>Table8[[#This Row],[Abs Erorr 4]]/Table8[[#This Row],[Adj Close]]</f>
        <v>3.1178660049627792E-2</v>
      </c>
    </row>
    <row r="32" spans="1:17" x14ac:dyDescent="0.3">
      <c r="F32" s="108">
        <v>43510</v>
      </c>
      <c r="G32" s="109">
        <v>5.6241000000000003</v>
      </c>
      <c r="H32" s="64">
        <f t="shared" si="0"/>
        <v>5.5910900000000003</v>
      </c>
      <c r="I32" s="64">
        <f>(Table8[[#This Row],[Adj Close]]-Table8[[#This Row],[Forecast 3 Period]])</f>
        <v>3.3009999999999984E-2</v>
      </c>
      <c r="J32" s="64">
        <f>Table8[[#This Row],[Erorr ]]^2</f>
        <v>1.0896600999999988E-3</v>
      </c>
      <c r="K32" s="64">
        <f>ABS(Table8[[#This Row],[Erorr ]])</f>
        <v>3.3009999999999984E-2</v>
      </c>
      <c r="L32" s="8">
        <f>Table8[[#This Row],[Abs Erorr ]]/Table8[[#This Row],[Adj Close]]</f>
        <v>5.8693835458117714E-3</v>
      </c>
      <c r="M32" s="68">
        <f t="shared" si="1"/>
        <v>5.5232300000000008</v>
      </c>
      <c r="N32" s="64">
        <f>(Table8[[#This Row],[Adj Close]]-Table8[[#This Row],[Forecast 6 Period ]])</f>
        <v>0.10086999999999957</v>
      </c>
      <c r="O32" s="64">
        <f>Table8[[#This Row],[Erorr 2]]^2</f>
        <v>1.0174756899999913E-2</v>
      </c>
      <c r="P32" s="64">
        <f>ABS(Table8[[#This Row],[Erorr 2]])</f>
        <v>0.10086999999999957</v>
      </c>
      <c r="Q32" s="8">
        <f>Table8[[#This Row],[Abs Erorr 4]]/Table8[[#This Row],[Adj Close]]</f>
        <v>1.793531409469952E-2</v>
      </c>
    </row>
    <row r="33" spans="6:17" x14ac:dyDescent="0.3">
      <c r="F33" s="108">
        <v>43511</v>
      </c>
      <c r="G33" s="109">
        <v>5.6420000000000003</v>
      </c>
      <c r="H33" s="64">
        <f t="shared" si="0"/>
        <v>5.6133900000000008</v>
      </c>
      <c r="I33" s="64">
        <f>(Table8[[#This Row],[Adj Close]]-Table8[[#This Row],[Forecast 3 Period]])</f>
        <v>2.860999999999958E-2</v>
      </c>
      <c r="J33" s="64">
        <f>Table8[[#This Row],[Erorr ]]^2</f>
        <v>8.1853209999997593E-4</v>
      </c>
      <c r="K33" s="64">
        <f>ABS(Table8[[#This Row],[Erorr ]])</f>
        <v>2.860999999999958E-2</v>
      </c>
      <c r="L33" s="8">
        <f>Table8[[#This Row],[Abs Erorr ]]/Table8[[#This Row],[Adj Close]]</f>
        <v>5.070896845090319E-3</v>
      </c>
      <c r="M33" s="68">
        <f t="shared" si="1"/>
        <v>5.5580499999999997</v>
      </c>
      <c r="N33" s="64">
        <f>(Table8[[#This Row],[Adj Close]]-Table8[[#This Row],[Forecast 6 Period ]])</f>
        <v>8.3950000000000635E-2</v>
      </c>
      <c r="O33" s="64">
        <f>Table8[[#This Row],[Erorr 2]]^2</f>
        <v>7.0476025000001065E-3</v>
      </c>
      <c r="P33" s="64">
        <f>ABS(Table8[[#This Row],[Erorr 2]])</f>
        <v>8.3950000000000635E-2</v>
      </c>
      <c r="Q33" s="8">
        <f>Table8[[#This Row],[Abs Erorr 4]]/Table8[[#This Row],[Adj Close]]</f>
        <v>1.4879475363346443E-2</v>
      </c>
    </row>
    <row r="34" spans="6:17" x14ac:dyDescent="0.3">
      <c r="F34" s="108">
        <v>43515</v>
      </c>
      <c r="G34" s="109">
        <v>5.5080999999999998</v>
      </c>
      <c r="H34" s="64">
        <f t="shared" si="0"/>
        <v>5.6366300000000003</v>
      </c>
      <c r="I34" s="64">
        <f>(Table8[[#This Row],[Adj Close]]-Table8[[#This Row],[Forecast 3 Period]])</f>
        <v>-0.12853000000000048</v>
      </c>
      <c r="J34" s="64">
        <f>Table8[[#This Row],[Erorr ]]^2</f>
        <v>1.6519960900000123E-2</v>
      </c>
      <c r="K34" s="64">
        <f>ABS(Table8[[#This Row],[Erorr ]])</f>
        <v>0.12853000000000048</v>
      </c>
      <c r="L34" s="8">
        <f>Table8[[#This Row],[Abs Erorr ]]/Table8[[#This Row],[Adj Close]]</f>
        <v>2.3334725222853705E-2</v>
      </c>
      <c r="M34" s="68">
        <f t="shared" si="1"/>
        <v>5.6000100000000002</v>
      </c>
      <c r="N34" s="64">
        <f>(Table8[[#This Row],[Adj Close]]-Table8[[#This Row],[Forecast 6 Period ]])</f>
        <v>-9.191000000000038E-2</v>
      </c>
      <c r="O34" s="64">
        <f>Table8[[#This Row],[Erorr 2]]^2</f>
        <v>8.4474481000000705E-3</v>
      </c>
      <c r="P34" s="64">
        <f>ABS(Table8[[#This Row],[Erorr 2]])</f>
        <v>9.191000000000038E-2</v>
      </c>
      <c r="Q34" s="8">
        <f>Table8[[#This Row],[Abs Erorr 4]]/Table8[[#This Row],[Adj Close]]</f>
        <v>1.6686334670757683E-2</v>
      </c>
    </row>
    <row r="35" spans="6:17" x14ac:dyDescent="0.3">
      <c r="F35" s="108">
        <v>43516</v>
      </c>
      <c r="G35" s="109">
        <v>5.4455999999999998</v>
      </c>
      <c r="H35" s="64">
        <f t="shared" si="0"/>
        <v>5.5830700000000002</v>
      </c>
      <c r="I35" s="64">
        <f>(Table8[[#This Row],[Adj Close]]-Table8[[#This Row],[Forecast 3 Period]])</f>
        <v>-0.13747000000000043</v>
      </c>
      <c r="J35" s="64">
        <f>Table8[[#This Row],[Erorr ]]^2</f>
        <v>1.8898000900000118E-2</v>
      </c>
      <c r="K35" s="64">
        <f>ABS(Table8[[#This Row],[Erorr ]])</f>
        <v>0.13747000000000043</v>
      </c>
      <c r="L35" s="8">
        <f>Table8[[#This Row],[Abs Erorr ]]/Table8[[#This Row],[Adj Close]]</f>
        <v>2.5244233876891516E-2</v>
      </c>
      <c r="M35" s="68">
        <f t="shared" si="1"/>
        <v>5.5946700000000007</v>
      </c>
      <c r="N35" s="64">
        <f>(Table8[[#This Row],[Adj Close]]-Table8[[#This Row],[Forecast 6 Period ]])</f>
        <v>-0.14907000000000092</v>
      </c>
      <c r="O35" s="64">
        <f>Table8[[#This Row],[Erorr 2]]^2</f>
        <v>2.2221864900000277E-2</v>
      </c>
      <c r="P35" s="64">
        <f>ABS(Table8[[#This Row],[Erorr 2]])</f>
        <v>0.14907000000000092</v>
      </c>
      <c r="Q35" s="8">
        <f>Table8[[#This Row],[Abs Erorr 4]]/Table8[[#This Row],[Adj Close]]</f>
        <v>2.737439400617029E-2</v>
      </c>
    </row>
    <row r="36" spans="6:17" x14ac:dyDescent="0.3">
      <c r="F36" s="108">
        <v>43517</v>
      </c>
      <c r="G36" s="109">
        <v>5.4901999999999997</v>
      </c>
      <c r="H36" s="64">
        <f t="shared" si="0"/>
        <v>5.5232700000000001</v>
      </c>
      <c r="I36" s="64">
        <f>(Table8[[#This Row],[Adj Close]]-Table8[[#This Row],[Forecast 3 Period]])</f>
        <v>-3.3070000000000377E-2</v>
      </c>
      <c r="J36" s="64">
        <f>Table8[[#This Row],[Erorr ]]^2</f>
        <v>1.0936249000000249E-3</v>
      </c>
      <c r="K36" s="64">
        <f>ABS(Table8[[#This Row],[Erorr ]])</f>
        <v>3.3070000000000377E-2</v>
      </c>
      <c r="L36" s="8">
        <f>Table8[[#This Row],[Abs Erorr ]]/Table8[[#This Row],[Adj Close]]</f>
        <v>6.0234599832429377E-3</v>
      </c>
      <c r="M36" s="68">
        <f t="shared" si="1"/>
        <v>5.5652100000000004</v>
      </c>
      <c r="N36" s="64">
        <f>(Table8[[#This Row],[Adj Close]]-Table8[[#This Row],[Forecast 6 Period ]])</f>
        <v>-7.5010000000000687E-2</v>
      </c>
      <c r="O36" s="64">
        <f>Table8[[#This Row],[Erorr 2]]^2</f>
        <v>5.6265001000001032E-3</v>
      </c>
      <c r="P36" s="64">
        <f>ABS(Table8[[#This Row],[Erorr 2]])</f>
        <v>7.5010000000000687E-2</v>
      </c>
      <c r="Q36" s="8">
        <f>Table8[[#This Row],[Abs Erorr 4]]/Table8[[#This Row],[Adj Close]]</f>
        <v>1.3662525955338728E-2</v>
      </c>
    </row>
    <row r="37" spans="6:17" x14ac:dyDescent="0.3">
      <c r="F37" s="108">
        <v>43518</v>
      </c>
      <c r="G37" s="109">
        <v>5.5705</v>
      </c>
      <c r="H37" s="64">
        <f t="shared" si="0"/>
        <v>5.4821899999999992</v>
      </c>
      <c r="I37" s="64">
        <f>(Table8[[#This Row],[Adj Close]]-Table8[[#This Row],[Forecast 3 Period]])</f>
        <v>8.8310000000000777E-2</v>
      </c>
      <c r="J37" s="64">
        <f>Table8[[#This Row],[Erorr ]]^2</f>
        <v>7.7986561000001368E-3</v>
      </c>
      <c r="K37" s="64">
        <f>ABS(Table8[[#This Row],[Erorr ]])</f>
        <v>8.8310000000000777E-2</v>
      </c>
      <c r="L37" s="8">
        <f>Table8[[#This Row],[Abs Erorr ]]/Table8[[#This Row],[Adj Close]]</f>
        <v>1.5853155013015128E-2</v>
      </c>
      <c r="M37" s="68">
        <f t="shared" si="1"/>
        <v>5.5437899999999996</v>
      </c>
      <c r="N37" s="64">
        <f>(Table8[[#This Row],[Adj Close]]-Table8[[#This Row],[Forecast 6 Period ]])</f>
        <v>2.6710000000000456E-2</v>
      </c>
      <c r="O37" s="64">
        <f>Table8[[#This Row],[Erorr 2]]^2</f>
        <v>7.1342410000002437E-4</v>
      </c>
      <c r="P37" s="64">
        <f>ABS(Table8[[#This Row],[Erorr 2]])</f>
        <v>2.6710000000000456E-2</v>
      </c>
      <c r="Q37" s="8">
        <f>Table8[[#This Row],[Abs Erorr 4]]/Table8[[#This Row],[Adj Close]]</f>
        <v>4.7949017143883773E-3</v>
      </c>
    </row>
    <row r="38" spans="6:17" x14ac:dyDescent="0.3">
      <c r="F38" s="108">
        <v>43521</v>
      </c>
      <c r="G38" s="109">
        <v>5.4901999999999997</v>
      </c>
      <c r="H38" s="64">
        <f t="shared" si="0"/>
        <v>5.5089399999999999</v>
      </c>
      <c r="I38" s="64">
        <f>(Table8[[#This Row],[Adj Close]]-Table8[[#This Row],[Forecast 3 Period]])</f>
        <v>-1.8740000000000201E-2</v>
      </c>
      <c r="J38" s="64">
        <f>Table8[[#This Row],[Erorr ]]^2</f>
        <v>3.5118760000000751E-4</v>
      </c>
      <c r="K38" s="64">
        <f>ABS(Table8[[#This Row],[Erorr ]])</f>
        <v>1.8740000000000201E-2</v>
      </c>
      <c r="L38" s="8">
        <f>Table8[[#This Row],[Abs Erorr ]]/Table8[[#This Row],[Adj Close]]</f>
        <v>3.4133547047466763E-3</v>
      </c>
      <c r="M38" s="68">
        <f t="shared" si="1"/>
        <v>5.5294899999999991</v>
      </c>
      <c r="N38" s="64">
        <f>(Table8[[#This Row],[Adj Close]]-Table8[[#This Row],[Forecast 6 Period ]])</f>
        <v>-3.9289999999999381E-2</v>
      </c>
      <c r="O38" s="64">
        <f>Table8[[#This Row],[Erorr 2]]^2</f>
        <v>1.5437040999999514E-3</v>
      </c>
      <c r="P38" s="64">
        <f>ABS(Table8[[#This Row],[Erorr 2]])</f>
        <v>3.9289999999999381E-2</v>
      </c>
      <c r="Q38" s="8">
        <f>Table8[[#This Row],[Abs Erorr 4]]/Table8[[#This Row],[Adj Close]]</f>
        <v>7.1563877454372121E-3</v>
      </c>
    </row>
    <row r="39" spans="6:17" x14ac:dyDescent="0.3">
      <c r="F39" s="108">
        <v>43522</v>
      </c>
      <c r="G39" s="109">
        <v>5.4634</v>
      </c>
      <c r="H39" s="64">
        <f t="shared" si="0"/>
        <v>5.5142899999999999</v>
      </c>
      <c r="I39" s="64">
        <f>(Table8[[#This Row],[Adj Close]]-Table8[[#This Row],[Forecast 3 Period]])</f>
        <v>-5.088999999999988E-2</v>
      </c>
      <c r="J39" s="64">
        <f>Table8[[#This Row],[Erorr ]]^2</f>
        <v>2.5897920999999879E-3</v>
      </c>
      <c r="K39" s="64">
        <f>ABS(Table8[[#This Row],[Erorr ]])</f>
        <v>5.088999999999988E-2</v>
      </c>
      <c r="L39" s="8">
        <f>Table8[[#This Row],[Abs Erorr ]]/Table8[[#This Row],[Adj Close]]</f>
        <v>9.3147124501226121E-3</v>
      </c>
      <c r="M39" s="68">
        <f t="shared" si="1"/>
        <v>5.51431</v>
      </c>
      <c r="N39" s="64">
        <f>(Table8[[#This Row],[Adj Close]]-Table8[[#This Row],[Forecast 6 Period ]])</f>
        <v>-5.0910000000000011E-2</v>
      </c>
      <c r="O39" s="64">
        <f>Table8[[#This Row],[Erorr 2]]^2</f>
        <v>2.5918281000000009E-3</v>
      </c>
      <c r="P39" s="64">
        <f>ABS(Table8[[#This Row],[Erorr 2]])</f>
        <v>5.0910000000000011E-2</v>
      </c>
      <c r="Q39" s="8">
        <f>Table8[[#This Row],[Abs Erorr 4]]/Table8[[#This Row],[Adj Close]]</f>
        <v>9.3183731742138617E-3</v>
      </c>
    </row>
    <row r="40" spans="6:17" x14ac:dyDescent="0.3">
      <c r="F40" s="108">
        <v>43523</v>
      </c>
      <c r="G40" s="109">
        <v>5.4634</v>
      </c>
      <c r="H40" s="64">
        <f t="shared" si="0"/>
        <v>5.5035699999999999</v>
      </c>
      <c r="I40" s="64">
        <f>(Table8[[#This Row],[Adj Close]]-Table8[[#This Row],[Forecast 3 Period]])</f>
        <v>-4.0169999999999817E-2</v>
      </c>
      <c r="J40" s="64">
        <f>Table8[[#This Row],[Erorr ]]^2</f>
        <v>1.6136288999999853E-3</v>
      </c>
      <c r="K40" s="64">
        <f>ABS(Table8[[#This Row],[Erorr ]])</f>
        <v>4.0169999999999817E-2</v>
      </c>
      <c r="L40" s="8">
        <f>Table8[[#This Row],[Abs Erorr ]]/Table8[[#This Row],[Adj Close]]</f>
        <v>7.3525643372258694E-3</v>
      </c>
      <c r="M40" s="68">
        <f t="shared" si="1"/>
        <v>5.4982299999999995</v>
      </c>
      <c r="N40" s="64">
        <f>(Table8[[#This Row],[Adj Close]]-Table8[[#This Row],[Forecast 6 Period ]])</f>
        <v>-3.4829999999999472E-2</v>
      </c>
      <c r="O40" s="64">
        <f>Table8[[#This Row],[Erorr 2]]^2</f>
        <v>1.2131288999999632E-3</v>
      </c>
      <c r="P40" s="64">
        <f>ABS(Table8[[#This Row],[Erorr 2]])</f>
        <v>3.4829999999999472E-2</v>
      </c>
      <c r="Q40" s="8">
        <f>Table8[[#This Row],[Abs Erorr 4]]/Table8[[#This Row],[Adj Close]]</f>
        <v>6.3751510048686661E-3</v>
      </c>
    </row>
    <row r="41" spans="6:17" x14ac:dyDescent="0.3">
      <c r="F41" s="108">
        <v>43524</v>
      </c>
      <c r="G41" s="109">
        <v>5.4366000000000003</v>
      </c>
      <c r="H41" s="64">
        <f t="shared" si="0"/>
        <v>5.4714400000000003</v>
      </c>
      <c r="I41" s="64">
        <f>(Table8[[#This Row],[Adj Close]]-Table8[[#This Row],[Forecast 3 Period]])</f>
        <v>-3.4839999999999982E-2</v>
      </c>
      <c r="J41" s="64">
        <f>Table8[[#This Row],[Erorr ]]^2</f>
        <v>1.2138255999999987E-3</v>
      </c>
      <c r="K41" s="64">
        <f>ABS(Table8[[#This Row],[Erorr ]])</f>
        <v>3.4839999999999982E-2</v>
      </c>
      <c r="L41" s="8">
        <f>Table8[[#This Row],[Abs Erorr ]]/Table8[[#This Row],[Adj Close]]</f>
        <v>6.40841702534672E-3</v>
      </c>
      <c r="M41" s="68">
        <f t="shared" si="1"/>
        <v>5.4910800000000002</v>
      </c>
      <c r="N41" s="64">
        <f>(Table8[[#This Row],[Adj Close]]-Table8[[#This Row],[Forecast 6 Period ]])</f>
        <v>-5.4479999999999862E-2</v>
      </c>
      <c r="O41" s="64">
        <f>Table8[[#This Row],[Erorr 2]]^2</f>
        <v>2.9680703999999851E-3</v>
      </c>
      <c r="P41" s="64">
        <f>ABS(Table8[[#This Row],[Erorr 2]])</f>
        <v>5.4479999999999862E-2</v>
      </c>
      <c r="Q41" s="8">
        <f>Table8[[#This Row],[Abs Erorr 4]]/Table8[[#This Row],[Adj Close]]</f>
        <v>1.0020968987970396E-2</v>
      </c>
    </row>
    <row r="42" spans="6:17" x14ac:dyDescent="0.3">
      <c r="F42" s="108">
        <v>43525</v>
      </c>
      <c r="G42" s="109">
        <v>5.4545000000000003</v>
      </c>
      <c r="H42" s="64">
        <f t="shared" si="0"/>
        <v>5.45268</v>
      </c>
      <c r="I42" s="64">
        <f>(Table8[[#This Row],[Adj Close]]-Table8[[#This Row],[Forecast 3 Period]])</f>
        <v>1.8200000000003769E-3</v>
      </c>
      <c r="J42" s="64">
        <f>Table8[[#This Row],[Erorr ]]^2</f>
        <v>3.312400000001372E-6</v>
      </c>
      <c r="K42" s="64">
        <f>ABS(Table8[[#This Row],[Erorr ]])</f>
        <v>1.8200000000003769E-3</v>
      </c>
      <c r="L42" s="8">
        <f>Table8[[#This Row],[Abs Erorr ]]/Table8[[#This Row],[Adj Close]]</f>
        <v>3.3366944724546276E-4</v>
      </c>
      <c r="M42" s="68">
        <f t="shared" si="1"/>
        <v>5.4767900000000003</v>
      </c>
      <c r="N42" s="64">
        <f>(Table8[[#This Row],[Adj Close]]-Table8[[#This Row],[Forecast 6 Period ]])</f>
        <v>-2.2289999999999921E-2</v>
      </c>
      <c r="O42" s="64">
        <f>Table8[[#This Row],[Erorr 2]]^2</f>
        <v>4.9684409999999643E-4</v>
      </c>
      <c r="P42" s="64">
        <f>ABS(Table8[[#This Row],[Erorr 2]])</f>
        <v>2.2289999999999921E-2</v>
      </c>
      <c r="Q42" s="8">
        <f>Table8[[#This Row],[Abs Erorr 4]]/Table8[[#This Row],[Adj Close]]</f>
        <v>4.0865340544504391E-3</v>
      </c>
    </row>
    <row r="43" spans="6:17" x14ac:dyDescent="0.3">
      <c r="F43" s="108">
        <v>43528</v>
      </c>
      <c r="G43" s="109">
        <v>5.4276999999999997</v>
      </c>
      <c r="H43" s="64">
        <f t="shared" si="0"/>
        <v>5.4518000000000004</v>
      </c>
      <c r="I43" s="64">
        <f>(Table8[[#This Row],[Adj Close]]-Table8[[#This Row],[Forecast 3 Period]])</f>
        <v>-2.4100000000000676E-2</v>
      </c>
      <c r="J43" s="64">
        <f>Table8[[#This Row],[Erorr ]]^2</f>
        <v>5.808100000000326E-4</v>
      </c>
      <c r="K43" s="64">
        <f>ABS(Table8[[#This Row],[Erorr ]])</f>
        <v>2.4100000000000676E-2</v>
      </c>
      <c r="L43" s="8">
        <f>Table8[[#This Row],[Abs Erorr ]]/Table8[[#This Row],[Adj Close]]</f>
        <v>4.4401864509830457E-3</v>
      </c>
      <c r="M43" s="68">
        <f t="shared" si="1"/>
        <v>5.4696500000000006</v>
      </c>
      <c r="N43" s="64">
        <f>(Table8[[#This Row],[Adj Close]]-Table8[[#This Row],[Forecast 6 Period ]])</f>
        <v>-4.195000000000082E-2</v>
      </c>
      <c r="O43" s="64">
        <f>Table8[[#This Row],[Erorr 2]]^2</f>
        <v>1.7598025000000689E-3</v>
      </c>
      <c r="P43" s="64">
        <f>ABS(Table8[[#This Row],[Erorr 2]])</f>
        <v>4.195000000000082E-2</v>
      </c>
      <c r="Q43" s="8">
        <f>Table8[[#This Row],[Abs Erorr 4]]/Table8[[#This Row],[Adj Close]]</f>
        <v>7.7288722663376424E-3</v>
      </c>
    </row>
    <row r="44" spans="6:17" x14ac:dyDescent="0.3">
      <c r="F44" s="108">
        <v>43529</v>
      </c>
      <c r="G44" s="109">
        <v>5.4991000000000003</v>
      </c>
      <c r="H44" s="64">
        <f t="shared" si="0"/>
        <v>5.4384100000000002</v>
      </c>
      <c r="I44" s="64">
        <f>(Table8[[#This Row],[Adj Close]]-Table8[[#This Row],[Forecast 3 Period]])</f>
        <v>6.0690000000000133E-2</v>
      </c>
      <c r="J44" s="64">
        <f>Table8[[#This Row],[Erorr ]]^2</f>
        <v>3.6832761000000162E-3</v>
      </c>
      <c r="K44" s="64">
        <f>ABS(Table8[[#This Row],[Erorr ]])</f>
        <v>6.0690000000000133E-2</v>
      </c>
      <c r="L44" s="8">
        <f>Table8[[#This Row],[Abs Erorr ]]/Table8[[#This Row],[Adj Close]]</f>
        <v>1.1036351402956871E-2</v>
      </c>
      <c r="M44" s="68">
        <f t="shared" si="1"/>
        <v>5.4518000000000004</v>
      </c>
      <c r="N44" s="64">
        <f>(Table8[[#This Row],[Adj Close]]-Table8[[#This Row],[Forecast 6 Period ]])</f>
        <v>4.7299999999999898E-2</v>
      </c>
      <c r="O44" s="64">
        <f>Table8[[#This Row],[Erorr 2]]^2</f>
        <v>2.2372899999999903E-3</v>
      </c>
      <c r="P44" s="64">
        <f>ABS(Table8[[#This Row],[Erorr 2]])</f>
        <v>4.7299999999999898E-2</v>
      </c>
      <c r="Q44" s="8">
        <f>Table8[[#This Row],[Abs Erorr 4]]/Table8[[#This Row],[Adj Close]]</f>
        <v>8.6014075030459332E-3</v>
      </c>
    </row>
    <row r="45" spans="6:17" x14ac:dyDescent="0.3">
      <c r="F45" s="108">
        <v>43530</v>
      </c>
      <c r="G45" s="109">
        <v>5.4455999999999998</v>
      </c>
      <c r="H45" s="64">
        <f t="shared" si="0"/>
        <v>5.4642999999999997</v>
      </c>
      <c r="I45" s="64">
        <f>(Table8[[#This Row],[Adj Close]]-Table8[[#This Row],[Forecast 3 Period]])</f>
        <v>-1.8699999999999939E-2</v>
      </c>
      <c r="J45" s="64">
        <f>Table8[[#This Row],[Erorr ]]^2</f>
        <v>3.4968999999999772E-4</v>
      </c>
      <c r="K45" s="64">
        <f>ABS(Table8[[#This Row],[Erorr ]])</f>
        <v>1.8699999999999939E-2</v>
      </c>
      <c r="L45" s="8">
        <f>Table8[[#This Row],[Abs Erorr ]]/Table8[[#This Row],[Adj Close]]</f>
        <v>3.4339650359923499E-3</v>
      </c>
      <c r="M45" s="68">
        <f t="shared" si="1"/>
        <v>5.4562600000000003</v>
      </c>
      <c r="N45" s="64">
        <f>(Table8[[#This Row],[Adj Close]]-Table8[[#This Row],[Forecast 6 Period ]])</f>
        <v>-1.0660000000000558E-2</v>
      </c>
      <c r="O45" s="64">
        <f>Table8[[#This Row],[Erorr 2]]^2</f>
        <v>1.1363560000001189E-4</v>
      </c>
      <c r="P45" s="64">
        <f>ABS(Table8[[#This Row],[Erorr 2]])</f>
        <v>1.0660000000000558E-2</v>
      </c>
      <c r="Q45" s="8">
        <f>Table8[[#This Row],[Abs Erorr 4]]/Table8[[#This Row],[Adj Close]]</f>
        <v>1.9575437050096517E-3</v>
      </c>
    </row>
    <row r="46" spans="6:17" x14ac:dyDescent="0.3">
      <c r="F46" s="108">
        <v>43531</v>
      </c>
      <c r="G46" s="109">
        <v>5.3830999999999998</v>
      </c>
      <c r="H46" s="64">
        <f t="shared" si="0"/>
        <v>5.4562800000000005</v>
      </c>
      <c r="I46" s="64">
        <f>(Table8[[#This Row],[Adj Close]]-Table8[[#This Row],[Forecast 3 Period]])</f>
        <v>-7.3180000000000689E-2</v>
      </c>
      <c r="J46" s="64">
        <f>Table8[[#This Row],[Erorr ]]^2</f>
        <v>5.3553124000001008E-3</v>
      </c>
      <c r="K46" s="64">
        <f>ABS(Table8[[#This Row],[Erorr ]])</f>
        <v>7.3180000000000689E-2</v>
      </c>
      <c r="L46" s="8">
        <f>Table8[[#This Row],[Abs Erorr ]]/Table8[[#This Row],[Adj Close]]</f>
        <v>1.3594397280377606E-2</v>
      </c>
      <c r="M46" s="68">
        <f t="shared" si="1"/>
        <v>5.4553799999999999</v>
      </c>
      <c r="N46" s="64">
        <f>(Table8[[#This Row],[Adj Close]]-Table8[[#This Row],[Forecast 6 Period ]])</f>
        <v>-7.2280000000000122E-2</v>
      </c>
      <c r="O46" s="64">
        <f>Table8[[#This Row],[Erorr 2]]^2</f>
        <v>5.2243984000000174E-3</v>
      </c>
      <c r="P46" s="64">
        <f>ABS(Table8[[#This Row],[Erorr 2]])</f>
        <v>7.2280000000000122E-2</v>
      </c>
      <c r="Q46" s="8">
        <f>Table8[[#This Row],[Abs Erorr 4]]/Table8[[#This Row],[Adj Close]]</f>
        <v>1.3427207371217352E-2</v>
      </c>
    </row>
    <row r="47" spans="6:17" x14ac:dyDescent="0.3">
      <c r="F47" s="108">
        <v>43532</v>
      </c>
      <c r="G47" s="109">
        <v>5.4188000000000001</v>
      </c>
      <c r="H47" s="64">
        <f t="shared" si="0"/>
        <v>5.4366499999999993</v>
      </c>
      <c r="I47" s="64">
        <f>(Table8[[#This Row],[Adj Close]]-Table8[[#This Row],[Forecast 3 Period]])</f>
        <v>-1.7849999999999255E-2</v>
      </c>
      <c r="J47" s="64">
        <f>Table8[[#This Row],[Erorr ]]^2</f>
        <v>3.186224999999734E-4</v>
      </c>
      <c r="K47" s="64">
        <f>ABS(Table8[[#This Row],[Erorr ]])</f>
        <v>1.7849999999999255E-2</v>
      </c>
      <c r="L47" s="8">
        <f>Table8[[#This Row],[Abs Erorr ]]/Table8[[#This Row],[Adj Close]]</f>
        <v>3.2940872517899268E-3</v>
      </c>
      <c r="M47" s="68">
        <f t="shared" si="1"/>
        <v>5.4402099999999995</v>
      </c>
      <c r="N47" s="64">
        <f>(Table8[[#This Row],[Adj Close]]-Table8[[#This Row],[Forecast 6 Period ]])</f>
        <v>-2.1409999999999485E-2</v>
      </c>
      <c r="O47" s="64">
        <f>Table8[[#This Row],[Erorr 2]]^2</f>
        <v>4.5838809999997797E-4</v>
      </c>
      <c r="P47" s="64">
        <f>ABS(Table8[[#This Row],[Erorr 2]])</f>
        <v>2.1409999999999485E-2</v>
      </c>
      <c r="Q47" s="8">
        <f>Table8[[#This Row],[Abs Erorr 4]]/Table8[[#This Row],[Adj Close]]</f>
        <v>3.9510592751161666E-3</v>
      </c>
    </row>
    <row r="48" spans="6:17" x14ac:dyDescent="0.3">
      <c r="F48" s="108">
        <v>43535</v>
      </c>
      <c r="G48" s="109">
        <v>5.4813000000000001</v>
      </c>
      <c r="H48" s="64">
        <f t="shared" si="0"/>
        <v>5.4161299999999999</v>
      </c>
      <c r="I48" s="64">
        <f>(Table8[[#This Row],[Adj Close]]-Table8[[#This Row],[Forecast 3 Period]])</f>
        <v>6.5170000000000172E-2</v>
      </c>
      <c r="J48" s="64">
        <f>Table8[[#This Row],[Erorr ]]^2</f>
        <v>4.2471289000000226E-3</v>
      </c>
      <c r="K48" s="64">
        <f>ABS(Table8[[#This Row],[Erorr ]])</f>
        <v>6.5170000000000172E-2</v>
      </c>
      <c r="L48" s="8">
        <f>Table8[[#This Row],[Abs Erorr ]]/Table8[[#This Row],[Adj Close]]</f>
        <v>1.1889515260978267E-2</v>
      </c>
      <c r="M48" s="68">
        <f t="shared" si="1"/>
        <v>5.4375400000000003</v>
      </c>
      <c r="N48" s="64">
        <f>(Table8[[#This Row],[Adj Close]]-Table8[[#This Row],[Forecast 6 Period ]])</f>
        <v>4.3759999999999799E-2</v>
      </c>
      <c r="O48" s="64">
        <f>Table8[[#This Row],[Erorr 2]]^2</f>
        <v>1.9149375999999824E-3</v>
      </c>
      <c r="P48" s="64">
        <f>ABS(Table8[[#This Row],[Erorr 2]])</f>
        <v>4.3759999999999799E-2</v>
      </c>
      <c r="Q48" s="8">
        <f>Table8[[#This Row],[Abs Erorr 4]]/Table8[[#This Row],[Adj Close]]</f>
        <v>7.9835075620746532E-3</v>
      </c>
    </row>
    <row r="49" spans="6:17" x14ac:dyDescent="0.3">
      <c r="F49" s="108">
        <v>43536</v>
      </c>
      <c r="G49" s="109">
        <v>5.5347999999999997</v>
      </c>
      <c r="H49" s="64">
        <f t="shared" si="0"/>
        <v>5.43309</v>
      </c>
      <c r="I49" s="64">
        <f>(Table8[[#This Row],[Adj Close]]-Table8[[#This Row],[Forecast 3 Period]])</f>
        <v>0.10170999999999975</v>
      </c>
      <c r="J49" s="64">
        <f>Table8[[#This Row],[Erorr ]]^2</f>
        <v>1.0344924099999948E-2</v>
      </c>
      <c r="K49" s="64">
        <f>ABS(Table8[[#This Row],[Erorr ]])</f>
        <v>0.10170999999999975</v>
      </c>
      <c r="L49" s="8">
        <f>Table8[[#This Row],[Abs Erorr ]]/Table8[[#This Row],[Adj Close]]</f>
        <v>1.83764544337645E-2</v>
      </c>
      <c r="M49" s="68">
        <f t="shared" si="1"/>
        <v>5.4384399999999999</v>
      </c>
      <c r="N49" s="64">
        <f>(Table8[[#This Row],[Adj Close]]-Table8[[#This Row],[Forecast 6 Period ]])</f>
        <v>9.6359999999999779E-2</v>
      </c>
      <c r="O49" s="64">
        <f>Table8[[#This Row],[Erorr 2]]^2</f>
        <v>9.2852495999999566E-3</v>
      </c>
      <c r="P49" s="64">
        <f>ABS(Table8[[#This Row],[Erorr 2]])</f>
        <v>9.6359999999999779E-2</v>
      </c>
      <c r="Q49" s="8">
        <f>Table8[[#This Row],[Abs Erorr 4]]/Table8[[#This Row],[Adj Close]]</f>
        <v>1.7409843174098393E-2</v>
      </c>
    </row>
    <row r="50" spans="6:17" x14ac:dyDescent="0.3">
      <c r="F50" s="108">
        <v>43537</v>
      </c>
      <c r="G50" s="109">
        <v>5.4813000000000001</v>
      </c>
      <c r="H50" s="64">
        <f t="shared" si="0"/>
        <v>5.4839500000000001</v>
      </c>
      <c r="I50" s="64">
        <f>(Table8[[#This Row],[Adj Close]]-Table8[[#This Row],[Forecast 3 Period]])</f>
        <v>-2.6500000000000412E-3</v>
      </c>
      <c r="J50" s="64">
        <f>Table8[[#This Row],[Erorr ]]^2</f>
        <v>7.0225000000002186E-6</v>
      </c>
      <c r="K50" s="64">
        <f>ABS(Table8[[#This Row],[Erorr ]])</f>
        <v>2.6500000000000412E-3</v>
      </c>
      <c r="L50" s="8">
        <f>Table8[[#This Row],[Abs Erorr ]]/Table8[[#This Row],[Adj Close]]</f>
        <v>4.8346195245654156E-4</v>
      </c>
      <c r="M50" s="68">
        <f t="shared" si="1"/>
        <v>5.4580699999999993</v>
      </c>
      <c r="N50" s="64">
        <f>(Table8[[#This Row],[Adj Close]]-Table8[[#This Row],[Forecast 6 Period ]])</f>
        <v>2.323000000000075E-2</v>
      </c>
      <c r="O50" s="64">
        <f>Table8[[#This Row],[Erorr 2]]^2</f>
        <v>5.3963290000003485E-4</v>
      </c>
      <c r="P50" s="64">
        <f>ABS(Table8[[#This Row],[Erorr 2]])</f>
        <v>2.323000000000075E-2</v>
      </c>
      <c r="Q50" s="8">
        <f>Table8[[#This Row],[Abs Erorr 4]]/Table8[[#This Row],[Adj Close]]</f>
        <v>4.2380457190813762E-3</v>
      </c>
    </row>
    <row r="51" spans="6:17" x14ac:dyDescent="0.3">
      <c r="F51" s="108">
        <v>43538</v>
      </c>
      <c r="G51" s="109">
        <v>5.5526999999999997</v>
      </c>
      <c r="H51" s="64">
        <f t="shared" si="0"/>
        <v>5.49735</v>
      </c>
      <c r="I51" s="64">
        <f>(Table8[[#This Row],[Adj Close]]-Table8[[#This Row],[Forecast 3 Period]])</f>
        <v>5.5349999999999788E-2</v>
      </c>
      <c r="J51" s="64">
        <f>Table8[[#This Row],[Erorr ]]^2</f>
        <v>3.0636224999999765E-3</v>
      </c>
      <c r="K51" s="64">
        <f>ABS(Table8[[#This Row],[Erorr ]])</f>
        <v>5.5349999999999788E-2</v>
      </c>
      <c r="L51" s="8">
        <f>Table8[[#This Row],[Abs Erorr ]]/Table8[[#This Row],[Adj Close]]</f>
        <v>9.9681236155383483E-3</v>
      </c>
      <c r="M51" s="68">
        <f t="shared" si="1"/>
        <v>5.4661099999999996</v>
      </c>
      <c r="N51" s="64">
        <f>(Table8[[#This Row],[Adj Close]]-Table8[[#This Row],[Forecast 6 Period ]])</f>
        <v>8.6590000000000167E-2</v>
      </c>
      <c r="O51" s="64">
        <f>Table8[[#This Row],[Erorr 2]]^2</f>
        <v>7.4978281000000289E-3</v>
      </c>
      <c r="P51" s="64">
        <f>ABS(Table8[[#This Row],[Erorr 2]])</f>
        <v>8.6590000000000167E-2</v>
      </c>
      <c r="Q51" s="8">
        <f>Table8[[#This Row],[Abs Erorr 4]]/Table8[[#This Row],[Adj Close]]</f>
        <v>1.559421542672937E-2</v>
      </c>
    </row>
    <row r="52" spans="6:17" x14ac:dyDescent="0.3">
      <c r="F52" s="108">
        <v>43539</v>
      </c>
      <c r="G52" s="109">
        <v>5.7045000000000003</v>
      </c>
      <c r="H52" s="64">
        <f t="shared" si="0"/>
        <v>5.5259099999999997</v>
      </c>
      <c r="I52" s="64">
        <f>(Table8[[#This Row],[Adj Close]]-Table8[[#This Row],[Forecast 3 Period]])</f>
        <v>0.17859000000000069</v>
      </c>
      <c r="J52" s="64">
        <f>Table8[[#This Row],[Erorr ]]^2</f>
        <v>3.1894388100000247E-2</v>
      </c>
      <c r="K52" s="64">
        <f>ABS(Table8[[#This Row],[Erorr ]])</f>
        <v>0.17859000000000069</v>
      </c>
      <c r="L52" s="8">
        <f>Table8[[#This Row],[Abs Erorr ]]/Table8[[#This Row],[Adj Close]]</f>
        <v>3.1306863002892572E-2</v>
      </c>
      <c r="M52" s="68">
        <f t="shared" si="1"/>
        <v>5.4902100000000003</v>
      </c>
      <c r="N52" s="64">
        <f>(Table8[[#This Row],[Adj Close]]-Table8[[#This Row],[Forecast 6 Period ]])</f>
        <v>0.21429000000000009</v>
      </c>
      <c r="O52" s="64">
        <f>Table8[[#This Row],[Erorr 2]]^2</f>
        <v>4.5920204100000042E-2</v>
      </c>
      <c r="P52" s="64">
        <f>ABS(Table8[[#This Row],[Erorr 2]])</f>
        <v>0.21429000000000009</v>
      </c>
      <c r="Q52" s="8">
        <f>Table8[[#This Row],[Abs Erorr 4]]/Table8[[#This Row],[Adj Close]]</f>
        <v>3.7565080199842241E-2</v>
      </c>
    </row>
    <row r="53" spans="6:17" x14ac:dyDescent="0.3">
      <c r="F53" s="108">
        <v>43542</v>
      </c>
      <c r="G53" s="109">
        <v>5.6509</v>
      </c>
      <c r="H53" s="64">
        <f t="shared" si="0"/>
        <v>5.5920000000000005</v>
      </c>
      <c r="I53" s="64">
        <f>(Table8[[#This Row],[Adj Close]]-Table8[[#This Row],[Forecast 3 Period]])</f>
        <v>5.8899999999999508E-2</v>
      </c>
      <c r="J53" s="64">
        <f>Table8[[#This Row],[Erorr ]]^2</f>
        <v>3.4692099999999422E-3</v>
      </c>
      <c r="K53" s="64">
        <f>ABS(Table8[[#This Row],[Erorr ]])</f>
        <v>5.8899999999999508E-2</v>
      </c>
      <c r="L53" s="8">
        <f>Table8[[#This Row],[Abs Erorr ]]/Table8[[#This Row],[Adj Close]]</f>
        <v>1.0423118441310147E-2</v>
      </c>
      <c r="M53" s="68">
        <f t="shared" si="1"/>
        <v>5.5446700000000009</v>
      </c>
      <c r="N53" s="64">
        <f>(Table8[[#This Row],[Adj Close]]-Table8[[#This Row],[Forecast 6 Period ]])</f>
        <v>0.10622999999999916</v>
      </c>
      <c r="O53" s="64">
        <f>Table8[[#This Row],[Erorr 2]]^2</f>
        <v>1.1284812899999821E-2</v>
      </c>
      <c r="P53" s="64">
        <f>ABS(Table8[[#This Row],[Erorr 2]])</f>
        <v>0.10622999999999916</v>
      </c>
      <c r="Q53" s="8">
        <f>Table8[[#This Row],[Abs Erorr 4]]/Table8[[#This Row],[Adj Close]]</f>
        <v>1.879877541630522E-2</v>
      </c>
    </row>
    <row r="54" spans="6:17" x14ac:dyDescent="0.3">
      <c r="F54" s="108">
        <v>43543</v>
      </c>
      <c r="G54" s="109">
        <v>5.6687000000000003</v>
      </c>
      <c r="H54" s="64">
        <f t="shared" si="0"/>
        <v>5.6375199999999994</v>
      </c>
      <c r="I54" s="64">
        <f>(Table8[[#This Row],[Adj Close]]-Table8[[#This Row],[Forecast 3 Period]])</f>
        <v>3.1180000000000874E-2</v>
      </c>
      <c r="J54" s="64">
        <f>Table8[[#This Row],[Erorr ]]^2</f>
        <v>9.7219240000005443E-4</v>
      </c>
      <c r="K54" s="64">
        <f>ABS(Table8[[#This Row],[Erorr ]])</f>
        <v>3.1180000000000874E-2</v>
      </c>
      <c r="L54" s="8">
        <f>Table8[[#This Row],[Abs Erorr ]]/Table8[[#This Row],[Adj Close]]</f>
        <v>5.5003792756718245E-3</v>
      </c>
      <c r="M54" s="68">
        <f t="shared" si="1"/>
        <v>5.5794899999999998</v>
      </c>
      <c r="N54" s="64">
        <f>(Table8[[#This Row],[Adj Close]]-Table8[[#This Row],[Forecast 6 Period ]])</f>
        <v>8.9210000000000456E-2</v>
      </c>
      <c r="O54" s="64">
        <f>Table8[[#This Row],[Erorr 2]]^2</f>
        <v>7.9584241000000815E-3</v>
      </c>
      <c r="P54" s="64">
        <f>ABS(Table8[[#This Row],[Erorr 2]])</f>
        <v>8.9210000000000456E-2</v>
      </c>
      <c r="Q54" s="8">
        <f>Table8[[#This Row],[Abs Erorr 4]]/Table8[[#This Row],[Adj Close]]</f>
        <v>1.5737294264999108E-2</v>
      </c>
    </row>
    <row r="55" spans="6:17" x14ac:dyDescent="0.3">
      <c r="F55" s="108">
        <v>43544</v>
      </c>
      <c r="G55" s="109">
        <v>5.6151999999999997</v>
      </c>
      <c r="H55" s="64">
        <f t="shared" si="0"/>
        <v>5.674100000000001</v>
      </c>
      <c r="I55" s="64">
        <f>(Table8[[#This Row],[Adj Close]]-Table8[[#This Row],[Forecast 3 Period]])</f>
        <v>-5.8900000000001285E-2</v>
      </c>
      <c r="J55" s="64">
        <f>Table8[[#This Row],[Erorr ]]^2</f>
        <v>3.4692100000001513E-3</v>
      </c>
      <c r="K55" s="64">
        <f>ABS(Table8[[#This Row],[Erorr ]])</f>
        <v>5.8900000000001285E-2</v>
      </c>
      <c r="L55" s="8">
        <f>Table8[[#This Row],[Abs Erorr ]]/Table8[[#This Row],[Adj Close]]</f>
        <v>1.0489385952415104E-2</v>
      </c>
      <c r="M55" s="68">
        <f t="shared" si="1"/>
        <v>5.6169700000000002</v>
      </c>
      <c r="N55" s="64">
        <f>(Table8[[#This Row],[Adj Close]]-Table8[[#This Row],[Forecast 6 Period ]])</f>
        <v>-1.7700000000004934E-3</v>
      </c>
      <c r="O55" s="64">
        <f>Table8[[#This Row],[Erorr 2]]^2</f>
        <v>3.1329000000017467E-6</v>
      </c>
      <c r="P55" s="64">
        <f>ABS(Table8[[#This Row],[Erorr 2]])</f>
        <v>1.7700000000004934E-3</v>
      </c>
      <c r="Q55" s="8">
        <f>Table8[[#This Row],[Abs Erorr 4]]/Table8[[#This Row],[Adj Close]]</f>
        <v>3.15215842712725E-4</v>
      </c>
    </row>
    <row r="56" spans="6:17" x14ac:dyDescent="0.3">
      <c r="F56" s="108">
        <v>43545</v>
      </c>
      <c r="G56" s="109">
        <v>5.5884</v>
      </c>
      <c r="H56" s="64">
        <f t="shared" si="0"/>
        <v>5.6419600000000001</v>
      </c>
      <c r="I56" s="64">
        <f>(Table8[[#This Row],[Adj Close]]-Table8[[#This Row],[Forecast 3 Period]])</f>
        <v>-5.3560000000000052E-2</v>
      </c>
      <c r="J56" s="64">
        <f>Table8[[#This Row],[Erorr ]]^2</f>
        <v>2.8686736000000054E-3</v>
      </c>
      <c r="K56" s="64">
        <f>ABS(Table8[[#This Row],[Erorr ]])</f>
        <v>5.3560000000000052E-2</v>
      </c>
      <c r="L56" s="8">
        <f>Table8[[#This Row],[Abs Erorr ]]/Table8[[#This Row],[Adj Close]]</f>
        <v>9.5841385727578644E-3</v>
      </c>
      <c r="M56" s="68">
        <f t="shared" si="1"/>
        <v>5.631260000000001</v>
      </c>
      <c r="N56" s="64">
        <f>(Table8[[#This Row],[Adj Close]]-Table8[[#This Row],[Forecast 6 Period ]])</f>
        <v>-4.2860000000001008E-2</v>
      </c>
      <c r="O56" s="64">
        <f>Table8[[#This Row],[Erorr 2]]^2</f>
        <v>1.8369796000000864E-3</v>
      </c>
      <c r="P56" s="64">
        <f>ABS(Table8[[#This Row],[Erorr 2]])</f>
        <v>4.2860000000001008E-2</v>
      </c>
      <c r="Q56" s="8">
        <f>Table8[[#This Row],[Abs Erorr 4]]/Table8[[#This Row],[Adj Close]]</f>
        <v>7.6694581633385238E-3</v>
      </c>
    </row>
    <row r="57" spans="6:17" x14ac:dyDescent="0.3">
      <c r="F57" s="108">
        <v>43546</v>
      </c>
      <c r="G57" s="109">
        <v>5.2492000000000001</v>
      </c>
      <c r="H57" s="64">
        <f t="shared" si="0"/>
        <v>5.6205299999999996</v>
      </c>
      <c r="I57" s="64">
        <f>(Table8[[#This Row],[Adj Close]]-Table8[[#This Row],[Forecast 3 Period]])</f>
        <v>-0.37132999999999949</v>
      </c>
      <c r="J57" s="64">
        <f>Table8[[#This Row],[Erorr ]]^2</f>
        <v>0.13788596889999963</v>
      </c>
      <c r="K57" s="64">
        <f>ABS(Table8[[#This Row],[Erorr ]])</f>
        <v>0.37132999999999949</v>
      </c>
      <c r="L57" s="8">
        <f>Table8[[#This Row],[Abs Erorr ]]/Table8[[#This Row],[Adj Close]]</f>
        <v>7.0740303284309886E-2</v>
      </c>
      <c r="M57" s="68">
        <f t="shared" si="1"/>
        <v>5.6303600000000005</v>
      </c>
      <c r="N57" s="64">
        <f>(Table8[[#This Row],[Adj Close]]-Table8[[#This Row],[Forecast 6 Period ]])</f>
        <v>-0.38116000000000039</v>
      </c>
      <c r="O57" s="64">
        <f>Table8[[#This Row],[Erorr 2]]^2</f>
        <v>0.1452829456000003</v>
      </c>
      <c r="P57" s="64">
        <f>ABS(Table8[[#This Row],[Erorr 2]])</f>
        <v>0.38116000000000039</v>
      </c>
      <c r="Q57" s="8">
        <f>Table8[[#This Row],[Abs Erorr 4]]/Table8[[#This Row],[Adj Close]]</f>
        <v>7.2612969595366991E-2</v>
      </c>
    </row>
    <row r="58" spans="6:17" x14ac:dyDescent="0.3">
      <c r="F58" s="108">
        <v>43549</v>
      </c>
      <c r="G58" s="109">
        <v>5.2401999999999997</v>
      </c>
      <c r="H58" s="64">
        <f t="shared" si="0"/>
        <v>5.4607600000000005</v>
      </c>
      <c r="I58" s="64">
        <f>(Table8[[#This Row],[Adj Close]]-Table8[[#This Row],[Forecast 3 Period]])</f>
        <v>-0.22056000000000076</v>
      </c>
      <c r="J58" s="64">
        <f>Table8[[#This Row],[Erorr ]]^2</f>
        <v>4.8646713600000335E-2</v>
      </c>
      <c r="K58" s="64">
        <f>ABS(Table8[[#This Row],[Erorr ]])</f>
        <v>0.22056000000000076</v>
      </c>
      <c r="L58" s="8">
        <f>Table8[[#This Row],[Abs Erorr ]]/Table8[[#This Row],[Adj Close]]</f>
        <v>4.2089996565016746E-2</v>
      </c>
      <c r="M58" s="68">
        <f t="shared" si="1"/>
        <v>5.5598400000000003</v>
      </c>
      <c r="N58" s="64">
        <f>(Table8[[#This Row],[Adj Close]]-Table8[[#This Row],[Forecast 6 Period ]])</f>
        <v>-0.31964000000000059</v>
      </c>
      <c r="O58" s="64">
        <f>Table8[[#This Row],[Erorr 2]]^2</f>
        <v>0.10216972960000038</v>
      </c>
      <c r="P58" s="64">
        <f>ABS(Table8[[#This Row],[Erorr 2]])</f>
        <v>0.31964000000000059</v>
      </c>
      <c r="Q58" s="8">
        <f>Table8[[#This Row],[Abs Erorr 4]]/Table8[[#This Row],[Adj Close]]</f>
        <v>6.0997671844586203E-2</v>
      </c>
    </row>
    <row r="59" spans="6:17" x14ac:dyDescent="0.3">
      <c r="F59" s="108">
        <v>43550</v>
      </c>
      <c r="G59" s="109">
        <v>5.1955999999999998</v>
      </c>
      <c r="H59" s="64">
        <f t="shared" si="0"/>
        <v>5.3473600000000001</v>
      </c>
      <c r="I59" s="64">
        <f>(Table8[[#This Row],[Adj Close]]-Table8[[#This Row],[Forecast 3 Period]])</f>
        <v>-0.15176000000000034</v>
      </c>
      <c r="J59" s="64">
        <f>Table8[[#This Row],[Erorr ]]^2</f>
        <v>2.3031097600000102E-2</v>
      </c>
      <c r="K59" s="64">
        <f>ABS(Table8[[#This Row],[Erorr ]])</f>
        <v>0.15176000000000034</v>
      </c>
      <c r="L59" s="8">
        <f>Table8[[#This Row],[Abs Erorr ]]/Table8[[#This Row],[Adj Close]]</f>
        <v>2.9209330972361294E-2</v>
      </c>
      <c r="M59" s="68">
        <f t="shared" si="1"/>
        <v>5.470559999999999</v>
      </c>
      <c r="N59" s="64">
        <f>(Table8[[#This Row],[Adj Close]]-Table8[[#This Row],[Forecast 6 Period ]])</f>
        <v>-0.27495999999999921</v>
      </c>
      <c r="O59" s="64">
        <f>Table8[[#This Row],[Erorr 2]]^2</f>
        <v>7.5603001599999567E-2</v>
      </c>
      <c r="P59" s="64">
        <f>ABS(Table8[[#This Row],[Erorr 2]])</f>
        <v>0.27495999999999921</v>
      </c>
      <c r="Q59" s="8">
        <f>Table8[[#This Row],[Abs Erorr 4]]/Table8[[#This Row],[Adj Close]]</f>
        <v>5.2921702979443992E-2</v>
      </c>
    </row>
    <row r="60" spans="6:17" x14ac:dyDescent="0.3">
      <c r="F60" s="108">
        <v>43551</v>
      </c>
      <c r="G60" s="109">
        <v>5.1955999999999998</v>
      </c>
      <c r="H60" s="64">
        <f t="shared" si="0"/>
        <v>5.2250599999999991</v>
      </c>
      <c r="I60" s="64">
        <f>(Table8[[#This Row],[Adj Close]]-Table8[[#This Row],[Forecast 3 Period]])</f>
        <v>-2.9459999999999376E-2</v>
      </c>
      <c r="J60" s="64">
        <f>Table8[[#This Row],[Erorr ]]^2</f>
        <v>8.6789159999996321E-4</v>
      </c>
      <c r="K60" s="64">
        <f>ABS(Table8[[#This Row],[Erorr ]])</f>
        <v>2.9459999999999376E-2</v>
      </c>
      <c r="L60" s="8">
        <f>Table8[[#This Row],[Abs Erorr ]]/Table8[[#This Row],[Adj Close]]</f>
        <v>5.6701824620831809E-3</v>
      </c>
      <c r="M60" s="68">
        <f t="shared" si="1"/>
        <v>5.38307</v>
      </c>
      <c r="N60" s="64">
        <f>(Table8[[#This Row],[Adj Close]]-Table8[[#This Row],[Forecast 6 Period ]])</f>
        <v>-0.18747000000000025</v>
      </c>
      <c r="O60" s="64">
        <f>Table8[[#This Row],[Erorr 2]]^2</f>
        <v>3.5145000900000091E-2</v>
      </c>
      <c r="P60" s="64">
        <f>ABS(Table8[[#This Row],[Erorr 2]])</f>
        <v>0.18747000000000025</v>
      </c>
      <c r="Q60" s="8">
        <f>Table8[[#This Row],[Abs Erorr 4]]/Table8[[#This Row],[Adj Close]]</f>
        <v>3.6082454384479226E-2</v>
      </c>
    </row>
    <row r="61" spans="6:17" x14ac:dyDescent="0.3">
      <c r="F61" s="108">
        <v>43552</v>
      </c>
      <c r="G61" s="109">
        <v>5.0796000000000001</v>
      </c>
      <c r="H61" s="64">
        <f t="shared" si="0"/>
        <v>5.2089799999999995</v>
      </c>
      <c r="I61" s="64">
        <f>(Table8[[#This Row],[Adj Close]]-Table8[[#This Row],[Forecast 3 Period]])</f>
        <v>-0.12937999999999938</v>
      </c>
      <c r="J61" s="64">
        <f>Table8[[#This Row],[Erorr ]]^2</f>
        <v>1.673918439999984E-2</v>
      </c>
      <c r="K61" s="64">
        <f>ABS(Table8[[#This Row],[Erorr ]])</f>
        <v>0.12937999999999938</v>
      </c>
      <c r="L61" s="8">
        <f>Table8[[#This Row],[Abs Erorr ]]/Table8[[#This Row],[Adj Close]]</f>
        <v>2.5470509488936015E-2</v>
      </c>
      <c r="M61" s="68">
        <f t="shared" si="1"/>
        <v>5.2964800000000007</v>
      </c>
      <c r="N61" s="64">
        <f>(Table8[[#This Row],[Adj Close]]-Table8[[#This Row],[Forecast 6 Period ]])</f>
        <v>-0.21688000000000063</v>
      </c>
      <c r="O61" s="64">
        <f>Table8[[#This Row],[Erorr 2]]^2</f>
        <v>4.7036934400000271E-2</v>
      </c>
      <c r="P61" s="64">
        <f>ABS(Table8[[#This Row],[Erorr 2]])</f>
        <v>0.21688000000000063</v>
      </c>
      <c r="Q61" s="8">
        <f>Table8[[#This Row],[Abs Erorr 4]]/Table8[[#This Row],[Adj Close]]</f>
        <v>4.2696275297267626E-2</v>
      </c>
    </row>
    <row r="62" spans="6:17" x14ac:dyDescent="0.3">
      <c r="F62" s="108">
        <v>43553</v>
      </c>
      <c r="G62" s="109">
        <v>5.1063000000000001</v>
      </c>
      <c r="H62" s="64">
        <f t="shared" si="0"/>
        <v>5.1492000000000004</v>
      </c>
      <c r="I62" s="64">
        <f>(Table8[[#This Row],[Adj Close]]-Table8[[#This Row],[Forecast 3 Period]])</f>
        <v>-4.2900000000000382E-2</v>
      </c>
      <c r="J62" s="64">
        <f>Table8[[#This Row],[Erorr ]]^2</f>
        <v>1.8404100000000327E-3</v>
      </c>
      <c r="K62" s="64">
        <f>ABS(Table8[[#This Row],[Erorr ]])</f>
        <v>4.2900000000000382E-2</v>
      </c>
      <c r="L62" s="8">
        <f>Table8[[#This Row],[Abs Erorr ]]/Table8[[#This Row],[Adj Close]]</f>
        <v>8.4013865225310656E-3</v>
      </c>
      <c r="M62" s="68">
        <f t="shared" si="1"/>
        <v>5.2259599999999997</v>
      </c>
      <c r="N62" s="64">
        <f>(Table8[[#This Row],[Adj Close]]-Table8[[#This Row],[Forecast 6 Period ]])</f>
        <v>-0.11965999999999966</v>
      </c>
      <c r="O62" s="64">
        <f>Table8[[#This Row],[Erorr 2]]^2</f>
        <v>1.4318515599999918E-2</v>
      </c>
      <c r="P62" s="64">
        <f>ABS(Table8[[#This Row],[Erorr 2]])</f>
        <v>0.11965999999999966</v>
      </c>
      <c r="Q62" s="8">
        <f>Table8[[#This Row],[Abs Erorr 4]]/Table8[[#This Row],[Adj Close]]</f>
        <v>2.3433797465875421E-2</v>
      </c>
    </row>
    <row r="63" spans="6:17" x14ac:dyDescent="0.3">
      <c r="F63" s="108">
        <v>43556</v>
      </c>
      <c r="G63" s="109">
        <v>5.1509999999999998</v>
      </c>
      <c r="H63" s="64">
        <f t="shared" si="0"/>
        <v>5.1250799999999996</v>
      </c>
      <c r="I63" s="64">
        <f>(Table8[[#This Row],[Adj Close]]-Table8[[#This Row],[Forecast 3 Period]])</f>
        <v>2.5920000000000165E-2</v>
      </c>
      <c r="J63" s="64">
        <f>Table8[[#This Row],[Erorr ]]^2</f>
        <v>6.7184640000000852E-4</v>
      </c>
      <c r="K63" s="64">
        <f>ABS(Table8[[#This Row],[Erorr ]])</f>
        <v>2.5920000000000165E-2</v>
      </c>
      <c r="L63" s="8">
        <f>Table8[[#This Row],[Abs Erorr ]]/Table8[[#This Row],[Adj Close]]</f>
        <v>5.0320326150262405E-3</v>
      </c>
      <c r="M63" s="68">
        <f t="shared" si="1"/>
        <v>5.1643600000000003</v>
      </c>
      <c r="N63" s="64">
        <f>(Table8[[#This Row],[Adj Close]]-Table8[[#This Row],[Forecast 6 Period ]])</f>
        <v>-1.3360000000000483E-2</v>
      </c>
      <c r="O63" s="64">
        <f>Table8[[#This Row],[Erorr 2]]^2</f>
        <v>1.7848960000001291E-4</v>
      </c>
      <c r="P63" s="64">
        <f>ABS(Table8[[#This Row],[Erorr 2]])</f>
        <v>1.3360000000000483E-2</v>
      </c>
      <c r="Q63" s="8">
        <f>Table8[[#This Row],[Abs Erorr 4]]/Table8[[#This Row],[Adj Close]]</f>
        <v>2.5936711318191581E-3</v>
      </c>
    </row>
    <row r="64" spans="6:17" x14ac:dyDescent="0.3">
      <c r="F64" s="108">
        <v>43557</v>
      </c>
      <c r="G64" s="109">
        <v>5.1867000000000001</v>
      </c>
      <c r="H64" s="64">
        <f t="shared" si="0"/>
        <v>5.1161700000000003</v>
      </c>
      <c r="I64" s="64">
        <f>(Table8[[#This Row],[Adj Close]]-Table8[[#This Row],[Forecast 3 Period]])</f>
        <v>7.052999999999976E-2</v>
      </c>
      <c r="J64" s="64">
        <f>Table8[[#This Row],[Erorr ]]^2</f>
        <v>4.9744808999999659E-3</v>
      </c>
      <c r="K64" s="64">
        <f>ABS(Table8[[#This Row],[Erorr ]])</f>
        <v>7.052999999999976E-2</v>
      </c>
      <c r="L64" s="8">
        <f>Table8[[#This Row],[Abs Erorr ]]/Table8[[#This Row],[Adj Close]]</f>
        <v>1.3598241656544578E-2</v>
      </c>
      <c r="M64" s="68">
        <f t="shared" si="1"/>
        <v>5.1500800000000009</v>
      </c>
      <c r="N64" s="64">
        <f>(Table8[[#This Row],[Adj Close]]-Table8[[#This Row],[Forecast 6 Period ]])</f>
        <v>3.6619999999999209E-2</v>
      </c>
      <c r="O64" s="64">
        <f>Table8[[#This Row],[Erorr 2]]^2</f>
        <v>1.3410243999999421E-3</v>
      </c>
      <c r="P64" s="64">
        <f>ABS(Table8[[#This Row],[Erorr 2]])</f>
        <v>3.6619999999999209E-2</v>
      </c>
      <c r="Q64" s="8">
        <f>Table8[[#This Row],[Abs Erorr 4]]/Table8[[#This Row],[Adj Close]]</f>
        <v>7.0603659359514161E-3</v>
      </c>
    </row>
    <row r="65" spans="6:17" x14ac:dyDescent="0.3">
      <c r="F65" s="108">
        <v>43558</v>
      </c>
      <c r="G65" s="109">
        <v>5.2670000000000003</v>
      </c>
      <c r="H65" s="64">
        <f t="shared" si="0"/>
        <v>5.1518699999999997</v>
      </c>
      <c r="I65" s="64">
        <f>(Table8[[#This Row],[Adj Close]]-Table8[[#This Row],[Forecast 3 Period]])</f>
        <v>0.11513000000000062</v>
      </c>
      <c r="J65" s="64">
        <f>Table8[[#This Row],[Erorr ]]^2</f>
        <v>1.3254916900000142E-2</v>
      </c>
      <c r="K65" s="64">
        <f>ABS(Table8[[#This Row],[Erorr ]])</f>
        <v>0.11513000000000062</v>
      </c>
      <c r="L65" s="8">
        <f>Table8[[#This Row],[Abs Erorr ]]/Table8[[#This Row],[Adj Close]]</f>
        <v>2.1858743117524324E-2</v>
      </c>
      <c r="M65" s="68">
        <f t="shared" si="1"/>
        <v>5.1438400000000009</v>
      </c>
      <c r="N65" s="64">
        <f>(Table8[[#This Row],[Adj Close]]-Table8[[#This Row],[Forecast 6 Period ]])</f>
        <v>0.12315999999999949</v>
      </c>
      <c r="O65" s="64">
        <f>Table8[[#This Row],[Erorr 2]]^2</f>
        <v>1.5168385599999876E-2</v>
      </c>
      <c r="P65" s="64">
        <f>ABS(Table8[[#This Row],[Erorr 2]])</f>
        <v>0.12315999999999949</v>
      </c>
      <c r="Q65" s="8">
        <f>Table8[[#This Row],[Abs Erorr 4]]/Table8[[#This Row],[Adj Close]]</f>
        <v>2.3383330168976549E-2</v>
      </c>
    </row>
    <row r="66" spans="6:17" x14ac:dyDescent="0.3">
      <c r="F66" s="108">
        <v>43559</v>
      </c>
      <c r="G66" s="109">
        <v>5.2670000000000003</v>
      </c>
      <c r="H66" s="64">
        <f t="shared" si="0"/>
        <v>5.2081100000000005</v>
      </c>
      <c r="I66" s="64">
        <f>(Table8[[#This Row],[Adj Close]]-Table8[[#This Row],[Forecast 3 Period]])</f>
        <v>5.8889999999999887E-2</v>
      </c>
      <c r="J66" s="64">
        <f>Table8[[#This Row],[Erorr ]]^2</f>
        <v>3.4680320999999868E-3</v>
      </c>
      <c r="K66" s="64">
        <f>ABS(Table8[[#This Row],[Erorr ]])</f>
        <v>5.8889999999999887E-2</v>
      </c>
      <c r="L66" s="8">
        <f>Table8[[#This Row],[Abs Erorr ]]/Table8[[#This Row],[Adj Close]]</f>
        <v>1.1180937915321792E-2</v>
      </c>
      <c r="M66" s="68">
        <f t="shared" si="1"/>
        <v>5.1697199999999999</v>
      </c>
      <c r="N66" s="64">
        <f>(Table8[[#This Row],[Adj Close]]-Table8[[#This Row],[Forecast 6 Period ]])</f>
        <v>9.7280000000000477E-2</v>
      </c>
      <c r="O66" s="64">
        <f>Table8[[#This Row],[Erorr 2]]^2</f>
        <v>9.4633984000000934E-3</v>
      </c>
      <c r="P66" s="64">
        <f>ABS(Table8[[#This Row],[Erorr 2]])</f>
        <v>9.7280000000000477E-2</v>
      </c>
      <c r="Q66" s="8">
        <f>Table8[[#This Row],[Abs Erorr 4]]/Table8[[#This Row],[Adj Close]]</f>
        <v>1.8469717106512334E-2</v>
      </c>
    </row>
    <row r="67" spans="6:17" x14ac:dyDescent="0.3">
      <c r="F67" s="108">
        <v>43560</v>
      </c>
      <c r="G67" s="109">
        <v>5.2849000000000004</v>
      </c>
      <c r="H67" s="64">
        <f t="shared" si="0"/>
        <v>5.2429100000000002</v>
      </c>
      <c r="I67" s="64">
        <f>(Table8[[#This Row],[Adj Close]]-Table8[[#This Row],[Forecast 3 Period]])</f>
        <v>4.1990000000000194E-2</v>
      </c>
      <c r="J67" s="64">
        <f>Table8[[#This Row],[Erorr ]]^2</f>
        <v>1.7631601000000162E-3</v>
      </c>
      <c r="K67" s="64">
        <f>ABS(Table8[[#This Row],[Erorr ]])</f>
        <v>4.1990000000000194E-2</v>
      </c>
      <c r="L67" s="8">
        <f>Table8[[#This Row],[Abs Erorr ]]/Table8[[#This Row],[Adj Close]]</f>
        <v>7.9452780563492569E-3</v>
      </c>
      <c r="M67" s="68">
        <f t="shared" si="1"/>
        <v>5.1929299999999996</v>
      </c>
      <c r="N67" s="64">
        <f>(Table8[[#This Row],[Adj Close]]-Table8[[#This Row],[Forecast 6 Period ]])</f>
        <v>9.1970000000000773E-2</v>
      </c>
      <c r="O67" s="64">
        <f>Table8[[#This Row],[Erorr 2]]^2</f>
        <v>8.458480900000143E-3</v>
      </c>
      <c r="P67" s="64">
        <f>ABS(Table8[[#This Row],[Erorr 2]])</f>
        <v>9.1970000000000773E-2</v>
      </c>
      <c r="Q67" s="8">
        <f>Table8[[#This Row],[Abs Erorr 4]]/Table8[[#This Row],[Adj Close]]</f>
        <v>1.7402410641639533E-2</v>
      </c>
    </row>
    <row r="68" spans="6:17" x14ac:dyDescent="0.3">
      <c r="F68" s="108">
        <v>43563</v>
      </c>
      <c r="G68" s="109">
        <v>5.3205999999999998</v>
      </c>
      <c r="H68" s="64">
        <f t="shared" si="0"/>
        <v>5.2741600000000002</v>
      </c>
      <c r="I68" s="64">
        <f>(Table8[[#This Row],[Adj Close]]-Table8[[#This Row],[Forecast 3 Period]])</f>
        <v>4.6439999999999593E-2</v>
      </c>
      <c r="J68" s="64">
        <f>Table8[[#This Row],[Erorr ]]^2</f>
        <v>2.1566735999999621E-3</v>
      </c>
      <c r="K68" s="64">
        <f>ABS(Table8[[#This Row],[Erorr ]])</f>
        <v>4.6439999999999593E-2</v>
      </c>
      <c r="L68" s="8">
        <f>Table8[[#This Row],[Abs Erorr ]]/Table8[[#This Row],[Adj Close]]</f>
        <v>8.7283389091455093E-3</v>
      </c>
      <c r="M68" s="68">
        <f t="shared" si="1"/>
        <v>5.2268500000000007</v>
      </c>
      <c r="N68" s="64">
        <f>(Table8[[#This Row],[Adj Close]]-Table8[[#This Row],[Forecast 6 Period ]])</f>
        <v>9.3749999999999112E-2</v>
      </c>
      <c r="O68" s="64">
        <f>Table8[[#This Row],[Erorr 2]]^2</f>
        <v>8.7890624999998335E-3</v>
      </c>
      <c r="P68" s="64">
        <f>ABS(Table8[[#This Row],[Erorr 2]])</f>
        <v>9.3749999999999112E-2</v>
      </c>
      <c r="Q68" s="8">
        <f>Table8[[#This Row],[Abs Erorr 4]]/Table8[[#This Row],[Adj Close]]</f>
        <v>1.7620193211291792E-2</v>
      </c>
    </row>
    <row r="69" spans="6:17" x14ac:dyDescent="0.3">
      <c r="F69" s="108">
        <v>43564</v>
      </c>
      <c r="G69" s="109">
        <v>5.2313000000000001</v>
      </c>
      <c r="H69" s="64">
        <f t="shared" si="0"/>
        <v>5.2938099999999997</v>
      </c>
      <c r="I69" s="64">
        <f>(Table8[[#This Row],[Adj Close]]-Table8[[#This Row],[Forecast 3 Period]])</f>
        <v>-6.2509999999999621E-2</v>
      </c>
      <c r="J69" s="64">
        <f>Table8[[#This Row],[Erorr ]]^2</f>
        <v>3.9075000999999523E-3</v>
      </c>
      <c r="K69" s="64">
        <f>ABS(Table8[[#This Row],[Erorr ]])</f>
        <v>6.2509999999999621E-2</v>
      </c>
      <c r="L69" s="8">
        <f>Table8[[#This Row],[Abs Erorr ]]/Table8[[#This Row],[Adj Close]]</f>
        <v>1.1949228681207276E-2</v>
      </c>
      <c r="M69" s="68">
        <f t="shared" si="1"/>
        <v>5.2616700000000005</v>
      </c>
      <c r="N69" s="64">
        <f>(Table8[[#This Row],[Adj Close]]-Table8[[#This Row],[Forecast 6 Period ]])</f>
        <v>-3.0370000000000452E-2</v>
      </c>
      <c r="O69" s="64">
        <f>Table8[[#This Row],[Erorr 2]]^2</f>
        <v>9.2233690000002747E-4</v>
      </c>
      <c r="P69" s="64">
        <f>ABS(Table8[[#This Row],[Erorr 2]])</f>
        <v>3.0370000000000452E-2</v>
      </c>
      <c r="Q69" s="8">
        <f>Table8[[#This Row],[Abs Erorr 4]]/Table8[[#This Row],[Adj Close]]</f>
        <v>5.8054403303195098E-3</v>
      </c>
    </row>
    <row r="70" spans="6:17" x14ac:dyDescent="0.3">
      <c r="F70" s="108">
        <v>43565</v>
      </c>
      <c r="G70" s="109">
        <v>5.2224000000000004</v>
      </c>
      <c r="H70" s="64">
        <f t="shared" ref="H70:H133" si="2">$A$10*G69+$A$11*G68+$A$12*G67</f>
        <v>5.2741699999999998</v>
      </c>
      <c r="I70" s="64">
        <f>(Table8[[#This Row],[Adj Close]]-Table8[[#This Row],[Forecast 3 Period]])</f>
        <v>-5.1769999999999428E-2</v>
      </c>
      <c r="J70" s="64">
        <f>Table8[[#This Row],[Erorr ]]^2</f>
        <v>2.6801328999999409E-3</v>
      </c>
      <c r="K70" s="64">
        <f>ABS(Table8[[#This Row],[Erorr ]])</f>
        <v>5.1769999999999428E-2</v>
      </c>
      <c r="L70" s="8">
        <f>Table8[[#This Row],[Abs Erorr ]]/Table8[[#This Row],[Adj Close]]</f>
        <v>9.9130667892155765E-3</v>
      </c>
      <c r="M70" s="68">
        <f t="shared" si="1"/>
        <v>5.2661300000000004</v>
      </c>
      <c r="N70" s="64">
        <f>(Table8[[#This Row],[Adj Close]]-Table8[[#This Row],[Forecast 6 Period ]])</f>
        <v>-4.3730000000000047E-2</v>
      </c>
      <c r="O70" s="64">
        <f>Table8[[#This Row],[Erorr 2]]^2</f>
        <v>1.912312900000004E-3</v>
      </c>
      <c r="P70" s="64">
        <f>ABS(Table8[[#This Row],[Erorr 2]])</f>
        <v>4.3730000000000047E-2</v>
      </c>
      <c r="Q70" s="8">
        <f>Table8[[#This Row],[Abs Erorr 4]]/Table8[[#This Row],[Adj Close]]</f>
        <v>8.3735447303921653E-3</v>
      </c>
    </row>
    <row r="71" spans="6:17" x14ac:dyDescent="0.3">
      <c r="F71" s="108">
        <v>43566</v>
      </c>
      <c r="G71" s="109">
        <v>5.2401999999999997</v>
      </c>
      <c r="H71" s="64">
        <f t="shared" si="2"/>
        <v>5.2545300000000008</v>
      </c>
      <c r="I71" s="64">
        <f>(Table8[[#This Row],[Adj Close]]-Table8[[#This Row],[Forecast 3 Period]])</f>
        <v>-1.4330000000001064E-2</v>
      </c>
      <c r="J71" s="64">
        <f>Table8[[#This Row],[Erorr ]]^2</f>
        <v>2.053489000000305E-4</v>
      </c>
      <c r="K71" s="64">
        <f>ABS(Table8[[#This Row],[Erorr ]])</f>
        <v>1.4330000000001064E-2</v>
      </c>
      <c r="L71" s="8">
        <f>Table8[[#This Row],[Abs Erorr ]]/Table8[[#This Row],[Adj Close]]</f>
        <v>2.7346284492960316E-3</v>
      </c>
      <c r="M71" s="68">
        <f t="shared" si="1"/>
        <v>5.2652400000000004</v>
      </c>
      <c r="N71" s="64">
        <f>(Table8[[#This Row],[Adj Close]]-Table8[[#This Row],[Forecast 6 Period ]])</f>
        <v>-2.5040000000000617E-2</v>
      </c>
      <c r="O71" s="64">
        <f>Table8[[#This Row],[Erorr 2]]^2</f>
        <v>6.2700160000003096E-4</v>
      </c>
      <c r="P71" s="64">
        <f>ABS(Table8[[#This Row],[Erorr 2]])</f>
        <v>2.5040000000000617E-2</v>
      </c>
      <c r="Q71" s="8">
        <f>Table8[[#This Row],[Abs Erorr 4]]/Table8[[#This Row],[Adj Close]]</f>
        <v>4.7784435708561925E-3</v>
      </c>
    </row>
    <row r="72" spans="6:17" x14ac:dyDescent="0.3">
      <c r="F72" s="108">
        <v>43567</v>
      </c>
      <c r="G72" s="109">
        <v>5.3026999999999997</v>
      </c>
      <c r="H72" s="64">
        <f t="shared" si="2"/>
        <v>5.2321900000000001</v>
      </c>
      <c r="I72" s="64">
        <f>(Table8[[#This Row],[Adj Close]]-Table8[[#This Row],[Forecast 3 Period]])</f>
        <v>7.0509999999999629E-2</v>
      </c>
      <c r="J72" s="64">
        <f>Table8[[#This Row],[Erorr ]]^2</f>
        <v>4.9716600999999477E-3</v>
      </c>
      <c r="K72" s="64">
        <f>ABS(Table8[[#This Row],[Erorr ]])</f>
        <v>7.0509999999999629E-2</v>
      </c>
      <c r="L72" s="8">
        <f>Table8[[#This Row],[Abs Erorr ]]/Table8[[#This Row],[Adj Close]]</f>
        <v>1.32969996416919E-2</v>
      </c>
      <c r="M72" s="68">
        <f t="shared" si="1"/>
        <v>5.2580900000000002</v>
      </c>
      <c r="N72" s="64">
        <f>(Table8[[#This Row],[Adj Close]]-Table8[[#This Row],[Forecast 6 Period ]])</f>
        <v>4.4609999999999594E-2</v>
      </c>
      <c r="O72" s="64">
        <f>Table8[[#This Row],[Erorr 2]]^2</f>
        <v>1.990052099999964E-3</v>
      </c>
      <c r="P72" s="64">
        <f>ABS(Table8[[#This Row],[Erorr 2]])</f>
        <v>4.4609999999999594E-2</v>
      </c>
      <c r="Q72" s="8">
        <f>Table8[[#This Row],[Abs Erorr 4]]/Table8[[#This Row],[Adj Close]]</f>
        <v>8.4126954193146121E-3</v>
      </c>
    </row>
    <row r="73" spans="6:17" x14ac:dyDescent="0.3">
      <c r="F73" s="108">
        <v>43570</v>
      </c>
      <c r="G73" s="109">
        <v>5.0349000000000004</v>
      </c>
      <c r="H73" s="64">
        <f t="shared" si="2"/>
        <v>5.2598599999999998</v>
      </c>
      <c r="I73" s="64">
        <f>(Table8[[#This Row],[Adj Close]]-Table8[[#This Row],[Forecast 3 Period]])</f>
        <v>-0.22495999999999938</v>
      </c>
      <c r="J73" s="64">
        <f>Table8[[#This Row],[Erorr ]]^2</f>
        <v>5.0607001599999722E-2</v>
      </c>
      <c r="K73" s="64">
        <f>ABS(Table8[[#This Row],[Erorr ]])</f>
        <v>0.22495999999999938</v>
      </c>
      <c r="L73" s="8">
        <f>Table8[[#This Row],[Abs Erorr ]]/Table8[[#This Row],[Adj Close]]</f>
        <v>4.46801326739358E-2</v>
      </c>
      <c r="M73" s="68">
        <f t="shared" ref="M73:M136" si="3">$B$10*G72+$B$11*G71+$B$12*G70+$B$13*G69+$B$14*G68+$B$15*G67</f>
        <v>5.2598699999999994</v>
      </c>
      <c r="N73" s="64">
        <f>(Table8[[#This Row],[Adj Close]]-Table8[[#This Row],[Forecast 6 Period ]])</f>
        <v>-0.224969999999999</v>
      </c>
      <c r="O73" s="64">
        <f>Table8[[#This Row],[Erorr 2]]^2</f>
        <v>5.0611500899999551E-2</v>
      </c>
      <c r="P73" s="64">
        <f>ABS(Table8[[#This Row],[Erorr 2]])</f>
        <v>0.224969999999999</v>
      </c>
      <c r="Q73" s="8">
        <f>Table8[[#This Row],[Abs Erorr 4]]/Table8[[#This Row],[Adj Close]]</f>
        <v>4.4682118810701103E-2</v>
      </c>
    </row>
    <row r="74" spans="6:17" x14ac:dyDescent="0.3">
      <c r="F74" s="108">
        <v>43571</v>
      </c>
      <c r="G74" s="109">
        <v>5.0705999999999998</v>
      </c>
      <c r="H74" s="64">
        <f t="shared" si="2"/>
        <v>5.1768299999999998</v>
      </c>
      <c r="I74" s="64">
        <f>(Table8[[#This Row],[Adj Close]]-Table8[[#This Row],[Forecast 3 Period]])</f>
        <v>-0.10623000000000005</v>
      </c>
      <c r="J74" s="64">
        <f>Table8[[#This Row],[Erorr ]]^2</f>
        <v>1.128481290000001E-2</v>
      </c>
      <c r="K74" s="64">
        <f>ABS(Table8[[#This Row],[Erorr ]])</f>
        <v>0.10623000000000005</v>
      </c>
      <c r="L74" s="8">
        <f>Table8[[#This Row],[Abs Erorr ]]/Table8[[#This Row],[Adj Close]]</f>
        <v>2.0950183410247319E-2</v>
      </c>
      <c r="M74" s="68">
        <f t="shared" si="3"/>
        <v>5.21523</v>
      </c>
      <c r="N74" s="64">
        <f>(Table8[[#This Row],[Adj Close]]-Table8[[#This Row],[Forecast 6 Period ]])</f>
        <v>-0.14463000000000026</v>
      </c>
      <c r="O74" s="64">
        <f>Table8[[#This Row],[Erorr 2]]^2</f>
        <v>2.0917836900000073E-2</v>
      </c>
      <c r="P74" s="64">
        <f>ABS(Table8[[#This Row],[Erorr 2]])</f>
        <v>0.14463000000000026</v>
      </c>
      <c r="Q74" s="8">
        <f>Table8[[#This Row],[Abs Erorr 4]]/Table8[[#This Row],[Adj Close]]</f>
        <v>2.8523251686191034E-2</v>
      </c>
    </row>
    <row r="75" spans="6:17" x14ac:dyDescent="0.3">
      <c r="F75" s="108">
        <v>43572</v>
      </c>
      <c r="G75" s="109">
        <v>5.1955999999999998</v>
      </c>
      <c r="H75" s="64">
        <f t="shared" si="2"/>
        <v>5.1295199999999994</v>
      </c>
      <c r="I75" s="64">
        <f>(Table8[[#This Row],[Adj Close]]-Table8[[#This Row],[Forecast 3 Period]])</f>
        <v>6.6080000000000361E-2</v>
      </c>
      <c r="J75" s="64">
        <f>Table8[[#This Row],[Erorr ]]^2</f>
        <v>4.3665664000000475E-3</v>
      </c>
      <c r="K75" s="64">
        <f>ABS(Table8[[#This Row],[Erorr ]])</f>
        <v>6.6080000000000361E-2</v>
      </c>
      <c r="L75" s="8">
        <f>Table8[[#This Row],[Abs Erorr ]]/Table8[[#This Row],[Adj Close]]</f>
        <v>1.2718454076526362E-2</v>
      </c>
      <c r="M75" s="68">
        <f t="shared" si="3"/>
        <v>5.1750500000000006</v>
      </c>
      <c r="N75" s="64">
        <f>(Table8[[#This Row],[Adj Close]]-Table8[[#This Row],[Forecast 6 Period ]])</f>
        <v>2.054999999999918E-2</v>
      </c>
      <c r="O75" s="64">
        <f>Table8[[#This Row],[Erorr 2]]^2</f>
        <v>4.2230249999996629E-4</v>
      </c>
      <c r="P75" s="64">
        <f>ABS(Table8[[#This Row],[Erorr 2]])</f>
        <v>2.054999999999918E-2</v>
      </c>
      <c r="Q75" s="8">
        <f>Table8[[#This Row],[Abs Erorr 4]]/Table8[[#This Row],[Adj Close]]</f>
        <v>3.9552698437137542E-3</v>
      </c>
    </row>
    <row r="76" spans="6:17" x14ac:dyDescent="0.3">
      <c r="F76" s="108">
        <v>43573</v>
      </c>
      <c r="G76" s="109">
        <v>5.1867000000000001</v>
      </c>
      <c r="H76" s="64">
        <f t="shared" si="2"/>
        <v>5.10989</v>
      </c>
      <c r="I76" s="64">
        <f>(Table8[[#This Row],[Adj Close]]-Table8[[#This Row],[Forecast 3 Period]])</f>
        <v>7.6810000000000045E-2</v>
      </c>
      <c r="J76" s="64">
        <f>Table8[[#This Row],[Erorr ]]^2</f>
        <v>5.8997761000000072E-3</v>
      </c>
      <c r="K76" s="64">
        <f>ABS(Table8[[#This Row],[Erorr ]])</f>
        <v>7.6810000000000045E-2</v>
      </c>
      <c r="L76" s="8">
        <f>Table8[[#This Row],[Abs Erorr ]]/Table8[[#This Row],[Adj Close]]</f>
        <v>1.4809030790290559E-2</v>
      </c>
      <c r="M76" s="68">
        <f t="shared" si="3"/>
        <v>5.1670200000000008</v>
      </c>
      <c r="N76" s="64">
        <f>(Table8[[#This Row],[Adj Close]]-Table8[[#This Row],[Forecast 6 Period ]])</f>
        <v>1.9679999999999254E-2</v>
      </c>
      <c r="O76" s="64">
        <f>Table8[[#This Row],[Erorr 2]]^2</f>
        <v>3.873023999999706E-4</v>
      </c>
      <c r="P76" s="64">
        <f>ABS(Table8[[#This Row],[Erorr 2]])</f>
        <v>1.9679999999999254E-2</v>
      </c>
      <c r="Q76" s="8">
        <f>Table8[[#This Row],[Abs Erorr 4]]/Table8[[#This Row],[Adj Close]]</f>
        <v>3.794320087917029E-3</v>
      </c>
    </row>
    <row r="77" spans="6:17" x14ac:dyDescent="0.3">
      <c r="F77" s="108">
        <v>43577</v>
      </c>
      <c r="G77" s="109">
        <v>5.1867000000000001</v>
      </c>
      <c r="H77" s="64">
        <f t="shared" si="2"/>
        <v>5.1545399999999999</v>
      </c>
      <c r="I77" s="64">
        <f>(Table8[[#This Row],[Adj Close]]-Table8[[#This Row],[Forecast 3 Period]])</f>
        <v>3.2160000000000188E-2</v>
      </c>
      <c r="J77" s="64">
        <f>Table8[[#This Row],[Erorr ]]^2</f>
        <v>1.0342656000000121E-3</v>
      </c>
      <c r="K77" s="64">
        <f>ABS(Table8[[#This Row],[Erorr ]])</f>
        <v>3.2160000000000188E-2</v>
      </c>
      <c r="L77" s="8">
        <f>Table8[[#This Row],[Abs Erorr ]]/Table8[[#This Row],[Adj Close]]</f>
        <v>6.2004742900110257E-3</v>
      </c>
      <c r="M77" s="68">
        <f t="shared" si="3"/>
        <v>5.1518500000000005</v>
      </c>
      <c r="N77" s="64">
        <f>(Table8[[#This Row],[Adj Close]]-Table8[[#This Row],[Forecast 6 Period ]])</f>
        <v>3.4849999999999604E-2</v>
      </c>
      <c r="O77" s="64">
        <f>Table8[[#This Row],[Erorr 2]]^2</f>
        <v>1.2145224999999724E-3</v>
      </c>
      <c r="P77" s="64">
        <f>ABS(Table8[[#This Row],[Erorr 2]])</f>
        <v>3.4849999999999604E-2</v>
      </c>
      <c r="Q77" s="8">
        <f>Table8[[#This Row],[Abs Erorr 4]]/Table8[[#This Row],[Adj Close]]</f>
        <v>6.7191084890199171E-3</v>
      </c>
    </row>
    <row r="78" spans="6:17" x14ac:dyDescent="0.3">
      <c r="F78" s="108">
        <v>43578</v>
      </c>
      <c r="G78" s="109">
        <v>5.1778000000000004</v>
      </c>
      <c r="H78" s="64">
        <f t="shared" si="2"/>
        <v>5.1893700000000003</v>
      </c>
      <c r="I78" s="64">
        <f>(Table8[[#This Row],[Adj Close]]-Table8[[#This Row],[Forecast 3 Period]])</f>
        <v>-1.1569999999999858E-2</v>
      </c>
      <c r="J78" s="64">
        <f>Table8[[#This Row],[Erorr ]]^2</f>
        <v>1.3386489999999671E-4</v>
      </c>
      <c r="K78" s="64">
        <f>ABS(Table8[[#This Row],[Erorr ]])</f>
        <v>1.1569999999999858E-2</v>
      </c>
      <c r="L78" s="8">
        <f>Table8[[#This Row],[Abs Erorr ]]/Table8[[#This Row],[Adj Close]]</f>
        <v>2.234539765923724E-3</v>
      </c>
      <c r="M78" s="68">
        <f t="shared" si="3"/>
        <v>5.1616800000000005</v>
      </c>
      <c r="N78" s="64">
        <f>(Table8[[#This Row],[Adj Close]]-Table8[[#This Row],[Forecast 6 Period ]])</f>
        <v>1.6119999999999912E-2</v>
      </c>
      <c r="O78" s="64">
        <f>Table8[[#This Row],[Erorr 2]]^2</f>
        <v>2.5985439999999716E-4</v>
      </c>
      <c r="P78" s="64">
        <f>ABS(Table8[[#This Row],[Erorr 2]])</f>
        <v>1.6119999999999912E-2</v>
      </c>
      <c r="Q78" s="8">
        <f>Table8[[#This Row],[Abs Erorr 4]]/Table8[[#This Row],[Adj Close]]</f>
        <v>3.1132913592645355E-3</v>
      </c>
    </row>
    <row r="79" spans="6:17" x14ac:dyDescent="0.3">
      <c r="F79" s="108">
        <v>43579</v>
      </c>
      <c r="G79" s="109">
        <v>5.1688000000000001</v>
      </c>
      <c r="H79" s="64">
        <f t="shared" si="2"/>
        <v>5.1831399999999999</v>
      </c>
      <c r="I79" s="64">
        <f>(Table8[[#This Row],[Adj Close]]-Table8[[#This Row],[Forecast 3 Period]])</f>
        <v>-1.4339999999999797E-2</v>
      </c>
      <c r="J79" s="64">
        <f>Table8[[#This Row],[Erorr ]]^2</f>
        <v>2.0563559999999418E-4</v>
      </c>
      <c r="K79" s="64">
        <f>ABS(Table8[[#This Row],[Erorr ]])</f>
        <v>1.4339999999999797E-2</v>
      </c>
      <c r="L79" s="8">
        <f>Table8[[#This Row],[Abs Erorr ]]/Table8[[#This Row],[Adj Close]]</f>
        <v>2.77433833771858E-3</v>
      </c>
      <c r="M79" s="68">
        <f t="shared" si="3"/>
        <v>5.15991</v>
      </c>
      <c r="N79" s="64">
        <f>(Table8[[#This Row],[Adj Close]]-Table8[[#This Row],[Forecast 6 Period ]])</f>
        <v>8.8900000000000645E-3</v>
      </c>
      <c r="O79" s="64">
        <f>Table8[[#This Row],[Erorr 2]]^2</f>
        <v>7.9032100000001144E-5</v>
      </c>
      <c r="P79" s="64">
        <f>ABS(Table8[[#This Row],[Erorr 2]])</f>
        <v>8.8900000000000645E-3</v>
      </c>
      <c r="Q79" s="8">
        <f>Table8[[#This Row],[Abs Erorr 4]]/Table8[[#This Row],[Adj Close]]</f>
        <v>1.7199349945828943E-3</v>
      </c>
    </row>
    <row r="80" spans="6:17" x14ac:dyDescent="0.3">
      <c r="F80" s="108">
        <v>43580</v>
      </c>
      <c r="G80" s="109">
        <v>4.7313999999999998</v>
      </c>
      <c r="H80" s="64">
        <f t="shared" si="2"/>
        <v>5.1768700000000001</v>
      </c>
      <c r="I80" s="64">
        <f>(Table8[[#This Row],[Adj Close]]-Table8[[#This Row],[Forecast 3 Period]])</f>
        <v>-0.44547000000000025</v>
      </c>
      <c r="J80" s="64">
        <f>Table8[[#This Row],[Erorr ]]^2</f>
        <v>0.19844352090000023</v>
      </c>
      <c r="K80" s="64">
        <f>ABS(Table8[[#This Row],[Erorr ]])</f>
        <v>0.44547000000000025</v>
      </c>
      <c r="L80" s="8">
        <f>Table8[[#This Row],[Abs Erorr ]]/Table8[[#This Row],[Adj Close]]</f>
        <v>9.4151836665680402E-2</v>
      </c>
      <c r="M80" s="68">
        <f t="shared" si="3"/>
        <v>5.1706200000000013</v>
      </c>
      <c r="N80" s="64">
        <f>(Table8[[#This Row],[Adj Close]]-Table8[[#This Row],[Forecast 6 Period ]])</f>
        <v>-0.4392200000000015</v>
      </c>
      <c r="O80" s="64">
        <f>Table8[[#This Row],[Erorr 2]]^2</f>
        <v>0.19291420840000131</v>
      </c>
      <c r="P80" s="64">
        <f>ABS(Table8[[#This Row],[Erorr 2]])</f>
        <v>0.4392200000000015</v>
      </c>
      <c r="Q80" s="8">
        <f>Table8[[#This Row],[Abs Erorr 4]]/Table8[[#This Row],[Adj Close]]</f>
        <v>9.28308745825763E-2</v>
      </c>
    </row>
    <row r="81" spans="6:17" x14ac:dyDescent="0.3">
      <c r="F81" s="108">
        <v>43581</v>
      </c>
      <c r="G81" s="109">
        <v>4.7850000000000001</v>
      </c>
      <c r="H81" s="64">
        <f t="shared" si="2"/>
        <v>4.9965400000000004</v>
      </c>
      <c r="I81" s="64">
        <f>(Table8[[#This Row],[Adj Close]]-Table8[[#This Row],[Forecast 3 Period]])</f>
        <v>-0.21154000000000028</v>
      </c>
      <c r="J81" s="64">
        <f>Table8[[#This Row],[Erorr ]]^2</f>
        <v>4.4749171600000123E-2</v>
      </c>
      <c r="K81" s="64">
        <f>ABS(Table8[[#This Row],[Erorr ]])</f>
        <v>0.21154000000000028</v>
      </c>
      <c r="L81" s="8">
        <f>Table8[[#This Row],[Abs Erorr ]]/Table8[[#This Row],[Adj Close]]</f>
        <v>4.4208986415883028E-2</v>
      </c>
      <c r="M81" s="68">
        <f t="shared" si="3"/>
        <v>5.0911700000000009</v>
      </c>
      <c r="N81" s="64">
        <f>(Table8[[#This Row],[Adj Close]]-Table8[[#This Row],[Forecast 6 Period ]])</f>
        <v>-0.30617000000000072</v>
      </c>
      <c r="O81" s="64">
        <f>Table8[[#This Row],[Erorr 2]]^2</f>
        <v>9.3740068900000445E-2</v>
      </c>
      <c r="P81" s="64">
        <f>ABS(Table8[[#This Row],[Erorr 2]])</f>
        <v>0.30617000000000072</v>
      </c>
      <c r="Q81" s="8">
        <f>Table8[[#This Row],[Abs Erorr 4]]/Table8[[#This Row],[Adj Close]]</f>
        <v>6.398537095088834E-2</v>
      </c>
    </row>
    <row r="82" spans="6:17" x14ac:dyDescent="0.3">
      <c r="F82" s="108">
        <v>43584</v>
      </c>
      <c r="G82" s="109">
        <v>4.7492000000000001</v>
      </c>
      <c r="H82" s="64">
        <f t="shared" si="2"/>
        <v>4.8840599999999998</v>
      </c>
      <c r="I82" s="64">
        <f>(Table8[[#This Row],[Adj Close]]-Table8[[#This Row],[Forecast 3 Period]])</f>
        <v>-0.13485999999999976</v>
      </c>
      <c r="J82" s="64">
        <f>Table8[[#This Row],[Erorr ]]^2</f>
        <v>1.8187219599999936E-2</v>
      </c>
      <c r="K82" s="64">
        <f>ABS(Table8[[#This Row],[Erorr ]])</f>
        <v>0.13485999999999976</v>
      </c>
      <c r="L82" s="8">
        <f>Table8[[#This Row],[Abs Erorr ]]/Table8[[#This Row],[Adj Close]]</f>
        <v>2.8396361492461837E-2</v>
      </c>
      <c r="M82" s="68">
        <f t="shared" si="3"/>
        <v>5.0099400000000003</v>
      </c>
      <c r="N82" s="64">
        <f>(Table8[[#This Row],[Adj Close]]-Table8[[#This Row],[Forecast 6 Period ]])</f>
        <v>-0.26074000000000019</v>
      </c>
      <c r="O82" s="64">
        <f>Table8[[#This Row],[Erorr 2]]^2</f>
        <v>6.7985347600000107E-2</v>
      </c>
      <c r="P82" s="64">
        <f>ABS(Table8[[#This Row],[Erorr 2]])</f>
        <v>0.26074000000000019</v>
      </c>
      <c r="Q82" s="8">
        <f>Table8[[#This Row],[Abs Erorr 4]]/Table8[[#This Row],[Adj Close]]</f>
        <v>5.4901878211067165E-2</v>
      </c>
    </row>
    <row r="83" spans="6:17" x14ac:dyDescent="0.3">
      <c r="F83" s="108">
        <v>43585</v>
      </c>
      <c r="G83" s="109">
        <v>4.7134999999999998</v>
      </c>
      <c r="H83" s="64">
        <f t="shared" si="2"/>
        <v>4.7545999999999999</v>
      </c>
      <c r="I83" s="64">
        <f>(Table8[[#This Row],[Adj Close]]-Table8[[#This Row],[Forecast 3 Period]])</f>
        <v>-4.1100000000000136E-2</v>
      </c>
      <c r="J83" s="64">
        <f>Table8[[#This Row],[Erorr ]]^2</f>
        <v>1.6892100000000113E-3</v>
      </c>
      <c r="K83" s="64">
        <f>ABS(Table8[[#This Row],[Erorr ]])</f>
        <v>4.1100000000000136E-2</v>
      </c>
      <c r="L83" s="8">
        <f>Table8[[#This Row],[Abs Erorr ]]/Table8[[#This Row],[Adj Close]]</f>
        <v>8.7196350906969637E-3</v>
      </c>
      <c r="M83" s="68">
        <f t="shared" si="3"/>
        <v>4.92333</v>
      </c>
      <c r="N83" s="64">
        <f>(Table8[[#This Row],[Adj Close]]-Table8[[#This Row],[Forecast 6 Period ]])</f>
        <v>-0.20983000000000018</v>
      </c>
      <c r="O83" s="64">
        <f>Table8[[#This Row],[Erorr 2]]^2</f>
        <v>4.4028628900000075E-2</v>
      </c>
      <c r="P83" s="64">
        <f>ABS(Table8[[#This Row],[Erorr 2]])</f>
        <v>0.20983000000000018</v>
      </c>
      <c r="Q83" s="8">
        <f>Table8[[#This Row],[Abs Erorr 4]]/Table8[[#This Row],[Adj Close]]</f>
        <v>4.4516813408295365E-2</v>
      </c>
    </row>
    <row r="84" spans="6:17" x14ac:dyDescent="0.3">
      <c r="F84" s="108">
        <v>43586</v>
      </c>
      <c r="G84" s="109">
        <v>4.66</v>
      </c>
      <c r="H84" s="64">
        <f t="shared" si="2"/>
        <v>4.74566</v>
      </c>
      <c r="I84" s="64">
        <f>(Table8[[#This Row],[Adj Close]]-Table8[[#This Row],[Forecast 3 Period]])</f>
        <v>-8.5659999999999847E-2</v>
      </c>
      <c r="J84" s="64">
        <f>Table8[[#This Row],[Erorr ]]^2</f>
        <v>7.3376355999999737E-3</v>
      </c>
      <c r="K84" s="64">
        <f>ABS(Table8[[#This Row],[Erorr ]])</f>
        <v>8.5659999999999847E-2</v>
      </c>
      <c r="L84" s="8">
        <f>Table8[[#This Row],[Abs Erorr ]]/Table8[[#This Row],[Adj Close]]</f>
        <v>1.8381974248927006E-2</v>
      </c>
      <c r="M84" s="68">
        <f t="shared" si="3"/>
        <v>4.8304799999999997</v>
      </c>
      <c r="N84" s="64">
        <f>(Table8[[#This Row],[Adj Close]]-Table8[[#This Row],[Forecast 6 Period ]])</f>
        <v>-0.17047999999999952</v>
      </c>
      <c r="O84" s="64">
        <f>Table8[[#This Row],[Erorr 2]]^2</f>
        <v>2.9063430399999837E-2</v>
      </c>
      <c r="P84" s="64">
        <f>ABS(Table8[[#This Row],[Erorr 2]])</f>
        <v>0.17047999999999952</v>
      </c>
      <c r="Q84" s="8">
        <f>Table8[[#This Row],[Abs Erorr 4]]/Table8[[#This Row],[Adj Close]]</f>
        <v>3.6583690987124357E-2</v>
      </c>
    </row>
    <row r="85" spans="6:17" x14ac:dyDescent="0.3">
      <c r="F85" s="108">
        <v>43587</v>
      </c>
      <c r="G85" s="109">
        <v>4.6332000000000004</v>
      </c>
      <c r="H85" s="64">
        <f t="shared" si="2"/>
        <v>4.7028099999999995</v>
      </c>
      <c r="I85" s="64">
        <f>(Table8[[#This Row],[Adj Close]]-Table8[[#This Row],[Forecast 3 Period]])</f>
        <v>-6.9609999999999062E-2</v>
      </c>
      <c r="J85" s="64">
        <f>Table8[[#This Row],[Erorr ]]^2</f>
        <v>4.845552099999869E-3</v>
      </c>
      <c r="K85" s="64">
        <f>ABS(Table8[[#This Row],[Erorr ]])</f>
        <v>6.9609999999999062E-2</v>
      </c>
      <c r="L85" s="8">
        <f>Table8[[#This Row],[Abs Erorr ]]/Table8[[#This Row],[Adj Close]]</f>
        <v>1.5024173357506486E-2</v>
      </c>
      <c r="M85" s="68">
        <f t="shared" si="3"/>
        <v>4.7715599999999991</v>
      </c>
      <c r="N85" s="64">
        <f>(Table8[[#This Row],[Adj Close]]-Table8[[#This Row],[Forecast 6 Period ]])</f>
        <v>-0.13835999999999871</v>
      </c>
      <c r="O85" s="64">
        <f>Table8[[#This Row],[Erorr 2]]^2</f>
        <v>1.9143489599999643E-2</v>
      </c>
      <c r="P85" s="64">
        <f>ABS(Table8[[#This Row],[Erorr 2]])</f>
        <v>0.13835999999999871</v>
      </c>
      <c r="Q85" s="8">
        <f>Table8[[#This Row],[Abs Erorr 4]]/Table8[[#This Row],[Adj Close]]</f>
        <v>2.986272986272958E-2</v>
      </c>
    </row>
    <row r="86" spans="6:17" x14ac:dyDescent="0.3">
      <c r="F86" s="108">
        <v>43588</v>
      </c>
      <c r="G86" s="109">
        <v>4.6242999999999999</v>
      </c>
      <c r="H86" s="64">
        <f t="shared" si="2"/>
        <v>4.66533</v>
      </c>
      <c r="I86" s="64">
        <f>(Table8[[#This Row],[Adj Close]]-Table8[[#This Row],[Forecast 3 Period]])</f>
        <v>-4.1030000000000122E-2</v>
      </c>
      <c r="J86" s="64">
        <f>Table8[[#This Row],[Erorr ]]^2</f>
        <v>1.68346090000001E-3</v>
      </c>
      <c r="K86" s="64">
        <f>ABS(Table8[[#This Row],[Erorr ]])</f>
        <v>4.1030000000000122E-2</v>
      </c>
      <c r="L86" s="8">
        <f>Table8[[#This Row],[Abs Erorr ]]/Table8[[#This Row],[Adj Close]]</f>
        <v>8.8726942456155786E-3</v>
      </c>
      <c r="M86" s="68">
        <f t="shared" si="3"/>
        <v>4.70282</v>
      </c>
      <c r="N86" s="64">
        <f>(Table8[[#This Row],[Adj Close]]-Table8[[#This Row],[Forecast 6 Period ]])</f>
        <v>-7.8520000000000145E-2</v>
      </c>
      <c r="O86" s="64">
        <f>Table8[[#This Row],[Erorr 2]]^2</f>
        <v>6.1653904000000224E-3</v>
      </c>
      <c r="P86" s="64">
        <f>ABS(Table8[[#This Row],[Erorr 2]])</f>
        <v>7.8520000000000145E-2</v>
      </c>
      <c r="Q86" s="8">
        <f>Table8[[#This Row],[Abs Erorr 4]]/Table8[[#This Row],[Adj Close]]</f>
        <v>1.6979867223147319E-2</v>
      </c>
    </row>
    <row r="87" spans="6:17" x14ac:dyDescent="0.3">
      <c r="F87" s="108">
        <v>43591</v>
      </c>
      <c r="G87" s="109">
        <v>4.5885999999999996</v>
      </c>
      <c r="H87" s="64">
        <f t="shared" si="2"/>
        <v>4.6376799999999996</v>
      </c>
      <c r="I87" s="64">
        <f>(Table8[[#This Row],[Adj Close]]-Table8[[#This Row],[Forecast 3 Period]])</f>
        <v>-4.9080000000000013E-2</v>
      </c>
      <c r="J87" s="64">
        <f>Table8[[#This Row],[Erorr ]]^2</f>
        <v>2.4088464000000011E-3</v>
      </c>
      <c r="K87" s="64">
        <f>ABS(Table8[[#This Row],[Erorr ]])</f>
        <v>4.9080000000000013E-2</v>
      </c>
      <c r="L87" s="8">
        <f>Table8[[#This Row],[Abs Erorr ]]/Table8[[#This Row],[Adj Close]]</f>
        <v>1.0696072876258558E-2</v>
      </c>
      <c r="M87" s="68">
        <f t="shared" si="3"/>
        <v>4.6796199999999999</v>
      </c>
      <c r="N87" s="64">
        <f>(Table8[[#This Row],[Adj Close]]-Table8[[#This Row],[Forecast 6 Period ]])</f>
        <v>-9.1020000000000323E-2</v>
      </c>
      <c r="O87" s="64">
        <f>Table8[[#This Row],[Erorr 2]]^2</f>
        <v>8.2846404000000585E-3</v>
      </c>
      <c r="P87" s="64">
        <f>ABS(Table8[[#This Row],[Erorr 2]])</f>
        <v>9.1020000000000323E-2</v>
      </c>
      <c r="Q87" s="8">
        <f>Table8[[#This Row],[Abs Erorr 4]]/Table8[[#This Row],[Adj Close]]</f>
        <v>1.9836115590812085E-2</v>
      </c>
    </row>
    <row r="88" spans="6:17" x14ac:dyDescent="0.3">
      <c r="F88" s="108">
        <v>43592</v>
      </c>
      <c r="G88" s="109">
        <v>4.4992999999999999</v>
      </c>
      <c r="H88" s="64">
        <f t="shared" si="2"/>
        <v>4.6126899999999997</v>
      </c>
      <c r="I88" s="64">
        <f>(Table8[[#This Row],[Adj Close]]-Table8[[#This Row],[Forecast 3 Period]])</f>
        <v>-0.11338999999999988</v>
      </c>
      <c r="J88" s="64">
        <f>Table8[[#This Row],[Erorr ]]^2</f>
        <v>1.2857292099999973E-2</v>
      </c>
      <c r="K88" s="64">
        <f>ABS(Table8[[#This Row],[Erorr ]])</f>
        <v>0.11338999999999988</v>
      </c>
      <c r="L88" s="8">
        <f>Table8[[#This Row],[Abs Erorr ]]/Table8[[#This Row],[Adj Close]]</f>
        <v>2.5201698041917606E-2</v>
      </c>
      <c r="M88" s="68">
        <f t="shared" si="3"/>
        <v>4.6474899999999995</v>
      </c>
      <c r="N88" s="64">
        <f>(Table8[[#This Row],[Adj Close]]-Table8[[#This Row],[Forecast 6 Period ]])</f>
        <v>-0.1481899999999996</v>
      </c>
      <c r="O88" s="64">
        <f>Table8[[#This Row],[Erorr 2]]^2</f>
        <v>2.1960276099999881E-2</v>
      </c>
      <c r="P88" s="64">
        <f>ABS(Table8[[#This Row],[Erorr 2]])</f>
        <v>0.1481899999999996</v>
      </c>
      <c r="Q88" s="8">
        <f>Table8[[#This Row],[Abs Erorr 4]]/Table8[[#This Row],[Adj Close]]</f>
        <v>3.2936234525370527E-2</v>
      </c>
    </row>
    <row r="89" spans="6:17" x14ac:dyDescent="0.3">
      <c r="F89" s="108">
        <v>43593</v>
      </c>
      <c r="G89" s="109">
        <v>4.4457000000000004</v>
      </c>
      <c r="H89" s="64">
        <f t="shared" si="2"/>
        <v>4.5635899999999996</v>
      </c>
      <c r="I89" s="64">
        <f>(Table8[[#This Row],[Adj Close]]-Table8[[#This Row],[Forecast 3 Period]])</f>
        <v>-0.11788999999999916</v>
      </c>
      <c r="J89" s="64">
        <f>Table8[[#This Row],[Erorr ]]^2</f>
        <v>1.3898052099999803E-2</v>
      </c>
      <c r="K89" s="64">
        <f>ABS(Table8[[#This Row],[Erorr ]])</f>
        <v>0.11788999999999916</v>
      </c>
      <c r="L89" s="8">
        <f>Table8[[#This Row],[Abs Erorr ]]/Table8[[#This Row],[Adj Close]]</f>
        <v>2.6517758733157693E-2</v>
      </c>
      <c r="M89" s="68">
        <f t="shared" si="3"/>
        <v>4.6064300000000005</v>
      </c>
      <c r="N89" s="64">
        <f>(Table8[[#This Row],[Adj Close]]-Table8[[#This Row],[Forecast 6 Period ]])</f>
        <v>-0.16073000000000004</v>
      </c>
      <c r="O89" s="64">
        <f>Table8[[#This Row],[Erorr 2]]^2</f>
        <v>2.5834132900000011E-2</v>
      </c>
      <c r="P89" s="64">
        <f>ABS(Table8[[#This Row],[Erorr 2]])</f>
        <v>0.16073000000000004</v>
      </c>
      <c r="Q89" s="8">
        <f>Table8[[#This Row],[Abs Erorr 4]]/Table8[[#This Row],[Adj Close]]</f>
        <v>3.6154036484693078E-2</v>
      </c>
    </row>
    <row r="90" spans="6:17" x14ac:dyDescent="0.3">
      <c r="F90" s="108">
        <v>43594</v>
      </c>
      <c r="G90" s="109">
        <v>4.4188999999999998</v>
      </c>
      <c r="H90" s="64">
        <f t="shared" si="2"/>
        <v>4.5046499999999998</v>
      </c>
      <c r="I90" s="64">
        <f>(Table8[[#This Row],[Adj Close]]-Table8[[#This Row],[Forecast 3 Period]])</f>
        <v>-8.5749999999999993E-2</v>
      </c>
      <c r="J90" s="64">
        <f>Table8[[#This Row],[Erorr ]]^2</f>
        <v>7.3530624999999985E-3</v>
      </c>
      <c r="K90" s="64">
        <f>ABS(Table8[[#This Row],[Erorr ]])</f>
        <v>8.5749999999999993E-2</v>
      </c>
      <c r="L90" s="8">
        <f>Table8[[#This Row],[Abs Erorr ]]/Table8[[#This Row],[Adj Close]]</f>
        <v>1.940528185747584E-2</v>
      </c>
      <c r="M90" s="68">
        <f t="shared" si="3"/>
        <v>4.5609000000000011</v>
      </c>
      <c r="N90" s="64">
        <f>(Table8[[#This Row],[Adj Close]]-Table8[[#This Row],[Forecast 6 Period ]])</f>
        <v>-0.14200000000000124</v>
      </c>
      <c r="O90" s="64">
        <f>Table8[[#This Row],[Erorr 2]]^2</f>
        <v>2.0164000000000352E-2</v>
      </c>
      <c r="P90" s="64">
        <f>ABS(Table8[[#This Row],[Erorr 2]])</f>
        <v>0.14200000000000124</v>
      </c>
      <c r="Q90" s="8">
        <f>Table8[[#This Row],[Abs Erorr 4]]/Table8[[#This Row],[Adj Close]]</f>
        <v>3.2134694154654156E-2</v>
      </c>
    </row>
    <row r="91" spans="6:17" x14ac:dyDescent="0.3">
      <c r="F91" s="108">
        <v>43595</v>
      </c>
      <c r="G91" s="109">
        <v>4.4010999999999996</v>
      </c>
      <c r="H91" s="64">
        <f t="shared" si="2"/>
        <v>4.45106</v>
      </c>
      <c r="I91" s="64">
        <f>(Table8[[#This Row],[Adj Close]]-Table8[[#This Row],[Forecast 3 Period]])</f>
        <v>-4.9960000000000448E-2</v>
      </c>
      <c r="J91" s="64">
        <f>Table8[[#This Row],[Erorr ]]^2</f>
        <v>2.4960016000000447E-3</v>
      </c>
      <c r="K91" s="64">
        <f>ABS(Table8[[#This Row],[Erorr ]])</f>
        <v>4.9960000000000448E-2</v>
      </c>
      <c r="L91" s="8">
        <f>Table8[[#This Row],[Abs Erorr ]]/Table8[[#This Row],[Adj Close]]</f>
        <v>1.1351707527663641E-2</v>
      </c>
      <c r="M91" s="68">
        <f t="shared" si="3"/>
        <v>4.5162500000000003</v>
      </c>
      <c r="N91" s="64">
        <f>(Table8[[#This Row],[Adj Close]]-Table8[[#This Row],[Forecast 6 Period ]])</f>
        <v>-0.11515000000000075</v>
      </c>
      <c r="O91" s="64">
        <f>Table8[[#This Row],[Erorr 2]]^2</f>
        <v>1.3259522500000172E-2</v>
      </c>
      <c r="P91" s="64">
        <f>ABS(Table8[[#This Row],[Erorr 2]])</f>
        <v>0.11515000000000075</v>
      </c>
      <c r="Q91" s="8">
        <f>Table8[[#This Row],[Abs Erorr 4]]/Table8[[#This Row],[Adj Close]]</f>
        <v>2.6163913567062953E-2</v>
      </c>
    </row>
    <row r="92" spans="6:17" x14ac:dyDescent="0.3">
      <c r="F92" s="108">
        <v>43598</v>
      </c>
      <c r="G92" s="109">
        <v>4.3029000000000002</v>
      </c>
      <c r="H92" s="64">
        <f t="shared" si="2"/>
        <v>4.4198199999999996</v>
      </c>
      <c r="I92" s="64">
        <f>(Table8[[#This Row],[Adj Close]]-Table8[[#This Row],[Forecast 3 Period]])</f>
        <v>-0.11691999999999947</v>
      </c>
      <c r="J92" s="64">
        <f>Table8[[#This Row],[Erorr ]]^2</f>
        <v>1.3670286399999875E-2</v>
      </c>
      <c r="K92" s="64">
        <f>ABS(Table8[[#This Row],[Erorr ]])</f>
        <v>0.11691999999999947</v>
      </c>
      <c r="L92" s="8">
        <f>Table8[[#This Row],[Abs Erorr ]]/Table8[[#This Row],[Adj Close]]</f>
        <v>2.7172372121127487E-2</v>
      </c>
      <c r="M92" s="68">
        <f t="shared" si="3"/>
        <v>4.4742899999999999</v>
      </c>
      <c r="N92" s="64">
        <f>(Table8[[#This Row],[Adj Close]]-Table8[[#This Row],[Forecast 6 Period ]])</f>
        <v>-0.17138999999999971</v>
      </c>
      <c r="O92" s="64">
        <f>Table8[[#This Row],[Erorr 2]]^2</f>
        <v>2.9374532099999899E-2</v>
      </c>
      <c r="P92" s="64">
        <f>ABS(Table8[[#This Row],[Erorr 2]])</f>
        <v>0.17138999999999971</v>
      </c>
      <c r="Q92" s="8">
        <f>Table8[[#This Row],[Abs Erorr 4]]/Table8[[#This Row],[Adj Close]]</f>
        <v>3.9831276580910478E-2</v>
      </c>
    </row>
    <row r="93" spans="6:17" x14ac:dyDescent="0.3">
      <c r="F93" s="108">
        <v>43599</v>
      </c>
      <c r="G93" s="109">
        <v>4.2583000000000002</v>
      </c>
      <c r="H93" s="64">
        <f t="shared" si="2"/>
        <v>4.3671600000000002</v>
      </c>
      <c r="I93" s="64">
        <f>(Table8[[#This Row],[Adj Close]]-Table8[[#This Row],[Forecast 3 Period]])</f>
        <v>-0.10885999999999996</v>
      </c>
      <c r="J93" s="64">
        <f>Table8[[#This Row],[Erorr ]]^2</f>
        <v>1.1850499599999991E-2</v>
      </c>
      <c r="K93" s="64">
        <f>ABS(Table8[[#This Row],[Erorr ]])</f>
        <v>0.10885999999999996</v>
      </c>
      <c r="L93" s="8">
        <f>Table8[[#This Row],[Abs Erorr ]]/Table8[[#This Row],[Adj Close]]</f>
        <v>2.5564192283305535E-2</v>
      </c>
      <c r="M93" s="68">
        <f t="shared" si="3"/>
        <v>4.4225099999999999</v>
      </c>
      <c r="N93" s="64">
        <f>(Table8[[#This Row],[Adj Close]]-Table8[[#This Row],[Forecast 6 Period ]])</f>
        <v>-0.16420999999999975</v>
      </c>
      <c r="O93" s="64">
        <f>Table8[[#This Row],[Erorr 2]]^2</f>
        <v>2.6964924099999916E-2</v>
      </c>
      <c r="P93" s="64">
        <f>ABS(Table8[[#This Row],[Erorr 2]])</f>
        <v>0.16420999999999975</v>
      </c>
      <c r="Q93" s="8">
        <f>Table8[[#This Row],[Abs Erorr 4]]/Table8[[#This Row],[Adj Close]]</f>
        <v>3.8562337082873384E-2</v>
      </c>
    </row>
    <row r="94" spans="6:17" x14ac:dyDescent="0.3">
      <c r="F94" s="108">
        <v>43600</v>
      </c>
      <c r="G94" s="109">
        <v>4.2583000000000002</v>
      </c>
      <c r="H94" s="64">
        <f t="shared" si="2"/>
        <v>4.3145199999999999</v>
      </c>
      <c r="I94" s="64">
        <f>(Table8[[#This Row],[Adj Close]]-Table8[[#This Row],[Forecast 3 Period]])</f>
        <v>-5.6219999999999715E-2</v>
      </c>
      <c r="J94" s="64">
        <f>Table8[[#This Row],[Erorr ]]^2</f>
        <v>3.1606883999999681E-3</v>
      </c>
      <c r="K94" s="64">
        <f>ABS(Table8[[#This Row],[Erorr ]])</f>
        <v>5.6219999999999715E-2</v>
      </c>
      <c r="L94" s="8">
        <f>Table8[[#This Row],[Abs Erorr ]]/Table8[[#This Row],[Adj Close]]</f>
        <v>1.3202451682596273E-2</v>
      </c>
      <c r="M94" s="68">
        <f t="shared" si="3"/>
        <v>4.3707399999999996</v>
      </c>
      <c r="N94" s="64">
        <f>(Table8[[#This Row],[Adj Close]]-Table8[[#This Row],[Forecast 6 Period ]])</f>
        <v>-0.11243999999999943</v>
      </c>
      <c r="O94" s="64">
        <f>Table8[[#This Row],[Erorr 2]]^2</f>
        <v>1.2642753599999872E-2</v>
      </c>
      <c r="P94" s="64">
        <f>ABS(Table8[[#This Row],[Erorr 2]])</f>
        <v>0.11243999999999943</v>
      </c>
      <c r="Q94" s="8">
        <f>Table8[[#This Row],[Abs Erorr 4]]/Table8[[#This Row],[Adj Close]]</f>
        <v>2.6404903365192547E-2</v>
      </c>
    </row>
    <row r="95" spans="6:17" x14ac:dyDescent="0.3">
      <c r="F95" s="108">
        <v>43601</v>
      </c>
      <c r="G95" s="109">
        <v>4.4279000000000002</v>
      </c>
      <c r="H95" s="64">
        <f t="shared" si="2"/>
        <v>4.2716799999999999</v>
      </c>
      <c r="I95" s="64">
        <f>(Table8[[#This Row],[Adj Close]]-Table8[[#This Row],[Forecast 3 Period]])</f>
        <v>0.15622000000000025</v>
      </c>
      <c r="J95" s="64">
        <f>Table8[[#This Row],[Erorr ]]^2</f>
        <v>2.4404688400000079E-2</v>
      </c>
      <c r="K95" s="64">
        <f>ABS(Table8[[#This Row],[Erorr ]])</f>
        <v>0.15622000000000025</v>
      </c>
      <c r="L95" s="8">
        <f>Table8[[#This Row],[Abs Erorr ]]/Table8[[#This Row],[Adj Close]]</f>
        <v>3.5280832900472063E-2</v>
      </c>
      <c r="M95" s="68">
        <f t="shared" si="3"/>
        <v>4.3305800000000003</v>
      </c>
      <c r="N95" s="64">
        <f>(Table8[[#This Row],[Adj Close]]-Table8[[#This Row],[Forecast 6 Period ]])</f>
        <v>9.7319999999999851E-2</v>
      </c>
      <c r="O95" s="64">
        <f>Table8[[#This Row],[Erorr 2]]^2</f>
        <v>9.4711823999999705E-3</v>
      </c>
      <c r="P95" s="64">
        <f>ABS(Table8[[#This Row],[Erorr 2]])</f>
        <v>9.7319999999999851E-2</v>
      </c>
      <c r="Q95" s="8">
        <f>Table8[[#This Row],[Abs Erorr 4]]/Table8[[#This Row],[Adj Close]]</f>
        <v>2.1978816143092626E-2</v>
      </c>
    </row>
    <row r="96" spans="6:17" x14ac:dyDescent="0.3">
      <c r="F96" s="108">
        <v>43602</v>
      </c>
      <c r="G96" s="109">
        <v>4.41</v>
      </c>
      <c r="H96" s="64">
        <f t="shared" si="2"/>
        <v>4.3261400000000005</v>
      </c>
      <c r="I96" s="64">
        <f>(Table8[[#This Row],[Adj Close]]-Table8[[#This Row],[Forecast 3 Period]])</f>
        <v>8.3859999999999602E-2</v>
      </c>
      <c r="J96" s="64">
        <f>Table8[[#This Row],[Erorr ]]^2</f>
        <v>7.0324995999999328E-3</v>
      </c>
      <c r="K96" s="64">
        <f>ABS(Table8[[#This Row],[Erorr ]])</f>
        <v>8.3859999999999602E-2</v>
      </c>
      <c r="L96" s="8">
        <f>Table8[[#This Row],[Abs Erorr ]]/Table8[[#This Row],[Adj Close]]</f>
        <v>1.9015873015872924E-2</v>
      </c>
      <c r="M96" s="68">
        <f t="shared" si="3"/>
        <v>4.33148</v>
      </c>
      <c r="N96" s="64">
        <f>(Table8[[#This Row],[Adj Close]]-Table8[[#This Row],[Forecast 6 Period ]])</f>
        <v>7.8520000000000145E-2</v>
      </c>
      <c r="O96" s="64">
        <f>Table8[[#This Row],[Erorr 2]]^2</f>
        <v>6.1653904000000224E-3</v>
      </c>
      <c r="P96" s="64">
        <f>ABS(Table8[[#This Row],[Erorr 2]])</f>
        <v>7.8520000000000145E-2</v>
      </c>
      <c r="Q96" s="8">
        <f>Table8[[#This Row],[Abs Erorr 4]]/Table8[[#This Row],[Adj Close]]</f>
        <v>1.7804988662131552E-2</v>
      </c>
    </row>
    <row r="97" spans="6:17" x14ac:dyDescent="0.3">
      <c r="F97" s="108">
        <v>43605</v>
      </c>
      <c r="G97" s="109">
        <v>4.5350000000000001</v>
      </c>
      <c r="H97" s="64">
        <f t="shared" si="2"/>
        <v>4.3698600000000001</v>
      </c>
      <c r="I97" s="64">
        <f>(Table8[[#This Row],[Adj Close]]-Table8[[#This Row],[Forecast 3 Period]])</f>
        <v>0.16514000000000006</v>
      </c>
      <c r="J97" s="64">
        <f>Table8[[#This Row],[Erorr ]]^2</f>
        <v>2.7271219600000021E-2</v>
      </c>
      <c r="K97" s="64">
        <f>ABS(Table8[[#This Row],[Erorr ]])</f>
        <v>0.16514000000000006</v>
      </c>
      <c r="L97" s="8">
        <f>Table8[[#This Row],[Abs Erorr ]]/Table8[[#This Row],[Adj Close]]</f>
        <v>3.6414553472987887E-2</v>
      </c>
      <c r="M97" s="68">
        <f t="shared" si="3"/>
        <v>4.3413000000000004</v>
      </c>
      <c r="N97" s="64">
        <f>(Table8[[#This Row],[Adj Close]]-Table8[[#This Row],[Forecast 6 Period ]])</f>
        <v>0.19369999999999976</v>
      </c>
      <c r="O97" s="64">
        <f>Table8[[#This Row],[Erorr 2]]^2</f>
        <v>3.7519689999999904E-2</v>
      </c>
      <c r="P97" s="64">
        <f>ABS(Table8[[#This Row],[Erorr 2]])</f>
        <v>0.19369999999999976</v>
      </c>
      <c r="Q97" s="8">
        <f>Table8[[#This Row],[Abs Erorr 4]]/Table8[[#This Row],[Adj Close]]</f>
        <v>4.2712238147739751E-2</v>
      </c>
    </row>
    <row r="98" spans="6:17" x14ac:dyDescent="0.3">
      <c r="F98" s="108">
        <v>43606</v>
      </c>
      <c r="G98" s="109">
        <v>4.5528000000000004</v>
      </c>
      <c r="H98" s="64">
        <f t="shared" si="2"/>
        <v>4.4653700000000001</v>
      </c>
      <c r="I98" s="64">
        <f>(Table8[[#This Row],[Adj Close]]-Table8[[#This Row],[Forecast 3 Period]])</f>
        <v>8.7430000000000341E-2</v>
      </c>
      <c r="J98" s="64">
        <f>Table8[[#This Row],[Erorr ]]^2</f>
        <v>7.64400490000006E-3</v>
      </c>
      <c r="K98" s="64">
        <f>ABS(Table8[[#This Row],[Erorr ]])</f>
        <v>8.7430000000000341E-2</v>
      </c>
      <c r="L98" s="8">
        <f>Table8[[#This Row],[Abs Erorr ]]/Table8[[#This Row],[Adj Close]]</f>
        <v>1.920356703567043E-2</v>
      </c>
      <c r="M98" s="68">
        <f t="shared" si="3"/>
        <v>4.3823600000000003</v>
      </c>
      <c r="N98" s="64">
        <f>(Table8[[#This Row],[Adj Close]]-Table8[[#This Row],[Forecast 6 Period ]])</f>
        <v>0.17044000000000015</v>
      </c>
      <c r="O98" s="64">
        <f>Table8[[#This Row],[Erorr 2]]^2</f>
        <v>2.904979360000005E-2</v>
      </c>
      <c r="P98" s="64">
        <f>ABS(Table8[[#This Row],[Erorr 2]])</f>
        <v>0.17044000000000015</v>
      </c>
      <c r="Q98" s="8">
        <f>Table8[[#This Row],[Abs Erorr 4]]/Table8[[#This Row],[Adj Close]]</f>
        <v>3.7436302934457946E-2</v>
      </c>
    </row>
    <row r="99" spans="6:17" x14ac:dyDescent="0.3">
      <c r="F99" s="108">
        <v>43607</v>
      </c>
      <c r="G99" s="109">
        <v>4.6304999999999996</v>
      </c>
      <c r="H99" s="64">
        <f t="shared" si="2"/>
        <v>4.504620000000001</v>
      </c>
      <c r="I99" s="64">
        <f>(Table8[[#This Row],[Adj Close]]-Table8[[#This Row],[Forecast 3 Period]])</f>
        <v>0.12587999999999866</v>
      </c>
      <c r="J99" s="64">
        <f>Table8[[#This Row],[Erorr ]]^2</f>
        <v>1.5845774399999662E-2</v>
      </c>
      <c r="K99" s="64">
        <f>ABS(Table8[[#This Row],[Erorr ]])</f>
        <v>0.12587999999999866</v>
      </c>
      <c r="L99" s="8">
        <f>Table8[[#This Row],[Abs Erorr ]]/Table8[[#This Row],[Adj Close]]</f>
        <v>2.7184969225785265E-2</v>
      </c>
      <c r="M99" s="68">
        <f t="shared" si="3"/>
        <v>4.4368000000000007</v>
      </c>
      <c r="N99" s="64">
        <f>(Table8[[#This Row],[Adj Close]]-Table8[[#This Row],[Forecast 6 Period ]])</f>
        <v>0.19369999999999887</v>
      </c>
      <c r="O99" s="64">
        <f>Table8[[#This Row],[Erorr 2]]^2</f>
        <v>3.7519689999999564E-2</v>
      </c>
      <c r="P99" s="64">
        <f>ABS(Table8[[#This Row],[Erorr 2]])</f>
        <v>0.19369999999999887</v>
      </c>
      <c r="Q99" s="8">
        <f>Table8[[#This Row],[Abs Erorr 4]]/Table8[[#This Row],[Adj Close]]</f>
        <v>4.1831335708886488E-2</v>
      </c>
    </row>
    <row r="100" spans="6:17" x14ac:dyDescent="0.3">
      <c r="F100" s="108">
        <v>43608</v>
      </c>
      <c r="G100" s="109">
        <v>4.4861000000000004</v>
      </c>
      <c r="H100" s="64">
        <f t="shared" si="2"/>
        <v>4.5785400000000003</v>
      </c>
      <c r="I100" s="64">
        <f>(Table8[[#This Row],[Adj Close]]-Table8[[#This Row],[Forecast 3 Period]])</f>
        <v>-9.2439999999999856E-2</v>
      </c>
      <c r="J100" s="64">
        <f>Table8[[#This Row],[Erorr ]]^2</f>
        <v>8.5451535999999731E-3</v>
      </c>
      <c r="K100" s="64">
        <f>ABS(Table8[[#This Row],[Erorr ]])</f>
        <v>9.2439999999999856E-2</v>
      </c>
      <c r="L100" s="8">
        <f>Table8[[#This Row],[Abs Erorr ]]/Table8[[#This Row],[Adj Close]]</f>
        <v>2.0605871469650663E-2</v>
      </c>
      <c r="M100" s="68">
        <f t="shared" si="3"/>
        <v>4.4942800000000007</v>
      </c>
      <c r="N100" s="64">
        <f>(Table8[[#This Row],[Adj Close]]-Table8[[#This Row],[Forecast 6 Period ]])</f>
        <v>-8.1800000000002981E-3</v>
      </c>
      <c r="O100" s="64">
        <f>Table8[[#This Row],[Erorr 2]]^2</f>
        <v>6.6912400000004879E-5</v>
      </c>
      <c r="P100" s="64">
        <f>ABS(Table8[[#This Row],[Erorr 2]])</f>
        <v>8.1800000000002981E-3</v>
      </c>
      <c r="Q100" s="8">
        <f>Table8[[#This Row],[Abs Erorr 4]]/Table8[[#This Row],[Adj Close]]</f>
        <v>1.8234100889414631E-3</v>
      </c>
    </row>
    <row r="101" spans="6:17" x14ac:dyDescent="0.3">
      <c r="F101" s="108">
        <v>43609</v>
      </c>
      <c r="G101" s="109">
        <v>4.6214000000000004</v>
      </c>
      <c r="H101" s="64">
        <f t="shared" si="2"/>
        <v>4.5494300000000001</v>
      </c>
      <c r="I101" s="64">
        <f>(Table8[[#This Row],[Adj Close]]-Table8[[#This Row],[Forecast 3 Period]])</f>
        <v>7.1970000000000312E-2</v>
      </c>
      <c r="J101" s="64">
        <f>Table8[[#This Row],[Erorr ]]^2</f>
        <v>5.1796809000000449E-3</v>
      </c>
      <c r="K101" s="64">
        <f>ABS(Table8[[#This Row],[Erorr ]])</f>
        <v>7.1970000000000312E-2</v>
      </c>
      <c r="L101" s="8">
        <f>Table8[[#This Row],[Abs Erorr ]]/Table8[[#This Row],[Adj Close]]</f>
        <v>1.5573202925520471E-2</v>
      </c>
      <c r="M101" s="68">
        <f t="shared" si="3"/>
        <v>4.5246700000000004</v>
      </c>
      <c r="N101" s="64">
        <f>(Table8[[#This Row],[Adj Close]]-Table8[[#This Row],[Forecast 6 Period ]])</f>
        <v>9.6729999999999983E-2</v>
      </c>
      <c r="O101" s="64">
        <f>Table8[[#This Row],[Erorr 2]]^2</f>
        <v>9.3566928999999962E-3</v>
      </c>
      <c r="P101" s="64">
        <f>ABS(Table8[[#This Row],[Erorr 2]])</f>
        <v>9.6729999999999983E-2</v>
      </c>
      <c r="Q101" s="8">
        <f>Table8[[#This Row],[Abs Erorr 4]]/Table8[[#This Row],[Adj Close]]</f>
        <v>2.0930886744276622E-2</v>
      </c>
    </row>
    <row r="102" spans="6:17" x14ac:dyDescent="0.3">
      <c r="F102" s="108">
        <v>43613</v>
      </c>
      <c r="G102" s="109">
        <v>4.5221999999999998</v>
      </c>
      <c r="H102" s="64">
        <f t="shared" si="2"/>
        <v>4.5835400000000002</v>
      </c>
      <c r="I102" s="64">
        <f>(Table8[[#This Row],[Adj Close]]-Table8[[#This Row],[Forecast 3 Period]])</f>
        <v>-6.1340000000000394E-2</v>
      </c>
      <c r="J102" s="64">
        <f>Table8[[#This Row],[Erorr ]]^2</f>
        <v>3.7625956000000484E-3</v>
      </c>
      <c r="K102" s="64">
        <f>ABS(Table8[[#This Row],[Erorr ]])</f>
        <v>6.1340000000000394E-2</v>
      </c>
      <c r="L102" s="8">
        <f>Table8[[#This Row],[Abs Erorr ]]/Table8[[#This Row],[Adj Close]]</f>
        <v>1.356419441864588E-2</v>
      </c>
      <c r="M102" s="68">
        <f t="shared" si="3"/>
        <v>4.5526600000000004</v>
      </c>
      <c r="N102" s="64">
        <f>(Table8[[#This Row],[Adj Close]]-Table8[[#This Row],[Forecast 6 Period ]])</f>
        <v>-3.0460000000000598E-2</v>
      </c>
      <c r="O102" s="64">
        <f>Table8[[#This Row],[Erorr 2]]^2</f>
        <v>9.2781160000003637E-4</v>
      </c>
      <c r="P102" s="64">
        <f>ABS(Table8[[#This Row],[Erorr 2]])</f>
        <v>3.0460000000000598E-2</v>
      </c>
      <c r="Q102" s="8">
        <f>Table8[[#This Row],[Abs Erorr 4]]/Table8[[#This Row],[Adj Close]]</f>
        <v>6.7356596346912117E-3</v>
      </c>
    </row>
    <row r="103" spans="6:17" x14ac:dyDescent="0.3">
      <c r="F103" s="108">
        <v>43614</v>
      </c>
      <c r="G103" s="109">
        <v>4.5491999999999999</v>
      </c>
      <c r="H103" s="64">
        <f t="shared" si="2"/>
        <v>4.5411299999999999</v>
      </c>
      <c r="I103" s="64">
        <f>(Table8[[#This Row],[Adj Close]]-Table8[[#This Row],[Forecast 3 Period]])</f>
        <v>8.0700000000000216E-3</v>
      </c>
      <c r="J103" s="64">
        <f>Table8[[#This Row],[Erorr ]]^2</f>
        <v>6.5124900000000343E-5</v>
      </c>
      <c r="K103" s="64">
        <f>ABS(Table8[[#This Row],[Erorr ]])</f>
        <v>8.0700000000000216E-3</v>
      </c>
      <c r="L103" s="8">
        <f>Table8[[#This Row],[Abs Erorr ]]/Table8[[#This Row],[Adj Close]]</f>
        <v>1.7739382748615188E-3</v>
      </c>
      <c r="M103" s="68">
        <f t="shared" si="3"/>
        <v>4.5608200000000005</v>
      </c>
      <c r="N103" s="64">
        <f>(Table8[[#This Row],[Adj Close]]-Table8[[#This Row],[Forecast 6 Period ]])</f>
        <v>-1.162000000000063E-2</v>
      </c>
      <c r="O103" s="64">
        <f>Table8[[#This Row],[Erorr 2]]^2</f>
        <v>1.3502440000001464E-4</v>
      </c>
      <c r="P103" s="64">
        <f>ABS(Table8[[#This Row],[Erorr 2]])</f>
        <v>1.162000000000063E-2</v>
      </c>
      <c r="Q103" s="8">
        <f>Table8[[#This Row],[Abs Erorr 4]]/Table8[[#This Row],[Adj Close]]</f>
        <v>2.5542952607053174E-3</v>
      </c>
    </row>
    <row r="104" spans="6:17" x14ac:dyDescent="0.3">
      <c r="F104" s="108">
        <v>43615</v>
      </c>
      <c r="G104" s="109">
        <v>4.5944000000000003</v>
      </c>
      <c r="H104" s="64">
        <f t="shared" si="2"/>
        <v>4.5627599999999999</v>
      </c>
      <c r="I104" s="64">
        <f>(Table8[[#This Row],[Adj Close]]-Table8[[#This Row],[Forecast 3 Period]])</f>
        <v>3.1640000000000335E-2</v>
      </c>
      <c r="J104" s="64">
        <f>Table8[[#This Row],[Erorr ]]^2</f>
        <v>1.0010896000000212E-3</v>
      </c>
      <c r="K104" s="64">
        <f>ABS(Table8[[#This Row],[Erorr ]])</f>
        <v>3.1640000000000335E-2</v>
      </c>
      <c r="L104" s="8">
        <f>Table8[[#This Row],[Abs Erorr ]]/Table8[[#This Row],[Adj Close]]</f>
        <v>6.886644610830649E-3</v>
      </c>
      <c r="M104" s="68">
        <f t="shared" si="3"/>
        <v>4.5541100000000005</v>
      </c>
      <c r="N104" s="64">
        <f>(Table8[[#This Row],[Adj Close]]-Table8[[#This Row],[Forecast 6 Period ]])</f>
        <v>4.0289999999999715E-2</v>
      </c>
      <c r="O104" s="64">
        <f>Table8[[#This Row],[Erorr 2]]^2</f>
        <v>1.6232840999999771E-3</v>
      </c>
      <c r="P104" s="64">
        <f>ABS(Table8[[#This Row],[Erorr 2]])</f>
        <v>4.0289999999999715E-2</v>
      </c>
      <c r="Q104" s="8">
        <f>Table8[[#This Row],[Abs Erorr 4]]/Table8[[#This Row],[Adj Close]]</f>
        <v>8.7693714086713639E-3</v>
      </c>
    </row>
    <row r="105" spans="6:17" x14ac:dyDescent="0.3">
      <c r="F105" s="108">
        <v>43616</v>
      </c>
      <c r="G105" s="109">
        <v>4.5583</v>
      </c>
      <c r="H105" s="64">
        <f t="shared" si="2"/>
        <v>4.5591800000000005</v>
      </c>
      <c r="I105" s="64">
        <f>(Table8[[#This Row],[Adj Close]]-Table8[[#This Row],[Forecast 3 Period]])</f>
        <v>-8.8000000000043599E-4</v>
      </c>
      <c r="J105" s="64">
        <f>Table8[[#This Row],[Erorr ]]^2</f>
        <v>7.7440000000076736E-7</v>
      </c>
      <c r="K105" s="64">
        <f>ABS(Table8[[#This Row],[Erorr ]])</f>
        <v>8.8000000000043599E-4</v>
      </c>
      <c r="L105" s="8">
        <f>Table8[[#This Row],[Abs Erorr ]]/Table8[[#This Row],[Adj Close]]</f>
        <v>1.9305442818604216E-4</v>
      </c>
      <c r="M105" s="68">
        <f t="shared" si="3"/>
        <v>4.5691000000000006</v>
      </c>
      <c r="N105" s="64">
        <f>(Table8[[#This Row],[Adj Close]]-Table8[[#This Row],[Forecast 6 Period ]])</f>
        <v>-1.0800000000000587E-2</v>
      </c>
      <c r="O105" s="64">
        <f>Table8[[#This Row],[Erorr 2]]^2</f>
        <v>1.1664000000001268E-4</v>
      </c>
      <c r="P105" s="64">
        <f>ABS(Table8[[#This Row],[Erorr 2]])</f>
        <v>1.0800000000000587E-2</v>
      </c>
      <c r="Q105" s="8">
        <f>Table8[[#This Row],[Abs Erorr 4]]/Table8[[#This Row],[Adj Close]]</f>
        <v>2.3693043459185634E-3</v>
      </c>
    </row>
    <row r="106" spans="6:17" x14ac:dyDescent="0.3">
      <c r="F106" s="108">
        <v>43619</v>
      </c>
      <c r="G106" s="109">
        <v>4.5041000000000002</v>
      </c>
      <c r="H106" s="64">
        <f t="shared" si="2"/>
        <v>4.5663999999999998</v>
      </c>
      <c r="I106" s="64">
        <f>(Table8[[#This Row],[Adj Close]]-Table8[[#This Row],[Forecast 3 Period]])</f>
        <v>-6.2299999999999578E-2</v>
      </c>
      <c r="J106" s="64">
        <f>Table8[[#This Row],[Erorr ]]^2</f>
        <v>3.8812899999999474E-3</v>
      </c>
      <c r="K106" s="64">
        <f>ABS(Table8[[#This Row],[Erorr ]])</f>
        <v>6.2299999999999578E-2</v>
      </c>
      <c r="L106" s="8">
        <f>Table8[[#This Row],[Abs Erorr ]]/Table8[[#This Row],[Adj Close]]</f>
        <v>1.3831842099420434E-2</v>
      </c>
      <c r="M106" s="68">
        <f t="shared" si="3"/>
        <v>4.5555700000000003</v>
      </c>
      <c r="N106" s="64">
        <f>(Table8[[#This Row],[Adj Close]]-Table8[[#This Row],[Forecast 6 Period ]])</f>
        <v>-5.1470000000000127E-2</v>
      </c>
      <c r="O106" s="64">
        <f>Table8[[#This Row],[Erorr 2]]^2</f>
        <v>2.6491609000000131E-3</v>
      </c>
      <c r="P106" s="64">
        <f>ABS(Table8[[#This Row],[Erorr 2]])</f>
        <v>5.1470000000000127E-2</v>
      </c>
      <c r="Q106" s="8">
        <f>Table8[[#This Row],[Abs Erorr 4]]/Table8[[#This Row],[Adj Close]]</f>
        <v>1.1427366177482766E-2</v>
      </c>
    </row>
    <row r="107" spans="6:17" x14ac:dyDescent="0.3">
      <c r="F107" s="108">
        <v>43620</v>
      </c>
      <c r="G107" s="109">
        <v>4.5401999999999996</v>
      </c>
      <c r="H107" s="64">
        <f t="shared" si="2"/>
        <v>4.5474499999999995</v>
      </c>
      <c r="I107" s="64">
        <f>(Table8[[#This Row],[Adj Close]]-Table8[[#This Row],[Forecast 3 Period]])</f>
        <v>-7.2499999999999787E-3</v>
      </c>
      <c r="J107" s="64">
        <f>Table8[[#This Row],[Erorr ]]^2</f>
        <v>5.2562499999999692E-5</v>
      </c>
      <c r="K107" s="64">
        <f>ABS(Table8[[#This Row],[Erorr ]])</f>
        <v>7.2499999999999787E-3</v>
      </c>
      <c r="L107" s="8">
        <f>Table8[[#This Row],[Abs Erorr ]]/Table8[[#This Row],[Adj Close]]</f>
        <v>1.59684595392273E-3</v>
      </c>
      <c r="M107" s="68">
        <f t="shared" si="3"/>
        <v>4.5555599999999998</v>
      </c>
      <c r="N107" s="64">
        <f>(Table8[[#This Row],[Adj Close]]-Table8[[#This Row],[Forecast 6 Period ]])</f>
        <v>-1.5360000000000262E-2</v>
      </c>
      <c r="O107" s="64">
        <f>Table8[[#This Row],[Erorr 2]]^2</f>
        <v>2.3592960000000805E-4</v>
      </c>
      <c r="P107" s="64">
        <f>ABS(Table8[[#This Row],[Erorr 2]])</f>
        <v>1.5360000000000262E-2</v>
      </c>
      <c r="Q107" s="8">
        <f>Table8[[#This Row],[Abs Erorr 4]]/Table8[[#This Row],[Adj Close]]</f>
        <v>3.3831108761729141E-3</v>
      </c>
    </row>
    <row r="108" spans="6:17" x14ac:dyDescent="0.3">
      <c r="F108" s="108">
        <v>43621</v>
      </c>
      <c r="G108" s="109">
        <v>4.5583</v>
      </c>
      <c r="H108" s="64">
        <f t="shared" si="2"/>
        <v>4.5347999999999997</v>
      </c>
      <c r="I108" s="64">
        <f>(Table8[[#This Row],[Adj Close]]-Table8[[#This Row],[Forecast 3 Period]])</f>
        <v>2.3500000000000298E-2</v>
      </c>
      <c r="J108" s="64">
        <f>Table8[[#This Row],[Erorr ]]^2</f>
        <v>5.5225000000001399E-4</v>
      </c>
      <c r="K108" s="64">
        <f>ABS(Table8[[#This Row],[Erorr ]])</f>
        <v>2.3500000000000298E-2</v>
      </c>
      <c r="L108" s="8">
        <f>Table8[[#This Row],[Abs Erorr ]]/Table8[[#This Row],[Adj Close]]</f>
        <v>5.1554307526929556E-3</v>
      </c>
      <c r="M108" s="68">
        <f t="shared" si="3"/>
        <v>4.5465399999999994</v>
      </c>
      <c r="N108" s="64">
        <f>(Table8[[#This Row],[Adj Close]]-Table8[[#This Row],[Forecast 6 Period ]])</f>
        <v>1.1760000000000659E-2</v>
      </c>
      <c r="O108" s="64">
        <f>Table8[[#This Row],[Erorr 2]]^2</f>
        <v>1.382976000000155E-4</v>
      </c>
      <c r="P108" s="64">
        <f>ABS(Table8[[#This Row],[Erorr 2]])</f>
        <v>1.1760000000000659E-2</v>
      </c>
      <c r="Q108" s="8">
        <f>Table8[[#This Row],[Abs Erorr 4]]/Table8[[#This Row],[Adj Close]]</f>
        <v>2.5799091766668843E-3</v>
      </c>
    </row>
    <row r="109" spans="6:17" x14ac:dyDescent="0.3">
      <c r="F109" s="108">
        <v>43622</v>
      </c>
      <c r="G109" s="109">
        <v>4.5312000000000001</v>
      </c>
      <c r="H109" s="64">
        <f t="shared" si="2"/>
        <v>4.5366099999999996</v>
      </c>
      <c r="I109" s="64">
        <f>(Table8[[#This Row],[Adj Close]]-Table8[[#This Row],[Forecast 3 Period]])</f>
        <v>-5.4099999999994708E-3</v>
      </c>
      <c r="J109" s="64">
        <f>Table8[[#This Row],[Erorr ]]^2</f>
        <v>2.9268099999994273E-5</v>
      </c>
      <c r="K109" s="64">
        <f>ABS(Table8[[#This Row],[Erorr ]])</f>
        <v>5.4099999999994708E-3</v>
      </c>
      <c r="L109" s="8">
        <f>Table8[[#This Row],[Abs Erorr ]]/Table8[[#This Row],[Adj Close]]</f>
        <v>1.1939442090394311E-3</v>
      </c>
      <c r="M109" s="68">
        <f t="shared" si="3"/>
        <v>4.5465400000000002</v>
      </c>
      <c r="N109" s="64">
        <f>(Table8[[#This Row],[Adj Close]]-Table8[[#This Row],[Forecast 6 Period ]])</f>
        <v>-1.5340000000000131E-2</v>
      </c>
      <c r="O109" s="64">
        <f>Table8[[#This Row],[Erorr 2]]^2</f>
        <v>2.3531560000000402E-4</v>
      </c>
      <c r="P109" s="64">
        <f>ABS(Table8[[#This Row],[Erorr 2]])</f>
        <v>1.5340000000000131E-2</v>
      </c>
      <c r="Q109" s="8">
        <f>Table8[[#This Row],[Abs Erorr 4]]/Table8[[#This Row],[Adj Close]]</f>
        <v>3.3854166666666954E-3</v>
      </c>
    </row>
    <row r="110" spans="6:17" x14ac:dyDescent="0.3">
      <c r="F110" s="108">
        <v>43623</v>
      </c>
      <c r="G110" s="109">
        <v>4.5853000000000002</v>
      </c>
      <c r="H110" s="64">
        <f t="shared" si="2"/>
        <v>4.5420299999999996</v>
      </c>
      <c r="I110" s="64">
        <f>(Table8[[#This Row],[Adj Close]]-Table8[[#This Row],[Forecast 3 Period]])</f>
        <v>4.3270000000000586E-2</v>
      </c>
      <c r="J110" s="64">
        <f>Table8[[#This Row],[Erorr ]]^2</f>
        <v>1.8722929000000506E-3</v>
      </c>
      <c r="K110" s="64">
        <f>ABS(Table8[[#This Row],[Erorr ]])</f>
        <v>4.3270000000000586E-2</v>
      </c>
      <c r="L110" s="8">
        <f>Table8[[#This Row],[Abs Erorr ]]/Table8[[#This Row],[Adj Close]]</f>
        <v>9.4366780799512752E-3</v>
      </c>
      <c r="M110" s="68">
        <f t="shared" si="3"/>
        <v>4.5420299999999996</v>
      </c>
      <c r="N110" s="64">
        <f>(Table8[[#This Row],[Adj Close]]-Table8[[#This Row],[Forecast 6 Period ]])</f>
        <v>4.3270000000000586E-2</v>
      </c>
      <c r="O110" s="64">
        <f>Table8[[#This Row],[Erorr 2]]^2</f>
        <v>1.8722929000000506E-3</v>
      </c>
      <c r="P110" s="64">
        <f>ABS(Table8[[#This Row],[Erorr 2]])</f>
        <v>4.3270000000000586E-2</v>
      </c>
      <c r="Q110" s="8">
        <f>Table8[[#This Row],[Abs Erorr 4]]/Table8[[#This Row],[Adj Close]]</f>
        <v>9.4366780799512752E-3</v>
      </c>
    </row>
    <row r="111" spans="6:17" x14ac:dyDescent="0.3">
      <c r="F111" s="108">
        <v>43626</v>
      </c>
      <c r="G111" s="109">
        <v>4.4950999999999999</v>
      </c>
      <c r="H111" s="64">
        <f t="shared" si="2"/>
        <v>4.5609700000000002</v>
      </c>
      <c r="I111" s="64">
        <f>(Table8[[#This Row],[Adj Close]]-Table8[[#This Row],[Forecast 3 Period]])</f>
        <v>-6.5870000000000317E-2</v>
      </c>
      <c r="J111" s="64">
        <f>Table8[[#This Row],[Erorr ]]^2</f>
        <v>4.3388569000000418E-3</v>
      </c>
      <c r="K111" s="64">
        <f>ABS(Table8[[#This Row],[Erorr ]])</f>
        <v>6.5870000000000317E-2</v>
      </c>
      <c r="L111" s="8">
        <f>Table8[[#This Row],[Abs Erorr ]]/Table8[[#This Row],[Adj Close]]</f>
        <v>1.465373406598303E-2</v>
      </c>
      <c r="M111" s="68">
        <f t="shared" si="3"/>
        <v>4.5492399999999993</v>
      </c>
      <c r="N111" s="64">
        <f>(Table8[[#This Row],[Adj Close]]-Table8[[#This Row],[Forecast 6 Period ]])</f>
        <v>-5.4139999999999411E-2</v>
      </c>
      <c r="O111" s="64">
        <f>Table8[[#This Row],[Erorr 2]]^2</f>
        <v>2.9311395999999362E-3</v>
      </c>
      <c r="P111" s="64">
        <f>ABS(Table8[[#This Row],[Erorr 2]])</f>
        <v>5.4139999999999411E-2</v>
      </c>
      <c r="Q111" s="8">
        <f>Table8[[#This Row],[Abs Erorr 4]]/Table8[[#This Row],[Adj Close]]</f>
        <v>1.2044225934906769E-2</v>
      </c>
    </row>
    <row r="112" spans="6:17" x14ac:dyDescent="0.3">
      <c r="F112" s="108">
        <v>43627</v>
      </c>
      <c r="G112" s="109">
        <v>4.6576000000000004</v>
      </c>
      <c r="H112" s="64">
        <f t="shared" si="2"/>
        <v>4.5329899999999999</v>
      </c>
      <c r="I112" s="64">
        <f>(Table8[[#This Row],[Adj Close]]-Table8[[#This Row],[Forecast 3 Period]])</f>
        <v>0.12461000000000055</v>
      </c>
      <c r="J112" s="64">
        <f>Table8[[#This Row],[Erorr ]]^2</f>
        <v>1.5527652100000138E-2</v>
      </c>
      <c r="K112" s="64">
        <f>ABS(Table8[[#This Row],[Erorr ]])</f>
        <v>0.12461000000000055</v>
      </c>
      <c r="L112" s="8">
        <f>Table8[[#This Row],[Abs Erorr ]]/Table8[[#This Row],[Adj Close]]</f>
        <v>2.6754122294744189E-2</v>
      </c>
      <c r="M112" s="68">
        <f t="shared" si="3"/>
        <v>4.5384099999999998</v>
      </c>
      <c r="N112" s="64">
        <f>(Table8[[#This Row],[Adj Close]]-Table8[[#This Row],[Forecast 6 Period ]])</f>
        <v>0.11919000000000057</v>
      </c>
      <c r="O112" s="64">
        <f>Table8[[#This Row],[Erorr 2]]^2</f>
        <v>1.4206256100000137E-2</v>
      </c>
      <c r="P112" s="64">
        <f>ABS(Table8[[#This Row],[Erorr 2]])</f>
        <v>0.11919000000000057</v>
      </c>
      <c r="Q112" s="8">
        <f>Table8[[#This Row],[Abs Erorr 4]]/Table8[[#This Row],[Adj Close]]</f>
        <v>2.5590432840948248E-2</v>
      </c>
    </row>
    <row r="113" spans="6:17" x14ac:dyDescent="0.3">
      <c r="F113" s="108">
        <v>43628</v>
      </c>
      <c r="G113" s="109">
        <v>4.6033999999999997</v>
      </c>
      <c r="H113" s="64">
        <f t="shared" si="2"/>
        <v>4.5871599999999999</v>
      </c>
      <c r="I113" s="64">
        <f>(Table8[[#This Row],[Adj Close]]-Table8[[#This Row],[Forecast 3 Period]])</f>
        <v>1.623999999999981E-2</v>
      </c>
      <c r="J113" s="64">
        <f>Table8[[#This Row],[Erorr ]]^2</f>
        <v>2.6373759999999381E-4</v>
      </c>
      <c r="K113" s="64">
        <f>ABS(Table8[[#This Row],[Erorr ]])</f>
        <v>1.623999999999981E-2</v>
      </c>
      <c r="L113" s="8">
        <f>Table8[[#This Row],[Abs Erorr ]]/Table8[[#This Row],[Adj Close]]</f>
        <v>3.5278272581135274E-3</v>
      </c>
      <c r="M113" s="68">
        <f t="shared" si="3"/>
        <v>4.5636900000000002</v>
      </c>
      <c r="N113" s="64">
        <f>(Table8[[#This Row],[Adj Close]]-Table8[[#This Row],[Forecast 6 Period ]])</f>
        <v>3.9709999999999468E-2</v>
      </c>
      <c r="O113" s="64">
        <f>Table8[[#This Row],[Erorr 2]]^2</f>
        <v>1.5768840999999577E-3</v>
      </c>
      <c r="P113" s="64">
        <f>ABS(Table8[[#This Row],[Erorr 2]])</f>
        <v>3.9709999999999468E-2</v>
      </c>
      <c r="Q113" s="8">
        <f>Table8[[#This Row],[Abs Erorr 4]]/Table8[[#This Row],[Adj Close]]</f>
        <v>8.626232784463542E-3</v>
      </c>
    </row>
    <row r="114" spans="6:17" x14ac:dyDescent="0.3">
      <c r="F114" s="108">
        <v>43629</v>
      </c>
      <c r="G114" s="109">
        <v>4.5853000000000002</v>
      </c>
      <c r="H114" s="64">
        <f t="shared" si="2"/>
        <v>4.5871700000000004</v>
      </c>
      <c r="I114" s="64">
        <f>(Table8[[#This Row],[Adj Close]]-Table8[[#This Row],[Forecast 3 Period]])</f>
        <v>-1.8700000000002603E-3</v>
      </c>
      <c r="J114" s="64">
        <f>Table8[[#This Row],[Erorr ]]^2</f>
        <v>3.4969000000009736E-6</v>
      </c>
      <c r="K114" s="64">
        <f>ABS(Table8[[#This Row],[Erorr ]])</f>
        <v>1.8700000000002603E-3</v>
      </c>
      <c r="L114" s="8">
        <f>Table8[[#This Row],[Abs Erorr ]]/Table8[[#This Row],[Adj Close]]</f>
        <v>4.0782500599748333E-4</v>
      </c>
      <c r="M114" s="68">
        <f t="shared" si="3"/>
        <v>4.5772300000000001</v>
      </c>
      <c r="N114" s="64">
        <f>(Table8[[#This Row],[Adj Close]]-Table8[[#This Row],[Forecast 6 Period ]])</f>
        <v>8.0700000000000216E-3</v>
      </c>
      <c r="O114" s="64">
        <f>Table8[[#This Row],[Erorr 2]]^2</f>
        <v>6.5124900000000343E-5</v>
      </c>
      <c r="P114" s="64">
        <f>ABS(Table8[[#This Row],[Erorr 2]])</f>
        <v>8.0700000000000216E-3</v>
      </c>
      <c r="Q114" s="8">
        <f>Table8[[#This Row],[Abs Erorr 4]]/Table8[[#This Row],[Adj Close]]</f>
        <v>1.7599720847054764E-3</v>
      </c>
    </row>
    <row r="115" spans="6:17" x14ac:dyDescent="0.3">
      <c r="F115" s="108">
        <v>43630</v>
      </c>
      <c r="G115" s="109">
        <v>4.468</v>
      </c>
      <c r="H115" s="64">
        <f t="shared" si="2"/>
        <v>4.6124200000000002</v>
      </c>
      <c r="I115" s="64">
        <f>(Table8[[#This Row],[Adj Close]]-Table8[[#This Row],[Forecast 3 Period]])</f>
        <v>-0.14442000000000021</v>
      </c>
      <c r="J115" s="64">
        <f>Table8[[#This Row],[Erorr ]]^2</f>
        <v>2.0857136400000063E-2</v>
      </c>
      <c r="K115" s="64">
        <f>ABS(Table8[[#This Row],[Erorr ]])</f>
        <v>0.14442000000000021</v>
      </c>
      <c r="L115" s="8">
        <f>Table8[[#This Row],[Abs Erorr ]]/Table8[[#This Row],[Adj Close]]</f>
        <v>3.2323187108325921E-2</v>
      </c>
      <c r="M115" s="68">
        <f t="shared" si="3"/>
        <v>4.5799300000000001</v>
      </c>
      <c r="N115" s="64">
        <f>(Table8[[#This Row],[Adj Close]]-Table8[[#This Row],[Forecast 6 Period ]])</f>
        <v>-0.11193000000000008</v>
      </c>
      <c r="O115" s="64">
        <f>Table8[[#This Row],[Erorr 2]]^2</f>
        <v>1.2528324900000019E-2</v>
      </c>
      <c r="P115" s="64">
        <f>ABS(Table8[[#This Row],[Erorr 2]])</f>
        <v>0.11193000000000008</v>
      </c>
      <c r="Q115" s="8">
        <f>Table8[[#This Row],[Abs Erorr 4]]/Table8[[#This Row],[Adj Close]]</f>
        <v>2.5051477170993753E-2</v>
      </c>
    </row>
    <row r="116" spans="6:17" x14ac:dyDescent="0.3">
      <c r="F116" s="108">
        <v>43633</v>
      </c>
      <c r="G116" s="109">
        <v>4.4861000000000004</v>
      </c>
      <c r="H116" s="64">
        <f t="shared" si="2"/>
        <v>4.5438100000000006</v>
      </c>
      <c r="I116" s="64">
        <f>(Table8[[#This Row],[Adj Close]]-Table8[[#This Row],[Forecast 3 Period]])</f>
        <v>-5.771000000000015E-2</v>
      </c>
      <c r="J116" s="64">
        <f>Table8[[#This Row],[Erorr ]]^2</f>
        <v>3.3304441000000175E-3</v>
      </c>
      <c r="K116" s="64">
        <f>ABS(Table8[[#This Row],[Erorr ]])</f>
        <v>5.771000000000015E-2</v>
      </c>
      <c r="L116" s="8">
        <f>Table8[[#This Row],[Abs Erorr ]]/Table8[[#This Row],[Adj Close]]</f>
        <v>1.2864180468558469E-2</v>
      </c>
      <c r="M116" s="68">
        <f t="shared" si="3"/>
        <v>4.5709</v>
      </c>
      <c r="N116" s="64">
        <f>(Table8[[#This Row],[Adj Close]]-Table8[[#This Row],[Forecast 6 Period ]])</f>
        <v>-8.4799999999999542E-2</v>
      </c>
      <c r="O116" s="64">
        <f>Table8[[#This Row],[Erorr 2]]^2</f>
        <v>7.191039999999922E-3</v>
      </c>
      <c r="P116" s="64">
        <f>ABS(Table8[[#This Row],[Erorr 2]])</f>
        <v>8.4799999999999542E-2</v>
      </c>
      <c r="Q116" s="8">
        <f>Table8[[#This Row],[Abs Erorr 4]]/Table8[[#This Row],[Adj Close]]</f>
        <v>1.8902833195871587E-2</v>
      </c>
    </row>
    <row r="117" spans="6:17" x14ac:dyDescent="0.3">
      <c r="F117" s="108">
        <v>43634</v>
      </c>
      <c r="G117" s="109">
        <v>4.5221999999999998</v>
      </c>
      <c r="H117" s="64">
        <f t="shared" si="2"/>
        <v>4.5104300000000004</v>
      </c>
      <c r="I117" s="64">
        <f>(Table8[[#This Row],[Adj Close]]-Table8[[#This Row],[Forecast 3 Period]])</f>
        <v>1.1769999999999392E-2</v>
      </c>
      <c r="J117" s="64">
        <f>Table8[[#This Row],[Erorr ]]^2</f>
        <v>1.3853289999998569E-4</v>
      </c>
      <c r="K117" s="64">
        <f>ABS(Table8[[#This Row],[Erorr ]])</f>
        <v>1.1769999999999392E-2</v>
      </c>
      <c r="L117" s="8">
        <f>Table8[[#This Row],[Abs Erorr ]]/Table8[[#This Row],[Adj Close]]</f>
        <v>2.602715492459288E-3</v>
      </c>
      <c r="M117" s="68">
        <f t="shared" si="3"/>
        <v>4.5438300000000007</v>
      </c>
      <c r="N117" s="64">
        <f>(Table8[[#This Row],[Adj Close]]-Table8[[#This Row],[Forecast 6 Period ]])</f>
        <v>-2.1630000000000926E-2</v>
      </c>
      <c r="O117" s="64">
        <f>Table8[[#This Row],[Erorr 2]]^2</f>
        <v>4.6785690000004004E-4</v>
      </c>
      <c r="P117" s="64">
        <f>ABS(Table8[[#This Row],[Erorr 2]])</f>
        <v>2.1630000000000926E-2</v>
      </c>
      <c r="Q117" s="8">
        <f>Table8[[#This Row],[Abs Erorr 4]]/Table8[[#This Row],[Adj Close]]</f>
        <v>4.7830701870772915E-3</v>
      </c>
    </row>
    <row r="118" spans="6:17" x14ac:dyDescent="0.3">
      <c r="F118" s="108">
        <v>43635</v>
      </c>
      <c r="G118" s="109">
        <v>4.5491999999999999</v>
      </c>
      <c r="H118" s="64">
        <f t="shared" si="2"/>
        <v>4.4951100000000004</v>
      </c>
      <c r="I118" s="64">
        <f>(Table8[[#This Row],[Adj Close]]-Table8[[#This Row],[Forecast 3 Period]])</f>
        <v>5.4089999999999527E-2</v>
      </c>
      <c r="J118" s="64">
        <f>Table8[[#This Row],[Erorr ]]^2</f>
        <v>2.9257280999999487E-3</v>
      </c>
      <c r="K118" s="64">
        <f>ABS(Table8[[#This Row],[Erorr ]])</f>
        <v>5.4089999999999527E-2</v>
      </c>
      <c r="L118" s="8">
        <f>Table8[[#This Row],[Abs Erorr ]]/Table8[[#This Row],[Adj Close]]</f>
        <v>1.1890002637826327E-2</v>
      </c>
      <c r="M118" s="68">
        <f t="shared" si="3"/>
        <v>4.5384200000000012</v>
      </c>
      <c r="N118" s="64">
        <f>(Table8[[#This Row],[Adj Close]]-Table8[[#This Row],[Forecast 6 Period ]])</f>
        <v>1.077999999999868E-2</v>
      </c>
      <c r="O118" s="64">
        <f>Table8[[#This Row],[Erorr 2]]^2</f>
        <v>1.1620839999997154E-4</v>
      </c>
      <c r="P118" s="64">
        <f>ABS(Table8[[#This Row],[Erorr 2]])</f>
        <v>1.077999999999868E-2</v>
      </c>
      <c r="Q118" s="8">
        <f>Table8[[#This Row],[Abs Erorr 4]]/Table8[[#This Row],[Adj Close]]</f>
        <v>2.3696474105334301E-3</v>
      </c>
    </row>
    <row r="119" spans="6:17" x14ac:dyDescent="0.3">
      <c r="F119" s="108">
        <v>43636</v>
      </c>
      <c r="G119" s="109">
        <v>4.6665999999999999</v>
      </c>
      <c r="H119" s="64">
        <f t="shared" si="2"/>
        <v>4.52217</v>
      </c>
      <c r="I119" s="64">
        <f>(Table8[[#This Row],[Adj Close]]-Table8[[#This Row],[Forecast 3 Period]])</f>
        <v>0.14442999999999984</v>
      </c>
      <c r="J119" s="64">
        <f>Table8[[#This Row],[Erorr ]]^2</f>
        <v>2.0860024899999954E-2</v>
      </c>
      <c r="K119" s="64">
        <f>ABS(Table8[[#This Row],[Erorr ]])</f>
        <v>0.14442999999999984</v>
      </c>
      <c r="L119" s="8">
        <f>Table8[[#This Row],[Abs Erorr ]]/Table8[[#This Row],[Adj Close]]</f>
        <v>3.0949727853255012E-2</v>
      </c>
      <c r="M119" s="68">
        <f t="shared" si="3"/>
        <v>4.5239700000000003</v>
      </c>
      <c r="N119" s="64">
        <f>(Table8[[#This Row],[Adj Close]]-Table8[[#This Row],[Forecast 6 Period ]])</f>
        <v>0.14262999999999959</v>
      </c>
      <c r="O119" s="64">
        <f>Table8[[#This Row],[Erorr 2]]^2</f>
        <v>2.0343316899999884E-2</v>
      </c>
      <c r="P119" s="64">
        <f>ABS(Table8[[#This Row],[Erorr 2]])</f>
        <v>0.14262999999999959</v>
      </c>
      <c r="Q119" s="8">
        <f>Table8[[#This Row],[Abs Erorr 4]]/Table8[[#This Row],[Adj Close]]</f>
        <v>3.0564008057257876E-2</v>
      </c>
    </row>
    <row r="120" spans="6:17" x14ac:dyDescent="0.3">
      <c r="F120" s="108">
        <v>43637</v>
      </c>
      <c r="G120" s="109">
        <v>4.6576000000000004</v>
      </c>
      <c r="H120" s="64">
        <f t="shared" si="2"/>
        <v>4.5880599999999996</v>
      </c>
      <c r="I120" s="64">
        <f>(Table8[[#This Row],[Adj Close]]-Table8[[#This Row],[Forecast 3 Period]])</f>
        <v>6.9540000000000823E-2</v>
      </c>
      <c r="J120" s="64">
        <f>Table8[[#This Row],[Erorr ]]^2</f>
        <v>4.8358116000001145E-3</v>
      </c>
      <c r="K120" s="64">
        <f>ABS(Table8[[#This Row],[Erorr ]])</f>
        <v>6.9540000000000823E-2</v>
      </c>
      <c r="L120" s="8">
        <f>Table8[[#This Row],[Abs Erorr ]]/Table8[[#This Row],[Adj Close]]</f>
        <v>1.4930436276193924E-2</v>
      </c>
      <c r="M120" s="68">
        <f t="shared" si="3"/>
        <v>4.5501499999999995</v>
      </c>
      <c r="N120" s="64">
        <f>(Table8[[#This Row],[Adj Close]]-Table8[[#This Row],[Forecast 6 Period ]])</f>
        <v>0.10745000000000093</v>
      </c>
      <c r="O120" s="64">
        <f>Table8[[#This Row],[Erorr 2]]^2</f>
        <v>1.15455025000002E-2</v>
      </c>
      <c r="P120" s="64">
        <f>ABS(Table8[[#This Row],[Erorr 2]])</f>
        <v>0.10745000000000093</v>
      </c>
      <c r="Q120" s="8">
        <f>Table8[[#This Row],[Abs Erorr 4]]/Table8[[#This Row],[Adj Close]]</f>
        <v>2.3069821367227954E-2</v>
      </c>
    </row>
    <row r="121" spans="6:17" x14ac:dyDescent="0.3">
      <c r="F121" s="108">
        <v>43640</v>
      </c>
      <c r="G121" s="109">
        <v>4.5491999999999999</v>
      </c>
      <c r="H121" s="64">
        <f t="shared" si="2"/>
        <v>4.6277799999999996</v>
      </c>
      <c r="I121" s="64">
        <f>(Table8[[#This Row],[Adj Close]]-Table8[[#This Row],[Forecast 3 Period]])</f>
        <v>-7.857999999999965E-2</v>
      </c>
      <c r="J121" s="64">
        <f>Table8[[#This Row],[Erorr ]]^2</f>
        <v>6.1748163999999451E-3</v>
      </c>
      <c r="K121" s="64">
        <f>ABS(Table8[[#This Row],[Erorr ]])</f>
        <v>7.857999999999965E-2</v>
      </c>
      <c r="L121" s="8">
        <f>Table8[[#This Row],[Abs Erorr ]]/Table8[[#This Row],[Adj Close]]</f>
        <v>1.7273366745801384E-2</v>
      </c>
      <c r="M121" s="68">
        <f t="shared" si="3"/>
        <v>4.5745300000000002</v>
      </c>
      <c r="N121" s="64">
        <f>(Table8[[#This Row],[Adj Close]]-Table8[[#This Row],[Forecast 6 Period ]])</f>
        <v>-2.5330000000000297E-2</v>
      </c>
      <c r="O121" s="64">
        <f>Table8[[#This Row],[Erorr 2]]^2</f>
        <v>6.4160890000001505E-4</v>
      </c>
      <c r="P121" s="64">
        <f>ABS(Table8[[#This Row],[Erorr 2]])</f>
        <v>2.5330000000000297E-2</v>
      </c>
      <c r="Q121" s="8">
        <f>Table8[[#This Row],[Abs Erorr 4]]/Table8[[#This Row],[Adj Close]]</f>
        <v>5.5680119581465529E-3</v>
      </c>
    </row>
    <row r="122" spans="6:17" x14ac:dyDescent="0.3">
      <c r="F122" s="108">
        <v>43641</v>
      </c>
      <c r="G122" s="109">
        <v>4.5041000000000002</v>
      </c>
      <c r="H122" s="64">
        <f t="shared" si="2"/>
        <v>4.6169400000000005</v>
      </c>
      <c r="I122" s="64">
        <f>(Table8[[#This Row],[Adj Close]]-Table8[[#This Row],[Forecast 3 Period]])</f>
        <v>-0.11284000000000027</v>
      </c>
      <c r="J122" s="64">
        <f>Table8[[#This Row],[Erorr ]]^2</f>
        <v>1.2732865600000061E-2</v>
      </c>
      <c r="K122" s="64">
        <f>ABS(Table8[[#This Row],[Erorr ]])</f>
        <v>0.11284000000000027</v>
      </c>
      <c r="L122" s="8">
        <f>Table8[[#This Row],[Abs Erorr ]]/Table8[[#This Row],[Adj Close]]</f>
        <v>2.5052729735130275E-2</v>
      </c>
      <c r="M122" s="68">
        <f t="shared" si="3"/>
        <v>4.58535</v>
      </c>
      <c r="N122" s="64">
        <f>(Table8[[#This Row],[Adj Close]]-Table8[[#This Row],[Forecast 6 Period ]])</f>
        <v>-8.1249999999999822E-2</v>
      </c>
      <c r="O122" s="64">
        <f>Table8[[#This Row],[Erorr 2]]^2</f>
        <v>6.6015624999999712E-3</v>
      </c>
      <c r="P122" s="64">
        <f>ABS(Table8[[#This Row],[Erorr 2]])</f>
        <v>8.1249999999999822E-2</v>
      </c>
      <c r="Q122" s="8">
        <f>Table8[[#This Row],[Abs Erorr 4]]/Table8[[#This Row],[Adj Close]]</f>
        <v>1.8039119912968145E-2</v>
      </c>
    </row>
    <row r="123" spans="6:17" x14ac:dyDescent="0.3">
      <c r="F123" s="108">
        <v>43642</v>
      </c>
      <c r="G123" s="109">
        <v>4.5312000000000001</v>
      </c>
      <c r="H123" s="64">
        <f t="shared" si="2"/>
        <v>4.5636800000000006</v>
      </c>
      <c r="I123" s="64">
        <f>(Table8[[#This Row],[Adj Close]]-Table8[[#This Row],[Forecast 3 Period]])</f>
        <v>-3.2480000000000508E-2</v>
      </c>
      <c r="J123" s="64">
        <f>Table8[[#This Row],[Erorr ]]^2</f>
        <v>1.0549504000000331E-3</v>
      </c>
      <c r="K123" s="64">
        <f>ABS(Table8[[#This Row],[Erorr ]])</f>
        <v>3.2480000000000508E-2</v>
      </c>
      <c r="L123" s="8">
        <f>Table8[[#This Row],[Abs Erorr ]]/Table8[[#This Row],[Adj Close]]</f>
        <v>7.1680790960453097E-3</v>
      </c>
      <c r="M123" s="68">
        <f t="shared" si="3"/>
        <v>4.5826400000000005</v>
      </c>
      <c r="N123" s="64">
        <f>(Table8[[#This Row],[Adj Close]]-Table8[[#This Row],[Forecast 6 Period ]])</f>
        <v>-5.1440000000000374E-2</v>
      </c>
      <c r="O123" s="64">
        <f>Table8[[#This Row],[Erorr 2]]^2</f>
        <v>2.6460736000000385E-3</v>
      </c>
      <c r="P123" s="64">
        <f>ABS(Table8[[#This Row],[Erorr 2]])</f>
        <v>5.1440000000000374E-2</v>
      </c>
      <c r="Q123" s="8">
        <f>Table8[[#This Row],[Abs Erorr 4]]/Table8[[#This Row],[Adj Close]]</f>
        <v>1.1352401129943585E-2</v>
      </c>
    </row>
    <row r="124" spans="6:17" x14ac:dyDescent="0.3">
      <c r="F124" s="108">
        <v>43643</v>
      </c>
      <c r="G124" s="109">
        <v>4.4861000000000004</v>
      </c>
      <c r="H124" s="64">
        <f t="shared" si="2"/>
        <v>4.5284700000000004</v>
      </c>
      <c r="I124" s="64">
        <f>(Table8[[#This Row],[Adj Close]]-Table8[[#This Row],[Forecast 3 Period]])</f>
        <v>-4.2370000000000019E-2</v>
      </c>
      <c r="J124" s="64">
        <f>Table8[[#This Row],[Erorr ]]^2</f>
        <v>1.7952169000000017E-3</v>
      </c>
      <c r="K124" s="64">
        <f>ABS(Table8[[#This Row],[Erorr ]])</f>
        <v>4.2370000000000019E-2</v>
      </c>
      <c r="L124" s="8">
        <f>Table8[[#This Row],[Abs Erorr ]]/Table8[[#This Row],[Adj Close]]</f>
        <v>9.4447292748712722E-3</v>
      </c>
      <c r="M124" s="68">
        <f t="shared" si="3"/>
        <v>4.57</v>
      </c>
      <c r="N124" s="64">
        <f>(Table8[[#This Row],[Adj Close]]-Table8[[#This Row],[Forecast 6 Period ]])</f>
        <v>-8.3899999999999864E-2</v>
      </c>
      <c r="O124" s="64">
        <f>Table8[[#This Row],[Erorr 2]]^2</f>
        <v>7.0392099999999772E-3</v>
      </c>
      <c r="P124" s="64">
        <f>ABS(Table8[[#This Row],[Erorr 2]])</f>
        <v>8.3899999999999864E-2</v>
      </c>
      <c r="Q124" s="8">
        <f>Table8[[#This Row],[Abs Erorr 4]]/Table8[[#This Row],[Adj Close]]</f>
        <v>1.8702213503934344E-2</v>
      </c>
    </row>
    <row r="125" spans="6:17" x14ac:dyDescent="0.3">
      <c r="F125" s="108">
        <v>43644</v>
      </c>
      <c r="G125" s="109">
        <v>4.5221999999999998</v>
      </c>
      <c r="H125" s="64">
        <f t="shared" si="2"/>
        <v>4.5050300000000005</v>
      </c>
      <c r="I125" s="64">
        <f>(Table8[[#This Row],[Adj Close]]-Table8[[#This Row],[Forecast 3 Period]])</f>
        <v>1.7169999999999241E-2</v>
      </c>
      <c r="J125" s="64">
        <f>Table8[[#This Row],[Erorr ]]^2</f>
        <v>2.9480889999997393E-4</v>
      </c>
      <c r="K125" s="64">
        <f>ABS(Table8[[#This Row],[Erorr ]])</f>
        <v>1.7169999999999241E-2</v>
      </c>
      <c r="L125" s="8">
        <f>Table8[[#This Row],[Abs Erorr ]]/Table8[[#This Row],[Adj Close]]</f>
        <v>3.7968245544202474E-3</v>
      </c>
      <c r="M125" s="68">
        <f t="shared" si="3"/>
        <v>4.5465400000000002</v>
      </c>
      <c r="N125" s="64">
        <f>(Table8[[#This Row],[Adj Close]]-Table8[[#This Row],[Forecast 6 Period ]])</f>
        <v>-2.4340000000000472E-2</v>
      </c>
      <c r="O125" s="64">
        <f>Table8[[#This Row],[Erorr 2]]^2</f>
        <v>5.9243560000002296E-4</v>
      </c>
      <c r="P125" s="64">
        <f>ABS(Table8[[#This Row],[Erorr 2]])</f>
        <v>2.4340000000000472E-2</v>
      </c>
      <c r="Q125" s="8">
        <f>Table8[[#This Row],[Abs Erorr 4]]/Table8[[#This Row],[Adj Close]]</f>
        <v>5.3823360311353926E-3</v>
      </c>
    </row>
    <row r="126" spans="6:17" x14ac:dyDescent="0.3">
      <c r="F126" s="108">
        <v>43647</v>
      </c>
      <c r="G126" s="109">
        <v>4.5401999999999996</v>
      </c>
      <c r="H126" s="64">
        <f t="shared" si="2"/>
        <v>4.5140700000000002</v>
      </c>
      <c r="I126" s="64">
        <f>(Table8[[#This Row],[Adj Close]]-Table8[[#This Row],[Forecast 3 Period]])</f>
        <v>2.612999999999932E-2</v>
      </c>
      <c r="J126" s="64">
        <f>Table8[[#This Row],[Erorr ]]^2</f>
        <v>6.8277689999996448E-4</v>
      </c>
      <c r="K126" s="64">
        <f>ABS(Table8[[#This Row],[Erorr ]])</f>
        <v>2.612999999999932E-2</v>
      </c>
      <c r="L126" s="8">
        <f>Table8[[#This Row],[Abs Erorr ]]/Table8[[#This Row],[Adj Close]]</f>
        <v>5.7552530725517208E-3</v>
      </c>
      <c r="M126" s="68">
        <f t="shared" si="3"/>
        <v>4.5293999999999999</v>
      </c>
      <c r="N126" s="64">
        <f>(Table8[[#This Row],[Adj Close]]-Table8[[#This Row],[Forecast 6 Period ]])</f>
        <v>1.0799999999999699E-2</v>
      </c>
      <c r="O126" s="64">
        <f>Table8[[#This Row],[Erorr 2]]^2</f>
        <v>1.1663999999999349E-4</v>
      </c>
      <c r="P126" s="64">
        <f>ABS(Table8[[#This Row],[Erorr 2]])</f>
        <v>1.0799999999999699E-2</v>
      </c>
      <c r="Q126" s="8">
        <f>Table8[[#This Row],[Abs Erorr 4]]/Table8[[#This Row],[Adj Close]]</f>
        <v>2.3787498348089731E-3</v>
      </c>
    </row>
    <row r="127" spans="6:17" x14ac:dyDescent="0.3">
      <c r="F127" s="108">
        <v>43648</v>
      </c>
      <c r="G127" s="109">
        <v>4.5673000000000004</v>
      </c>
      <c r="H127" s="64">
        <f t="shared" si="2"/>
        <v>4.5185700000000004</v>
      </c>
      <c r="I127" s="64">
        <f>(Table8[[#This Row],[Adj Close]]-Table8[[#This Row],[Forecast 3 Period]])</f>
        <v>4.872999999999994E-2</v>
      </c>
      <c r="J127" s="64">
        <f>Table8[[#This Row],[Erorr ]]^2</f>
        <v>2.3746128999999941E-3</v>
      </c>
      <c r="K127" s="64">
        <f>ABS(Table8[[#This Row],[Erorr ]])</f>
        <v>4.872999999999994E-2</v>
      </c>
      <c r="L127" s="8">
        <f>Table8[[#This Row],[Abs Erorr ]]/Table8[[#This Row],[Adj Close]]</f>
        <v>1.0669323232544378E-2</v>
      </c>
      <c r="M127" s="68">
        <f t="shared" si="3"/>
        <v>4.5212699999999995</v>
      </c>
      <c r="N127" s="64">
        <f>(Table8[[#This Row],[Adj Close]]-Table8[[#This Row],[Forecast 6 Period ]])</f>
        <v>4.6030000000000904E-2</v>
      </c>
      <c r="O127" s="64">
        <f>Table8[[#This Row],[Erorr 2]]^2</f>
        <v>2.1187609000000831E-3</v>
      </c>
      <c r="P127" s="64">
        <f>ABS(Table8[[#This Row],[Erorr 2]])</f>
        <v>4.6030000000000904E-2</v>
      </c>
      <c r="Q127" s="8">
        <f>Table8[[#This Row],[Abs Erorr 4]]/Table8[[#This Row],[Adj Close]]</f>
        <v>1.007816434217172E-2</v>
      </c>
    </row>
    <row r="128" spans="6:17" x14ac:dyDescent="0.3">
      <c r="F128" s="108">
        <v>43649</v>
      </c>
      <c r="G128" s="109">
        <v>4.6214000000000004</v>
      </c>
      <c r="H128" s="64">
        <f t="shared" si="2"/>
        <v>4.5456399999999997</v>
      </c>
      <c r="I128" s="64">
        <f>(Table8[[#This Row],[Adj Close]]-Table8[[#This Row],[Forecast 3 Period]])</f>
        <v>7.5760000000000716E-2</v>
      </c>
      <c r="J128" s="64">
        <f>Table8[[#This Row],[Erorr ]]^2</f>
        <v>5.7395776000001087E-3</v>
      </c>
      <c r="K128" s="64">
        <f>ABS(Table8[[#This Row],[Erorr ]])</f>
        <v>7.5760000000000716E-2</v>
      </c>
      <c r="L128" s="8">
        <f>Table8[[#This Row],[Abs Erorr ]]/Table8[[#This Row],[Adj Close]]</f>
        <v>1.6393300731380255E-2</v>
      </c>
      <c r="M128" s="68">
        <f t="shared" si="3"/>
        <v>4.5266900000000003</v>
      </c>
      <c r="N128" s="64">
        <f>(Table8[[#This Row],[Adj Close]]-Table8[[#This Row],[Forecast 6 Period ]])</f>
        <v>9.4710000000000072E-2</v>
      </c>
      <c r="O128" s="64">
        <f>Table8[[#This Row],[Erorr 2]]^2</f>
        <v>8.9699841000000138E-3</v>
      </c>
      <c r="P128" s="64">
        <f>ABS(Table8[[#This Row],[Erorr 2]])</f>
        <v>9.4710000000000072E-2</v>
      </c>
      <c r="Q128" s="8">
        <f>Table8[[#This Row],[Abs Erorr 4]]/Table8[[#This Row],[Adj Close]]</f>
        <v>2.0493789760678595E-2</v>
      </c>
    </row>
    <row r="129" spans="6:17" x14ac:dyDescent="0.3">
      <c r="F129" s="108">
        <v>43651</v>
      </c>
      <c r="G129" s="109">
        <v>4.5673000000000004</v>
      </c>
      <c r="H129" s="64">
        <f t="shared" si="2"/>
        <v>4.5808099999999996</v>
      </c>
      <c r="I129" s="64">
        <f>(Table8[[#This Row],[Adj Close]]-Table8[[#This Row],[Forecast 3 Period]])</f>
        <v>-1.3509999999999245E-2</v>
      </c>
      <c r="J129" s="64">
        <f>Table8[[#This Row],[Erorr ]]^2</f>
        <v>1.825200999999796E-4</v>
      </c>
      <c r="K129" s="64">
        <f>ABS(Table8[[#This Row],[Erorr ]])</f>
        <v>1.3509999999999245E-2</v>
      </c>
      <c r="L129" s="8">
        <f>Table8[[#This Row],[Abs Erorr ]]/Table8[[#This Row],[Adj Close]]</f>
        <v>2.9579839292359256E-3</v>
      </c>
      <c r="M129" s="68">
        <f t="shared" si="3"/>
        <v>4.5519500000000006</v>
      </c>
      <c r="N129" s="64">
        <f>(Table8[[#This Row],[Adj Close]]-Table8[[#This Row],[Forecast 6 Period ]])</f>
        <v>1.5349999999999753E-2</v>
      </c>
      <c r="O129" s="64">
        <f>Table8[[#This Row],[Erorr 2]]^2</f>
        <v>2.3562249999999242E-4</v>
      </c>
      <c r="P129" s="64">
        <f>ABS(Table8[[#This Row],[Erorr 2]])</f>
        <v>1.5349999999999753E-2</v>
      </c>
      <c r="Q129" s="8">
        <f>Table8[[#This Row],[Abs Erorr 4]]/Table8[[#This Row],[Adj Close]]</f>
        <v>3.3608477656382877E-3</v>
      </c>
    </row>
    <row r="130" spans="6:17" x14ac:dyDescent="0.3">
      <c r="F130" s="108">
        <v>43654</v>
      </c>
      <c r="G130" s="109">
        <v>4.5491999999999999</v>
      </c>
      <c r="H130" s="64">
        <f t="shared" si="2"/>
        <v>4.5835300000000005</v>
      </c>
      <c r="I130" s="64">
        <f>(Table8[[#This Row],[Adj Close]]-Table8[[#This Row],[Forecast 3 Period]])</f>
        <v>-3.4330000000000638E-2</v>
      </c>
      <c r="J130" s="64">
        <f>Table8[[#This Row],[Erorr ]]^2</f>
        <v>1.1785489000000439E-3</v>
      </c>
      <c r="K130" s="64">
        <f>ABS(Table8[[#This Row],[Erorr ]])</f>
        <v>3.4330000000000638E-2</v>
      </c>
      <c r="L130" s="8">
        <f>Table8[[#This Row],[Abs Erorr ]]/Table8[[#This Row],[Adj Close]]</f>
        <v>7.5463817814122565E-3</v>
      </c>
      <c r="M130" s="68">
        <f t="shared" si="3"/>
        <v>4.5600700000000005</v>
      </c>
      <c r="N130" s="64">
        <f>(Table8[[#This Row],[Adj Close]]-Table8[[#This Row],[Forecast 6 Period ]])</f>
        <v>-1.0870000000000601E-2</v>
      </c>
      <c r="O130" s="64">
        <f>Table8[[#This Row],[Erorr 2]]^2</f>
        <v>1.1815690000001307E-4</v>
      </c>
      <c r="P130" s="64">
        <f>ABS(Table8[[#This Row],[Erorr 2]])</f>
        <v>1.0870000000000601E-2</v>
      </c>
      <c r="Q130" s="8">
        <f>Table8[[#This Row],[Abs Erorr 4]]/Table8[[#This Row],[Adj Close]]</f>
        <v>2.3894311087665088E-3</v>
      </c>
    </row>
    <row r="131" spans="6:17" x14ac:dyDescent="0.3">
      <c r="F131" s="108">
        <v>43655</v>
      </c>
      <c r="G131" s="109">
        <v>4.5401999999999996</v>
      </c>
      <c r="H131" s="64">
        <f t="shared" si="2"/>
        <v>4.5762900000000002</v>
      </c>
      <c r="I131" s="64">
        <f>(Table8[[#This Row],[Adj Close]]-Table8[[#This Row],[Forecast 3 Period]])</f>
        <v>-3.6090000000000622E-2</v>
      </c>
      <c r="J131" s="64">
        <f>Table8[[#This Row],[Erorr ]]^2</f>
        <v>1.3024881000000448E-3</v>
      </c>
      <c r="K131" s="64">
        <f>ABS(Table8[[#This Row],[Erorr ]])</f>
        <v>3.6090000000000622E-2</v>
      </c>
      <c r="L131" s="8">
        <f>Table8[[#This Row],[Abs Erorr ]]/Table8[[#This Row],[Adj Close]]</f>
        <v>7.9489890313203439E-3</v>
      </c>
      <c r="M131" s="68">
        <f t="shared" si="3"/>
        <v>4.5672800000000002</v>
      </c>
      <c r="N131" s="64">
        <f>(Table8[[#This Row],[Adj Close]]-Table8[[#This Row],[Forecast 6 Period ]])</f>
        <v>-2.7080000000000659E-2</v>
      </c>
      <c r="O131" s="64">
        <f>Table8[[#This Row],[Erorr 2]]^2</f>
        <v>7.3332640000003566E-4</v>
      </c>
      <c r="P131" s="64">
        <f>ABS(Table8[[#This Row],[Erorr 2]])</f>
        <v>2.7080000000000659E-2</v>
      </c>
      <c r="Q131" s="8">
        <f>Table8[[#This Row],[Abs Erorr 4]]/Table8[[#This Row],[Adj Close]]</f>
        <v>5.9644949561694777E-3</v>
      </c>
    </row>
    <row r="132" spans="6:17" x14ac:dyDescent="0.3">
      <c r="F132" s="108">
        <v>43656</v>
      </c>
      <c r="G132" s="109">
        <v>4.5673000000000004</v>
      </c>
      <c r="H132" s="64">
        <f t="shared" si="2"/>
        <v>4.5510299999999999</v>
      </c>
      <c r="I132" s="64">
        <f>(Table8[[#This Row],[Adj Close]]-Table8[[#This Row],[Forecast 3 Period]])</f>
        <v>1.6270000000000451E-2</v>
      </c>
      <c r="J132" s="64">
        <f>Table8[[#This Row],[Erorr ]]^2</f>
        <v>2.6471290000001468E-4</v>
      </c>
      <c r="K132" s="64">
        <f>ABS(Table8[[#This Row],[Erorr ]])</f>
        <v>1.6270000000000451E-2</v>
      </c>
      <c r="L132" s="8">
        <f>Table8[[#This Row],[Abs Erorr ]]/Table8[[#This Row],[Adj Close]]</f>
        <v>3.5622796838395659E-3</v>
      </c>
      <c r="M132" s="68">
        <f t="shared" si="3"/>
        <v>4.56637</v>
      </c>
      <c r="N132" s="64">
        <f>(Table8[[#This Row],[Adj Close]]-Table8[[#This Row],[Forecast 6 Period ]])</f>
        <v>9.3000000000031946E-4</v>
      </c>
      <c r="O132" s="64">
        <f>Table8[[#This Row],[Erorr 2]]^2</f>
        <v>8.6490000000059416E-7</v>
      </c>
      <c r="P132" s="64">
        <f>ABS(Table8[[#This Row],[Erorr 2]])</f>
        <v>9.3000000000031946E-4</v>
      </c>
      <c r="Q132" s="8">
        <f>Table8[[#This Row],[Abs Erorr 4]]/Table8[[#This Row],[Adj Close]]</f>
        <v>2.0362139557294668E-4</v>
      </c>
    </row>
    <row r="133" spans="6:17" x14ac:dyDescent="0.3">
      <c r="F133" s="108">
        <v>43657</v>
      </c>
      <c r="G133" s="109">
        <v>4.5673000000000004</v>
      </c>
      <c r="H133" s="64">
        <f t="shared" si="2"/>
        <v>4.5537399999999995</v>
      </c>
      <c r="I133" s="64">
        <f>(Table8[[#This Row],[Adj Close]]-Table8[[#This Row],[Forecast 3 Period]])</f>
        <v>1.3560000000000905E-2</v>
      </c>
      <c r="J133" s="64">
        <f>Table8[[#This Row],[Erorr ]]^2</f>
        <v>1.8387360000002452E-4</v>
      </c>
      <c r="K133" s="64">
        <f>ABS(Table8[[#This Row],[Erorr ]])</f>
        <v>1.3560000000000905E-2</v>
      </c>
      <c r="L133" s="8">
        <f>Table8[[#This Row],[Abs Erorr ]]/Table8[[#This Row],[Adj Close]]</f>
        <v>2.9689313160950461E-3</v>
      </c>
      <c r="M133" s="68">
        <f t="shared" si="3"/>
        <v>4.563670000000001</v>
      </c>
      <c r="N133" s="64">
        <f>(Table8[[#This Row],[Adj Close]]-Table8[[#This Row],[Forecast 6 Period ]])</f>
        <v>3.629999999999356E-3</v>
      </c>
      <c r="O133" s="64">
        <f>Table8[[#This Row],[Erorr 2]]^2</f>
        <v>1.3176899999995324E-5</v>
      </c>
      <c r="P133" s="64">
        <f>ABS(Table8[[#This Row],[Erorr 2]])</f>
        <v>3.629999999999356E-3</v>
      </c>
      <c r="Q133" s="8">
        <f>Table8[[#This Row],[Abs Erorr 4]]/Table8[[#This Row],[Adj Close]]</f>
        <v>7.9478028594560371E-4</v>
      </c>
    </row>
    <row r="134" spans="6:17" x14ac:dyDescent="0.3">
      <c r="F134" s="108">
        <v>43658</v>
      </c>
      <c r="G134" s="109">
        <v>4.6033999999999997</v>
      </c>
      <c r="H134" s="64">
        <f t="shared" ref="H134:H197" si="4">$A$10*G133+$A$11*G132+$A$12*G131</f>
        <v>4.5591699999999999</v>
      </c>
      <c r="I134" s="64">
        <f>(Table8[[#This Row],[Adj Close]]-Table8[[#This Row],[Forecast 3 Period]])</f>
        <v>4.4229999999999769E-2</v>
      </c>
      <c r="J134" s="64">
        <f>Table8[[#This Row],[Erorr ]]^2</f>
        <v>1.9562928999999796E-3</v>
      </c>
      <c r="K134" s="64">
        <f>ABS(Table8[[#This Row],[Erorr ]])</f>
        <v>4.4229999999999769E-2</v>
      </c>
      <c r="L134" s="8">
        <f>Table8[[#This Row],[Abs Erorr ]]/Table8[[#This Row],[Adj Close]]</f>
        <v>9.608115740539552E-3</v>
      </c>
      <c r="M134" s="68">
        <f t="shared" si="3"/>
        <v>4.5636700000000001</v>
      </c>
      <c r="N134" s="64">
        <f>(Table8[[#This Row],[Adj Close]]-Table8[[#This Row],[Forecast 6 Period ]])</f>
        <v>3.9729999999999599E-2</v>
      </c>
      <c r="O134" s="64">
        <f>Table8[[#This Row],[Erorr 2]]^2</f>
        <v>1.578472899999968E-3</v>
      </c>
      <c r="P134" s="64">
        <f>ABS(Table8[[#This Row],[Erorr 2]])</f>
        <v>3.9729999999999599E-2</v>
      </c>
      <c r="Q134" s="8">
        <f>Table8[[#This Row],[Abs Erorr 4]]/Table8[[#This Row],[Adj Close]]</f>
        <v>8.6305773993134646E-3</v>
      </c>
    </row>
    <row r="135" spans="6:17" x14ac:dyDescent="0.3">
      <c r="F135" s="108">
        <v>43661</v>
      </c>
      <c r="G135" s="109">
        <v>4.6033999999999997</v>
      </c>
      <c r="H135" s="64">
        <f t="shared" si="4"/>
        <v>4.5817399999999999</v>
      </c>
      <c r="I135" s="64">
        <f>(Table8[[#This Row],[Adj Close]]-Table8[[#This Row],[Forecast 3 Period]])</f>
        <v>2.1659999999999791E-2</v>
      </c>
      <c r="J135" s="64">
        <f>Table8[[#This Row],[Erorr ]]^2</f>
        <v>4.6915559999999095E-4</v>
      </c>
      <c r="K135" s="64">
        <f>ABS(Table8[[#This Row],[Erorr ]])</f>
        <v>2.1659999999999791E-2</v>
      </c>
      <c r="L135" s="8">
        <f>Table8[[#This Row],[Abs Erorr ]]/Table8[[#This Row],[Adj Close]]</f>
        <v>4.7052178824346768E-3</v>
      </c>
      <c r="M135" s="68">
        <f t="shared" si="3"/>
        <v>4.5672899999999998</v>
      </c>
      <c r="N135" s="64">
        <f>(Table8[[#This Row],[Adj Close]]-Table8[[#This Row],[Forecast 6 Period ]])</f>
        <v>3.6109999999999864E-2</v>
      </c>
      <c r="O135" s="64">
        <f>Table8[[#This Row],[Erorr 2]]^2</f>
        <v>1.3039320999999901E-3</v>
      </c>
      <c r="P135" s="64">
        <f>ABS(Table8[[#This Row],[Erorr 2]])</f>
        <v>3.6109999999999864E-2</v>
      </c>
      <c r="Q135" s="8">
        <f>Table8[[#This Row],[Abs Erorr 4]]/Table8[[#This Row],[Adj Close]]</f>
        <v>7.8442021114827881E-3</v>
      </c>
    </row>
    <row r="136" spans="6:17" x14ac:dyDescent="0.3">
      <c r="F136" s="108">
        <v>43662</v>
      </c>
      <c r="G136" s="109">
        <v>4.6214000000000004</v>
      </c>
      <c r="H136" s="64">
        <f t="shared" si="4"/>
        <v>4.5925700000000003</v>
      </c>
      <c r="I136" s="64">
        <f>(Table8[[#This Row],[Adj Close]]-Table8[[#This Row],[Forecast 3 Period]])</f>
        <v>2.8830000000000133E-2</v>
      </c>
      <c r="J136" s="64">
        <f>Table8[[#This Row],[Erorr ]]^2</f>
        <v>8.3116890000000765E-4</v>
      </c>
      <c r="K136" s="64">
        <f>ABS(Table8[[#This Row],[Erorr ]])</f>
        <v>2.8830000000000133E-2</v>
      </c>
      <c r="L136" s="8">
        <f>Table8[[#This Row],[Abs Erorr ]]/Table8[[#This Row],[Adj Close]]</f>
        <v>6.2383693253127044E-3</v>
      </c>
      <c r="M136" s="68">
        <f t="shared" si="3"/>
        <v>4.5772200000000005</v>
      </c>
      <c r="N136" s="64">
        <f>(Table8[[#This Row],[Adj Close]]-Table8[[#This Row],[Forecast 6 Period ]])</f>
        <v>4.4179999999999886E-2</v>
      </c>
      <c r="O136" s="64">
        <f>Table8[[#This Row],[Erorr 2]]^2</f>
        <v>1.9518723999999898E-3</v>
      </c>
      <c r="P136" s="64">
        <f>ABS(Table8[[#This Row],[Erorr 2]])</f>
        <v>4.4179999999999886E-2</v>
      </c>
      <c r="Q136" s="8">
        <f>Table8[[#This Row],[Abs Erorr 4]]/Table8[[#This Row],[Adj Close]]</f>
        <v>9.5598736313670923E-3</v>
      </c>
    </row>
    <row r="137" spans="6:17" x14ac:dyDescent="0.3">
      <c r="F137" s="108">
        <v>43663</v>
      </c>
      <c r="G137" s="109">
        <v>4.6576000000000004</v>
      </c>
      <c r="H137" s="64">
        <f t="shared" si="4"/>
        <v>4.6105999999999998</v>
      </c>
      <c r="I137" s="64">
        <f>(Table8[[#This Row],[Adj Close]]-Table8[[#This Row],[Forecast 3 Period]])</f>
        <v>4.7000000000000597E-2</v>
      </c>
      <c r="J137" s="64">
        <f>Table8[[#This Row],[Erorr ]]^2</f>
        <v>2.209000000000056E-3</v>
      </c>
      <c r="K137" s="64">
        <f>ABS(Table8[[#This Row],[Erorr ]])</f>
        <v>4.7000000000000597E-2</v>
      </c>
      <c r="L137" s="8">
        <f>Table8[[#This Row],[Abs Erorr ]]/Table8[[#This Row],[Adj Close]]</f>
        <v>1.0091034008931766E-2</v>
      </c>
      <c r="M137" s="68">
        <f t="shared" ref="M137:M200" si="5">$B$10*G136+$B$11*G135+$B$12*G134+$B$13*G133+$B$14*G132+$B$15*G131</f>
        <v>4.5898500000000002</v>
      </c>
      <c r="N137" s="64">
        <f>(Table8[[#This Row],[Adj Close]]-Table8[[#This Row],[Forecast 6 Period ]])</f>
        <v>6.7750000000000199E-2</v>
      </c>
      <c r="O137" s="64">
        <f>Table8[[#This Row],[Erorr 2]]^2</f>
        <v>4.5900625000000273E-3</v>
      </c>
      <c r="P137" s="64">
        <f>ABS(Table8[[#This Row],[Erorr 2]])</f>
        <v>6.7750000000000199E-2</v>
      </c>
      <c r="Q137" s="8">
        <f>Table8[[#This Row],[Abs Erorr 4]]/Table8[[#This Row],[Adj Close]]</f>
        <v>1.4546118172449371E-2</v>
      </c>
    </row>
    <row r="138" spans="6:17" x14ac:dyDescent="0.3">
      <c r="F138" s="108">
        <v>43664</v>
      </c>
      <c r="G138" s="109">
        <v>4.6395</v>
      </c>
      <c r="H138" s="64">
        <f t="shared" si="4"/>
        <v>4.6304800000000004</v>
      </c>
      <c r="I138" s="64">
        <f>(Table8[[#This Row],[Adj Close]]-Table8[[#This Row],[Forecast 3 Period]])</f>
        <v>9.0199999999995839E-3</v>
      </c>
      <c r="J138" s="64">
        <f>Table8[[#This Row],[Erorr ]]^2</f>
        <v>8.13603999999925E-5</v>
      </c>
      <c r="K138" s="64">
        <f>ABS(Table8[[#This Row],[Erorr ]])</f>
        <v>9.0199999999995839E-3</v>
      </c>
      <c r="L138" s="8">
        <f>Table8[[#This Row],[Abs Erorr ]]/Table8[[#This Row],[Adj Close]]</f>
        <v>1.9441750188597012E-3</v>
      </c>
      <c r="M138" s="68">
        <f t="shared" si="5"/>
        <v>4.6106200000000008</v>
      </c>
      <c r="N138" s="64">
        <f>(Table8[[#This Row],[Adj Close]]-Table8[[#This Row],[Forecast 6 Period ]])</f>
        <v>2.8879999999999129E-2</v>
      </c>
      <c r="O138" s="64">
        <f>Table8[[#This Row],[Erorr 2]]^2</f>
        <v>8.340543999999497E-4</v>
      </c>
      <c r="P138" s="64">
        <f>ABS(Table8[[#This Row],[Erorr 2]])</f>
        <v>2.8879999999999129E-2</v>
      </c>
      <c r="Q138" s="8">
        <f>Table8[[#This Row],[Abs Erorr 4]]/Table8[[#This Row],[Adj Close]]</f>
        <v>6.2248087078347085E-3</v>
      </c>
    </row>
    <row r="139" spans="6:17" x14ac:dyDescent="0.3">
      <c r="F139" s="108">
        <v>43665</v>
      </c>
      <c r="G139" s="109">
        <v>4.6395</v>
      </c>
      <c r="H139" s="64">
        <f t="shared" si="4"/>
        <v>4.6395</v>
      </c>
      <c r="I139" s="64">
        <f>(Table8[[#This Row],[Adj Close]]-Table8[[#This Row],[Forecast 3 Period]])</f>
        <v>0</v>
      </c>
      <c r="J139" s="64">
        <f>Table8[[#This Row],[Erorr ]]^2</f>
        <v>0</v>
      </c>
      <c r="K139" s="64">
        <f>ABS(Table8[[#This Row],[Erorr ]])</f>
        <v>0</v>
      </c>
      <c r="L139" s="8">
        <f>Table8[[#This Row],[Abs Erorr ]]/Table8[[#This Row],[Adj Close]]</f>
        <v>0</v>
      </c>
      <c r="M139" s="68">
        <f t="shared" si="5"/>
        <v>4.6214500000000003</v>
      </c>
      <c r="N139" s="64">
        <f>(Table8[[#This Row],[Adj Close]]-Table8[[#This Row],[Forecast 6 Period ]])</f>
        <v>1.8049999999999677E-2</v>
      </c>
      <c r="O139" s="64">
        <f>Table8[[#This Row],[Erorr 2]]^2</f>
        <v>3.2580249999998833E-4</v>
      </c>
      <c r="P139" s="64">
        <f>ABS(Table8[[#This Row],[Erorr 2]])</f>
        <v>1.8049999999999677E-2</v>
      </c>
      <c r="Q139" s="8">
        <f>Table8[[#This Row],[Abs Erorr 4]]/Table8[[#This Row],[Adj Close]]</f>
        <v>3.8905054423967406E-3</v>
      </c>
    </row>
    <row r="140" spans="6:17" x14ac:dyDescent="0.3">
      <c r="F140" s="108">
        <v>43668</v>
      </c>
      <c r="G140" s="109">
        <v>4.6214000000000004</v>
      </c>
      <c r="H140" s="64">
        <f t="shared" si="4"/>
        <v>4.6449300000000004</v>
      </c>
      <c r="I140" s="64">
        <f>(Table8[[#This Row],[Adj Close]]-Table8[[#This Row],[Forecast 3 Period]])</f>
        <v>-2.3530000000000051E-2</v>
      </c>
      <c r="J140" s="64">
        <f>Table8[[#This Row],[Erorr ]]^2</f>
        <v>5.5366090000000235E-4</v>
      </c>
      <c r="K140" s="64">
        <f>ABS(Table8[[#This Row],[Erorr ]])</f>
        <v>2.3530000000000051E-2</v>
      </c>
      <c r="L140" s="8">
        <f>Table8[[#This Row],[Abs Erorr ]]/Table8[[#This Row],[Adj Close]]</f>
        <v>5.0915307049811849E-3</v>
      </c>
      <c r="M140" s="68">
        <f t="shared" si="5"/>
        <v>4.6322799999999997</v>
      </c>
      <c r="N140" s="64">
        <f>(Table8[[#This Row],[Adj Close]]-Table8[[#This Row],[Forecast 6 Period ]])</f>
        <v>-1.0879999999999335E-2</v>
      </c>
      <c r="O140" s="64">
        <f>Table8[[#This Row],[Erorr 2]]^2</f>
        <v>1.1837439999998552E-4</v>
      </c>
      <c r="P140" s="64">
        <f>ABS(Table8[[#This Row],[Erorr 2]])</f>
        <v>1.0879999999999335E-2</v>
      </c>
      <c r="Q140" s="8">
        <f>Table8[[#This Row],[Abs Erorr 4]]/Table8[[#This Row],[Adj Close]]</f>
        <v>2.354264941359617E-3</v>
      </c>
    </row>
    <row r="141" spans="6:17" x14ac:dyDescent="0.3">
      <c r="F141" s="108">
        <v>43669</v>
      </c>
      <c r="G141" s="109">
        <v>4.6665999999999999</v>
      </c>
      <c r="H141" s="64">
        <f t="shared" si="4"/>
        <v>4.6322600000000005</v>
      </c>
      <c r="I141" s="64">
        <f>(Table8[[#This Row],[Adj Close]]-Table8[[#This Row],[Forecast 3 Period]])</f>
        <v>3.4339999999999371E-2</v>
      </c>
      <c r="J141" s="64">
        <f>Table8[[#This Row],[Erorr ]]^2</f>
        <v>1.1792355999999569E-3</v>
      </c>
      <c r="K141" s="64">
        <f>ABS(Table8[[#This Row],[Erorr ]])</f>
        <v>3.4339999999999371E-2</v>
      </c>
      <c r="L141" s="8">
        <f>Table8[[#This Row],[Abs Erorr ]]/Table8[[#This Row],[Adj Close]]</f>
        <v>7.3586765525220444E-3</v>
      </c>
      <c r="M141" s="68">
        <f t="shared" si="5"/>
        <v>4.6340800000000009</v>
      </c>
      <c r="N141" s="64">
        <f>(Table8[[#This Row],[Adj Close]]-Table8[[#This Row],[Forecast 6 Period ]])</f>
        <v>3.2519999999998994E-2</v>
      </c>
      <c r="O141" s="64">
        <f>Table8[[#This Row],[Erorr 2]]^2</f>
        <v>1.0575503999999346E-3</v>
      </c>
      <c r="P141" s="64">
        <f>ABS(Table8[[#This Row],[Erorr 2]])</f>
        <v>3.2519999999998994E-2</v>
      </c>
      <c r="Q141" s="8">
        <f>Table8[[#This Row],[Abs Erorr 4]]/Table8[[#This Row],[Adj Close]]</f>
        <v>6.9686709810137994E-3</v>
      </c>
    </row>
    <row r="142" spans="6:17" x14ac:dyDescent="0.3">
      <c r="F142" s="108">
        <v>43670</v>
      </c>
      <c r="G142" s="109">
        <v>4.6756000000000002</v>
      </c>
      <c r="H142" s="64">
        <f t="shared" si="4"/>
        <v>4.6449100000000003</v>
      </c>
      <c r="I142" s="64">
        <f>(Table8[[#This Row],[Adj Close]]-Table8[[#This Row],[Forecast 3 Period]])</f>
        <v>3.0689999999999884E-2</v>
      </c>
      <c r="J142" s="64">
        <f>Table8[[#This Row],[Erorr ]]^2</f>
        <v>9.418760999999929E-4</v>
      </c>
      <c r="K142" s="64">
        <f>ABS(Table8[[#This Row],[Erorr ]])</f>
        <v>3.0689999999999884E-2</v>
      </c>
      <c r="L142" s="8">
        <f>Table8[[#This Row],[Abs Erorr ]]/Table8[[#This Row],[Adj Close]]</f>
        <v>6.5638634613739161E-3</v>
      </c>
      <c r="M142" s="68">
        <f t="shared" si="5"/>
        <v>4.6413000000000002</v>
      </c>
      <c r="N142" s="64">
        <f>(Table8[[#This Row],[Adj Close]]-Table8[[#This Row],[Forecast 6 Period ]])</f>
        <v>3.4299999999999997E-2</v>
      </c>
      <c r="O142" s="64">
        <f>Table8[[#This Row],[Erorr 2]]^2</f>
        <v>1.1764899999999999E-3</v>
      </c>
      <c r="P142" s="64">
        <f>ABS(Table8[[#This Row],[Erorr 2]])</f>
        <v>3.4299999999999997E-2</v>
      </c>
      <c r="Q142" s="8">
        <f>Table8[[#This Row],[Abs Erorr 4]]/Table8[[#This Row],[Adj Close]]</f>
        <v>7.3359568825391384E-3</v>
      </c>
    </row>
    <row r="143" spans="6:17" x14ac:dyDescent="0.3">
      <c r="F143" s="108">
        <v>43671</v>
      </c>
      <c r="G143" s="109">
        <v>5.1449999999999996</v>
      </c>
      <c r="H143" s="64">
        <f t="shared" si="4"/>
        <v>4.6566400000000003</v>
      </c>
      <c r="I143" s="64">
        <f>(Table8[[#This Row],[Adj Close]]-Table8[[#This Row],[Forecast 3 Period]])</f>
        <v>0.48835999999999924</v>
      </c>
      <c r="J143" s="64">
        <f>Table8[[#This Row],[Erorr ]]^2</f>
        <v>0.23849548959999925</v>
      </c>
      <c r="K143" s="64">
        <f>ABS(Table8[[#This Row],[Erorr ]])</f>
        <v>0.48835999999999924</v>
      </c>
      <c r="L143" s="8">
        <f>Table8[[#This Row],[Abs Erorr ]]/Table8[[#This Row],[Adj Close]]</f>
        <v>9.4919339164236977E-2</v>
      </c>
      <c r="M143" s="68">
        <f t="shared" si="5"/>
        <v>4.6503300000000003</v>
      </c>
      <c r="N143" s="64">
        <f>(Table8[[#This Row],[Adj Close]]-Table8[[#This Row],[Forecast 6 Period ]])</f>
        <v>0.49466999999999928</v>
      </c>
      <c r="O143" s="64">
        <f>Table8[[#This Row],[Erorr 2]]^2</f>
        <v>0.24469840889999928</v>
      </c>
      <c r="P143" s="64">
        <f>ABS(Table8[[#This Row],[Erorr 2]])</f>
        <v>0.49466999999999928</v>
      </c>
      <c r="Q143" s="8">
        <f>Table8[[#This Row],[Abs Erorr 4]]/Table8[[#This Row],[Adj Close]]</f>
        <v>9.6145772594752058E-2</v>
      </c>
    </row>
    <row r="144" spans="6:17" x14ac:dyDescent="0.3">
      <c r="F144" s="108">
        <v>43672</v>
      </c>
      <c r="G144" s="109">
        <v>5.1630000000000003</v>
      </c>
      <c r="H144" s="64">
        <f t="shared" si="4"/>
        <v>4.8606600000000002</v>
      </c>
      <c r="I144" s="64">
        <f>(Table8[[#This Row],[Adj Close]]-Table8[[#This Row],[Forecast 3 Period]])</f>
        <v>0.30234000000000005</v>
      </c>
      <c r="J144" s="64">
        <f>Table8[[#This Row],[Erorr ]]^2</f>
        <v>9.1409475600000026E-2</v>
      </c>
      <c r="K144" s="64">
        <f>ABS(Table8[[#This Row],[Erorr ]])</f>
        <v>0.30234000000000005</v>
      </c>
      <c r="L144" s="8">
        <f>Table8[[#This Row],[Abs Erorr ]]/Table8[[#This Row],[Adj Close]]</f>
        <v>5.8558977338756542E-2</v>
      </c>
      <c r="M144" s="68">
        <f t="shared" si="5"/>
        <v>4.7496199999999993</v>
      </c>
      <c r="N144" s="64">
        <f>(Table8[[#This Row],[Adj Close]]-Table8[[#This Row],[Forecast 6 Period ]])</f>
        <v>0.41338000000000097</v>
      </c>
      <c r="O144" s="64">
        <f>Table8[[#This Row],[Erorr 2]]^2</f>
        <v>0.1708830244000008</v>
      </c>
      <c r="P144" s="64">
        <f>ABS(Table8[[#This Row],[Erorr 2]])</f>
        <v>0.41338000000000097</v>
      </c>
      <c r="Q144" s="8">
        <f>Table8[[#This Row],[Abs Erorr 4]]/Table8[[#This Row],[Adj Close]]</f>
        <v>8.0065853186132283E-2</v>
      </c>
    </row>
    <row r="145" spans="6:17" x14ac:dyDescent="0.3">
      <c r="F145" s="108">
        <v>43675</v>
      </c>
      <c r="G145" s="109">
        <v>5.1502999999999997</v>
      </c>
      <c r="H145" s="64">
        <f t="shared" si="4"/>
        <v>5.0113799999999999</v>
      </c>
      <c r="I145" s="64">
        <f>(Table8[[#This Row],[Adj Close]]-Table8[[#This Row],[Forecast 3 Period]])</f>
        <v>0.13891999999999971</v>
      </c>
      <c r="J145" s="64">
        <f>Table8[[#This Row],[Erorr ]]^2</f>
        <v>1.9298766399999921E-2</v>
      </c>
      <c r="K145" s="64">
        <f>ABS(Table8[[#This Row],[Erorr ]])</f>
        <v>0.13891999999999971</v>
      </c>
      <c r="L145" s="8">
        <f>Table8[[#This Row],[Abs Erorr ]]/Table8[[#This Row],[Adj Close]]</f>
        <v>2.6973186027998315E-2</v>
      </c>
      <c r="M145" s="68">
        <f t="shared" si="5"/>
        <v>4.8561300000000003</v>
      </c>
      <c r="N145" s="64">
        <f>(Table8[[#This Row],[Adj Close]]-Table8[[#This Row],[Forecast 6 Period ]])</f>
        <v>0.29416999999999938</v>
      </c>
      <c r="O145" s="64">
        <f>Table8[[#This Row],[Erorr 2]]^2</f>
        <v>8.6535988899999639E-2</v>
      </c>
      <c r="P145" s="64">
        <f>ABS(Table8[[#This Row],[Erorr 2]])</f>
        <v>0.29416999999999938</v>
      </c>
      <c r="Q145" s="8">
        <f>Table8[[#This Row],[Abs Erorr 4]]/Table8[[#This Row],[Adj Close]]</f>
        <v>5.7117061142069277E-2</v>
      </c>
    </row>
    <row r="146" spans="6:17" x14ac:dyDescent="0.3">
      <c r="F146" s="108">
        <v>43676</v>
      </c>
      <c r="G146" s="109">
        <v>4.9862000000000002</v>
      </c>
      <c r="H146" s="64">
        <f t="shared" si="4"/>
        <v>5.15252</v>
      </c>
      <c r="I146" s="64">
        <f>(Table8[[#This Row],[Adj Close]]-Table8[[#This Row],[Forecast 3 Period]])</f>
        <v>-0.1663199999999998</v>
      </c>
      <c r="J146" s="64">
        <f>Table8[[#This Row],[Erorr ]]^2</f>
        <v>2.7662342399999935E-2</v>
      </c>
      <c r="K146" s="64">
        <f>ABS(Table8[[#This Row],[Erorr ]])</f>
        <v>0.1663199999999998</v>
      </c>
      <c r="L146" s="8">
        <f>Table8[[#This Row],[Abs Erorr ]]/Table8[[#This Row],[Adj Close]]</f>
        <v>3.3356062733143434E-2</v>
      </c>
      <c r="M146" s="68">
        <f t="shared" si="5"/>
        <v>4.9555800000000003</v>
      </c>
      <c r="N146" s="64">
        <f>(Table8[[#This Row],[Adj Close]]-Table8[[#This Row],[Forecast 6 Period ]])</f>
        <v>3.061999999999987E-2</v>
      </c>
      <c r="O146" s="64">
        <f>Table8[[#This Row],[Erorr 2]]^2</f>
        <v>9.3758439999999199E-4</v>
      </c>
      <c r="P146" s="64">
        <f>ABS(Table8[[#This Row],[Erorr 2]])</f>
        <v>3.061999999999987E-2</v>
      </c>
      <c r="Q146" s="8">
        <f>Table8[[#This Row],[Abs Erorr 4]]/Table8[[#This Row],[Adj Close]]</f>
        <v>6.140949019293223E-3</v>
      </c>
    </row>
    <row r="147" spans="6:17" x14ac:dyDescent="0.3">
      <c r="F147" s="108">
        <v>43677</v>
      </c>
      <c r="G147" s="109">
        <v>4.9314999999999998</v>
      </c>
      <c r="H147" s="64">
        <f t="shared" si="4"/>
        <v>5.08847</v>
      </c>
      <c r="I147" s="64">
        <f>(Table8[[#This Row],[Adj Close]]-Table8[[#This Row],[Forecast 3 Period]])</f>
        <v>-0.15697000000000028</v>
      </c>
      <c r="J147" s="64">
        <f>Table8[[#This Row],[Erorr ]]^2</f>
        <v>2.4639580900000086E-2</v>
      </c>
      <c r="K147" s="64">
        <f>ABS(Table8[[#This Row],[Erorr ]])</f>
        <v>0.15697000000000028</v>
      </c>
      <c r="L147" s="8">
        <f>Table8[[#This Row],[Abs Erorr ]]/Table8[[#This Row],[Adj Close]]</f>
        <v>3.1830071986211149E-2</v>
      </c>
      <c r="M147" s="68">
        <f t="shared" si="5"/>
        <v>5.0231200000000005</v>
      </c>
      <c r="N147" s="64">
        <f>(Table8[[#This Row],[Adj Close]]-Table8[[#This Row],[Forecast 6 Period ]])</f>
        <v>-9.1620000000000701E-2</v>
      </c>
      <c r="O147" s="64">
        <f>Table8[[#This Row],[Erorr 2]]^2</f>
        <v>8.394224400000129E-3</v>
      </c>
      <c r="P147" s="64">
        <f>ABS(Table8[[#This Row],[Erorr 2]])</f>
        <v>9.1620000000000701E-2</v>
      </c>
      <c r="Q147" s="8">
        <f>Table8[[#This Row],[Abs Erorr 4]]/Table8[[#This Row],[Adj Close]]</f>
        <v>1.8578525803508203E-2</v>
      </c>
    </row>
    <row r="148" spans="6:17" x14ac:dyDescent="0.3">
      <c r="F148" s="108">
        <v>43678</v>
      </c>
      <c r="G148" s="109">
        <v>4.8949999999999996</v>
      </c>
      <c r="H148" s="64">
        <f t="shared" si="4"/>
        <v>5.0135499999999995</v>
      </c>
      <c r="I148" s="64">
        <f>(Table8[[#This Row],[Adj Close]]-Table8[[#This Row],[Forecast 3 Period]])</f>
        <v>-0.11854999999999993</v>
      </c>
      <c r="J148" s="64">
        <f>Table8[[#This Row],[Erorr ]]^2</f>
        <v>1.4054102499999985E-2</v>
      </c>
      <c r="K148" s="64">
        <f>ABS(Table8[[#This Row],[Erorr ]])</f>
        <v>0.11854999999999993</v>
      </c>
      <c r="L148" s="8">
        <f>Table8[[#This Row],[Abs Erorr ]]/Table8[[#This Row],[Adj Close]]</f>
        <v>2.4218590398365668E-2</v>
      </c>
      <c r="M148" s="68">
        <f t="shared" si="5"/>
        <v>5.0282600000000004</v>
      </c>
      <c r="N148" s="64">
        <f>(Table8[[#This Row],[Adj Close]]-Table8[[#This Row],[Forecast 6 Period ]])</f>
        <v>-0.13326000000000082</v>
      </c>
      <c r="O148" s="64">
        <f>Table8[[#This Row],[Erorr 2]]^2</f>
        <v>1.7758227600000218E-2</v>
      </c>
      <c r="P148" s="64">
        <f>ABS(Table8[[#This Row],[Erorr 2]])</f>
        <v>0.13326000000000082</v>
      </c>
      <c r="Q148" s="8">
        <f>Table8[[#This Row],[Abs Erorr 4]]/Table8[[#This Row],[Adj Close]]</f>
        <v>2.7223697650664114E-2</v>
      </c>
    </row>
    <row r="149" spans="6:17" x14ac:dyDescent="0.3">
      <c r="F149" s="108">
        <v>43679</v>
      </c>
      <c r="G149" s="109">
        <v>4.9223999999999997</v>
      </c>
      <c r="H149" s="64">
        <f t="shared" si="4"/>
        <v>4.9333100000000005</v>
      </c>
      <c r="I149" s="64">
        <f>(Table8[[#This Row],[Adj Close]]-Table8[[#This Row],[Forecast 3 Period]])</f>
        <v>-1.0910000000000863E-2</v>
      </c>
      <c r="J149" s="64">
        <f>Table8[[#This Row],[Erorr ]]^2</f>
        <v>1.1902810000001884E-4</v>
      </c>
      <c r="K149" s="64">
        <f>ABS(Table8[[#This Row],[Erorr ]])</f>
        <v>1.0910000000000863E-2</v>
      </c>
      <c r="L149" s="8">
        <f>Table8[[#This Row],[Abs Erorr ]]/Table8[[#This Row],[Adj Close]]</f>
        <v>2.2163985047945847E-3</v>
      </c>
      <c r="M149" s="68">
        <f t="shared" si="5"/>
        <v>5.0234000000000005</v>
      </c>
      <c r="N149" s="64">
        <f>(Table8[[#This Row],[Adj Close]]-Table8[[#This Row],[Forecast 6 Period ]])</f>
        <v>-0.10100000000000087</v>
      </c>
      <c r="O149" s="64">
        <f>Table8[[#This Row],[Erorr 2]]^2</f>
        <v>1.0201000000000175E-2</v>
      </c>
      <c r="P149" s="64">
        <f>ABS(Table8[[#This Row],[Erorr 2]])</f>
        <v>0.10100000000000087</v>
      </c>
      <c r="Q149" s="8">
        <f>Table8[[#This Row],[Abs Erorr 4]]/Table8[[#This Row],[Adj Close]]</f>
        <v>2.0518446286364553E-2</v>
      </c>
    </row>
    <row r="150" spans="6:17" x14ac:dyDescent="0.3">
      <c r="F150" s="108">
        <v>43682</v>
      </c>
      <c r="G150" s="109">
        <v>4.8220999999999998</v>
      </c>
      <c r="H150" s="64">
        <f t="shared" si="4"/>
        <v>4.9169099999999997</v>
      </c>
      <c r="I150" s="64">
        <f>(Table8[[#This Row],[Adj Close]]-Table8[[#This Row],[Forecast 3 Period]])</f>
        <v>-9.4809999999999839E-2</v>
      </c>
      <c r="J150" s="64">
        <f>Table8[[#This Row],[Erorr ]]^2</f>
        <v>8.9889360999999696E-3</v>
      </c>
      <c r="K150" s="64">
        <f>ABS(Table8[[#This Row],[Erorr ]])</f>
        <v>9.4809999999999839E-2</v>
      </c>
      <c r="L150" s="8">
        <f>Table8[[#This Row],[Abs Erorr ]]/Table8[[#This Row],[Adj Close]]</f>
        <v>1.9661558242259562E-2</v>
      </c>
      <c r="M150" s="68">
        <f t="shared" si="5"/>
        <v>4.9783500000000007</v>
      </c>
      <c r="N150" s="64">
        <f>(Table8[[#This Row],[Adj Close]]-Table8[[#This Row],[Forecast 6 Period ]])</f>
        <v>-0.15625000000000089</v>
      </c>
      <c r="O150" s="64">
        <f>Table8[[#This Row],[Erorr 2]]^2</f>
        <v>2.4414062500000278E-2</v>
      </c>
      <c r="P150" s="64">
        <f>ABS(Table8[[#This Row],[Erorr 2]])</f>
        <v>0.15625000000000089</v>
      </c>
      <c r="Q150" s="8">
        <f>Table8[[#This Row],[Abs Erorr 4]]/Table8[[#This Row],[Adj Close]]</f>
        <v>3.2402895004251447E-2</v>
      </c>
    </row>
    <row r="151" spans="6:17" x14ac:dyDescent="0.3">
      <c r="F151" s="108">
        <v>43683</v>
      </c>
      <c r="G151" s="109">
        <v>4.8768000000000002</v>
      </c>
      <c r="H151" s="64">
        <f t="shared" si="4"/>
        <v>4.8740600000000001</v>
      </c>
      <c r="I151" s="64">
        <f>(Table8[[#This Row],[Adj Close]]-Table8[[#This Row],[Forecast 3 Period]])</f>
        <v>2.7400000000001867E-3</v>
      </c>
      <c r="J151" s="64">
        <f>Table8[[#This Row],[Erorr ]]^2</f>
        <v>7.5076000000010231E-6</v>
      </c>
      <c r="K151" s="64">
        <f>ABS(Table8[[#This Row],[Erorr ]])</f>
        <v>2.7400000000001867E-3</v>
      </c>
      <c r="L151" s="8">
        <f>Table8[[#This Row],[Abs Erorr ]]/Table8[[#This Row],[Adj Close]]</f>
        <v>5.6184383202103564E-4</v>
      </c>
      <c r="M151" s="68">
        <f t="shared" si="5"/>
        <v>4.9278500000000003</v>
      </c>
      <c r="N151" s="64">
        <f>(Table8[[#This Row],[Adj Close]]-Table8[[#This Row],[Forecast 6 Period ]])</f>
        <v>-5.105000000000004E-2</v>
      </c>
      <c r="O151" s="64">
        <f>Table8[[#This Row],[Erorr 2]]^2</f>
        <v>2.606102500000004E-3</v>
      </c>
      <c r="P151" s="64">
        <f>ABS(Table8[[#This Row],[Erorr 2]])</f>
        <v>5.105000000000004E-2</v>
      </c>
      <c r="Q151" s="8">
        <f>Table8[[#This Row],[Abs Erorr 4]]/Table8[[#This Row],[Adj Close]]</f>
        <v>1.0467929790026254E-2</v>
      </c>
    </row>
    <row r="152" spans="6:17" x14ac:dyDescent="0.3">
      <c r="F152" s="108">
        <v>43684</v>
      </c>
      <c r="G152" s="109">
        <v>4.8494999999999999</v>
      </c>
      <c r="H152" s="64">
        <f t="shared" si="4"/>
        <v>4.8740699999999997</v>
      </c>
      <c r="I152" s="64">
        <f>(Table8[[#This Row],[Adj Close]]-Table8[[#This Row],[Forecast 3 Period]])</f>
        <v>-2.4569999999999759E-2</v>
      </c>
      <c r="J152" s="64">
        <f>Table8[[#This Row],[Erorr ]]^2</f>
        <v>6.0368489999998811E-4</v>
      </c>
      <c r="K152" s="64">
        <f>ABS(Table8[[#This Row],[Erorr ]])</f>
        <v>2.4569999999999759E-2</v>
      </c>
      <c r="L152" s="8">
        <f>Table8[[#This Row],[Abs Erorr ]]/Table8[[#This Row],[Adj Close]]</f>
        <v>5.0665017012062599E-3</v>
      </c>
      <c r="M152" s="68">
        <f t="shared" si="5"/>
        <v>4.8950300000000002</v>
      </c>
      <c r="N152" s="64">
        <f>(Table8[[#This Row],[Adj Close]]-Table8[[#This Row],[Forecast 6 Period ]])</f>
        <v>-4.5530000000000292E-2</v>
      </c>
      <c r="O152" s="64">
        <f>Table8[[#This Row],[Erorr 2]]^2</f>
        <v>2.0729809000000266E-3</v>
      </c>
      <c r="P152" s="64">
        <f>ABS(Table8[[#This Row],[Erorr 2]])</f>
        <v>4.5530000000000292E-2</v>
      </c>
      <c r="Q152" s="8">
        <f>Table8[[#This Row],[Abs Erorr 4]]/Table8[[#This Row],[Adj Close]]</f>
        <v>9.3885967625529018E-3</v>
      </c>
    </row>
    <row r="153" spans="6:17" x14ac:dyDescent="0.3">
      <c r="F153" s="108">
        <v>43685</v>
      </c>
      <c r="G153" s="109">
        <v>4.9223999999999997</v>
      </c>
      <c r="H153" s="64">
        <f t="shared" si="4"/>
        <v>4.8494700000000002</v>
      </c>
      <c r="I153" s="64">
        <f>(Table8[[#This Row],[Adj Close]]-Table8[[#This Row],[Forecast 3 Period]])</f>
        <v>7.2929999999999495E-2</v>
      </c>
      <c r="J153" s="64">
        <f>Table8[[#This Row],[Erorr ]]^2</f>
        <v>5.3187848999999262E-3</v>
      </c>
      <c r="K153" s="64">
        <f>ABS(Table8[[#This Row],[Erorr ]])</f>
        <v>7.2929999999999495E-2</v>
      </c>
      <c r="L153" s="8">
        <f>Table8[[#This Row],[Abs Erorr ]]/Table8[[#This Row],[Adj Close]]</f>
        <v>1.4815943442223204E-2</v>
      </c>
      <c r="M153" s="68">
        <f t="shared" si="5"/>
        <v>4.8768099999999999</v>
      </c>
      <c r="N153" s="64">
        <f>(Table8[[#This Row],[Adj Close]]-Table8[[#This Row],[Forecast 6 Period ]])</f>
        <v>4.5589999999999797E-2</v>
      </c>
      <c r="O153" s="64">
        <f>Table8[[#This Row],[Erorr 2]]^2</f>
        <v>2.0784480999999815E-3</v>
      </c>
      <c r="P153" s="64">
        <f>ABS(Table8[[#This Row],[Erorr 2]])</f>
        <v>4.5589999999999797E-2</v>
      </c>
      <c r="Q153" s="8">
        <f>Table8[[#This Row],[Abs Erorr 4]]/Table8[[#This Row],[Adj Close]]</f>
        <v>9.2617422395578995E-3</v>
      </c>
    </row>
    <row r="154" spans="6:17" x14ac:dyDescent="0.3">
      <c r="F154" s="108">
        <v>43686</v>
      </c>
      <c r="G154" s="109">
        <v>4.9314999999999998</v>
      </c>
      <c r="H154" s="64">
        <f t="shared" si="4"/>
        <v>4.8868499999999999</v>
      </c>
      <c r="I154" s="64">
        <f>(Table8[[#This Row],[Adj Close]]-Table8[[#This Row],[Forecast 3 Period]])</f>
        <v>4.4649999999999856E-2</v>
      </c>
      <c r="J154" s="64">
        <f>Table8[[#This Row],[Erorr ]]^2</f>
        <v>1.9936224999999872E-3</v>
      </c>
      <c r="K154" s="64">
        <f>ABS(Table8[[#This Row],[Erorr ]])</f>
        <v>4.4649999999999856E-2</v>
      </c>
      <c r="L154" s="8">
        <f>Table8[[#This Row],[Abs Erorr ]]/Table8[[#This Row],[Adj Close]]</f>
        <v>9.0540403528337945E-3</v>
      </c>
      <c r="M154" s="68">
        <f t="shared" si="5"/>
        <v>4.8758999999999997</v>
      </c>
      <c r="N154" s="64">
        <f>(Table8[[#This Row],[Adj Close]]-Table8[[#This Row],[Forecast 6 Period ]])</f>
        <v>5.5600000000000094E-2</v>
      </c>
      <c r="O154" s="64">
        <f>Table8[[#This Row],[Erorr 2]]^2</f>
        <v>3.0913600000000104E-3</v>
      </c>
      <c r="P154" s="64">
        <f>ABS(Table8[[#This Row],[Erorr 2]])</f>
        <v>5.5600000000000094E-2</v>
      </c>
      <c r="Q154" s="8">
        <f>Table8[[#This Row],[Abs Erorr 4]]/Table8[[#This Row],[Adj Close]]</f>
        <v>1.1274460103416831E-2</v>
      </c>
    </row>
    <row r="155" spans="6:17" x14ac:dyDescent="0.3">
      <c r="F155" s="108">
        <v>43689</v>
      </c>
      <c r="G155" s="109">
        <v>4.8403</v>
      </c>
      <c r="H155" s="64">
        <f t="shared" si="4"/>
        <v>4.9041699999999997</v>
      </c>
      <c r="I155" s="64">
        <f>(Table8[[#This Row],[Adj Close]]-Table8[[#This Row],[Forecast 3 Period]])</f>
        <v>-6.3869999999999649E-2</v>
      </c>
      <c r="J155" s="64">
        <f>Table8[[#This Row],[Erorr ]]^2</f>
        <v>4.0793768999999548E-3</v>
      </c>
      <c r="K155" s="64">
        <f>ABS(Table8[[#This Row],[Erorr ]])</f>
        <v>6.3869999999999649E-2</v>
      </c>
      <c r="L155" s="8">
        <f>Table8[[#This Row],[Abs Erorr ]]/Table8[[#This Row],[Adj Close]]</f>
        <v>1.3195463091130642E-2</v>
      </c>
      <c r="M155" s="68">
        <f t="shared" si="5"/>
        <v>4.8904899999999998</v>
      </c>
      <c r="N155" s="64">
        <f>(Table8[[#This Row],[Adj Close]]-Table8[[#This Row],[Forecast 6 Period ]])</f>
        <v>-5.0189999999999735E-2</v>
      </c>
      <c r="O155" s="64">
        <f>Table8[[#This Row],[Erorr 2]]^2</f>
        <v>2.5190360999999733E-3</v>
      </c>
      <c r="P155" s="64">
        <f>ABS(Table8[[#This Row],[Erorr 2]])</f>
        <v>5.0189999999999735E-2</v>
      </c>
      <c r="Q155" s="8">
        <f>Table8[[#This Row],[Abs Erorr 4]]/Table8[[#This Row],[Adj Close]]</f>
        <v>1.0369191992231831E-2</v>
      </c>
    </row>
    <row r="156" spans="6:17" x14ac:dyDescent="0.3">
      <c r="F156" s="108">
        <v>43690</v>
      </c>
      <c r="G156" s="109">
        <v>4.8586</v>
      </c>
      <c r="H156" s="64">
        <f t="shared" si="4"/>
        <v>4.8922899999999991</v>
      </c>
      <c r="I156" s="64">
        <f>(Table8[[#This Row],[Adj Close]]-Table8[[#This Row],[Forecast 3 Period]])</f>
        <v>-3.368999999999911E-2</v>
      </c>
      <c r="J156" s="64">
        <f>Table8[[#This Row],[Erorr ]]^2</f>
        <v>1.1350160999999399E-3</v>
      </c>
      <c r="K156" s="64">
        <f>ABS(Table8[[#This Row],[Erorr ]])</f>
        <v>3.368999999999911E-2</v>
      </c>
      <c r="L156" s="8">
        <f>Table8[[#This Row],[Abs Erorr ]]/Table8[[#This Row],[Adj Close]]</f>
        <v>6.9340962417155372E-3</v>
      </c>
      <c r="M156" s="68">
        <f t="shared" si="5"/>
        <v>4.8786300000000002</v>
      </c>
      <c r="N156" s="64">
        <f>(Table8[[#This Row],[Adj Close]]-Table8[[#This Row],[Forecast 6 Period ]])</f>
        <v>-2.0030000000000214E-2</v>
      </c>
      <c r="O156" s="64">
        <f>Table8[[#This Row],[Erorr 2]]^2</f>
        <v>4.012009000000086E-4</v>
      </c>
      <c r="P156" s="64">
        <f>ABS(Table8[[#This Row],[Erorr 2]])</f>
        <v>2.0030000000000214E-2</v>
      </c>
      <c r="Q156" s="8">
        <f>Table8[[#This Row],[Abs Erorr 4]]/Table8[[#This Row],[Adj Close]]</f>
        <v>4.1225867533857931E-3</v>
      </c>
    </row>
    <row r="157" spans="6:17" x14ac:dyDescent="0.3">
      <c r="F157" s="108">
        <v>43691</v>
      </c>
      <c r="G157" s="109">
        <v>4.6670999999999996</v>
      </c>
      <c r="H157" s="64">
        <f t="shared" si="4"/>
        <v>4.8749799999999999</v>
      </c>
      <c r="I157" s="64">
        <f>(Table8[[#This Row],[Adj Close]]-Table8[[#This Row],[Forecast 3 Period]])</f>
        <v>-0.20788000000000029</v>
      </c>
      <c r="J157" s="64">
        <f>Table8[[#This Row],[Erorr ]]^2</f>
        <v>4.3214094400000118E-2</v>
      </c>
      <c r="K157" s="64">
        <f>ABS(Table8[[#This Row],[Erorr ]])</f>
        <v>0.20788000000000029</v>
      </c>
      <c r="L157" s="8">
        <f>Table8[[#This Row],[Abs Erorr ]]/Table8[[#This Row],[Adj Close]]</f>
        <v>4.4541578282016735E-2</v>
      </c>
      <c r="M157" s="68">
        <f t="shared" si="5"/>
        <v>4.8831899999999999</v>
      </c>
      <c r="N157" s="64">
        <f>(Table8[[#This Row],[Adj Close]]-Table8[[#This Row],[Forecast 6 Period ]])</f>
        <v>-0.21609000000000034</v>
      </c>
      <c r="O157" s="64">
        <f>Table8[[#This Row],[Erorr 2]]^2</f>
        <v>4.6694888100000144E-2</v>
      </c>
      <c r="P157" s="64">
        <f>ABS(Table8[[#This Row],[Erorr 2]])</f>
        <v>0.21609000000000034</v>
      </c>
      <c r="Q157" s="8">
        <f>Table8[[#This Row],[Abs Erorr 4]]/Table8[[#This Row],[Adj Close]]</f>
        <v>4.6300700649225507E-2</v>
      </c>
    </row>
    <row r="158" spans="6:17" x14ac:dyDescent="0.3">
      <c r="F158" s="108">
        <v>43692</v>
      </c>
      <c r="G158" s="109">
        <v>4.6124000000000001</v>
      </c>
      <c r="H158" s="64">
        <f t="shared" si="4"/>
        <v>4.77651</v>
      </c>
      <c r="I158" s="64">
        <f>(Table8[[#This Row],[Adj Close]]-Table8[[#This Row],[Forecast 3 Period]])</f>
        <v>-0.16410999999999998</v>
      </c>
      <c r="J158" s="64">
        <f>Table8[[#This Row],[Erorr ]]^2</f>
        <v>2.6932092099999992E-2</v>
      </c>
      <c r="K158" s="64">
        <f>ABS(Table8[[#This Row],[Erorr ]])</f>
        <v>0.16410999999999998</v>
      </c>
      <c r="L158" s="8">
        <f>Table8[[#This Row],[Abs Erorr ]]/Table8[[#This Row],[Adj Close]]</f>
        <v>3.5580175179949693E-2</v>
      </c>
      <c r="M158" s="68">
        <f t="shared" si="5"/>
        <v>4.836689999999999</v>
      </c>
      <c r="N158" s="64">
        <f>(Table8[[#This Row],[Adj Close]]-Table8[[#This Row],[Forecast 6 Period ]])</f>
        <v>-0.22428999999999899</v>
      </c>
      <c r="O158" s="64">
        <f>Table8[[#This Row],[Erorr 2]]^2</f>
        <v>5.0306004099999545E-2</v>
      </c>
      <c r="P158" s="64">
        <f>ABS(Table8[[#This Row],[Erorr 2]])</f>
        <v>0.22428999999999899</v>
      </c>
      <c r="Q158" s="8">
        <f>Table8[[#This Row],[Abs Erorr 4]]/Table8[[#This Row],[Adj Close]]</f>
        <v>4.8627612522764499E-2</v>
      </c>
    </row>
    <row r="159" spans="6:17" x14ac:dyDescent="0.3">
      <c r="F159" s="108">
        <v>43693</v>
      </c>
      <c r="G159" s="109">
        <v>4.7126999999999999</v>
      </c>
      <c r="H159" s="64">
        <f t="shared" si="4"/>
        <v>4.7026700000000003</v>
      </c>
      <c r="I159" s="64">
        <f>(Table8[[#This Row],[Adj Close]]-Table8[[#This Row],[Forecast 3 Period]])</f>
        <v>1.0029999999999539E-2</v>
      </c>
      <c r="J159" s="64">
        <f>Table8[[#This Row],[Erorr ]]^2</f>
        <v>1.0060089999999076E-4</v>
      </c>
      <c r="K159" s="64">
        <f>ABS(Table8[[#This Row],[Erorr ]])</f>
        <v>1.0029999999999539E-2</v>
      </c>
      <c r="L159" s="8">
        <f>Table8[[#This Row],[Abs Erorr ]]/Table8[[#This Row],[Adj Close]]</f>
        <v>2.1282916374900885E-3</v>
      </c>
      <c r="M159" s="68">
        <f t="shared" si="5"/>
        <v>4.7810699999999997</v>
      </c>
      <c r="N159" s="64">
        <f>(Table8[[#This Row],[Adj Close]]-Table8[[#This Row],[Forecast 6 Period ]])</f>
        <v>-6.836999999999982E-2</v>
      </c>
      <c r="O159" s="64">
        <f>Table8[[#This Row],[Erorr 2]]^2</f>
        <v>4.6744568999999752E-3</v>
      </c>
      <c r="P159" s="64">
        <f>ABS(Table8[[#This Row],[Erorr 2]])</f>
        <v>6.836999999999982E-2</v>
      </c>
      <c r="Q159" s="8">
        <f>Table8[[#This Row],[Abs Erorr 4]]/Table8[[#This Row],[Adj Close]]</f>
        <v>1.4507607104207742E-2</v>
      </c>
    </row>
    <row r="160" spans="6:17" x14ac:dyDescent="0.3">
      <c r="F160" s="108">
        <v>43696</v>
      </c>
      <c r="G160" s="109">
        <v>4.7674000000000003</v>
      </c>
      <c r="H160" s="64">
        <f t="shared" si="4"/>
        <v>4.6689299999999996</v>
      </c>
      <c r="I160" s="64">
        <f>(Table8[[#This Row],[Adj Close]]-Table8[[#This Row],[Forecast 3 Period]])</f>
        <v>9.8470000000000724E-2</v>
      </c>
      <c r="J160" s="64">
        <f>Table8[[#This Row],[Erorr ]]^2</f>
        <v>9.6963409000001433E-3</v>
      </c>
      <c r="K160" s="64">
        <f>ABS(Table8[[#This Row],[Erorr ]])</f>
        <v>9.8470000000000724E-2</v>
      </c>
      <c r="L160" s="8">
        <f>Table8[[#This Row],[Abs Erorr ]]/Table8[[#This Row],[Adj Close]]</f>
        <v>2.0654864286613398E-2</v>
      </c>
      <c r="M160" s="68">
        <f t="shared" si="5"/>
        <v>4.7473400000000003</v>
      </c>
      <c r="N160" s="64">
        <f>(Table8[[#This Row],[Adj Close]]-Table8[[#This Row],[Forecast 6 Period ]])</f>
        <v>2.0059999999999967E-2</v>
      </c>
      <c r="O160" s="64">
        <f>Table8[[#This Row],[Erorr 2]]^2</f>
        <v>4.0240359999999865E-4</v>
      </c>
      <c r="P160" s="64">
        <f>ABS(Table8[[#This Row],[Erorr 2]])</f>
        <v>2.0059999999999967E-2</v>
      </c>
      <c r="Q160" s="8">
        <f>Table8[[#This Row],[Abs Erorr 4]]/Table8[[#This Row],[Adj Close]]</f>
        <v>4.2077442631203521E-3</v>
      </c>
    </row>
    <row r="161" spans="6:17" x14ac:dyDescent="0.3">
      <c r="F161" s="108">
        <v>43697</v>
      </c>
      <c r="G161" s="109">
        <v>4.6944999999999997</v>
      </c>
      <c r="H161" s="64">
        <f t="shared" si="4"/>
        <v>4.7044900000000007</v>
      </c>
      <c r="I161" s="64">
        <f>(Table8[[#This Row],[Adj Close]]-Table8[[#This Row],[Forecast 3 Period]])</f>
        <v>-9.9900000000010536E-3</v>
      </c>
      <c r="J161" s="64">
        <f>Table8[[#This Row],[Erorr ]]^2</f>
        <v>9.9800100000021054E-5</v>
      </c>
      <c r="K161" s="64">
        <f>ABS(Table8[[#This Row],[Erorr ]])</f>
        <v>9.9900000000010536E-3</v>
      </c>
      <c r="L161" s="8">
        <f>Table8[[#This Row],[Abs Erorr ]]/Table8[[#This Row],[Adj Close]]</f>
        <v>2.1280221535842059E-3</v>
      </c>
      <c r="M161" s="68">
        <f t="shared" si="5"/>
        <v>4.7218099999999996</v>
      </c>
      <c r="N161" s="64">
        <f>(Table8[[#This Row],[Adj Close]]-Table8[[#This Row],[Forecast 6 Period ]])</f>
        <v>-2.7309999999999945E-2</v>
      </c>
      <c r="O161" s="64">
        <f>Table8[[#This Row],[Erorr 2]]^2</f>
        <v>7.4583609999999705E-4</v>
      </c>
      <c r="P161" s="64">
        <f>ABS(Table8[[#This Row],[Erorr 2]])</f>
        <v>2.7309999999999945E-2</v>
      </c>
      <c r="Q161" s="8">
        <f>Table8[[#This Row],[Abs Erorr 4]]/Table8[[#This Row],[Adj Close]]</f>
        <v>5.8174459473852268E-3</v>
      </c>
    </row>
    <row r="162" spans="6:17" x14ac:dyDescent="0.3">
      <c r="F162" s="108">
        <v>43698</v>
      </c>
      <c r="G162" s="109">
        <v>4.7126999999999999</v>
      </c>
      <c r="H162" s="64">
        <f t="shared" si="4"/>
        <v>4.7218299999999997</v>
      </c>
      <c r="I162" s="64">
        <f>(Table8[[#This Row],[Adj Close]]-Table8[[#This Row],[Forecast 3 Period]])</f>
        <v>-9.1299999999998604E-3</v>
      </c>
      <c r="J162" s="64">
        <f>Table8[[#This Row],[Erorr ]]^2</f>
        <v>8.3356899999997454E-5</v>
      </c>
      <c r="K162" s="64">
        <f>ABS(Table8[[#This Row],[Erorr ]])</f>
        <v>9.1299999999998604E-3</v>
      </c>
      <c r="L162" s="8">
        <f>Table8[[#This Row],[Abs Erorr ]]/Table8[[#This Row],[Adj Close]]</f>
        <v>1.9373183100982157E-3</v>
      </c>
      <c r="M162" s="68">
        <f t="shared" si="5"/>
        <v>4.7099700000000002</v>
      </c>
      <c r="N162" s="64">
        <f>(Table8[[#This Row],[Adj Close]]-Table8[[#This Row],[Forecast 6 Period ]])</f>
        <v>2.7299999999996771E-3</v>
      </c>
      <c r="O162" s="64">
        <f>Table8[[#This Row],[Erorr 2]]^2</f>
        <v>7.4528999999982367E-6</v>
      </c>
      <c r="P162" s="64">
        <f>ABS(Table8[[#This Row],[Erorr 2]])</f>
        <v>2.7299999999996771E-3</v>
      </c>
      <c r="Q162" s="8">
        <f>Table8[[#This Row],[Abs Erorr 4]]/Table8[[#This Row],[Adj Close]]</f>
        <v>5.7928575975548565E-4</v>
      </c>
    </row>
    <row r="163" spans="6:17" x14ac:dyDescent="0.3">
      <c r="F163" s="108">
        <v>43699</v>
      </c>
      <c r="G163" s="109">
        <v>4.6215999999999999</v>
      </c>
      <c r="H163" s="64">
        <f t="shared" si="4"/>
        <v>4.7236500000000001</v>
      </c>
      <c r="I163" s="64">
        <f>(Table8[[#This Row],[Adj Close]]-Table8[[#This Row],[Forecast 3 Period]])</f>
        <v>-0.1020500000000002</v>
      </c>
      <c r="J163" s="64">
        <f>Table8[[#This Row],[Erorr ]]^2</f>
        <v>1.0414202500000041E-2</v>
      </c>
      <c r="K163" s="64">
        <f>ABS(Table8[[#This Row],[Erorr ]])</f>
        <v>0.1020500000000002</v>
      </c>
      <c r="L163" s="8">
        <f>Table8[[#This Row],[Abs Erorr ]]/Table8[[#This Row],[Adj Close]]</f>
        <v>2.2081097455426735E-2</v>
      </c>
      <c r="M163" s="68">
        <f t="shared" si="5"/>
        <v>4.7054100000000005</v>
      </c>
      <c r="N163" s="64">
        <f>(Table8[[#This Row],[Adj Close]]-Table8[[#This Row],[Forecast 6 Period ]])</f>
        <v>-8.3810000000000606E-2</v>
      </c>
      <c r="O163" s="64">
        <f>Table8[[#This Row],[Erorr 2]]^2</f>
        <v>7.0241161000001015E-3</v>
      </c>
      <c r="P163" s="64">
        <f>ABS(Table8[[#This Row],[Erorr 2]])</f>
        <v>8.3810000000000606E-2</v>
      </c>
      <c r="Q163" s="8">
        <f>Table8[[#This Row],[Abs Erorr 4]]/Table8[[#This Row],[Adj Close]]</f>
        <v>1.8134412324736154E-2</v>
      </c>
    </row>
    <row r="164" spans="6:17" x14ac:dyDescent="0.3">
      <c r="F164" s="108">
        <v>43700</v>
      </c>
      <c r="G164" s="109">
        <v>4.5669000000000004</v>
      </c>
      <c r="H164" s="64">
        <f t="shared" si="4"/>
        <v>4.6707999999999998</v>
      </c>
      <c r="I164" s="64">
        <f>(Table8[[#This Row],[Adj Close]]-Table8[[#This Row],[Forecast 3 Period]])</f>
        <v>-0.10389999999999944</v>
      </c>
      <c r="J164" s="64">
        <f>Table8[[#This Row],[Erorr ]]^2</f>
        <v>1.0795209999999883E-2</v>
      </c>
      <c r="K164" s="64">
        <f>ABS(Table8[[#This Row],[Erorr ]])</f>
        <v>0.10389999999999944</v>
      </c>
      <c r="L164" s="8">
        <f>Table8[[#This Row],[Abs Erorr ]]/Table8[[#This Row],[Adj Close]]</f>
        <v>2.2750662374915024E-2</v>
      </c>
      <c r="M164" s="68">
        <f t="shared" si="5"/>
        <v>4.6917499999999999</v>
      </c>
      <c r="N164" s="64">
        <f>(Table8[[#This Row],[Adj Close]]-Table8[[#This Row],[Forecast 6 Period ]])</f>
        <v>-0.12484999999999946</v>
      </c>
      <c r="O164" s="64">
        <f>Table8[[#This Row],[Erorr 2]]^2</f>
        <v>1.5587522499999866E-2</v>
      </c>
      <c r="P164" s="64">
        <f>ABS(Table8[[#This Row],[Erorr 2]])</f>
        <v>0.12484999999999946</v>
      </c>
      <c r="Q164" s="8">
        <f>Table8[[#This Row],[Abs Erorr 4]]/Table8[[#This Row],[Adj Close]]</f>
        <v>2.7338019225294937E-2</v>
      </c>
    </row>
    <row r="165" spans="6:17" x14ac:dyDescent="0.3">
      <c r="F165" s="108">
        <v>43703</v>
      </c>
      <c r="G165" s="109">
        <v>4.5578000000000003</v>
      </c>
      <c r="H165" s="64">
        <f t="shared" si="4"/>
        <v>4.6270499999999997</v>
      </c>
      <c r="I165" s="64">
        <f>(Table8[[#This Row],[Adj Close]]-Table8[[#This Row],[Forecast 3 Period]])</f>
        <v>-6.9249999999999368E-2</v>
      </c>
      <c r="J165" s="64">
        <f>Table8[[#This Row],[Erorr ]]^2</f>
        <v>4.7955624999999127E-3</v>
      </c>
      <c r="K165" s="64">
        <f>ABS(Table8[[#This Row],[Erorr ]])</f>
        <v>6.9249999999999368E-2</v>
      </c>
      <c r="L165" s="8">
        <f>Table8[[#This Row],[Abs Erorr ]]/Table8[[#This Row],[Adj Close]]</f>
        <v>1.5193733818947598E-2</v>
      </c>
      <c r="M165" s="68">
        <f t="shared" si="5"/>
        <v>4.6671499999999995</v>
      </c>
      <c r="N165" s="64">
        <f>(Table8[[#This Row],[Adj Close]]-Table8[[#This Row],[Forecast 6 Period ]])</f>
        <v>-0.10934999999999917</v>
      </c>
      <c r="O165" s="64">
        <f>Table8[[#This Row],[Erorr 2]]^2</f>
        <v>1.1957422499999818E-2</v>
      </c>
      <c r="P165" s="64">
        <f>ABS(Table8[[#This Row],[Erorr 2]])</f>
        <v>0.10934999999999917</v>
      </c>
      <c r="Q165" s="8">
        <f>Table8[[#This Row],[Abs Erorr 4]]/Table8[[#This Row],[Adj Close]]</f>
        <v>2.3991838167536784E-2</v>
      </c>
    </row>
    <row r="166" spans="6:17" x14ac:dyDescent="0.3">
      <c r="F166" s="108">
        <v>43704</v>
      </c>
      <c r="G166" s="109">
        <v>4.5030999999999999</v>
      </c>
      <c r="H166" s="64">
        <f t="shared" si="4"/>
        <v>4.5796700000000001</v>
      </c>
      <c r="I166" s="64">
        <f>(Table8[[#This Row],[Adj Close]]-Table8[[#This Row],[Forecast 3 Period]])</f>
        <v>-7.6570000000000249E-2</v>
      </c>
      <c r="J166" s="64">
        <f>Table8[[#This Row],[Erorr ]]^2</f>
        <v>5.8629649000000381E-3</v>
      </c>
      <c r="K166" s="64">
        <f>ABS(Table8[[#This Row],[Erorr ]])</f>
        <v>7.6570000000000249E-2</v>
      </c>
      <c r="L166" s="8">
        <f>Table8[[#This Row],[Abs Erorr ]]/Table8[[#This Row],[Adj Close]]</f>
        <v>1.7003841797872631E-2</v>
      </c>
      <c r="M166" s="68">
        <f t="shared" si="5"/>
        <v>4.6379900000000012</v>
      </c>
      <c r="N166" s="64">
        <f>(Table8[[#This Row],[Adj Close]]-Table8[[#This Row],[Forecast 6 Period ]])</f>
        <v>-0.13489000000000129</v>
      </c>
      <c r="O166" s="64">
        <f>Table8[[#This Row],[Erorr 2]]^2</f>
        <v>1.8195312100000346E-2</v>
      </c>
      <c r="P166" s="64">
        <f>ABS(Table8[[#This Row],[Erorr 2]])</f>
        <v>0.13489000000000129</v>
      </c>
      <c r="Q166" s="8">
        <f>Table8[[#This Row],[Abs Erorr 4]]/Table8[[#This Row],[Adj Close]]</f>
        <v>2.9954919944038837E-2</v>
      </c>
    </row>
    <row r="167" spans="6:17" x14ac:dyDescent="0.3">
      <c r="F167" s="108">
        <v>43705</v>
      </c>
      <c r="G167" s="109">
        <v>4.4574999999999996</v>
      </c>
      <c r="H167" s="64">
        <f t="shared" si="4"/>
        <v>4.5386500000000005</v>
      </c>
      <c r="I167" s="64">
        <f>(Table8[[#This Row],[Adj Close]]-Table8[[#This Row],[Forecast 3 Period]])</f>
        <v>-8.1150000000000944E-2</v>
      </c>
      <c r="J167" s="64">
        <f>Table8[[#This Row],[Erorr ]]^2</f>
        <v>6.5853225000001535E-3</v>
      </c>
      <c r="K167" s="64">
        <f>ABS(Table8[[#This Row],[Erorr ]])</f>
        <v>8.1150000000000944E-2</v>
      </c>
      <c r="L167" s="8">
        <f>Table8[[#This Row],[Abs Erorr ]]/Table8[[#This Row],[Adj Close]]</f>
        <v>1.8205272013460675E-2</v>
      </c>
      <c r="M167" s="68">
        <f t="shared" si="5"/>
        <v>4.5906000000000002</v>
      </c>
      <c r="N167" s="64">
        <f>(Table8[[#This Row],[Adj Close]]-Table8[[#This Row],[Forecast 6 Period ]])</f>
        <v>-0.13310000000000066</v>
      </c>
      <c r="O167" s="64">
        <f>Table8[[#This Row],[Erorr 2]]^2</f>
        <v>1.7715610000000177E-2</v>
      </c>
      <c r="P167" s="64">
        <f>ABS(Table8[[#This Row],[Erorr 2]])</f>
        <v>0.13310000000000066</v>
      </c>
      <c r="Q167" s="8">
        <f>Table8[[#This Row],[Abs Erorr 4]]/Table8[[#This Row],[Adj Close]]</f>
        <v>2.9859786876051751E-2</v>
      </c>
    </row>
    <row r="168" spans="6:17" x14ac:dyDescent="0.3">
      <c r="F168" s="108">
        <v>43706</v>
      </c>
      <c r="G168" s="109">
        <v>4.4847999999999999</v>
      </c>
      <c r="H168" s="64">
        <f t="shared" si="4"/>
        <v>4.5012699999999999</v>
      </c>
      <c r="I168" s="64">
        <f>(Table8[[#This Row],[Adj Close]]-Table8[[#This Row],[Forecast 3 Period]])</f>
        <v>-1.6469999999999985E-2</v>
      </c>
      <c r="J168" s="64">
        <f>Table8[[#This Row],[Erorr ]]^2</f>
        <v>2.712608999999995E-4</v>
      </c>
      <c r="K168" s="64">
        <f>ABS(Table8[[#This Row],[Erorr ]])</f>
        <v>1.6469999999999985E-2</v>
      </c>
      <c r="L168" s="8">
        <f>Table8[[#This Row],[Abs Erorr ]]/Table8[[#This Row],[Adj Close]]</f>
        <v>3.672404566535851E-3</v>
      </c>
      <c r="M168" s="68">
        <f t="shared" si="5"/>
        <v>4.5504899999999999</v>
      </c>
      <c r="N168" s="64">
        <f>(Table8[[#This Row],[Adj Close]]-Table8[[#This Row],[Forecast 6 Period ]])</f>
        <v>-6.5690000000000026E-2</v>
      </c>
      <c r="O168" s="64">
        <f>Table8[[#This Row],[Erorr 2]]^2</f>
        <v>4.3151761000000035E-3</v>
      </c>
      <c r="P168" s="64">
        <f>ABS(Table8[[#This Row],[Erorr 2]])</f>
        <v>6.5690000000000026E-2</v>
      </c>
      <c r="Q168" s="8">
        <f>Table8[[#This Row],[Abs Erorr 4]]/Table8[[#This Row],[Adj Close]]</f>
        <v>1.4647252943275069E-2</v>
      </c>
    </row>
    <row r="169" spans="6:17" x14ac:dyDescent="0.3">
      <c r="F169" s="108">
        <v>43707</v>
      </c>
      <c r="G169" s="109">
        <v>4.5213000000000001</v>
      </c>
      <c r="H169" s="64">
        <f t="shared" si="4"/>
        <v>4.4821</v>
      </c>
      <c r="I169" s="64">
        <f>(Table8[[#This Row],[Adj Close]]-Table8[[#This Row],[Forecast 3 Period]])</f>
        <v>3.9200000000000124E-2</v>
      </c>
      <c r="J169" s="64">
        <f>Table8[[#This Row],[Erorr ]]^2</f>
        <v>1.5366400000000097E-3</v>
      </c>
      <c r="K169" s="64">
        <f>ABS(Table8[[#This Row],[Erorr ]])</f>
        <v>3.9200000000000124E-2</v>
      </c>
      <c r="L169" s="8">
        <f>Table8[[#This Row],[Abs Erorr ]]/Table8[[#This Row],[Adj Close]]</f>
        <v>8.6700727666821752E-3</v>
      </c>
      <c r="M169" s="68">
        <f t="shared" si="5"/>
        <v>4.5194900000000002</v>
      </c>
      <c r="N169" s="64">
        <f>(Table8[[#This Row],[Adj Close]]-Table8[[#This Row],[Forecast 6 Period ]])</f>
        <v>1.8099999999998673E-3</v>
      </c>
      <c r="O169" s="64">
        <f>Table8[[#This Row],[Erorr 2]]^2</f>
        <v>3.2760999999995196E-6</v>
      </c>
      <c r="P169" s="64">
        <f>ABS(Table8[[#This Row],[Erorr 2]])</f>
        <v>1.8099999999998673E-3</v>
      </c>
      <c r="Q169" s="8">
        <f>Table8[[#This Row],[Abs Erorr 4]]/Table8[[#This Row],[Adj Close]]</f>
        <v>4.0032733948197803E-4</v>
      </c>
    </row>
    <row r="170" spans="6:17" x14ac:dyDescent="0.3">
      <c r="F170" s="108">
        <v>43711</v>
      </c>
      <c r="G170" s="109">
        <v>4.4393000000000002</v>
      </c>
      <c r="H170" s="64">
        <f t="shared" si="4"/>
        <v>4.4912099999999997</v>
      </c>
      <c r="I170" s="64">
        <f>(Table8[[#This Row],[Adj Close]]-Table8[[#This Row],[Forecast 3 Period]])</f>
        <v>-5.1909999999999457E-2</v>
      </c>
      <c r="J170" s="64">
        <f>Table8[[#This Row],[Erorr ]]^2</f>
        <v>2.6946480999999437E-3</v>
      </c>
      <c r="K170" s="64">
        <f>ABS(Table8[[#This Row],[Erorr ]])</f>
        <v>5.1909999999999457E-2</v>
      </c>
      <c r="L170" s="8">
        <f>Table8[[#This Row],[Abs Erorr ]]/Table8[[#This Row],[Adj Close]]</f>
        <v>1.1693284977361173E-2</v>
      </c>
      <c r="M170" s="68">
        <f t="shared" si="5"/>
        <v>4.5058100000000003</v>
      </c>
      <c r="N170" s="64">
        <f>(Table8[[#This Row],[Adj Close]]-Table8[[#This Row],[Forecast 6 Period ]])</f>
        <v>-6.6510000000000069E-2</v>
      </c>
      <c r="O170" s="64">
        <f>Table8[[#This Row],[Erorr 2]]^2</f>
        <v>4.423580100000009E-3</v>
      </c>
      <c r="P170" s="64">
        <f>ABS(Table8[[#This Row],[Erorr 2]])</f>
        <v>6.6510000000000069E-2</v>
      </c>
      <c r="Q170" s="8">
        <f>Table8[[#This Row],[Abs Erorr 4]]/Table8[[#This Row],[Adj Close]]</f>
        <v>1.4982091771225208E-2</v>
      </c>
    </row>
    <row r="171" spans="6:17" x14ac:dyDescent="0.3">
      <c r="F171" s="108">
        <v>43712</v>
      </c>
      <c r="G171" s="109">
        <v>4.4756999999999998</v>
      </c>
      <c r="H171" s="64">
        <f t="shared" si="4"/>
        <v>4.4775499999999999</v>
      </c>
      <c r="I171" s="64">
        <f>(Table8[[#This Row],[Adj Close]]-Table8[[#This Row],[Forecast 3 Period]])</f>
        <v>-1.8500000000001293E-3</v>
      </c>
      <c r="J171" s="64">
        <f>Table8[[#This Row],[Erorr ]]^2</f>
        <v>3.4225000000004784E-6</v>
      </c>
      <c r="K171" s="64">
        <f>ABS(Table8[[#This Row],[Erorr ]])</f>
        <v>1.8500000000001293E-3</v>
      </c>
      <c r="L171" s="8">
        <f>Table8[[#This Row],[Abs Erorr ]]/Table8[[#This Row],[Adj Close]]</f>
        <v>4.1334316419780801E-4</v>
      </c>
      <c r="M171" s="68">
        <f t="shared" si="5"/>
        <v>4.4866700000000002</v>
      </c>
      <c r="N171" s="64">
        <f>(Table8[[#This Row],[Adj Close]]-Table8[[#This Row],[Forecast 6 Period ]])</f>
        <v>-1.0970000000000368E-2</v>
      </c>
      <c r="O171" s="64">
        <f>Table8[[#This Row],[Erorr 2]]^2</f>
        <v>1.2034090000000808E-4</v>
      </c>
      <c r="P171" s="64">
        <f>ABS(Table8[[#This Row],[Erorr 2]])</f>
        <v>1.0970000000000368E-2</v>
      </c>
      <c r="Q171" s="8">
        <f>Table8[[#This Row],[Abs Erorr 4]]/Table8[[#This Row],[Adj Close]]</f>
        <v>2.4510132493242103E-3</v>
      </c>
    </row>
    <row r="172" spans="6:17" x14ac:dyDescent="0.3">
      <c r="F172" s="108">
        <v>43713</v>
      </c>
      <c r="G172" s="109">
        <v>4.5304000000000002</v>
      </c>
      <c r="H172" s="64">
        <f t="shared" si="4"/>
        <v>4.4784600000000001</v>
      </c>
      <c r="I172" s="64">
        <f>(Table8[[#This Row],[Adj Close]]-Table8[[#This Row],[Forecast 3 Period]])</f>
        <v>5.1940000000000097E-2</v>
      </c>
      <c r="J172" s="64">
        <f>Table8[[#This Row],[Erorr ]]^2</f>
        <v>2.6977636000000099E-3</v>
      </c>
      <c r="K172" s="64">
        <f>ABS(Table8[[#This Row],[Erorr ]])</f>
        <v>5.1940000000000097E-2</v>
      </c>
      <c r="L172" s="8">
        <f>Table8[[#This Row],[Abs Erorr ]]/Table8[[#This Row],[Adj Close]]</f>
        <v>1.146477132262054E-2</v>
      </c>
      <c r="M172" s="68">
        <f t="shared" si="5"/>
        <v>4.4802800000000005</v>
      </c>
      <c r="N172" s="64">
        <f>(Table8[[#This Row],[Adj Close]]-Table8[[#This Row],[Forecast 6 Period ]])</f>
        <v>5.011999999999972E-2</v>
      </c>
      <c r="O172" s="64">
        <f>Table8[[#This Row],[Erorr 2]]^2</f>
        <v>2.5120143999999719E-3</v>
      </c>
      <c r="P172" s="64">
        <f>ABS(Table8[[#This Row],[Erorr 2]])</f>
        <v>5.011999999999972E-2</v>
      </c>
      <c r="Q172" s="8">
        <f>Table8[[#This Row],[Abs Erorr 4]]/Table8[[#This Row],[Adj Close]]</f>
        <v>1.1063040791100062E-2</v>
      </c>
    </row>
    <row r="173" spans="6:17" x14ac:dyDescent="0.3">
      <c r="F173" s="108">
        <v>43714</v>
      </c>
      <c r="G173" s="109">
        <v>4.5669000000000004</v>
      </c>
      <c r="H173" s="64">
        <f t="shared" si="4"/>
        <v>4.4866599999999996</v>
      </c>
      <c r="I173" s="64">
        <f>(Table8[[#This Row],[Adj Close]]-Table8[[#This Row],[Forecast 3 Period]])</f>
        <v>8.0240000000000755E-2</v>
      </c>
      <c r="J173" s="64">
        <f>Table8[[#This Row],[Erorr ]]^2</f>
        <v>6.4384576000001215E-3</v>
      </c>
      <c r="K173" s="64">
        <f>ABS(Table8[[#This Row],[Erorr ]])</f>
        <v>8.0240000000000755E-2</v>
      </c>
      <c r="L173" s="8">
        <f>Table8[[#This Row],[Abs Erorr ]]/Table8[[#This Row],[Adj Close]]</f>
        <v>1.756990518732636E-2</v>
      </c>
      <c r="M173" s="68">
        <f t="shared" si="5"/>
        <v>4.4875700000000007</v>
      </c>
      <c r="N173" s="64">
        <f>(Table8[[#This Row],[Adj Close]]-Table8[[#This Row],[Forecast 6 Period ]])</f>
        <v>7.9329999999999679E-2</v>
      </c>
      <c r="O173" s="64">
        <f>Table8[[#This Row],[Erorr 2]]^2</f>
        <v>6.2932488999999491E-3</v>
      </c>
      <c r="P173" s="64">
        <f>ABS(Table8[[#This Row],[Erorr 2]])</f>
        <v>7.9329999999999679E-2</v>
      </c>
      <c r="Q173" s="8">
        <f>Table8[[#This Row],[Abs Erorr 4]]/Table8[[#This Row],[Adj Close]]</f>
        <v>1.7370645295495778E-2</v>
      </c>
    </row>
    <row r="174" spans="6:17" x14ac:dyDescent="0.3">
      <c r="F174" s="108">
        <v>43717</v>
      </c>
      <c r="G174" s="109">
        <v>4.5759999999999996</v>
      </c>
      <c r="H174" s="64">
        <f t="shared" si="4"/>
        <v>4.5285899999999994</v>
      </c>
      <c r="I174" s="64">
        <f>(Table8[[#This Row],[Adj Close]]-Table8[[#This Row],[Forecast 3 Period]])</f>
        <v>4.7410000000000174E-2</v>
      </c>
      <c r="J174" s="64">
        <f>Table8[[#This Row],[Erorr ]]^2</f>
        <v>2.2477081000000167E-3</v>
      </c>
      <c r="K174" s="64">
        <f>ABS(Table8[[#This Row],[Erorr ]])</f>
        <v>4.7410000000000174E-2</v>
      </c>
      <c r="L174" s="8">
        <f>Table8[[#This Row],[Abs Erorr ]]/Table8[[#This Row],[Adj Close]]</f>
        <v>1.0360576923076962E-2</v>
      </c>
      <c r="M174" s="68">
        <f t="shared" si="5"/>
        <v>4.503070000000001</v>
      </c>
      <c r="N174" s="64">
        <f>(Table8[[#This Row],[Adj Close]]-Table8[[#This Row],[Forecast 6 Period ]])</f>
        <v>7.2929999999998607E-2</v>
      </c>
      <c r="O174" s="64">
        <f>Table8[[#This Row],[Erorr 2]]^2</f>
        <v>5.3187848999997969E-3</v>
      </c>
      <c r="P174" s="64">
        <f>ABS(Table8[[#This Row],[Erorr 2]])</f>
        <v>7.2929999999998607E-2</v>
      </c>
      <c r="Q174" s="8">
        <f>Table8[[#This Row],[Abs Erorr 4]]/Table8[[#This Row],[Adj Close]]</f>
        <v>1.5937499999999698E-2</v>
      </c>
    </row>
    <row r="175" spans="6:17" x14ac:dyDescent="0.3">
      <c r="F175" s="108">
        <v>43718</v>
      </c>
      <c r="G175" s="109">
        <v>4.6489000000000003</v>
      </c>
      <c r="H175" s="64">
        <f t="shared" si="4"/>
        <v>4.55959</v>
      </c>
      <c r="I175" s="64">
        <f>(Table8[[#This Row],[Adj Close]]-Table8[[#This Row],[Forecast 3 Period]])</f>
        <v>8.9310000000000223E-2</v>
      </c>
      <c r="J175" s="64">
        <f>Table8[[#This Row],[Erorr ]]^2</f>
        <v>7.9762761000000404E-3</v>
      </c>
      <c r="K175" s="64">
        <f>ABS(Table8[[#This Row],[Erorr ]])</f>
        <v>8.9310000000000223E-2</v>
      </c>
      <c r="L175" s="8">
        <f>Table8[[#This Row],[Abs Erorr ]]/Table8[[#This Row],[Adj Close]]</f>
        <v>1.921099614962684E-2</v>
      </c>
      <c r="M175" s="68">
        <f t="shared" si="5"/>
        <v>4.5258600000000007</v>
      </c>
      <c r="N175" s="64">
        <f>(Table8[[#This Row],[Adj Close]]-Table8[[#This Row],[Forecast 6 Period ]])</f>
        <v>0.12303999999999959</v>
      </c>
      <c r="O175" s="64">
        <f>Table8[[#This Row],[Erorr 2]]^2</f>
        <v>1.5138841599999901E-2</v>
      </c>
      <c r="P175" s="64">
        <f>ABS(Table8[[#This Row],[Erorr 2]])</f>
        <v>0.12303999999999959</v>
      </c>
      <c r="Q175" s="8">
        <f>Table8[[#This Row],[Abs Erorr 4]]/Table8[[#This Row],[Adj Close]]</f>
        <v>2.6466475940544985E-2</v>
      </c>
    </row>
    <row r="176" spans="6:17" x14ac:dyDescent="0.3">
      <c r="F176" s="108">
        <v>43719</v>
      </c>
      <c r="G176" s="109">
        <v>4.6489000000000003</v>
      </c>
      <c r="H176" s="64">
        <f t="shared" si="4"/>
        <v>4.60243</v>
      </c>
      <c r="I176" s="64">
        <f>(Table8[[#This Row],[Adj Close]]-Table8[[#This Row],[Forecast 3 Period]])</f>
        <v>4.6470000000000233E-2</v>
      </c>
      <c r="J176" s="64">
        <f>Table8[[#This Row],[Erorr ]]^2</f>
        <v>2.1594609000000218E-3</v>
      </c>
      <c r="K176" s="64">
        <f>ABS(Table8[[#This Row],[Erorr ]])</f>
        <v>4.6470000000000233E-2</v>
      </c>
      <c r="L176" s="8">
        <f>Table8[[#This Row],[Abs Erorr ]]/Table8[[#This Row],[Adj Close]]</f>
        <v>9.9959130116802318E-3</v>
      </c>
      <c r="M176" s="68">
        <f t="shared" si="5"/>
        <v>4.5559400000000005</v>
      </c>
      <c r="N176" s="64">
        <f>(Table8[[#This Row],[Adj Close]]-Table8[[#This Row],[Forecast 6 Period ]])</f>
        <v>9.295999999999971E-2</v>
      </c>
      <c r="O176" s="64">
        <f>Table8[[#This Row],[Erorr 2]]^2</f>
        <v>8.6415615999999463E-3</v>
      </c>
      <c r="P176" s="64">
        <f>ABS(Table8[[#This Row],[Erorr 2]])</f>
        <v>9.295999999999971E-2</v>
      </c>
      <c r="Q176" s="8">
        <f>Table8[[#This Row],[Abs Erorr 4]]/Table8[[#This Row],[Adj Close]]</f>
        <v>1.9996128116328529E-2</v>
      </c>
    </row>
    <row r="177" spans="6:17" x14ac:dyDescent="0.3">
      <c r="F177" s="108">
        <v>43720</v>
      </c>
      <c r="G177" s="109">
        <v>4.7765000000000004</v>
      </c>
      <c r="H177" s="64">
        <f t="shared" si="4"/>
        <v>4.6270299999999995</v>
      </c>
      <c r="I177" s="64">
        <f>(Table8[[#This Row],[Adj Close]]-Table8[[#This Row],[Forecast 3 Period]])</f>
        <v>0.14947000000000088</v>
      </c>
      <c r="J177" s="64">
        <f>Table8[[#This Row],[Erorr ]]^2</f>
        <v>2.2341280900000263E-2</v>
      </c>
      <c r="K177" s="64">
        <f>ABS(Table8[[#This Row],[Erorr ]])</f>
        <v>0.14947000000000088</v>
      </c>
      <c r="L177" s="8">
        <f>Table8[[#This Row],[Abs Erorr ]]/Table8[[#This Row],[Adj Close]]</f>
        <v>3.1292787605987832E-2</v>
      </c>
      <c r="M177" s="68">
        <f t="shared" si="5"/>
        <v>4.5887500000000001</v>
      </c>
      <c r="N177" s="64">
        <f>(Table8[[#This Row],[Adj Close]]-Table8[[#This Row],[Forecast 6 Period ]])</f>
        <v>0.18775000000000031</v>
      </c>
      <c r="O177" s="64">
        <f>Table8[[#This Row],[Erorr 2]]^2</f>
        <v>3.5250062500000116E-2</v>
      </c>
      <c r="P177" s="64">
        <f>ABS(Table8[[#This Row],[Erorr 2]])</f>
        <v>0.18775000000000031</v>
      </c>
      <c r="Q177" s="8">
        <f>Table8[[#This Row],[Abs Erorr 4]]/Table8[[#This Row],[Adj Close]]</f>
        <v>3.9307023971527327E-2</v>
      </c>
    </row>
    <row r="178" spans="6:17" x14ac:dyDescent="0.3">
      <c r="F178" s="108">
        <v>43721</v>
      </c>
      <c r="G178" s="109">
        <v>4.7218</v>
      </c>
      <c r="H178" s="64">
        <f t="shared" si="4"/>
        <v>4.6999399999999998</v>
      </c>
      <c r="I178" s="64">
        <f>(Table8[[#This Row],[Adj Close]]-Table8[[#This Row],[Forecast 3 Period]])</f>
        <v>2.1860000000000213E-2</v>
      </c>
      <c r="J178" s="64">
        <f>Table8[[#This Row],[Erorr ]]^2</f>
        <v>4.7785960000000928E-4</v>
      </c>
      <c r="K178" s="64">
        <f>ABS(Table8[[#This Row],[Erorr ]])</f>
        <v>2.1860000000000213E-2</v>
      </c>
      <c r="L178" s="8">
        <f>Table8[[#This Row],[Abs Erorr ]]/Table8[[#This Row],[Adj Close]]</f>
        <v>4.629590410436743E-3</v>
      </c>
      <c r="M178" s="68">
        <f t="shared" si="5"/>
        <v>4.6397899999999996</v>
      </c>
      <c r="N178" s="64">
        <f>(Table8[[#This Row],[Adj Close]]-Table8[[#This Row],[Forecast 6 Period ]])</f>
        <v>8.201000000000036E-2</v>
      </c>
      <c r="O178" s="64">
        <f>Table8[[#This Row],[Erorr 2]]^2</f>
        <v>6.7256401000000592E-3</v>
      </c>
      <c r="P178" s="64">
        <f>ABS(Table8[[#This Row],[Erorr 2]])</f>
        <v>8.201000000000036E-2</v>
      </c>
      <c r="Q178" s="8">
        <f>Table8[[#This Row],[Abs Erorr 4]]/Table8[[#This Row],[Adj Close]]</f>
        <v>1.7368376466601797E-2</v>
      </c>
    </row>
    <row r="179" spans="6:17" x14ac:dyDescent="0.3">
      <c r="F179" s="108">
        <v>43724</v>
      </c>
      <c r="G179" s="109">
        <v>4.6670999999999996</v>
      </c>
      <c r="H179" s="64">
        <f t="shared" si="4"/>
        <v>4.7163400000000006</v>
      </c>
      <c r="I179" s="64">
        <f>(Table8[[#This Row],[Adj Close]]-Table8[[#This Row],[Forecast 3 Period]])</f>
        <v>-4.9240000000001061E-2</v>
      </c>
      <c r="J179" s="64">
        <f>Table8[[#This Row],[Erorr ]]^2</f>
        <v>2.4245776000001045E-3</v>
      </c>
      <c r="K179" s="64">
        <f>ABS(Table8[[#This Row],[Erorr ]])</f>
        <v>4.9240000000001061E-2</v>
      </c>
      <c r="L179" s="8">
        <f>Table8[[#This Row],[Abs Erorr ]]/Table8[[#This Row],[Adj Close]]</f>
        <v>1.0550448886889302E-2</v>
      </c>
      <c r="M179" s="68">
        <f t="shared" si="5"/>
        <v>4.6735100000000003</v>
      </c>
      <c r="N179" s="64">
        <f>(Table8[[#This Row],[Adj Close]]-Table8[[#This Row],[Forecast 6 Period ]])</f>
        <v>-6.4100000000006929E-3</v>
      </c>
      <c r="O179" s="64">
        <f>Table8[[#This Row],[Erorr 2]]^2</f>
        <v>4.1088100000008881E-5</v>
      </c>
      <c r="P179" s="64">
        <f>ABS(Table8[[#This Row],[Erorr 2]])</f>
        <v>6.4100000000006929E-3</v>
      </c>
      <c r="Q179" s="8">
        <f>Table8[[#This Row],[Abs Erorr 4]]/Table8[[#This Row],[Adj Close]]</f>
        <v>1.3734438944956596E-3</v>
      </c>
    </row>
    <row r="180" spans="6:17" x14ac:dyDescent="0.3">
      <c r="F180" s="108">
        <v>43725</v>
      </c>
      <c r="G180" s="109">
        <v>4.6944999999999997</v>
      </c>
      <c r="H180" s="64">
        <f t="shared" si="4"/>
        <v>4.7163300000000001</v>
      </c>
      <c r="I180" s="64">
        <f>(Table8[[#This Row],[Adj Close]]-Table8[[#This Row],[Forecast 3 Period]])</f>
        <v>-2.183000000000046E-2</v>
      </c>
      <c r="J180" s="64">
        <f>Table8[[#This Row],[Erorr ]]^2</f>
        <v>4.7654890000002007E-4</v>
      </c>
      <c r="K180" s="64">
        <f>ABS(Table8[[#This Row],[Erorr ]])</f>
        <v>2.183000000000046E-2</v>
      </c>
      <c r="L180" s="8">
        <f>Table8[[#This Row],[Abs Erorr ]]/Table8[[#This Row],[Adj Close]]</f>
        <v>4.6501224837576871E-3</v>
      </c>
      <c r="M180" s="68">
        <f t="shared" si="5"/>
        <v>4.6853500000000006</v>
      </c>
      <c r="N180" s="64">
        <f>(Table8[[#This Row],[Adj Close]]-Table8[[#This Row],[Forecast 6 Period ]])</f>
        <v>9.1499999999991033E-3</v>
      </c>
      <c r="O180" s="64">
        <f>Table8[[#This Row],[Erorr 2]]^2</f>
        <v>8.3722499999983591E-5</v>
      </c>
      <c r="P180" s="64">
        <f>ABS(Table8[[#This Row],[Erorr 2]])</f>
        <v>9.1499999999991033E-3</v>
      </c>
      <c r="Q180" s="8">
        <f>Table8[[#This Row],[Abs Erorr 4]]/Table8[[#This Row],[Adj Close]]</f>
        <v>1.9490893598890413E-3</v>
      </c>
    </row>
    <row r="181" spans="6:17" x14ac:dyDescent="0.3">
      <c r="F181" s="108">
        <v>43726</v>
      </c>
      <c r="G181" s="109">
        <v>4.6853999999999996</v>
      </c>
      <c r="H181" s="64">
        <f t="shared" si="4"/>
        <v>4.694469999999999</v>
      </c>
      <c r="I181" s="64">
        <f>(Table8[[#This Row],[Adj Close]]-Table8[[#This Row],[Forecast 3 Period]])</f>
        <v>-9.0699999999994674E-3</v>
      </c>
      <c r="J181" s="64">
        <f>Table8[[#This Row],[Erorr ]]^2</f>
        <v>8.2264899999990343E-5</v>
      </c>
      <c r="K181" s="64">
        <f>ABS(Table8[[#This Row],[Erorr ]])</f>
        <v>9.0699999999994674E-3</v>
      </c>
      <c r="L181" s="8">
        <f>Table8[[#This Row],[Abs Erorr ]]/Table8[[#This Row],[Adj Close]]</f>
        <v>1.9358005719894711E-3</v>
      </c>
      <c r="M181" s="68">
        <f t="shared" si="5"/>
        <v>4.7017600000000002</v>
      </c>
      <c r="N181" s="64">
        <f>(Table8[[#This Row],[Adj Close]]-Table8[[#This Row],[Forecast 6 Period ]])</f>
        <v>-1.6360000000000596E-2</v>
      </c>
      <c r="O181" s="64">
        <f>Table8[[#This Row],[Erorr 2]]^2</f>
        <v>2.6764960000001952E-4</v>
      </c>
      <c r="P181" s="64">
        <f>ABS(Table8[[#This Row],[Erorr 2]])</f>
        <v>1.6360000000000596E-2</v>
      </c>
      <c r="Q181" s="8">
        <f>Table8[[#This Row],[Abs Erorr 4]]/Table8[[#This Row],[Adj Close]]</f>
        <v>3.491697613864472E-3</v>
      </c>
    </row>
    <row r="182" spans="6:17" x14ac:dyDescent="0.3">
      <c r="F182" s="108">
        <v>43727</v>
      </c>
      <c r="G182" s="109">
        <v>4.6944999999999997</v>
      </c>
      <c r="H182" s="64">
        <f t="shared" si="4"/>
        <v>4.6826399999999992</v>
      </c>
      <c r="I182" s="64">
        <f>(Table8[[#This Row],[Adj Close]]-Table8[[#This Row],[Forecast 3 Period]])</f>
        <v>1.1860000000000426E-2</v>
      </c>
      <c r="J182" s="64">
        <f>Table8[[#This Row],[Erorr ]]^2</f>
        <v>1.4065960000001011E-4</v>
      </c>
      <c r="K182" s="64">
        <f>ABS(Table8[[#This Row],[Erorr ]])</f>
        <v>1.1860000000000426E-2</v>
      </c>
      <c r="L182" s="8">
        <f>Table8[[#This Row],[Abs Erorr ]]/Table8[[#This Row],[Adj Close]]</f>
        <v>2.5263606347854782E-3</v>
      </c>
      <c r="M182" s="68">
        <f t="shared" si="5"/>
        <v>4.696299999999999</v>
      </c>
      <c r="N182" s="64">
        <f>(Table8[[#This Row],[Adj Close]]-Table8[[#This Row],[Forecast 6 Period ]])</f>
        <v>-1.7999999999993577E-3</v>
      </c>
      <c r="O182" s="64">
        <f>Table8[[#This Row],[Erorr 2]]^2</f>
        <v>3.2399999999976875E-6</v>
      </c>
      <c r="P182" s="64">
        <f>ABS(Table8[[#This Row],[Erorr 2]])</f>
        <v>1.7999999999993577E-3</v>
      </c>
      <c r="Q182" s="8">
        <f>Table8[[#This Row],[Abs Erorr 4]]/Table8[[#This Row],[Adj Close]]</f>
        <v>3.8342741506003998E-4</v>
      </c>
    </row>
    <row r="183" spans="6:17" x14ac:dyDescent="0.3">
      <c r="F183" s="108">
        <v>43728</v>
      </c>
      <c r="G183" s="109">
        <v>4.8220999999999998</v>
      </c>
      <c r="H183" s="64">
        <f t="shared" si="4"/>
        <v>4.6917699999999991</v>
      </c>
      <c r="I183" s="64">
        <f>(Table8[[#This Row],[Adj Close]]-Table8[[#This Row],[Forecast 3 Period]])</f>
        <v>0.13033000000000072</v>
      </c>
      <c r="J183" s="64">
        <f>Table8[[#This Row],[Erorr ]]^2</f>
        <v>1.698590890000019E-2</v>
      </c>
      <c r="K183" s="64">
        <f>ABS(Table8[[#This Row],[Erorr ]])</f>
        <v>0.13033000000000072</v>
      </c>
      <c r="L183" s="8">
        <f>Table8[[#This Row],[Abs Erorr ]]/Table8[[#This Row],[Adj Close]]</f>
        <v>2.7027643557786179E-2</v>
      </c>
      <c r="M183" s="68">
        <f t="shared" si="5"/>
        <v>4.698129999999999</v>
      </c>
      <c r="N183" s="64">
        <f>(Table8[[#This Row],[Adj Close]]-Table8[[#This Row],[Forecast 6 Period ]])</f>
        <v>0.1239700000000008</v>
      </c>
      <c r="O183" s="64">
        <f>Table8[[#This Row],[Erorr 2]]^2</f>
        <v>1.5368560900000199E-2</v>
      </c>
      <c r="P183" s="64">
        <f>ABS(Table8[[#This Row],[Erorr 2]])</f>
        <v>0.1239700000000008</v>
      </c>
      <c r="Q183" s="8">
        <f>Table8[[#This Row],[Abs Erorr 4]]/Table8[[#This Row],[Adj Close]]</f>
        <v>2.570871611953315E-2</v>
      </c>
    </row>
    <row r="184" spans="6:17" x14ac:dyDescent="0.3">
      <c r="F184" s="108">
        <v>43731</v>
      </c>
      <c r="G184" s="109">
        <v>4.7218</v>
      </c>
      <c r="H184" s="64">
        <f t="shared" si="4"/>
        <v>4.7428099999999995</v>
      </c>
      <c r="I184" s="64">
        <f>(Table8[[#This Row],[Adj Close]]-Table8[[#This Row],[Forecast 3 Period]])</f>
        <v>-2.1009999999999529E-2</v>
      </c>
      <c r="J184" s="64">
        <f>Table8[[#This Row],[Erorr ]]^2</f>
        <v>4.4142009999998023E-4</v>
      </c>
      <c r="K184" s="64">
        <f>ABS(Table8[[#This Row],[Erorr ]])</f>
        <v>2.1009999999999529E-2</v>
      </c>
      <c r="L184" s="8">
        <f>Table8[[#This Row],[Abs Erorr ]]/Table8[[#This Row],[Adj Close]]</f>
        <v>4.4495743148798188E-3</v>
      </c>
      <c r="M184" s="68">
        <f t="shared" si="5"/>
        <v>4.7181899999999999</v>
      </c>
      <c r="N184" s="64">
        <f>(Table8[[#This Row],[Adj Close]]-Table8[[#This Row],[Forecast 6 Period ]])</f>
        <v>3.6100000000001131E-3</v>
      </c>
      <c r="O184" s="64">
        <f>Table8[[#This Row],[Erorr 2]]^2</f>
        <v>1.3032100000000817E-5</v>
      </c>
      <c r="P184" s="64">
        <f>ABS(Table8[[#This Row],[Erorr 2]])</f>
        <v>3.6100000000001131E-3</v>
      </c>
      <c r="Q184" s="8">
        <f>Table8[[#This Row],[Abs Erorr 4]]/Table8[[#This Row],[Adj Close]]</f>
        <v>7.6453894701175682E-4</v>
      </c>
    </row>
    <row r="185" spans="6:17" x14ac:dyDescent="0.3">
      <c r="F185" s="108">
        <v>43732</v>
      </c>
      <c r="G185" s="109">
        <v>4.6489000000000003</v>
      </c>
      <c r="H185" s="64">
        <f t="shared" si="4"/>
        <v>4.7436999999999996</v>
      </c>
      <c r="I185" s="64">
        <f>(Table8[[#This Row],[Adj Close]]-Table8[[#This Row],[Forecast 3 Period]])</f>
        <v>-9.4799999999999329E-2</v>
      </c>
      <c r="J185" s="64">
        <f>Table8[[#This Row],[Erorr ]]^2</f>
        <v>8.9870399999998733E-3</v>
      </c>
      <c r="K185" s="64">
        <f>ABS(Table8[[#This Row],[Erorr ]])</f>
        <v>9.4799999999999329E-2</v>
      </c>
      <c r="L185" s="8">
        <f>Table8[[#This Row],[Abs Erorr ]]/Table8[[#This Row],[Adj Close]]</f>
        <v>2.0391920669405521E-2</v>
      </c>
      <c r="M185" s="68">
        <f t="shared" si="5"/>
        <v>4.7209199999999996</v>
      </c>
      <c r="N185" s="64">
        <f>(Table8[[#This Row],[Adj Close]]-Table8[[#This Row],[Forecast 6 Period ]])</f>
        <v>-7.2019999999999307E-2</v>
      </c>
      <c r="O185" s="64">
        <f>Table8[[#This Row],[Erorr 2]]^2</f>
        <v>5.1868803999999E-3</v>
      </c>
      <c r="P185" s="64">
        <f>ABS(Table8[[#This Row],[Erorr 2]])</f>
        <v>7.2019999999999307E-2</v>
      </c>
      <c r="Q185" s="8">
        <f>Table8[[#This Row],[Abs Erorr 4]]/Table8[[#This Row],[Adj Close]]</f>
        <v>1.5491836778592635E-2</v>
      </c>
    </row>
    <row r="186" spans="6:17" x14ac:dyDescent="0.3">
      <c r="F186" s="108">
        <v>43733</v>
      </c>
      <c r="G186" s="109">
        <v>4.6215999999999999</v>
      </c>
      <c r="H186" s="64">
        <f t="shared" si="4"/>
        <v>4.7227300000000003</v>
      </c>
      <c r="I186" s="64">
        <f>(Table8[[#This Row],[Adj Close]]-Table8[[#This Row],[Forecast 3 Period]])</f>
        <v>-0.10113000000000039</v>
      </c>
      <c r="J186" s="64">
        <f>Table8[[#This Row],[Erorr ]]^2</f>
        <v>1.0227276900000078E-2</v>
      </c>
      <c r="K186" s="64">
        <f>ABS(Table8[[#This Row],[Erorr ]])</f>
        <v>0.10113000000000039</v>
      </c>
      <c r="L186" s="8">
        <f>Table8[[#This Row],[Abs Erorr ]]/Table8[[#This Row],[Adj Close]]</f>
        <v>2.1882032196641938E-2</v>
      </c>
      <c r="M186" s="68">
        <f t="shared" si="5"/>
        <v>4.7154500000000006</v>
      </c>
      <c r="N186" s="64">
        <f>(Table8[[#This Row],[Adj Close]]-Table8[[#This Row],[Forecast 6 Period ]])</f>
        <v>-9.3850000000000655E-2</v>
      </c>
      <c r="O186" s="64">
        <f>Table8[[#This Row],[Erorr 2]]^2</f>
        <v>8.8078225000001228E-3</v>
      </c>
      <c r="P186" s="64">
        <f>ABS(Table8[[#This Row],[Erorr 2]])</f>
        <v>9.3850000000000655E-2</v>
      </c>
      <c r="Q186" s="8">
        <f>Table8[[#This Row],[Abs Erorr 4]]/Table8[[#This Row],[Adj Close]]</f>
        <v>2.0306820148866336E-2</v>
      </c>
    </row>
    <row r="187" spans="6:17" x14ac:dyDescent="0.3">
      <c r="F187" s="108">
        <v>43734</v>
      </c>
      <c r="G187" s="109">
        <v>4.5486000000000004</v>
      </c>
      <c r="H187" s="64">
        <f t="shared" si="4"/>
        <v>4.6598500000000005</v>
      </c>
      <c r="I187" s="64">
        <f>(Table8[[#This Row],[Adj Close]]-Table8[[#This Row],[Forecast 3 Period]])</f>
        <v>-0.11125000000000007</v>
      </c>
      <c r="J187" s="64">
        <f>Table8[[#This Row],[Erorr ]]^2</f>
        <v>1.2376562500000016E-2</v>
      </c>
      <c r="K187" s="64">
        <f>ABS(Table8[[#This Row],[Erorr ]])</f>
        <v>0.11125000000000007</v>
      </c>
      <c r="L187" s="8">
        <f>Table8[[#This Row],[Abs Erorr ]]/Table8[[#This Row],[Adj Close]]</f>
        <v>2.4458075012091646E-2</v>
      </c>
      <c r="M187" s="68">
        <f t="shared" si="5"/>
        <v>4.7008700000000001</v>
      </c>
      <c r="N187" s="64">
        <f>(Table8[[#This Row],[Adj Close]]-Table8[[#This Row],[Forecast 6 Period ]])</f>
        <v>-0.15226999999999968</v>
      </c>
      <c r="O187" s="64">
        <f>Table8[[#This Row],[Erorr 2]]^2</f>
        <v>2.3186152899999903E-2</v>
      </c>
      <c r="P187" s="64">
        <f>ABS(Table8[[#This Row],[Erorr 2]])</f>
        <v>0.15226999999999968</v>
      </c>
      <c r="Q187" s="8">
        <f>Table8[[#This Row],[Abs Erorr 4]]/Table8[[#This Row],[Adj Close]]</f>
        <v>3.3476234445763461E-2</v>
      </c>
    </row>
    <row r="188" spans="6:17" x14ac:dyDescent="0.3">
      <c r="F188" s="108">
        <v>43735</v>
      </c>
      <c r="G188" s="109">
        <v>4.5941999999999998</v>
      </c>
      <c r="H188" s="64">
        <f t="shared" si="4"/>
        <v>4.6005900000000004</v>
      </c>
      <c r="I188" s="64">
        <f>(Table8[[#This Row],[Adj Close]]-Table8[[#This Row],[Forecast 3 Period]])</f>
        <v>-6.3900000000005619E-3</v>
      </c>
      <c r="J188" s="64">
        <f>Table8[[#This Row],[Erorr ]]^2</f>
        <v>4.0832100000007181E-5</v>
      </c>
      <c r="K188" s="64">
        <f>ABS(Table8[[#This Row],[Erorr ]])</f>
        <v>6.3900000000005619E-3</v>
      </c>
      <c r="L188" s="8">
        <f>Table8[[#This Row],[Abs Erorr ]]/Table8[[#This Row],[Adj Close]]</f>
        <v>1.3908841582866577E-3</v>
      </c>
      <c r="M188" s="68">
        <f t="shared" si="5"/>
        <v>4.65984</v>
      </c>
      <c r="N188" s="64">
        <f>(Table8[[#This Row],[Adj Close]]-Table8[[#This Row],[Forecast 6 Period ]])</f>
        <v>-6.5640000000000143E-2</v>
      </c>
      <c r="O188" s="64">
        <f>Table8[[#This Row],[Erorr 2]]^2</f>
        <v>4.308609600000019E-3</v>
      </c>
      <c r="P188" s="64">
        <f>ABS(Table8[[#This Row],[Erorr 2]])</f>
        <v>6.5640000000000143E-2</v>
      </c>
      <c r="Q188" s="8">
        <f>Table8[[#This Row],[Abs Erorr 4]]/Table8[[#This Row],[Adj Close]]</f>
        <v>1.4287579992164064E-2</v>
      </c>
    </row>
    <row r="189" spans="6:17" x14ac:dyDescent="0.3">
      <c r="F189" s="108">
        <v>43738</v>
      </c>
      <c r="G189" s="109">
        <v>4.6124000000000001</v>
      </c>
      <c r="H189" s="64">
        <f t="shared" si="4"/>
        <v>4.5887399999999996</v>
      </c>
      <c r="I189" s="64">
        <f>(Table8[[#This Row],[Adj Close]]-Table8[[#This Row],[Forecast 3 Period]])</f>
        <v>2.3660000000000458E-2</v>
      </c>
      <c r="J189" s="64">
        <f>Table8[[#This Row],[Erorr ]]^2</f>
        <v>5.5979560000002165E-4</v>
      </c>
      <c r="K189" s="64">
        <f>ABS(Table8[[#This Row],[Erorr ]])</f>
        <v>2.3660000000000458E-2</v>
      </c>
      <c r="L189" s="8">
        <f>Table8[[#This Row],[Abs Erorr ]]/Table8[[#This Row],[Adj Close]]</f>
        <v>5.1296505073281711E-3</v>
      </c>
      <c r="M189" s="68">
        <f t="shared" si="5"/>
        <v>4.6370500000000003</v>
      </c>
      <c r="N189" s="64">
        <f>(Table8[[#This Row],[Adj Close]]-Table8[[#This Row],[Forecast 6 Period ]])</f>
        <v>-2.4650000000000283E-2</v>
      </c>
      <c r="O189" s="64">
        <f>Table8[[#This Row],[Erorr 2]]^2</f>
        <v>6.0762250000001398E-4</v>
      </c>
      <c r="P189" s="64">
        <f>ABS(Table8[[#This Row],[Erorr 2]])</f>
        <v>2.4650000000000283E-2</v>
      </c>
      <c r="Q189" s="8">
        <f>Table8[[#This Row],[Abs Erorr 4]]/Table8[[#This Row],[Adj Close]]</f>
        <v>5.3442893070853098E-3</v>
      </c>
    </row>
    <row r="190" spans="6:17" x14ac:dyDescent="0.3">
      <c r="F190" s="108">
        <v>43739</v>
      </c>
      <c r="G190" s="109">
        <v>4.4756999999999998</v>
      </c>
      <c r="H190" s="64">
        <f t="shared" si="4"/>
        <v>4.5877999999999997</v>
      </c>
      <c r="I190" s="64">
        <f>(Table8[[#This Row],[Adj Close]]-Table8[[#This Row],[Forecast 3 Period]])</f>
        <v>-0.11209999999999987</v>
      </c>
      <c r="J190" s="64">
        <f>Table8[[#This Row],[Erorr ]]^2</f>
        <v>1.2566409999999971E-2</v>
      </c>
      <c r="K190" s="64">
        <f>ABS(Table8[[#This Row],[Erorr ]])</f>
        <v>0.11209999999999987</v>
      </c>
      <c r="L190" s="8">
        <f>Table8[[#This Row],[Abs Erorr ]]/Table8[[#This Row],[Adj Close]]</f>
        <v>2.5046361463011344E-2</v>
      </c>
      <c r="M190" s="68">
        <f t="shared" si="5"/>
        <v>4.6124299999999998</v>
      </c>
      <c r="N190" s="64">
        <f>(Table8[[#This Row],[Adj Close]]-Table8[[#This Row],[Forecast 6 Period ]])</f>
        <v>-0.13673000000000002</v>
      </c>
      <c r="O190" s="64">
        <f>Table8[[#This Row],[Erorr 2]]^2</f>
        <v>1.8695092900000005E-2</v>
      </c>
      <c r="P190" s="64">
        <f>ABS(Table8[[#This Row],[Erorr 2]])</f>
        <v>0.13673000000000002</v>
      </c>
      <c r="Q190" s="8">
        <f>Table8[[#This Row],[Abs Erorr 4]]/Table8[[#This Row],[Adj Close]]</f>
        <v>3.0549411265276945E-2</v>
      </c>
    </row>
    <row r="191" spans="6:17" x14ac:dyDescent="0.3">
      <c r="F191" s="108">
        <v>43740</v>
      </c>
      <c r="G191" s="109">
        <v>4.3936999999999999</v>
      </c>
      <c r="H191" s="64">
        <f t="shared" si="4"/>
        <v>4.5522600000000004</v>
      </c>
      <c r="I191" s="64">
        <f>(Table8[[#This Row],[Adj Close]]-Table8[[#This Row],[Forecast 3 Period]])</f>
        <v>-0.15856000000000048</v>
      </c>
      <c r="J191" s="64">
        <f>Table8[[#This Row],[Erorr ]]^2</f>
        <v>2.5141273600000152E-2</v>
      </c>
      <c r="K191" s="64">
        <f>ABS(Table8[[#This Row],[Erorr ]])</f>
        <v>0.15856000000000048</v>
      </c>
      <c r="L191" s="8">
        <f>Table8[[#This Row],[Abs Erorr ]]/Table8[[#This Row],[Adj Close]]</f>
        <v>3.6088035141225043E-2</v>
      </c>
      <c r="M191" s="68">
        <f t="shared" si="5"/>
        <v>4.5732300000000006</v>
      </c>
      <c r="N191" s="64">
        <f>(Table8[[#This Row],[Adj Close]]-Table8[[#This Row],[Forecast 6 Period ]])</f>
        <v>-0.17953000000000063</v>
      </c>
      <c r="O191" s="64">
        <f>Table8[[#This Row],[Erorr 2]]^2</f>
        <v>3.2231020900000226E-2</v>
      </c>
      <c r="P191" s="64">
        <f>ABS(Table8[[#This Row],[Erorr 2]])</f>
        <v>0.17953000000000063</v>
      </c>
      <c r="Q191" s="8">
        <f>Table8[[#This Row],[Abs Erorr 4]]/Table8[[#This Row],[Adj Close]]</f>
        <v>4.0860777932039204E-2</v>
      </c>
    </row>
    <row r="192" spans="6:17" x14ac:dyDescent="0.3">
      <c r="F192" s="108">
        <v>43741</v>
      </c>
      <c r="G192" s="109">
        <v>4.4119000000000002</v>
      </c>
      <c r="H192" s="64">
        <f t="shared" si="4"/>
        <v>4.4839099999999998</v>
      </c>
      <c r="I192" s="64">
        <f>(Table8[[#This Row],[Adj Close]]-Table8[[#This Row],[Forecast 3 Period]])</f>
        <v>-7.2009999999999685E-2</v>
      </c>
      <c r="J192" s="64">
        <f>Table8[[#This Row],[Erorr ]]^2</f>
        <v>5.1854400999999549E-3</v>
      </c>
      <c r="K192" s="64">
        <f>ABS(Table8[[#This Row],[Erorr ]])</f>
        <v>7.2009999999999685E-2</v>
      </c>
      <c r="L192" s="8">
        <f>Table8[[#This Row],[Abs Erorr ]]/Table8[[#This Row],[Adj Close]]</f>
        <v>1.6321766132505199E-2</v>
      </c>
      <c r="M192" s="68">
        <f t="shared" si="5"/>
        <v>4.5322199999999997</v>
      </c>
      <c r="N192" s="64">
        <f>(Table8[[#This Row],[Adj Close]]-Table8[[#This Row],[Forecast 6 Period ]])</f>
        <v>-0.12031999999999954</v>
      </c>
      <c r="O192" s="64">
        <f>Table8[[#This Row],[Erorr 2]]^2</f>
        <v>1.4476902399999889E-2</v>
      </c>
      <c r="P192" s="64">
        <f>ABS(Table8[[#This Row],[Erorr 2]])</f>
        <v>0.12031999999999954</v>
      </c>
      <c r="Q192" s="8">
        <f>Table8[[#This Row],[Abs Erorr 4]]/Table8[[#This Row],[Adj Close]]</f>
        <v>2.7271697001291857E-2</v>
      </c>
    </row>
    <row r="193" spans="6:17" x14ac:dyDescent="0.3">
      <c r="F193" s="108">
        <v>43742</v>
      </c>
      <c r="G193" s="109">
        <v>4.4574999999999996</v>
      </c>
      <c r="H193" s="64">
        <f t="shared" si="4"/>
        <v>4.4255800000000001</v>
      </c>
      <c r="I193" s="64">
        <f>(Table8[[#This Row],[Adj Close]]-Table8[[#This Row],[Forecast 3 Period]])</f>
        <v>3.1919999999999504E-2</v>
      </c>
      <c r="J193" s="64">
        <f>Table8[[#This Row],[Erorr ]]^2</f>
        <v>1.0188863999999684E-3</v>
      </c>
      <c r="K193" s="64">
        <f>ABS(Table8[[#This Row],[Erorr ]])</f>
        <v>3.1919999999999504E-2</v>
      </c>
      <c r="L193" s="8">
        <f>Table8[[#This Row],[Abs Erorr ]]/Table8[[#This Row],[Adj Close]]</f>
        <v>7.1609646662926544E-3</v>
      </c>
      <c r="M193" s="68">
        <f t="shared" si="5"/>
        <v>4.4930200000000005</v>
      </c>
      <c r="N193" s="64">
        <f>(Table8[[#This Row],[Adj Close]]-Table8[[#This Row],[Forecast 6 Period ]])</f>
        <v>-3.5520000000000884E-2</v>
      </c>
      <c r="O193" s="64">
        <f>Table8[[#This Row],[Erorr 2]]^2</f>
        <v>1.2616704000000629E-3</v>
      </c>
      <c r="P193" s="64">
        <f>ABS(Table8[[#This Row],[Erorr 2]])</f>
        <v>3.5520000000000884E-2</v>
      </c>
      <c r="Q193" s="8">
        <f>Table8[[#This Row],[Abs Erorr 4]]/Table8[[#This Row],[Adj Close]]</f>
        <v>7.9685922602357566E-3</v>
      </c>
    </row>
    <row r="194" spans="6:17" x14ac:dyDescent="0.3">
      <c r="F194" s="108">
        <v>43745</v>
      </c>
      <c r="G194" s="109">
        <v>4.4756999999999998</v>
      </c>
      <c r="H194" s="64">
        <f t="shared" si="4"/>
        <v>4.4246799999999995</v>
      </c>
      <c r="I194" s="64">
        <f>(Table8[[#This Row],[Adj Close]]-Table8[[#This Row],[Forecast 3 Period]])</f>
        <v>5.1020000000000287E-2</v>
      </c>
      <c r="J194" s="64">
        <f>Table8[[#This Row],[Erorr ]]^2</f>
        <v>2.6030404000000292E-3</v>
      </c>
      <c r="K194" s="64">
        <f>ABS(Table8[[#This Row],[Erorr ]])</f>
        <v>5.1020000000000287E-2</v>
      </c>
      <c r="L194" s="8">
        <f>Table8[[#This Row],[Abs Erorr ]]/Table8[[#This Row],[Adj Close]]</f>
        <v>1.13993341823626E-2</v>
      </c>
      <c r="M194" s="68">
        <f t="shared" si="5"/>
        <v>4.4684200000000001</v>
      </c>
      <c r="N194" s="64">
        <f>(Table8[[#This Row],[Adj Close]]-Table8[[#This Row],[Forecast 6 Period ]])</f>
        <v>7.2799999999997311E-3</v>
      </c>
      <c r="O194" s="64">
        <f>Table8[[#This Row],[Erorr 2]]^2</f>
        <v>5.2998399999996087E-5</v>
      </c>
      <c r="P194" s="64">
        <f>ABS(Table8[[#This Row],[Erorr 2]])</f>
        <v>7.2799999999997311E-3</v>
      </c>
      <c r="Q194" s="8">
        <f>Table8[[#This Row],[Abs Erorr 4]]/Table8[[#This Row],[Adj Close]]</f>
        <v>1.626561208302552E-3</v>
      </c>
    </row>
    <row r="195" spans="6:17" x14ac:dyDescent="0.3">
      <c r="F195" s="108">
        <v>43746</v>
      </c>
      <c r="G195" s="109">
        <v>4.4665999999999997</v>
      </c>
      <c r="H195" s="64">
        <f t="shared" si="4"/>
        <v>4.4511000000000003</v>
      </c>
      <c r="I195" s="64">
        <f>(Table8[[#This Row],[Adj Close]]-Table8[[#This Row],[Forecast 3 Period]])</f>
        <v>1.5499999999999403E-2</v>
      </c>
      <c r="J195" s="64">
        <f>Table8[[#This Row],[Erorr ]]^2</f>
        <v>2.402499999999815E-4</v>
      </c>
      <c r="K195" s="64">
        <f>ABS(Table8[[#This Row],[Erorr ]])</f>
        <v>1.5499999999999403E-2</v>
      </c>
      <c r="L195" s="8">
        <f>Table8[[#This Row],[Abs Erorr ]]/Table8[[#This Row],[Adj Close]]</f>
        <v>3.4702010477766993E-3</v>
      </c>
      <c r="M195" s="68">
        <f t="shared" si="5"/>
        <v>4.4565700000000001</v>
      </c>
      <c r="N195" s="64">
        <f>(Table8[[#This Row],[Adj Close]]-Table8[[#This Row],[Forecast 6 Period ]])</f>
        <v>1.0029999999999539E-2</v>
      </c>
      <c r="O195" s="64">
        <f>Table8[[#This Row],[Erorr 2]]^2</f>
        <v>1.0060089999999076E-4</v>
      </c>
      <c r="P195" s="64">
        <f>ABS(Table8[[#This Row],[Erorr 2]])</f>
        <v>1.0029999999999539E-2</v>
      </c>
      <c r="Q195" s="8">
        <f>Table8[[#This Row],[Abs Erorr 4]]/Table8[[#This Row],[Adj Close]]</f>
        <v>2.2455559038193568E-3</v>
      </c>
    </row>
    <row r="196" spans="6:17" x14ac:dyDescent="0.3">
      <c r="F196" s="108">
        <v>43747</v>
      </c>
      <c r="G196" s="109">
        <v>4.4756999999999998</v>
      </c>
      <c r="H196" s="64">
        <f t="shared" si="4"/>
        <v>4.4665999999999997</v>
      </c>
      <c r="I196" s="64">
        <f>(Table8[[#This Row],[Adj Close]]-Table8[[#This Row],[Forecast 3 Period]])</f>
        <v>9.100000000000108E-3</v>
      </c>
      <c r="J196" s="64">
        <f>Table8[[#This Row],[Erorr ]]^2</f>
        <v>8.2810000000001967E-5</v>
      </c>
      <c r="K196" s="64">
        <f>ABS(Table8[[#This Row],[Erorr ]])</f>
        <v>9.100000000000108E-3</v>
      </c>
      <c r="L196" s="8">
        <f>Table8[[#This Row],[Abs Erorr ]]/Table8[[#This Row],[Adj Close]]</f>
        <v>2.0332015103782892E-3</v>
      </c>
      <c r="M196" s="68">
        <f t="shared" si="5"/>
        <v>4.4492799999999999</v>
      </c>
      <c r="N196" s="64">
        <f>(Table8[[#This Row],[Adj Close]]-Table8[[#This Row],[Forecast 6 Period ]])</f>
        <v>2.6419999999999888E-2</v>
      </c>
      <c r="O196" s="64">
        <f>Table8[[#This Row],[Erorr 2]]^2</f>
        <v>6.9801639999999404E-4</v>
      </c>
      <c r="P196" s="64">
        <f>ABS(Table8[[#This Row],[Erorr 2]])</f>
        <v>2.6419999999999888E-2</v>
      </c>
      <c r="Q196" s="8">
        <f>Table8[[#This Row],[Abs Erorr 4]]/Table8[[#This Row],[Adj Close]]</f>
        <v>5.9029872422190696E-3</v>
      </c>
    </row>
    <row r="197" spans="6:17" x14ac:dyDescent="0.3">
      <c r="F197" s="108">
        <v>43748</v>
      </c>
      <c r="G197" s="109">
        <v>4.5030999999999999</v>
      </c>
      <c r="H197" s="64">
        <f t="shared" si="4"/>
        <v>4.4729700000000001</v>
      </c>
      <c r="I197" s="64">
        <f>(Table8[[#This Row],[Adj Close]]-Table8[[#This Row],[Forecast 3 Period]])</f>
        <v>3.0129999999999768E-2</v>
      </c>
      <c r="J197" s="64">
        <f>Table8[[#This Row],[Erorr ]]^2</f>
        <v>9.0781689999998598E-4</v>
      </c>
      <c r="K197" s="64">
        <f>ABS(Table8[[#This Row],[Erorr ]])</f>
        <v>3.0129999999999768E-2</v>
      </c>
      <c r="L197" s="8">
        <f>Table8[[#This Row],[Abs Erorr ]]/Table8[[#This Row],[Adj Close]]</f>
        <v>6.6909462370366565E-3</v>
      </c>
      <c r="M197" s="68">
        <f t="shared" si="5"/>
        <v>4.45566</v>
      </c>
      <c r="N197" s="64">
        <f>(Table8[[#This Row],[Adj Close]]-Table8[[#This Row],[Forecast 6 Period ]])</f>
        <v>4.7439999999999927E-2</v>
      </c>
      <c r="O197" s="64">
        <f>Table8[[#This Row],[Erorr 2]]^2</f>
        <v>2.250553599999993E-3</v>
      </c>
      <c r="P197" s="64">
        <f>ABS(Table8[[#This Row],[Erorr 2]])</f>
        <v>4.7439999999999927E-2</v>
      </c>
      <c r="Q197" s="8">
        <f>Table8[[#This Row],[Abs Erorr 4]]/Table8[[#This Row],[Adj Close]]</f>
        <v>1.0534964802025256E-2</v>
      </c>
    </row>
    <row r="198" spans="6:17" x14ac:dyDescent="0.3">
      <c r="F198" s="108">
        <v>43749</v>
      </c>
      <c r="G198" s="109">
        <v>4.5759999999999996</v>
      </c>
      <c r="H198" s="64">
        <f t="shared" ref="H198:H261" si="6">$A$10*G197+$A$11*G196+$A$12*G195</f>
        <v>4.48393</v>
      </c>
      <c r="I198" s="64">
        <f>(Table8[[#This Row],[Adj Close]]-Table8[[#This Row],[Forecast 3 Period]])</f>
        <v>9.2069999999999652E-2</v>
      </c>
      <c r="J198" s="64">
        <f>Table8[[#This Row],[Erorr ]]^2</f>
        <v>8.4768848999999362E-3</v>
      </c>
      <c r="K198" s="64">
        <f>ABS(Table8[[#This Row],[Erorr ]])</f>
        <v>9.2069999999999652E-2</v>
      </c>
      <c r="L198" s="8">
        <f>Table8[[#This Row],[Abs Erorr ]]/Table8[[#This Row],[Adj Close]]</f>
        <v>2.0120192307692235E-2</v>
      </c>
      <c r="M198" s="68">
        <f t="shared" si="5"/>
        <v>4.4711600000000002</v>
      </c>
      <c r="N198" s="64">
        <f>(Table8[[#This Row],[Adj Close]]-Table8[[#This Row],[Forecast 6 Period ]])</f>
        <v>0.10483999999999938</v>
      </c>
      <c r="O198" s="64">
        <f>Table8[[#This Row],[Erorr 2]]^2</f>
        <v>1.099142559999987E-2</v>
      </c>
      <c r="P198" s="64">
        <f>ABS(Table8[[#This Row],[Erorr 2]])</f>
        <v>0.10483999999999938</v>
      </c>
      <c r="Q198" s="8">
        <f>Table8[[#This Row],[Abs Erorr 4]]/Table8[[#This Row],[Adj Close]]</f>
        <v>2.2910839160839028E-2</v>
      </c>
    </row>
    <row r="199" spans="6:17" x14ac:dyDescent="0.3">
      <c r="F199" s="108">
        <v>43752</v>
      </c>
      <c r="G199" s="109">
        <v>4.5122</v>
      </c>
      <c r="H199" s="64">
        <f t="shared" si="6"/>
        <v>4.5240399999999994</v>
      </c>
      <c r="I199" s="64">
        <f>(Table8[[#This Row],[Adj Close]]-Table8[[#This Row],[Forecast 3 Period]])</f>
        <v>-1.1839999999999407E-2</v>
      </c>
      <c r="J199" s="64">
        <f>Table8[[#This Row],[Erorr ]]^2</f>
        <v>1.4018559999998595E-4</v>
      </c>
      <c r="K199" s="64">
        <f>ABS(Table8[[#This Row],[Erorr ]])</f>
        <v>1.1839999999999407E-2</v>
      </c>
      <c r="L199" s="8">
        <f>Table8[[#This Row],[Abs Erorr ]]/Table8[[#This Row],[Adj Close]]</f>
        <v>2.6239971632461786E-3</v>
      </c>
      <c r="M199" s="68">
        <f t="shared" si="5"/>
        <v>4.4976000000000003</v>
      </c>
      <c r="N199" s="64">
        <f>(Table8[[#This Row],[Adj Close]]-Table8[[#This Row],[Forecast 6 Period ]])</f>
        <v>1.4599999999999724E-2</v>
      </c>
      <c r="O199" s="64">
        <f>Table8[[#This Row],[Erorr 2]]^2</f>
        <v>2.1315999999999195E-4</v>
      </c>
      <c r="P199" s="64">
        <f>ABS(Table8[[#This Row],[Erorr 2]])</f>
        <v>1.4599999999999724E-2</v>
      </c>
      <c r="Q199" s="8">
        <f>Table8[[#This Row],[Abs Erorr 4]]/Table8[[#This Row],[Adj Close]]</f>
        <v>3.2356721776516388E-3</v>
      </c>
    </row>
    <row r="200" spans="6:17" x14ac:dyDescent="0.3">
      <c r="F200" s="108">
        <v>43753</v>
      </c>
      <c r="G200" s="109">
        <v>4.5669000000000004</v>
      </c>
      <c r="H200" s="64">
        <f t="shared" si="6"/>
        <v>4.5286099999999996</v>
      </c>
      <c r="I200" s="64">
        <f>(Table8[[#This Row],[Adj Close]]-Table8[[#This Row],[Forecast 3 Period]])</f>
        <v>3.8290000000000823E-2</v>
      </c>
      <c r="J200" s="64">
        <f>Table8[[#This Row],[Erorr ]]^2</f>
        <v>1.466124100000063E-3</v>
      </c>
      <c r="K200" s="64">
        <f>ABS(Table8[[#This Row],[Erorr ]])</f>
        <v>3.8290000000000823E-2</v>
      </c>
      <c r="L200" s="8">
        <f>Table8[[#This Row],[Abs Erorr ]]/Table8[[#This Row],[Adj Close]]</f>
        <v>8.3842431408615962E-3</v>
      </c>
      <c r="M200" s="68">
        <f t="shared" si="5"/>
        <v>4.5076299999999998</v>
      </c>
      <c r="N200" s="64">
        <f>(Table8[[#This Row],[Adj Close]]-Table8[[#This Row],[Forecast 6 Period ]])</f>
        <v>5.92700000000006E-2</v>
      </c>
      <c r="O200" s="64">
        <f>Table8[[#This Row],[Erorr 2]]^2</f>
        <v>3.5129329000000713E-3</v>
      </c>
      <c r="P200" s="64">
        <f>ABS(Table8[[#This Row],[Erorr 2]])</f>
        <v>5.92700000000006E-2</v>
      </c>
      <c r="Q200" s="8">
        <f>Table8[[#This Row],[Abs Erorr 4]]/Table8[[#This Row],[Adj Close]]</f>
        <v>1.2978168998664432E-2</v>
      </c>
    </row>
    <row r="201" spans="6:17" x14ac:dyDescent="0.3">
      <c r="F201" s="108">
        <v>43754</v>
      </c>
      <c r="G201" s="109">
        <v>4.6398000000000001</v>
      </c>
      <c r="H201" s="64">
        <f t="shared" si="6"/>
        <v>4.5532199999999996</v>
      </c>
      <c r="I201" s="64">
        <f>(Table8[[#This Row],[Adj Close]]-Table8[[#This Row],[Forecast 3 Period]])</f>
        <v>8.6580000000000545E-2</v>
      </c>
      <c r="J201" s="64">
        <f>Table8[[#This Row],[Erorr ]]^2</f>
        <v>7.4960964000000945E-3</v>
      </c>
      <c r="K201" s="64">
        <f>ABS(Table8[[#This Row],[Erorr ]])</f>
        <v>8.6580000000000545E-2</v>
      </c>
      <c r="L201" s="8">
        <f>Table8[[#This Row],[Abs Erorr ]]/Table8[[#This Row],[Adj Close]]</f>
        <v>1.8660287081339828E-2</v>
      </c>
      <c r="M201" s="68">
        <f t="shared" ref="M201:M264" si="7">$B$10*G200+$B$11*G199+$B$12*G198+$B$13*G197+$B$14*G196+$B$15*G195</f>
        <v>4.5258699999999994</v>
      </c>
      <c r="N201" s="64">
        <f>(Table8[[#This Row],[Adj Close]]-Table8[[#This Row],[Forecast 6 Period ]])</f>
        <v>0.11393000000000075</v>
      </c>
      <c r="O201" s="64">
        <f>Table8[[#This Row],[Erorr 2]]^2</f>
        <v>1.2980044900000171E-2</v>
      </c>
      <c r="P201" s="64">
        <f>ABS(Table8[[#This Row],[Erorr 2]])</f>
        <v>0.11393000000000075</v>
      </c>
      <c r="Q201" s="8">
        <f>Table8[[#This Row],[Abs Erorr 4]]/Table8[[#This Row],[Adj Close]]</f>
        <v>2.4554937712832611E-2</v>
      </c>
    </row>
    <row r="202" spans="6:17" x14ac:dyDescent="0.3">
      <c r="F202" s="108">
        <v>43755</v>
      </c>
      <c r="G202" s="109">
        <v>4.7674000000000003</v>
      </c>
      <c r="H202" s="64">
        <f t="shared" si="6"/>
        <v>4.57965</v>
      </c>
      <c r="I202" s="64">
        <f>(Table8[[#This Row],[Adj Close]]-Table8[[#This Row],[Forecast 3 Period]])</f>
        <v>0.18775000000000031</v>
      </c>
      <c r="J202" s="64">
        <f>Table8[[#This Row],[Erorr ]]^2</f>
        <v>3.5250062500000116E-2</v>
      </c>
      <c r="K202" s="64">
        <f>ABS(Table8[[#This Row],[Erorr ]])</f>
        <v>0.18775000000000031</v>
      </c>
      <c r="L202" s="8">
        <f>Table8[[#This Row],[Abs Erorr ]]/Table8[[#This Row],[Adj Close]]</f>
        <v>3.9382053110710302E-2</v>
      </c>
      <c r="M202" s="68">
        <f t="shared" si="7"/>
        <v>4.5568599999999995</v>
      </c>
      <c r="N202" s="64">
        <f>(Table8[[#This Row],[Adj Close]]-Table8[[#This Row],[Forecast 6 Period ]])</f>
        <v>0.21054000000000084</v>
      </c>
      <c r="O202" s="64">
        <f>Table8[[#This Row],[Erorr 2]]^2</f>
        <v>4.4327091600000354E-2</v>
      </c>
      <c r="P202" s="64">
        <f>ABS(Table8[[#This Row],[Erorr 2]])</f>
        <v>0.21054000000000084</v>
      </c>
      <c r="Q202" s="8">
        <f>Table8[[#This Row],[Abs Erorr 4]]/Table8[[#This Row],[Adj Close]]</f>
        <v>4.4162436548223521E-2</v>
      </c>
    </row>
    <row r="203" spans="6:17" x14ac:dyDescent="0.3">
      <c r="F203" s="108">
        <v>43756</v>
      </c>
      <c r="G203" s="109">
        <v>4.7401</v>
      </c>
      <c r="H203" s="64">
        <f t="shared" si="6"/>
        <v>4.6689699999999998</v>
      </c>
      <c r="I203" s="64">
        <f>(Table8[[#This Row],[Adj Close]]-Table8[[#This Row],[Forecast 3 Period]])</f>
        <v>7.1130000000000138E-2</v>
      </c>
      <c r="J203" s="64">
        <f>Table8[[#This Row],[Erorr ]]^2</f>
        <v>5.0594769000000192E-3</v>
      </c>
      <c r="K203" s="64">
        <f>ABS(Table8[[#This Row],[Erorr ]])</f>
        <v>7.1130000000000138E-2</v>
      </c>
      <c r="L203" s="8">
        <f>Table8[[#This Row],[Abs Erorr ]]/Table8[[#This Row],[Adj Close]]</f>
        <v>1.5006012531381223E-2</v>
      </c>
      <c r="M203" s="68">
        <f t="shared" si="7"/>
        <v>4.6051700000000002</v>
      </c>
      <c r="N203" s="64">
        <f>(Table8[[#This Row],[Adj Close]]-Table8[[#This Row],[Forecast 6 Period ]])</f>
        <v>0.13492999999999977</v>
      </c>
      <c r="O203" s="64">
        <f>Table8[[#This Row],[Erorr 2]]^2</f>
        <v>1.820610489999994E-2</v>
      </c>
      <c r="P203" s="64">
        <f>ABS(Table8[[#This Row],[Erorr 2]])</f>
        <v>0.13492999999999977</v>
      </c>
      <c r="Q203" s="8">
        <f>Table8[[#This Row],[Abs Erorr 4]]/Table8[[#This Row],[Adj Close]]</f>
        <v>2.8465644184721792E-2</v>
      </c>
    </row>
    <row r="204" spans="6:17" x14ac:dyDescent="0.3">
      <c r="F204" s="108">
        <v>43759</v>
      </c>
      <c r="G204" s="109">
        <v>4.7401</v>
      </c>
      <c r="H204" s="64">
        <f t="shared" si="6"/>
        <v>4.7182000000000004</v>
      </c>
      <c r="I204" s="64">
        <f>(Table8[[#This Row],[Adj Close]]-Table8[[#This Row],[Forecast 3 Period]])</f>
        <v>2.1899999999999586E-2</v>
      </c>
      <c r="J204" s="64">
        <f>Table8[[#This Row],[Erorr ]]^2</f>
        <v>4.7960999999998189E-4</v>
      </c>
      <c r="K204" s="64">
        <f>ABS(Table8[[#This Row],[Erorr ]])</f>
        <v>2.1899999999999586E-2</v>
      </c>
      <c r="L204" s="8">
        <f>Table8[[#This Row],[Abs Erorr ]]/Table8[[#This Row],[Adj Close]]</f>
        <v>4.6201556929177838E-3</v>
      </c>
      <c r="M204" s="68">
        <f t="shared" si="7"/>
        <v>4.6516600000000006</v>
      </c>
      <c r="N204" s="64">
        <f>(Table8[[#This Row],[Adj Close]]-Table8[[#This Row],[Forecast 6 Period ]])</f>
        <v>8.8439999999999408E-2</v>
      </c>
      <c r="O204" s="64">
        <f>Table8[[#This Row],[Erorr 2]]^2</f>
        <v>7.821633599999895E-3</v>
      </c>
      <c r="P204" s="64">
        <f>ABS(Table8[[#This Row],[Erorr 2]])</f>
        <v>8.8439999999999408E-2</v>
      </c>
      <c r="Q204" s="8">
        <f>Table8[[#This Row],[Abs Erorr 4]]/Table8[[#This Row],[Adj Close]]</f>
        <v>1.8657834222906566E-2</v>
      </c>
    </row>
    <row r="205" spans="6:17" x14ac:dyDescent="0.3">
      <c r="F205" s="108">
        <v>43760</v>
      </c>
      <c r="G205" s="109">
        <v>4.7218</v>
      </c>
      <c r="H205" s="64">
        <f t="shared" si="6"/>
        <v>4.7482899999999999</v>
      </c>
      <c r="I205" s="64">
        <f>(Table8[[#This Row],[Adj Close]]-Table8[[#This Row],[Forecast 3 Period]])</f>
        <v>-2.6489999999999903E-2</v>
      </c>
      <c r="J205" s="64">
        <f>Table8[[#This Row],[Erorr ]]^2</f>
        <v>7.017200999999948E-4</v>
      </c>
      <c r="K205" s="64">
        <f>ABS(Table8[[#This Row],[Erorr ]])</f>
        <v>2.6489999999999903E-2</v>
      </c>
      <c r="L205" s="8">
        <f>Table8[[#This Row],[Abs Erorr ]]/Table8[[#This Row],[Adj Close]]</f>
        <v>5.6101486721165453E-3</v>
      </c>
      <c r="M205" s="68">
        <f t="shared" si="7"/>
        <v>4.6853900000000008</v>
      </c>
      <c r="N205" s="64">
        <f>(Table8[[#This Row],[Adj Close]]-Table8[[#This Row],[Forecast 6 Period ]])</f>
        <v>3.6409999999999165E-2</v>
      </c>
      <c r="O205" s="64">
        <f>Table8[[#This Row],[Erorr 2]]^2</f>
        <v>1.3256880999999393E-3</v>
      </c>
      <c r="P205" s="64">
        <f>ABS(Table8[[#This Row],[Erorr 2]])</f>
        <v>3.6409999999999165E-2</v>
      </c>
      <c r="Q205" s="8">
        <f>Table8[[#This Row],[Abs Erorr 4]]/Table8[[#This Row],[Adj Close]]</f>
        <v>7.7110423990849183E-3</v>
      </c>
    </row>
    <row r="206" spans="6:17" x14ac:dyDescent="0.3">
      <c r="F206" s="108">
        <v>43761</v>
      </c>
      <c r="G206" s="109">
        <v>4.6580000000000004</v>
      </c>
      <c r="H206" s="64">
        <f t="shared" si="6"/>
        <v>4.73278</v>
      </c>
      <c r="I206" s="64">
        <f>(Table8[[#This Row],[Adj Close]]-Table8[[#This Row],[Forecast 3 Period]])</f>
        <v>-7.4779999999999625E-2</v>
      </c>
      <c r="J206" s="64">
        <f>Table8[[#This Row],[Erorr ]]^2</f>
        <v>5.5920483999999443E-3</v>
      </c>
      <c r="K206" s="64">
        <f>ABS(Table8[[#This Row],[Erorr ]])</f>
        <v>7.4779999999999625E-2</v>
      </c>
      <c r="L206" s="8">
        <f>Table8[[#This Row],[Abs Erorr ]]/Table8[[#This Row],[Adj Close]]</f>
        <v>1.605410047230563E-2</v>
      </c>
      <c r="M206" s="68">
        <f t="shared" si="7"/>
        <v>4.7145500000000009</v>
      </c>
      <c r="N206" s="64">
        <f>(Table8[[#This Row],[Adj Close]]-Table8[[#This Row],[Forecast 6 Period ]])</f>
        <v>-5.6550000000000544E-2</v>
      </c>
      <c r="O206" s="64">
        <f>Table8[[#This Row],[Erorr 2]]^2</f>
        <v>3.1979025000000616E-3</v>
      </c>
      <c r="P206" s="64">
        <f>ABS(Table8[[#This Row],[Erorr 2]])</f>
        <v>5.6550000000000544E-2</v>
      </c>
      <c r="Q206" s="8">
        <f>Table8[[#This Row],[Abs Erorr 4]]/Table8[[#This Row],[Adj Close]]</f>
        <v>1.2140403606698269E-2</v>
      </c>
    </row>
    <row r="207" spans="6:17" x14ac:dyDescent="0.3">
      <c r="F207" s="108">
        <v>43762</v>
      </c>
      <c r="G207" s="109">
        <v>3.5550000000000002</v>
      </c>
      <c r="H207" s="64">
        <f t="shared" si="6"/>
        <v>4.7017699999999998</v>
      </c>
      <c r="I207" s="64">
        <f>(Table8[[#This Row],[Adj Close]]-Table8[[#This Row],[Forecast 3 Period]])</f>
        <v>-1.1467699999999996</v>
      </c>
      <c r="J207" s="64">
        <f>Table8[[#This Row],[Erorr ]]^2</f>
        <v>1.3150814328999991</v>
      </c>
      <c r="K207" s="64">
        <f>ABS(Table8[[#This Row],[Erorr ]])</f>
        <v>1.1467699999999996</v>
      </c>
      <c r="L207" s="8">
        <f>Table8[[#This Row],[Abs Erorr ]]/Table8[[#This Row],[Adj Close]]</f>
        <v>0.32257946554149075</v>
      </c>
      <c r="M207" s="68">
        <f t="shared" si="7"/>
        <v>4.7127200000000009</v>
      </c>
      <c r="N207" s="64">
        <f>(Table8[[#This Row],[Adj Close]]-Table8[[#This Row],[Forecast 6 Period ]])</f>
        <v>-1.1577200000000007</v>
      </c>
      <c r="O207" s="64">
        <f>Table8[[#This Row],[Erorr 2]]^2</f>
        <v>1.3403155984000017</v>
      </c>
      <c r="P207" s="64">
        <f>ABS(Table8[[#This Row],[Erorr 2]])</f>
        <v>1.1577200000000007</v>
      </c>
      <c r="Q207" s="8">
        <f>Table8[[#This Row],[Abs Erorr 4]]/Table8[[#This Row],[Adj Close]]</f>
        <v>0.32565963431786238</v>
      </c>
    </row>
    <row r="208" spans="6:17" x14ac:dyDescent="0.3">
      <c r="F208" s="108">
        <v>43763</v>
      </c>
      <c r="G208" s="109">
        <v>3.4457</v>
      </c>
      <c r="H208" s="64">
        <f t="shared" si="6"/>
        <v>4.2359399999999994</v>
      </c>
      <c r="I208" s="64">
        <f>(Table8[[#This Row],[Adj Close]]-Table8[[#This Row],[Forecast 3 Period]])</f>
        <v>-0.79023999999999939</v>
      </c>
      <c r="J208" s="64">
        <f>Table8[[#This Row],[Erorr ]]^2</f>
        <v>0.624479257599999</v>
      </c>
      <c r="K208" s="64">
        <f>ABS(Table8[[#This Row],[Erorr ]])</f>
        <v>0.79023999999999939</v>
      </c>
      <c r="L208" s="8">
        <f>Table8[[#This Row],[Abs Erorr ]]/Table8[[#This Row],[Adj Close]]</f>
        <v>0.22934091766549594</v>
      </c>
      <c r="M208" s="68">
        <f t="shared" si="7"/>
        <v>4.4857300000000011</v>
      </c>
      <c r="N208" s="64">
        <f>(Table8[[#This Row],[Adj Close]]-Table8[[#This Row],[Forecast 6 Period ]])</f>
        <v>-1.0400300000000011</v>
      </c>
      <c r="O208" s="64">
        <f>Table8[[#This Row],[Erorr 2]]^2</f>
        <v>1.0816624009000024</v>
      </c>
      <c r="P208" s="64">
        <f>ABS(Table8[[#This Row],[Erorr 2]])</f>
        <v>1.0400300000000011</v>
      </c>
      <c r="Q208" s="8">
        <f>Table8[[#This Row],[Abs Erorr 4]]/Table8[[#This Row],[Adj Close]]</f>
        <v>0.30183417012508379</v>
      </c>
    </row>
    <row r="209" spans="6:17" x14ac:dyDescent="0.3">
      <c r="F209" s="108">
        <v>43766</v>
      </c>
      <c r="G209" s="109">
        <v>3.2725</v>
      </c>
      <c r="H209" s="64">
        <f t="shared" si="6"/>
        <v>3.8421799999999999</v>
      </c>
      <c r="I209" s="64">
        <f>(Table8[[#This Row],[Adj Close]]-Table8[[#This Row],[Forecast 3 Period]])</f>
        <v>-0.56967999999999996</v>
      </c>
      <c r="J209" s="64">
        <f>Table8[[#This Row],[Erorr ]]^2</f>
        <v>0.32453530239999995</v>
      </c>
      <c r="K209" s="64">
        <f>ABS(Table8[[#This Row],[Erorr ]])</f>
        <v>0.56967999999999996</v>
      </c>
      <c r="L209" s="8">
        <f>Table8[[#This Row],[Abs Erorr ]]/Table8[[#This Row],[Adj Close]]</f>
        <v>0.17408097784568372</v>
      </c>
      <c r="M209" s="68">
        <f t="shared" si="7"/>
        <v>4.2241200000000001</v>
      </c>
      <c r="N209" s="64">
        <f>(Table8[[#This Row],[Adj Close]]-Table8[[#This Row],[Forecast 6 Period ]])</f>
        <v>-0.95162000000000013</v>
      </c>
      <c r="O209" s="64">
        <f>Table8[[#This Row],[Erorr 2]]^2</f>
        <v>0.9055806244000002</v>
      </c>
      <c r="P209" s="64">
        <f>ABS(Table8[[#This Row],[Erorr 2]])</f>
        <v>0.95162000000000013</v>
      </c>
      <c r="Q209" s="8">
        <f>Table8[[#This Row],[Abs Erorr 4]]/Table8[[#This Row],[Adj Close]]</f>
        <v>0.29079297173414825</v>
      </c>
    </row>
    <row r="210" spans="6:17" x14ac:dyDescent="0.3">
      <c r="F210" s="108">
        <v>43767</v>
      </c>
      <c r="G210" s="109">
        <v>3.2360000000000002</v>
      </c>
      <c r="H210" s="64">
        <f t="shared" si="6"/>
        <v>3.4092100000000003</v>
      </c>
      <c r="I210" s="64">
        <f>(Table8[[#This Row],[Adj Close]]-Table8[[#This Row],[Forecast 3 Period]])</f>
        <v>-0.17321000000000009</v>
      </c>
      <c r="J210" s="64">
        <f>Table8[[#This Row],[Erorr ]]^2</f>
        <v>3.000170410000003E-2</v>
      </c>
      <c r="K210" s="64">
        <f>ABS(Table8[[#This Row],[Erorr ]])</f>
        <v>0.17321000000000009</v>
      </c>
      <c r="L210" s="8">
        <f>Table8[[#This Row],[Abs Erorr ]]/Table8[[#This Row],[Adj Close]]</f>
        <v>5.352595797280596E-2</v>
      </c>
      <c r="M210" s="68">
        <f t="shared" si="7"/>
        <v>3.9324300000000001</v>
      </c>
      <c r="N210" s="64">
        <f>(Table8[[#This Row],[Adj Close]]-Table8[[#This Row],[Forecast 6 Period ]])</f>
        <v>-0.69642999999999988</v>
      </c>
      <c r="O210" s="64">
        <f>Table8[[#This Row],[Erorr 2]]^2</f>
        <v>0.48501474489999985</v>
      </c>
      <c r="P210" s="64">
        <f>ABS(Table8[[#This Row],[Erorr 2]])</f>
        <v>0.69642999999999988</v>
      </c>
      <c r="Q210" s="8">
        <f>Table8[[#This Row],[Abs Erorr 4]]/Table8[[#This Row],[Adj Close]]</f>
        <v>0.21521322620519154</v>
      </c>
    </row>
    <row r="211" spans="6:17" x14ac:dyDescent="0.3">
      <c r="F211" s="108">
        <v>43768</v>
      </c>
      <c r="G211" s="109">
        <v>3.3271999999999999</v>
      </c>
      <c r="H211" s="64">
        <f t="shared" si="6"/>
        <v>3.3098600000000005</v>
      </c>
      <c r="I211" s="64">
        <f>(Table8[[#This Row],[Adj Close]]-Table8[[#This Row],[Forecast 3 Period]])</f>
        <v>1.7339999999999467E-2</v>
      </c>
      <c r="J211" s="64">
        <f>Table8[[#This Row],[Erorr ]]^2</f>
        <v>3.0067559999998153E-4</v>
      </c>
      <c r="K211" s="64">
        <f>ABS(Table8[[#This Row],[Erorr ]])</f>
        <v>1.7339999999999467E-2</v>
      </c>
      <c r="L211" s="8">
        <f>Table8[[#This Row],[Abs Erorr ]]/Table8[[#This Row],[Adj Close]]</f>
        <v>5.2115893243566561E-3</v>
      </c>
      <c r="M211" s="68">
        <f t="shared" si="7"/>
        <v>3.6398200000000012</v>
      </c>
      <c r="N211" s="64">
        <f>(Table8[[#This Row],[Adj Close]]-Table8[[#This Row],[Forecast 6 Period ]])</f>
        <v>-0.31262000000000123</v>
      </c>
      <c r="O211" s="64">
        <f>Table8[[#This Row],[Erorr 2]]^2</f>
        <v>9.7731264400000767E-2</v>
      </c>
      <c r="P211" s="64">
        <f>ABS(Table8[[#This Row],[Erorr 2]])</f>
        <v>0.31262000000000123</v>
      </c>
      <c r="Q211" s="8">
        <f>Table8[[#This Row],[Abs Erorr 4]]/Table8[[#This Row],[Adj Close]]</f>
        <v>9.395888434719922E-2</v>
      </c>
    </row>
    <row r="212" spans="6:17" x14ac:dyDescent="0.3">
      <c r="F212" s="108">
        <v>43769</v>
      </c>
      <c r="G212" s="109">
        <v>3.3271999999999999</v>
      </c>
      <c r="H212" s="64">
        <f t="shared" si="6"/>
        <v>3.2834300000000001</v>
      </c>
      <c r="I212" s="64">
        <f>(Table8[[#This Row],[Adj Close]]-Table8[[#This Row],[Forecast 3 Period]])</f>
        <v>4.3769999999999865E-2</v>
      </c>
      <c r="J212" s="64">
        <f>Table8[[#This Row],[Erorr ]]^2</f>
        <v>1.9158128999999882E-3</v>
      </c>
      <c r="K212" s="64">
        <f>ABS(Table8[[#This Row],[Erorr ]])</f>
        <v>4.3769999999999865E-2</v>
      </c>
      <c r="L212" s="8">
        <f>Table8[[#This Row],[Abs Erorr ]]/Table8[[#This Row],[Adj Close]]</f>
        <v>1.3155205578263966E-2</v>
      </c>
      <c r="M212" s="68">
        <f t="shared" si="7"/>
        <v>3.4775800000000006</v>
      </c>
      <c r="N212" s="64">
        <f>(Table8[[#This Row],[Adj Close]]-Table8[[#This Row],[Forecast 6 Period ]])</f>
        <v>-0.15038000000000062</v>
      </c>
      <c r="O212" s="64">
        <f>Table8[[#This Row],[Erorr 2]]^2</f>
        <v>2.2614144400000188E-2</v>
      </c>
      <c r="P212" s="64">
        <f>ABS(Table8[[#This Row],[Erorr 2]])</f>
        <v>0.15038000000000062</v>
      </c>
      <c r="Q212" s="8">
        <f>Table8[[#This Row],[Abs Erorr 4]]/Table8[[#This Row],[Adj Close]]</f>
        <v>4.5197162779514494E-2</v>
      </c>
    </row>
    <row r="213" spans="6:17" x14ac:dyDescent="0.3">
      <c r="F213" s="108">
        <v>43770</v>
      </c>
      <c r="G213" s="109">
        <v>3.3363</v>
      </c>
      <c r="H213" s="64">
        <f t="shared" si="6"/>
        <v>3.2998400000000001</v>
      </c>
      <c r="I213" s="64">
        <f>(Table8[[#This Row],[Adj Close]]-Table8[[#This Row],[Forecast 3 Period]])</f>
        <v>3.6459999999999937E-2</v>
      </c>
      <c r="J213" s="64">
        <f>Table8[[#This Row],[Erorr ]]^2</f>
        <v>1.3293315999999954E-3</v>
      </c>
      <c r="K213" s="64">
        <f>ABS(Table8[[#This Row],[Erorr ]])</f>
        <v>3.6459999999999937E-2</v>
      </c>
      <c r="L213" s="8">
        <f>Table8[[#This Row],[Abs Erorr ]]/Table8[[#This Row],[Adj Close]]</f>
        <v>1.0928273836285687E-2</v>
      </c>
      <c r="M213" s="68">
        <f t="shared" si="7"/>
        <v>3.3326500000000006</v>
      </c>
      <c r="N213" s="64">
        <f>(Table8[[#This Row],[Adj Close]]-Table8[[#This Row],[Forecast 6 Period ]])</f>
        <v>3.649999999999487E-3</v>
      </c>
      <c r="O213" s="64">
        <f>Table8[[#This Row],[Erorr 2]]^2</f>
        <v>1.3322499999996254E-5</v>
      </c>
      <c r="P213" s="64">
        <f>ABS(Table8[[#This Row],[Erorr 2]])</f>
        <v>3.649999999999487E-3</v>
      </c>
      <c r="Q213" s="8">
        <f>Table8[[#This Row],[Abs Erorr 4]]/Table8[[#This Row],[Adj Close]]</f>
        <v>1.0940263165780915E-3</v>
      </c>
    </row>
    <row r="214" spans="6:17" x14ac:dyDescent="0.3">
      <c r="F214" s="108">
        <v>43773</v>
      </c>
      <c r="G214" s="109">
        <v>3.2907000000000002</v>
      </c>
      <c r="H214" s="64">
        <f t="shared" si="6"/>
        <v>3.3308399999999998</v>
      </c>
      <c r="I214" s="64">
        <f>(Table8[[#This Row],[Adj Close]]-Table8[[#This Row],[Forecast 3 Period]])</f>
        <v>-4.013999999999962E-2</v>
      </c>
      <c r="J214" s="64">
        <f>Table8[[#This Row],[Erorr ]]^2</f>
        <v>1.6112195999999695E-3</v>
      </c>
      <c r="K214" s="64">
        <f>ABS(Table8[[#This Row],[Erorr ]])</f>
        <v>4.013999999999962E-2</v>
      </c>
      <c r="L214" s="8">
        <f>Table8[[#This Row],[Abs Erorr ]]/Table8[[#This Row],[Adj Close]]</f>
        <v>1.2198012580909721E-2</v>
      </c>
      <c r="M214" s="68">
        <f t="shared" si="7"/>
        <v>3.3171600000000003</v>
      </c>
      <c r="N214" s="64">
        <f>(Table8[[#This Row],[Adj Close]]-Table8[[#This Row],[Forecast 6 Period ]])</f>
        <v>-2.646000000000015E-2</v>
      </c>
      <c r="O214" s="64">
        <f>Table8[[#This Row],[Erorr 2]]^2</f>
        <v>7.001316000000079E-4</v>
      </c>
      <c r="P214" s="64">
        <f>ABS(Table8[[#This Row],[Erorr 2]])</f>
        <v>2.646000000000015E-2</v>
      </c>
      <c r="Q214" s="8">
        <f>Table8[[#This Row],[Abs Erorr 4]]/Table8[[#This Row],[Adj Close]]</f>
        <v>8.0408423739630318E-3</v>
      </c>
    </row>
    <row r="215" spans="6:17" x14ac:dyDescent="0.3">
      <c r="F215" s="108">
        <v>43774</v>
      </c>
      <c r="G215" s="109">
        <v>3.2269000000000001</v>
      </c>
      <c r="H215" s="64">
        <f t="shared" si="6"/>
        <v>3.3153299999999999</v>
      </c>
      <c r="I215" s="64">
        <f>(Table8[[#This Row],[Adj Close]]-Table8[[#This Row],[Forecast 3 Period]])</f>
        <v>-8.8429999999999787E-2</v>
      </c>
      <c r="J215" s="64">
        <f>Table8[[#This Row],[Erorr ]]^2</f>
        <v>7.8198648999999627E-3</v>
      </c>
      <c r="K215" s="64">
        <f>ABS(Table8[[#This Row],[Erorr ]])</f>
        <v>8.8429999999999787E-2</v>
      </c>
      <c r="L215" s="8">
        <f>Table8[[#This Row],[Abs Erorr ]]/Table8[[#This Row],[Adj Close]]</f>
        <v>2.7404010040596172E-2</v>
      </c>
      <c r="M215" s="68">
        <f t="shared" si="7"/>
        <v>3.3071299999999999</v>
      </c>
      <c r="N215" s="64">
        <f>(Table8[[#This Row],[Adj Close]]-Table8[[#This Row],[Forecast 6 Period ]])</f>
        <v>-8.0229999999999801E-2</v>
      </c>
      <c r="O215" s="64">
        <f>Table8[[#This Row],[Erorr 2]]^2</f>
        <v>6.4368528999999685E-3</v>
      </c>
      <c r="P215" s="64">
        <f>ABS(Table8[[#This Row],[Erorr 2]])</f>
        <v>8.0229999999999801E-2</v>
      </c>
      <c r="Q215" s="8">
        <f>Table8[[#This Row],[Abs Erorr 4]]/Table8[[#This Row],[Adj Close]]</f>
        <v>2.4862871486565991E-2</v>
      </c>
    </row>
    <row r="216" spans="6:17" x14ac:dyDescent="0.3">
      <c r="F216" s="108">
        <v>43775</v>
      </c>
      <c r="G216" s="109">
        <v>3.2725</v>
      </c>
      <c r="H216" s="64">
        <f t="shared" si="6"/>
        <v>3.2788600000000003</v>
      </c>
      <c r="I216" s="64">
        <f>(Table8[[#This Row],[Adj Close]]-Table8[[#This Row],[Forecast 3 Period]])</f>
        <v>-6.3600000000003654E-3</v>
      </c>
      <c r="J216" s="64">
        <f>Table8[[#This Row],[Erorr ]]^2</f>
        <v>4.0449600000004648E-5</v>
      </c>
      <c r="K216" s="64">
        <f>ABS(Table8[[#This Row],[Erorr ]])</f>
        <v>6.3600000000003654E-3</v>
      </c>
      <c r="L216" s="8">
        <f>Table8[[#This Row],[Abs Erorr ]]/Table8[[#This Row],[Adj Close]]</f>
        <v>1.9434682964095844E-3</v>
      </c>
      <c r="M216" s="68">
        <f t="shared" si="7"/>
        <v>3.2925400000000007</v>
      </c>
      <c r="N216" s="64">
        <f>(Table8[[#This Row],[Adj Close]]-Table8[[#This Row],[Forecast 6 Period ]])</f>
        <v>-2.0040000000000724E-2</v>
      </c>
      <c r="O216" s="64">
        <f>Table8[[#This Row],[Erorr 2]]^2</f>
        <v>4.0160160000002901E-4</v>
      </c>
      <c r="P216" s="64">
        <f>ABS(Table8[[#This Row],[Erorr 2]])</f>
        <v>2.0040000000000724E-2</v>
      </c>
      <c r="Q216" s="8">
        <f>Table8[[#This Row],[Abs Erorr 4]]/Table8[[#This Row],[Adj Close]]</f>
        <v>6.1237585943470507E-3</v>
      </c>
    </row>
    <row r="217" spans="6:17" x14ac:dyDescent="0.3">
      <c r="F217" s="108">
        <v>43776</v>
      </c>
      <c r="G217" s="109">
        <v>3.2542</v>
      </c>
      <c r="H217" s="64">
        <f t="shared" si="6"/>
        <v>3.2642800000000003</v>
      </c>
      <c r="I217" s="64">
        <f>(Table8[[#This Row],[Adj Close]]-Table8[[#This Row],[Forecast 3 Period]])</f>
        <v>-1.0080000000000311E-2</v>
      </c>
      <c r="J217" s="64">
        <f>Table8[[#This Row],[Erorr ]]^2</f>
        <v>1.0160640000000626E-4</v>
      </c>
      <c r="K217" s="64">
        <f>ABS(Table8[[#This Row],[Erorr ]])</f>
        <v>1.0080000000000311E-2</v>
      </c>
      <c r="L217" s="8">
        <f>Table8[[#This Row],[Abs Erorr ]]/Table8[[#This Row],[Adj Close]]</f>
        <v>3.0975354925942816E-3</v>
      </c>
      <c r="M217" s="68">
        <f t="shared" si="7"/>
        <v>3.2907200000000008</v>
      </c>
      <c r="N217" s="64">
        <f>(Table8[[#This Row],[Adj Close]]-Table8[[#This Row],[Forecast 6 Period ]])</f>
        <v>-3.6520000000000774E-2</v>
      </c>
      <c r="O217" s="64">
        <f>Table8[[#This Row],[Erorr 2]]^2</f>
        <v>1.3337104000000566E-3</v>
      </c>
      <c r="P217" s="64">
        <f>ABS(Table8[[#This Row],[Erorr 2]])</f>
        <v>3.6520000000000774E-2</v>
      </c>
      <c r="Q217" s="8">
        <f>Table8[[#This Row],[Abs Erorr 4]]/Table8[[#This Row],[Adj Close]]</f>
        <v>1.1222420256899015E-2</v>
      </c>
    </row>
    <row r="218" spans="6:17" x14ac:dyDescent="0.3">
      <c r="F218" s="108">
        <v>43777</v>
      </c>
      <c r="G218" s="109">
        <v>3.2542</v>
      </c>
      <c r="H218" s="64">
        <f t="shared" si="6"/>
        <v>3.2515000000000001</v>
      </c>
      <c r="I218" s="64">
        <f>(Table8[[#This Row],[Adj Close]]-Table8[[#This Row],[Forecast 3 Period]])</f>
        <v>2.6999999999999247E-3</v>
      </c>
      <c r="J218" s="64">
        <f>Table8[[#This Row],[Erorr ]]^2</f>
        <v>7.2899999999995931E-6</v>
      </c>
      <c r="K218" s="64">
        <f>ABS(Table8[[#This Row],[Erorr ]])</f>
        <v>2.6999999999999247E-3</v>
      </c>
      <c r="L218" s="8">
        <f>Table8[[#This Row],[Abs Erorr ]]/Table8[[#This Row],[Adj Close]]</f>
        <v>8.2969700694484813E-4</v>
      </c>
      <c r="M218" s="68">
        <f t="shared" si="7"/>
        <v>3.2752100000000004</v>
      </c>
      <c r="N218" s="64">
        <f>(Table8[[#This Row],[Adj Close]]-Table8[[#This Row],[Forecast 6 Period ]])</f>
        <v>-2.1010000000000417E-2</v>
      </c>
      <c r="O218" s="64">
        <f>Table8[[#This Row],[Erorr 2]]^2</f>
        <v>4.4142010000001753E-4</v>
      </c>
      <c r="P218" s="64">
        <f>ABS(Table8[[#This Row],[Erorr 2]])</f>
        <v>2.1010000000000417E-2</v>
      </c>
      <c r="Q218" s="8">
        <f>Table8[[#This Row],[Abs Erorr 4]]/Table8[[#This Row],[Adj Close]]</f>
        <v>6.4562718947822556E-3</v>
      </c>
    </row>
    <row r="219" spans="6:17" x14ac:dyDescent="0.3">
      <c r="F219" s="108">
        <v>43780</v>
      </c>
      <c r="G219" s="109">
        <v>3.2178</v>
      </c>
      <c r="H219" s="64">
        <f t="shared" si="6"/>
        <v>3.25969</v>
      </c>
      <c r="I219" s="64">
        <f>(Table8[[#This Row],[Adj Close]]-Table8[[#This Row],[Forecast 3 Period]])</f>
        <v>-4.1889999999999983E-2</v>
      </c>
      <c r="J219" s="64">
        <f>Table8[[#This Row],[Erorr ]]^2</f>
        <v>1.7547720999999987E-3</v>
      </c>
      <c r="K219" s="64">
        <f>ABS(Table8[[#This Row],[Erorr ]])</f>
        <v>4.1889999999999983E-2</v>
      </c>
      <c r="L219" s="8">
        <f>Table8[[#This Row],[Abs Erorr ]]/Table8[[#This Row],[Adj Close]]</f>
        <v>1.3018211200198889E-2</v>
      </c>
      <c r="M219" s="68">
        <f t="shared" si="7"/>
        <v>3.2642600000000002</v>
      </c>
      <c r="N219" s="64">
        <f>(Table8[[#This Row],[Adj Close]]-Table8[[#This Row],[Forecast 6 Period ]])</f>
        <v>-4.6460000000000168E-2</v>
      </c>
      <c r="O219" s="64">
        <f>Table8[[#This Row],[Erorr 2]]^2</f>
        <v>2.1585316000000158E-3</v>
      </c>
      <c r="P219" s="64">
        <f>ABS(Table8[[#This Row],[Erorr 2]])</f>
        <v>4.6460000000000168E-2</v>
      </c>
      <c r="Q219" s="8">
        <f>Table8[[#This Row],[Abs Erorr 4]]/Table8[[#This Row],[Adj Close]]</f>
        <v>1.4438436198645089E-2</v>
      </c>
    </row>
    <row r="220" spans="6:17" x14ac:dyDescent="0.3">
      <c r="F220" s="108">
        <v>43781</v>
      </c>
      <c r="G220" s="109">
        <v>3.1995</v>
      </c>
      <c r="H220" s="64">
        <f t="shared" si="6"/>
        <v>3.2396399999999996</v>
      </c>
      <c r="I220" s="64">
        <f>(Table8[[#This Row],[Adj Close]]-Table8[[#This Row],[Forecast 3 Period]])</f>
        <v>-4.013999999999962E-2</v>
      </c>
      <c r="J220" s="64">
        <f>Table8[[#This Row],[Erorr ]]^2</f>
        <v>1.6112195999999695E-3</v>
      </c>
      <c r="K220" s="64">
        <f>ABS(Table8[[#This Row],[Erorr ]])</f>
        <v>4.013999999999962E-2</v>
      </c>
      <c r="L220" s="8">
        <f>Table8[[#This Row],[Abs Erorr ]]/Table8[[#This Row],[Adj Close]]</f>
        <v>1.2545710267229136E-2</v>
      </c>
      <c r="M220" s="68">
        <f t="shared" si="7"/>
        <v>3.2515000000000005</v>
      </c>
      <c r="N220" s="64">
        <f>(Table8[[#This Row],[Adj Close]]-Table8[[#This Row],[Forecast 6 Period ]])</f>
        <v>-5.200000000000049E-2</v>
      </c>
      <c r="O220" s="64">
        <f>Table8[[#This Row],[Erorr 2]]^2</f>
        <v>2.704000000000051E-3</v>
      </c>
      <c r="P220" s="64">
        <f>ABS(Table8[[#This Row],[Erorr 2]])</f>
        <v>5.200000000000049E-2</v>
      </c>
      <c r="Q220" s="8">
        <f>Table8[[#This Row],[Abs Erorr 4]]/Table8[[#This Row],[Adj Close]]</f>
        <v>1.6252539459290668E-2</v>
      </c>
    </row>
    <row r="221" spans="6:17" x14ac:dyDescent="0.3">
      <c r="F221" s="108">
        <v>43782</v>
      </c>
      <c r="G221" s="109">
        <v>3.1631</v>
      </c>
      <c r="H221" s="64">
        <f t="shared" si="6"/>
        <v>3.2214</v>
      </c>
      <c r="I221" s="64">
        <f>(Table8[[#This Row],[Adj Close]]-Table8[[#This Row],[Forecast 3 Period]])</f>
        <v>-5.8300000000000018E-2</v>
      </c>
      <c r="J221" s="64">
        <f>Table8[[#This Row],[Erorr ]]^2</f>
        <v>3.3988900000000021E-3</v>
      </c>
      <c r="K221" s="64">
        <f>ABS(Table8[[#This Row],[Erorr ]])</f>
        <v>5.8300000000000018E-2</v>
      </c>
      <c r="L221" s="8">
        <f>Table8[[#This Row],[Abs Erorr ]]/Table8[[#This Row],[Adj Close]]</f>
        <v>1.8431285763965737E-2</v>
      </c>
      <c r="M221" s="68">
        <f t="shared" si="7"/>
        <v>3.2350800000000004</v>
      </c>
      <c r="N221" s="64">
        <f>(Table8[[#This Row],[Adj Close]]-Table8[[#This Row],[Forecast 6 Period ]])</f>
        <v>-7.1980000000000377E-2</v>
      </c>
      <c r="O221" s="64">
        <f>Table8[[#This Row],[Erorr 2]]^2</f>
        <v>5.1811204000000539E-3</v>
      </c>
      <c r="P221" s="64">
        <f>ABS(Table8[[#This Row],[Erorr 2]])</f>
        <v>7.1980000000000377E-2</v>
      </c>
      <c r="Q221" s="8">
        <f>Table8[[#This Row],[Abs Erorr 4]]/Table8[[#This Row],[Adj Close]]</f>
        <v>2.2756156934652834E-2</v>
      </c>
    </row>
    <row r="222" spans="6:17" x14ac:dyDescent="0.3">
      <c r="F222" s="108">
        <v>43783</v>
      </c>
      <c r="G222" s="109">
        <v>3.0718999999999999</v>
      </c>
      <c r="H222" s="64">
        <f t="shared" si="6"/>
        <v>3.1904300000000001</v>
      </c>
      <c r="I222" s="64">
        <f>(Table8[[#This Row],[Adj Close]]-Table8[[#This Row],[Forecast 3 Period]])</f>
        <v>-0.11853000000000025</v>
      </c>
      <c r="J222" s="64">
        <f>Table8[[#This Row],[Erorr ]]^2</f>
        <v>1.4049360900000059E-2</v>
      </c>
      <c r="K222" s="64">
        <f>ABS(Table8[[#This Row],[Erorr ]])</f>
        <v>0.11853000000000025</v>
      </c>
      <c r="L222" s="8">
        <f>Table8[[#This Row],[Abs Erorr ]]/Table8[[#This Row],[Adj Close]]</f>
        <v>3.8585240404961182E-2</v>
      </c>
      <c r="M222" s="68">
        <f t="shared" si="7"/>
        <v>3.2195900000000002</v>
      </c>
      <c r="N222" s="64">
        <f>(Table8[[#This Row],[Adj Close]]-Table8[[#This Row],[Forecast 6 Period ]])</f>
        <v>-0.14769000000000032</v>
      </c>
      <c r="O222" s="64">
        <f>Table8[[#This Row],[Erorr 2]]^2</f>
        <v>2.1812336100000093E-2</v>
      </c>
      <c r="P222" s="64">
        <f>ABS(Table8[[#This Row],[Erorr 2]])</f>
        <v>0.14769000000000032</v>
      </c>
      <c r="Q222" s="8">
        <f>Table8[[#This Row],[Abs Erorr 4]]/Table8[[#This Row],[Adj Close]]</f>
        <v>4.8077736905498332E-2</v>
      </c>
    </row>
    <row r="223" spans="6:17" x14ac:dyDescent="0.3">
      <c r="F223" s="108">
        <v>43784</v>
      </c>
      <c r="G223" s="109">
        <v>3.1448999999999998</v>
      </c>
      <c r="H223" s="64">
        <f t="shared" si="6"/>
        <v>3.13754</v>
      </c>
      <c r="I223" s="64">
        <f>(Table8[[#This Row],[Adj Close]]-Table8[[#This Row],[Forecast 3 Period]])</f>
        <v>7.3599999999998111E-3</v>
      </c>
      <c r="J223" s="64">
        <f>Table8[[#This Row],[Erorr ]]^2</f>
        <v>5.4169599999997219E-5</v>
      </c>
      <c r="K223" s="64">
        <f>ABS(Table8[[#This Row],[Erorr ]])</f>
        <v>7.3599999999998111E-3</v>
      </c>
      <c r="L223" s="8">
        <f>Table8[[#This Row],[Abs Erorr ]]/Table8[[#This Row],[Adj Close]]</f>
        <v>2.3402969887754178E-3</v>
      </c>
      <c r="M223" s="68">
        <f t="shared" si="7"/>
        <v>3.1813000000000002</v>
      </c>
      <c r="N223" s="64">
        <f>(Table8[[#This Row],[Adj Close]]-Table8[[#This Row],[Forecast 6 Period ]])</f>
        <v>-3.6400000000000432E-2</v>
      </c>
      <c r="O223" s="64">
        <f>Table8[[#This Row],[Erorr 2]]^2</f>
        <v>1.3249600000000315E-3</v>
      </c>
      <c r="P223" s="64">
        <f>ABS(Table8[[#This Row],[Erorr 2]])</f>
        <v>3.6400000000000432E-2</v>
      </c>
      <c r="Q223" s="8">
        <f>Table8[[#This Row],[Abs Erorr 4]]/Table8[[#This Row],[Adj Close]]</f>
        <v>1.157429489013973E-2</v>
      </c>
    </row>
    <row r="224" spans="6:17" x14ac:dyDescent="0.3">
      <c r="F224" s="108">
        <v>43787</v>
      </c>
      <c r="G224" s="109">
        <v>3.1448999999999998</v>
      </c>
      <c r="H224" s="64">
        <f t="shared" si="6"/>
        <v>3.1284599999999996</v>
      </c>
      <c r="I224" s="64">
        <f>(Table8[[#This Row],[Adj Close]]-Table8[[#This Row],[Forecast 3 Period]])</f>
        <v>1.6440000000000232E-2</v>
      </c>
      <c r="J224" s="64">
        <f>Table8[[#This Row],[Erorr ]]^2</f>
        <v>2.7027360000000765E-4</v>
      </c>
      <c r="K224" s="64">
        <f>ABS(Table8[[#This Row],[Erorr ]])</f>
        <v>1.6440000000000232E-2</v>
      </c>
      <c r="L224" s="8">
        <f>Table8[[#This Row],[Abs Erorr ]]/Table8[[#This Row],[Adj Close]]</f>
        <v>5.2275112086235601E-3</v>
      </c>
      <c r="M224" s="68">
        <f t="shared" si="7"/>
        <v>3.1630799999999999</v>
      </c>
      <c r="N224" s="64">
        <f>(Table8[[#This Row],[Adj Close]]-Table8[[#This Row],[Forecast 6 Period ]])</f>
        <v>-1.8180000000000085E-2</v>
      </c>
      <c r="O224" s="64">
        <f>Table8[[#This Row],[Erorr 2]]^2</f>
        <v>3.305124000000031E-4</v>
      </c>
      <c r="P224" s="64">
        <f>ABS(Table8[[#This Row],[Erorr 2]])</f>
        <v>1.8180000000000085E-2</v>
      </c>
      <c r="Q224" s="8">
        <f>Table8[[#This Row],[Abs Erorr 4]]/Table8[[#This Row],[Adj Close]]</f>
        <v>5.7807879423829329E-3</v>
      </c>
    </row>
    <row r="225" spans="6:17" x14ac:dyDescent="0.3">
      <c r="F225" s="108">
        <v>43788</v>
      </c>
      <c r="G225" s="109">
        <v>3.1265999999999998</v>
      </c>
      <c r="H225" s="64">
        <f t="shared" si="6"/>
        <v>3.1229999999999998</v>
      </c>
      <c r="I225" s="64">
        <f>(Table8[[#This Row],[Adj Close]]-Table8[[#This Row],[Forecast 3 Period]])</f>
        <v>3.6000000000000476E-3</v>
      </c>
      <c r="J225" s="64">
        <f>Table8[[#This Row],[Erorr ]]^2</f>
        <v>1.2960000000000343E-5</v>
      </c>
      <c r="K225" s="64">
        <f>ABS(Table8[[#This Row],[Erorr ]])</f>
        <v>3.6000000000000476E-3</v>
      </c>
      <c r="L225" s="8">
        <f>Table8[[#This Row],[Abs Erorr ]]/Table8[[#This Row],[Adj Close]]</f>
        <v>1.1514104778353636E-3</v>
      </c>
      <c r="M225" s="68">
        <f t="shared" si="7"/>
        <v>3.14669</v>
      </c>
      <c r="N225" s="64">
        <f>(Table8[[#This Row],[Adj Close]]-Table8[[#This Row],[Forecast 6 Period ]])</f>
        <v>-2.0090000000000163E-2</v>
      </c>
      <c r="O225" s="64">
        <f>Table8[[#This Row],[Erorr 2]]^2</f>
        <v>4.0360810000000656E-4</v>
      </c>
      <c r="P225" s="64">
        <f>ABS(Table8[[#This Row],[Erorr 2]])</f>
        <v>2.0090000000000163E-2</v>
      </c>
      <c r="Q225" s="8">
        <f>Table8[[#This Row],[Abs Erorr 4]]/Table8[[#This Row],[Adj Close]]</f>
        <v>6.4255101388089823E-3</v>
      </c>
    </row>
    <row r="226" spans="6:17" x14ac:dyDescent="0.3">
      <c r="F226" s="108">
        <v>43789</v>
      </c>
      <c r="G226" s="109">
        <v>3.0537000000000001</v>
      </c>
      <c r="H226" s="64">
        <f t="shared" si="6"/>
        <v>3.1375799999999998</v>
      </c>
      <c r="I226" s="64">
        <f>(Table8[[#This Row],[Adj Close]]-Table8[[#This Row],[Forecast 3 Period]])</f>
        <v>-8.3879999999999733E-2</v>
      </c>
      <c r="J226" s="64">
        <f>Table8[[#This Row],[Erorr ]]^2</f>
        <v>7.0358543999999553E-3</v>
      </c>
      <c r="K226" s="64">
        <f>ABS(Table8[[#This Row],[Erorr ]])</f>
        <v>8.3879999999999733E-2</v>
      </c>
      <c r="L226" s="8">
        <f>Table8[[#This Row],[Abs Erorr ]]/Table8[[#This Row],[Adj Close]]</f>
        <v>2.746831712348945E-2</v>
      </c>
      <c r="M226" s="68">
        <f t="shared" si="7"/>
        <v>3.1339200000000003</v>
      </c>
      <c r="N226" s="64">
        <f>(Table8[[#This Row],[Adj Close]]-Table8[[#This Row],[Forecast 6 Period ]])</f>
        <v>-8.022000000000018E-2</v>
      </c>
      <c r="O226" s="64">
        <f>Table8[[#This Row],[Erorr 2]]^2</f>
        <v>6.4352484000000289E-3</v>
      </c>
      <c r="P226" s="64">
        <f>ABS(Table8[[#This Row],[Erorr 2]])</f>
        <v>8.022000000000018E-2</v>
      </c>
      <c r="Q226" s="8">
        <f>Table8[[#This Row],[Abs Erorr 4]]/Table8[[#This Row],[Adj Close]]</f>
        <v>2.6269771097357363E-2</v>
      </c>
    </row>
    <row r="227" spans="6:17" x14ac:dyDescent="0.3">
      <c r="F227" s="108">
        <v>43790</v>
      </c>
      <c r="G227" s="109">
        <v>3.081</v>
      </c>
      <c r="H227" s="64">
        <f t="shared" si="6"/>
        <v>3.1029300000000002</v>
      </c>
      <c r="I227" s="64">
        <f>(Table8[[#This Row],[Adj Close]]-Table8[[#This Row],[Forecast 3 Period]])</f>
        <v>-2.1930000000000227E-2</v>
      </c>
      <c r="J227" s="64">
        <f>Table8[[#This Row],[Erorr ]]^2</f>
        <v>4.8092490000000993E-4</v>
      </c>
      <c r="K227" s="64">
        <f>ABS(Table8[[#This Row],[Erorr ]])</f>
        <v>2.1930000000000227E-2</v>
      </c>
      <c r="L227" s="8">
        <f>Table8[[#This Row],[Abs Erorr ]]/Table8[[#This Row],[Adj Close]]</f>
        <v>7.1178188899708623E-3</v>
      </c>
      <c r="M227" s="68">
        <f t="shared" si="7"/>
        <v>3.1175199999999998</v>
      </c>
      <c r="N227" s="64">
        <f>(Table8[[#This Row],[Adj Close]]-Table8[[#This Row],[Forecast 6 Period ]])</f>
        <v>-3.6519999999999886E-2</v>
      </c>
      <c r="O227" s="64">
        <f>Table8[[#This Row],[Erorr 2]]^2</f>
        <v>1.3337103999999916E-3</v>
      </c>
      <c r="P227" s="64">
        <f>ABS(Table8[[#This Row],[Erorr 2]])</f>
        <v>3.6519999999999886E-2</v>
      </c>
      <c r="Q227" s="8">
        <f>Table8[[#This Row],[Abs Erorr 4]]/Table8[[#This Row],[Adj Close]]</f>
        <v>1.1853294384939917E-2</v>
      </c>
    </row>
    <row r="228" spans="6:17" x14ac:dyDescent="0.3">
      <c r="F228" s="108">
        <v>43791</v>
      </c>
      <c r="G228" s="109">
        <v>3.1265999999999998</v>
      </c>
      <c r="H228" s="64">
        <f t="shared" si="6"/>
        <v>3.08649</v>
      </c>
      <c r="I228" s="64">
        <f>(Table8[[#This Row],[Adj Close]]-Table8[[#This Row],[Forecast 3 Period]])</f>
        <v>4.0109999999999868E-2</v>
      </c>
      <c r="J228" s="64">
        <f>Table8[[#This Row],[Erorr ]]^2</f>
        <v>1.6088120999999895E-3</v>
      </c>
      <c r="K228" s="64">
        <f>ABS(Table8[[#This Row],[Erorr ]])</f>
        <v>4.0109999999999868E-2</v>
      </c>
      <c r="L228" s="8">
        <f>Table8[[#This Row],[Abs Erorr ]]/Table8[[#This Row],[Adj Close]]</f>
        <v>1.2828631740548798E-2</v>
      </c>
      <c r="M228" s="68">
        <f t="shared" si="7"/>
        <v>3.1029200000000001</v>
      </c>
      <c r="N228" s="64">
        <f>(Table8[[#This Row],[Adj Close]]-Table8[[#This Row],[Forecast 6 Period ]])</f>
        <v>2.3679999999999701E-2</v>
      </c>
      <c r="O228" s="64">
        <f>Table8[[#This Row],[Erorr 2]]^2</f>
        <v>5.6074239999998586E-4</v>
      </c>
      <c r="P228" s="64">
        <f>ABS(Table8[[#This Row],[Erorr 2]])</f>
        <v>2.3679999999999701E-2</v>
      </c>
      <c r="Q228" s="8">
        <f>Table8[[#This Row],[Abs Erorr 4]]/Table8[[#This Row],[Adj Close]]</f>
        <v>7.5737222542057517E-3</v>
      </c>
    </row>
    <row r="229" spans="6:17" x14ac:dyDescent="0.3">
      <c r="F229" s="108">
        <v>43794</v>
      </c>
      <c r="G229" s="109">
        <v>3.1631</v>
      </c>
      <c r="H229" s="64">
        <f t="shared" si="6"/>
        <v>3.0910500000000001</v>
      </c>
      <c r="I229" s="64">
        <f>(Table8[[#This Row],[Adj Close]]-Table8[[#This Row],[Forecast 3 Period]])</f>
        <v>7.2049999999999947E-2</v>
      </c>
      <c r="J229" s="64">
        <f>Table8[[#This Row],[Erorr ]]^2</f>
        <v>5.1912024999999926E-3</v>
      </c>
      <c r="K229" s="64">
        <f>ABS(Table8[[#This Row],[Erorr ]])</f>
        <v>7.2049999999999947E-2</v>
      </c>
      <c r="L229" s="8">
        <f>Table8[[#This Row],[Abs Erorr ]]/Table8[[#This Row],[Adj Close]]</f>
        <v>2.2778287123391593E-2</v>
      </c>
      <c r="M229" s="68">
        <f t="shared" si="7"/>
        <v>3.1065600000000004</v>
      </c>
      <c r="N229" s="64">
        <f>(Table8[[#This Row],[Adj Close]]-Table8[[#This Row],[Forecast 6 Period ]])</f>
        <v>5.6539999999999591E-2</v>
      </c>
      <c r="O229" s="64">
        <f>Table8[[#This Row],[Erorr 2]]^2</f>
        <v>3.1967715999999535E-3</v>
      </c>
      <c r="P229" s="64">
        <f>ABS(Table8[[#This Row],[Erorr 2]])</f>
        <v>5.6539999999999591E-2</v>
      </c>
      <c r="Q229" s="8">
        <f>Table8[[#This Row],[Abs Erorr 4]]/Table8[[#This Row],[Adj Close]]</f>
        <v>1.7874869589959087E-2</v>
      </c>
    </row>
    <row r="230" spans="6:17" x14ac:dyDescent="0.3">
      <c r="F230" s="108">
        <v>43795</v>
      </c>
      <c r="G230" s="109">
        <v>3.1265999999999998</v>
      </c>
      <c r="H230" s="64">
        <f t="shared" si="6"/>
        <v>3.1275199999999996</v>
      </c>
      <c r="I230" s="64">
        <f>(Table8[[#This Row],[Adj Close]]-Table8[[#This Row],[Forecast 3 Period]])</f>
        <v>-9.1999999999980986E-4</v>
      </c>
      <c r="J230" s="64">
        <f>Table8[[#This Row],[Erorr ]]^2</f>
        <v>8.4639999999965013E-7</v>
      </c>
      <c r="K230" s="64">
        <f>ABS(Table8[[#This Row],[Erorr ]])</f>
        <v>9.1999999999980986E-4</v>
      </c>
      <c r="L230" s="8">
        <f>Table8[[#This Row],[Abs Erorr ]]/Table8[[#This Row],[Adj Close]]</f>
        <v>2.9424934433563933E-4</v>
      </c>
      <c r="M230" s="68">
        <f t="shared" si="7"/>
        <v>3.1120300000000007</v>
      </c>
      <c r="N230" s="64">
        <f>(Table8[[#This Row],[Adj Close]]-Table8[[#This Row],[Forecast 6 Period ]])</f>
        <v>1.4569999999999084E-2</v>
      </c>
      <c r="O230" s="64">
        <f>Table8[[#This Row],[Erorr 2]]^2</f>
        <v>2.1228489999997329E-4</v>
      </c>
      <c r="P230" s="64">
        <f>ABS(Table8[[#This Row],[Erorr 2]])</f>
        <v>1.4569999999999084E-2</v>
      </c>
      <c r="Q230" s="8">
        <f>Table8[[#This Row],[Abs Erorr 4]]/Table8[[#This Row],[Adj Close]]</f>
        <v>4.6600140727944359E-3</v>
      </c>
    </row>
    <row r="231" spans="6:17" x14ac:dyDescent="0.3">
      <c r="F231" s="108">
        <v>43796</v>
      </c>
      <c r="G231" s="109">
        <v>3.1539999999999999</v>
      </c>
      <c r="H231" s="64">
        <f t="shared" si="6"/>
        <v>3.1375500000000001</v>
      </c>
      <c r="I231" s="64">
        <f>(Table8[[#This Row],[Adj Close]]-Table8[[#This Row],[Forecast 3 Period]])</f>
        <v>1.6449999999999854E-2</v>
      </c>
      <c r="J231" s="64">
        <f>Table8[[#This Row],[Erorr ]]^2</f>
        <v>2.7060249999999518E-4</v>
      </c>
      <c r="K231" s="64">
        <f>ABS(Table8[[#This Row],[Erorr ]])</f>
        <v>1.6449999999999854E-2</v>
      </c>
      <c r="L231" s="8">
        <f>Table8[[#This Row],[Abs Erorr ]]/Table8[[#This Row],[Adj Close]]</f>
        <v>5.2155992390614629E-3</v>
      </c>
      <c r="M231" s="68">
        <f t="shared" si="7"/>
        <v>3.1174900000000001</v>
      </c>
      <c r="N231" s="64">
        <f>(Table8[[#This Row],[Adj Close]]-Table8[[#This Row],[Forecast 6 Period ]])</f>
        <v>3.650999999999982E-2</v>
      </c>
      <c r="O231" s="64">
        <f>Table8[[#This Row],[Erorr 2]]^2</f>
        <v>1.3329800999999869E-3</v>
      </c>
      <c r="P231" s="64">
        <f>ABS(Table8[[#This Row],[Erorr 2]])</f>
        <v>3.650999999999982E-2</v>
      </c>
      <c r="Q231" s="8">
        <f>Table8[[#This Row],[Abs Erorr 4]]/Table8[[#This Row],[Adj Close]]</f>
        <v>1.1575776791375975E-2</v>
      </c>
    </row>
    <row r="232" spans="6:17" x14ac:dyDescent="0.3">
      <c r="F232" s="108">
        <v>43798</v>
      </c>
      <c r="G232" s="109">
        <v>3.1903999999999999</v>
      </c>
      <c r="H232" s="64">
        <f t="shared" si="6"/>
        <v>3.1485099999999999</v>
      </c>
      <c r="I232" s="64">
        <f>(Table8[[#This Row],[Adj Close]]-Table8[[#This Row],[Forecast 3 Period]])</f>
        <v>4.1889999999999983E-2</v>
      </c>
      <c r="J232" s="64">
        <f>Table8[[#This Row],[Erorr ]]^2</f>
        <v>1.7547720999999987E-3</v>
      </c>
      <c r="K232" s="64">
        <f>ABS(Table8[[#This Row],[Erorr ]])</f>
        <v>4.1889999999999983E-2</v>
      </c>
      <c r="L232" s="8">
        <f>Table8[[#This Row],[Abs Erorr ]]/Table8[[#This Row],[Adj Close]]</f>
        <v>1.3130015045135401E-2</v>
      </c>
      <c r="M232" s="68">
        <f t="shared" si="7"/>
        <v>3.1275300000000001</v>
      </c>
      <c r="N232" s="64">
        <f>(Table8[[#This Row],[Adj Close]]-Table8[[#This Row],[Forecast 6 Period ]])</f>
        <v>6.2869999999999759E-2</v>
      </c>
      <c r="O232" s="64">
        <f>Table8[[#This Row],[Erorr 2]]^2</f>
        <v>3.9526368999999693E-3</v>
      </c>
      <c r="P232" s="64">
        <f>ABS(Table8[[#This Row],[Erorr 2]])</f>
        <v>6.2869999999999759E-2</v>
      </c>
      <c r="Q232" s="8">
        <f>Table8[[#This Row],[Abs Erorr 4]]/Table8[[#This Row],[Adj Close]]</f>
        <v>1.9705992978936736E-2</v>
      </c>
    </row>
    <row r="233" spans="6:17" x14ac:dyDescent="0.3">
      <c r="F233" s="108">
        <v>43801</v>
      </c>
      <c r="G233" s="109">
        <v>3.1539999999999999</v>
      </c>
      <c r="H233" s="64">
        <f t="shared" si="6"/>
        <v>3.1603400000000001</v>
      </c>
      <c r="I233" s="64">
        <f>(Table8[[#This Row],[Adj Close]]-Table8[[#This Row],[Forecast 3 Period]])</f>
        <v>-6.3400000000002343E-3</v>
      </c>
      <c r="J233" s="64">
        <f>Table8[[#This Row],[Erorr ]]^2</f>
        <v>4.0195600000002973E-5</v>
      </c>
      <c r="K233" s="64">
        <f>ABS(Table8[[#This Row],[Erorr ]])</f>
        <v>6.3400000000002343E-3</v>
      </c>
      <c r="L233" s="8">
        <f>Table8[[#This Row],[Abs Erorr ]]/Table8[[#This Row],[Adj Close]]</f>
        <v>2.0101458465441452E-3</v>
      </c>
      <c r="M233" s="68">
        <f t="shared" si="7"/>
        <v>3.1475800000000005</v>
      </c>
      <c r="N233" s="64">
        <f>(Table8[[#This Row],[Adj Close]]-Table8[[#This Row],[Forecast 6 Period ]])</f>
        <v>6.4199999999994262E-3</v>
      </c>
      <c r="O233" s="64">
        <f>Table8[[#This Row],[Erorr 2]]^2</f>
        <v>4.1216399999992635E-5</v>
      </c>
      <c r="P233" s="64">
        <f>ABS(Table8[[#This Row],[Erorr 2]])</f>
        <v>6.4199999999994262E-3</v>
      </c>
      <c r="Q233" s="8">
        <f>Table8[[#This Row],[Abs Erorr 4]]/Table8[[#This Row],[Adj Close]]</f>
        <v>2.0355104629040666E-3</v>
      </c>
    </row>
    <row r="234" spans="6:17" x14ac:dyDescent="0.3">
      <c r="F234" s="108">
        <v>43802</v>
      </c>
      <c r="G234" s="109">
        <v>3.1631</v>
      </c>
      <c r="H234" s="64">
        <f t="shared" si="6"/>
        <v>3.1649200000000004</v>
      </c>
      <c r="I234" s="64">
        <f>(Table8[[#This Row],[Adj Close]]-Table8[[#This Row],[Forecast 3 Period]])</f>
        <v>-1.8200000000003769E-3</v>
      </c>
      <c r="J234" s="64">
        <f>Table8[[#This Row],[Erorr ]]^2</f>
        <v>3.312400000001372E-6</v>
      </c>
      <c r="K234" s="64">
        <f>ABS(Table8[[#This Row],[Erorr ]])</f>
        <v>1.8200000000003769E-3</v>
      </c>
      <c r="L234" s="8">
        <f>Table8[[#This Row],[Abs Erorr ]]/Table8[[#This Row],[Adj Close]]</f>
        <v>5.7538490721139918E-4</v>
      </c>
      <c r="M234" s="68">
        <f t="shared" si="7"/>
        <v>3.1539700000000002</v>
      </c>
      <c r="N234" s="64">
        <f>(Table8[[#This Row],[Adj Close]]-Table8[[#This Row],[Forecast 6 Period ]])</f>
        <v>9.1299999999998604E-3</v>
      </c>
      <c r="O234" s="64">
        <f>Table8[[#This Row],[Erorr 2]]^2</f>
        <v>8.3356899999997454E-5</v>
      </c>
      <c r="P234" s="64">
        <f>ABS(Table8[[#This Row],[Erorr 2]])</f>
        <v>9.1299999999998604E-3</v>
      </c>
      <c r="Q234" s="8">
        <f>Table8[[#This Row],[Abs Erorr 4]]/Table8[[#This Row],[Adj Close]]</f>
        <v>2.8864089026587399E-3</v>
      </c>
    </row>
    <row r="235" spans="6:17" x14ac:dyDescent="0.3">
      <c r="F235" s="108">
        <v>43803</v>
      </c>
      <c r="G235" s="109">
        <v>3.1448999999999998</v>
      </c>
      <c r="H235" s="64">
        <f t="shared" si="6"/>
        <v>3.1685600000000003</v>
      </c>
      <c r="I235" s="64">
        <f>(Table8[[#This Row],[Adj Close]]-Table8[[#This Row],[Forecast 3 Period]])</f>
        <v>-2.3660000000000458E-2</v>
      </c>
      <c r="J235" s="64">
        <f>Table8[[#This Row],[Erorr ]]^2</f>
        <v>5.5979560000002165E-4</v>
      </c>
      <c r="K235" s="64">
        <f>ABS(Table8[[#This Row],[Erorr ]])</f>
        <v>2.3660000000000458E-2</v>
      </c>
      <c r="L235" s="8">
        <f>Table8[[#This Row],[Abs Erorr ]]/Table8[[#This Row],[Adj Close]]</f>
        <v>7.5232916785908802E-3</v>
      </c>
      <c r="M235" s="68">
        <f t="shared" si="7"/>
        <v>3.1612700000000005</v>
      </c>
      <c r="N235" s="64">
        <f>(Table8[[#This Row],[Adj Close]]-Table8[[#This Row],[Forecast 6 Period ]])</f>
        <v>-1.6370000000000662E-2</v>
      </c>
      <c r="O235" s="64">
        <f>Table8[[#This Row],[Erorr 2]]^2</f>
        <v>2.6797690000002168E-4</v>
      </c>
      <c r="P235" s="64">
        <f>ABS(Table8[[#This Row],[Erorr 2]])</f>
        <v>1.6370000000000662E-2</v>
      </c>
      <c r="Q235" s="8">
        <f>Table8[[#This Row],[Abs Erorr 4]]/Table8[[#This Row],[Adj Close]]</f>
        <v>5.2052529492195819E-3</v>
      </c>
    </row>
    <row r="236" spans="6:17" x14ac:dyDescent="0.3">
      <c r="F236" s="108">
        <v>43804</v>
      </c>
      <c r="G236" s="109">
        <v>3.1722000000000001</v>
      </c>
      <c r="H236" s="64">
        <f t="shared" si="6"/>
        <v>3.1530899999999997</v>
      </c>
      <c r="I236" s="64">
        <f>(Table8[[#This Row],[Adj Close]]-Table8[[#This Row],[Forecast 3 Period]])</f>
        <v>1.9110000000000404E-2</v>
      </c>
      <c r="J236" s="64">
        <f>Table8[[#This Row],[Erorr ]]^2</f>
        <v>3.6519210000001545E-4</v>
      </c>
      <c r="K236" s="64">
        <f>ABS(Table8[[#This Row],[Erorr ]])</f>
        <v>1.9110000000000404E-2</v>
      </c>
      <c r="L236" s="8">
        <f>Table8[[#This Row],[Abs Erorr ]]/Table8[[#This Row],[Adj Close]]</f>
        <v>6.0242103272178313E-3</v>
      </c>
      <c r="M236" s="68">
        <f t="shared" si="7"/>
        <v>3.1585399999999999</v>
      </c>
      <c r="N236" s="64">
        <f>(Table8[[#This Row],[Adj Close]]-Table8[[#This Row],[Forecast 6 Period ]])</f>
        <v>1.3660000000000228E-2</v>
      </c>
      <c r="O236" s="64">
        <f>Table8[[#This Row],[Erorr 2]]^2</f>
        <v>1.8659560000000621E-4</v>
      </c>
      <c r="P236" s="64">
        <f>ABS(Table8[[#This Row],[Erorr 2]])</f>
        <v>1.3660000000000228E-2</v>
      </c>
      <c r="Q236" s="8">
        <f>Table8[[#This Row],[Abs Erorr 4]]/Table8[[#This Row],[Adj Close]]</f>
        <v>4.3061597629406173E-3</v>
      </c>
    </row>
    <row r="237" spans="6:17" x14ac:dyDescent="0.3">
      <c r="F237" s="108">
        <v>43805</v>
      </c>
      <c r="G237" s="109">
        <v>3.1722000000000001</v>
      </c>
      <c r="H237" s="64">
        <f t="shared" si="6"/>
        <v>3.1612800000000001</v>
      </c>
      <c r="I237" s="64">
        <f>(Table8[[#This Row],[Adj Close]]-Table8[[#This Row],[Forecast 3 Period]])</f>
        <v>1.0920000000000041E-2</v>
      </c>
      <c r="J237" s="64">
        <f>Table8[[#This Row],[Erorr ]]^2</f>
        <v>1.1924640000000088E-4</v>
      </c>
      <c r="K237" s="64">
        <f>ABS(Table8[[#This Row],[Erorr ]])</f>
        <v>1.0920000000000041E-2</v>
      </c>
      <c r="L237" s="8">
        <f>Table8[[#This Row],[Abs Erorr ]]/Table8[[#This Row],[Adj Close]]</f>
        <v>3.4424059012672721E-3</v>
      </c>
      <c r="M237" s="68">
        <f t="shared" si="7"/>
        <v>3.1612800000000001</v>
      </c>
      <c r="N237" s="64">
        <f>(Table8[[#This Row],[Adj Close]]-Table8[[#This Row],[Forecast 6 Period ]])</f>
        <v>1.0920000000000041E-2</v>
      </c>
      <c r="O237" s="64">
        <f>Table8[[#This Row],[Erorr 2]]^2</f>
        <v>1.1924640000000088E-4</v>
      </c>
      <c r="P237" s="64">
        <f>ABS(Table8[[#This Row],[Erorr 2]])</f>
        <v>1.0920000000000041E-2</v>
      </c>
      <c r="Q237" s="8">
        <f>Table8[[#This Row],[Abs Erorr 4]]/Table8[[#This Row],[Adj Close]]</f>
        <v>3.4424059012672721E-3</v>
      </c>
    </row>
    <row r="238" spans="6:17" x14ac:dyDescent="0.3">
      <c r="F238" s="108">
        <v>43808</v>
      </c>
      <c r="G238" s="109">
        <v>3.1175000000000002</v>
      </c>
      <c r="H238" s="64">
        <f t="shared" si="6"/>
        <v>3.1640100000000002</v>
      </c>
      <c r="I238" s="64">
        <f>(Table8[[#This Row],[Adj Close]]-Table8[[#This Row],[Forecast 3 Period]])</f>
        <v>-4.6510000000000051E-2</v>
      </c>
      <c r="J238" s="64">
        <f>Table8[[#This Row],[Erorr ]]^2</f>
        <v>2.1631801000000046E-3</v>
      </c>
      <c r="K238" s="64">
        <f>ABS(Table8[[#This Row],[Erorr ]])</f>
        <v>4.6510000000000051E-2</v>
      </c>
      <c r="L238" s="8">
        <f>Table8[[#This Row],[Abs Erorr ]]/Table8[[#This Row],[Adj Close]]</f>
        <v>1.491900561347235E-2</v>
      </c>
      <c r="M238" s="68">
        <f t="shared" si="7"/>
        <v>3.1649200000000004</v>
      </c>
      <c r="N238" s="64">
        <f>(Table8[[#This Row],[Adj Close]]-Table8[[#This Row],[Forecast 6 Period ]])</f>
        <v>-4.742000000000024E-2</v>
      </c>
      <c r="O238" s="64">
        <f>Table8[[#This Row],[Erorr 2]]^2</f>
        <v>2.2486564000000226E-3</v>
      </c>
      <c r="P238" s="64">
        <f>ABS(Table8[[#This Row],[Erorr 2]])</f>
        <v>4.742000000000024E-2</v>
      </c>
      <c r="Q238" s="8">
        <f>Table8[[#This Row],[Abs Erorr 4]]/Table8[[#This Row],[Adj Close]]</f>
        <v>1.5210906174819643E-2</v>
      </c>
    </row>
    <row r="239" spans="6:17" x14ac:dyDescent="0.3">
      <c r="F239" s="108">
        <v>43809</v>
      </c>
      <c r="G239" s="109">
        <v>3.1175000000000002</v>
      </c>
      <c r="H239" s="64">
        <f t="shared" si="6"/>
        <v>3.1503200000000002</v>
      </c>
      <c r="I239" s="64">
        <f>(Table8[[#This Row],[Adj Close]]-Table8[[#This Row],[Forecast 3 Period]])</f>
        <v>-3.2820000000000071E-2</v>
      </c>
      <c r="J239" s="64">
        <f>Table8[[#This Row],[Erorr ]]^2</f>
        <v>1.0771524000000047E-3</v>
      </c>
      <c r="K239" s="64">
        <f>ABS(Table8[[#This Row],[Erorr ]])</f>
        <v>3.2820000000000071E-2</v>
      </c>
      <c r="L239" s="8">
        <f>Table8[[#This Row],[Abs Erorr ]]/Table8[[#This Row],[Adj Close]]</f>
        <v>1.0527666399358482E-2</v>
      </c>
      <c r="M239" s="68">
        <f t="shared" si="7"/>
        <v>3.15307</v>
      </c>
      <c r="N239" s="64">
        <f>(Table8[[#This Row],[Adj Close]]-Table8[[#This Row],[Forecast 6 Period ]])</f>
        <v>-3.5569999999999879E-2</v>
      </c>
      <c r="O239" s="64">
        <f>Table8[[#This Row],[Erorr 2]]^2</f>
        <v>1.2652248999999913E-3</v>
      </c>
      <c r="P239" s="64">
        <f>ABS(Table8[[#This Row],[Erorr 2]])</f>
        <v>3.5569999999999879E-2</v>
      </c>
      <c r="Q239" s="8">
        <f>Table8[[#This Row],[Abs Erorr 4]]/Table8[[#This Row],[Adj Close]]</f>
        <v>1.1409783480352808E-2</v>
      </c>
    </row>
    <row r="240" spans="6:17" x14ac:dyDescent="0.3">
      <c r="F240" s="108">
        <v>43810</v>
      </c>
      <c r="G240" s="109">
        <v>3.1631</v>
      </c>
      <c r="H240" s="64">
        <f t="shared" si="6"/>
        <v>3.1339100000000002</v>
      </c>
      <c r="I240" s="64">
        <f>(Table8[[#This Row],[Adj Close]]-Table8[[#This Row],[Forecast 3 Period]])</f>
        <v>2.9189999999999827E-2</v>
      </c>
      <c r="J240" s="64">
        <f>Table8[[#This Row],[Erorr ]]^2</f>
        <v>8.5205609999998986E-4</v>
      </c>
      <c r="K240" s="64">
        <f>ABS(Table8[[#This Row],[Erorr ]])</f>
        <v>2.9189999999999827E-2</v>
      </c>
      <c r="L240" s="8">
        <f>Table8[[#This Row],[Abs Erorr ]]/Table8[[#This Row],[Adj Close]]</f>
        <v>9.2282887041193213E-3</v>
      </c>
      <c r="M240" s="68">
        <f t="shared" si="7"/>
        <v>3.1466800000000004</v>
      </c>
      <c r="N240" s="64">
        <f>(Table8[[#This Row],[Adj Close]]-Table8[[#This Row],[Forecast 6 Period ]])</f>
        <v>1.6419999999999657E-2</v>
      </c>
      <c r="O240" s="64">
        <f>Table8[[#This Row],[Erorr 2]]^2</f>
        <v>2.6961639999998873E-4</v>
      </c>
      <c r="P240" s="64">
        <f>ABS(Table8[[#This Row],[Erorr 2]])</f>
        <v>1.6419999999999657E-2</v>
      </c>
      <c r="Q240" s="8">
        <f>Table8[[#This Row],[Abs Erorr 4]]/Table8[[#This Row],[Adj Close]]</f>
        <v>5.1911099870379238E-3</v>
      </c>
    </row>
    <row r="241" spans="6:17" x14ac:dyDescent="0.3">
      <c r="F241" s="108">
        <v>43811</v>
      </c>
      <c r="G241" s="109">
        <v>3.2542</v>
      </c>
      <c r="H241" s="64">
        <f t="shared" si="6"/>
        <v>3.1357400000000002</v>
      </c>
      <c r="I241" s="64">
        <f>(Table8[[#This Row],[Adj Close]]-Table8[[#This Row],[Forecast 3 Period]])</f>
        <v>0.11845999999999979</v>
      </c>
      <c r="J241" s="64">
        <f>Table8[[#This Row],[Erorr ]]^2</f>
        <v>1.403277159999995E-2</v>
      </c>
      <c r="K241" s="64">
        <f>ABS(Table8[[#This Row],[Erorr ]])</f>
        <v>0.11845999999999979</v>
      </c>
      <c r="L241" s="8">
        <f>Table8[[#This Row],[Abs Erorr ]]/Table8[[#This Row],[Adj Close]]</f>
        <v>3.6402187941736767E-2</v>
      </c>
      <c r="M241" s="68">
        <f t="shared" si="7"/>
        <v>3.1457700000000006</v>
      </c>
      <c r="N241" s="64">
        <f>(Table8[[#This Row],[Adj Close]]-Table8[[#This Row],[Forecast 6 Period ]])</f>
        <v>0.10842999999999936</v>
      </c>
      <c r="O241" s="64">
        <f>Table8[[#This Row],[Erorr 2]]^2</f>
        <v>1.175706489999986E-2</v>
      </c>
      <c r="P241" s="64">
        <f>ABS(Table8[[#This Row],[Erorr 2]])</f>
        <v>0.10842999999999936</v>
      </c>
      <c r="Q241" s="8">
        <f>Table8[[#This Row],[Abs Erorr 4]]/Table8[[#This Row],[Adj Close]]</f>
        <v>3.3320017208530318E-2</v>
      </c>
    </row>
    <row r="242" spans="6:17" x14ac:dyDescent="0.3">
      <c r="F242" s="108">
        <v>43812</v>
      </c>
      <c r="G242" s="109">
        <v>3.2086999999999999</v>
      </c>
      <c r="H242" s="64">
        <f t="shared" si="6"/>
        <v>3.1858599999999999</v>
      </c>
      <c r="I242" s="64">
        <f>(Table8[[#This Row],[Adj Close]]-Table8[[#This Row],[Forecast 3 Period]])</f>
        <v>2.2839999999999971E-2</v>
      </c>
      <c r="J242" s="64">
        <f>Table8[[#This Row],[Erorr ]]^2</f>
        <v>5.2166559999999873E-4</v>
      </c>
      <c r="K242" s="64">
        <f>ABS(Table8[[#This Row],[Erorr ]])</f>
        <v>2.2839999999999971E-2</v>
      </c>
      <c r="L242" s="8">
        <f>Table8[[#This Row],[Abs Erorr ]]/Table8[[#This Row],[Adj Close]]</f>
        <v>7.118147536385443E-3</v>
      </c>
      <c r="M242" s="68">
        <f t="shared" si="7"/>
        <v>3.1649000000000003</v>
      </c>
      <c r="N242" s="64">
        <f>(Table8[[#This Row],[Adj Close]]-Table8[[#This Row],[Forecast 6 Period ]])</f>
        <v>4.3799999999999617E-2</v>
      </c>
      <c r="O242" s="64">
        <f>Table8[[#This Row],[Erorr 2]]^2</f>
        <v>1.9184399999999664E-3</v>
      </c>
      <c r="P242" s="64">
        <f>ABS(Table8[[#This Row],[Erorr 2]])</f>
        <v>4.3799999999999617E-2</v>
      </c>
      <c r="Q242" s="8">
        <f>Table8[[#This Row],[Abs Erorr 4]]/Table8[[#This Row],[Adj Close]]</f>
        <v>1.3650388007604207E-2</v>
      </c>
    </row>
    <row r="243" spans="6:17" x14ac:dyDescent="0.3">
      <c r="F243" s="108">
        <v>43815</v>
      </c>
      <c r="G243" s="109">
        <v>3.2725</v>
      </c>
      <c r="H243" s="64">
        <f t="shared" si="6"/>
        <v>3.2086699999999997</v>
      </c>
      <c r="I243" s="64">
        <f>(Table8[[#This Row],[Adj Close]]-Table8[[#This Row],[Forecast 3 Period]])</f>
        <v>6.3830000000000275E-2</v>
      </c>
      <c r="J243" s="64">
        <f>Table8[[#This Row],[Erorr ]]^2</f>
        <v>4.0742689000000352E-3</v>
      </c>
      <c r="K243" s="64">
        <f>ABS(Table8[[#This Row],[Erorr ]])</f>
        <v>6.3830000000000275E-2</v>
      </c>
      <c r="L243" s="8">
        <f>Table8[[#This Row],[Abs Erorr ]]/Table8[[#This Row],[Adj Close]]</f>
        <v>1.9504965622612766E-2</v>
      </c>
      <c r="M243" s="68">
        <f t="shared" si="7"/>
        <v>3.17767</v>
      </c>
      <c r="N243" s="64">
        <f>(Table8[[#This Row],[Adj Close]]-Table8[[#This Row],[Forecast 6 Period ]])</f>
        <v>9.482999999999997E-2</v>
      </c>
      <c r="O243" s="64">
        <f>Table8[[#This Row],[Erorr 2]]^2</f>
        <v>8.9927288999999948E-3</v>
      </c>
      <c r="P243" s="64">
        <f>ABS(Table8[[#This Row],[Erorr 2]])</f>
        <v>9.482999999999997E-2</v>
      </c>
      <c r="Q243" s="8">
        <f>Table8[[#This Row],[Abs Erorr 4]]/Table8[[#This Row],[Adj Close]]</f>
        <v>2.8977845683728028E-2</v>
      </c>
    </row>
    <row r="244" spans="6:17" x14ac:dyDescent="0.3">
      <c r="F244" s="108">
        <v>43816</v>
      </c>
      <c r="G244" s="109">
        <v>3.2816000000000001</v>
      </c>
      <c r="H244" s="64">
        <f t="shared" si="6"/>
        <v>3.2478699999999998</v>
      </c>
      <c r="I244" s="64">
        <f>(Table8[[#This Row],[Adj Close]]-Table8[[#This Row],[Forecast 3 Period]])</f>
        <v>3.373000000000026E-2</v>
      </c>
      <c r="J244" s="64">
        <f>Table8[[#This Row],[Erorr ]]^2</f>
        <v>1.1377129000000176E-3</v>
      </c>
      <c r="K244" s="64">
        <f>ABS(Table8[[#This Row],[Erorr ]])</f>
        <v>3.373000000000026E-2</v>
      </c>
      <c r="L244" s="8">
        <f>Table8[[#This Row],[Abs Erorr ]]/Table8[[#This Row],[Adj Close]]</f>
        <v>1.0278522671867461E-2</v>
      </c>
      <c r="M244" s="68">
        <f t="shared" si="7"/>
        <v>3.2032000000000003</v>
      </c>
      <c r="N244" s="64">
        <f>(Table8[[#This Row],[Adj Close]]-Table8[[#This Row],[Forecast 6 Period ]])</f>
        <v>7.8399999999999803E-2</v>
      </c>
      <c r="O244" s="64">
        <f>Table8[[#This Row],[Erorr 2]]^2</f>
        <v>6.1465599999999693E-3</v>
      </c>
      <c r="P244" s="64">
        <f>ABS(Table8[[#This Row],[Erorr 2]])</f>
        <v>7.8399999999999803E-2</v>
      </c>
      <c r="Q244" s="8">
        <f>Table8[[#This Row],[Abs Erorr 4]]/Table8[[#This Row],[Adj Close]]</f>
        <v>2.3890784982935093E-2</v>
      </c>
    </row>
    <row r="245" spans="6:17" x14ac:dyDescent="0.3">
      <c r="F245" s="108">
        <v>43817</v>
      </c>
      <c r="G245" s="109">
        <v>3.2816000000000001</v>
      </c>
      <c r="H245" s="64">
        <f t="shared" si="6"/>
        <v>3.2569999999999997</v>
      </c>
      <c r="I245" s="64">
        <f>(Table8[[#This Row],[Adj Close]]-Table8[[#This Row],[Forecast 3 Period]])</f>
        <v>2.4600000000000399E-2</v>
      </c>
      <c r="J245" s="64">
        <f>Table8[[#This Row],[Erorr ]]^2</f>
        <v>6.0516000000001961E-4</v>
      </c>
      <c r="K245" s="64">
        <f>ABS(Table8[[#This Row],[Erorr ]])</f>
        <v>2.4600000000000399E-2</v>
      </c>
      <c r="L245" s="8">
        <f>Table8[[#This Row],[Abs Erorr ]]/Table8[[#This Row],[Adj Close]]</f>
        <v>7.4963432471966112E-3</v>
      </c>
      <c r="M245" s="68">
        <f t="shared" si="7"/>
        <v>3.2314600000000002</v>
      </c>
      <c r="N245" s="64">
        <f>(Table8[[#This Row],[Adj Close]]-Table8[[#This Row],[Forecast 6 Period ]])</f>
        <v>5.0139999999999851E-2</v>
      </c>
      <c r="O245" s="64">
        <f>Table8[[#This Row],[Erorr 2]]^2</f>
        <v>2.5140195999999852E-3</v>
      </c>
      <c r="P245" s="64">
        <f>ABS(Table8[[#This Row],[Erorr 2]])</f>
        <v>5.0139999999999851E-2</v>
      </c>
      <c r="Q245" s="8">
        <f>Table8[[#This Row],[Abs Erorr 4]]/Table8[[#This Row],[Adj Close]]</f>
        <v>1.5279132130667922E-2</v>
      </c>
    </row>
    <row r="246" spans="6:17" x14ac:dyDescent="0.3">
      <c r="F246" s="108">
        <v>43818</v>
      </c>
      <c r="G246" s="109">
        <v>3.2725</v>
      </c>
      <c r="H246" s="64">
        <f t="shared" si="6"/>
        <v>3.27887</v>
      </c>
      <c r="I246" s="64">
        <f>(Table8[[#This Row],[Adj Close]]-Table8[[#This Row],[Forecast 3 Period]])</f>
        <v>-6.3699999999999868E-3</v>
      </c>
      <c r="J246" s="64">
        <f>Table8[[#This Row],[Erorr ]]^2</f>
        <v>4.0576899999999832E-5</v>
      </c>
      <c r="K246" s="64">
        <f>ABS(Table8[[#This Row],[Erorr ]])</f>
        <v>6.3699999999999868E-3</v>
      </c>
      <c r="L246" s="8">
        <f>Table8[[#This Row],[Abs Erorr ]]/Table8[[#This Row],[Adj Close]]</f>
        <v>1.946524064171119E-3</v>
      </c>
      <c r="M246" s="68">
        <f t="shared" si="7"/>
        <v>3.2506100000000004</v>
      </c>
      <c r="N246" s="64">
        <f>(Table8[[#This Row],[Adj Close]]-Table8[[#This Row],[Forecast 6 Period ]])</f>
        <v>2.1889999999999521E-2</v>
      </c>
      <c r="O246" s="64">
        <f>Table8[[#This Row],[Erorr 2]]^2</f>
        <v>4.7917209999997904E-4</v>
      </c>
      <c r="P246" s="64">
        <f>ABS(Table8[[#This Row],[Erorr 2]])</f>
        <v>2.1889999999999521E-2</v>
      </c>
      <c r="Q246" s="8">
        <f>Table8[[#This Row],[Abs Erorr 4]]/Table8[[#This Row],[Adj Close]]</f>
        <v>6.6890756302519548E-3</v>
      </c>
    </row>
    <row r="247" spans="6:17" x14ac:dyDescent="0.3">
      <c r="F247" s="108">
        <v>43819</v>
      </c>
      <c r="G247" s="109">
        <v>3.2907000000000002</v>
      </c>
      <c r="H247" s="64">
        <f t="shared" si="6"/>
        <v>3.2779600000000002</v>
      </c>
      <c r="I247" s="64">
        <f>(Table8[[#This Row],[Adj Close]]-Table8[[#This Row],[Forecast 3 Period]])</f>
        <v>1.2739999999999974E-2</v>
      </c>
      <c r="J247" s="64">
        <f>Table8[[#This Row],[Erorr ]]^2</f>
        <v>1.6230759999999933E-4</v>
      </c>
      <c r="K247" s="64">
        <f>ABS(Table8[[#This Row],[Erorr ]])</f>
        <v>1.2739999999999974E-2</v>
      </c>
      <c r="L247" s="8">
        <f>Table8[[#This Row],[Abs Erorr ]]/Table8[[#This Row],[Adj Close]]</f>
        <v>3.8715166985747629E-3</v>
      </c>
      <c r="M247" s="68">
        <f t="shared" si="7"/>
        <v>3.2679300000000007</v>
      </c>
      <c r="N247" s="64">
        <f>(Table8[[#This Row],[Adj Close]]-Table8[[#This Row],[Forecast 6 Period ]])</f>
        <v>2.2769999999999513E-2</v>
      </c>
      <c r="O247" s="64">
        <f>Table8[[#This Row],[Erorr 2]]^2</f>
        <v>5.1847289999997783E-4</v>
      </c>
      <c r="P247" s="64">
        <f>ABS(Table8[[#This Row],[Erorr 2]])</f>
        <v>2.2769999999999513E-2</v>
      </c>
      <c r="Q247" s="8">
        <f>Table8[[#This Row],[Abs Erorr 4]]/Table8[[#This Row],[Adj Close]]</f>
        <v>6.9195004102469114E-3</v>
      </c>
    </row>
    <row r="248" spans="6:17" x14ac:dyDescent="0.3">
      <c r="F248" s="108">
        <v>43822</v>
      </c>
      <c r="G248" s="109">
        <v>3.3180000000000001</v>
      </c>
      <c r="H248" s="64">
        <f t="shared" si="6"/>
        <v>3.2825099999999998</v>
      </c>
      <c r="I248" s="64">
        <f>(Table8[[#This Row],[Adj Close]]-Table8[[#This Row],[Forecast 3 Period]])</f>
        <v>3.5490000000000244E-2</v>
      </c>
      <c r="J248" s="64">
        <f>Table8[[#This Row],[Erorr ]]^2</f>
        <v>1.2595401000000173E-3</v>
      </c>
      <c r="K248" s="64">
        <f>ABS(Table8[[#This Row],[Erorr ]])</f>
        <v>3.5490000000000244E-2</v>
      </c>
      <c r="L248" s="8">
        <f>Table8[[#This Row],[Abs Erorr ]]/Table8[[#This Row],[Adj Close]]</f>
        <v>1.0696202531645643E-2</v>
      </c>
      <c r="M248" s="68">
        <f t="shared" si="7"/>
        <v>3.2734000000000005</v>
      </c>
      <c r="N248" s="64">
        <f>(Table8[[#This Row],[Adj Close]]-Table8[[#This Row],[Forecast 6 Period ]])</f>
        <v>4.4599999999999529E-2</v>
      </c>
      <c r="O248" s="64">
        <f>Table8[[#This Row],[Erorr 2]]^2</f>
        <v>1.9891599999999582E-3</v>
      </c>
      <c r="P248" s="64">
        <f>ABS(Table8[[#This Row],[Erorr 2]])</f>
        <v>4.4599999999999529E-2</v>
      </c>
      <c r="Q248" s="8">
        <f>Table8[[#This Row],[Abs Erorr 4]]/Table8[[#This Row],[Adj Close]]</f>
        <v>1.344183242917406E-2</v>
      </c>
    </row>
    <row r="249" spans="6:17" x14ac:dyDescent="0.3">
      <c r="F249" s="108">
        <v>43823</v>
      </c>
      <c r="G249" s="109">
        <v>3.3089</v>
      </c>
      <c r="H249" s="64">
        <f t="shared" si="6"/>
        <v>3.29616</v>
      </c>
      <c r="I249" s="64">
        <f>(Table8[[#This Row],[Adj Close]]-Table8[[#This Row],[Forecast 3 Period]])</f>
        <v>1.2739999999999974E-2</v>
      </c>
      <c r="J249" s="64">
        <f>Table8[[#This Row],[Erorr ]]^2</f>
        <v>1.6230759999999933E-4</v>
      </c>
      <c r="K249" s="64">
        <f>ABS(Table8[[#This Row],[Erorr ]])</f>
        <v>1.2739999999999974E-2</v>
      </c>
      <c r="L249" s="8">
        <f>Table8[[#This Row],[Abs Erorr ]]/Table8[[#This Row],[Adj Close]]</f>
        <v>3.850222128199696E-3</v>
      </c>
      <c r="M249" s="68">
        <f t="shared" si="7"/>
        <v>3.2879700000000005</v>
      </c>
      <c r="N249" s="64">
        <f>(Table8[[#This Row],[Adj Close]]-Table8[[#This Row],[Forecast 6 Period ]])</f>
        <v>2.0929999999999449E-2</v>
      </c>
      <c r="O249" s="64">
        <f>Table8[[#This Row],[Erorr 2]]^2</f>
        <v>4.3806489999997694E-4</v>
      </c>
      <c r="P249" s="64">
        <f>ABS(Table8[[#This Row],[Erorr 2]])</f>
        <v>2.0929999999999449E-2</v>
      </c>
      <c r="Q249" s="8">
        <f>Table8[[#This Row],[Abs Erorr 4]]/Table8[[#This Row],[Adj Close]]</f>
        <v>6.3253649248993472E-3</v>
      </c>
    </row>
    <row r="250" spans="6:17" x14ac:dyDescent="0.3">
      <c r="F250" s="108">
        <v>43825</v>
      </c>
      <c r="G250" s="109">
        <v>3.2997999999999998</v>
      </c>
      <c r="H250" s="64">
        <f t="shared" si="6"/>
        <v>3.3061700000000003</v>
      </c>
      <c r="I250" s="64">
        <f>(Table8[[#This Row],[Adj Close]]-Table8[[#This Row],[Forecast 3 Period]])</f>
        <v>-6.3700000000004309E-3</v>
      </c>
      <c r="J250" s="64">
        <f>Table8[[#This Row],[Erorr ]]^2</f>
        <v>4.057690000000549E-5</v>
      </c>
      <c r="K250" s="64">
        <f>ABS(Table8[[#This Row],[Erorr ]])</f>
        <v>6.3700000000004309E-3</v>
      </c>
      <c r="L250" s="8">
        <f>Table8[[#This Row],[Abs Erorr ]]/Table8[[#This Row],[Adj Close]]</f>
        <v>1.9304200254562189E-3</v>
      </c>
      <c r="M250" s="68">
        <f t="shared" si="7"/>
        <v>3.29434</v>
      </c>
      <c r="N250" s="64">
        <f>(Table8[[#This Row],[Adj Close]]-Table8[[#This Row],[Forecast 6 Period ]])</f>
        <v>5.4599999999997983E-3</v>
      </c>
      <c r="O250" s="64">
        <f>Table8[[#This Row],[Erorr 2]]^2</f>
        <v>2.9811599999997799E-5</v>
      </c>
      <c r="P250" s="64">
        <f>ABS(Table8[[#This Row],[Erorr 2]])</f>
        <v>5.4599999999997983E-3</v>
      </c>
      <c r="Q250" s="8">
        <f>Table8[[#This Row],[Abs Erorr 4]]/Table8[[#This Row],[Adj Close]]</f>
        <v>1.6546457361051575E-3</v>
      </c>
    </row>
    <row r="251" spans="6:17" x14ac:dyDescent="0.3">
      <c r="F251" s="108">
        <v>43826</v>
      </c>
      <c r="G251" s="109">
        <v>3.3089</v>
      </c>
      <c r="H251" s="64">
        <f t="shared" si="6"/>
        <v>3.3079900000000002</v>
      </c>
      <c r="I251" s="64">
        <f>(Table8[[#This Row],[Adj Close]]-Table8[[#This Row],[Forecast 3 Period]])</f>
        <v>9.0999999999974435E-4</v>
      </c>
      <c r="J251" s="64">
        <f>Table8[[#This Row],[Erorr ]]^2</f>
        <v>8.2809999999953472E-7</v>
      </c>
      <c r="K251" s="64">
        <f>ABS(Table8[[#This Row],[Erorr ]])</f>
        <v>9.0999999999974435E-4</v>
      </c>
      <c r="L251" s="8">
        <f>Table8[[#This Row],[Abs Erorr ]]/Table8[[#This Row],[Adj Close]]</f>
        <v>2.7501586629990159E-4</v>
      </c>
      <c r="M251" s="68">
        <f t="shared" si="7"/>
        <v>3.2988900000000005</v>
      </c>
      <c r="N251" s="64">
        <f>(Table8[[#This Row],[Adj Close]]-Table8[[#This Row],[Forecast 6 Period ]])</f>
        <v>1.0009999999999408E-2</v>
      </c>
      <c r="O251" s="64">
        <f>Table8[[#This Row],[Erorr 2]]^2</f>
        <v>1.0020009999998816E-4</v>
      </c>
      <c r="P251" s="64">
        <f>ABS(Table8[[#This Row],[Erorr 2]])</f>
        <v>1.0009999999999408E-2</v>
      </c>
      <c r="Q251" s="8">
        <f>Table8[[#This Row],[Abs Erorr 4]]/Table8[[#This Row],[Adj Close]]</f>
        <v>3.0251745292995884E-3</v>
      </c>
    </row>
    <row r="252" spans="6:17" x14ac:dyDescent="0.3">
      <c r="F252" s="108">
        <v>43829</v>
      </c>
      <c r="G252" s="109">
        <v>3.3635999999999999</v>
      </c>
      <c r="H252" s="64">
        <f t="shared" si="6"/>
        <v>3.3061699999999998</v>
      </c>
      <c r="I252" s="64">
        <f>(Table8[[#This Row],[Adj Close]]-Table8[[#This Row],[Forecast 3 Period]])</f>
        <v>5.7430000000000092E-2</v>
      </c>
      <c r="J252" s="64">
        <f>Table8[[#This Row],[Erorr ]]^2</f>
        <v>3.2982049000000106E-3</v>
      </c>
      <c r="K252" s="64">
        <f>ABS(Table8[[#This Row],[Erorr ]])</f>
        <v>5.7430000000000092E-2</v>
      </c>
      <c r="L252" s="8">
        <f>Table8[[#This Row],[Abs Erorr ]]/Table8[[#This Row],[Adj Close]]</f>
        <v>1.707396836722562E-2</v>
      </c>
      <c r="M252" s="68">
        <f t="shared" si="7"/>
        <v>3.3034400000000002</v>
      </c>
      <c r="N252" s="64">
        <f>(Table8[[#This Row],[Adj Close]]-Table8[[#This Row],[Forecast 6 Period ]])</f>
        <v>6.0159999999999769E-2</v>
      </c>
      <c r="O252" s="64">
        <f>Table8[[#This Row],[Erorr 2]]^2</f>
        <v>3.6192255999999722E-3</v>
      </c>
      <c r="P252" s="64">
        <f>ABS(Table8[[#This Row],[Erorr 2]])</f>
        <v>6.0159999999999769E-2</v>
      </c>
      <c r="Q252" s="8">
        <f>Table8[[#This Row],[Abs Erorr 4]]/Table8[[#This Row],[Adj Close]]</f>
        <v>1.7885598763229805E-2</v>
      </c>
    </row>
    <row r="253" spans="6:17" x14ac:dyDescent="0.3">
      <c r="F253" s="108">
        <v>43830</v>
      </c>
      <c r="G253" s="109">
        <v>3.3818999999999999</v>
      </c>
      <c r="H253" s="64">
        <f t="shared" si="6"/>
        <v>3.3280499999999997</v>
      </c>
      <c r="I253" s="64">
        <f>(Table8[[#This Row],[Adj Close]]-Table8[[#This Row],[Forecast 3 Period]])</f>
        <v>5.3850000000000176E-2</v>
      </c>
      <c r="J253" s="64">
        <f>Table8[[#This Row],[Erorr ]]^2</f>
        <v>2.8998225000000191E-3</v>
      </c>
      <c r="K253" s="64">
        <f>ABS(Table8[[#This Row],[Erorr ]])</f>
        <v>5.3850000000000176E-2</v>
      </c>
      <c r="L253" s="8">
        <f>Table8[[#This Row],[Abs Erorr ]]/Table8[[#This Row],[Adj Close]]</f>
        <v>1.5923001862858208E-2</v>
      </c>
      <c r="M253" s="68">
        <f t="shared" si="7"/>
        <v>3.3171100000000004</v>
      </c>
      <c r="N253" s="64">
        <f>(Table8[[#This Row],[Adj Close]]-Table8[[#This Row],[Forecast 6 Period ]])</f>
        <v>6.4789999999999459E-2</v>
      </c>
      <c r="O253" s="64">
        <f>Table8[[#This Row],[Erorr 2]]^2</f>
        <v>4.19774409999993E-3</v>
      </c>
      <c r="P253" s="64">
        <f>ABS(Table8[[#This Row],[Erorr 2]])</f>
        <v>6.4789999999999459E-2</v>
      </c>
      <c r="Q253" s="8">
        <f>Table8[[#This Row],[Abs Erorr 4]]/Table8[[#This Row],[Adj Close]]</f>
        <v>1.9157869836482291E-2</v>
      </c>
    </row>
    <row r="254" spans="6:17" x14ac:dyDescent="0.3">
      <c r="F254" s="108">
        <v>43832</v>
      </c>
      <c r="G254" s="109">
        <v>3.5276999999999998</v>
      </c>
      <c r="H254" s="64">
        <f t="shared" si="6"/>
        <v>3.3545099999999999</v>
      </c>
      <c r="I254" s="64">
        <f>(Table8[[#This Row],[Adj Close]]-Table8[[#This Row],[Forecast 3 Period]])</f>
        <v>0.17318999999999996</v>
      </c>
      <c r="J254" s="64">
        <f>Table8[[#This Row],[Erorr ]]^2</f>
        <v>2.9994776099999985E-2</v>
      </c>
      <c r="K254" s="64">
        <f>ABS(Table8[[#This Row],[Erorr ]])</f>
        <v>0.17318999999999996</v>
      </c>
      <c r="L254" s="8">
        <f>Table8[[#This Row],[Abs Erorr ]]/Table8[[#This Row],[Adj Close]]</f>
        <v>4.9094310740709232E-2</v>
      </c>
      <c r="M254" s="68">
        <f t="shared" si="7"/>
        <v>3.3335300000000001</v>
      </c>
      <c r="N254" s="64">
        <f>(Table8[[#This Row],[Adj Close]]-Table8[[#This Row],[Forecast 6 Period ]])</f>
        <v>0.19416999999999973</v>
      </c>
      <c r="O254" s="64">
        <f>Table8[[#This Row],[Erorr 2]]^2</f>
        <v>3.7701988899999893E-2</v>
      </c>
      <c r="P254" s="64">
        <f>ABS(Table8[[#This Row],[Erorr 2]])</f>
        <v>0.19416999999999973</v>
      </c>
      <c r="Q254" s="8">
        <f>Table8[[#This Row],[Abs Erorr 4]]/Table8[[#This Row],[Adj Close]]</f>
        <v>5.5041528474643463E-2</v>
      </c>
    </row>
    <row r="255" spans="6:17" x14ac:dyDescent="0.3">
      <c r="F255" s="108">
        <v>43833</v>
      </c>
      <c r="G255" s="109">
        <v>3.4729999999999999</v>
      </c>
      <c r="H255" s="64">
        <f t="shared" si="6"/>
        <v>3.4347300000000001</v>
      </c>
      <c r="I255" s="64">
        <f>(Table8[[#This Row],[Adj Close]]-Table8[[#This Row],[Forecast 3 Period]])</f>
        <v>3.8269999999999804E-2</v>
      </c>
      <c r="J255" s="64">
        <f>Table8[[#This Row],[Erorr ]]^2</f>
        <v>1.4645928999999849E-3</v>
      </c>
      <c r="K255" s="64">
        <f>ABS(Table8[[#This Row],[Erorr ]])</f>
        <v>3.8269999999999804E-2</v>
      </c>
      <c r="L255" s="8">
        <f>Table8[[#This Row],[Abs Erorr ]]/Table8[[#This Row],[Adj Close]]</f>
        <v>1.1019291678663924E-2</v>
      </c>
      <c r="M255" s="68">
        <f t="shared" si="7"/>
        <v>3.3772900000000003</v>
      </c>
      <c r="N255" s="64">
        <f>(Table8[[#This Row],[Adj Close]]-Table8[[#This Row],[Forecast 6 Period ]])</f>
        <v>9.5709999999999518E-2</v>
      </c>
      <c r="O255" s="64">
        <f>Table8[[#This Row],[Erorr 2]]^2</f>
        <v>9.1604040999999081E-3</v>
      </c>
      <c r="P255" s="64">
        <f>ABS(Table8[[#This Row],[Erorr 2]])</f>
        <v>9.5709999999999518E-2</v>
      </c>
      <c r="Q255" s="8">
        <f>Table8[[#This Row],[Abs Erorr 4]]/Table8[[#This Row],[Adj Close]]</f>
        <v>2.7558306939245471E-2</v>
      </c>
    </row>
    <row r="256" spans="6:17" x14ac:dyDescent="0.3">
      <c r="F256" s="108">
        <v>43836</v>
      </c>
      <c r="G256" s="109">
        <v>3.5914999999999999</v>
      </c>
      <c r="H256" s="64">
        <f t="shared" si="6"/>
        <v>3.4620799999999998</v>
      </c>
      <c r="I256" s="64">
        <f>(Table8[[#This Row],[Adj Close]]-Table8[[#This Row],[Forecast 3 Period]])</f>
        <v>0.12942000000000009</v>
      </c>
      <c r="J256" s="64">
        <f>Table8[[#This Row],[Erorr ]]^2</f>
        <v>1.6749536400000025E-2</v>
      </c>
      <c r="K256" s="64">
        <f>ABS(Table8[[#This Row],[Erorr ]])</f>
        <v>0.12942000000000009</v>
      </c>
      <c r="L256" s="8">
        <f>Table8[[#This Row],[Abs Erorr ]]/Table8[[#This Row],[Adj Close]]</f>
        <v>3.6035082834470301E-2</v>
      </c>
      <c r="M256" s="68">
        <f t="shared" si="7"/>
        <v>3.41011</v>
      </c>
      <c r="N256" s="64">
        <f>(Table8[[#This Row],[Adj Close]]-Table8[[#This Row],[Forecast 6 Period ]])</f>
        <v>0.18138999999999994</v>
      </c>
      <c r="O256" s="64">
        <f>Table8[[#This Row],[Erorr 2]]^2</f>
        <v>3.290233209999998E-2</v>
      </c>
      <c r="P256" s="64">
        <f>ABS(Table8[[#This Row],[Erorr 2]])</f>
        <v>0.18138999999999994</v>
      </c>
      <c r="Q256" s="8">
        <f>Table8[[#This Row],[Abs Erorr 4]]/Table8[[#This Row],[Adj Close]]</f>
        <v>5.0505359877488498E-2</v>
      </c>
    </row>
    <row r="257" spans="6:17" x14ac:dyDescent="0.3">
      <c r="F257" s="108">
        <v>43837</v>
      </c>
      <c r="G257" s="109">
        <v>3.6006</v>
      </c>
      <c r="H257" s="64">
        <f t="shared" si="6"/>
        <v>3.53681</v>
      </c>
      <c r="I257" s="64">
        <f>(Table8[[#This Row],[Adj Close]]-Table8[[#This Row],[Forecast 3 Period]])</f>
        <v>6.3790000000000013E-2</v>
      </c>
      <c r="J257" s="64">
        <f>Table8[[#This Row],[Erorr ]]^2</f>
        <v>4.0691641000000014E-3</v>
      </c>
      <c r="K257" s="64">
        <f>ABS(Table8[[#This Row],[Erorr ]])</f>
        <v>6.3790000000000013E-2</v>
      </c>
      <c r="L257" s="8">
        <f>Table8[[#This Row],[Abs Erorr ]]/Table8[[#This Row],[Adj Close]]</f>
        <v>1.7716491695828476E-2</v>
      </c>
      <c r="M257" s="68">
        <f t="shared" si="7"/>
        <v>3.4620700000000002</v>
      </c>
      <c r="N257" s="64">
        <f>(Table8[[#This Row],[Adj Close]]-Table8[[#This Row],[Forecast 6 Period ]])</f>
        <v>0.13852999999999982</v>
      </c>
      <c r="O257" s="64">
        <f>Table8[[#This Row],[Erorr 2]]^2</f>
        <v>1.9190560899999948E-2</v>
      </c>
      <c r="P257" s="64">
        <f>ABS(Table8[[#This Row],[Erorr 2]])</f>
        <v>0.13852999999999982</v>
      </c>
      <c r="Q257" s="8">
        <f>Table8[[#This Row],[Abs Erorr 4]]/Table8[[#This Row],[Adj Close]]</f>
        <v>3.8474143198355779E-2</v>
      </c>
    </row>
    <row r="258" spans="6:17" x14ac:dyDescent="0.3">
      <c r="F258" s="108">
        <v>43838</v>
      </c>
      <c r="G258" s="109">
        <v>3.6644000000000001</v>
      </c>
      <c r="H258" s="64">
        <f t="shared" si="6"/>
        <v>3.55959</v>
      </c>
      <c r="I258" s="64">
        <f>(Table8[[#This Row],[Adj Close]]-Table8[[#This Row],[Forecast 3 Period]])</f>
        <v>0.10481000000000007</v>
      </c>
      <c r="J258" s="64">
        <f>Table8[[#This Row],[Erorr ]]^2</f>
        <v>1.0985136100000015E-2</v>
      </c>
      <c r="K258" s="64">
        <f>ABS(Table8[[#This Row],[Erorr ]])</f>
        <v>0.10481000000000007</v>
      </c>
      <c r="L258" s="8">
        <f>Table8[[#This Row],[Abs Erorr ]]/Table8[[#This Row],[Adj Close]]</f>
        <v>2.8602226831131991E-2</v>
      </c>
      <c r="M258" s="68">
        <f t="shared" si="7"/>
        <v>3.5131100000000002</v>
      </c>
      <c r="N258" s="64">
        <f>(Table8[[#This Row],[Adj Close]]-Table8[[#This Row],[Forecast 6 Period ]])</f>
        <v>0.15128999999999992</v>
      </c>
      <c r="O258" s="64">
        <f>Table8[[#This Row],[Erorr 2]]^2</f>
        <v>2.2888664099999977E-2</v>
      </c>
      <c r="P258" s="64">
        <f>ABS(Table8[[#This Row],[Erorr 2]])</f>
        <v>0.15128999999999992</v>
      </c>
      <c r="Q258" s="8">
        <f>Table8[[#This Row],[Abs Erorr 4]]/Table8[[#This Row],[Adj Close]]</f>
        <v>4.1286431612269379E-2</v>
      </c>
    </row>
    <row r="259" spans="6:17" x14ac:dyDescent="0.3">
      <c r="F259" s="108">
        <v>43839</v>
      </c>
      <c r="G259" s="109">
        <v>3.6553</v>
      </c>
      <c r="H259" s="64">
        <f t="shared" si="6"/>
        <v>3.6233899999999997</v>
      </c>
      <c r="I259" s="64">
        <f>(Table8[[#This Row],[Adj Close]]-Table8[[#This Row],[Forecast 3 Period]])</f>
        <v>3.1910000000000327E-2</v>
      </c>
      <c r="J259" s="64">
        <f>Table8[[#This Row],[Erorr ]]^2</f>
        <v>1.0182481000000209E-3</v>
      </c>
      <c r="K259" s="64">
        <f>ABS(Table8[[#This Row],[Erorr ]])</f>
        <v>3.1910000000000327E-2</v>
      </c>
      <c r="L259" s="8">
        <f>Table8[[#This Row],[Abs Erorr ]]/Table8[[#This Row],[Adj Close]]</f>
        <v>8.7297896205510706E-3</v>
      </c>
      <c r="M259" s="68">
        <f t="shared" si="7"/>
        <v>3.5568600000000004</v>
      </c>
      <c r="N259" s="64">
        <f>(Table8[[#This Row],[Adj Close]]-Table8[[#This Row],[Forecast 6 Period ]])</f>
        <v>9.8439999999999639E-2</v>
      </c>
      <c r="O259" s="64">
        <f>Table8[[#This Row],[Erorr 2]]^2</f>
        <v>9.6904335999999282E-3</v>
      </c>
      <c r="P259" s="64">
        <f>ABS(Table8[[#This Row],[Erorr 2]])</f>
        <v>9.8439999999999639E-2</v>
      </c>
      <c r="Q259" s="8">
        <f>Table8[[#This Row],[Abs Erorr 4]]/Table8[[#This Row],[Adj Close]]</f>
        <v>2.6930758077312298E-2</v>
      </c>
    </row>
    <row r="260" spans="6:17" x14ac:dyDescent="0.3">
      <c r="F260" s="108">
        <v>43840</v>
      </c>
      <c r="G260" s="109">
        <v>3.6644000000000001</v>
      </c>
      <c r="H260" s="64">
        <f t="shared" si="6"/>
        <v>3.6416200000000001</v>
      </c>
      <c r="I260" s="64">
        <f>(Table8[[#This Row],[Adj Close]]-Table8[[#This Row],[Forecast 3 Period]])</f>
        <v>2.2780000000000022E-2</v>
      </c>
      <c r="J260" s="64">
        <f>Table8[[#This Row],[Erorr ]]^2</f>
        <v>5.1892840000000099E-4</v>
      </c>
      <c r="K260" s="64">
        <f>ABS(Table8[[#This Row],[Erorr ]])</f>
        <v>2.2780000000000022E-2</v>
      </c>
      <c r="L260" s="8">
        <f>Table8[[#This Row],[Abs Erorr ]]/Table8[[#This Row],[Adj Close]]</f>
        <v>6.2165702434232133E-3</v>
      </c>
      <c r="M260" s="68">
        <f t="shared" si="7"/>
        <v>3.6024300000000005</v>
      </c>
      <c r="N260" s="64">
        <f>(Table8[[#This Row],[Adj Close]]-Table8[[#This Row],[Forecast 6 Period ]])</f>
        <v>6.1969999999999636E-2</v>
      </c>
      <c r="O260" s="64">
        <f>Table8[[#This Row],[Erorr 2]]^2</f>
        <v>3.8402808999999549E-3</v>
      </c>
      <c r="P260" s="64">
        <f>ABS(Table8[[#This Row],[Erorr 2]])</f>
        <v>6.1969999999999636E-2</v>
      </c>
      <c r="Q260" s="8">
        <f>Table8[[#This Row],[Abs Erorr 4]]/Table8[[#This Row],[Adj Close]]</f>
        <v>1.6911363388276288E-2</v>
      </c>
    </row>
    <row r="261" spans="6:17" x14ac:dyDescent="0.3">
      <c r="F261" s="108">
        <v>43843</v>
      </c>
      <c r="G261" s="109">
        <v>3.7008999999999999</v>
      </c>
      <c r="H261" s="64">
        <f t="shared" si="6"/>
        <v>3.6616700000000004</v>
      </c>
      <c r="I261" s="64">
        <f>(Table8[[#This Row],[Adj Close]]-Table8[[#This Row],[Forecast 3 Period]])</f>
        <v>3.9229999999999432E-2</v>
      </c>
      <c r="J261" s="64">
        <f>Table8[[#This Row],[Erorr ]]^2</f>
        <v>1.5389928999999555E-3</v>
      </c>
      <c r="K261" s="64">
        <f>ABS(Table8[[#This Row],[Erorr ]])</f>
        <v>3.9229999999999432E-2</v>
      </c>
      <c r="L261" s="8">
        <f>Table8[[#This Row],[Abs Erorr ]]/Table8[[#This Row],[Adj Close]]</f>
        <v>1.0600124294090473E-2</v>
      </c>
      <c r="M261" s="68">
        <f t="shared" si="7"/>
        <v>3.6233900000000006</v>
      </c>
      <c r="N261" s="64">
        <f>(Table8[[#This Row],[Adj Close]]-Table8[[#This Row],[Forecast 6 Period ]])</f>
        <v>7.7509999999999302E-2</v>
      </c>
      <c r="O261" s="64">
        <f>Table8[[#This Row],[Erorr 2]]^2</f>
        <v>6.0078000999998918E-3</v>
      </c>
      <c r="P261" s="64">
        <f>ABS(Table8[[#This Row],[Erorr 2]])</f>
        <v>7.7509999999999302E-2</v>
      </c>
      <c r="Q261" s="8">
        <f>Table8[[#This Row],[Abs Erorr 4]]/Table8[[#This Row],[Adj Close]]</f>
        <v>2.0943554270582643E-2</v>
      </c>
    </row>
    <row r="262" spans="6:17" x14ac:dyDescent="0.3">
      <c r="F262" s="108">
        <v>43844</v>
      </c>
      <c r="G262" s="109">
        <v>3.6553</v>
      </c>
      <c r="H262" s="64">
        <f t="shared" ref="H262:H325" si="8">$A$10*G261+$A$11*G260+$A$12*G259</f>
        <v>3.6762700000000001</v>
      </c>
      <c r="I262" s="64">
        <f>(Table8[[#This Row],[Adj Close]]-Table8[[#This Row],[Forecast 3 Period]])</f>
        <v>-2.0970000000000155E-2</v>
      </c>
      <c r="J262" s="64">
        <f>Table8[[#This Row],[Erorr ]]^2</f>
        <v>4.3974090000000653E-4</v>
      </c>
      <c r="K262" s="64">
        <f>ABS(Table8[[#This Row],[Erorr ]])</f>
        <v>2.0970000000000155E-2</v>
      </c>
      <c r="L262" s="8">
        <f>Table8[[#This Row],[Abs Erorr ]]/Table8[[#This Row],[Adj Close]]</f>
        <v>5.7368752222800197E-3</v>
      </c>
      <c r="M262" s="68">
        <f t="shared" si="7"/>
        <v>3.6562100000000011</v>
      </c>
      <c r="N262" s="64">
        <f>(Table8[[#This Row],[Adj Close]]-Table8[[#This Row],[Forecast 6 Period ]])</f>
        <v>-9.1000000000107661E-4</v>
      </c>
      <c r="O262" s="64">
        <f>Table8[[#This Row],[Erorr 2]]^2</f>
        <v>8.2810000000195946E-7</v>
      </c>
      <c r="P262" s="64">
        <f>ABS(Table8[[#This Row],[Erorr 2]])</f>
        <v>9.1000000000107661E-4</v>
      </c>
      <c r="Q262" s="8">
        <f>Table8[[#This Row],[Abs Erorr 4]]/Table8[[#This Row],[Adj Close]]</f>
        <v>2.4895357426232503E-4</v>
      </c>
    </row>
    <row r="263" spans="6:17" x14ac:dyDescent="0.3">
      <c r="F263" s="108">
        <v>43845</v>
      </c>
      <c r="G263" s="109">
        <v>3.7008999999999999</v>
      </c>
      <c r="H263" s="64">
        <f t="shared" si="8"/>
        <v>3.67171</v>
      </c>
      <c r="I263" s="64">
        <f>(Table8[[#This Row],[Adj Close]]-Table8[[#This Row],[Forecast 3 Period]])</f>
        <v>2.9189999999999827E-2</v>
      </c>
      <c r="J263" s="64">
        <f>Table8[[#This Row],[Erorr ]]^2</f>
        <v>8.5205609999998986E-4</v>
      </c>
      <c r="K263" s="64">
        <f>ABS(Table8[[#This Row],[Erorr ]])</f>
        <v>2.9189999999999827E-2</v>
      </c>
      <c r="L263" s="8">
        <f>Table8[[#This Row],[Abs Erorr ]]/Table8[[#This Row],[Adj Close]]</f>
        <v>7.8872706638925209E-3</v>
      </c>
      <c r="M263" s="68">
        <f t="shared" si="7"/>
        <v>3.6616799999999996</v>
      </c>
      <c r="N263" s="64">
        <f>(Table8[[#This Row],[Adj Close]]-Table8[[#This Row],[Forecast 6 Period ]])</f>
        <v>3.9220000000000255E-2</v>
      </c>
      <c r="O263" s="64">
        <f>Table8[[#This Row],[Erorr 2]]^2</f>
        <v>1.53820840000002E-3</v>
      </c>
      <c r="P263" s="64">
        <f>ABS(Table8[[#This Row],[Erorr 2]])</f>
        <v>3.9220000000000255E-2</v>
      </c>
      <c r="Q263" s="8">
        <f>Table8[[#This Row],[Abs Erorr 4]]/Table8[[#This Row],[Adj Close]]</f>
        <v>1.0597422248642291E-2</v>
      </c>
    </row>
    <row r="264" spans="6:17" x14ac:dyDescent="0.3">
      <c r="F264" s="108">
        <v>43846</v>
      </c>
      <c r="G264" s="109">
        <v>3.8285</v>
      </c>
      <c r="H264" s="64">
        <f t="shared" si="8"/>
        <v>3.6872199999999999</v>
      </c>
      <c r="I264" s="64">
        <f>(Table8[[#This Row],[Adj Close]]-Table8[[#This Row],[Forecast 3 Period]])</f>
        <v>0.14128000000000007</v>
      </c>
      <c r="J264" s="64">
        <f>Table8[[#This Row],[Erorr ]]^2</f>
        <v>1.9960038400000022E-2</v>
      </c>
      <c r="K264" s="64">
        <f>ABS(Table8[[#This Row],[Erorr ]])</f>
        <v>0.14128000000000007</v>
      </c>
      <c r="L264" s="8">
        <f>Table8[[#This Row],[Abs Erorr ]]/Table8[[#This Row],[Adj Close]]</f>
        <v>3.6902181010839773E-2</v>
      </c>
      <c r="M264" s="68">
        <f t="shared" si="7"/>
        <v>3.6762700000000006</v>
      </c>
      <c r="N264" s="64">
        <f>(Table8[[#This Row],[Adj Close]]-Table8[[#This Row],[Forecast 6 Period ]])</f>
        <v>0.15222999999999942</v>
      </c>
      <c r="O264" s="64">
        <f>Table8[[#This Row],[Erorr 2]]^2</f>
        <v>2.3173972899999822E-2</v>
      </c>
      <c r="P264" s="64">
        <f>ABS(Table8[[#This Row],[Erorr 2]])</f>
        <v>0.15222999999999942</v>
      </c>
      <c r="Q264" s="8">
        <f>Table8[[#This Row],[Abs Erorr 4]]/Table8[[#This Row],[Adj Close]]</f>
        <v>3.9762308998302055E-2</v>
      </c>
    </row>
    <row r="265" spans="6:17" x14ac:dyDescent="0.3">
      <c r="F265" s="108">
        <v>43847</v>
      </c>
      <c r="G265" s="109">
        <v>3.7738</v>
      </c>
      <c r="H265" s="64">
        <f t="shared" si="8"/>
        <v>3.7382599999999999</v>
      </c>
      <c r="I265" s="64">
        <f>(Table8[[#This Row],[Adj Close]]-Table8[[#This Row],[Forecast 3 Period]])</f>
        <v>3.5540000000000127E-2</v>
      </c>
      <c r="J265" s="64">
        <f>Table8[[#This Row],[Erorr ]]^2</f>
        <v>1.2630916000000091E-3</v>
      </c>
      <c r="K265" s="64">
        <f>ABS(Table8[[#This Row],[Erorr ]])</f>
        <v>3.5540000000000127E-2</v>
      </c>
      <c r="L265" s="8">
        <f>Table8[[#This Row],[Abs Erorr ]]/Table8[[#This Row],[Adj Close]]</f>
        <v>9.4175631988976972E-3</v>
      </c>
      <c r="M265" s="68">
        <f t="shared" ref="M265:M328" si="9">$B$10*G264+$B$11*G263+$B$12*G262+$B$13*G261+$B$14*G260+$B$15*G259</f>
        <v>3.7090900000000002</v>
      </c>
      <c r="N265" s="64">
        <f>(Table8[[#This Row],[Adj Close]]-Table8[[#This Row],[Forecast 6 Period ]])</f>
        <v>6.4709999999999823E-2</v>
      </c>
      <c r="O265" s="64">
        <f>Table8[[#This Row],[Erorr 2]]^2</f>
        <v>4.1873840999999768E-3</v>
      </c>
      <c r="P265" s="64">
        <f>ABS(Table8[[#This Row],[Erorr 2]])</f>
        <v>6.4709999999999823E-2</v>
      </c>
      <c r="Q265" s="8">
        <f>Table8[[#This Row],[Abs Erorr 4]]/Table8[[#This Row],[Adj Close]]</f>
        <v>1.7147172611161117E-2</v>
      </c>
    </row>
    <row r="266" spans="6:17" x14ac:dyDescent="0.3">
      <c r="F266" s="108">
        <v>43851</v>
      </c>
      <c r="G266" s="109">
        <v>3.7646999999999999</v>
      </c>
      <c r="H266" s="64">
        <f t="shared" si="8"/>
        <v>3.7683400000000002</v>
      </c>
      <c r="I266" s="64">
        <f>(Table8[[#This Row],[Adj Close]]-Table8[[#This Row],[Forecast 3 Period]])</f>
        <v>-3.6400000000003097E-3</v>
      </c>
      <c r="J266" s="64">
        <f>Table8[[#This Row],[Erorr ]]^2</f>
        <v>1.3249600000002254E-5</v>
      </c>
      <c r="K266" s="64">
        <f>ABS(Table8[[#This Row],[Erorr ]])</f>
        <v>3.6400000000003097E-3</v>
      </c>
      <c r="L266" s="8">
        <f>Table8[[#This Row],[Abs Erorr ]]/Table8[[#This Row],[Adj Close]]</f>
        <v>9.6687651074463027E-4</v>
      </c>
      <c r="M266" s="68">
        <f t="shared" si="9"/>
        <v>3.7282300000000008</v>
      </c>
      <c r="N266" s="64">
        <f>(Table8[[#This Row],[Adj Close]]-Table8[[#This Row],[Forecast 6 Period ]])</f>
        <v>3.6469999999999114E-2</v>
      </c>
      <c r="O266" s="64">
        <f>Table8[[#This Row],[Erorr 2]]^2</f>
        <v>1.3300608999999354E-3</v>
      </c>
      <c r="P266" s="64">
        <f>ABS(Table8[[#This Row],[Erorr 2]])</f>
        <v>3.6469999999999114E-2</v>
      </c>
      <c r="Q266" s="8">
        <f>Table8[[#This Row],[Abs Erorr 4]]/Table8[[#This Row],[Adj Close]]</f>
        <v>9.6873588864980244E-3</v>
      </c>
    </row>
    <row r="267" spans="6:17" x14ac:dyDescent="0.3">
      <c r="F267" s="108">
        <v>43852</v>
      </c>
      <c r="G267" s="109">
        <v>3.7282000000000002</v>
      </c>
      <c r="H267" s="64">
        <f t="shared" si="8"/>
        <v>3.7865700000000002</v>
      </c>
      <c r="I267" s="64">
        <f>(Table8[[#This Row],[Adj Close]]-Table8[[#This Row],[Forecast 3 Period]])</f>
        <v>-5.8370000000000033E-2</v>
      </c>
      <c r="J267" s="64">
        <f>Table8[[#This Row],[Erorr ]]^2</f>
        <v>3.4070569000000037E-3</v>
      </c>
      <c r="K267" s="64">
        <f>ABS(Table8[[#This Row],[Erorr ]])</f>
        <v>5.8370000000000033E-2</v>
      </c>
      <c r="L267" s="8">
        <f>Table8[[#This Row],[Abs Erorr ]]/Table8[[#This Row],[Adj Close]]</f>
        <v>1.5656348908320378E-2</v>
      </c>
      <c r="M267" s="68">
        <f t="shared" si="9"/>
        <v>3.749200000000001</v>
      </c>
      <c r="N267" s="64">
        <f>(Table8[[#This Row],[Adj Close]]-Table8[[#This Row],[Forecast 6 Period ]])</f>
        <v>-2.1000000000000796E-2</v>
      </c>
      <c r="O267" s="64">
        <f>Table8[[#This Row],[Erorr 2]]^2</f>
        <v>4.4100000000003343E-4</v>
      </c>
      <c r="P267" s="64">
        <f>ABS(Table8[[#This Row],[Erorr 2]])</f>
        <v>2.1000000000000796E-2</v>
      </c>
      <c r="Q267" s="8">
        <f>Table8[[#This Row],[Abs Erorr 4]]/Table8[[#This Row],[Adj Close]]</f>
        <v>5.6327450244087751E-3</v>
      </c>
    </row>
    <row r="268" spans="6:17" x14ac:dyDescent="0.3">
      <c r="F268" s="108">
        <v>43853</v>
      </c>
      <c r="G268" s="109">
        <v>3.7008999999999999</v>
      </c>
      <c r="H268" s="64">
        <f t="shared" si="8"/>
        <v>3.7528300000000003</v>
      </c>
      <c r="I268" s="64">
        <f>(Table8[[#This Row],[Adj Close]]-Table8[[#This Row],[Forecast 3 Period]])</f>
        <v>-5.1930000000000476E-2</v>
      </c>
      <c r="J268" s="64">
        <f>Table8[[#This Row],[Erorr ]]^2</f>
        <v>2.6967249000000495E-3</v>
      </c>
      <c r="K268" s="64">
        <f>ABS(Table8[[#This Row],[Erorr ]])</f>
        <v>5.1930000000000476E-2</v>
      </c>
      <c r="L268" s="8">
        <f>Table8[[#This Row],[Abs Erorr ]]/Table8[[#This Row],[Adj Close]]</f>
        <v>1.4031722013564398E-2</v>
      </c>
      <c r="M268" s="68">
        <f t="shared" si="9"/>
        <v>3.7546600000000008</v>
      </c>
      <c r="N268" s="64">
        <f>(Table8[[#This Row],[Adj Close]]-Table8[[#This Row],[Forecast 6 Period ]])</f>
        <v>-5.3760000000000918E-2</v>
      </c>
      <c r="O268" s="64">
        <f>Table8[[#This Row],[Erorr 2]]^2</f>
        <v>2.8901376000000987E-3</v>
      </c>
      <c r="P268" s="64">
        <f>ABS(Table8[[#This Row],[Erorr 2]])</f>
        <v>5.3760000000000918E-2</v>
      </c>
      <c r="Q268" s="8">
        <f>Table8[[#This Row],[Abs Erorr 4]]/Table8[[#This Row],[Adj Close]]</f>
        <v>1.4526196330622529E-2</v>
      </c>
    </row>
    <row r="269" spans="6:17" x14ac:dyDescent="0.3">
      <c r="F269" s="108">
        <v>43854</v>
      </c>
      <c r="G269" s="109">
        <v>3.6918000000000002</v>
      </c>
      <c r="H269" s="64">
        <f t="shared" si="8"/>
        <v>3.7282299999999999</v>
      </c>
      <c r="I269" s="64">
        <f>(Table8[[#This Row],[Adj Close]]-Table8[[#This Row],[Forecast 3 Period]])</f>
        <v>-3.642999999999974E-2</v>
      </c>
      <c r="J269" s="64">
        <f>Table8[[#This Row],[Erorr ]]^2</f>
        <v>1.3271448999999812E-3</v>
      </c>
      <c r="K269" s="64">
        <f>ABS(Table8[[#This Row],[Erorr ]])</f>
        <v>3.642999999999974E-2</v>
      </c>
      <c r="L269" s="8">
        <f>Table8[[#This Row],[Abs Erorr ]]/Table8[[#This Row],[Adj Close]]</f>
        <v>9.8678151579174762E-3</v>
      </c>
      <c r="M269" s="68">
        <f t="shared" si="9"/>
        <v>3.7464599999999999</v>
      </c>
      <c r="N269" s="64">
        <f>(Table8[[#This Row],[Adj Close]]-Table8[[#This Row],[Forecast 6 Period ]])</f>
        <v>-5.4659999999999709E-2</v>
      </c>
      <c r="O269" s="64">
        <f>Table8[[#This Row],[Erorr 2]]^2</f>
        <v>2.9877155999999683E-3</v>
      </c>
      <c r="P269" s="64">
        <f>ABS(Table8[[#This Row],[Erorr 2]])</f>
        <v>5.4659999999999709E-2</v>
      </c>
      <c r="Q269" s="8">
        <f>Table8[[#This Row],[Abs Erorr 4]]/Table8[[#This Row],[Adj Close]]</f>
        <v>1.4805785795546807E-2</v>
      </c>
    </row>
    <row r="270" spans="6:17" x14ac:dyDescent="0.3">
      <c r="F270" s="108">
        <v>43857</v>
      </c>
      <c r="G270" s="109">
        <v>3.5914999999999999</v>
      </c>
      <c r="H270" s="64">
        <f t="shared" si="8"/>
        <v>3.7054499999999999</v>
      </c>
      <c r="I270" s="64">
        <f>(Table8[[#This Row],[Adj Close]]-Table8[[#This Row],[Forecast 3 Period]])</f>
        <v>-0.11395</v>
      </c>
      <c r="J270" s="64">
        <f>Table8[[#This Row],[Erorr ]]^2</f>
        <v>1.2984602499999999E-2</v>
      </c>
      <c r="K270" s="64">
        <f>ABS(Table8[[#This Row],[Erorr ]])</f>
        <v>0.11395</v>
      </c>
      <c r="L270" s="8">
        <f>Table8[[#This Row],[Abs Erorr ]]/Table8[[#This Row],[Adj Close]]</f>
        <v>3.1727690380064039E-2</v>
      </c>
      <c r="M270" s="68">
        <f t="shared" si="9"/>
        <v>3.7373500000000006</v>
      </c>
      <c r="N270" s="64">
        <f>(Table8[[#This Row],[Adj Close]]-Table8[[#This Row],[Forecast 6 Period ]])</f>
        <v>-0.1458500000000007</v>
      </c>
      <c r="O270" s="64">
        <f>Table8[[#This Row],[Erorr 2]]^2</f>
        <v>2.1272222500000205E-2</v>
      </c>
      <c r="P270" s="64">
        <f>ABS(Table8[[#This Row],[Erorr 2]])</f>
        <v>0.1458500000000007</v>
      </c>
      <c r="Q270" s="8">
        <f>Table8[[#This Row],[Abs Erorr 4]]/Table8[[#This Row],[Adj Close]]</f>
        <v>4.0609773075316914E-2</v>
      </c>
    </row>
    <row r="271" spans="6:17" x14ac:dyDescent="0.3">
      <c r="F271" s="108">
        <v>43858</v>
      </c>
      <c r="G271" s="109">
        <v>3.6644000000000001</v>
      </c>
      <c r="H271" s="64">
        <f t="shared" si="8"/>
        <v>3.6544099999999999</v>
      </c>
      <c r="I271" s="64">
        <f>(Table8[[#This Row],[Adj Close]]-Table8[[#This Row],[Forecast 3 Period]])</f>
        <v>9.9900000000001654E-3</v>
      </c>
      <c r="J271" s="64">
        <f>Table8[[#This Row],[Erorr ]]^2</f>
        <v>9.98001000000033E-5</v>
      </c>
      <c r="K271" s="64">
        <f>ABS(Table8[[#This Row],[Erorr ]])</f>
        <v>9.9900000000001654E-3</v>
      </c>
      <c r="L271" s="8">
        <f>Table8[[#This Row],[Abs Erorr ]]/Table8[[#This Row],[Adj Close]]</f>
        <v>2.7262307608340152E-3</v>
      </c>
      <c r="M271" s="68">
        <f t="shared" si="9"/>
        <v>3.6963300000000006</v>
      </c>
      <c r="N271" s="64">
        <f>(Table8[[#This Row],[Adj Close]]-Table8[[#This Row],[Forecast 6 Period ]])</f>
        <v>-3.1930000000000458E-2</v>
      </c>
      <c r="O271" s="64">
        <f>Table8[[#This Row],[Erorr 2]]^2</f>
        <v>1.0195249000000293E-3</v>
      </c>
      <c r="P271" s="64">
        <f>ABS(Table8[[#This Row],[Erorr 2]])</f>
        <v>3.1930000000000458E-2</v>
      </c>
      <c r="Q271" s="8">
        <f>Table8[[#This Row],[Abs Erorr 4]]/Table8[[#This Row],[Adj Close]]</f>
        <v>8.7135683877307222E-3</v>
      </c>
    </row>
    <row r="272" spans="6:17" x14ac:dyDescent="0.3">
      <c r="F272" s="108">
        <v>43859</v>
      </c>
      <c r="G272" s="109">
        <v>3.5642</v>
      </c>
      <c r="H272" s="64">
        <f t="shared" si="8"/>
        <v>3.6507500000000004</v>
      </c>
      <c r="I272" s="64">
        <f>(Table8[[#This Row],[Adj Close]]-Table8[[#This Row],[Forecast 3 Period]])</f>
        <v>-8.6550000000000349E-2</v>
      </c>
      <c r="J272" s="64">
        <f>Table8[[#This Row],[Erorr ]]^2</f>
        <v>7.4909025000000603E-3</v>
      </c>
      <c r="K272" s="64">
        <f>ABS(Table8[[#This Row],[Erorr ]])</f>
        <v>8.6550000000000349E-2</v>
      </c>
      <c r="L272" s="8">
        <f>Table8[[#This Row],[Abs Erorr ]]/Table8[[#This Row],[Adj Close]]</f>
        <v>2.4283149093765881E-2</v>
      </c>
      <c r="M272" s="68">
        <f t="shared" si="9"/>
        <v>3.6790099999999999</v>
      </c>
      <c r="N272" s="64">
        <f>(Table8[[#This Row],[Adj Close]]-Table8[[#This Row],[Forecast 6 Period ]])</f>
        <v>-0.11480999999999986</v>
      </c>
      <c r="O272" s="64">
        <f>Table8[[#This Row],[Erorr 2]]^2</f>
        <v>1.3181336099999967E-2</v>
      </c>
      <c r="P272" s="64">
        <f>ABS(Table8[[#This Row],[Erorr 2]])</f>
        <v>0.11480999999999986</v>
      </c>
      <c r="Q272" s="8">
        <f>Table8[[#This Row],[Abs Erorr 4]]/Table8[[#This Row],[Adj Close]]</f>
        <v>3.2211997082094115E-2</v>
      </c>
    </row>
    <row r="273" spans="6:17" x14ac:dyDescent="0.3">
      <c r="F273" s="108">
        <v>43860</v>
      </c>
      <c r="G273" s="109">
        <v>3.6097000000000001</v>
      </c>
      <c r="H273" s="64">
        <f t="shared" si="8"/>
        <v>3.6024500000000002</v>
      </c>
      <c r="I273" s="64">
        <f>(Table8[[#This Row],[Adj Close]]-Table8[[#This Row],[Forecast 3 Period]])</f>
        <v>7.2499999999999787E-3</v>
      </c>
      <c r="J273" s="64">
        <f>Table8[[#This Row],[Erorr ]]^2</f>
        <v>5.2562499999999692E-5</v>
      </c>
      <c r="K273" s="64">
        <f>ABS(Table8[[#This Row],[Erorr ]])</f>
        <v>7.2499999999999787E-3</v>
      </c>
      <c r="L273" s="8">
        <f>Table8[[#This Row],[Abs Erorr ]]/Table8[[#This Row],[Adj Close]]</f>
        <v>2.0084771587666507E-3</v>
      </c>
      <c r="M273" s="68">
        <f t="shared" si="9"/>
        <v>3.6452900000000001</v>
      </c>
      <c r="N273" s="64">
        <f>(Table8[[#This Row],[Adj Close]]-Table8[[#This Row],[Forecast 6 Period ]])</f>
        <v>-3.5590000000000011E-2</v>
      </c>
      <c r="O273" s="64">
        <f>Table8[[#This Row],[Erorr 2]]^2</f>
        <v>1.2666481000000007E-3</v>
      </c>
      <c r="P273" s="64">
        <f>ABS(Table8[[#This Row],[Erorr 2]])</f>
        <v>3.5590000000000011E-2</v>
      </c>
      <c r="Q273" s="8">
        <f>Table8[[#This Row],[Abs Erorr 4]]/Table8[[#This Row],[Adj Close]]</f>
        <v>9.8595451145524586E-3</v>
      </c>
    </row>
    <row r="274" spans="6:17" x14ac:dyDescent="0.3">
      <c r="F274" s="108">
        <v>43861</v>
      </c>
      <c r="G274" s="109">
        <v>3.5367999999999999</v>
      </c>
      <c r="H274" s="64">
        <f t="shared" si="8"/>
        <v>3.61246</v>
      </c>
      <c r="I274" s="64">
        <f>(Table8[[#This Row],[Adj Close]]-Table8[[#This Row],[Forecast 3 Period]])</f>
        <v>-7.5660000000000061E-2</v>
      </c>
      <c r="J274" s="64">
        <f>Table8[[#This Row],[Erorr ]]^2</f>
        <v>5.7244356000000088E-3</v>
      </c>
      <c r="K274" s="64">
        <f>ABS(Table8[[#This Row],[Erorr ]])</f>
        <v>7.5660000000000061E-2</v>
      </c>
      <c r="L274" s="8">
        <f>Table8[[#This Row],[Abs Erorr ]]/Table8[[#This Row],[Adj Close]]</f>
        <v>2.1392218954987576E-2</v>
      </c>
      <c r="M274" s="68">
        <f t="shared" si="9"/>
        <v>3.6252300000000002</v>
      </c>
      <c r="N274" s="64">
        <f>(Table8[[#This Row],[Adj Close]]-Table8[[#This Row],[Forecast 6 Period ]])</f>
        <v>-8.8430000000000231E-2</v>
      </c>
      <c r="O274" s="64">
        <f>Table8[[#This Row],[Erorr 2]]^2</f>
        <v>7.8198649000000408E-3</v>
      </c>
      <c r="P274" s="64">
        <f>ABS(Table8[[#This Row],[Erorr 2]])</f>
        <v>8.8430000000000231E-2</v>
      </c>
      <c r="Q274" s="8">
        <f>Table8[[#This Row],[Abs Erorr 4]]/Table8[[#This Row],[Adj Close]]</f>
        <v>2.5002827414612145E-2</v>
      </c>
    </row>
    <row r="275" spans="6:17" x14ac:dyDescent="0.3">
      <c r="F275" s="108">
        <v>43864</v>
      </c>
      <c r="G275" s="109">
        <v>3.5367999999999999</v>
      </c>
      <c r="H275" s="64">
        <f t="shared" si="8"/>
        <v>3.5668899999999999</v>
      </c>
      <c r="I275" s="64">
        <f>(Table8[[#This Row],[Adj Close]]-Table8[[#This Row],[Forecast 3 Period]])</f>
        <v>-3.008999999999995E-2</v>
      </c>
      <c r="J275" s="64">
        <f>Table8[[#This Row],[Erorr ]]^2</f>
        <v>9.0540809999999701E-4</v>
      </c>
      <c r="K275" s="64">
        <f>ABS(Table8[[#This Row],[Erorr ]])</f>
        <v>3.008999999999995E-2</v>
      </c>
      <c r="L275" s="8">
        <f>Table8[[#This Row],[Abs Erorr ]]/Table8[[#This Row],[Adj Close]]</f>
        <v>8.5076905677448408E-3</v>
      </c>
      <c r="M275" s="68">
        <f t="shared" si="9"/>
        <v>3.6033500000000003</v>
      </c>
      <c r="N275" s="64">
        <f>(Table8[[#This Row],[Adj Close]]-Table8[[#This Row],[Forecast 6 Period ]])</f>
        <v>-6.6550000000000331E-2</v>
      </c>
      <c r="O275" s="64">
        <f>Table8[[#This Row],[Erorr 2]]^2</f>
        <v>4.4289025000000442E-3</v>
      </c>
      <c r="P275" s="64">
        <f>ABS(Table8[[#This Row],[Erorr 2]])</f>
        <v>6.6550000000000331E-2</v>
      </c>
      <c r="Q275" s="8">
        <f>Table8[[#This Row],[Abs Erorr 4]]/Table8[[#This Row],[Adj Close]]</f>
        <v>1.8816444243383943E-2</v>
      </c>
    </row>
    <row r="276" spans="6:17" x14ac:dyDescent="0.3">
      <c r="F276" s="108">
        <v>43865</v>
      </c>
      <c r="G276" s="109">
        <v>3.6097000000000001</v>
      </c>
      <c r="H276" s="64">
        <f t="shared" si="8"/>
        <v>3.5586700000000002</v>
      </c>
      <c r="I276" s="64">
        <f>(Table8[[#This Row],[Adj Close]]-Table8[[#This Row],[Forecast 3 Period]])</f>
        <v>5.1029999999999909E-2</v>
      </c>
      <c r="J276" s="64">
        <f>Table8[[#This Row],[Erorr ]]^2</f>
        <v>2.6040608999999908E-3</v>
      </c>
      <c r="K276" s="64">
        <f>ABS(Table8[[#This Row],[Erorr ]])</f>
        <v>5.1029999999999909E-2</v>
      </c>
      <c r="L276" s="8">
        <f>Table8[[#This Row],[Abs Erorr ]]/Table8[[#This Row],[Adj Close]]</f>
        <v>1.4136908884394799E-2</v>
      </c>
      <c r="M276" s="68">
        <f t="shared" si="9"/>
        <v>3.5750899999999999</v>
      </c>
      <c r="N276" s="64">
        <f>(Table8[[#This Row],[Adj Close]]-Table8[[#This Row],[Forecast 6 Period ]])</f>
        <v>3.4610000000000252E-2</v>
      </c>
      <c r="O276" s="64">
        <f>Table8[[#This Row],[Erorr 2]]^2</f>
        <v>1.1978521000000175E-3</v>
      </c>
      <c r="P276" s="64">
        <f>ABS(Table8[[#This Row],[Erorr 2]])</f>
        <v>3.4610000000000252E-2</v>
      </c>
      <c r="Q276" s="8">
        <f>Table8[[#This Row],[Abs Erorr 4]]/Table8[[#This Row],[Adj Close]]</f>
        <v>9.5880544089537219E-3</v>
      </c>
    </row>
    <row r="277" spans="6:17" x14ac:dyDescent="0.3">
      <c r="F277" s="108">
        <v>43866</v>
      </c>
      <c r="G277" s="109">
        <v>3.6736</v>
      </c>
      <c r="H277" s="64">
        <f t="shared" si="8"/>
        <v>3.5659600000000005</v>
      </c>
      <c r="I277" s="64">
        <f>(Table8[[#This Row],[Adj Close]]-Table8[[#This Row],[Forecast 3 Period]])</f>
        <v>0.10763999999999951</v>
      </c>
      <c r="J277" s="64">
        <f>Table8[[#This Row],[Erorr ]]^2</f>
        <v>1.1586369599999896E-2</v>
      </c>
      <c r="K277" s="64">
        <f>ABS(Table8[[#This Row],[Erorr ]])</f>
        <v>0.10763999999999951</v>
      </c>
      <c r="L277" s="8">
        <f>Table8[[#This Row],[Abs Erorr ]]/Table8[[#This Row],[Adj Close]]</f>
        <v>2.9300958188153179E-2</v>
      </c>
      <c r="M277" s="68">
        <f t="shared" si="9"/>
        <v>3.5814599999999999</v>
      </c>
      <c r="N277" s="64">
        <f>(Table8[[#This Row],[Adj Close]]-Table8[[#This Row],[Forecast 6 Period ]])</f>
        <v>9.2140000000000111E-2</v>
      </c>
      <c r="O277" s="64">
        <f>Table8[[#This Row],[Erorr 2]]^2</f>
        <v>8.4897796000000195E-3</v>
      </c>
      <c r="P277" s="64">
        <f>ABS(Table8[[#This Row],[Erorr 2]])</f>
        <v>9.2140000000000111E-2</v>
      </c>
      <c r="Q277" s="8">
        <f>Table8[[#This Row],[Abs Erorr 4]]/Table8[[#This Row],[Adj Close]]</f>
        <v>2.5081663763066232E-2</v>
      </c>
    </row>
    <row r="278" spans="6:17" x14ac:dyDescent="0.3">
      <c r="F278" s="108">
        <v>43867</v>
      </c>
      <c r="G278" s="109">
        <v>3.8285</v>
      </c>
      <c r="H278" s="64">
        <f t="shared" si="8"/>
        <v>3.6133899999999999</v>
      </c>
      <c r="I278" s="64">
        <f>(Table8[[#This Row],[Adj Close]]-Table8[[#This Row],[Forecast 3 Period]])</f>
        <v>0.21511000000000013</v>
      </c>
      <c r="J278" s="64">
        <f>Table8[[#This Row],[Erorr ]]^2</f>
        <v>4.627231210000006E-2</v>
      </c>
      <c r="K278" s="64">
        <f>ABS(Table8[[#This Row],[Erorr ]])</f>
        <v>0.21511000000000013</v>
      </c>
      <c r="L278" s="8">
        <f>Table8[[#This Row],[Abs Erorr ]]/Table8[[#This Row],[Adj Close]]</f>
        <v>5.6186496016716762E-2</v>
      </c>
      <c r="M278" s="68">
        <f t="shared" si="9"/>
        <v>3.5887699999999998</v>
      </c>
      <c r="N278" s="64">
        <f>(Table8[[#This Row],[Adj Close]]-Table8[[#This Row],[Forecast 6 Period ]])</f>
        <v>0.23973000000000022</v>
      </c>
      <c r="O278" s="64">
        <f>Table8[[#This Row],[Erorr 2]]^2</f>
        <v>5.7470472900000104E-2</v>
      </c>
      <c r="P278" s="64">
        <f>ABS(Table8[[#This Row],[Erorr 2]])</f>
        <v>0.23973000000000022</v>
      </c>
      <c r="Q278" s="8">
        <f>Table8[[#This Row],[Abs Erorr 4]]/Table8[[#This Row],[Adj Close]]</f>
        <v>6.2617213007705425E-2</v>
      </c>
    </row>
    <row r="279" spans="6:17" x14ac:dyDescent="0.3">
      <c r="F279" s="108">
        <v>43868</v>
      </c>
      <c r="G279" s="109">
        <v>3.9834999999999998</v>
      </c>
      <c r="H279" s="64">
        <f t="shared" si="8"/>
        <v>3.7163900000000001</v>
      </c>
      <c r="I279" s="64">
        <f>(Table8[[#This Row],[Adj Close]]-Table8[[#This Row],[Forecast 3 Period]])</f>
        <v>0.26710999999999974</v>
      </c>
      <c r="J279" s="64">
        <f>Table8[[#This Row],[Erorr ]]^2</f>
        <v>7.1347752099999856E-2</v>
      </c>
      <c r="K279" s="64">
        <f>ABS(Table8[[#This Row],[Erorr ]])</f>
        <v>0.26710999999999974</v>
      </c>
      <c r="L279" s="8">
        <f>Table8[[#This Row],[Abs Erorr ]]/Table8[[#This Row],[Adj Close]]</f>
        <v>6.7054098154888858E-2</v>
      </c>
      <c r="M279" s="68">
        <f t="shared" si="9"/>
        <v>3.6443700000000003</v>
      </c>
      <c r="N279" s="64">
        <f>(Table8[[#This Row],[Adj Close]]-Table8[[#This Row],[Forecast 6 Period ]])</f>
        <v>0.33912999999999949</v>
      </c>
      <c r="O279" s="64">
        <f>Table8[[#This Row],[Erorr 2]]^2</f>
        <v>0.11500915689999965</v>
      </c>
      <c r="P279" s="64">
        <f>ABS(Table8[[#This Row],[Erorr 2]])</f>
        <v>0.33912999999999949</v>
      </c>
      <c r="Q279" s="8">
        <f>Table8[[#This Row],[Abs Erorr 4]]/Table8[[#This Row],[Adj Close]]</f>
        <v>8.5133676415212634E-2</v>
      </c>
    </row>
    <row r="280" spans="6:17" x14ac:dyDescent="0.3">
      <c r="F280" s="108">
        <v>43871</v>
      </c>
      <c r="G280" s="109">
        <v>3.8832</v>
      </c>
      <c r="H280" s="64">
        <f t="shared" si="8"/>
        <v>3.8440300000000001</v>
      </c>
      <c r="I280" s="64">
        <f>(Table8[[#This Row],[Adj Close]]-Table8[[#This Row],[Forecast 3 Period]])</f>
        <v>3.9169999999999927E-2</v>
      </c>
      <c r="J280" s="64">
        <f>Table8[[#This Row],[Erorr ]]^2</f>
        <v>1.5342888999999942E-3</v>
      </c>
      <c r="K280" s="64">
        <f>ABS(Table8[[#This Row],[Erorr ]])</f>
        <v>3.9169999999999927E-2</v>
      </c>
      <c r="L280" s="8">
        <f>Table8[[#This Row],[Abs Erorr ]]/Table8[[#This Row],[Adj Close]]</f>
        <v>1.0087041615162733E-2</v>
      </c>
      <c r="M280" s="68">
        <f t="shared" si="9"/>
        <v>3.7264200000000001</v>
      </c>
      <c r="N280" s="64">
        <f>(Table8[[#This Row],[Adj Close]]-Table8[[#This Row],[Forecast 6 Period ]])</f>
        <v>0.15677999999999992</v>
      </c>
      <c r="O280" s="64">
        <f>Table8[[#This Row],[Erorr 2]]^2</f>
        <v>2.4579968399999975E-2</v>
      </c>
      <c r="P280" s="64">
        <f>ABS(Table8[[#This Row],[Erorr 2]])</f>
        <v>0.15677999999999992</v>
      </c>
      <c r="Q280" s="8">
        <f>Table8[[#This Row],[Abs Erorr 4]]/Table8[[#This Row],[Adj Close]]</f>
        <v>4.0373918417799734E-2</v>
      </c>
    </row>
    <row r="281" spans="6:17" x14ac:dyDescent="0.3">
      <c r="F281" s="108">
        <v>43872</v>
      </c>
      <c r="G281" s="109">
        <v>4.0198999999999998</v>
      </c>
      <c r="H281" s="64">
        <f t="shared" si="8"/>
        <v>3.8968800000000003</v>
      </c>
      <c r="I281" s="64">
        <f>(Table8[[#This Row],[Adj Close]]-Table8[[#This Row],[Forecast 3 Period]])</f>
        <v>0.12301999999999946</v>
      </c>
      <c r="J281" s="64">
        <f>Table8[[#This Row],[Erorr ]]^2</f>
        <v>1.5133920399999869E-2</v>
      </c>
      <c r="K281" s="64">
        <f>ABS(Table8[[#This Row],[Erorr ]])</f>
        <v>0.12301999999999946</v>
      </c>
      <c r="L281" s="8">
        <f>Table8[[#This Row],[Abs Erorr ]]/Table8[[#This Row],[Adj Close]]</f>
        <v>3.0602751312221566E-2</v>
      </c>
      <c r="M281" s="68">
        <f t="shared" si="9"/>
        <v>3.7884099999999998</v>
      </c>
      <c r="N281" s="64">
        <f>(Table8[[#This Row],[Adj Close]]-Table8[[#This Row],[Forecast 6 Period ]])</f>
        <v>0.23148999999999997</v>
      </c>
      <c r="O281" s="64">
        <f>Table8[[#This Row],[Erorr 2]]^2</f>
        <v>5.358762009999999E-2</v>
      </c>
      <c r="P281" s="64">
        <f>ABS(Table8[[#This Row],[Erorr 2]])</f>
        <v>0.23148999999999997</v>
      </c>
      <c r="Q281" s="8">
        <f>Table8[[#This Row],[Abs Erorr 4]]/Table8[[#This Row],[Adj Close]]</f>
        <v>5.7586009602228906E-2</v>
      </c>
    </row>
    <row r="282" spans="6:17" x14ac:dyDescent="0.3">
      <c r="F282" s="108">
        <v>43873</v>
      </c>
      <c r="G282" s="109">
        <v>4.0198999999999998</v>
      </c>
      <c r="H282" s="64">
        <f t="shared" si="8"/>
        <v>3.9679700000000002</v>
      </c>
      <c r="I282" s="64">
        <f>(Table8[[#This Row],[Adj Close]]-Table8[[#This Row],[Forecast 3 Period]])</f>
        <v>5.1929999999999588E-2</v>
      </c>
      <c r="J282" s="64">
        <f>Table8[[#This Row],[Erorr ]]^2</f>
        <v>2.6967248999999571E-3</v>
      </c>
      <c r="K282" s="64">
        <f>ABS(Table8[[#This Row],[Erorr ]])</f>
        <v>5.1929999999999588E-2</v>
      </c>
      <c r="L282" s="8">
        <f>Table8[[#This Row],[Abs Erorr ]]/Table8[[#This Row],[Adj Close]]</f>
        <v>1.2918231796810764E-2</v>
      </c>
      <c r="M282" s="68">
        <f t="shared" si="9"/>
        <v>3.8713500000000001</v>
      </c>
      <c r="N282" s="64">
        <f>(Table8[[#This Row],[Adj Close]]-Table8[[#This Row],[Forecast 6 Period ]])</f>
        <v>0.14854999999999974</v>
      </c>
      <c r="O282" s="64">
        <f>Table8[[#This Row],[Erorr 2]]^2</f>
        <v>2.2067102499999922E-2</v>
      </c>
      <c r="P282" s="64">
        <f>ABS(Table8[[#This Row],[Erorr 2]])</f>
        <v>0.14854999999999974</v>
      </c>
      <c r="Q282" s="8">
        <f>Table8[[#This Row],[Abs Erorr 4]]/Table8[[#This Row],[Adj Close]]</f>
        <v>3.6953655563571171E-2</v>
      </c>
    </row>
    <row r="283" spans="6:17" x14ac:dyDescent="0.3">
      <c r="F283" s="108">
        <v>43874</v>
      </c>
      <c r="G283" s="109">
        <v>3.9561000000000002</v>
      </c>
      <c r="H283" s="64">
        <f t="shared" si="8"/>
        <v>3.9788899999999998</v>
      </c>
      <c r="I283" s="64">
        <f>(Table8[[#This Row],[Adj Close]]-Table8[[#This Row],[Forecast 3 Period]])</f>
        <v>-2.2789999999999644E-2</v>
      </c>
      <c r="J283" s="64">
        <f>Table8[[#This Row],[Erorr ]]^2</f>
        <v>5.1938409999998378E-4</v>
      </c>
      <c r="K283" s="64">
        <f>ABS(Table8[[#This Row],[Erorr ]])</f>
        <v>2.2789999999999644E-2</v>
      </c>
      <c r="L283" s="8">
        <f>Table8[[#This Row],[Abs Erorr ]]/Table8[[#This Row],[Adj Close]]</f>
        <v>5.7607239452995736E-3</v>
      </c>
      <c r="M283" s="68">
        <f t="shared" si="9"/>
        <v>3.9315099999999998</v>
      </c>
      <c r="N283" s="64">
        <f>(Table8[[#This Row],[Adj Close]]-Table8[[#This Row],[Forecast 6 Period ]])</f>
        <v>2.4590000000000334E-2</v>
      </c>
      <c r="O283" s="64">
        <f>Table8[[#This Row],[Erorr 2]]^2</f>
        <v>6.0466810000001645E-4</v>
      </c>
      <c r="P283" s="64">
        <f>ABS(Table8[[#This Row],[Erorr 2]])</f>
        <v>2.4590000000000334E-2</v>
      </c>
      <c r="Q283" s="8">
        <f>Table8[[#This Row],[Abs Erorr 4]]/Table8[[#This Row],[Adj Close]]</f>
        <v>6.2157174995577293E-3</v>
      </c>
    </row>
    <row r="284" spans="6:17" x14ac:dyDescent="0.3">
      <c r="F284" s="108">
        <v>43875</v>
      </c>
      <c r="G284" s="109">
        <v>3.9470000000000001</v>
      </c>
      <c r="H284" s="64">
        <f t="shared" si="8"/>
        <v>3.9943799999999996</v>
      </c>
      <c r="I284" s="64">
        <f>(Table8[[#This Row],[Adj Close]]-Table8[[#This Row],[Forecast 3 Period]])</f>
        <v>-4.7379999999999534E-2</v>
      </c>
      <c r="J284" s="64">
        <f>Table8[[#This Row],[Erorr ]]^2</f>
        <v>2.244864399999956E-3</v>
      </c>
      <c r="K284" s="64">
        <f>ABS(Table8[[#This Row],[Erorr ]])</f>
        <v>4.7379999999999534E-2</v>
      </c>
      <c r="L284" s="8">
        <f>Table8[[#This Row],[Abs Erorr ]]/Table8[[#This Row],[Adj Close]]</f>
        <v>1.2004053711679638E-2</v>
      </c>
      <c r="M284" s="68">
        <f t="shared" si="9"/>
        <v>3.9570200000000004</v>
      </c>
      <c r="N284" s="64">
        <f>(Table8[[#This Row],[Adj Close]]-Table8[[#This Row],[Forecast 6 Period ]])</f>
        <v>-1.0020000000000362E-2</v>
      </c>
      <c r="O284" s="64">
        <f>Table8[[#This Row],[Erorr 2]]^2</f>
        <v>1.0040040000000725E-4</v>
      </c>
      <c r="P284" s="64">
        <f>ABS(Table8[[#This Row],[Erorr 2]])</f>
        <v>1.0020000000000362E-2</v>
      </c>
      <c r="Q284" s="8">
        <f>Table8[[#This Row],[Abs Erorr 4]]/Table8[[#This Row],[Adj Close]]</f>
        <v>2.5386369394477734E-3</v>
      </c>
    </row>
    <row r="285" spans="6:17" x14ac:dyDescent="0.3">
      <c r="F285" s="108">
        <v>43879</v>
      </c>
      <c r="G285" s="109">
        <v>3.8740999999999999</v>
      </c>
      <c r="H285" s="64">
        <f t="shared" si="8"/>
        <v>3.9716000000000005</v>
      </c>
      <c r="I285" s="64">
        <f>(Table8[[#This Row],[Adj Close]]-Table8[[#This Row],[Forecast 3 Period]])</f>
        <v>-9.7500000000000586E-2</v>
      </c>
      <c r="J285" s="64">
        <f>Table8[[#This Row],[Erorr ]]^2</f>
        <v>9.5062500000001136E-3</v>
      </c>
      <c r="K285" s="64">
        <f>ABS(Table8[[#This Row],[Erorr ]])</f>
        <v>9.7500000000000586E-2</v>
      </c>
      <c r="L285" s="8">
        <f>Table8[[#This Row],[Abs Erorr ]]/Table8[[#This Row],[Adj Close]]</f>
        <v>2.5167135592782993E-2</v>
      </c>
      <c r="M285" s="68">
        <f t="shared" si="9"/>
        <v>3.97525</v>
      </c>
      <c r="N285" s="64">
        <f>(Table8[[#This Row],[Adj Close]]-Table8[[#This Row],[Forecast 6 Period ]])</f>
        <v>-0.10115000000000007</v>
      </c>
      <c r="O285" s="64">
        <f>Table8[[#This Row],[Erorr 2]]^2</f>
        <v>1.0231322500000015E-2</v>
      </c>
      <c r="P285" s="64">
        <f>ABS(Table8[[#This Row],[Erorr 2]])</f>
        <v>0.10115000000000007</v>
      </c>
      <c r="Q285" s="8">
        <f>Table8[[#This Row],[Abs Erorr 4]]/Table8[[#This Row],[Adj Close]]</f>
        <v>2.6109289899589602E-2</v>
      </c>
    </row>
    <row r="286" spans="6:17" x14ac:dyDescent="0.3">
      <c r="F286" s="108">
        <v>43880</v>
      </c>
      <c r="G286" s="109">
        <v>3.8285</v>
      </c>
      <c r="H286" s="64">
        <f t="shared" si="8"/>
        <v>3.9205700000000001</v>
      </c>
      <c r="I286" s="64">
        <f>(Table8[[#This Row],[Adj Close]]-Table8[[#This Row],[Forecast 3 Period]])</f>
        <v>-9.2070000000000096E-2</v>
      </c>
      <c r="J286" s="64">
        <f>Table8[[#This Row],[Erorr ]]^2</f>
        <v>8.4768849000000177E-3</v>
      </c>
      <c r="K286" s="64">
        <f>ABS(Table8[[#This Row],[Erorr ]])</f>
        <v>9.2070000000000096E-2</v>
      </c>
      <c r="L286" s="8">
        <f>Table8[[#This Row],[Abs Erorr ]]/Table8[[#This Row],[Adj Close]]</f>
        <v>2.4048582995951442E-2</v>
      </c>
      <c r="M286" s="68">
        <f t="shared" si="9"/>
        <v>3.9497300000000006</v>
      </c>
      <c r="N286" s="64">
        <f>(Table8[[#This Row],[Adj Close]]-Table8[[#This Row],[Forecast 6 Period ]])</f>
        <v>-0.12123000000000062</v>
      </c>
      <c r="O286" s="64">
        <f>Table8[[#This Row],[Erorr 2]]^2</f>
        <v>1.469671290000015E-2</v>
      </c>
      <c r="P286" s="64">
        <f>ABS(Table8[[#This Row],[Erorr 2]])</f>
        <v>0.12123000000000062</v>
      </c>
      <c r="Q286" s="8">
        <f>Table8[[#This Row],[Abs Erorr 4]]/Table8[[#This Row],[Adj Close]]</f>
        <v>3.1665143006399533E-2</v>
      </c>
    </row>
    <row r="287" spans="6:17" x14ac:dyDescent="0.3">
      <c r="F287" s="108">
        <v>43881</v>
      </c>
      <c r="G287" s="109">
        <v>3.7921</v>
      </c>
      <c r="H287" s="64">
        <f t="shared" si="8"/>
        <v>3.8777299999999997</v>
      </c>
      <c r="I287" s="64">
        <f>(Table8[[#This Row],[Adj Close]]-Table8[[#This Row],[Forecast 3 Period]])</f>
        <v>-8.5629999999999651E-2</v>
      </c>
      <c r="J287" s="64">
        <f>Table8[[#This Row],[Erorr ]]^2</f>
        <v>7.33249689999994E-3</v>
      </c>
      <c r="K287" s="64">
        <f>ABS(Table8[[#This Row],[Erorr ]])</f>
        <v>8.5629999999999651E-2</v>
      </c>
      <c r="L287" s="8">
        <f>Table8[[#This Row],[Abs Erorr ]]/Table8[[#This Row],[Adj Close]]</f>
        <v>2.2581155560243572E-2</v>
      </c>
      <c r="M287" s="68">
        <f t="shared" si="9"/>
        <v>3.9251200000000006</v>
      </c>
      <c r="N287" s="64">
        <f>(Table8[[#This Row],[Adj Close]]-Table8[[#This Row],[Forecast 6 Period ]])</f>
        <v>-0.13302000000000058</v>
      </c>
      <c r="O287" s="64">
        <f>Table8[[#This Row],[Erorr 2]]^2</f>
        <v>1.7694320400000154E-2</v>
      </c>
      <c r="P287" s="64">
        <f>ABS(Table8[[#This Row],[Erorr 2]])</f>
        <v>0.13302000000000058</v>
      </c>
      <c r="Q287" s="8">
        <f>Table8[[#This Row],[Abs Erorr 4]]/Table8[[#This Row],[Adj Close]]</f>
        <v>3.507818886632752E-2</v>
      </c>
    </row>
    <row r="288" spans="6:17" x14ac:dyDescent="0.3">
      <c r="F288" s="108">
        <v>43882</v>
      </c>
      <c r="G288" s="109">
        <v>3.7921</v>
      </c>
      <c r="H288" s="64">
        <f t="shared" si="8"/>
        <v>3.8276200000000005</v>
      </c>
      <c r="I288" s="64">
        <f>(Table8[[#This Row],[Adj Close]]-Table8[[#This Row],[Forecast 3 Period]])</f>
        <v>-3.552000000000044E-2</v>
      </c>
      <c r="J288" s="64">
        <f>Table8[[#This Row],[Erorr ]]^2</f>
        <v>1.2616704000000313E-3</v>
      </c>
      <c r="K288" s="64">
        <f>ABS(Table8[[#This Row],[Erorr ]])</f>
        <v>3.552000000000044E-2</v>
      </c>
      <c r="L288" s="8">
        <f>Table8[[#This Row],[Abs Erorr ]]/Table8[[#This Row],[Adj Close]]</f>
        <v>9.3668415917302923E-3</v>
      </c>
      <c r="M288" s="68">
        <f t="shared" si="9"/>
        <v>3.8859400000000002</v>
      </c>
      <c r="N288" s="64">
        <f>(Table8[[#This Row],[Adj Close]]-Table8[[#This Row],[Forecast 6 Period ]])</f>
        <v>-9.3840000000000146E-2</v>
      </c>
      <c r="O288" s="64">
        <f>Table8[[#This Row],[Erorr 2]]^2</f>
        <v>8.8059456000000279E-3</v>
      </c>
      <c r="P288" s="64">
        <f>ABS(Table8[[#This Row],[Erorr 2]])</f>
        <v>9.3840000000000146E-2</v>
      </c>
      <c r="Q288" s="8">
        <f>Table8[[#This Row],[Abs Erorr 4]]/Table8[[#This Row],[Adj Close]]</f>
        <v>2.4746182853827733E-2</v>
      </c>
    </row>
    <row r="289" spans="6:17" x14ac:dyDescent="0.3">
      <c r="F289" s="108">
        <v>43885</v>
      </c>
      <c r="G289" s="109">
        <v>3.6644000000000001</v>
      </c>
      <c r="H289" s="64">
        <f t="shared" si="8"/>
        <v>3.8030200000000001</v>
      </c>
      <c r="I289" s="64">
        <f>(Table8[[#This Row],[Adj Close]]-Table8[[#This Row],[Forecast 3 Period]])</f>
        <v>-0.13861999999999997</v>
      </c>
      <c r="J289" s="64">
        <f>Table8[[#This Row],[Erorr ]]^2</f>
        <v>1.9215504399999989E-2</v>
      </c>
      <c r="K289" s="64">
        <f>ABS(Table8[[#This Row],[Erorr ]])</f>
        <v>0.13861999999999997</v>
      </c>
      <c r="L289" s="8">
        <f>Table8[[#This Row],[Abs Erorr ]]/Table8[[#This Row],[Adj Close]]</f>
        <v>3.7828839646326808E-2</v>
      </c>
      <c r="M289" s="68">
        <f t="shared" si="9"/>
        <v>3.8476700000000004</v>
      </c>
      <c r="N289" s="64">
        <f>(Table8[[#This Row],[Adj Close]]-Table8[[#This Row],[Forecast 6 Period ]])</f>
        <v>-0.18327000000000027</v>
      </c>
      <c r="O289" s="64">
        <f>Table8[[#This Row],[Erorr 2]]^2</f>
        <v>3.3587892900000096E-2</v>
      </c>
      <c r="P289" s="64">
        <f>ABS(Table8[[#This Row],[Erorr 2]])</f>
        <v>0.18327000000000027</v>
      </c>
      <c r="Q289" s="8">
        <f>Table8[[#This Row],[Abs Erorr 4]]/Table8[[#This Row],[Adj Close]]</f>
        <v>5.0013644798602847E-2</v>
      </c>
    </row>
    <row r="290" spans="6:17" x14ac:dyDescent="0.3">
      <c r="F290" s="108">
        <v>43886</v>
      </c>
      <c r="G290" s="109">
        <v>3.5642</v>
      </c>
      <c r="H290" s="64">
        <f t="shared" si="8"/>
        <v>3.7410199999999998</v>
      </c>
      <c r="I290" s="64">
        <f>(Table8[[#This Row],[Adj Close]]-Table8[[#This Row],[Forecast 3 Period]])</f>
        <v>-0.17681999999999976</v>
      </c>
      <c r="J290" s="64">
        <f>Table8[[#This Row],[Erorr ]]^2</f>
        <v>3.1265312399999912E-2</v>
      </c>
      <c r="K290" s="64">
        <f>ABS(Table8[[#This Row],[Erorr ]])</f>
        <v>0.17681999999999976</v>
      </c>
      <c r="L290" s="8">
        <f>Table8[[#This Row],[Abs Erorr ]]/Table8[[#This Row],[Adj Close]]</f>
        <v>4.9610010661578968E-2</v>
      </c>
      <c r="M290" s="68">
        <f t="shared" si="9"/>
        <v>3.797530000000001</v>
      </c>
      <c r="N290" s="64">
        <f>(Table8[[#This Row],[Adj Close]]-Table8[[#This Row],[Forecast 6 Period ]])</f>
        <v>-0.23333000000000093</v>
      </c>
      <c r="O290" s="64">
        <f>Table8[[#This Row],[Erorr 2]]^2</f>
        <v>5.444288890000043E-2</v>
      </c>
      <c r="P290" s="64">
        <f>ABS(Table8[[#This Row],[Erorr 2]])</f>
        <v>0.23333000000000093</v>
      </c>
      <c r="Q290" s="8">
        <f>Table8[[#This Row],[Abs Erorr 4]]/Table8[[#This Row],[Adj Close]]</f>
        <v>6.5464900959542369E-2</v>
      </c>
    </row>
    <row r="291" spans="6:17" x14ac:dyDescent="0.3">
      <c r="F291" s="108">
        <v>43887</v>
      </c>
      <c r="G291" s="109">
        <v>3.7829000000000002</v>
      </c>
      <c r="H291" s="64">
        <f t="shared" si="8"/>
        <v>3.6626300000000001</v>
      </c>
      <c r="I291" s="64">
        <f>(Table8[[#This Row],[Adj Close]]-Table8[[#This Row],[Forecast 3 Period]])</f>
        <v>0.1202700000000001</v>
      </c>
      <c r="J291" s="64">
        <f>Table8[[#This Row],[Erorr ]]^2</f>
        <v>1.4464872900000024E-2</v>
      </c>
      <c r="K291" s="64">
        <f>ABS(Table8[[#This Row],[Erorr ]])</f>
        <v>0.1202700000000001</v>
      </c>
      <c r="L291" s="8">
        <f>Table8[[#This Row],[Abs Erorr ]]/Table8[[#This Row],[Adj Close]]</f>
        <v>3.1793068809643422E-2</v>
      </c>
      <c r="M291" s="68">
        <f t="shared" si="9"/>
        <v>3.7328200000000002</v>
      </c>
      <c r="N291" s="64">
        <f>(Table8[[#This Row],[Adj Close]]-Table8[[#This Row],[Forecast 6 Period ]])</f>
        <v>5.0079999999999902E-2</v>
      </c>
      <c r="O291" s="64">
        <f>Table8[[#This Row],[Erorr 2]]^2</f>
        <v>2.5080063999999903E-3</v>
      </c>
      <c r="P291" s="64">
        <f>ABS(Table8[[#This Row],[Erorr 2]])</f>
        <v>5.0079999999999902E-2</v>
      </c>
      <c r="Q291" s="8">
        <f>Table8[[#This Row],[Abs Erorr 4]]/Table8[[#This Row],[Adj Close]]</f>
        <v>1.3238520711623332E-2</v>
      </c>
    </row>
    <row r="292" spans="6:17" x14ac:dyDescent="0.3">
      <c r="F292" s="108">
        <v>43888</v>
      </c>
      <c r="G292" s="109">
        <v>3.6097000000000001</v>
      </c>
      <c r="H292" s="64">
        <f t="shared" si="8"/>
        <v>3.68174</v>
      </c>
      <c r="I292" s="64">
        <f>(Table8[[#This Row],[Adj Close]]-Table8[[#This Row],[Forecast 3 Period]])</f>
        <v>-7.2039999999999882E-2</v>
      </c>
      <c r="J292" s="64">
        <f>Table8[[#This Row],[Erorr ]]^2</f>
        <v>5.1897615999999831E-3</v>
      </c>
      <c r="K292" s="64">
        <f>ABS(Table8[[#This Row],[Erorr ]])</f>
        <v>7.2039999999999882E-2</v>
      </c>
      <c r="L292" s="8">
        <f>Table8[[#This Row],[Abs Erorr ]]/Table8[[#This Row],[Adj Close]]</f>
        <v>1.9957337174834441E-2</v>
      </c>
      <c r="M292" s="68">
        <f t="shared" si="9"/>
        <v>3.7227800000000002</v>
      </c>
      <c r="N292" s="64">
        <f>(Table8[[#This Row],[Adj Close]]-Table8[[#This Row],[Forecast 6 Period ]])</f>
        <v>-0.11308000000000007</v>
      </c>
      <c r="O292" s="64">
        <f>Table8[[#This Row],[Erorr 2]]^2</f>
        <v>1.2787086400000015E-2</v>
      </c>
      <c r="P292" s="64">
        <f>ABS(Table8[[#This Row],[Erorr 2]])</f>
        <v>0.11308000000000007</v>
      </c>
      <c r="Q292" s="8">
        <f>Table8[[#This Row],[Abs Erorr 4]]/Table8[[#This Row],[Adj Close]]</f>
        <v>3.1326703050114986E-2</v>
      </c>
    </row>
    <row r="293" spans="6:17" x14ac:dyDescent="0.3">
      <c r="F293" s="108">
        <v>43889</v>
      </c>
      <c r="G293" s="109">
        <v>3.5276999999999998</v>
      </c>
      <c r="H293" s="64">
        <f t="shared" si="8"/>
        <v>3.6480100000000002</v>
      </c>
      <c r="I293" s="64">
        <f>(Table8[[#This Row],[Adj Close]]-Table8[[#This Row],[Forecast 3 Period]])</f>
        <v>-0.12031000000000036</v>
      </c>
      <c r="J293" s="64">
        <f>Table8[[#This Row],[Erorr ]]^2</f>
        <v>1.4474496100000086E-2</v>
      </c>
      <c r="K293" s="64">
        <f>ABS(Table8[[#This Row],[Erorr ]])</f>
        <v>0.12031000000000036</v>
      </c>
      <c r="L293" s="8">
        <f>Table8[[#This Row],[Abs Erorr ]]/Table8[[#This Row],[Adj Close]]</f>
        <v>3.4104373954701464E-2</v>
      </c>
      <c r="M293" s="68">
        <f t="shared" si="9"/>
        <v>3.6826600000000003</v>
      </c>
      <c r="N293" s="64">
        <f>(Table8[[#This Row],[Adj Close]]-Table8[[#This Row],[Forecast 6 Period ]])</f>
        <v>-0.15496000000000043</v>
      </c>
      <c r="O293" s="64">
        <f>Table8[[#This Row],[Erorr 2]]^2</f>
        <v>2.4012601600000134E-2</v>
      </c>
      <c r="P293" s="64">
        <f>ABS(Table8[[#This Row],[Erorr 2]])</f>
        <v>0.15496000000000043</v>
      </c>
      <c r="Q293" s="8">
        <f>Table8[[#This Row],[Abs Erorr 4]]/Table8[[#This Row],[Adj Close]]</f>
        <v>4.3926637752643487E-2</v>
      </c>
    </row>
    <row r="294" spans="6:17" x14ac:dyDescent="0.3">
      <c r="F294" s="108">
        <v>43892</v>
      </c>
      <c r="G294" s="109">
        <v>3.5823999999999998</v>
      </c>
      <c r="H294" s="64">
        <f t="shared" si="8"/>
        <v>3.6288600000000004</v>
      </c>
      <c r="I294" s="64">
        <f>(Table8[[#This Row],[Adj Close]]-Table8[[#This Row],[Forecast 3 Period]])</f>
        <v>-4.6460000000000612E-2</v>
      </c>
      <c r="J294" s="64">
        <f>Table8[[#This Row],[Erorr ]]^2</f>
        <v>2.158531600000057E-3</v>
      </c>
      <c r="K294" s="64">
        <f>ABS(Table8[[#This Row],[Erorr ]])</f>
        <v>4.6460000000000612E-2</v>
      </c>
      <c r="L294" s="8">
        <f>Table8[[#This Row],[Abs Erorr ]]/Table8[[#This Row],[Adj Close]]</f>
        <v>1.2968959356855912E-2</v>
      </c>
      <c r="M294" s="68">
        <f t="shared" si="9"/>
        <v>3.64255</v>
      </c>
      <c r="N294" s="64">
        <f>(Table8[[#This Row],[Adj Close]]-Table8[[#This Row],[Forecast 6 Period ]])</f>
        <v>-6.0150000000000148E-2</v>
      </c>
      <c r="O294" s="64">
        <f>Table8[[#This Row],[Erorr 2]]^2</f>
        <v>3.6180225000000178E-3</v>
      </c>
      <c r="P294" s="64">
        <f>ABS(Table8[[#This Row],[Erorr 2]])</f>
        <v>6.0150000000000148E-2</v>
      </c>
      <c r="Q294" s="8">
        <f>Table8[[#This Row],[Abs Erorr 4]]/Table8[[#This Row],[Adj Close]]</f>
        <v>1.6790419830281417E-2</v>
      </c>
    </row>
    <row r="295" spans="6:17" x14ac:dyDescent="0.3">
      <c r="F295" s="108">
        <v>43893</v>
      </c>
      <c r="G295" s="109">
        <v>3.4548000000000001</v>
      </c>
      <c r="H295" s="64">
        <f t="shared" si="8"/>
        <v>3.5741800000000001</v>
      </c>
      <c r="I295" s="64">
        <f>(Table8[[#This Row],[Adj Close]]-Table8[[#This Row],[Forecast 3 Period]])</f>
        <v>-0.11938000000000004</v>
      </c>
      <c r="J295" s="64">
        <f>Table8[[#This Row],[Erorr ]]^2</f>
        <v>1.425158440000001E-2</v>
      </c>
      <c r="K295" s="64">
        <f>ABS(Table8[[#This Row],[Erorr ]])</f>
        <v>0.11938000000000004</v>
      </c>
      <c r="L295" s="8">
        <f>Table8[[#This Row],[Abs Erorr ]]/Table8[[#This Row],[Adj Close]]</f>
        <v>3.4554822276253339E-2</v>
      </c>
      <c r="M295" s="68">
        <f t="shared" si="9"/>
        <v>3.6233999999999997</v>
      </c>
      <c r="N295" s="64">
        <f>(Table8[[#This Row],[Adj Close]]-Table8[[#This Row],[Forecast 6 Period ]])</f>
        <v>-0.16859999999999964</v>
      </c>
      <c r="O295" s="64">
        <f>Table8[[#This Row],[Erorr 2]]^2</f>
        <v>2.8425959999999879E-2</v>
      </c>
      <c r="P295" s="64">
        <f>ABS(Table8[[#This Row],[Erorr 2]])</f>
        <v>0.16859999999999964</v>
      </c>
      <c r="Q295" s="8">
        <f>Table8[[#This Row],[Abs Erorr 4]]/Table8[[#This Row],[Adj Close]]</f>
        <v>4.8801667245571272E-2</v>
      </c>
    </row>
    <row r="296" spans="6:17" x14ac:dyDescent="0.3">
      <c r="F296" s="108">
        <v>43894</v>
      </c>
      <c r="G296" s="109">
        <v>3.5186000000000002</v>
      </c>
      <c r="H296" s="64">
        <f t="shared" si="8"/>
        <v>3.5149499999999998</v>
      </c>
      <c r="I296" s="64">
        <f>(Table8[[#This Row],[Adj Close]]-Table8[[#This Row],[Forecast 3 Period]])</f>
        <v>3.6500000000003752E-3</v>
      </c>
      <c r="J296" s="64">
        <f>Table8[[#This Row],[Erorr ]]^2</f>
        <v>1.3322500000002739E-5</v>
      </c>
      <c r="K296" s="64">
        <f>ABS(Table8[[#This Row],[Erorr ]])</f>
        <v>3.6500000000003752E-3</v>
      </c>
      <c r="L296" s="8">
        <f>Table8[[#This Row],[Abs Erorr ]]/Table8[[#This Row],[Adj Close]]</f>
        <v>1.0373443983403554E-3</v>
      </c>
      <c r="M296" s="68">
        <f t="shared" si="9"/>
        <v>3.5696300000000001</v>
      </c>
      <c r="N296" s="64">
        <f>(Table8[[#This Row],[Adj Close]]-Table8[[#This Row],[Forecast 6 Period ]])</f>
        <v>-5.1029999999999909E-2</v>
      </c>
      <c r="O296" s="64">
        <f>Table8[[#This Row],[Erorr 2]]^2</f>
        <v>2.6040608999999908E-3</v>
      </c>
      <c r="P296" s="64">
        <f>ABS(Table8[[#This Row],[Erorr 2]])</f>
        <v>5.1029999999999909E-2</v>
      </c>
      <c r="Q296" s="8">
        <f>Table8[[#This Row],[Abs Erorr 4]]/Table8[[#This Row],[Adj Close]]</f>
        <v>1.4502927300630906E-2</v>
      </c>
    </row>
    <row r="297" spans="6:17" x14ac:dyDescent="0.3">
      <c r="F297" s="108">
        <v>43895</v>
      </c>
      <c r="G297" s="109">
        <v>3.3363</v>
      </c>
      <c r="H297" s="64">
        <f t="shared" si="8"/>
        <v>3.5186000000000002</v>
      </c>
      <c r="I297" s="64">
        <f>(Table8[[#This Row],[Adj Close]]-Table8[[#This Row],[Forecast 3 Period]])</f>
        <v>-0.18230000000000013</v>
      </c>
      <c r="J297" s="64">
        <f>Table8[[#This Row],[Erorr ]]^2</f>
        <v>3.3233290000000047E-2</v>
      </c>
      <c r="K297" s="64">
        <f>ABS(Table8[[#This Row],[Erorr ]])</f>
        <v>0.18230000000000013</v>
      </c>
      <c r="L297" s="8">
        <f>Table8[[#This Row],[Abs Erorr ]]/Table8[[#This Row],[Adj Close]]</f>
        <v>5.4641369181428569E-2</v>
      </c>
      <c r="M297" s="68">
        <f t="shared" si="9"/>
        <v>3.5559599999999998</v>
      </c>
      <c r="N297" s="64">
        <f>(Table8[[#This Row],[Adj Close]]-Table8[[#This Row],[Forecast 6 Period ]])</f>
        <v>-0.21965999999999974</v>
      </c>
      <c r="O297" s="64">
        <f>Table8[[#This Row],[Erorr 2]]^2</f>
        <v>4.8250515599999891E-2</v>
      </c>
      <c r="P297" s="64">
        <f>ABS(Table8[[#This Row],[Erorr 2]])</f>
        <v>0.21965999999999974</v>
      </c>
      <c r="Q297" s="8">
        <f>Table8[[#This Row],[Abs Erorr 4]]/Table8[[#This Row],[Adj Close]]</f>
        <v>6.5839402931390983E-2</v>
      </c>
    </row>
    <row r="298" spans="6:17" x14ac:dyDescent="0.3">
      <c r="F298" s="108">
        <v>43896</v>
      </c>
      <c r="G298" s="109">
        <v>3.2542</v>
      </c>
      <c r="H298" s="64">
        <f t="shared" si="8"/>
        <v>3.4265400000000001</v>
      </c>
      <c r="I298" s="64">
        <f>(Table8[[#This Row],[Adj Close]]-Table8[[#This Row],[Forecast 3 Period]])</f>
        <v>-0.17234000000000016</v>
      </c>
      <c r="J298" s="64">
        <f>Table8[[#This Row],[Erorr ]]^2</f>
        <v>2.9701075600000054E-2</v>
      </c>
      <c r="K298" s="64">
        <f>ABS(Table8[[#This Row],[Erorr ]])</f>
        <v>0.17234000000000016</v>
      </c>
      <c r="L298" s="8">
        <f>Table8[[#This Row],[Abs Erorr ]]/Table8[[#This Row],[Adj Close]]</f>
        <v>5.2959252658103424E-2</v>
      </c>
      <c r="M298" s="68">
        <f t="shared" si="9"/>
        <v>3.4921600000000006</v>
      </c>
      <c r="N298" s="64">
        <f>(Table8[[#This Row],[Adj Close]]-Table8[[#This Row],[Forecast 6 Period ]])</f>
        <v>-0.23796000000000062</v>
      </c>
      <c r="O298" s="64">
        <f>Table8[[#This Row],[Erorr 2]]^2</f>
        <v>5.6624961600000294E-2</v>
      </c>
      <c r="P298" s="64">
        <f>ABS(Table8[[#This Row],[Erorr 2]])</f>
        <v>0.23796000000000062</v>
      </c>
      <c r="Q298" s="8">
        <f>Table8[[#This Row],[Abs Erorr 4]]/Table8[[#This Row],[Adj Close]]</f>
        <v>7.3123962878741511E-2</v>
      </c>
    </row>
    <row r="299" spans="6:17" x14ac:dyDescent="0.3">
      <c r="F299" s="108">
        <v>43899</v>
      </c>
      <c r="G299" s="109">
        <v>3.0171999999999999</v>
      </c>
      <c r="H299" s="64">
        <f t="shared" si="8"/>
        <v>3.3581500000000002</v>
      </c>
      <c r="I299" s="64">
        <f>(Table8[[#This Row],[Adj Close]]-Table8[[#This Row],[Forecast 3 Period]])</f>
        <v>-0.34095000000000031</v>
      </c>
      <c r="J299" s="64">
        <f>Table8[[#This Row],[Erorr ]]^2</f>
        <v>0.11624690250000021</v>
      </c>
      <c r="K299" s="64">
        <f>ABS(Table8[[#This Row],[Erorr ]])</f>
        <v>0.34095000000000031</v>
      </c>
      <c r="L299" s="8">
        <f>Table8[[#This Row],[Abs Erorr ]]/Table8[[#This Row],[Adj Close]]</f>
        <v>0.11300212117194761</v>
      </c>
      <c r="M299" s="68">
        <f t="shared" si="9"/>
        <v>3.4237900000000003</v>
      </c>
      <c r="N299" s="64">
        <f>(Table8[[#This Row],[Adj Close]]-Table8[[#This Row],[Forecast 6 Period ]])</f>
        <v>-0.40659000000000045</v>
      </c>
      <c r="O299" s="64">
        <f>Table8[[#This Row],[Erorr 2]]^2</f>
        <v>0.16531542810000036</v>
      </c>
      <c r="P299" s="64">
        <f>ABS(Table8[[#This Row],[Erorr 2]])</f>
        <v>0.40659000000000045</v>
      </c>
      <c r="Q299" s="8">
        <f>Table8[[#This Row],[Abs Erorr 4]]/Table8[[#This Row],[Adj Close]]</f>
        <v>0.13475739095850472</v>
      </c>
    </row>
    <row r="300" spans="6:17" x14ac:dyDescent="0.3">
      <c r="F300" s="108">
        <v>43900</v>
      </c>
      <c r="G300" s="109">
        <v>3.0263</v>
      </c>
      <c r="H300" s="64">
        <f t="shared" si="8"/>
        <v>3.1840299999999999</v>
      </c>
      <c r="I300" s="64">
        <f>(Table8[[#This Row],[Adj Close]]-Table8[[#This Row],[Forecast 3 Period]])</f>
        <v>-0.15772999999999993</v>
      </c>
      <c r="J300" s="64">
        <f>Table8[[#This Row],[Erorr ]]^2</f>
        <v>2.4878752899999978E-2</v>
      </c>
      <c r="K300" s="64">
        <f>ABS(Table8[[#This Row],[Erorr ]])</f>
        <v>0.15772999999999993</v>
      </c>
      <c r="L300" s="8">
        <f>Table8[[#This Row],[Abs Erorr ]]/Table8[[#This Row],[Adj Close]]</f>
        <v>5.2119750190000966E-2</v>
      </c>
      <c r="M300" s="68">
        <f t="shared" si="9"/>
        <v>3.3289800000000001</v>
      </c>
      <c r="N300" s="64">
        <f>(Table8[[#This Row],[Adj Close]]-Table8[[#This Row],[Forecast 6 Period ]])</f>
        <v>-0.30268000000000006</v>
      </c>
      <c r="O300" s="64">
        <f>Table8[[#This Row],[Erorr 2]]^2</f>
        <v>9.1615182400000036E-2</v>
      </c>
      <c r="P300" s="64">
        <f>ABS(Table8[[#This Row],[Erorr 2]])</f>
        <v>0.30268000000000006</v>
      </c>
      <c r="Q300" s="8">
        <f>Table8[[#This Row],[Abs Erorr 4]]/Table8[[#This Row],[Adj Close]]</f>
        <v>0.10001652182533129</v>
      </c>
    </row>
    <row r="301" spans="6:17" x14ac:dyDescent="0.3">
      <c r="F301" s="108">
        <v>43901</v>
      </c>
      <c r="G301" s="109">
        <v>2.8532000000000002</v>
      </c>
      <c r="H301" s="64">
        <f t="shared" si="8"/>
        <v>3.0919400000000001</v>
      </c>
      <c r="I301" s="64">
        <f>(Table8[[#This Row],[Adj Close]]-Table8[[#This Row],[Forecast 3 Period]])</f>
        <v>-0.23873999999999995</v>
      </c>
      <c r="J301" s="64">
        <f>Table8[[#This Row],[Erorr ]]^2</f>
        <v>5.699678759999998E-2</v>
      </c>
      <c r="K301" s="64">
        <f>ABS(Table8[[#This Row],[Erorr ]])</f>
        <v>0.23873999999999995</v>
      </c>
      <c r="L301" s="8">
        <f>Table8[[#This Row],[Abs Erorr ]]/Table8[[#This Row],[Adj Close]]</f>
        <v>8.3674470769662113E-2</v>
      </c>
      <c r="M301" s="68">
        <f t="shared" si="9"/>
        <v>3.2241400000000002</v>
      </c>
      <c r="N301" s="64">
        <f>(Table8[[#This Row],[Adj Close]]-Table8[[#This Row],[Forecast 6 Period ]])</f>
        <v>-0.37094000000000005</v>
      </c>
      <c r="O301" s="64">
        <f>Table8[[#This Row],[Erorr 2]]^2</f>
        <v>0.13759648360000004</v>
      </c>
      <c r="P301" s="64">
        <f>ABS(Table8[[#This Row],[Erorr 2]])</f>
        <v>0.37094000000000005</v>
      </c>
      <c r="Q301" s="8">
        <f>Table8[[#This Row],[Abs Erorr 4]]/Table8[[#This Row],[Adj Close]]</f>
        <v>0.13000841160801907</v>
      </c>
    </row>
    <row r="302" spans="6:17" x14ac:dyDescent="0.3">
      <c r="F302" s="108">
        <v>43902</v>
      </c>
      <c r="G302" s="109">
        <v>2.3791000000000002</v>
      </c>
      <c r="H302" s="64">
        <f t="shared" si="8"/>
        <v>2.9543300000000001</v>
      </c>
      <c r="I302" s="64">
        <f>(Table8[[#This Row],[Adj Close]]-Table8[[#This Row],[Forecast 3 Period]])</f>
        <v>-0.57522999999999991</v>
      </c>
      <c r="J302" s="64">
        <f>Table8[[#This Row],[Erorr ]]^2</f>
        <v>0.33088955289999988</v>
      </c>
      <c r="K302" s="64">
        <f>ABS(Table8[[#This Row],[Erorr ]])</f>
        <v>0.57522999999999991</v>
      </c>
      <c r="L302" s="8">
        <f>Table8[[#This Row],[Abs Erorr ]]/Table8[[#This Row],[Adj Close]]</f>
        <v>0.24178470850321543</v>
      </c>
      <c r="M302" s="68">
        <f t="shared" si="9"/>
        <v>3.1156699999999997</v>
      </c>
      <c r="N302" s="64">
        <f>(Table8[[#This Row],[Adj Close]]-Table8[[#This Row],[Forecast 6 Period ]])</f>
        <v>-0.7365699999999995</v>
      </c>
      <c r="O302" s="64">
        <f>Table8[[#This Row],[Erorr 2]]^2</f>
        <v>0.54253536489999932</v>
      </c>
      <c r="P302" s="64">
        <f>ABS(Table8[[#This Row],[Erorr 2]])</f>
        <v>0.7365699999999995</v>
      </c>
      <c r="Q302" s="8">
        <f>Table8[[#This Row],[Abs Erorr 4]]/Table8[[#This Row],[Adj Close]]</f>
        <v>0.309600269009289</v>
      </c>
    </row>
    <row r="303" spans="6:17" x14ac:dyDescent="0.3">
      <c r="F303" s="108">
        <v>43903</v>
      </c>
      <c r="G303" s="109">
        <v>2.4977</v>
      </c>
      <c r="H303" s="64">
        <f t="shared" si="8"/>
        <v>2.7154900000000004</v>
      </c>
      <c r="I303" s="64">
        <f>(Table8[[#This Row],[Adj Close]]-Table8[[#This Row],[Forecast 3 Period]])</f>
        <v>-0.21779000000000037</v>
      </c>
      <c r="J303" s="64">
        <f>Table8[[#This Row],[Erorr ]]^2</f>
        <v>4.7432484100000165E-2</v>
      </c>
      <c r="K303" s="64">
        <f>ABS(Table8[[#This Row],[Erorr ]])</f>
        <v>0.21779000000000037</v>
      </c>
      <c r="L303" s="8">
        <f>Table8[[#This Row],[Abs Erorr ]]/Table8[[#This Row],[Adj Close]]</f>
        <v>8.7196220522881202E-2</v>
      </c>
      <c r="M303" s="68">
        <f t="shared" si="9"/>
        <v>2.9142100000000002</v>
      </c>
      <c r="N303" s="64">
        <f>(Table8[[#This Row],[Adj Close]]-Table8[[#This Row],[Forecast 6 Period ]])</f>
        <v>-0.41651000000000016</v>
      </c>
      <c r="O303" s="64">
        <f>Table8[[#This Row],[Erorr 2]]^2</f>
        <v>0.17348058010000014</v>
      </c>
      <c r="P303" s="64">
        <f>ABS(Table8[[#This Row],[Erorr 2]])</f>
        <v>0.41651000000000016</v>
      </c>
      <c r="Q303" s="8">
        <f>Table8[[#This Row],[Abs Erorr 4]]/Table8[[#This Row],[Adj Close]]</f>
        <v>0.16675741682347767</v>
      </c>
    </row>
    <row r="304" spans="6:17" x14ac:dyDescent="0.3">
      <c r="F304" s="108">
        <v>43906</v>
      </c>
      <c r="G304" s="109">
        <v>2.206</v>
      </c>
      <c r="H304" s="64">
        <f t="shared" si="8"/>
        <v>2.5687700000000002</v>
      </c>
      <c r="I304" s="64">
        <f>(Table8[[#This Row],[Adj Close]]-Table8[[#This Row],[Forecast 3 Period]])</f>
        <v>-0.36277000000000026</v>
      </c>
      <c r="J304" s="64">
        <f>Table8[[#This Row],[Erorr ]]^2</f>
        <v>0.1316020729000002</v>
      </c>
      <c r="K304" s="64">
        <f>ABS(Table8[[#This Row],[Erorr ]])</f>
        <v>0.36277000000000026</v>
      </c>
      <c r="L304" s="8">
        <f>Table8[[#This Row],[Abs Erorr ]]/Table8[[#This Row],[Adj Close]]</f>
        <v>0.16444696282864926</v>
      </c>
      <c r="M304" s="68">
        <f t="shared" si="9"/>
        <v>2.7784000000000004</v>
      </c>
      <c r="N304" s="64">
        <f>(Table8[[#This Row],[Adj Close]]-Table8[[#This Row],[Forecast 6 Period ]])</f>
        <v>-0.57240000000000046</v>
      </c>
      <c r="O304" s="64">
        <f>Table8[[#This Row],[Erorr 2]]^2</f>
        <v>0.3276417600000005</v>
      </c>
      <c r="P304" s="64">
        <f>ABS(Table8[[#This Row],[Erorr 2]])</f>
        <v>0.57240000000000046</v>
      </c>
      <c r="Q304" s="8">
        <f>Table8[[#This Row],[Abs Erorr 4]]/Table8[[#This Row],[Adj Close]]</f>
        <v>0.25947416137806006</v>
      </c>
    </row>
    <row r="305" spans="6:17" x14ac:dyDescent="0.3">
      <c r="F305" s="108">
        <v>43907</v>
      </c>
      <c r="G305" s="109">
        <v>2.3062</v>
      </c>
      <c r="H305" s="64">
        <f t="shared" si="8"/>
        <v>2.34544</v>
      </c>
      <c r="I305" s="64">
        <f>(Table8[[#This Row],[Adj Close]]-Table8[[#This Row],[Forecast 3 Period]])</f>
        <v>-3.9239999999999942E-2</v>
      </c>
      <c r="J305" s="64">
        <f>Table8[[#This Row],[Erorr ]]^2</f>
        <v>1.5397775999999954E-3</v>
      </c>
      <c r="K305" s="64">
        <f>ABS(Table8[[#This Row],[Erorr ]])</f>
        <v>3.9239999999999942E-2</v>
      </c>
      <c r="L305" s="8">
        <f>Table8[[#This Row],[Abs Erorr ]]/Table8[[#This Row],[Adj Close]]</f>
        <v>1.7015003035296131E-2</v>
      </c>
      <c r="M305" s="68">
        <f t="shared" si="9"/>
        <v>2.5915500000000002</v>
      </c>
      <c r="N305" s="64">
        <f>(Table8[[#This Row],[Adj Close]]-Table8[[#This Row],[Forecast 6 Period ]])</f>
        <v>-0.28535000000000021</v>
      </c>
      <c r="O305" s="64">
        <f>Table8[[#This Row],[Erorr 2]]^2</f>
        <v>8.1424622500000127E-2</v>
      </c>
      <c r="P305" s="64">
        <f>ABS(Table8[[#This Row],[Erorr 2]])</f>
        <v>0.28535000000000021</v>
      </c>
      <c r="Q305" s="8">
        <f>Table8[[#This Row],[Abs Erorr 4]]/Table8[[#This Row],[Adj Close]]</f>
        <v>0.12373167981961677</v>
      </c>
    </row>
    <row r="306" spans="6:17" x14ac:dyDescent="0.3">
      <c r="F306" s="108">
        <v>43908</v>
      </c>
      <c r="G306" s="109">
        <v>2.2151000000000001</v>
      </c>
      <c r="H306" s="64">
        <f t="shared" si="8"/>
        <v>2.3335900000000001</v>
      </c>
      <c r="I306" s="64">
        <f>(Table8[[#This Row],[Adj Close]]-Table8[[#This Row],[Forecast 3 Period]])</f>
        <v>-0.11848999999999998</v>
      </c>
      <c r="J306" s="64">
        <f>Table8[[#This Row],[Erorr ]]^2</f>
        <v>1.4039880099999996E-2</v>
      </c>
      <c r="K306" s="64">
        <f>ABS(Table8[[#This Row],[Erorr ]])</f>
        <v>0.11848999999999998</v>
      </c>
      <c r="L306" s="8">
        <f>Table8[[#This Row],[Abs Erorr ]]/Table8[[#This Row],[Adj Close]]</f>
        <v>5.3491941673062156E-2</v>
      </c>
      <c r="M306" s="68">
        <f t="shared" si="9"/>
        <v>2.4657500000000003</v>
      </c>
      <c r="N306" s="64">
        <f>(Table8[[#This Row],[Adj Close]]-Table8[[#This Row],[Forecast 6 Period ]])</f>
        <v>-0.25065000000000026</v>
      </c>
      <c r="O306" s="64">
        <f>Table8[[#This Row],[Erorr 2]]^2</f>
        <v>6.282542250000013E-2</v>
      </c>
      <c r="P306" s="64">
        <f>ABS(Table8[[#This Row],[Erorr 2]])</f>
        <v>0.25065000000000026</v>
      </c>
      <c r="Q306" s="8">
        <f>Table8[[#This Row],[Abs Erorr 4]]/Table8[[#This Row],[Adj Close]]</f>
        <v>0.11315516229515608</v>
      </c>
    </row>
    <row r="307" spans="6:17" x14ac:dyDescent="0.3">
      <c r="F307" s="108">
        <v>43909</v>
      </c>
      <c r="G307" s="109">
        <v>2.3336000000000001</v>
      </c>
      <c r="H307" s="64">
        <f t="shared" si="8"/>
        <v>2.2397</v>
      </c>
      <c r="I307" s="64">
        <f>(Table8[[#This Row],[Adj Close]]-Table8[[#This Row],[Forecast 3 Period]])</f>
        <v>9.3900000000000095E-2</v>
      </c>
      <c r="J307" s="64">
        <f>Table8[[#This Row],[Erorr ]]^2</f>
        <v>8.817210000000018E-3</v>
      </c>
      <c r="K307" s="64">
        <f>ABS(Table8[[#This Row],[Erorr ]])</f>
        <v>9.3900000000000095E-2</v>
      </c>
      <c r="L307" s="8">
        <f>Table8[[#This Row],[Abs Erorr ]]/Table8[[#This Row],[Adj Close]]</f>
        <v>4.0238258484744639E-2</v>
      </c>
      <c r="M307" s="68">
        <f t="shared" si="9"/>
        <v>2.3682300000000001</v>
      </c>
      <c r="N307" s="64">
        <f>(Table8[[#This Row],[Adj Close]]-Table8[[#This Row],[Forecast 6 Period ]])</f>
        <v>-3.4629999999999939E-2</v>
      </c>
      <c r="O307" s="64">
        <f>Table8[[#This Row],[Erorr 2]]^2</f>
        <v>1.1992368999999958E-3</v>
      </c>
      <c r="P307" s="64">
        <f>ABS(Table8[[#This Row],[Erorr 2]])</f>
        <v>3.4629999999999939E-2</v>
      </c>
      <c r="Q307" s="8">
        <f>Table8[[#This Row],[Abs Erorr 4]]/Table8[[#This Row],[Adj Close]]</f>
        <v>1.4839732601988316E-2</v>
      </c>
    </row>
    <row r="308" spans="6:17" x14ac:dyDescent="0.3">
      <c r="F308" s="108">
        <v>43910</v>
      </c>
      <c r="G308" s="109">
        <v>2.4247000000000001</v>
      </c>
      <c r="H308" s="64">
        <f t="shared" si="8"/>
        <v>2.2898300000000003</v>
      </c>
      <c r="I308" s="64">
        <f>(Table8[[#This Row],[Adj Close]]-Table8[[#This Row],[Forecast 3 Period]])</f>
        <v>0.13486999999999982</v>
      </c>
      <c r="J308" s="64">
        <f>Table8[[#This Row],[Erorr ]]^2</f>
        <v>1.8189916899999953E-2</v>
      </c>
      <c r="K308" s="64">
        <f>ABS(Table8[[#This Row],[Erorr ]])</f>
        <v>0.13486999999999982</v>
      </c>
      <c r="L308" s="8">
        <f>Table8[[#This Row],[Abs Erorr ]]/Table8[[#This Row],[Adj Close]]</f>
        <v>5.5623376087763361E-2</v>
      </c>
      <c r="M308" s="68">
        <f t="shared" si="9"/>
        <v>2.2998599999999998</v>
      </c>
      <c r="N308" s="64">
        <f>(Table8[[#This Row],[Adj Close]]-Table8[[#This Row],[Forecast 6 Period ]])</f>
        <v>0.12484000000000028</v>
      </c>
      <c r="O308" s="64">
        <f>Table8[[#This Row],[Erorr 2]]^2</f>
        <v>1.5585025600000071E-2</v>
      </c>
      <c r="P308" s="64">
        <f>ABS(Table8[[#This Row],[Erorr 2]])</f>
        <v>0.12484000000000028</v>
      </c>
      <c r="Q308" s="8">
        <f>Table8[[#This Row],[Abs Erorr 4]]/Table8[[#This Row],[Adj Close]]</f>
        <v>5.1486781869922164E-2</v>
      </c>
    </row>
    <row r="309" spans="6:17" x14ac:dyDescent="0.3">
      <c r="F309" s="108">
        <v>43913</v>
      </c>
      <c r="G309" s="109">
        <v>2.4156</v>
      </c>
      <c r="H309" s="64">
        <f t="shared" si="8"/>
        <v>2.3344900000000002</v>
      </c>
      <c r="I309" s="64">
        <f>(Table8[[#This Row],[Adj Close]]-Table8[[#This Row],[Forecast 3 Period]])</f>
        <v>8.1109999999999793E-2</v>
      </c>
      <c r="J309" s="64">
        <f>Table8[[#This Row],[Erorr ]]^2</f>
        <v>6.5788320999999664E-3</v>
      </c>
      <c r="K309" s="64">
        <f>ABS(Table8[[#This Row],[Erorr ]])</f>
        <v>8.1109999999999793E-2</v>
      </c>
      <c r="L309" s="8">
        <f>Table8[[#This Row],[Abs Erorr ]]/Table8[[#This Row],[Adj Close]]</f>
        <v>3.357757906938226E-2</v>
      </c>
      <c r="M309" s="68">
        <f t="shared" si="9"/>
        <v>2.3262900000000002</v>
      </c>
      <c r="N309" s="64">
        <f>(Table8[[#This Row],[Adj Close]]-Table8[[#This Row],[Forecast 6 Period ]])</f>
        <v>8.9309999999999778E-2</v>
      </c>
      <c r="O309" s="64">
        <f>Table8[[#This Row],[Erorr 2]]^2</f>
        <v>7.9762760999999606E-3</v>
      </c>
      <c r="P309" s="64">
        <f>ABS(Table8[[#This Row],[Erorr 2]])</f>
        <v>8.9309999999999778E-2</v>
      </c>
      <c r="Q309" s="8">
        <f>Table8[[#This Row],[Abs Erorr 4]]/Table8[[#This Row],[Adj Close]]</f>
        <v>3.6972180824639753E-2</v>
      </c>
    </row>
    <row r="310" spans="6:17" x14ac:dyDescent="0.3">
      <c r="F310" s="108">
        <v>43914</v>
      </c>
      <c r="G310" s="109">
        <v>2.68</v>
      </c>
      <c r="H310" s="64">
        <f t="shared" si="8"/>
        <v>2.3937299999999997</v>
      </c>
      <c r="I310" s="64">
        <f>(Table8[[#This Row],[Adj Close]]-Table8[[#This Row],[Forecast 3 Period]])</f>
        <v>0.28627000000000047</v>
      </c>
      <c r="J310" s="64">
        <f>Table8[[#This Row],[Erorr ]]^2</f>
        <v>8.1950512900000272E-2</v>
      </c>
      <c r="K310" s="64">
        <f>ABS(Table8[[#This Row],[Erorr ]])</f>
        <v>0.28627000000000047</v>
      </c>
      <c r="L310" s="8">
        <f>Table8[[#This Row],[Abs Erorr ]]/Table8[[#This Row],[Adj Close]]</f>
        <v>0.10681716417910464</v>
      </c>
      <c r="M310" s="68">
        <f t="shared" si="9"/>
        <v>2.3290199999999999</v>
      </c>
      <c r="N310" s="64">
        <f>(Table8[[#This Row],[Adj Close]]-Table8[[#This Row],[Forecast 6 Period ]])</f>
        <v>0.35098000000000029</v>
      </c>
      <c r="O310" s="64">
        <f>Table8[[#This Row],[Erorr 2]]^2</f>
        <v>0.12318696040000021</v>
      </c>
      <c r="P310" s="64">
        <f>ABS(Table8[[#This Row],[Erorr 2]])</f>
        <v>0.35098000000000029</v>
      </c>
      <c r="Q310" s="8">
        <f>Table8[[#This Row],[Abs Erorr 4]]/Table8[[#This Row],[Adj Close]]</f>
        <v>0.13096268656716428</v>
      </c>
    </row>
    <row r="311" spans="6:17" x14ac:dyDescent="0.3">
      <c r="F311" s="108">
        <v>43915</v>
      </c>
      <c r="G311" s="109">
        <v>2.7985000000000002</v>
      </c>
      <c r="H311" s="64">
        <f t="shared" si="8"/>
        <v>2.5240900000000002</v>
      </c>
      <c r="I311" s="64">
        <f>(Table8[[#This Row],[Adj Close]]-Table8[[#This Row],[Forecast 3 Period]])</f>
        <v>0.27441000000000004</v>
      </c>
      <c r="J311" s="64">
        <f>Table8[[#This Row],[Erorr ]]^2</f>
        <v>7.5300848100000026E-2</v>
      </c>
      <c r="K311" s="64">
        <f>ABS(Table8[[#This Row],[Erorr ]])</f>
        <v>0.27441000000000004</v>
      </c>
      <c r="L311" s="8">
        <f>Table8[[#This Row],[Abs Erorr ]]/Table8[[#This Row],[Adj Close]]</f>
        <v>9.8056101482937294E-2</v>
      </c>
      <c r="M311" s="68">
        <f t="shared" si="9"/>
        <v>2.4229099999999999</v>
      </c>
      <c r="N311" s="64">
        <f>(Table8[[#This Row],[Adj Close]]-Table8[[#This Row],[Forecast 6 Period ]])</f>
        <v>0.37559000000000031</v>
      </c>
      <c r="O311" s="64">
        <f>Table8[[#This Row],[Erorr 2]]^2</f>
        <v>0.14106784810000023</v>
      </c>
      <c r="P311" s="64">
        <f>ABS(Table8[[#This Row],[Erorr 2]])</f>
        <v>0.37559000000000031</v>
      </c>
      <c r="Q311" s="8">
        <f>Table8[[#This Row],[Abs Erorr 4]]/Table8[[#This Row],[Adj Close]]</f>
        <v>0.13421118456315895</v>
      </c>
    </row>
    <row r="312" spans="6:17" x14ac:dyDescent="0.3">
      <c r="F312" s="108">
        <v>43916</v>
      </c>
      <c r="G312" s="109">
        <v>2.8714</v>
      </c>
      <c r="H312" s="64">
        <f t="shared" si="8"/>
        <v>2.6480800000000002</v>
      </c>
      <c r="I312" s="64">
        <f>(Table8[[#This Row],[Adj Close]]-Table8[[#This Row],[Forecast 3 Period]])</f>
        <v>0.22331999999999974</v>
      </c>
      <c r="J312" s="64">
        <f>Table8[[#This Row],[Erorr ]]^2</f>
        <v>4.9871822399999884E-2</v>
      </c>
      <c r="K312" s="64">
        <f>ABS(Table8[[#This Row],[Erorr ]])</f>
        <v>0.22331999999999974</v>
      </c>
      <c r="L312" s="8">
        <f>Table8[[#This Row],[Abs Erorr ]]/Table8[[#This Row],[Adj Close]]</f>
        <v>7.7773908198091435E-2</v>
      </c>
      <c r="M312" s="68">
        <f t="shared" si="9"/>
        <v>2.5186300000000004</v>
      </c>
      <c r="N312" s="64">
        <f>(Table8[[#This Row],[Adj Close]]-Table8[[#This Row],[Forecast 6 Period ]])</f>
        <v>0.35276999999999958</v>
      </c>
      <c r="O312" s="64">
        <f>Table8[[#This Row],[Erorr 2]]^2</f>
        <v>0.12444667289999971</v>
      </c>
      <c r="P312" s="64">
        <f>ABS(Table8[[#This Row],[Erorr 2]])</f>
        <v>0.35276999999999958</v>
      </c>
      <c r="Q312" s="8">
        <f>Table8[[#This Row],[Abs Erorr 4]]/Table8[[#This Row],[Adj Close]]</f>
        <v>0.12285644633279919</v>
      </c>
    </row>
    <row r="313" spans="6:17" x14ac:dyDescent="0.3">
      <c r="F313" s="108">
        <v>43917</v>
      </c>
      <c r="G313" s="109">
        <v>2.7437999999999998</v>
      </c>
      <c r="H313" s="64">
        <f t="shared" si="8"/>
        <v>2.7921100000000001</v>
      </c>
      <c r="I313" s="64">
        <f>(Table8[[#This Row],[Adj Close]]-Table8[[#This Row],[Forecast 3 Period]])</f>
        <v>-4.8310000000000297E-2</v>
      </c>
      <c r="J313" s="64">
        <f>Table8[[#This Row],[Erorr ]]^2</f>
        <v>2.3338561000000287E-3</v>
      </c>
      <c r="K313" s="64">
        <f>ABS(Table8[[#This Row],[Erorr ]])</f>
        <v>4.8310000000000297E-2</v>
      </c>
      <c r="L313" s="8">
        <f>Table8[[#This Row],[Abs Erorr ]]/Table8[[#This Row],[Adj Close]]</f>
        <v>1.7606968437932902E-2</v>
      </c>
      <c r="M313" s="68">
        <f t="shared" si="9"/>
        <v>2.6289300000000004</v>
      </c>
      <c r="N313" s="64">
        <f>(Table8[[#This Row],[Adj Close]]-Table8[[#This Row],[Forecast 6 Period ]])</f>
        <v>0.11486999999999936</v>
      </c>
      <c r="O313" s="64">
        <f>Table8[[#This Row],[Erorr 2]]^2</f>
        <v>1.3195116899999854E-2</v>
      </c>
      <c r="P313" s="64">
        <f>ABS(Table8[[#This Row],[Erorr 2]])</f>
        <v>0.11486999999999936</v>
      </c>
      <c r="Q313" s="8">
        <f>Table8[[#This Row],[Abs Erorr 4]]/Table8[[#This Row],[Adj Close]]</f>
        <v>4.1865296304395137E-2</v>
      </c>
    </row>
    <row r="314" spans="6:17" x14ac:dyDescent="0.3">
      <c r="F314" s="108">
        <v>43920</v>
      </c>
      <c r="G314" s="109">
        <v>2.7801999999999998</v>
      </c>
      <c r="H314" s="64">
        <f t="shared" si="8"/>
        <v>2.7984900000000001</v>
      </c>
      <c r="I314" s="64">
        <f>(Table8[[#This Row],[Adj Close]]-Table8[[#This Row],[Forecast 3 Period]])</f>
        <v>-1.8290000000000362E-2</v>
      </c>
      <c r="J314" s="64">
        <f>Table8[[#This Row],[Erorr ]]^2</f>
        <v>3.345241000000132E-4</v>
      </c>
      <c r="K314" s="64">
        <f>ABS(Table8[[#This Row],[Erorr ]])</f>
        <v>1.8290000000000362E-2</v>
      </c>
      <c r="L314" s="8">
        <f>Table8[[#This Row],[Abs Erorr ]]/Table8[[#This Row],[Adj Close]]</f>
        <v>6.5786634055105256E-3</v>
      </c>
      <c r="M314" s="68">
        <f t="shared" si="9"/>
        <v>2.7027700000000001</v>
      </c>
      <c r="N314" s="64">
        <f>(Table8[[#This Row],[Adj Close]]-Table8[[#This Row],[Forecast 6 Period ]])</f>
        <v>7.7429999999999666E-2</v>
      </c>
      <c r="O314" s="64">
        <f>Table8[[#This Row],[Erorr 2]]^2</f>
        <v>5.995404899999948E-3</v>
      </c>
      <c r="P314" s="64">
        <f>ABS(Table8[[#This Row],[Erorr 2]])</f>
        <v>7.7429999999999666E-2</v>
      </c>
      <c r="Q314" s="8">
        <f>Table8[[#This Row],[Abs Erorr 4]]/Table8[[#This Row],[Adj Close]]</f>
        <v>2.7850514351485386E-2</v>
      </c>
    </row>
    <row r="315" spans="6:17" x14ac:dyDescent="0.3">
      <c r="F315" s="108">
        <v>43921</v>
      </c>
      <c r="G315" s="109">
        <v>2.8258000000000001</v>
      </c>
      <c r="H315" s="64">
        <f t="shared" si="8"/>
        <v>2.7966399999999996</v>
      </c>
      <c r="I315" s="64">
        <f>(Table8[[#This Row],[Adj Close]]-Table8[[#This Row],[Forecast 3 Period]])</f>
        <v>2.9160000000000519E-2</v>
      </c>
      <c r="J315" s="64">
        <f>Table8[[#This Row],[Erorr ]]^2</f>
        <v>8.5030560000003022E-4</v>
      </c>
      <c r="K315" s="64">
        <f>ABS(Table8[[#This Row],[Erorr ]])</f>
        <v>2.9160000000000519E-2</v>
      </c>
      <c r="L315" s="8">
        <f>Table8[[#This Row],[Abs Erorr ]]/Table8[[#This Row],[Adj Close]]</f>
        <v>1.0319201642013064E-2</v>
      </c>
      <c r="M315" s="68">
        <f t="shared" si="9"/>
        <v>2.7483399999999998</v>
      </c>
      <c r="N315" s="64">
        <f>(Table8[[#This Row],[Adj Close]]-Table8[[#This Row],[Forecast 6 Period ]])</f>
        <v>7.7460000000000306E-2</v>
      </c>
      <c r="O315" s="64">
        <f>Table8[[#This Row],[Erorr 2]]^2</f>
        <v>6.0000516000000472E-3</v>
      </c>
      <c r="P315" s="64">
        <f>ABS(Table8[[#This Row],[Erorr 2]])</f>
        <v>7.7460000000000306E-2</v>
      </c>
      <c r="Q315" s="8">
        <f>Table8[[#This Row],[Abs Erorr 4]]/Table8[[#This Row],[Adj Close]]</f>
        <v>2.7411706419421155E-2</v>
      </c>
    </row>
    <row r="316" spans="6:17" x14ac:dyDescent="0.3">
      <c r="F316" s="108">
        <v>43922</v>
      </c>
      <c r="G316" s="109">
        <v>2.7073</v>
      </c>
      <c r="H316" s="64">
        <f t="shared" si="8"/>
        <v>2.7875199999999998</v>
      </c>
      <c r="I316" s="64">
        <f>(Table8[[#This Row],[Adj Close]]-Table8[[#This Row],[Forecast 3 Period]])</f>
        <v>-8.0219999999999736E-2</v>
      </c>
      <c r="J316" s="64">
        <f>Table8[[#This Row],[Erorr ]]^2</f>
        <v>6.4352483999999578E-3</v>
      </c>
      <c r="K316" s="64">
        <f>ABS(Table8[[#This Row],[Erorr ]])</f>
        <v>8.0219999999999736E-2</v>
      </c>
      <c r="L316" s="8">
        <f>Table8[[#This Row],[Abs Erorr ]]/Table8[[#This Row],[Adj Close]]</f>
        <v>2.9630997672958199E-2</v>
      </c>
      <c r="M316" s="68">
        <f t="shared" si="9"/>
        <v>2.79209</v>
      </c>
      <c r="N316" s="64">
        <f>(Table8[[#This Row],[Adj Close]]-Table8[[#This Row],[Forecast 6 Period ]])</f>
        <v>-8.4789999999999921E-2</v>
      </c>
      <c r="O316" s="64">
        <f>Table8[[#This Row],[Erorr 2]]^2</f>
        <v>7.1893440999999869E-3</v>
      </c>
      <c r="P316" s="64">
        <f>ABS(Table8[[#This Row],[Erorr 2]])</f>
        <v>8.4789999999999921E-2</v>
      </c>
      <c r="Q316" s="8">
        <f>Table8[[#This Row],[Abs Erorr 4]]/Table8[[#This Row],[Adj Close]]</f>
        <v>3.1319026336202094E-2</v>
      </c>
    </row>
    <row r="317" spans="6:17" x14ac:dyDescent="0.3">
      <c r="F317" s="108">
        <v>43923</v>
      </c>
      <c r="G317" s="109">
        <v>2.7711000000000001</v>
      </c>
      <c r="H317" s="64">
        <f t="shared" si="8"/>
        <v>2.7647200000000001</v>
      </c>
      <c r="I317" s="64">
        <f>(Table8[[#This Row],[Adj Close]]-Table8[[#This Row],[Forecast 3 Period]])</f>
        <v>6.3800000000000523E-3</v>
      </c>
      <c r="J317" s="64">
        <f>Table8[[#This Row],[Erorr ]]^2</f>
        <v>4.0704400000000667E-5</v>
      </c>
      <c r="K317" s="64">
        <f>ABS(Table8[[#This Row],[Erorr ]])</f>
        <v>6.3800000000000523E-3</v>
      </c>
      <c r="L317" s="8">
        <f>Table8[[#This Row],[Abs Erorr ]]/Table8[[#This Row],[Adj Close]]</f>
        <v>2.3023348128902066E-3</v>
      </c>
      <c r="M317" s="68">
        <f t="shared" si="9"/>
        <v>2.77841</v>
      </c>
      <c r="N317" s="64">
        <f>(Table8[[#This Row],[Adj Close]]-Table8[[#This Row],[Forecast 6 Period ]])</f>
        <v>-7.3099999999999277E-3</v>
      </c>
      <c r="O317" s="64">
        <f>Table8[[#This Row],[Erorr 2]]^2</f>
        <v>5.3436099999998944E-5</v>
      </c>
      <c r="P317" s="64">
        <f>ABS(Table8[[#This Row],[Erorr 2]])</f>
        <v>7.3099999999999277E-3</v>
      </c>
      <c r="Q317" s="8">
        <f>Table8[[#This Row],[Abs Erorr 4]]/Table8[[#This Row],[Adj Close]]</f>
        <v>2.637941611634343E-3</v>
      </c>
    </row>
    <row r="318" spans="6:17" x14ac:dyDescent="0.3">
      <c r="F318" s="108">
        <v>43924</v>
      </c>
      <c r="G318" s="109">
        <v>2.7073</v>
      </c>
      <c r="H318" s="64">
        <f t="shared" si="8"/>
        <v>2.76837</v>
      </c>
      <c r="I318" s="64">
        <f>(Table8[[#This Row],[Adj Close]]-Table8[[#This Row],[Forecast 3 Period]])</f>
        <v>-6.1069999999999958E-2</v>
      </c>
      <c r="J318" s="64">
        <f>Table8[[#This Row],[Erorr ]]^2</f>
        <v>3.7295448999999947E-3</v>
      </c>
      <c r="K318" s="64">
        <f>ABS(Table8[[#This Row],[Erorr ]])</f>
        <v>6.1069999999999958E-2</v>
      </c>
      <c r="L318" s="8">
        <f>Table8[[#This Row],[Abs Erorr ]]/Table8[[#This Row],[Adj Close]]</f>
        <v>2.2557529642078807E-2</v>
      </c>
      <c r="M318" s="68">
        <f t="shared" si="9"/>
        <v>2.7784</v>
      </c>
      <c r="N318" s="64">
        <f>(Table8[[#This Row],[Adj Close]]-Table8[[#This Row],[Forecast 6 Period ]])</f>
        <v>-7.1099999999999941E-2</v>
      </c>
      <c r="O318" s="64">
        <f>Table8[[#This Row],[Erorr 2]]^2</f>
        <v>5.0552099999999914E-3</v>
      </c>
      <c r="P318" s="64">
        <f>ABS(Table8[[#This Row],[Erorr 2]])</f>
        <v>7.1099999999999941E-2</v>
      </c>
      <c r="Q318" s="8">
        <f>Table8[[#This Row],[Abs Erorr 4]]/Table8[[#This Row],[Adj Close]]</f>
        <v>2.6262327780445439E-2</v>
      </c>
    </row>
    <row r="319" spans="6:17" x14ac:dyDescent="0.3">
      <c r="F319" s="108">
        <v>43927</v>
      </c>
      <c r="G319" s="109">
        <v>2.8805000000000001</v>
      </c>
      <c r="H319" s="64">
        <f t="shared" si="8"/>
        <v>2.7264400000000002</v>
      </c>
      <c r="I319" s="64">
        <f>(Table8[[#This Row],[Adj Close]]-Table8[[#This Row],[Forecast 3 Period]])</f>
        <v>0.15405999999999986</v>
      </c>
      <c r="J319" s="64">
        <f>Table8[[#This Row],[Erorr ]]^2</f>
        <v>2.3734483599999957E-2</v>
      </c>
      <c r="K319" s="64">
        <f>ABS(Table8[[#This Row],[Erorr ]])</f>
        <v>0.15405999999999986</v>
      </c>
      <c r="L319" s="8">
        <f>Table8[[#This Row],[Abs Erorr ]]/Table8[[#This Row],[Adj Close]]</f>
        <v>5.3483770178788359E-2</v>
      </c>
      <c r="M319" s="68">
        <f t="shared" si="9"/>
        <v>2.7547000000000001</v>
      </c>
      <c r="N319" s="64">
        <f>(Table8[[#This Row],[Adj Close]]-Table8[[#This Row],[Forecast 6 Period ]])</f>
        <v>0.12579999999999991</v>
      </c>
      <c r="O319" s="64">
        <f>Table8[[#This Row],[Erorr 2]]^2</f>
        <v>1.5825639999999978E-2</v>
      </c>
      <c r="P319" s="64">
        <f>ABS(Table8[[#This Row],[Erorr 2]])</f>
        <v>0.12579999999999991</v>
      </c>
      <c r="Q319" s="8">
        <f>Table8[[#This Row],[Abs Erorr 4]]/Table8[[#This Row],[Adj Close]]</f>
        <v>4.3672973442110713E-2</v>
      </c>
    </row>
    <row r="320" spans="6:17" x14ac:dyDescent="0.3">
      <c r="F320" s="108">
        <v>43928</v>
      </c>
      <c r="G320" s="109">
        <v>2.8805000000000001</v>
      </c>
      <c r="H320" s="64">
        <f t="shared" si="8"/>
        <v>2.7957200000000002</v>
      </c>
      <c r="I320" s="64">
        <f>(Table8[[#This Row],[Adj Close]]-Table8[[#This Row],[Forecast 3 Period]])</f>
        <v>8.4779999999999855E-2</v>
      </c>
      <c r="J320" s="64">
        <f>Table8[[#This Row],[Erorr ]]^2</f>
        <v>7.1876483999999755E-3</v>
      </c>
      <c r="K320" s="64">
        <f>ABS(Table8[[#This Row],[Erorr ]])</f>
        <v>8.4779999999999855E-2</v>
      </c>
      <c r="L320" s="8">
        <f>Table8[[#This Row],[Abs Erorr ]]/Table8[[#This Row],[Adj Close]]</f>
        <v>2.9432390210032931E-2</v>
      </c>
      <c r="M320" s="68">
        <f t="shared" si="9"/>
        <v>2.7738399999999999</v>
      </c>
      <c r="N320" s="64">
        <f>(Table8[[#This Row],[Adj Close]]-Table8[[#This Row],[Forecast 6 Period ]])</f>
        <v>0.1066600000000002</v>
      </c>
      <c r="O320" s="64">
        <f>Table8[[#This Row],[Erorr 2]]^2</f>
        <v>1.1376355600000042E-2</v>
      </c>
      <c r="P320" s="64">
        <f>ABS(Table8[[#This Row],[Erorr 2]])</f>
        <v>0.1066600000000002</v>
      </c>
      <c r="Q320" s="8">
        <f>Table8[[#This Row],[Abs Erorr 4]]/Table8[[#This Row],[Adj Close]]</f>
        <v>3.7028293699010659E-2</v>
      </c>
    </row>
    <row r="321" spans="6:17" x14ac:dyDescent="0.3">
      <c r="F321" s="108">
        <v>43929</v>
      </c>
      <c r="G321" s="109">
        <v>2.9533999999999998</v>
      </c>
      <c r="H321" s="64">
        <f t="shared" si="8"/>
        <v>2.8285400000000003</v>
      </c>
      <c r="I321" s="64">
        <f>(Table8[[#This Row],[Adj Close]]-Table8[[#This Row],[Forecast 3 Period]])</f>
        <v>0.12485999999999953</v>
      </c>
      <c r="J321" s="64">
        <f>Table8[[#This Row],[Erorr ]]^2</f>
        <v>1.5590019599999881E-2</v>
      </c>
      <c r="K321" s="64">
        <f>ABS(Table8[[#This Row],[Erorr ]])</f>
        <v>0.12485999999999953</v>
      </c>
      <c r="L321" s="8">
        <f>Table8[[#This Row],[Abs Erorr ]]/Table8[[#This Row],[Adj Close]]</f>
        <v>4.2276698042933408E-2</v>
      </c>
      <c r="M321" s="68">
        <f t="shared" si="9"/>
        <v>2.8011900000000001</v>
      </c>
      <c r="N321" s="64">
        <f>(Table8[[#This Row],[Adj Close]]-Table8[[#This Row],[Forecast 6 Period ]])</f>
        <v>0.15220999999999973</v>
      </c>
      <c r="O321" s="64">
        <f>Table8[[#This Row],[Erorr 2]]^2</f>
        <v>2.3167884099999918E-2</v>
      </c>
      <c r="P321" s="64">
        <f>ABS(Table8[[#This Row],[Erorr 2]])</f>
        <v>0.15220999999999973</v>
      </c>
      <c r="Q321" s="8">
        <f>Table8[[#This Row],[Abs Erorr 4]]/Table8[[#This Row],[Adj Close]]</f>
        <v>5.1537211349630845E-2</v>
      </c>
    </row>
    <row r="322" spans="6:17" x14ac:dyDescent="0.3">
      <c r="F322" s="108">
        <v>43930</v>
      </c>
      <c r="G322" s="109">
        <v>2.9807999999999999</v>
      </c>
      <c r="H322" s="64">
        <f t="shared" si="8"/>
        <v>2.9096600000000001</v>
      </c>
      <c r="I322" s="64">
        <f>(Table8[[#This Row],[Adj Close]]-Table8[[#This Row],[Forecast 3 Period]])</f>
        <v>7.1139999999999759E-2</v>
      </c>
      <c r="J322" s="64">
        <f>Table8[[#This Row],[Erorr ]]^2</f>
        <v>5.0608995999999653E-3</v>
      </c>
      <c r="K322" s="64">
        <f>ABS(Table8[[#This Row],[Erorr ]])</f>
        <v>7.1139999999999759E-2</v>
      </c>
      <c r="L322" s="8">
        <f>Table8[[#This Row],[Abs Erorr ]]/Table8[[#This Row],[Adj Close]]</f>
        <v>2.3866076221148606E-2</v>
      </c>
      <c r="M322" s="68">
        <f t="shared" si="9"/>
        <v>2.8321800000000001</v>
      </c>
      <c r="N322" s="64">
        <f>(Table8[[#This Row],[Adj Close]]-Table8[[#This Row],[Forecast 6 Period ]])</f>
        <v>0.14861999999999975</v>
      </c>
      <c r="O322" s="64">
        <f>Table8[[#This Row],[Erorr 2]]^2</f>
        <v>2.2087904399999927E-2</v>
      </c>
      <c r="P322" s="64">
        <f>ABS(Table8[[#This Row],[Erorr 2]])</f>
        <v>0.14861999999999975</v>
      </c>
      <c r="Q322" s="8">
        <f>Table8[[#This Row],[Abs Erorr 4]]/Table8[[#This Row],[Adj Close]]</f>
        <v>4.9859098228663364E-2</v>
      </c>
    </row>
    <row r="323" spans="6:17" x14ac:dyDescent="0.3">
      <c r="F323" s="108">
        <v>43934</v>
      </c>
      <c r="G323" s="109">
        <v>2.9624999999999999</v>
      </c>
      <c r="H323" s="64">
        <f t="shared" si="8"/>
        <v>2.9424899999999998</v>
      </c>
      <c r="I323" s="64">
        <f>(Table8[[#This Row],[Adj Close]]-Table8[[#This Row],[Forecast 3 Period]])</f>
        <v>2.0010000000000083E-2</v>
      </c>
      <c r="J323" s="64">
        <f>Table8[[#This Row],[Erorr ]]^2</f>
        <v>4.0040010000000332E-4</v>
      </c>
      <c r="K323" s="64">
        <f>ABS(Table8[[#This Row],[Erorr ]])</f>
        <v>2.0010000000000083E-2</v>
      </c>
      <c r="L323" s="8">
        <f>Table8[[#This Row],[Abs Erorr ]]/Table8[[#This Row],[Adj Close]]</f>
        <v>6.7544303797468638E-3</v>
      </c>
      <c r="M323" s="68">
        <f t="shared" si="9"/>
        <v>2.8868800000000001</v>
      </c>
      <c r="N323" s="64">
        <f>(Table8[[#This Row],[Adj Close]]-Table8[[#This Row],[Forecast 6 Period ]])</f>
        <v>7.5619999999999798E-2</v>
      </c>
      <c r="O323" s="64">
        <f>Table8[[#This Row],[Erorr 2]]^2</f>
        <v>5.7183843999999697E-3</v>
      </c>
      <c r="P323" s="64">
        <f>ABS(Table8[[#This Row],[Erorr 2]])</f>
        <v>7.5619999999999798E-2</v>
      </c>
      <c r="Q323" s="8">
        <f>Table8[[#This Row],[Abs Erorr 4]]/Table8[[#This Row],[Adj Close]]</f>
        <v>2.5525738396624406E-2</v>
      </c>
    </row>
    <row r="324" spans="6:17" x14ac:dyDescent="0.3">
      <c r="F324" s="108">
        <v>43935</v>
      </c>
      <c r="G324" s="109">
        <v>3.0718999999999999</v>
      </c>
      <c r="H324" s="64">
        <f t="shared" si="8"/>
        <v>2.9652599999999998</v>
      </c>
      <c r="I324" s="64">
        <f>(Table8[[#This Row],[Adj Close]]-Table8[[#This Row],[Forecast 3 Period]])</f>
        <v>0.10664000000000007</v>
      </c>
      <c r="J324" s="64">
        <f>Table8[[#This Row],[Erorr ]]^2</f>
        <v>1.1372089600000015E-2</v>
      </c>
      <c r="K324" s="64">
        <f>ABS(Table8[[#This Row],[Erorr ]])</f>
        <v>0.10664000000000007</v>
      </c>
      <c r="L324" s="8">
        <f>Table8[[#This Row],[Abs Erorr ]]/Table8[[#This Row],[Adj Close]]</f>
        <v>3.4714671701552811E-2</v>
      </c>
      <c r="M324" s="68">
        <f t="shared" si="9"/>
        <v>2.9142199999999998</v>
      </c>
      <c r="N324" s="64">
        <f>(Table8[[#This Row],[Adj Close]]-Table8[[#This Row],[Forecast 6 Period ]])</f>
        <v>0.15768000000000004</v>
      </c>
      <c r="O324" s="64">
        <f>Table8[[#This Row],[Erorr 2]]^2</f>
        <v>2.4862982400000014E-2</v>
      </c>
      <c r="P324" s="64">
        <f>ABS(Table8[[#This Row],[Erorr 2]])</f>
        <v>0.15768000000000004</v>
      </c>
      <c r="Q324" s="8">
        <f>Table8[[#This Row],[Abs Erorr 4]]/Table8[[#This Row],[Adj Close]]</f>
        <v>5.1329795891793366E-2</v>
      </c>
    </row>
    <row r="325" spans="6:17" x14ac:dyDescent="0.3">
      <c r="F325" s="108">
        <v>43936</v>
      </c>
      <c r="G325" s="109">
        <v>2.9443000000000001</v>
      </c>
      <c r="H325" s="64">
        <f t="shared" si="8"/>
        <v>3.0117500000000001</v>
      </c>
      <c r="I325" s="64">
        <f>(Table8[[#This Row],[Adj Close]]-Table8[[#This Row],[Forecast 3 Period]])</f>
        <v>-6.745000000000001E-2</v>
      </c>
      <c r="J325" s="64">
        <f>Table8[[#This Row],[Erorr ]]^2</f>
        <v>4.549502500000001E-3</v>
      </c>
      <c r="K325" s="64">
        <f>ABS(Table8[[#This Row],[Erorr ]])</f>
        <v>6.745000000000001E-2</v>
      </c>
      <c r="L325" s="8">
        <f>Table8[[#This Row],[Abs Erorr ]]/Table8[[#This Row],[Adj Close]]</f>
        <v>2.2908670991407129E-2</v>
      </c>
      <c r="M325" s="68">
        <f t="shared" si="9"/>
        <v>2.9698200000000003</v>
      </c>
      <c r="N325" s="64">
        <f>(Table8[[#This Row],[Adj Close]]-Table8[[#This Row],[Forecast 6 Period ]])</f>
        <v>-2.5520000000000209E-2</v>
      </c>
      <c r="O325" s="64">
        <f>Table8[[#This Row],[Erorr 2]]^2</f>
        <v>6.5127040000001067E-4</v>
      </c>
      <c r="P325" s="64">
        <f>ABS(Table8[[#This Row],[Erorr 2]])</f>
        <v>2.5520000000000209E-2</v>
      </c>
      <c r="Q325" s="8">
        <f>Table8[[#This Row],[Abs Erorr 4]]/Table8[[#This Row],[Adj Close]]</f>
        <v>8.667595014095102E-3</v>
      </c>
    </row>
    <row r="326" spans="6:17" x14ac:dyDescent="0.3">
      <c r="F326" s="108">
        <v>43937</v>
      </c>
      <c r="G326" s="109">
        <v>3.1539999999999999</v>
      </c>
      <c r="H326" s="64">
        <f t="shared" ref="H326:H389" si="10">$A$10*G325+$A$11*G324+$A$12*G323</f>
        <v>2.9880399999999998</v>
      </c>
      <c r="I326" s="64">
        <f>(Table8[[#This Row],[Adj Close]]-Table8[[#This Row],[Forecast 3 Period]])</f>
        <v>0.16596000000000011</v>
      </c>
      <c r="J326" s="64">
        <f>Table8[[#This Row],[Erorr ]]^2</f>
        <v>2.7542721600000035E-2</v>
      </c>
      <c r="K326" s="64">
        <f>ABS(Table8[[#This Row],[Erorr ]])</f>
        <v>0.16596000000000011</v>
      </c>
      <c r="L326" s="8">
        <f>Table8[[#This Row],[Abs Erorr ]]/Table8[[#This Row],[Adj Close]]</f>
        <v>5.2618896639188367E-2</v>
      </c>
      <c r="M326" s="68">
        <f t="shared" si="9"/>
        <v>2.9752900000000002</v>
      </c>
      <c r="N326" s="64">
        <f>(Table8[[#This Row],[Adj Close]]-Table8[[#This Row],[Forecast 6 Period ]])</f>
        <v>0.1787099999999997</v>
      </c>
      <c r="O326" s="64">
        <f>Table8[[#This Row],[Erorr 2]]^2</f>
        <v>3.193726409999989E-2</v>
      </c>
      <c r="P326" s="64">
        <f>ABS(Table8[[#This Row],[Erorr 2]])</f>
        <v>0.1787099999999997</v>
      </c>
      <c r="Q326" s="8">
        <f>Table8[[#This Row],[Abs Erorr 4]]/Table8[[#This Row],[Adj Close]]</f>
        <v>5.6661382371591539E-2</v>
      </c>
    </row>
    <row r="327" spans="6:17" x14ac:dyDescent="0.3">
      <c r="F327" s="108">
        <v>43938</v>
      </c>
      <c r="G327" s="109">
        <v>3.1722000000000001</v>
      </c>
      <c r="H327" s="64">
        <f t="shared" si="10"/>
        <v>3.0664600000000002</v>
      </c>
      <c r="I327" s="64">
        <f>(Table8[[#This Row],[Adj Close]]-Table8[[#This Row],[Forecast 3 Period]])</f>
        <v>0.10573999999999995</v>
      </c>
      <c r="J327" s="64">
        <f>Table8[[#This Row],[Erorr ]]^2</f>
        <v>1.1180947599999989E-2</v>
      </c>
      <c r="K327" s="64">
        <f>ABS(Table8[[#This Row],[Erorr ]])</f>
        <v>0.10573999999999995</v>
      </c>
      <c r="L327" s="8">
        <f>Table8[[#This Row],[Abs Erorr ]]/Table8[[#This Row],[Adj Close]]</f>
        <v>3.3333333333333312E-2</v>
      </c>
      <c r="M327" s="68">
        <f t="shared" si="9"/>
        <v>3.0199600000000002</v>
      </c>
      <c r="N327" s="64">
        <f>(Table8[[#This Row],[Adj Close]]-Table8[[#This Row],[Forecast 6 Period ]])</f>
        <v>0.15223999999999993</v>
      </c>
      <c r="O327" s="64">
        <f>Table8[[#This Row],[Erorr 2]]^2</f>
        <v>2.3177017599999978E-2</v>
      </c>
      <c r="P327" s="64">
        <f>ABS(Table8[[#This Row],[Erorr 2]])</f>
        <v>0.15223999999999993</v>
      </c>
      <c r="Q327" s="8">
        <f>Table8[[#This Row],[Abs Erorr 4]]/Table8[[#This Row],[Adj Close]]</f>
        <v>4.7991929890927411E-2</v>
      </c>
    </row>
    <row r="328" spans="6:17" x14ac:dyDescent="0.3">
      <c r="F328" s="108">
        <v>43941</v>
      </c>
      <c r="G328" s="109">
        <v>3.1356999999999999</v>
      </c>
      <c r="H328" s="64">
        <f t="shared" si="10"/>
        <v>3.0983700000000005</v>
      </c>
      <c r="I328" s="64">
        <f>(Table8[[#This Row],[Adj Close]]-Table8[[#This Row],[Forecast 3 Period]])</f>
        <v>3.7329999999999419E-2</v>
      </c>
      <c r="J328" s="64">
        <f>Table8[[#This Row],[Erorr ]]^2</f>
        <v>1.3935288999999567E-3</v>
      </c>
      <c r="K328" s="64">
        <f>ABS(Table8[[#This Row],[Erorr ]])</f>
        <v>3.7329999999999419E-2</v>
      </c>
      <c r="L328" s="8">
        <f>Table8[[#This Row],[Abs Erorr ]]/Table8[[#This Row],[Adj Close]]</f>
        <v>1.1904837835251912E-2</v>
      </c>
      <c r="M328" s="68">
        <f t="shared" si="9"/>
        <v>3.0628100000000007</v>
      </c>
      <c r="N328" s="64">
        <f>(Table8[[#This Row],[Adj Close]]-Table8[[#This Row],[Forecast 6 Period ]])</f>
        <v>7.2889999999999233E-2</v>
      </c>
      <c r="O328" s="64">
        <f>Table8[[#This Row],[Erorr 2]]^2</f>
        <v>5.3129520999998878E-3</v>
      </c>
      <c r="P328" s="64">
        <f>ABS(Table8[[#This Row],[Erorr 2]])</f>
        <v>7.2889999999999233E-2</v>
      </c>
      <c r="Q328" s="8">
        <f>Table8[[#This Row],[Abs Erorr 4]]/Table8[[#This Row],[Adj Close]]</f>
        <v>2.3245208406416185E-2</v>
      </c>
    </row>
    <row r="329" spans="6:17" x14ac:dyDescent="0.3">
      <c r="F329" s="108">
        <v>43942</v>
      </c>
      <c r="G329" s="109">
        <v>3.0628000000000002</v>
      </c>
      <c r="H329" s="64">
        <f t="shared" si="10"/>
        <v>3.1521400000000002</v>
      </c>
      <c r="I329" s="64">
        <f>(Table8[[#This Row],[Adj Close]]-Table8[[#This Row],[Forecast 3 Period]])</f>
        <v>-8.9339999999999975E-2</v>
      </c>
      <c r="J329" s="64">
        <f>Table8[[#This Row],[Erorr ]]^2</f>
        <v>7.9816355999999949E-3</v>
      </c>
      <c r="K329" s="64">
        <f>ABS(Table8[[#This Row],[Erorr ]])</f>
        <v>8.9339999999999975E-2</v>
      </c>
      <c r="L329" s="8">
        <f>Table8[[#This Row],[Abs Erorr ]]/Table8[[#This Row],[Adj Close]]</f>
        <v>2.9169387488572538E-2</v>
      </c>
      <c r="M329" s="68">
        <f t="shared" ref="M329:M392" si="11">$B$10*G328+$B$11*G327+$B$12*G326+$B$13*G325+$B$14*G324+$B$15*G323</f>
        <v>3.0846800000000001</v>
      </c>
      <c r="N329" s="64">
        <f>(Table8[[#This Row],[Adj Close]]-Table8[[#This Row],[Forecast 6 Period ]])</f>
        <v>-2.18799999999999E-2</v>
      </c>
      <c r="O329" s="64">
        <f>Table8[[#This Row],[Erorr 2]]^2</f>
        <v>4.7873439999999561E-4</v>
      </c>
      <c r="P329" s="64">
        <f>ABS(Table8[[#This Row],[Erorr 2]])</f>
        <v>2.18799999999999E-2</v>
      </c>
      <c r="Q329" s="8">
        <f>Table8[[#This Row],[Abs Erorr 4]]/Table8[[#This Row],[Adj Close]]</f>
        <v>7.1437899960819836E-3</v>
      </c>
    </row>
    <row r="330" spans="6:17" x14ac:dyDescent="0.3">
      <c r="F330" s="108">
        <v>43943</v>
      </c>
      <c r="G330" s="109">
        <v>3.081</v>
      </c>
      <c r="H330" s="64">
        <f t="shared" si="10"/>
        <v>3.1174900000000001</v>
      </c>
      <c r="I330" s="64">
        <f>(Table8[[#This Row],[Adj Close]]-Table8[[#This Row],[Forecast 3 Period]])</f>
        <v>-3.6490000000000133E-2</v>
      </c>
      <c r="J330" s="64">
        <f>Table8[[#This Row],[Erorr ]]^2</f>
        <v>1.3315201000000097E-3</v>
      </c>
      <c r="K330" s="64">
        <f>ABS(Table8[[#This Row],[Erorr ]])</f>
        <v>3.6490000000000133E-2</v>
      </c>
      <c r="L330" s="8">
        <f>Table8[[#This Row],[Abs Erorr ]]/Table8[[#This Row],[Adj Close]]</f>
        <v>1.1843557286595304E-2</v>
      </c>
      <c r="M330" s="68">
        <f t="shared" si="11"/>
        <v>3.1065600000000004</v>
      </c>
      <c r="N330" s="64">
        <f>(Table8[[#This Row],[Adj Close]]-Table8[[#This Row],[Forecast 6 Period ]])</f>
        <v>-2.5560000000000471E-2</v>
      </c>
      <c r="O330" s="64">
        <f>Table8[[#This Row],[Erorr 2]]^2</f>
        <v>6.5331360000002404E-4</v>
      </c>
      <c r="P330" s="64">
        <f>ABS(Table8[[#This Row],[Erorr 2]])</f>
        <v>2.5560000000000471E-2</v>
      </c>
      <c r="Q330" s="8">
        <f>Table8[[#This Row],[Abs Erorr 4]]/Table8[[#This Row],[Adj Close]]</f>
        <v>8.2960077896788286E-3</v>
      </c>
    </row>
    <row r="331" spans="6:17" x14ac:dyDescent="0.3">
      <c r="F331" s="108">
        <v>43944</v>
      </c>
      <c r="G331" s="109">
        <v>3.0901999999999998</v>
      </c>
      <c r="H331" s="64">
        <f t="shared" si="10"/>
        <v>3.0919499999999998</v>
      </c>
      <c r="I331" s="64">
        <f>(Table8[[#This Row],[Adj Close]]-Table8[[#This Row],[Forecast 3 Period]])</f>
        <v>-1.7499999999999183E-3</v>
      </c>
      <c r="J331" s="64">
        <f>Table8[[#This Row],[Erorr ]]^2</f>
        <v>3.062499999999714E-6</v>
      </c>
      <c r="K331" s="64">
        <f>ABS(Table8[[#This Row],[Erorr ]])</f>
        <v>1.7499999999999183E-3</v>
      </c>
      <c r="L331" s="8">
        <f>Table8[[#This Row],[Abs Erorr ]]/Table8[[#This Row],[Adj Close]]</f>
        <v>5.6630638793602947E-4</v>
      </c>
      <c r="M331" s="68">
        <f t="shared" si="11"/>
        <v>3.1001700000000008</v>
      </c>
      <c r="N331" s="64">
        <f>(Table8[[#This Row],[Adj Close]]-Table8[[#This Row],[Forecast 6 Period ]])</f>
        <v>-9.9700000000009226E-3</v>
      </c>
      <c r="O331" s="64">
        <f>Table8[[#This Row],[Erorr 2]]^2</f>
        <v>9.940090000001839E-5</v>
      </c>
      <c r="P331" s="64">
        <f>ABS(Table8[[#This Row],[Erorr 2]])</f>
        <v>9.9700000000009226E-3</v>
      </c>
      <c r="Q331" s="8">
        <f>Table8[[#This Row],[Abs Erorr 4]]/Table8[[#This Row],[Adj Close]]</f>
        <v>3.2263283929845716E-3</v>
      </c>
    </row>
    <row r="332" spans="6:17" x14ac:dyDescent="0.3">
      <c r="F332" s="108">
        <v>43945</v>
      </c>
      <c r="G332" s="109">
        <v>3.0901999999999998</v>
      </c>
      <c r="H332" s="64">
        <f t="shared" si="10"/>
        <v>3.0792199999999998</v>
      </c>
      <c r="I332" s="64">
        <f>(Table8[[#This Row],[Adj Close]]-Table8[[#This Row],[Forecast 3 Period]])</f>
        <v>1.097999999999999E-2</v>
      </c>
      <c r="J332" s="64">
        <f>Table8[[#This Row],[Erorr ]]^2</f>
        <v>1.2056039999999978E-4</v>
      </c>
      <c r="K332" s="64">
        <f>ABS(Table8[[#This Row],[Erorr ]])</f>
        <v>1.097999999999999E-2</v>
      </c>
      <c r="L332" s="8">
        <f>Table8[[#This Row],[Abs Erorr ]]/Table8[[#This Row],[Adj Close]]</f>
        <v>3.5531680797359364E-3</v>
      </c>
      <c r="M332" s="68">
        <f t="shared" si="11"/>
        <v>3.1065600000000004</v>
      </c>
      <c r="N332" s="64">
        <f>(Table8[[#This Row],[Adj Close]]-Table8[[#This Row],[Forecast 6 Period ]])</f>
        <v>-1.6360000000000596E-2</v>
      </c>
      <c r="O332" s="64">
        <f>Table8[[#This Row],[Erorr 2]]^2</f>
        <v>2.6764960000001952E-4</v>
      </c>
      <c r="P332" s="64">
        <f>ABS(Table8[[#This Row],[Erorr 2]])</f>
        <v>1.6360000000000596E-2</v>
      </c>
      <c r="Q332" s="8">
        <f>Table8[[#This Row],[Abs Erorr 4]]/Table8[[#This Row],[Adj Close]]</f>
        <v>5.2941557180766928E-3</v>
      </c>
    </row>
    <row r="333" spans="6:17" x14ac:dyDescent="0.3">
      <c r="F333" s="108">
        <v>43948</v>
      </c>
      <c r="G333" s="109">
        <v>3.1539999999999999</v>
      </c>
      <c r="H333" s="64">
        <f t="shared" si="10"/>
        <v>3.08744</v>
      </c>
      <c r="I333" s="64">
        <f>(Table8[[#This Row],[Adj Close]]-Table8[[#This Row],[Forecast 3 Period]])</f>
        <v>6.6559999999999953E-2</v>
      </c>
      <c r="J333" s="64">
        <f>Table8[[#This Row],[Erorr ]]^2</f>
        <v>4.4302335999999937E-3</v>
      </c>
      <c r="K333" s="64">
        <f>ABS(Table8[[#This Row],[Erorr ]])</f>
        <v>6.6559999999999953E-2</v>
      </c>
      <c r="L333" s="8">
        <f>Table8[[#This Row],[Abs Erorr ]]/Table8[[#This Row],[Adj Close]]</f>
        <v>2.110336081166771E-2</v>
      </c>
      <c r="M333" s="68">
        <f t="shared" si="11"/>
        <v>3.0956299999999999</v>
      </c>
      <c r="N333" s="64">
        <f>(Table8[[#This Row],[Adj Close]]-Table8[[#This Row],[Forecast 6 Period ]])</f>
        <v>5.8370000000000033E-2</v>
      </c>
      <c r="O333" s="64">
        <f>Table8[[#This Row],[Erorr 2]]^2</f>
        <v>3.4070569000000037E-3</v>
      </c>
      <c r="P333" s="64">
        <f>ABS(Table8[[#This Row],[Erorr 2]])</f>
        <v>5.8370000000000033E-2</v>
      </c>
      <c r="Q333" s="8">
        <f>Table8[[#This Row],[Abs Erorr 4]]/Table8[[#This Row],[Adj Close]]</f>
        <v>1.8506658211794556E-2</v>
      </c>
    </row>
    <row r="334" spans="6:17" x14ac:dyDescent="0.3">
      <c r="F334" s="108">
        <v>43949</v>
      </c>
      <c r="G334" s="109">
        <v>3.1084000000000001</v>
      </c>
      <c r="H334" s="64">
        <f t="shared" si="10"/>
        <v>3.11572</v>
      </c>
      <c r="I334" s="64">
        <f>(Table8[[#This Row],[Adj Close]]-Table8[[#This Row],[Forecast 3 Period]])</f>
        <v>-7.3199999999999932E-3</v>
      </c>
      <c r="J334" s="64">
        <f>Table8[[#This Row],[Erorr ]]^2</f>
        <v>5.3582399999999902E-5</v>
      </c>
      <c r="K334" s="64">
        <f>ABS(Table8[[#This Row],[Erorr ]])</f>
        <v>7.3199999999999932E-3</v>
      </c>
      <c r="L334" s="8">
        <f>Table8[[#This Row],[Abs Erorr ]]/Table8[[#This Row],[Adj Close]]</f>
        <v>2.3549092780851865E-3</v>
      </c>
      <c r="M334" s="68">
        <f t="shared" si="11"/>
        <v>3.1029300000000002</v>
      </c>
      <c r="N334" s="64">
        <f>(Table8[[#This Row],[Adj Close]]-Table8[[#This Row],[Forecast 6 Period ]])</f>
        <v>5.4699999999998639E-3</v>
      </c>
      <c r="O334" s="64">
        <f>Table8[[#This Row],[Erorr 2]]^2</f>
        <v>2.9920899999998509E-5</v>
      </c>
      <c r="P334" s="64">
        <f>ABS(Table8[[#This Row],[Erorr 2]])</f>
        <v>5.4699999999998639E-3</v>
      </c>
      <c r="Q334" s="8">
        <f>Table8[[#This Row],[Abs Erorr 4]]/Table8[[#This Row],[Adj Close]]</f>
        <v>1.7597477802084236E-3</v>
      </c>
    </row>
    <row r="335" spans="6:17" x14ac:dyDescent="0.3">
      <c r="F335" s="108">
        <v>43950</v>
      </c>
      <c r="G335" s="109">
        <v>3.1995</v>
      </c>
      <c r="H335" s="64">
        <f t="shared" si="10"/>
        <v>3.1166200000000002</v>
      </c>
      <c r="I335" s="64">
        <f>(Table8[[#This Row],[Adj Close]]-Table8[[#This Row],[Forecast 3 Period]])</f>
        <v>8.2879999999999843E-2</v>
      </c>
      <c r="J335" s="64">
        <f>Table8[[#This Row],[Erorr ]]^2</f>
        <v>6.8690943999999742E-3</v>
      </c>
      <c r="K335" s="64">
        <f>ABS(Table8[[#This Row],[Erorr ]])</f>
        <v>8.2879999999999843E-2</v>
      </c>
      <c r="L335" s="8">
        <f>Table8[[#This Row],[Abs Erorr ]]/Table8[[#This Row],[Adj Close]]</f>
        <v>2.5904047507422985E-2</v>
      </c>
      <c r="M335" s="68">
        <f t="shared" si="11"/>
        <v>3.1029400000000003</v>
      </c>
      <c r="N335" s="64">
        <f>(Table8[[#This Row],[Adj Close]]-Table8[[#This Row],[Forecast 6 Period ]])</f>
        <v>9.6559999999999757E-2</v>
      </c>
      <c r="O335" s="64">
        <f>Table8[[#This Row],[Erorr 2]]^2</f>
        <v>9.3238335999999526E-3</v>
      </c>
      <c r="P335" s="64">
        <f>ABS(Table8[[#This Row],[Erorr 2]])</f>
        <v>9.6559999999999757E-2</v>
      </c>
      <c r="Q335" s="8">
        <f>Table8[[#This Row],[Abs Erorr 4]]/Table8[[#This Row],[Adj Close]]</f>
        <v>3.0179715580559388E-2</v>
      </c>
    </row>
    <row r="336" spans="6:17" x14ac:dyDescent="0.3">
      <c r="F336" s="108">
        <v>43951</v>
      </c>
      <c r="G336" s="109">
        <v>3.2633999999999999</v>
      </c>
      <c r="H336" s="64">
        <f t="shared" si="10"/>
        <v>3.1585200000000002</v>
      </c>
      <c r="I336" s="64">
        <f>(Table8[[#This Row],[Adj Close]]-Table8[[#This Row],[Forecast 3 Period]])</f>
        <v>0.10487999999999964</v>
      </c>
      <c r="J336" s="64">
        <f>Table8[[#This Row],[Erorr ]]^2</f>
        <v>1.0999814399999924E-2</v>
      </c>
      <c r="K336" s="64">
        <f>ABS(Table8[[#This Row],[Erorr ]])</f>
        <v>0.10487999999999964</v>
      </c>
      <c r="L336" s="8">
        <f>Table8[[#This Row],[Abs Erorr ]]/Table8[[#This Row],[Adj Close]]</f>
        <v>3.213826070968917E-2</v>
      </c>
      <c r="M336" s="68">
        <f t="shared" si="11"/>
        <v>3.1275399999999998</v>
      </c>
      <c r="N336" s="64">
        <f>(Table8[[#This Row],[Adj Close]]-Table8[[#This Row],[Forecast 6 Period ]])</f>
        <v>0.13586000000000009</v>
      </c>
      <c r="O336" s="64">
        <f>Table8[[#This Row],[Erorr 2]]^2</f>
        <v>1.8457939600000025E-2</v>
      </c>
      <c r="P336" s="64">
        <f>ABS(Table8[[#This Row],[Erorr 2]])</f>
        <v>0.13586000000000009</v>
      </c>
      <c r="Q336" s="8">
        <f>Table8[[#This Row],[Abs Erorr 4]]/Table8[[#This Row],[Adj Close]]</f>
        <v>4.1631427345713089E-2</v>
      </c>
    </row>
    <row r="337" spans="6:17" x14ac:dyDescent="0.3">
      <c r="F337" s="108">
        <v>43952</v>
      </c>
      <c r="G337" s="109">
        <v>3.2816000000000001</v>
      </c>
      <c r="H337" s="64">
        <f t="shared" si="10"/>
        <v>3.19773</v>
      </c>
      <c r="I337" s="64">
        <f>(Table8[[#This Row],[Adj Close]]-Table8[[#This Row],[Forecast 3 Period]])</f>
        <v>8.3870000000000111E-2</v>
      </c>
      <c r="J337" s="64">
        <f>Table8[[#This Row],[Erorr ]]^2</f>
        <v>7.0341769000000186E-3</v>
      </c>
      <c r="K337" s="64">
        <f>ABS(Table8[[#This Row],[Erorr ]])</f>
        <v>8.3870000000000111E-2</v>
      </c>
      <c r="L337" s="8">
        <f>Table8[[#This Row],[Abs Erorr ]]/Table8[[#This Row],[Adj Close]]</f>
        <v>2.5557654802535381E-2</v>
      </c>
      <c r="M337" s="68">
        <f t="shared" si="11"/>
        <v>3.1631</v>
      </c>
      <c r="N337" s="64">
        <f>(Table8[[#This Row],[Adj Close]]-Table8[[#This Row],[Forecast 6 Period ]])</f>
        <v>0.11850000000000005</v>
      </c>
      <c r="O337" s="64">
        <f>Table8[[#This Row],[Erorr 2]]^2</f>
        <v>1.4042250000000011E-2</v>
      </c>
      <c r="P337" s="64">
        <f>ABS(Table8[[#This Row],[Erorr 2]])</f>
        <v>0.11850000000000005</v>
      </c>
      <c r="Q337" s="8">
        <f>Table8[[#This Row],[Abs Erorr 4]]/Table8[[#This Row],[Adj Close]]</f>
        <v>3.6110433934666029E-2</v>
      </c>
    </row>
    <row r="338" spans="6:17" x14ac:dyDescent="0.3">
      <c r="F338" s="108">
        <v>43955</v>
      </c>
      <c r="G338" s="109">
        <v>3.2360000000000002</v>
      </c>
      <c r="H338" s="64">
        <f t="shared" si="10"/>
        <v>3.2515099999999997</v>
      </c>
      <c r="I338" s="64">
        <f>(Table8[[#This Row],[Adj Close]]-Table8[[#This Row],[Forecast 3 Period]])</f>
        <v>-1.5509999999999469E-2</v>
      </c>
      <c r="J338" s="64">
        <f>Table8[[#This Row],[Erorr ]]^2</f>
        <v>2.4056009999998351E-4</v>
      </c>
      <c r="K338" s="64">
        <f>ABS(Table8[[#This Row],[Erorr ]])</f>
        <v>1.5509999999999469E-2</v>
      </c>
      <c r="L338" s="8">
        <f>Table8[[#This Row],[Abs Erorr ]]/Table8[[#This Row],[Adj Close]]</f>
        <v>4.7929542645239395E-3</v>
      </c>
      <c r="M338" s="68">
        <f t="shared" si="11"/>
        <v>3.1949999999999998</v>
      </c>
      <c r="N338" s="64">
        <f>(Table8[[#This Row],[Adj Close]]-Table8[[#This Row],[Forecast 6 Period ]])</f>
        <v>4.1000000000000369E-2</v>
      </c>
      <c r="O338" s="64">
        <f>Table8[[#This Row],[Erorr 2]]^2</f>
        <v>1.6810000000000303E-3</v>
      </c>
      <c r="P338" s="64">
        <f>ABS(Table8[[#This Row],[Erorr 2]])</f>
        <v>4.1000000000000369E-2</v>
      </c>
      <c r="Q338" s="8">
        <f>Table8[[#This Row],[Abs Erorr 4]]/Table8[[#This Row],[Adj Close]]</f>
        <v>1.266996291718182E-2</v>
      </c>
    </row>
    <row r="339" spans="6:17" x14ac:dyDescent="0.3">
      <c r="F339" s="108">
        <v>43956</v>
      </c>
      <c r="G339" s="109">
        <v>3.1539999999999999</v>
      </c>
      <c r="H339" s="64">
        <f t="shared" si="10"/>
        <v>3.2578999999999998</v>
      </c>
      <c r="I339" s="64">
        <f>(Table8[[#This Row],[Adj Close]]-Table8[[#This Row],[Forecast 3 Period]])</f>
        <v>-0.10389999999999988</v>
      </c>
      <c r="J339" s="64">
        <f>Table8[[#This Row],[Erorr ]]^2</f>
        <v>1.0795209999999975E-2</v>
      </c>
      <c r="K339" s="64">
        <f>ABS(Table8[[#This Row],[Erorr ]])</f>
        <v>0.10389999999999988</v>
      </c>
      <c r="L339" s="8">
        <f>Table8[[#This Row],[Abs Erorr ]]/Table8[[#This Row],[Adj Close]]</f>
        <v>3.2942295497780556E-2</v>
      </c>
      <c r="M339" s="68">
        <f t="shared" si="11"/>
        <v>3.2223400000000004</v>
      </c>
      <c r="N339" s="64">
        <f>(Table8[[#This Row],[Adj Close]]-Table8[[#This Row],[Forecast 6 Period ]])</f>
        <v>-6.8340000000000511E-2</v>
      </c>
      <c r="O339" s="64">
        <f>Table8[[#This Row],[Erorr 2]]^2</f>
        <v>4.6703556000000698E-3</v>
      </c>
      <c r="P339" s="64">
        <f>ABS(Table8[[#This Row],[Erorr 2]])</f>
        <v>6.8340000000000511E-2</v>
      </c>
      <c r="Q339" s="8">
        <f>Table8[[#This Row],[Abs Erorr 4]]/Table8[[#This Row],[Adj Close]]</f>
        <v>2.1667723525681838E-2</v>
      </c>
    </row>
    <row r="340" spans="6:17" x14ac:dyDescent="0.3">
      <c r="F340" s="108">
        <v>43957</v>
      </c>
      <c r="G340" s="109">
        <v>3.1539999999999999</v>
      </c>
      <c r="H340" s="64">
        <f t="shared" si="10"/>
        <v>3.2168800000000002</v>
      </c>
      <c r="I340" s="64">
        <f>(Table8[[#This Row],[Adj Close]]-Table8[[#This Row],[Forecast 3 Period]])</f>
        <v>-6.2880000000000269E-2</v>
      </c>
      <c r="J340" s="64">
        <f>Table8[[#This Row],[Erorr ]]^2</f>
        <v>3.9538944000000334E-3</v>
      </c>
      <c r="K340" s="64">
        <f>ABS(Table8[[#This Row],[Erorr ]])</f>
        <v>6.2880000000000269E-2</v>
      </c>
      <c r="L340" s="8">
        <f>Table8[[#This Row],[Abs Erorr ]]/Table8[[#This Row],[Adj Close]]</f>
        <v>1.9936588459099642E-2</v>
      </c>
      <c r="M340" s="68">
        <f t="shared" si="11"/>
        <v>3.2177899999999999</v>
      </c>
      <c r="N340" s="64">
        <f>(Table8[[#This Row],[Adj Close]]-Table8[[#This Row],[Forecast 6 Period ]])</f>
        <v>-6.3790000000000013E-2</v>
      </c>
      <c r="O340" s="64">
        <f>Table8[[#This Row],[Erorr 2]]^2</f>
        <v>4.0691641000000014E-3</v>
      </c>
      <c r="P340" s="64">
        <f>ABS(Table8[[#This Row],[Erorr 2]])</f>
        <v>6.3790000000000013E-2</v>
      </c>
      <c r="Q340" s="8">
        <f>Table8[[#This Row],[Abs Erorr 4]]/Table8[[#This Row],[Adj Close]]</f>
        <v>2.022511097019658E-2</v>
      </c>
    </row>
    <row r="341" spans="6:17" x14ac:dyDescent="0.3">
      <c r="F341" s="108">
        <v>43958</v>
      </c>
      <c r="G341" s="109">
        <v>3.2360000000000002</v>
      </c>
      <c r="H341" s="64">
        <f t="shared" si="10"/>
        <v>3.1785999999999999</v>
      </c>
      <c r="I341" s="64">
        <f>(Table8[[#This Row],[Adj Close]]-Table8[[#This Row],[Forecast 3 Period]])</f>
        <v>5.740000000000034E-2</v>
      </c>
      <c r="J341" s="64">
        <f>Table8[[#This Row],[Erorr ]]^2</f>
        <v>3.2947600000000389E-3</v>
      </c>
      <c r="K341" s="64">
        <f>ABS(Table8[[#This Row],[Erorr ]])</f>
        <v>5.740000000000034E-2</v>
      </c>
      <c r="L341" s="8">
        <f>Table8[[#This Row],[Abs Erorr ]]/Table8[[#This Row],[Adj Close]]</f>
        <v>1.7737948084054492E-2</v>
      </c>
      <c r="M341" s="68">
        <f t="shared" si="11"/>
        <v>3.2114100000000003</v>
      </c>
      <c r="N341" s="64">
        <f>(Table8[[#This Row],[Adj Close]]-Table8[[#This Row],[Forecast 6 Period ]])</f>
        <v>2.458999999999989E-2</v>
      </c>
      <c r="O341" s="64">
        <f>Table8[[#This Row],[Erorr 2]]^2</f>
        <v>6.0466809999999455E-4</v>
      </c>
      <c r="P341" s="64">
        <f>ABS(Table8[[#This Row],[Erorr 2]])</f>
        <v>2.458999999999989E-2</v>
      </c>
      <c r="Q341" s="8">
        <f>Table8[[#This Row],[Abs Erorr 4]]/Table8[[#This Row],[Adj Close]]</f>
        <v>7.5988875154511396E-3</v>
      </c>
    </row>
    <row r="342" spans="6:17" x14ac:dyDescent="0.3">
      <c r="F342" s="108">
        <v>43959</v>
      </c>
      <c r="G342" s="109">
        <v>3.2633999999999999</v>
      </c>
      <c r="H342" s="64">
        <f t="shared" si="10"/>
        <v>3.1867999999999999</v>
      </c>
      <c r="I342" s="64">
        <f>(Table8[[#This Row],[Adj Close]]-Table8[[#This Row],[Forecast 3 Period]])</f>
        <v>7.6600000000000001E-2</v>
      </c>
      <c r="J342" s="64">
        <f>Table8[[#This Row],[Erorr ]]^2</f>
        <v>5.86756E-3</v>
      </c>
      <c r="K342" s="64">
        <f>ABS(Table8[[#This Row],[Erorr ]])</f>
        <v>7.6600000000000001E-2</v>
      </c>
      <c r="L342" s="8">
        <f>Table8[[#This Row],[Abs Erorr ]]/Table8[[#This Row],[Adj Close]]</f>
        <v>2.3472452043880616E-2</v>
      </c>
      <c r="M342" s="68">
        <f t="shared" si="11"/>
        <v>3.2105000000000001</v>
      </c>
      <c r="N342" s="64">
        <f>(Table8[[#This Row],[Adj Close]]-Table8[[#This Row],[Forecast 6 Period ]])</f>
        <v>5.2899999999999725E-2</v>
      </c>
      <c r="O342" s="64">
        <f>Table8[[#This Row],[Erorr 2]]^2</f>
        <v>2.7984099999999708E-3</v>
      </c>
      <c r="P342" s="64">
        <f>ABS(Table8[[#This Row],[Erorr 2]])</f>
        <v>5.2899999999999725E-2</v>
      </c>
      <c r="Q342" s="8">
        <f>Table8[[#This Row],[Abs Erorr 4]]/Table8[[#This Row],[Adj Close]]</f>
        <v>1.6210087638658985E-2</v>
      </c>
    </row>
    <row r="343" spans="6:17" x14ac:dyDescent="0.3">
      <c r="F343" s="108">
        <v>43962</v>
      </c>
      <c r="G343" s="109">
        <v>3.2542</v>
      </c>
      <c r="H343" s="64">
        <f t="shared" si="10"/>
        <v>3.2223600000000001</v>
      </c>
      <c r="I343" s="64">
        <f>(Table8[[#This Row],[Adj Close]]-Table8[[#This Row],[Forecast 3 Period]])</f>
        <v>3.1839999999999868E-2</v>
      </c>
      <c r="J343" s="64">
        <f>Table8[[#This Row],[Erorr ]]^2</f>
        <v>1.0137855999999917E-3</v>
      </c>
      <c r="K343" s="64">
        <f>ABS(Table8[[#This Row],[Erorr ]])</f>
        <v>3.1839999999999868E-2</v>
      </c>
      <c r="L343" s="8">
        <f>Table8[[#This Row],[Abs Erorr ]]/Table8[[#This Row],[Adj Close]]</f>
        <v>9.7842787781942924E-3</v>
      </c>
      <c r="M343" s="68">
        <f t="shared" si="11"/>
        <v>3.2132400000000003</v>
      </c>
      <c r="N343" s="64">
        <f>(Table8[[#This Row],[Adj Close]]-Table8[[#This Row],[Forecast 6 Period ]])</f>
        <v>4.0959999999999663E-2</v>
      </c>
      <c r="O343" s="64">
        <f>Table8[[#This Row],[Erorr 2]]^2</f>
        <v>1.6777215999999725E-3</v>
      </c>
      <c r="P343" s="64">
        <f>ABS(Table8[[#This Row],[Erorr 2]])</f>
        <v>4.0959999999999663E-2</v>
      </c>
      <c r="Q343" s="8">
        <f>Table8[[#This Row],[Abs Erorr 4]]/Table8[[#This Row],[Adj Close]]</f>
        <v>1.2586810890541351E-2</v>
      </c>
    </row>
    <row r="344" spans="6:17" x14ac:dyDescent="0.3">
      <c r="F344" s="108">
        <v>43963</v>
      </c>
      <c r="G344" s="109">
        <v>3.2542</v>
      </c>
      <c r="H344" s="64">
        <f t="shared" si="10"/>
        <v>3.2515000000000001</v>
      </c>
      <c r="I344" s="64">
        <f>(Table8[[#This Row],[Adj Close]]-Table8[[#This Row],[Forecast 3 Period]])</f>
        <v>2.6999999999999247E-3</v>
      </c>
      <c r="J344" s="64">
        <f>Table8[[#This Row],[Erorr ]]^2</f>
        <v>7.2899999999995931E-6</v>
      </c>
      <c r="K344" s="64">
        <f>ABS(Table8[[#This Row],[Erorr ]])</f>
        <v>2.6999999999999247E-3</v>
      </c>
      <c r="L344" s="8">
        <f>Table8[[#This Row],[Abs Erorr ]]/Table8[[#This Row],[Adj Close]]</f>
        <v>8.2969700694484813E-4</v>
      </c>
      <c r="M344" s="68">
        <f t="shared" si="11"/>
        <v>3.22052</v>
      </c>
      <c r="N344" s="64">
        <f>(Table8[[#This Row],[Adj Close]]-Table8[[#This Row],[Forecast 6 Period ]])</f>
        <v>3.3679999999999932E-2</v>
      </c>
      <c r="O344" s="64">
        <f>Table8[[#This Row],[Erorr 2]]^2</f>
        <v>1.1343423999999954E-3</v>
      </c>
      <c r="P344" s="64">
        <f>ABS(Table8[[#This Row],[Erorr 2]])</f>
        <v>3.3679999999999932E-2</v>
      </c>
      <c r="Q344" s="8">
        <f>Table8[[#This Row],[Abs Erorr 4]]/Table8[[#This Row],[Adj Close]]</f>
        <v>1.0349701923667855E-2</v>
      </c>
    </row>
    <row r="345" spans="6:17" x14ac:dyDescent="0.3">
      <c r="F345" s="108">
        <v>43964</v>
      </c>
      <c r="G345" s="109">
        <v>3.1356999999999999</v>
      </c>
      <c r="H345" s="64">
        <f t="shared" si="10"/>
        <v>3.2569599999999999</v>
      </c>
      <c r="I345" s="64">
        <f>(Table8[[#This Row],[Adj Close]]-Table8[[#This Row],[Forecast 3 Period]])</f>
        <v>-0.12125999999999992</v>
      </c>
      <c r="J345" s="64">
        <f>Table8[[#This Row],[Erorr ]]^2</f>
        <v>1.4703987599999982E-2</v>
      </c>
      <c r="K345" s="64">
        <f>ABS(Table8[[#This Row],[Erorr ]])</f>
        <v>0.12125999999999992</v>
      </c>
      <c r="L345" s="8">
        <f>Table8[[#This Row],[Abs Erorr ]]/Table8[[#This Row],[Adj Close]]</f>
        <v>3.8670791210893875E-2</v>
      </c>
      <c r="M345" s="68">
        <f t="shared" si="11"/>
        <v>3.2323600000000003</v>
      </c>
      <c r="N345" s="64">
        <f>(Table8[[#This Row],[Adj Close]]-Table8[[#This Row],[Forecast 6 Period ]])</f>
        <v>-9.6660000000000412E-2</v>
      </c>
      <c r="O345" s="64">
        <f>Table8[[#This Row],[Erorr 2]]^2</f>
        <v>9.3431556000000797E-3</v>
      </c>
      <c r="P345" s="64">
        <f>ABS(Table8[[#This Row],[Erorr 2]])</f>
        <v>9.6660000000000412E-2</v>
      </c>
      <c r="Q345" s="8">
        <f>Table8[[#This Row],[Abs Erorr 4]]/Table8[[#This Row],[Adj Close]]</f>
        <v>3.0825652964250539E-2</v>
      </c>
    </row>
    <row r="346" spans="6:17" x14ac:dyDescent="0.3">
      <c r="F346" s="108">
        <v>43965</v>
      </c>
      <c r="G346" s="109">
        <v>3.1175000000000002</v>
      </c>
      <c r="H346" s="64">
        <f t="shared" si="10"/>
        <v>3.2067999999999999</v>
      </c>
      <c r="I346" s="64">
        <f>(Table8[[#This Row],[Adj Close]]-Table8[[#This Row],[Forecast 3 Period]])</f>
        <v>-8.9299999999999713E-2</v>
      </c>
      <c r="J346" s="64">
        <f>Table8[[#This Row],[Erorr ]]^2</f>
        <v>7.9744899999999487E-3</v>
      </c>
      <c r="K346" s="64">
        <f>ABS(Table8[[#This Row],[Erorr ]])</f>
        <v>8.9299999999999713E-2</v>
      </c>
      <c r="L346" s="8">
        <f>Table8[[#This Row],[Abs Erorr ]]/Table8[[#This Row],[Adj Close]]</f>
        <v>2.8644747393744896E-2</v>
      </c>
      <c r="M346" s="68">
        <f t="shared" si="11"/>
        <v>3.2204999999999999</v>
      </c>
      <c r="N346" s="64">
        <f>(Table8[[#This Row],[Adj Close]]-Table8[[#This Row],[Forecast 6 Period ]])</f>
        <v>-0.10299999999999976</v>
      </c>
      <c r="O346" s="64">
        <f>Table8[[#This Row],[Erorr 2]]^2</f>
        <v>1.060899999999995E-2</v>
      </c>
      <c r="P346" s="64">
        <f>ABS(Table8[[#This Row],[Erorr 2]])</f>
        <v>0.10299999999999976</v>
      </c>
      <c r="Q346" s="8">
        <f>Table8[[#This Row],[Abs Erorr 4]]/Table8[[#This Row],[Adj Close]]</f>
        <v>3.3039294306335128E-2</v>
      </c>
    </row>
    <row r="347" spans="6:17" x14ac:dyDescent="0.3">
      <c r="F347" s="108">
        <v>43966</v>
      </c>
      <c r="G347" s="109">
        <v>3.1448999999999998</v>
      </c>
      <c r="H347" s="64">
        <f t="shared" si="10"/>
        <v>3.1639699999999999</v>
      </c>
      <c r="I347" s="64">
        <f>(Table8[[#This Row],[Adj Close]]-Table8[[#This Row],[Forecast 3 Period]])</f>
        <v>-1.9070000000000142E-2</v>
      </c>
      <c r="J347" s="64">
        <f>Table8[[#This Row],[Erorr ]]^2</f>
        <v>3.6366490000000544E-4</v>
      </c>
      <c r="K347" s="64">
        <f>ABS(Table8[[#This Row],[Erorr ]])</f>
        <v>1.9070000000000142E-2</v>
      </c>
      <c r="L347" s="8">
        <f>Table8[[#This Row],[Abs Erorr ]]/Table8[[#This Row],[Adj Close]]</f>
        <v>6.0637858119495514E-3</v>
      </c>
      <c r="M347" s="68">
        <f t="shared" si="11"/>
        <v>3.2022600000000003</v>
      </c>
      <c r="N347" s="64">
        <f>(Table8[[#This Row],[Adj Close]]-Table8[[#This Row],[Forecast 6 Period ]])</f>
        <v>-5.7360000000000522E-2</v>
      </c>
      <c r="O347" s="64">
        <f>Table8[[#This Row],[Erorr 2]]^2</f>
        <v>3.29016960000006E-3</v>
      </c>
      <c r="P347" s="64">
        <f>ABS(Table8[[#This Row],[Erorr 2]])</f>
        <v>5.7360000000000522E-2</v>
      </c>
      <c r="Q347" s="8">
        <f>Table8[[#This Row],[Abs Erorr 4]]/Table8[[#This Row],[Adj Close]]</f>
        <v>1.8239053706000357E-2</v>
      </c>
    </row>
    <row r="348" spans="6:17" x14ac:dyDescent="0.3">
      <c r="F348" s="108">
        <v>43969</v>
      </c>
      <c r="G348" s="109">
        <v>3.3271999999999999</v>
      </c>
      <c r="H348" s="64">
        <f t="shared" si="10"/>
        <v>3.1339199999999998</v>
      </c>
      <c r="I348" s="64">
        <f>(Table8[[#This Row],[Adj Close]]-Table8[[#This Row],[Forecast 3 Period]])</f>
        <v>0.19328000000000012</v>
      </c>
      <c r="J348" s="64">
        <f>Table8[[#This Row],[Erorr ]]^2</f>
        <v>3.7357158400000048E-2</v>
      </c>
      <c r="K348" s="64">
        <f>ABS(Table8[[#This Row],[Erorr ]])</f>
        <v>0.19328000000000012</v>
      </c>
      <c r="L348" s="8">
        <f>Table8[[#This Row],[Abs Erorr ]]/Table8[[#This Row],[Adj Close]]</f>
        <v>5.8090887232507854E-2</v>
      </c>
      <c r="M348" s="68">
        <f t="shared" si="11"/>
        <v>3.18222</v>
      </c>
      <c r="N348" s="64">
        <f>(Table8[[#This Row],[Adj Close]]-Table8[[#This Row],[Forecast 6 Period ]])</f>
        <v>0.14497999999999989</v>
      </c>
      <c r="O348" s="64">
        <f>Table8[[#This Row],[Erorr 2]]^2</f>
        <v>2.1019200399999965E-2</v>
      </c>
      <c r="P348" s="64">
        <f>ABS(Table8[[#This Row],[Erorr 2]])</f>
        <v>0.14497999999999989</v>
      </c>
      <c r="Q348" s="8">
        <f>Table8[[#This Row],[Abs Erorr 4]]/Table8[[#This Row],[Adj Close]]</f>
        <v>4.3574176484731872E-2</v>
      </c>
    </row>
    <row r="349" spans="6:17" x14ac:dyDescent="0.3">
      <c r="F349" s="108">
        <v>43970</v>
      </c>
      <c r="G349" s="109">
        <v>3.3635999999999999</v>
      </c>
      <c r="H349" s="64">
        <f t="shared" si="10"/>
        <v>3.2096</v>
      </c>
      <c r="I349" s="64">
        <f>(Table8[[#This Row],[Adj Close]]-Table8[[#This Row],[Forecast 3 Period]])</f>
        <v>0.15399999999999991</v>
      </c>
      <c r="J349" s="64">
        <f>Table8[[#This Row],[Erorr ]]^2</f>
        <v>2.3715999999999973E-2</v>
      </c>
      <c r="K349" s="64">
        <f>ABS(Table8[[#This Row],[Erorr ]])</f>
        <v>0.15399999999999991</v>
      </c>
      <c r="L349" s="8">
        <f>Table8[[#This Row],[Abs Erorr ]]/Table8[[#This Row],[Adj Close]]</f>
        <v>4.5784278748959427E-2</v>
      </c>
      <c r="M349" s="68">
        <f t="shared" si="11"/>
        <v>3.1959000000000009</v>
      </c>
      <c r="N349" s="64">
        <f>(Table8[[#This Row],[Adj Close]]-Table8[[#This Row],[Forecast 6 Period ]])</f>
        <v>0.16769999999999907</v>
      </c>
      <c r="O349" s="64">
        <f>Table8[[#This Row],[Erorr 2]]^2</f>
        <v>2.812328999999969E-2</v>
      </c>
      <c r="P349" s="64">
        <f>ABS(Table8[[#This Row],[Erorr 2]])</f>
        <v>0.16769999999999907</v>
      </c>
      <c r="Q349" s="8">
        <f>Table8[[#This Row],[Abs Erorr 4]]/Table8[[#This Row],[Adj Close]]</f>
        <v>4.985729575454842E-2</v>
      </c>
    </row>
    <row r="350" spans="6:17" x14ac:dyDescent="0.3">
      <c r="F350" s="108">
        <v>43971</v>
      </c>
      <c r="G350" s="109">
        <v>3.4821</v>
      </c>
      <c r="H350" s="64">
        <f t="shared" si="10"/>
        <v>3.2870699999999999</v>
      </c>
      <c r="I350" s="64">
        <f>(Table8[[#This Row],[Adj Close]]-Table8[[#This Row],[Forecast 3 Period]])</f>
        <v>0.19503000000000004</v>
      </c>
      <c r="J350" s="64">
        <f>Table8[[#This Row],[Erorr ]]^2</f>
        <v>3.8036700900000012E-2</v>
      </c>
      <c r="K350" s="64">
        <f>ABS(Table8[[#This Row],[Erorr ]])</f>
        <v>0.19503000000000004</v>
      </c>
      <c r="L350" s="8">
        <f>Table8[[#This Row],[Abs Erorr ]]/Table8[[#This Row],[Adj Close]]</f>
        <v>5.6009304729904376E-2</v>
      </c>
      <c r="M350" s="68">
        <f t="shared" si="11"/>
        <v>3.2296300000000002</v>
      </c>
      <c r="N350" s="64">
        <f>(Table8[[#This Row],[Adj Close]]-Table8[[#This Row],[Forecast 6 Period ]])</f>
        <v>0.25246999999999975</v>
      </c>
      <c r="O350" s="64">
        <f>Table8[[#This Row],[Erorr 2]]^2</f>
        <v>6.3741100899999875E-2</v>
      </c>
      <c r="P350" s="64">
        <f>ABS(Table8[[#This Row],[Erorr 2]])</f>
        <v>0.25246999999999975</v>
      </c>
      <c r="Q350" s="8">
        <f>Table8[[#This Row],[Abs Erorr 4]]/Table8[[#This Row],[Adj Close]]</f>
        <v>7.2505097498635804E-2</v>
      </c>
    </row>
    <row r="351" spans="6:17" x14ac:dyDescent="0.3">
      <c r="F351" s="108">
        <v>43972</v>
      </c>
      <c r="G351" s="109">
        <v>3.4365000000000001</v>
      </c>
      <c r="H351" s="64">
        <f t="shared" si="10"/>
        <v>3.40008</v>
      </c>
      <c r="I351" s="64">
        <f>(Table8[[#This Row],[Adj Close]]-Table8[[#This Row],[Forecast 3 Period]])</f>
        <v>3.6420000000000119E-2</v>
      </c>
      <c r="J351" s="64">
        <f>Table8[[#This Row],[Erorr ]]^2</f>
        <v>1.3264164000000086E-3</v>
      </c>
      <c r="K351" s="64">
        <f>ABS(Table8[[#This Row],[Erorr ]])</f>
        <v>3.6420000000000119E-2</v>
      </c>
      <c r="L351" s="8">
        <f>Table8[[#This Row],[Abs Erorr ]]/Table8[[#This Row],[Adj Close]]</f>
        <v>1.0597992143168956E-2</v>
      </c>
      <c r="M351" s="68">
        <f t="shared" si="11"/>
        <v>3.2888799999999998</v>
      </c>
      <c r="N351" s="64">
        <f>(Table8[[#This Row],[Adj Close]]-Table8[[#This Row],[Forecast 6 Period ]])</f>
        <v>0.14762000000000031</v>
      </c>
      <c r="O351" s="64">
        <f>Table8[[#This Row],[Erorr 2]]^2</f>
        <v>2.1791664400000091E-2</v>
      </c>
      <c r="P351" s="64">
        <f>ABS(Table8[[#This Row],[Erorr 2]])</f>
        <v>0.14762000000000031</v>
      </c>
      <c r="Q351" s="8">
        <f>Table8[[#This Row],[Abs Erorr 4]]/Table8[[#This Row],[Adj Close]]</f>
        <v>4.295649643532673E-2</v>
      </c>
    </row>
    <row r="352" spans="6:17" x14ac:dyDescent="0.3">
      <c r="F352" s="108">
        <v>43973</v>
      </c>
      <c r="G352" s="109">
        <v>3.5095000000000001</v>
      </c>
      <c r="H352" s="64">
        <f t="shared" si="10"/>
        <v>3.4283099999999997</v>
      </c>
      <c r="I352" s="64">
        <f>(Table8[[#This Row],[Adj Close]]-Table8[[#This Row],[Forecast 3 Period]])</f>
        <v>8.1190000000000317E-2</v>
      </c>
      <c r="J352" s="64">
        <f>Table8[[#This Row],[Erorr ]]^2</f>
        <v>6.591816100000052E-3</v>
      </c>
      <c r="K352" s="64">
        <f>ABS(Table8[[#This Row],[Erorr ]])</f>
        <v>8.1190000000000317E-2</v>
      </c>
      <c r="L352" s="8">
        <f>Table8[[#This Row],[Abs Erorr ]]/Table8[[#This Row],[Adj Close]]</f>
        <v>2.3134349622453431E-2</v>
      </c>
      <c r="M352" s="68">
        <f t="shared" si="11"/>
        <v>3.3481200000000007</v>
      </c>
      <c r="N352" s="64">
        <f>(Table8[[#This Row],[Adj Close]]-Table8[[#This Row],[Forecast 6 Period ]])</f>
        <v>0.16137999999999941</v>
      </c>
      <c r="O352" s="64">
        <f>Table8[[#This Row],[Erorr 2]]^2</f>
        <v>2.604350439999981E-2</v>
      </c>
      <c r="P352" s="64">
        <f>ABS(Table8[[#This Row],[Erorr 2]])</f>
        <v>0.16137999999999941</v>
      </c>
      <c r="Q352" s="8">
        <f>Table8[[#This Row],[Abs Erorr 4]]/Table8[[#This Row],[Adj Close]]</f>
        <v>4.5983758370138031E-2</v>
      </c>
    </row>
    <row r="353" spans="6:17" x14ac:dyDescent="0.3">
      <c r="F353" s="108">
        <v>43977</v>
      </c>
      <c r="G353" s="109">
        <v>3.5095000000000001</v>
      </c>
      <c r="H353" s="64">
        <f t="shared" si="10"/>
        <v>3.4793799999999999</v>
      </c>
      <c r="I353" s="64">
        <f>(Table8[[#This Row],[Adj Close]]-Table8[[#This Row],[Forecast 3 Period]])</f>
        <v>3.0120000000000147E-2</v>
      </c>
      <c r="J353" s="64">
        <f>Table8[[#This Row],[Erorr ]]^2</f>
        <v>9.0721440000000886E-4</v>
      </c>
      <c r="K353" s="64">
        <f>ABS(Table8[[#This Row],[Erorr ]])</f>
        <v>3.0120000000000147E-2</v>
      </c>
      <c r="L353" s="8">
        <f>Table8[[#This Row],[Abs Erorr ]]/Table8[[#This Row],[Adj Close]]</f>
        <v>8.582419148026826E-3</v>
      </c>
      <c r="M353" s="68">
        <f t="shared" si="11"/>
        <v>3.4055500000000007</v>
      </c>
      <c r="N353" s="64">
        <f>(Table8[[#This Row],[Adj Close]]-Table8[[#This Row],[Forecast 6 Period ]])</f>
        <v>0.10394999999999932</v>
      </c>
      <c r="O353" s="64">
        <f>Table8[[#This Row],[Erorr 2]]^2</f>
        <v>1.0805602499999858E-2</v>
      </c>
      <c r="P353" s="64">
        <f>ABS(Table8[[#This Row],[Erorr 2]])</f>
        <v>0.10394999999999932</v>
      </c>
      <c r="Q353" s="8">
        <f>Table8[[#This Row],[Abs Erorr 4]]/Table8[[#This Row],[Adj Close]]</f>
        <v>2.9619603932183877E-2</v>
      </c>
    </row>
    <row r="354" spans="6:17" x14ac:dyDescent="0.3">
      <c r="F354" s="108">
        <v>43978</v>
      </c>
      <c r="G354" s="109">
        <v>3.5642</v>
      </c>
      <c r="H354" s="64">
        <f t="shared" si="10"/>
        <v>3.4876000000000005</v>
      </c>
      <c r="I354" s="64">
        <f>(Table8[[#This Row],[Adj Close]]-Table8[[#This Row],[Forecast 3 Period]])</f>
        <v>7.6599999999999557E-2</v>
      </c>
      <c r="J354" s="64">
        <f>Table8[[#This Row],[Erorr ]]^2</f>
        <v>5.8675599999999323E-3</v>
      </c>
      <c r="K354" s="64">
        <f>ABS(Table8[[#This Row],[Erorr ]])</f>
        <v>7.6599999999999557E-2</v>
      </c>
      <c r="L354" s="8">
        <f>Table8[[#This Row],[Abs Erorr ]]/Table8[[#This Row],[Adj Close]]</f>
        <v>2.1491498793558036E-2</v>
      </c>
      <c r="M354" s="68">
        <f t="shared" si="11"/>
        <v>3.4565999999999999</v>
      </c>
      <c r="N354" s="64">
        <f>(Table8[[#This Row],[Adj Close]]-Table8[[#This Row],[Forecast 6 Period ]])</f>
        <v>0.10760000000000014</v>
      </c>
      <c r="O354" s="64">
        <f>Table8[[#This Row],[Erorr 2]]^2</f>
        <v>1.1577760000000031E-2</v>
      </c>
      <c r="P354" s="64">
        <f>ABS(Table8[[#This Row],[Erorr 2]])</f>
        <v>0.10760000000000014</v>
      </c>
      <c r="Q354" s="8">
        <f>Table8[[#This Row],[Abs Erorr 4]]/Table8[[#This Row],[Adj Close]]</f>
        <v>3.01891027439538E-2</v>
      </c>
    </row>
    <row r="355" spans="6:17" x14ac:dyDescent="0.3">
      <c r="F355" s="108">
        <v>43979</v>
      </c>
      <c r="G355" s="109">
        <v>3.5733000000000001</v>
      </c>
      <c r="H355" s="64">
        <f t="shared" si="10"/>
        <v>3.5313800000000004</v>
      </c>
      <c r="I355" s="64">
        <f>(Table8[[#This Row],[Adj Close]]-Table8[[#This Row],[Forecast 3 Period]])</f>
        <v>4.1919999999999735E-2</v>
      </c>
      <c r="J355" s="64">
        <f>Table8[[#This Row],[Erorr ]]^2</f>
        <v>1.7572863999999778E-3</v>
      </c>
      <c r="K355" s="64">
        <f>ABS(Table8[[#This Row],[Erorr ]])</f>
        <v>4.1919999999999735E-2</v>
      </c>
      <c r="L355" s="8">
        <f>Table8[[#This Row],[Abs Erorr ]]/Table8[[#This Row],[Adj Close]]</f>
        <v>1.1731452718775287E-2</v>
      </c>
      <c r="M355" s="68">
        <f t="shared" si="11"/>
        <v>3.4885100000000002</v>
      </c>
      <c r="N355" s="64">
        <f>(Table8[[#This Row],[Adj Close]]-Table8[[#This Row],[Forecast 6 Period ]])</f>
        <v>8.4789999999999921E-2</v>
      </c>
      <c r="O355" s="64">
        <f>Table8[[#This Row],[Erorr 2]]^2</f>
        <v>7.1893440999999869E-3</v>
      </c>
      <c r="P355" s="64">
        <f>ABS(Table8[[#This Row],[Erorr 2]])</f>
        <v>8.4789999999999921E-2</v>
      </c>
      <c r="Q355" s="8">
        <f>Table8[[#This Row],[Abs Erorr 4]]/Table8[[#This Row],[Adj Close]]</f>
        <v>2.3728766126549665E-2</v>
      </c>
    </row>
    <row r="356" spans="6:17" x14ac:dyDescent="0.3">
      <c r="F356" s="108">
        <v>43980</v>
      </c>
      <c r="G356" s="109">
        <v>3.6006</v>
      </c>
      <c r="H356" s="64">
        <f t="shared" si="10"/>
        <v>3.5514299999999999</v>
      </c>
      <c r="I356" s="64">
        <f>(Table8[[#This Row],[Adj Close]]-Table8[[#This Row],[Forecast 3 Period]])</f>
        <v>4.9170000000000158E-2</v>
      </c>
      <c r="J356" s="64">
        <f>Table8[[#This Row],[Erorr ]]^2</f>
        <v>2.4176889000000154E-3</v>
      </c>
      <c r="K356" s="64">
        <f>ABS(Table8[[#This Row],[Erorr ]])</f>
        <v>4.9170000000000158E-2</v>
      </c>
      <c r="L356" s="8">
        <f>Table8[[#This Row],[Abs Erorr ]]/Table8[[#This Row],[Adj Close]]</f>
        <v>1.3656057323779414E-2</v>
      </c>
      <c r="M356" s="68">
        <f t="shared" si="11"/>
        <v>3.5231600000000007</v>
      </c>
      <c r="N356" s="64">
        <f>(Table8[[#This Row],[Adj Close]]-Table8[[#This Row],[Forecast 6 Period ]])</f>
        <v>7.7439999999999287E-2</v>
      </c>
      <c r="O356" s="64">
        <f>Table8[[#This Row],[Erorr 2]]^2</f>
        <v>5.9969535999998894E-3</v>
      </c>
      <c r="P356" s="64">
        <f>ABS(Table8[[#This Row],[Erorr 2]])</f>
        <v>7.7439999999999287E-2</v>
      </c>
      <c r="Q356" s="8">
        <f>Table8[[#This Row],[Abs Erorr 4]]/Table8[[#This Row],[Adj Close]]</f>
        <v>2.150752652335702E-2</v>
      </c>
    </row>
    <row r="357" spans="6:17" x14ac:dyDescent="0.3">
      <c r="F357" s="108">
        <v>43983</v>
      </c>
      <c r="G357" s="109">
        <v>3.8285</v>
      </c>
      <c r="H357" s="64">
        <f t="shared" si="10"/>
        <v>3.5814900000000001</v>
      </c>
      <c r="I357" s="64">
        <f>(Table8[[#This Row],[Adj Close]]-Table8[[#This Row],[Forecast 3 Period]])</f>
        <v>0.24700999999999995</v>
      </c>
      <c r="J357" s="64">
        <f>Table8[[#This Row],[Erorr ]]^2</f>
        <v>6.1013940099999976E-2</v>
      </c>
      <c r="K357" s="64">
        <f>ABS(Table8[[#This Row],[Erorr ]])</f>
        <v>0.24700999999999995</v>
      </c>
      <c r="L357" s="8">
        <f>Table8[[#This Row],[Abs Erorr ]]/Table8[[#This Row],[Adj Close]]</f>
        <v>6.4518741021287698E-2</v>
      </c>
      <c r="M357" s="68">
        <f t="shared" si="11"/>
        <v>3.5441200000000004</v>
      </c>
      <c r="N357" s="64">
        <f>(Table8[[#This Row],[Adj Close]]-Table8[[#This Row],[Forecast 6 Period ]])</f>
        <v>0.28437999999999963</v>
      </c>
      <c r="O357" s="64">
        <f>Table8[[#This Row],[Erorr 2]]^2</f>
        <v>8.0871984399999791E-2</v>
      </c>
      <c r="P357" s="64">
        <f>ABS(Table8[[#This Row],[Erorr 2]])</f>
        <v>0.28437999999999963</v>
      </c>
      <c r="Q357" s="8">
        <f>Table8[[#This Row],[Abs Erorr 4]]/Table8[[#This Row],[Adj Close]]</f>
        <v>7.4279744025074992E-2</v>
      </c>
    </row>
    <row r="358" spans="6:17" x14ac:dyDescent="0.3">
      <c r="F358" s="108">
        <v>43984</v>
      </c>
      <c r="G358" s="109">
        <v>3.9287999999999998</v>
      </c>
      <c r="H358" s="64">
        <f t="shared" si="10"/>
        <v>3.68357</v>
      </c>
      <c r="I358" s="64">
        <f>(Table8[[#This Row],[Adj Close]]-Table8[[#This Row],[Forecast 3 Period]])</f>
        <v>0.24522999999999984</v>
      </c>
      <c r="J358" s="64">
        <f>Table8[[#This Row],[Erorr ]]^2</f>
        <v>6.0137752899999918E-2</v>
      </c>
      <c r="K358" s="64">
        <f>ABS(Table8[[#This Row],[Erorr ]])</f>
        <v>0.24522999999999984</v>
      </c>
      <c r="L358" s="8">
        <f>Table8[[#This Row],[Abs Erorr ]]/Table8[[#This Row],[Adj Close]]</f>
        <v>6.2418550193443251E-2</v>
      </c>
      <c r="M358" s="68">
        <f t="shared" si="11"/>
        <v>3.6152200000000003</v>
      </c>
      <c r="N358" s="64">
        <f>(Table8[[#This Row],[Adj Close]]-Table8[[#This Row],[Forecast 6 Period ]])</f>
        <v>0.31357999999999953</v>
      </c>
      <c r="O358" s="64">
        <f>Table8[[#This Row],[Erorr 2]]^2</f>
        <v>9.8332416399999706E-2</v>
      </c>
      <c r="P358" s="64">
        <f>ABS(Table8[[#This Row],[Erorr 2]])</f>
        <v>0.31357999999999953</v>
      </c>
      <c r="Q358" s="8">
        <f>Table8[[#This Row],[Abs Erorr 4]]/Table8[[#This Row],[Adj Close]]</f>
        <v>7.9815719812665331E-2</v>
      </c>
    </row>
    <row r="359" spans="6:17" x14ac:dyDescent="0.3">
      <c r="F359" s="108">
        <v>43985</v>
      </c>
      <c r="G359" s="109">
        <v>3.9834999999999998</v>
      </c>
      <c r="H359" s="64">
        <f t="shared" si="10"/>
        <v>3.8002499999999997</v>
      </c>
      <c r="I359" s="64">
        <f>(Table8[[#This Row],[Adj Close]]-Table8[[#This Row],[Forecast 3 Period]])</f>
        <v>0.18325000000000014</v>
      </c>
      <c r="J359" s="64">
        <f>Table8[[#This Row],[Erorr ]]^2</f>
        <v>3.358056250000005E-2</v>
      </c>
      <c r="K359" s="64">
        <f>ABS(Table8[[#This Row],[Erorr ]])</f>
        <v>0.18325000000000014</v>
      </c>
      <c r="L359" s="8">
        <f>Table8[[#This Row],[Abs Erorr ]]/Table8[[#This Row],[Adj Close]]</f>
        <v>4.6002259319693775E-2</v>
      </c>
      <c r="M359" s="68">
        <f t="shared" si="11"/>
        <v>3.6936100000000005</v>
      </c>
      <c r="N359" s="64">
        <f>(Table8[[#This Row],[Adj Close]]-Table8[[#This Row],[Forecast 6 Period ]])</f>
        <v>0.28988999999999931</v>
      </c>
      <c r="O359" s="64">
        <f>Table8[[#This Row],[Erorr 2]]^2</f>
        <v>8.4036212099999605E-2</v>
      </c>
      <c r="P359" s="64">
        <f>ABS(Table8[[#This Row],[Erorr 2]])</f>
        <v>0.28988999999999931</v>
      </c>
      <c r="Q359" s="8">
        <f>Table8[[#This Row],[Abs Erorr 4]]/Table8[[#This Row],[Adj Close]]</f>
        <v>7.2772687335257769E-2</v>
      </c>
    </row>
    <row r="360" spans="6:17" x14ac:dyDescent="0.3">
      <c r="F360" s="108">
        <v>43986</v>
      </c>
      <c r="G360" s="109">
        <v>3.9014000000000002</v>
      </c>
      <c r="H360" s="64">
        <f t="shared" si="10"/>
        <v>3.9205899999999998</v>
      </c>
      <c r="I360" s="64">
        <f>(Table8[[#This Row],[Adj Close]]-Table8[[#This Row],[Forecast 3 Period]])</f>
        <v>-1.9189999999999596E-2</v>
      </c>
      <c r="J360" s="64">
        <f>Table8[[#This Row],[Erorr ]]^2</f>
        <v>3.682560999999845E-4</v>
      </c>
      <c r="K360" s="64">
        <f>ABS(Table8[[#This Row],[Erorr ]])</f>
        <v>1.9189999999999596E-2</v>
      </c>
      <c r="L360" s="8">
        <f>Table8[[#This Row],[Abs Erorr ]]/Table8[[#This Row],[Adj Close]]</f>
        <v>4.9187471164196432E-3</v>
      </c>
      <c r="M360" s="68">
        <f t="shared" si="11"/>
        <v>3.7820300000000002</v>
      </c>
      <c r="N360" s="64">
        <f>(Table8[[#This Row],[Adj Close]]-Table8[[#This Row],[Forecast 6 Period ]])</f>
        <v>0.11936999999999998</v>
      </c>
      <c r="O360" s="64">
        <f>Table8[[#This Row],[Erorr 2]]^2</f>
        <v>1.4249196899999995E-2</v>
      </c>
      <c r="P360" s="64">
        <f>ABS(Table8[[#This Row],[Erorr 2]])</f>
        <v>0.11936999999999998</v>
      </c>
      <c r="Q360" s="8">
        <f>Table8[[#This Row],[Abs Erorr 4]]/Table8[[#This Row],[Adj Close]]</f>
        <v>3.0596708873737624E-2</v>
      </c>
    </row>
    <row r="361" spans="6:17" x14ac:dyDescent="0.3">
      <c r="F361" s="108">
        <v>43987</v>
      </c>
      <c r="G361" s="109">
        <v>4.0655000000000001</v>
      </c>
      <c r="H361" s="64">
        <f t="shared" si="10"/>
        <v>3.9342499999999996</v>
      </c>
      <c r="I361" s="64">
        <f>(Table8[[#This Row],[Adj Close]]-Table8[[#This Row],[Forecast 3 Period]])</f>
        <v>0.13125000000000053</v>
      </c>
      <c r="J361" s="64">
        <f>Table8[[#This Row],[Erorr ]]^2</f>
        <v>1.7226562500000139E-2</v>
      </c>
      <c r="K361" s="64">
        <f>ABS(Table8[[#This Row],[Erorr ]])</f>
        <v>0.13125000000000053</v>
      </c>
      <c r="L361" s="8">
        <f>Table8[[#This Row],[Abs Erorr ]]/Table8[[#This Row],[Adj Close]]</f>
        <v>3.2283851924732633E-2</v>
      </c>
      <c r="M361" s="68">
        <f t="shared" si="11"/>
        <v>3.8458300000000003</v>
      </c>
      <c r="N361" s="64">
        <f>(Table8[[#This Row],[Adj Close]]-Table8[[#This Row],[Forecast 6 Period ]])</f>
        <v>0.21966999999999981</v>
      </c>
      <c r="O361" s="64">
        <f>Table8[[#This Row],[Erorr 2]]^2</f>
        <v>4.8254908899999914E-2</v>
      </c>
      <c r="P361" s="64">
        <f>ABS(Table8[[#This Row],[Erorr 2]])</f>
        <v>0.21966999999999981</v>
      </c>
      <c r="Q361" s="8">
        <f>Table8[[#This Row],[Abs Erorr 4]]/Table8[[#This Row],[Adj Close]]</f>
        <v>5.4032714303283678E-2</v>
      </c>
    </row>
    <row r="362" spans="6:17" x14ac:dyDescent="0.3">
      <c r="F362" s="108">
        <v>43990</v>
      </c>
      <c r="G362" s="109">
        <v>4.1201999999999996</v>
      </c>
      <c r="H362" s="64">
        <f t="shared" si="10"/>
        <v>3.9916700000000001</v>
      </c>
      <c r="I362" s="64">
        <f>(Table8[[#This Row],[Adj Close]]-Table8[[#This Row],[Forecast 3 Period]])</f>
        <v>0.12852999999999959</v>
      </c>
      <c r="J362" s="64">
        <f>Table8[[#This Row],[Erorr ]]^2</f>
        <v>1.6519960899999894E-2</v>
      </c>
      <c r="K362" s="64">
        <f>ABS(Table8[[#This Row],[Erorr ]])</f>
        <v>0.12852999999999959</v>
      </c>
      <c r="L362" s="8">
        <f>Table8[[#This Row],[Abs Erorr ]]/Table8[[#This Row],[Adj Close]]</f>
        <v>3.119508761710587E-2</v>
      </c>
      <c r="M362" s="68">
        <f t="shared" si="11"/>
        <v>3.9187500000000002</v>
      </c>
      <c r="N362" s="64">
        <f>(Table8[[#This Row],[Adj Close]]-Table8[[#This Row],[Forecast 6 Period ]])</f>
        <v>0.20144999999999946</v>
      </c>
      <c r="O362" s="64">
        <f>Table8[[#This Row],[Erorr 2]]^2</f>
        <v>4.0582102499999786E-2</v>
      </c>
      <c r="P362" s="64">
        <f>ABS(Table8[[#This Row],[Erorr 2]])</f>
        <v>0.20144999999999946</v>
      </c>
      <c r="Q362" s="8">
        <f>Table8[[#This Row],[Abs Erorr 4]]/Table8[[#This Row],[Adj Close]]</f>
        <v>4.889325760885381E-2</v>
      </c>
    </row>
    <row r="363" spans="6:17" x14ac:dyDescent="0.3">
      <c r="F363" s="108">
        <v>43991</v>
      </c>
      <c r="G363" s="109">
        <v>4.0290999999999997</v>
      </c>
      <c r="H363" s="64">
        <f t="shared" si="10"/>
        <v>4.0381499999999999</v>
      </c>
      <c r="I363" s="64">
        <f>(Table8[[#This Row],[Adj Close]]-Table8[[#This Row],[Forecast 3 Period]])</f>
        <v>-9.0500000000002245E-3</v>
      </c>
      <c r="J363" s="64">
        <f>Table8[[#This Row],[Erorr ]]^2</f>
        <v>8.1902500000004063E-5</v>
      </c>
      <c r="K363" s="64">
        <f>ABS(Table8[[#This Row],[Erorr ]])</f>
        <v>9.0500000000002245E-3</v>
      </c>
      <c r="L363" s="8">
        <f>Table8[[#This Row],[Abs Erorr ]]/Table8[[#This Row],[Adj Close]]</f>
        <v>2.2461591918791356E-3</v>
      </c>
      <c r="M363" s="68">
        <f t="shared" si="11"/>
        <v>3.9898499999999997</v>
      </c>
      <c r="N363" s="64">
        <f>(Table8[[#This Row],[Adj Close]]-Table8[[#This Row],[Forecast 6 Period ]])</f>
        <v>3.9250000000000007E-2</v>
      </c>
      <c r="O363" s="64">
        <f>Table8[[#This Row],[Erorr 2]]^2</f>
        <v>1.5405625000000005E-3</v>
      </c>
      <c r="P363" s="64">
        <f>ABS(Table8[[#This Row],[Erorr 2]])</f>
        <v>3.9250000000000007E-2</v>
      </c>
      <c r="Q363" s="8">
        <f>Table8[[#This Row],[Abs Erorr 4]]/Table8[[#This Row],[Adj Close]]</f>
        <v>9.7416296443374479E-3</v>
      </c>
    </row>
    <row r="364" spans="6:17" x14ac:dyDescent="0.3">
      <c r="F364" s="108">
        <v>43992</v>
      </c>
      <c r="G364" s="109">
        <v>4.0564</v>
      </c>
      <c r="H364" s="64">
        <f t="shared" si="10"/>
        <v>4.0673499999999994</v>
      </c>
      <c r="I364" s="64">
        <f>(Table8[[#This Row],[Adj Close]]-Table8[[#This Row],[Forecast 3 Period]])</f>
        <v>-1.0949999999999349E-2</v>
      </c>
      <c r="J364" s="64">
        <f>Table8[[#This Row],[Erorr ]]^2</f>
        <v>1.1990249999998574E-4</v>
      </c>
      <c r="K364" s="64">
        <f>ABS(Table8[[#This Row],[Erorr ]])</f>
        <v>1.0949999999999349E-2</v>
      </c>
      <c r="L364" s="8">
        <f>Table8[[#This Row],[Abs Erorr ]]/Table8[[#This Row],[Adj Close]]</f>
        <v>2.6994379252537593E-3</v>
      </c>
      <c r="M364" s="68">
        <f t="shared" si="11"/>
        <v>4.0144699999999993</v>
      </c>
      <c r="N364" s="64">
        <f>(Table8[[#This Row],[Adj Close]]-Table8[[#This Row],[Forecast 6 Period ]])</f>
        <v>4.1930000000000689E-2</v>
      </c>
      <c r="O364" s="64">
        <f>Table8[[#This Row],[Erorr 2]]^2</f>
        <v>1.7581249000000578E-3</v>
      </c>
      <c r="P364" s="64">
        <f>ABS(Table8[[#This Row],[Erorr 2]])</f>
        <v>4.1930000000000689E-2</v>
      </c>
      <c r="Q364" s="8">
        <f>Table8[[#This Row],[Abs Erorr 4]]/Table8[[#This Row],[Adj Close]]</f>
        <v>1.0336751799625453E-2</v>
      </c>
    </row>
    <row r="365" spans="6:17" x14ac:dyDescent="0.3">
      <c r="F365" s="108">
        <v>43993</v>
      </c>
      <c r="G365" s="109">
        <v>3.7465000000000002</v>
      </c>
      <c r="H365" s="64">
        <f t="shared" si="10"/>
        <v>4.0673500000000002</v>
      </c>
      <c r="I365" s="64">
        <f>(Table8[[#This Row],[Adj Close]]-Table8[[#This Row],[Forecast 3 Period]])</f>
        <v>-0.32085000000000008</v>
      </c>
      <c r="J365" s="64">
        <f>Table8[[#This Row],[Erorr ]]^2</f>
        <v>0.10294472250000006</v>
      </c>
      <c r="K365" s="64">
        <f>ABS(Table8[[#This Row],[Erorr ]])</f>
        <v>0.32085000000000008</v>
      </c>
      <c r="L365" s="8">
        <f>Table8[[#This Row],[Abs Erorr ]]/Table8[[#This Row],[Adj Close]]</f>
        <v>8.563993060189512E-2</v>
      </c>
      <c r="M365" s="68">
        <f t="shared" si="11"/>
        <v>4.0427299999999997</v>
      </c>
      <c r="N365" s="64">
        <f>(Table8[[#This Row],[Adj Close]]-Table8[[#This Row],[Forecast 6 Period ]])</f>
        <v>-0.29622999999999955</v>
      </c>
      <c r="O365" s="64">
        <f>Table8[[#This Row],[Erorr 2]]^2</f>
        <v>8.7752212899999738E-2</v>
      </c>
      <c r="P365" s="64">
        <f>ABS(Table8[[#This Row],[Erorr 2]])</f>
        <v>0.29622999999999955</v>
      </c>
      <c r="Q365" s="8">
        <f>Table8[[#This Row],[Abs Erorr 4]]/Table8[[#This Row],[Adj Close]]</f>
        <v>7.9068463899639535E-2</v>
      </c>
    </row>
    <row r="366" spans="6:17" x14ac:dyDescent="0.3">
      <c r="F366" s="108">
        <v>43994</v>
      </c>
      <c r="G366" s="109">
        <v>3.8285</v>
      </c>
      <c r="H366" s="64">
        <f t="shared" si="10"/>
        <v>3.9242499999999998</v>
      </c>
      <c r="I366" s="64">
        <f>(Table8[[#This Row],[Adj Close]]-Table8[[#This Row],[Forecast 3 Period]])</f>
        <v>-9.574999999999978E-2</v>
      </c>
      <c r="J366" s="64">
        <f>Table8[[#This Row],[Erorr ]]^2</f>
        <v>9.1680624999999575E-3</v>
      </c>
      <c r="K366" s="64">
        <f>ABS(Table8[[#This Row],[Erorr ]])</f>
        <v>9.574999999999978E-2</v>
      </c>
      <c r="L366" s="8">
        <f>Table8[[#This Row],[Abs Erorr ]]/Table8[[#This Row],[Adj Close]]</f>
        <v>2.5009794958861114E-2</v>
      </c>
      <c r="M366" s="68">
        <f t="shared" si="11"/>
        <v>3.9871300000000005</v>
      </c>
      <c r="N366" s="64">
        <f>(Table8[[#This Row],[Adj Close]]-Table8[[#This Row],[Forecast 6 Period ]])</f>
        <v>-0.15863000000000049</v>
      </c>
      <c r="O366" s="64">
        <f>Table8[[#This Row],[Erorr 2]]^2</f>
        <v>2.5163476900000155E-2</v>
      </c>
      <c r="P366" s="64">
        <f>ABS(Table8[[#This Row],[Erorr 2]])</f>
        <v>0.15863000000000049</v>
      </c>
      <c r="Q366" s="8">
        <f>Table8[[#This Row],[Abs Erorr 4]]/Table8[[#This Row],[Adj Close]]</f>
        <v>4.1433981977275824E-2</v>
      </c>
    </row>
    <row r="367" spans="6:17" x14ac:dyDescent="0.3">
      <c r="F367" s="108">
        <v>43997</v>
      </c>
      <c r="G367" s="109">
        <v>3.9014000000000002</v>
      </c>
      <c r="H367" s="64">
        <f t="shared" si="10"/>
        <v>3.8722700000000003</v>
      </c>
      <c r="I367" s="64">
        <f>(Table8[[#This Row],[Adj Close]]-Table8[[#This Row],[Forecast 3 Period]])</f>
        <v>2.9129999999999878E-2</v>
      </c>
      <c r="J367" s="64">
        <f>Table8[[#This Row],[Erorr ]]^2</f>
        <v>8.4855689999999292E-4</v>
      </c>
      <c r="K367" s="64">
        <f>ABS(Table8[[#This Row],[Erorr ]])</f>
        <v>2.9129999999999878E-2</v>
      </c>
      <c r="L367" s="8">
        <f>Table8[[#This Row],[Abs Erorr ]]/Table8[[#This Row],[Adj Close]]</f>
        <v>7.4665504690623564E-3</v>
      </c>
      <c r="M367" s="68">
        <f t="shared" si="11"/>
        <v>3.9506700000000006</v>
      </c>
      <c r="N367" s="64">
        <f>(Table8[[#This Row],[Adj Close]]-Table8[[#This Row],[Forecast 6 Period ]])</f>
        <v>-4.9270000000000369E-2</v>
      </c>
      <c r="O367" s="64">
        <f>Table8[[#This Row],[Erorr 2]]^2</f>
        <v>2.4275329000000363E-3</v>
      </c>
      <c r="P367" s="64">
        <f>ABS(Table8[[#This Row],[Erorr 2]])</f>
        <v>4.9270000000000369E-2</v>
      </c>
      <c r="Q367" s="8">
        <f>Table8[[#This Row],[Abs Erorr 4]]/Table8[[#This Row],[Adj Close]]</f>
        <v>1.2628799917978255E-2</v>
      </c>
    </row>
    <row r="368" spans="6:17" x14ac:dyDescent="0.3">
      <c r="F368" s="108">
        <v>43998</v>
      </c>
      <c r="G368" s="109">
        <v>3.9561000000000002</v>
      </c>
      <c r="H368" s="64">
        <f t="shared" si="10"/>
        <v>3.8330599999999997</v>
      </c>
      <c r="I368" s="64">
        <f>(Table8[[#This Row],[Adj Close]]-Table8[[#This Row],[Forecast 3 Period]])</f>
        <v>0.12304000000000048</v>
      </c>
      <c r="J368" s="64">
        <f>Table8[[#This Row],[Erorr ]]^2</f>
        <v>1.5138841600000119E-2</v>
      </c>
      <c r="K368" s="64">
        <f>ABS(Table8[[#This Row],[Erorr ]])</f>
        <v>0.12304000000000048</v>
      </c>
      <c r="L368" s="8">
        <f>Table8[[#This Row],[Abs Erorr ]]/Table8[[#This Row],[Adj Close]]</f>
        <v>3.1101337175501245E-2</v>
      </c>
      <c r="M368" s="68">
        <f t="shared" si="11"/>
        <v>3.9214899999999999</v>
      </c>
      <c r="N368" s="64">
        <f>(Table8[[#This Row],[Adj Close]]-Table8[[#This Row],[Forecast 6 Period ]])</f>
        <v>3.4610000000000252E-2</v>
      </c>
      <c r="O368" s="64">
        <f>Table8[[#This Row],[Erorr 2]]^2</f>
        <v>1.1978521000000175E-3</v>
      </c>
      <c r="P368" s="64">
        <f>ABS(Table8[[#This Row],[Erorr 2]])</f>
        <v>3.4610000000000252E-2</v>
      </c>
      <c r="Q368" s="8">
        <f>Table8[[#This Row],[Abs Erorr 4]]/Table8[[#This Row],[Adj Close]]</f>
        <v>8.7485149515938044E-3</v>
      </c>
    </row>
    <row r="369" spans="6:17" x14ac:dyDescent="0.3">
      <c r="F369" s="108">
        <v>43999</v>
      </c>
      <c r="G369" s="109">
        <v>4.0198999999999998</v>
      </c>
      <c r="H369" s="64">
        <f t="shared" si="10"/>
        <v>3.9014100000000003</v>
      </c>
      <c r="I369" s="64">
        <f>(Table8[[#This Row],[Adj Close]]-Table8[[#This Row],[Forecast 3 Period]])</f>
        <v>0.11848999999999954</v>
      </c>
      <c r="J369" s="64">
        <f>Table8[[#This Row],[Erorr ]]^2</f>
        <v>1.4039880099999891E-2</v>
      </c>
      <c r="K369" s="64">
        <f>ABS(Table8[[#This Row],[Erorr ]])</f>
        <v>0.11848999999999954</v>
      </c>
      <c r="L369" s="8">
        <f>Table8[[#This Row],[Abs Erorr ]]/Table8[[#This Row],[Adj Close]]</f>
        <v>2.9475857608398107E-2</v>
      </c>
      <c r="M369" s="68">
        <f t="shared" si="11"/>
        <v>3.8950499999999999</v>
      </c>
      <c r="N369" s="64">
        <f>(Table8[[#This Row],[Adj Close]]-Table8[[#This Row],[Forecast 6 Period ]])</f>
        <v>0.12484999999999991</v>
      </c>
      <c r="O369" s="64">
        <f>Table8[[#This Row],[Erorr 2]]^2</f>
        <v>1.5587522499999977E-2</v>
      </c>
      <c r="P369" s="64">
        <f>ABS(Table8[[#This Row],[Erorr 2]])</f>
        <v>0.12484999999999991</v>
      </c>
      <c r="Q369" s="8">
        <f>Table8[[#This Row],[Abs Erorr 4]]/Table8[[#This Row],[Adj Close]]</f>
        <v>3.1057986517077519E-2</v>
      </c>
    </row>
    <row r="370" spans="6:17" x14ac:dyDescent="0.3">
      <c r="F370" s="108">
        <v>44000</v>
      </c>
      <c r="G370" s="109">
        <v>3.9834999999999998</v>
      </c>
      <c r="H370" s="64">
        <f t="shared" si="10"/>
        <v>3.9652099999999999</v>
      </c>
      <c r="I370" s="64">
        <f>(Table8[[#This Row],[Adj Close]]-Table8[[#This Row],[Forecast 3 Period]])</f>
        <v>1.8289999999999917E-2</v>
      </c>
      <c r="J370" s="64">
        <f>Table8[[#This Row],[Erorr ]]^2</f>
        <v>3.34524099999997E-4</v>
      </c>
      <c r="K370" s="64">
        <f>ABS(Table8[[#This Row],[Erorr ]])</f>
        <v>1.8289999999999917E-2</v>
      </c>
      <c r="L370" s="8">
        <f>Table8[[#This Row],[Abs Erorr ]]/Table8[[#This Row],[Adj Close]]</f>
        <v>4.5914396887159325E-3</v>
      </c>
      <c r="M370" s="68">
        <f t="shared" si="11"/>
        <v>3.9214700000000002</v>
      </c>
      <c r="N370" s="64">
        <f>(Table8[[#This Row],[Adj Close]]-Table8[[#This Row],[Forecast 6 Period ]])</f>
        <v>6.2029999999999585E-2</v>
      </c>
      <c r="O370" s="64">
        <f>Table8[[#This Row],[Erorr 2]]^2</f>
        <v>3.8477208999999485E-3</v>
      </c>
      <c r="P370" s="64">
        <f>ABS(Table8[[#This Row],[Erorr 2]])</f>
        <v>6.2029999999999585E-2</v>
      </c>
      <c r="Q370" s="8">
        <f>Table8[[#This Row],[Abs Erorr 4]]/Table8[[#This Row],[Adj Close]]</f>
        <v>1.5571733400276035E-2</v>
      </c>
    </row>
    <row r="371" spans="6:17" x14ac:dyDescent="0.3">
      <c r="F371" s="108">
        <v>44001</v>
      </c>
      <c r="G371" s="109">
        <v>3.9470000000000001</v>
      </c>
      <c r="H371" s="64">
        <f t="shared" si="10"/>
        <v>3.9861999999999997</v>
      </c>
      <c r="I371" s="64">
        <f>(Table8[[#This Row],[Adj Close]]-Table8[[#This Row],[Forecast 3 Period]])</f>
        <v>-3.919999999999968E-2</v>
      </c>
      <c r="J371" s="64">
        <f>Table8[[#This Row],[Erorr ]]^2</f>
        <v>1.5366399999999748E-3</v>
      </c>
      <c r="K371" s="64">
        <f>ABS(Table8[[#This Row],[Erorr ]])</f>
        <v>3.919999999999968E-2</v>
      </c>
      <c r="L371" s="8">
        <f>Table8[[#This Row],[Abs Erorr ]]/Table8[[#This Row],[Adj Close]]</f>
        <v>9.9315936154040236E-3</v>
      </c>
      <c r="M371" s="68">
        <f t="shared" si="11"/>
        <v>3.9296799999999998</v>
      </c>
      <c r="N371" s="64">
        <f>(Table8[[#This Row],[Adj Close]]-Table8[[#This Row],[Forecast 6 Period ]])</f>
        <v>1.7320000000000224E-2</v>
      </c>
      <c r="O371" s="64">
        <f>Table8[[#This Row],[Erorr 2]]^2</f>
        <v>2.9998240000000774E-4</v>
      </c>
      <c r="P371" s="64">
        <f>ABS(Table8[[#This Row],[Erorr 2]])</f>
        <v>1.7320000000000224E-2</v>
      </c>
      <c r="Q371" s="8">
        <f>Table8[[#This Row],[Abs Erorr 4]]/Table8[[#This Row],[Adj Close]]</f>
        <v>4.3881428933367685E-3</v>
      </c>
    </row>
    <row r="372" spans="6:17" x14ac:dyDescent="0.3">
      <c r="F372" s="108">
        <v>44004</v>
      </c>
      <c r="G372" s="109">
        <v>3.9470000000000001</v>
      </c>
      <c r="H372" s="64">
        <f t="shared" si="10"/>
        <v>3.9798200000000001</v>
      </c>
      <c r="I372" s="64">
        <f>(Table8[[#This Row],[Adj Close]]-Table8[[#This Row],[Forecast 3 Period]])</f>
        <v>-3.2820000000000071E-2</v>
      </c>
      <c r="J372" s="64">
        <f>Table8[[#This Row],[Erorr ]]^2</f>
        <v>1.0771524000000047E-3</v>
      </c>
      <c r="K372" s="64">
        <f>ABS(Table8[[#This Row],[Erorr ]])</f>
        <v>3.2820000000000071E-2</v>
      </c>
      <c r="L372" s="8">
        <f>Table8[[#This Row],[Abs Erorr ]]/Table8[[#This Row],[Adj Close]]</f>
        <v>8.3151760831011081E-3</v>
      </c>
      <c r="M372" s="68">
        <f t="shared" si="11"/>
        <v>3.9542900000000003</v>
      </c>
      <c r="N372" s="64">
        <f>(Table8[[#This Row],[Adj Close]]-Table8[[#This Row],[Forecast 6 Period ]])</f>
        <v>-7.2900000000002407E-3</v>
      </c>
      <c r="O372" s="64">
        <f>Table8[[#This Row],[Erorr 2]]^2</f>
        <v>5.3144100000003508E-5</v>
      </c>
      <c r="P372" s="64">
        <f>ABS(Table8[[#This Row],[Erorr 2]])</f>
        <v>7.2900000000002407E-3</v>
      </c>
      <c r="Q372" s="8">
        <f>Table8[[#This Row],[Abs Erorr 4]]/Table8[[#This Row],[Adj Close]]</f>
        <v>1.8469723840892427E-3</v>
      </c>
    </row>
    <row r="373" spans="6:17" x14ac:dyDescent="0.3">
      <c r="F373" s="108">
        <v>44005</v>
      </c>
      <c r="G373" s="109">
        <v>3.9470000000000001</v>
      </c>
      <c r="H373" s="64">
        <f t="shared" si="10"/>
        <v>3.9579500000000003</v>
      </c>
      <c r="I373" s="64">
        <f>(Table8[[#This Row],[Adj Close]]-Table8[[#This Row],[Forecast 3 Period]])</f>
        <v>-1.0950000000000237E-2</v>
      </c>
      <c r="J373" s="64">
        <f>Table8[[#This Row],[Erorr ]]^2</f>
        <v>1.199025000000052E-4</v>
      </c>
      <c r="K373" s="64">
        <f>ABS(Table8[[#This Row],[Erorr ]])</f>
        <v>1.0950000000000237E-2</v>
      </c>
      <c r="L373" s="8">
        <f>Table8[[#This Row],[Abs Erorr ]]/Table8[[#This Row],[Adj Close]]</f>
        <v>2.7742589308336046E-3</v>
      </c>
      <c r="M373" s="68">
        <f t="shared" si="11"/>
        <v>3.9652300000000005</v>
      </c>
      <c r="N373" s="64">
        <f>(Table8[[#This Row],[Adj Close]]-Table8[[#This Row],[Forecast 6 Period ]])</f>
        <v>-1.8230000000000413E-2</v>
      </c>
      <c r="O373" s="64">
        <f>Table8[[#This Row],[Erorr 2]]^2</f>
        <v>3.3233290000001507E-4</v>
      </c>
      <c r="P373" s="64">
        <f>ABS(Table8[[#This Row],[Erorr 2]])</f>
        <v>1.8230000000000413E-2</v>
      </c>
      <c r="Q373" s="8">
        <f>Table8[[#This Row],[Abs Erorr 4]]/Table8[[#This Row],[Adj Close]]</f>
        <v>4.618697745122983E-3</v>
      </c>
    </row>
    <row r="374" spans="6:17" x14ac:dyDescent="0.3">
      <c r="F374" s="108">
        <v>44006</v>
      </c>
      <c r="G374" s="109">
        <v>3.8285</v>
      </c>
      <c r="H374" s="64">
        <f t="shared" si="10"/>
        <v>3.9470000000000001</v>
      </c>
      <c r="I374" s="64">
        <f>(Table8[[#This Row],[Adj Close]]-Table8[[#This Row],[Forecast 3 Period]])</f>
        <v>-0.11850000000000005</v>
      </c>
      <c r="J374" s="64">
        <f>Table8[[#This Row],[Erorr ]]^2</f>
        <v>1.4042250000000011E-2</v>
      </c>
      <c r="K374" s="64">
        <f>ABS(Table8[[#This Row],[Erorr ]])</f>
        <v>0.11850000000000005</v>
      </c>
      <c r="L374" s="8">
        <f>Table8[[#This Row],[Abs Erorr ]]/Table8[[#This Row],[Adj Close]]</f>
        <v>3.0952070001306009E-2</v>
      </c>
      <c r="M374" s="68">
        <f t="shared" si="11"/>
        <v>3.9625000000000004</v>
      </c>
      <c r="N374" s="64">
        <f>(Table8[[#This Row],[Adj Close]]-Table8[[#This Row],[Forecast 6 Period ]])</f>
        <v>-0.13400000000000034</v>
      </c>
      <c r="O374" s="64">
        <f>Table8[[#This Row],[Erorr 2]]^2</f>
        <v>1.795600000000009E-2</v>
      </c>
      <c r="P374" s="64">
        <f>ABS(Table8[[#This Row],[Erorr 2]])</f>
        <v>0.13400000000000034</v>
      </c>
      <c r="Q374" s="8">
        <f>Table8[[#This Row],[Abs Erorr 4]]/Table8[[#This Row],[Adj Close]]</f>
        <v>3.5000652997257499E-2</v>
      </c>
    </row>
    <row r="375" spans="6:17" x14ac:dyDescent="0.3">
      <c r="F375" s="108">
        <v>44007</v>
      </c>
      <c r="G375" s="109">
        <v>4.0564</v>
      </c>
      <c r="H375" s="64">
        <f t="shared" si="10"/>
        <v>3.8996</v>
      </c>
      <c r="I375" s="64">
        <f>(Table8[[#This Row],[Adj Close]]-Table8[[#This Row],[Forecast 3 Period]])</f>
        <v>0.15680000000000005</v>
      </c>
      <c r="J375" s="64">
        <f>Table8[[#This Row],[Erorr ]]^2</f>
        <v>2.4586240000000016E-2</v>
      </c>
      <c r="K375" s="64">
        <f>ABS(Table8[[#This Row],[Erorr ]])</f>
        <v>0.15680000000000005</v>
      </c>
      <c r="L375" s="8">
        <f>Table8[[#This Row],[Abs Erorr ]]/Table8[[#This Row],[Adj Close]]</f>
        <v>3.8654964993590391E-2</v>
      </c>
      <c r="M375" s="68">
        <f t="shared" si="11"/>
        <v>3.9342400000000004</v>
      </c>
      <c r="N375" s="64">
        <f>(Table8[[#This Row],[Adj Close]]-Table8[[#This Row],[Forecast 6 Period ]])</f>
        <v>0.1221599999999996</v>
      </c>
      <c r="O375" s="64">
        <f>Table8[[#This Row],[Erorr 2]]^2</f>
        <v>1.4923065599999903E-2</v>
      </c>
      <c r="P375" s="64">
        <f>ABS(Table8[[#This Row],[Erorr 2]])</f>
        <v>0.1221599999999996</v>
      </c>
      <c r="Q375" s="8">
        <f>Table8[[#This Row],[Abs Erorr 4]]/Table8[[#This Row],[Adj Close]]</f>
        <v>3.0115373237353221E-2</v>
      </c>
    </row>
    <row r="376" spans="6:17" x14ac:dyDescent="0.3">
      <c r="F376" s="108">
        <v>44008</v>
      </c>
      <c r="G376" s="109">
        <v>3.9561000000000002</v>
      </c>
      <c r="H376" s="64">
        <f t="shared" si="10"/>
        <v>3.9552100000000001</v>
      </c>
      <c r="I376" s="64">
        <f>(Table8[[#This Row],[Adj Close]]-Table8[[#This Row],[Forecast 3 Period]])</f>
        <v>8.9000000000005741E-4</v>
      </c>
      <c r="J376" s="64">
        <f>Table8[[#This Row],[Erorr ]]^2</f>
        <v>7.9210000000010218E-7</v>
      </c>
      <c r="K376" s="64">
        <f>ABS(Table8[[#This Row],[Erorr ]])</f>
        <v>8.9000000000005741E-4</v>
      </c>
      <c r="L376" s="8">
        <f>Table8[[#This Row],[Abs Erorr ]]/Table8[[#This Row],[Adj Close]]</f>
        <v>2.2496903516090527E-4</v>
      </c>
      <c r="M376" s="68">
        <f t="shared" si="11"/>
        <v>3.9488300000000001</v>
      </c>
      <c r="N376" s="64">
        <f>(Table8[[#This Row],[Adj Close]]-Table8[[#This Row],[Forecast 6 Period ]])</f>
        <v>7.2700000000001097E-3</v>
      </c>
      <c r="O376" s="64">
        <f>Table8[[#This Row],[Erorr 2]]^2</f>
        <v>5.2852900000001596E-5</v>
      </c>
      <c r="P376" s="64">
        <f>ABS(Table8[[#This Row],[Erorr 2]])</f>
        <v>7.2700000000001097E-3</v>
      </c>
      <c r="Q376" s="8">
        <f>Table8[[#This Row],[Abs Erorr 4]]/Table8[[#This Row],[Adj Close]]</f>
        <v>1.8376684108086523E-3</v>
      </c>
    </row>
    <row r="377" spans="6:17" x14ac:dyDescent="0.3">
      <c r="F377" s="108">
        <v>44011</v>
      </c>
      <c r="G377" s="109">
        <v>3.9651999999999998</v>
      </c>
      <c r="H377" s="64">
        <f t="shared" si="10"/>
        <v>3.9479100000000003</v>
      </c>
      <c r="I377" s="64">
        <f>(Table8[[#This Row],[Adj Close]]-Table8[[#This Row],[Forecast 3 Period]])</f>
        <v>1.7289999999999583E-2</v>
      </c>
      <c r="J377" s="64">
        <f>Table8[[#This Row],[Erorr ]]^2</f>
        <v>2.989440999999856E-4</v>
      </c>
      <c r="K377" s="64">
        <f>ABS(Table8[[#This Row],[Erorr ]])</f>
        <v>1.7289999999999583E-2</v>
      </c>
      <c r="L377" s="8">
        <f>Table8[[#This Row],[Abs Erorr ]]/Table8[[#This Row],[Adj Close]]</f>
        <v>4.3604357913849447E-3</v>
      </c>
      <c r="M377" s="68">
        <f t="shared" si="11"/>
        <v>3.9470000000000001</v>
      </c>
      <c r="N377" s="64">
        <f>(Table8[[#This Row],[Adj Close]]-Table8[[#This Row],[Forecast 6 Period ]])</f>
        <v>1.8199999999999772E-2</v>
      </c>
      <c r="O377" s="64">
        <f>Table8[[#This Row],[Erorr 2]]^2</f>
        <v>3.3123999999999171E-4</v>
      </c>
      <c r="P377" s="64">
        <f>ABS(Table8[[#This Row],[Erorr 2]])</f>
        <v>1.8199999999999772E-2</v>
      </c>
      <c r="Q377" s="8">
        <f>Table8[[#This Row],[Abs Erorr 4]]/Table8[[#This Row],[Adj Close]]</f>
        <v>4.589932411984206E-3</v>
      </c>
    </row>
    <row r="378" spans="6:17" x14ac:dyDescent="0.3">
      <c r="F378" s="108">
        <v>44012</v>
      </c>
      <c r="G378" s="109">
        <v>4.0107999999999997</v>
      </c>
      <c r="H378" s="64">
        <f t="shared" si="10"/>
        <v>3.98983</v>
      </c>
      <c r="I378" s="64">
        <f>(Table8[[#This Row],[Adj Close]]-Table8[[#This Row],[Forecast 3 Period]])</f>
        <v>2.0969999999999711E-2</v>
      </c>
      <c r="J378" s="64">
        <f>Table8[[#This Row],[Erorr ]]^2</f>
        <v>4.3974089999998788E-4</v>
      </c>
      <c r="K378" s="64">
        <f>ABS(Table8[[#This Row],[Erorr ]])</f>
        <v>2.0969999999999711E-2</v>
      </c>
      <c r="L378" s="8">
        <f>Table8[[#This Row],[Abs Erorr ]]/Table8[[#This Row],[Adj Close]]</f>
        <v>5.2283833649146589E-3</v>
      </c>
      <c r="M378" s="68">
        <f t="shared" si="11"/>
        <v>3.9506400000000008</v>
      </c>
      <c r="N378" s="64">
        <f>(Table8[[#This Row],[Adj Close]]-Table8[[#This Row],[Forecast 6 Period ]])</f>
        <v>6.0159999999998881E-2</v>
      </c>
      <c r="O378" s="64">
        <f>Table8[[#This Row],[Erorr 2]]^2</f>
        <v>3.6192255999998655E-3</v>
      </c>
      <c r="P378" s="64">
        <f>ABS(Table8[[#This Row],[Erorr 2]])</f>
        <v>6.0159999999998881E-2</v>
      </c>
      <c r="Q378" s="8">
        <f>Table8[[#This Row],[Abs Erorr 4]]/Table8[[#This Row],[Adj Close]]</f>
        <v>1.4999501346364538E-2</v>
      </c>
    </row>
    <row r="379" spans="6:17" x14ac:dyDescent="0.3">
      <c r="F379" s="108">
        <v>44013</v>
      </c>
      <c r="G379" s="109">
        <v>3.9651999999999998</v>
      </c>
      <c r="H379" s="64">
        <f t="shared" si="10"/>
        <v>3.9807099999999997</v>
      </c>
      <c r="I379" s="64">
        <f>(Table8[[#This Row],[Adj Close]]-Table8[[#This Row],[Forecast 3 Period]])</f>
        <v>-1.5509999999999913E-2</v>
      </c>
      <c r="J379" s="64">
        <f>Table8[[#This Row],[Erorr ]]^2</f>
        <v>2.4056009999999728E-4</v>
      </c>
      <c r="K379" s="64">
        <f>ABS(Table8[[#This Row],[Erorr ]])</f>
        <v>1.5509999999999913E-2</v>
      </c>
      <c r="L379" s="8">
        <f>Table8[[#This Row],[Abs Erorr ]]/Table8[[#This Row],[Adj Close]]</f>
        <v>3.9115303137294243E-3</v>
      </c>
      <c r="M379" s="68">
        <f t="shared" si="11"/>
        <v>3.97525</v>
      </c>
      <c r="N379" s="64">
        <f>(Table8[[#This Row],[Adj Close]]-Table8[[#This Row],[Forecast 6 Period ]])</f>
        <v>-1.0050000000000114E-2</v>
      </c>
      <c r="O379" s="64">
        <f>Table8[[#This Row],[Erorr 2]]^2</f>
        <v>1.010025000000023E-4</v>
      </c>
      <c r="P379" s="64">
        <f>ABS(Table8[[#This Row],[Erorr 2]])</f>
        <v>1.0050000000000114E-2</v>
      </c>
      <c r="Q379" s="8">
        <f>Table8[[#This Row],[Abs Erorr 4]]/Table8[[#This Row],[Adj Close]]</f>
        <v>2.5345505901341963E-3</v>
      </c>
    </row>
    <row r="380" spans="6:17" x14ac:dyDescent="0.3">
      <c r="F380" s="108">
        <v>44014</v>
      </c>
      <c r="G380" s="109">
        <v>4.0472999999999999</v>
      </c>
      <c r="H380" s="64">
        <f t="shared" si="10"/>
        <v>3.9788800000000002</v>
      </c>
      <c r="I380" s="64">
        <f>(Table8[[#This Row],[Adj Close]]-Table8[[#This Row],[Forecast 3 Period]])</f>
        <v>6.8419999999999703E-2</v>
      </c>
      <c r="J380" s="64">
        <f>Table8[[#This Row],[Erorr ]]^2</f>
        <v>4.6812963999999591E-3</v>
      </c>
      <c r="K380" s="64">
        <f>ABS(Table8[[#This Row],[Erorr ]])</f>
        <v>6.8419999999999703E-2</v>
      </c>
      <c r="L380" s="8">
        <f>Table8[[#This Row],[Abs Erorr ]]/Table8[[#This Row],[Adj Close]]</f>
        <v>1.6905097225310629E-2</v>
      </c>
      <c r="M380" s="68">
        <f t="shared" si="11"/>
        <v>3.9679499999999996</v>
      </c>
      <c r="N380" s="64">
        <f>(Table8[[#This Row],[Adj Close]]-Table8[[#This Row],[Forecast 6 Period ]])</f>
        <v>7.9350000000000254E-2</v>
      </c>
      <c r="O380" s="64">
        <f>Table8[[#This Row],[Erorr 2]]^2</f>
        <v>6.2964225000000399E-3</v>
      </c>
      <c r="P380" s="64">
        <f>ABS(Table8[[#This Row],[Erorr 2]])</f>
        <v>7.9350000000000254E-2</v>
      </c>
      <c r="Q380" s="8">
        <f>Table8[[#This Row],[Abs Erorr 4]]/Table8[[#This Row],[Adj Close]]</f>
        <v>1.9605663034615733E-2</v>
      </c>
    </row>
    <row r="381" spans="6:17" x14ac:dyDescent="0.3">
      <c r="F381" s="108">
        <v>44018</v>
      </c>
      <c r="G381" s="109">
        <v>4.1931000000000003</v>
      </c>
      <c r="H381" s="64">
        <f t="shared" si="10"/>
        <v>4.0117200000000004</v>
      </c>
      <c r="I381" s="64">
        <f>(Table8[[#This Row],[Adj Close]]-Table8[[#This Row],[Forecast 3 Period]])</f>
        <v>0.18137999999999987</v>
      </c>
      <c r="J381" s="64">
        <f>Table8[[#This Row],[Erorr ]]^2</f>
        <v>3.2898704399999958E-2</v>
      </c>
      <c r="K381" s="64">
        <f>ABS(Table8[[#This Row],[Erorr ]])</f>
        <v>0.18137999999999987</v>
      </c>
      <c r="L381" s="8">
        <f>Table8[[#This Row],[Abs Erorr ]]/Table8[[#This Row],[Adj Close]]</f>
        <v>4.3256778994061641E-2</v>
      </c>
      <c r="M381" s="68">
        <f t="shared" si="11"/>
        <v>3.9989499999999998</v>
      </c>
      <c r="N381" s="64">
        <f>(Table8[[#This Row],[Adj Close]]-Table8[[#This Row],[Forecast 6 Period ]])</f>
        <v>0.19415000000000049</v>
      </c>
      <c r="O381" s="64">
        <f>Table8[[#This Row],[Erorr 2]]^2</f>
        <v>3.7694222500000187E-2</v>
      </c>
      <c r="P381" s="64">
        <f>ABS(Table8[[#This Row],[Erorr 2]])</f>
        <v>0.19415000000000049</v>
      </c>
      <c r="Q381" s="8">
        <f>Table8[[#This Row],[Abs Erorr 4]]/Table8[[#This Row],[Adj Close]]</f>
        <v>4.6302258472252146E-2</v>
      </c>
    </row>
    <row r="382" spans="6:17" x14ac:dyDescent="0.3">
      <c r="F382" s="108">
        <v>44019</v>
      </c>
      <c r="G382" s="109">
        <v>3.9287999999999998</v>
      </c>
      <c r="H382" s="64">
        <f t="shared" si="10"/>
        <v>4.0809899999999999</v>
      </c>
      <c r="I382" s="64">
        <f>(Table8[[#This Row],[Adj Close]]-Table8[[#This Row],[Forecast 3 Period]])</f>
        <v>-0.15219000000000005</v>
      </c>
      <c r="J382" s="64">
        <f>Table8[[#This Row],[Erorr ]]^2</f>
        <v>2.3161796100000014E-2</v>
      </c>
      <c r="K382" s="64">
        <f>ABS(Table8[[#This Row],[Erorr ]])</f>
        <v>0.15219000000000005</v>
      </c>
      <c r="L382" s="8">
        <f>Table8[[#This Row],[Abs Erorr ]]/Table8[[#This Row],[Adj Close]]</f>
        <v>3.8737018937080037E-2</v>
      </c>
      <c r="M382" s="68">
        <f t="shared" si="11"/>
        <v>4.0354100000000006</v>
      </c>
      <c r="N382" s="64">
        <f>(Table8[[#This Row],[Adj Close]]-Table8[[#This Row],[Forecast 6 Period ]])</f>
        <v>-0.10661000000000076</v>
      </c>
      <c r="O382" s="64">
        <f>Table8[[#This Row],[Erorr 2]]^2</f>
        <v>1.1365692100000163E-2</v>
      </c>
      <c r="P382" s="64">
        <f>ABS(Table8[[#This Row],[Erorr 2]])</f>
        <v>0.10661000000000076</v>
      </c>
      <c r="Q382" s="8">
        <f>Table8[[#This Row],[Abs Erorr 4]]/Table8[[#This Row],[Adj Close]]</f>
        <v>2.713551211565892E-2</v>
      </c>
    </row>
    <row r="383" spans="6:17" x14ac:dyDescent="0.3">
      <c r="F383" s="108">
        <v>44020</v>
      </c>
      <c r="G383" s="109">
        <v>3.7829000000000002</v>
      </c>
      <c r="H383" s="64">
        <f t="shared" si="10"/>
        <v>4.0436399999999999</v>
      </c>
      <c r="I383" s="64">
        <f>(Table8[[#This Row],[Adj Close]]-Table8[[#This Row],[Forecast 3 Period]])</f>
        <v>-0.26073999999999975</v>
      </c>
      <c r="J383" s="64">
        <f>Table8[[#This Row],[Erorr ]]^2</f>
        <v>6.7985347599999871E-2</v>
      </c>
      <c r="K383" s="64">
        <f>ABS(Table8[[#This Row],[Erorr ]])</f>
        <v>0.26073999999999975</v>
      </c>
      <c r="L383" s="8">
        <f>Table8[[#This Row],[Abs Erorr ]]/Table8[[#This Row],[Adj Close]]</f>
        <v>6.8925956276930322E-2</v>
      </c>
      <c r="M383" s="68">
        <f t="shared" si="11"/>
        <v>4.0244799999999996</v>
      </c>
      <c r="N383" s="64">
        <f>(Table8[[#This Row],[Adj Close]]-Table8[[#This Row],[Forecast 6 Period ]])</f>
        <v>-0.24157999999999946</v>
      </c>
      <c r="O383" s="64">
        <f>Table8[[#This Row],[Erorr 2]]^2</f>
        <v>5.8360896399999737E-2</v>
      </c>
      <c r="P383" s="64">
        <f>ABS(Table8[[#This Row],[Erorr 2]])</f>
        <v>0.24157999999999946</v>
      </c>
      <c r="Q383" s="8">
        <f>Table8[[#This Row],[Abs Erorr 4]]/Table8[[#This Row],[Adj Close]]</f>
        <v>6.3861058975917803E-2</v>
      </c>
    </row>
    <row r="384" spans="6:17" x14ac:dyDescent="0.3">
      <c r="F384" s="108">
        <v>44021</v>
      </c>
      <c r="G384" s="109">
        <v>3.8012000000000001</v>
      </c>
      <c r="H384" s="64">
        <f t="shared" si="10"/>
        <v>3.9497299999999997</v>
      </c>
      <c r="I384" s="64">
        <f>(Table8[[#This Row],[Adj Close]]-Table8[[#This Row],[Forecast 3 Period]])</f>
        <v>-0.14852999999999961</v>
      </c>
      <c r="J384" s="64">
        <f>Table8[[#This Row],[Erorr ]]^2</f>
        <v>2.2061160899999883E-2</v>
      </c>
      <c r="K384" s="64">
        <f>ABS(Table8[[#This Row],[Erorr ]])</f>
        <v>0.14852999999999961</v>
      </c>
      <c r="L384" s="8">
        <f>Table8[[#This Row],[Abs Erorr ]]/Table8[[#This Row],[Adj Close]]</f>
        <v>3.9074502788592973E-2</v>
      </c>
      <c r="M384" s="68">
        <f t="shared" si="11"/>
        <v>3.9880200000000001</v>
      </c>
      <c r="N384" s="64">
        <f>(Table8[[#This Row],[Adj Close]]-Table8[[#This Row],[Forecast 6 Period ]])</f>
        <v>-0.18681999999999999</v>
      </c>
      <c r="O384" s="64">
        <f>Table8[[#This Row],[Erorr 2]]^2</f>
        <v>3.4901712399999993E-2</v>
      </c>
      <c r="P384" s="64">
        <f>ABS(Table8[[#This Row],[Erorr 2]])</f>
        <v>0.18681999999999999</v>
      </c>
      <c r="Q384" s="8">
        <f>Table8[[#This Row],[Abs Erorr 4]]/Table8[[#This Row],[Adj Close]]</f>
        <v>4.914763758813006E-2</v>
      </c>
    </row>
    <row r="385" spans="6:17" x14ac:dyDescent="0.3">
      <c r="F385" s="108">
        <v>44022</v>
      </c>
      <c r="G385" s="109">
        <v>3.7555999999999998</v>
      </c>
      <c r="H385" s="64">
        <f t="shared" si="10"/>
        <v>3.83399</v>
      </c>
      <c r="I385" s="64">
        <f>(Table8[[#This Row],[Adj Close]]-Table8[[#This Row],[Forecast 3 Period]])</f>
        <v>-7.8390000000000182E-2</v>
      </c>
      <c r="J385" s="64">
        <f>Table8[[#This Row],[Erorr ]]^2</f>
        <v>6.1449921000000284E-3</v>
      </c>
      <c r="K385" s="64">
        <f>ABS(Table8[[#This Row],[Erorr ]])</f>
        <v>7.8390000000000182E-2</v>
      </c>
      <c r="L385" s="8">
        <f>Table8[[#This Row],[Abs Erorr ]]/Table8[[#This Row],[Adj Close]]</f>
        <v>2.0872829907338426E-2</v>
      </c>
      <c r="M385" s="68">
        <f t="shared" si="11"/>
        <v>3.94245</v>
      </c>
      <c r="N385" s="64">
        <f>(Table8[[#This Row],[Adj Close]]-Table8[[#This Row],[Forecast 6 Period ]])</f>
        <v>-0.18685000000000018</v>
      </c>
      <c r="O385" s="64">
        <f>Table8[[#This Row],[Erorr 2]]^2</f>
        <v>3.4912922500000068E-2</v>
      </c>
      <c r="P385" s="64">
        <f>ABS(Table8[[#This Row],[Erorr 2]])</f>
        <v>0.18685000000000018</v>
      </c>
      <c r="Q385" s="8">
        <f>Table8[[#This Row],[Abs Erorr 4]]/Table8[[#This Row],[Adj Close]]</f>
        <v>4.9752369794440351E-2</v>
      </c>
    </row>
    <row r="386" spans="6:17" x14ac:dyDescent="0.3">
      <c r="F386" s="108">
        <v>44025</v>
      </c>
      <c r="G386" s="109">
        <v>3.8102999999999998</v>
      </c>
      <c r="H386" s="64">
        <f t="shared" si="10"/>
        <v>3.7774700000000001</v>
      </c>
      <c r="I386" s="64">
        <f>(Table8[[#This Row],[Adj Close]]-Table8[[#This Row],[Forecast 3 Period]])</f>
        <v>3.2829999999999693E-2</v>
      </c>
      <c r="J386" s="64">
        <f>Table8[[#This Row],[Erorr ]]^2</f>
        <v>1.0778088999999799E-3</v>
      </c>
      <c r="K386" s="64">
        <f>ABS(Table8[[#This Row],[Erorr ]])</f>
        <v>3.2829999999999693E-2</v>
      </c>
      <c r="L386" s="8">
        <f>Table8[[#This Row],[Abs Erorr ]]/Table8[[#This Row],[Adj Close]]</f>
        <v>8.6161194656587912E-3</v>
      </c>
      <c r="M386" s="68">
        <f t="shared" si="11"/>
        <v>3.8777400000000002</v>
      </c>
      <c r="N386" s="64">
        <f>(Table8[[#This Row],[Adj Close]]-Table8[[#This Row],[Forecast 6 Period ]])</f>
        <v>-6.7440000000000389E-2</v>
      </c>
      <c r="O386" s="64">
        <f>Table8[[#This Row],[Erorr 2]]^2</f>
        <v>4.5481536000000523E-3</v>
      </c>
      <c r="P386" s="64">
        <f>ABS(Table8[[#This Row],[Erorr 2]])</f>
        <v>6.7440000000000389E-2</v>
      </c>
      <c r="Q386" s="8">
        <f>Table8[[#This Row],[Abs Erorr 4]]/Table8[[#This Row],[Adj Close]]</f>
        <v>1.7699393748523841E-2</v>
      </c>
    </row>
    <row r="387" spans="6:17" x14ac:dyDescent="0.3">
      <c r="F387" s="108">
        <v>44026</v>
      </c>
      <c r="G387" s="109">
        <v>3.9379</v>
      </c>
      <c r="H387" s="64">
        <f t="shared" si="10"/>
        <v>3.7911599999999996</v>
      </c>
      <c r="I387" s="64">
        <f>(Table8[[#This Row],[Adj Close]]-Table8[[#This Row],[Forecast 3 Period]])</f>
        <v>0.14674000000000031</v>
      </c>
      <c r="J387" s="64">
        <f>Table8[[#This Row],[Erorr ]]^2</f>
        <v>2.1532627600000093E-2</v>
      </c>
      <c r="K387" s="64">
        <f>ABS(Table8[[#This Row],[Erorr ]])</f>
        <v>0.14674000000000031</v>
      </c>
      <c r="L387" s="8">
        <f>Table8[[#This Row],[Abs Erorr ]]/Table8[[#This Row],[Adj Close]]</f>
        <v>3.7263516087254707E-2</v>
      </c>
      <c r="M387" s="68">
        <f t="shared" si="11"/>
        <v>3.8421899999999996</v>
      </c>
      <c r="N387" s="64">
        <f>(Table8[[#This Row],[Adj Close]]-Table8[[#This Row],[Forecast 6 Period ]])</f>
        <v>9.5710000000000406E-2</v>
      </c>
      <c r="O387" s="64">
        <f>Table8[[#This Row],[Erorr 2]]^2</f>
        <v>9.1604041000000781E-3</v>
      </c>
      <c r="P387" s="64">
        <f>ABS(Table8[[#This Row],[Erorr 2]])</f>
        <v>9.5710000000000406E-2</v>
      </c>
      <c r="Q387" s="8">
        <f>Table8[[#This Row],[Abs Erorr 4]]/Table8[[#This Row],[Adj Close]]</f>
        <v>2.430483252494995E-2</v>
      </c>
    </row>
    <row r="388" spans="6:17" x14ac:dyDescent="0.3">
      <c r="F388" s="108">
        <v>44027</v>
      </c>
      <c r="G388" s="109">
        <v>3.9470000000000001</v>
      </c>
      <c r="H388" s="64">
        <f t="shared" si="10"/>
        <v>3.8449300000000002</v>
      </c>
      <c r="I388" s="64">
        <f>(Table8[[#This Row],[Adj Close]]-Table8[[#This Row],[Forecast 3 Period]])</f>
        <v>0.10206999999999988</v>
      </c>
      <c r="J388" s="64">
        <f>Table8[[#This Row],[Erorr ]]^2</f>
        <v>1.0418284899999975E-2</v>
      </c>
      <c r="K388" s="64">
        <f>ABS(Table8[[#This Row],[Erorr ]])</f>
        <v>0.10206999999999988</v>
      </c>
      <c r="L388" s="8">
        <f>Table8[[#This Row],[Abs Erorr ]]/Table8[[#This Row],[Adj Close]]</f>
        <v>2.586014694704836E-2</v>
      </c>
      <c r="M388" s="68">
        <f t="shared" si="11"/>
        <v>3.8321700000000005</v>
      </c>
      <c r="N388" s="64">
        <f>(Table8[[#This Row],[Adj Close]]-Table8[[#This Row],[Forecast 6 Period ]])</f>
        <v>0.11482999999999954</v>
      </c>
      <c r="O388" s="64">
        <f>Table8[[#This Row],[Erorr 2]]^2</f>
        <v>1.3185928899999895E-2</v>
      </c>
      <c r="P388" s="64">
        <f>ABS(Table8[[#This Row],[Erorr 2]])</f>
        <v>0.11482999999999954</v>
      </c>
      <c r="Q388" s="8">
        <f>Table8[[#This Row],[Abs Erorr 4]]/Table8[[#This Row],[Adj Close]]</f>
        <v>2.9092982011654306E-2</v>
      </c>
    </row>
    <row r="389" spans="6:17" x14ac:dyDescent="0.3">
      <c r="F389" s="108">
        <v>44028</v>
      </c>
      <c r="G389" s="109">
        <v>3.8650000000000002</v>
      </c>
      <c r="H389" s="64">
        <f t="shared" si="10"/>
        <v>3.9032600000000004</v>
      </c>
      <c r="I389" s="64">
        <f>(Table8[[#This Row],[Adj Close]]-Table8[[#This Row],[Forecast 3 Period]])</f>
        <v>-3.8260000000000183E-2</v>
      </c>
      <c r="J389" s="64">
        <f>Table8[[#This Row],[Erorr ]]^2</f>
        <v>1.4638276000000141E-3</v>
      </c>
      <c r="K389" s="64">
        <f>ABS(Table8[[#This Row],[Erorr ]])</f>
        <v>3.8260000000000183E-2</v>
      </c>
      <c r="L389" s="8">
        <f>Table8[[#This Row],[Abs Erorr ]]/Table8[[#This Row],[Adj Close]]</f>
        <v>9.8990944372574861E-3</v>
      </c>
      <c r="M389" s="68">
        <f t="shared" si="11"/>
        <v>3.8485699999999996</v>
      </c>
      <c r="N389" s="64">
        <f>(Table8[[#This Row],[Adj Close]]-Table8[[#This Row],[Forecast 6 Period ]])</f>
        <v>1.6430000000000611E-2</v>
      </c>
      <c r="O389" s="64">
        <f>Table8[[#This Row],[Erorr 2]]^2</f>
        <v>2.6994490000002008E-4</v>
      </c>
      <c r="P389" s="64">
        <f>ABS(Table8[[#This Row],[Erorr 2]])</f>
        <v>1.6430000000000611E-2</v>
      </c>
      <c r="Q389" s="8">
        <f>Table8[[#This Row],[Abs Erorr 4]]/Table8[[#This Row],[Adj Close]]</f>
        <v>4.2509702457957594E-3</v>
      </c>
    </row>
    <row r="390" spans="6:17" x14ac:dyDescent="0.3">
      <c r="F390" s="108">
        <v>44029</v>
      </c>
      <c r="G390" s="109">
        <v>4.0016999999999996</v>
      </c>
      <c r="H390" s="64">
        <f t="shared" ref="H390:H453" si="12">$A$10*G389+$A$11*G388+$A$12*G387</f>
        <v>3.9114700000000004</v>
      </c>
      <c r="I390" s="64">
        <f>(Table8[[#This Row],[Adj Close]]-Table8[[#This Row],[Forecast 3 Period]])</f>
        <v>9.0229999999999144E-2</v>
      </c>
      <c r="J390" s="64">
        <f>Table8[[#This Row],[Erorr ]]^2</f>
        <v>8.1414528999998459E-3</v>
      </c>
      <c r="K390" s="64">
        <f>ABS(Table8[[#This Row],[Erorr ]])</f>
        <v>9.0229999999999144E-2</v>
      </c>
      <c r="L390" s="8">
        <f>Table8[[#This Row],[Abs Erorr ]]/Table8[[#This Row],[Adj Close]]</f>
        <v>2.2547917135217321E-2</v>
      </c>
      <c r="M390" s="68">
        <f t="shared" si="11"/>
        <v>3.8677200000000003</v>
      </c>
      <c r="N390" s="64">
        <f>(Table8[[#This Row],[Adj Close]]-Table8[[#This Row],[Forecast 6 Period ]])</f>
        <v>0.13397999999999932</v>
      </c>
      <c r="O390" s="64">
        <f>Table8[[#This Row],[Erorr 2]]^2</f>
        <v>1.7950640399999818E-2</v>
      </c>
      <c r="P390" s="64">
        <f>ABS(Table8[[#This Row],[Erorr 2]])</f>
        <v>0.13397999999999932</v>
      </c>
      <c r="Q390" s="8">
        <f>Table8[[#This Row],[Abs Erorr 4]]/Table8[[#This Row],[Adj Close]]</f>
        <v>3.3480770672464036E-2</v>
      </c>
    </row>
    <row r="391" spans="6:17" x14ac:dyDescent="0.3">
      <c r="F391" s="108">
        <v>44032</v>
      </c>
      <c r="G391" s="109">
        <v>4.0564</v>
      </c>
      <c r="H391" s="64">
        <f t="shared" si="12"/>
        <v>3.94428</v>
      </c>
      <c r="I391" s="64">
        <f>(Table8[[#This Row],[Adj Close]]-Table8[[#This Row],[Forecast 3 Period]])</f>
        <v>0.11212</v>
      </c>
      <c r="J391" s="64">
        <f>Table8[[#This Row],[Erorr ]]^2</f>
        <v>1.2570894399999999E-2</v>
      </c>
      <c r="K391" s="64">
        <f>ABS(Table8[[#This Row],[Erorr ]])</f>
        <v>0.11212</v>
      </c>
      <c r="L391" s="8">
        <f>Table8[[#This Row],[Abs Erorr ]]/Table8[[#This Row],[Adj Close]]</f>
        <v>2.7640272162508629E-2</v>
      </c>
      <c r="M391" s="68">
        <f t="shared" si="11"/>
        <v>3.9069100000000003</v>
      </c>
      <c r="N391" s="64">
        <f>(Table8[[#This Row],[Adj Close]]-Table8[[#This Row],[Forecast 6 Period ]])</f>
        <v>0.14948999999999968</v>
      </c>
      <c r="O391" s="64">
        <f>Table8[[#This Row],[Erorr 2]]^2</f>
        <v>2.2347260099999905E-2</v>
      </c>
      <c r="P391" s="64">
        <f>ABS(Table8[[#This Row],[Erorr 2]])</f>
        <v>0.14948999999999968</v>
      </c>
      <c r="Q391" s="8">
        <f>Table8[[#This Row],[Abs Erorr 4]]/Table8[[#This Row],[Adj Close]]</f>
        <v>3.6852874469973297E-2</v>
      </c>
    </row>
    <row r="392" spans="6:17" x14ac:dyDescent="0.3">
      <c r="F392" s="108">
        <v>44033</v>
      </c>
      <c r="G392" s="109">
        <v>4.0381999999999998</v>
      </c>
      <c r="H392" s="64">
        <f t="shared" si="12"/>
        <v>3.9825699999999995</v>
      </c>
      <c r="I392" s="64">
        <f>(Table8[[#This Row],[Adj Close]]-Table8[[#This Row],[Forecast 3 Period]])</f>
        <v>5.563000000000029E-2</v>
      </c>
      <c r="J392" s="64">
        <f>Table8[[#This Row],[Erorr ]]^2</f>
        <v>3.0946969000000325E-3</v>
      </c>
      <c r="K392" s="64">
        <f>ABS(Table8[[#This Row],[Erorr ]])</f>
        <v>5.563000000000029E-2</v>
      </c>
      <c r="L392" s="8">
        <f>Table8[[#This Row],[Abs Erorr ]]/Table8[[#This Row],[Adj Close]]</f>
        <v>1.3775939775147416E-2</v>
      </c>
      <c r="M392" s="68">
        <f t="shared" si="11"/>
        <v>3.9488400000000001</v>
      </c>
      <c r="N392" s="64">
        <f>(Table8[[#This Row],[Adj Close]]-Table8[[#This Row],[Forecast 6 Period ]])</f>
        <v>8.9359999999999662E-2</v>
      </c>
      <c r="O392" s="64">
        <f>Table8[[#This Row],[Erorr 2]]^2</f>
        <v>7.9852095999999404E-3</v>
      </c>
      <c r="P392" s="64">
        <f>ABS(Table8[[#This Row],[Erorr 2]])</f>
        <v>8.9359999999999662E-2</v>
      </c>
      <c r="Q392" s="8">
        <f>Table8[[#This Row],[Abs Erorr 4]]/Table8[[#This Row],[Adj Close]]</f>
        <v>2.2128671190134137E-2</v>
      </c>
    </row>
    <row r="393" spans="6:17" x14ac:dyDescent="0.3">
      <c r="F393" s="108">
        <v>44034</v>
      </c>
      <c r="G393" s="109">
        <v>4.1020000000000003</v>
      </c>
      <c r="H393" s="64">
        <f t="shared" si="12"/>
        <v>4.0327099999999998</v>
      </c>
      <c r="I393" s="64">
        <f>(Table8[[#This Row],[Adj Close]]-Table8[[#This Row],[Forecast 3 Period]])</f>
        <v>6.9290000000000518E-2</v>
      </c>
      <c r="J393" s="64">
        <f>Table8[[#This Row],[Erorr ]]^2</f>
        <v>4.8011041000000721E-3</v>
      </c>
      <c r="K393" s="64">
        <f>ABS(Table8[[#This Row],[Erorr ]])</f>
        <v>6.9290000000000518E-2</v>
      </c>
      <c r="L393" s="8">
        <f>Table8[[#This Row],[Abs Erorr ]]/Table8[[#This Row],[Adj Close]]</f>
        <v>1.6891760117016215E-2</v>
      </c>
      <c r="M393" s="68">
        <f t="shared" ref="M393:M456" si="13">$B$10*G392+$B$11*G391+$B$12*G390+$B$13*G389+$B$14*G388+$B$15*G387</f>
        <v>3.9807500000000005</v>
      </c>
      <c r="N393" s="64">
        <f>(Table8[[#This Row],[Adj Close]]-Table8[[#This Row],[Forecast 6 Period ]])</f>
        <v>0.12124999999999986</v>
      </c>
      <c r="O393" s="64">
        <f>Table8[[#This Row],[Erorr 2]]^2</f>
        <v>1.4701562499999966E-2</v>
      </c>
      <c r="P393" s="64">
        <f>ABS(Table8[[#This Row],[Erorr 2]])</f>
        <v>0.12124999999999986</v>
      </c>
      <c r="Q393" s="8">
        <f>Table8[[#This Row],[Abs Erorr 4]]/Table8[[#This Row],[Adj Close]]</f>
        <v>2.9558751828376365E-2</v>
      </c>
    </row>
    <row r="394" spans="6:17" x14ac:dyDescent="0.3">
      <c r="F394" s="108">
        <v>44035</v>
      </c>
      <c r="G394" s="109">
        <v>3.9834999999999998</v>
      </c>
      <c r="H394" s="64">
        <f t="shared" si="12"/>
        <v>4.0691800000000002</v>
      </c>
      <c r="I394" s="64">
        <f>(Table8[[#This Row],[Adj Close]]-Table8[[#This Row],[Forecast 3 Period]])</f>
        <v>-8.5680000000000422E-2</v>
      </c>
      <c r="J394" s="64">
        <f>Table8[[#This Row],[Erorr ]]^2</f>
        <v>7.3410624000000728E-3</v>
      </c>
      <c r="K394" s="64">
        <f>ABS(Table8[[#This Row],[Erorr ]])</f>
        <v>8.5680000000000422E-2</v>
      </c>
      <c r="L394" s="8">
        <f>Table8[[#This Row],[Abs Erorr ]]/Table8[[#This Row],[Adj Close]]</f>
        <v>2.1508723484373146E-2</v>
      </c>
      <c r="M394" s="68">
        <f t="shared" si="13"/>
        <v>4.0208600000000008</v>
      </c>
      <c r="N394" s="64">
        <f>(Table8[[#This Row],[Adj Close]]-Table8[[#This Row],[Forecast 6 Period ]])</f>
        <v>-3.7360000000000948E-2</v>
      </c>
      <c r="O394" s="64">
        <f>Table8[[#This Row],[Erorr 2]]^2</f>
        <v>1.3957696000000709E-3</v>
      </c>
      <c r="P394" s="64">
        <f>ABS(Table8[[#This Row],[Erorr 2]])</f>
        <v>3.7360000000000948E-2</v>
      </c>
      <c r="Q394" s="8">
        <f>Table8[[#This Row],[Abs Erorr 4]]/Table8[[#This Row],[Adj Close]]</f>
        <v>9.378687084222655E-3</v>
      </c>
    </row>
    <row r="395" spans="6:17" x14ac:dyDescent="0.3">
      <c r="F395" s="108">
        <v>44036</v>
      </c>
      <c r="G395" s="109">
        <v>3.9197000000000002</v>
      </c>
      <c r="H395" s="64">
        <f t="shared" si="12"/>
        <v>4.0354599999999996</v>
      </c>
      <c r="I395" s="64">
        <f>(Table8[[#This Row],[Adj Close]]-Table8[[#This Row],[Forecast 3 Period]])</f>
        <v>-0.11575999999999942</v>
      </c>
      <c r="J395" s="64">
        <f>Table8[[#This Row],[Erorr ]]^2</f>
        <v>1.3400377599999866E-2</v>
      </c>
      <c r="K395" s="64">
        <f>ABS(Table8[[#This Row],[Erorr ]])</f>
        <v>0.11575999999999942</v>
      </c>
      <c r="L395" s="8">
        <f>Table8[[#This Row],[Abs Erorr ]]/Table8[[#This Row],[Adj Close]]</f>
        <v>2.9532872413704982E-2</v>
      </c>
      <c r="M395" s="68">
        <f t="shared" si="13"/>
        <v>4.0226900000000008</v>
      </c>
      <c r="N395" s="64">
        <f>(Table8[[#This Row],[Adj Close]]-Table8[[#This Row],[Forecast 6 Period ]])</f>
        <v>-0.10299000000000058</v>
      </c>
      <c r="O395" s="64">
        <f>Table8[[#This Row],[Erorr 2]]^2</f>
        <v>1.060694010000012E-2</v>
      </c>
      <c r="P395" s="64">
        <f>ABS(Table8[[#This Row],[Erorr 2]])</f>
        <v>0.10299000000000058</v>
      </c>
      <c r="Q395" s="8">
        <f>Table8[[#This Row],[Abs Erorr 4]]/Table8[[#This Row],[Adj Close]]</f>
        <v>2.6274970023216208E-2</v>
      </c>
    </row>
    <row r="396" spans="6:17" x14ac:dyDescent="0.3">
      <c r="F396" s="108">
        <v>44039</v>
      </c>
      <c r="G396" s="109">
        <v>3.9561000000000002</v>
      </c>
      <c r="H396" s="64">
        <f t="shared" si="12"/>
        <v>3.9935299999999998</v>
      </c>
      <c r="I396" s="64">
        <f>(Table8[[#This Row],[Adj Close]]-Table8[[#This Row],[Forecast 3 Period]])</f>
        <v>-3.742999999999963E-2</v>
      </c>
      <c r="J396" s="64">
        <f>Table8[[#This Row],[Erorr ]]^2</f>
        <v>1.4010048999999723E-3</v>
      </c>
      <c r="K396" s="64">
        <f>ABS(Table8[[#This Row],[Erorr ]])</f>
        <v>3.742999999999963E-2</v>
      </c>
      <c r="L396" s="8">
        <f>Table8[[#This Row],[Abs Erorr ]]/Table8[[#This Row],[Adj Close]]</f>
        <v>9.4613381865978185E-3</v>
      </c>
      <c r="M396" s="68">
        <f t="shared" si="13"/>
        <v>4.0144900000000003</v>
      </c>
      <c r="N396" s="64">
        <f>(Table8[[#This Row],[Adj Close]]-Table8[[#This Row],[Forecast 6 Period ]])</f>
        <v>-5.8390000000000164E-2</v>
      </c>
      <c r="O396" s="64">
        <f>Table8[[#This Row],[Erorr 2]]^2</f>
        <v>3.4093921000000194E-3</v>
      </c>
      <c r="P396" s="64">
        <f>ABS(Table8[[#This Row],[Erorr 2]])</f>
        <v>5.8390000000000164E-2</v>
      </c>
      <c r="Q396" s="8">
        <f>Table8[[#This Row],[Abs Erorr 4]]/Table8[[#This Row],[Adj Close]]</f>
        <v>1.4759485351735336E-2</v>
      </c>
    </row>
    <row r="397" spans="6:17" x14ac:dyDescent="0.3">
      <c r="F397" s="108">
        <v>44040</v>
      </c>
      <c r="G397" s="109">
        <v>3.9014000000000002</v>
      </c>
      <c r="H397" s="64">
        <f t="shared" si="12"/>
        <v>3.9534000000000002</v>
      </c>
      <c r="I397" s="64">
        <f>(Table8[[#This Row],[Adj Close]]-Table8[[#This Row],[Forecast 3 Period]])</f>
        <v>-5.2000000000000046E-2</v>
      </c>
      <c r="J397" s="64">
        <f>Table8[[#This Row],[Erorr ]]^2</f>
        <v>2.704000000000005E-3</v>
      </c>
      <c r="K397" s="64">
        <f>ABS(Table8[[#This Row],[Erorr ]])</f>
        <v>5.2000000000000046E-2</v>
      </c>
      <c r="L397" s="8">
        <f>Table8[[#This Row],[Abs Erorr ]]/Table8[[#This Row],[Adj Close]]</f>
        <v>1.3328548726098335E-2</v>
      </c>
      <c r="M397" s="68">
        <f t="shared" si="13"/>
        <v>4.0017200000000006</v>
      </c>
      <c r="N397" s="64">
        <f>(Table8[[#This Row],[Adj Close]]-Table8[[#This Row],[Forecast 6 Period ]])</f>
        <v>-0.10032000000000041</v>
      </c>
      <c r="O397" s="64">
        <f>Table8[[#This Row],[Erorr 2]]^2</f>
        <v>1.0064102400000082E-2</v>
      </c>
      <c r="P397" s="64">
        <f>ABS(Table8[[#This Row],[Erorr 2]])</f>
        <v>0.10032000000000041</v>
      </c>
      <c r="Q397" s="8">
        <f>Table8[[#This Row],[Abs Erorr 4]]/Table8[[#This Row],[Adj Close]]</f>
        <v>2.5713846311580562E-2</v>
      </c>
    </row>
    <row r="398" spans="6:17" x14ac:dyDescent="0.3">
      <c r="F398" s="108">
        <v>44041</v>
      </c>
      <c r="G398" s="109">
        <v>3.9561000000000002</v>
      </c>
      <c r="H398" s="64">
        <f t="shared" si="12"/>
        <v>3.9233000000000002</v>
      </c>
      <c r="I398" s="64">
        <f>(Table8[[#This Row],[Adj Close]]-Table8[[#This Row],[Forecast 3 Period]])</f>
        <v>3.279999999999994E-2</v>
      </c>
      <c r="J398" s="64">
        <f>Table8[[#This Row],[Erorr ]]^2</f>
        <v>1.0758399999999961E-3</v>
      </c>
      <c r="K398" s="64">
        <f>ABS(Table8[[#This Row],[Erorr ]])</f>
        <v>3.279999999999994E-2</v>
      </c>
      <c r="L398" s="8">
        <f>Table8[[#This Row],[Abs Erorr ]]/Table8[[#This Row],[Adj Close]]</f>
        <v>8.2909936553676438E-3</v>
      </c>
      <c r="M398" s="68">
        <f t="shared" si="13"/>
        <v>3.9661600000000004</v>
      </c>
      <c r="N398" s="64">
        <f>(Table8[[#This Row],[Adj Close]]-Table8[[#This Row],[Forecast 6 Period ]])</f>
        <v>-1.006000000000018E-2</v>
      </c>
      <c r="O398" s="64">
        <f>Table8[[#This Row],[Erorr 2]]^2</f>
        <v>1.0120360000000362E-4</v>
      </c>
      <c r="P398" s="64">
        <f>ABS(Table8[[#This Row],[Erorr 2]])</f>
        <v>1.006000000000018E-2</v>
      </c>
      <c r="Q398" s="8">
        <f>Table8[[#This Row],[Abs Erorr 4]]/Table8[[#This Row],[Adj Close]]</f>
        <v>2.5429084199085411E-3</v>
      </c>
    </row>
    <row r="399" spans="6:17" x14ac:dyDescent="0.3">
      <c r="F399" s="108">
        <v>44042</v>
      </c>
      <c r="G399" s="109">
        <v>4.0564</v>
      </c>
      <c r="H399" s="64">
        <f t="shared" si="12"/>
        <v>3.9396900000000001</v>
      </c>
      <c r="I399" s="64">
        <f>(Table8[[#This Row],[Adj Close]]-Table8[[#This Row],[Forecast 3 Period]])</f>
        <v>0.11670999999999987</v>
      </c>
      <c r="J399" s="64">
        <f>Table8[[#This Row],[Erorr ]]^2</f>
        <v>1.362122409999997E-2</v>
      </c>
      <c r="K399" s="64">
        <f>ABS(Table8[[#This Row],[Erorr ]])</f>
        <v>0.11670999999999987</v>
      </c>
      <c r="L399" s="8">
        <f>Table8[[#This Row],[Abs Erorr ]]/Table8[[#This Row],[Adj Close]]</f>
        <v>2.8771817375012294E-2</v>
      </c>
      <c r="M399" s="68">
        <f t="shared" si="13"/>
        <v>3.9552100000000006</v>
      </c>
      <c r="N399" s="64">
        <f>(Table8[[#This Row],[Adj Close]]-Table8[[#This Row],[Forecast 6 Period ]])</f>
        <v>0.10118999999999945</v>
      </c>
      <c r="O399" s="64">
        <f>Table8[[#This Row],[Erorr 2]]^2</f>
        <v>1.0239416099999888E-2</v>
      </c>
      <c r="P399" s="64">
        <f>ABS(Table8[[#This Row],[Erorr 2]])</f>
        <v>0.10118999999999945</v>
      </c>
      <c r="Q399" s="8">
        <f>Table8[[#This Row],[Abs Erorr 4]]/Table8[[#This Row],[Adj Close]]</f>
        <v>2.4945764717483346E-2</v>
      </c>
    </row>
    <row r="400" spans="6:17" x14ac:dyDescent="0.3">
      <c r="F400" s="108">
        <v>44043</v>
      </c>
      <c r="G400" s="109">
        <v>4.3571999999999997</v>
      </c>
      <c r="H400" s="64">
        <f t="shared" si="12"/>
        <v>3.9798100000000001</v>
      </c>
      <c r="I400" s="64">
        <f>(Table8[[#This Row],[Adj Close]]-Table8[[#This Row],[Forecast 3 Period]])</f>
        <v>0.37738999999999967</v>
      </c>
      <c r="J400" s="64">
        <f>Table8[[#This Row],[Erorr ]]^2</f>
        <v>0.14242321209999975</v>
      </c>
      <c r="K400" s="64">
        <f>ABS(Table8[[#This Row],[Erorr ]])</f>
        <v>0.37738999999999967</v>
      </c>
      <c r="L400" s="8">
        <f>Table8[[#This Row],[Abs Erorr ]]/Table8[[#This Row],[Adj Close]]</f>
        <v>8.6612962452951373E-2</v>
      </c>
      <c r="M400" s="68">
        <f t="shared" si="13"/>
        <v>3.9643200000000007</v>
      </c>
      <c r="N400" s="64">
        <f>(Table8[[#This Row],[Adj Close]]-Table8[[#This Row],[Forecast 6 Period ]])</f>
        <v>0.39287999999999901</v>
      </c>
      <c r="O400" s="64">
        <f>Table8[[#This Row],[Erorr 2]]^2</f>
        <v>0.15435469439999921</v>
      </c>
      <c r="P400" s="64">
        <f>ABS(Table8[[#This Row],[Erorr 2]])</f>
        <v>0.39287999999999901</v>
      </c>
      <c r="Q400" s="8">
        <f>Table8[[#This Row],[Abs Erorr 4]]/Table8[[#This Row],[Adj Close]]</f>
        <v>9.0167997796749985E-2</v>
      </c>
    </row>
    <row r="401" spans="6:17" x14ac:dyDescent="0.3">
      <c r="F401" s="108">
        <v>44046</v>
      </c>
      <c r="G401" s="109">
        <v>4.6124000000000001</v>
      </c>
      <c r="H401" s="64">
        <f t="shared" si="12"/>
        <v>4.14663</v>
      </c>
      <c r="I401" s="64">
        <f>(Table8[[#This Row],[Adj Close]]-Table8[[#This Row],[Forecast 3 Period]])</f>
        <v>0.46577000000000002</v>
      </c>
      <c r="J401" s="64">
        <f>Table8[[#This Row],[Erorr ]]^2</f>
        <v>0.21694169290000001</v>
      </c>
      <c r="K401" s="64">
        <f>ABS(Table8[[#This Row],[Erorr ]])</f>
        <v>0.46577000000000002</v>
      </c>
      <c r="L401" s="8">
        <f>Table8[[#This Row],[Abs Erorr ]]/Table8[[#This Row],[Adj Close]]</f>
        <v>0.10098213511404042</v>
      </c>
      <c r="M401" s="68">
        <f t="shared" si="13"/>
        <v>4.0418000000000003</v>
      </c>
      <c r="N401" s="64">
        <f>(Table8[[#This Row],[Adj Close]]-Table8[[#This Row],[Forecast 6 Period ]])</f>
        <v>0.57059999999999977</v>
      </c>
      <c r="O401" s="64">
        <f>Table8[[#This Row],[Erorr 2]]^2</f>
        <v>0.32558435999999974</v>
      </c>
      <c r="P401" s="64">
        <f>ABS(Table8[[#This Row],[Erorr 2]])</f>
        <v>0.57059999999999977</v>
      </c>
      <c r="Q401" s="8">
        <f>Table8[[#This Row],[Abs Erorr 4]]/Table8[[#This Row],[Adj Close]]</f>
        <v>0.12370999913277247</v>
      </c>
    </row>
    <row r="402" spans="6:17" x14ac:dyDescent="0.3">
      <c r="F402" s="108">
        <v>44047</v>
      </c>
      <c r="G402" s="109">
        <v>4.6489000000000003</v>
      </c>
      <c r="H402" s="64">
        <f t="shared" si="12"/>
        <v>4.36904</v>
      </c>
      <c r="I402" s="64">
        <f>(Table8[[#This Row],[Adj Close]]-Table8[[#This Row],[Forecast 3 Period]])</f>
        <v>0.27986000000000022</v>
      </c>
      <c r="J402" s="64">
        <f>Table8[[#This Row],[Erorr ]]^2</f>
        <v>7.8321619600000128E-2</v>
      </c>
      <c r="K402" s="64">
        <f>ABS(Table8[[#This Row],[Erorr ]])</f>
        <v>0.27986000000000022</v>
      </c>
      <c r="L402" s="8">
        <f>Table8[[#This Row],[Abs Erorr ]]/Table8[[#This Row],[Adj Close]]</f>
        <v>6.0199186904429047E-2</v>
      </c>
      <c r="M402" s="68">
        <f t="shared" si="13"/>
        <v>4.1821700000000002</v>
      </c>
      <c r="N402" s="64">
        <f>(Table8[[#This Row],[Adj Close]]-Table8[[#This Row],[Forecast 6 Period ]])</f>
        <v>0.46673000000000009</v>
      </c>
      <c r="O402" s="64">
        <f>Table8[[#This Row],[Erorr 2]]^2</f>
        <v>0.21783689290000008</v>
      </c>
      <c r="P402" s="64">
        <f>ABS(Table8[[#This Row],[Erorr 2]])</f>
        <v>0.46673000000000009</v>
      </c>
      <c r="Q402" s="8">
        <f>Table8[[#This Row],[Abs Erorr 4]]/Table8[[#This Row],[Adj Close]]</f>
        <v>0.10039579255307708</v>
      </c>
    </row>
    <row r="403" spans="6:17" x14ac:dyDescent="0.3">
      <c r="F403" s="108">
        <v>44048</v>
      </c>
      <c r="G403" s="109">
        <v>4.5578000000000003</v>
      </c>
      <c r="H403" s="64">
        <f t="shared" si="12"/>
        <v>4.55044</v>
      </c>
      <c r="I403" s="64">
        <f>(Table8[[#This Row],[Adj Close]]-Table8[[#This Row],[Forecast 3 Period]])</f>
        <v>7.3600000000002552E-3</v>
      </c>
      <c r="J403" s="64">
        <f>Table8[[#This Row],[Erorr ]]^2</f>
        <v>5.4169600000003758E-5</v>
      </c>
      <c r="K403" s="64">
        <f>ABS(Table8[[#This Row],[Erorr ]])</f>
        <v>7.3600000000002552E-3</v>
      </c>
      <c r="L403" s="8">
        <f>Table8[[#This Row],[Abs Erorr ]]/Table8[[#This Row],[Adj Close]]</f>
        <v>1.614814164728653E-3</v>
      </c>
      <c r="M403" s="68">
        <f t="shared" si="13"/>
        <v>4.3207300000000002</v>
      </c>
      <c r="N403" s="64">
        <f>(Table8[[#This Row],[Adj Close]]-Table8[[#This Row],[Forecast 6 Period ]])</f>
        <v>0.23707000000000011</v>
      </c>
      <c r="O403" s="64">
        <f>Table8[[#This Row],[Erorr 2]]^2</f>
        <v>5.6202184900000056E-2</v>
      </c>
      <c r="P403" s="64">
        <f>ABS(Table8[[#This Row],[Erorr 2]])</f>
        <v>0.23707000000000011</v>
      </c>
      <c r="Q403" s="8">
        <f>Table8[[#This Row],[Abs Erorr 4]]/Table8[[#This Row],[Adj Close]]</f>
        <v>5.2014129623941398E-2</v>
      </c>
    </row>
    <row r="404" spans="6:17" x14ac:dyDescent="0.3">
      <c r="F404" s="108">
        <v>44049</v>
      </c>
      <c r="G404" s="109">
        <v>4.5578000000000003</v>
      </c>
      <c r="H404" s="64">
        <f t="shared" si="12"/>
        <v>4.6015100000000002</v>
      </c>
      <c r="I404" s="64">
        <f>(Table8[[#This Row],[Adj Close]]-Table8[[#This Row],[Forecast 3 Period]])</f>
        <v>-4.3709999999999916E-2</v>
      </c>
      <c r="J404" s="64">
        <f>Table8[[#This Row],[Erorr ]]^2</f>
        <v>1.9105640999999927E-3</v>
      </c>
      <c r="K404" s="64">
        <f>ABS(Table8[[#This Row],[Erorr ]])</f>
        <v>4.3709999999999916E-2</v>
      </c>
      <c r="L404" s="8">
        <f>Table8[[#This Row],[Abs Erorr ]]/Table8[[#This Row],[Adj Close]]</f>
        <v>9.5901531440607118E-3</v>
      </c>
      <c r="M404" s="68">
        <f t="shared" si="13"/>
        <v>4.4365100000000002</v>
      </c>
      <c r="N404" s="64">
        <f>(Table8[[#This Row],[Adj Close]]-Table8[[#This Row],[Forecast 6 Period ]])</f>
        <v>0.12129000000000012</v>
      </c>
      <c r="O404" s="64">
        <f>Table8[[#This Row],[Erorr 2]]^2</f>
        <v>1.4711264100000029E-2</v>
      </c>
      <c r="P404" s="64">
        <f>ABS(Table8[[#This Row],[Erorr 2]])</f>
        <v>0.12129000000000012</v>
      </c>
      <c r="Q404" s="8">
        <f>Table8[[#This Row],[Abs Erorr 4]]/Table8[[#This Row],[Adj Close]]</f>
        <v>2.6611523103251593E-2</v>
      </c>
    </row>
    <row r="405" spans="6:17" x14ac:dyDescent="0.3">
      <c r="F405" s="108">
        <v>44050</v>
      </c>
      <c r="G405" s="109">
        <v>4.5395000000000003</v>
      </c>
      <c r="H405" s="64">
        <f t="shared" si="12"/>
        <v>4.5851300000000004</v>
      </c>
      <c r="I405" s="64">
        <f>(Table8[[#This Row],[Adj Close]]-Table8[[#This Row],[Forecast 3 Period]])</f>
        <v>-4.5630000000000059E-2</v>
      </c>
      <c r="J405" s="64">
        <f>Table8[[#This Row],[Erorr ]]^2</f>
        <v>2.0820969000000054E-3</v>
      </c>
      <c r="K405" s="64">
        <f>ABS(Table8[[#This Row],[Erorr ]])</f>
        <v>4.5630000000000059E-2</v>
      </c>
      <c r="L405" s="8">
        <f>Table8[[#This Row],[Abs Erorr ]]/Table8[[#This Row],[Adj Close]]</f>
        <v>1.0051767815838761E-2</v>
      </c>
      <c r="M405" s="68">
        <f t="shared" si="13"/>
        <v>4.5167400000000004</v>
      </c>
      <c r="N405" s="64">
        <f>(Table8[[#This Row],[Adj Close]]-Table8[[#This Row],[Forecast 6 Period ]])</f>
        <v>2.2759999999999891E-2</v>
      </c>
      <c r="O405" s="64">
        <f>Table8[[#This Row],[Erorr 2]]^2</f>
        <v>5.1801759999999507E-4</v>
      </c>
      <c r="P405" s="64">
        <f>ABS(Table8[[#This Row],[Erorr 2]])</f>
        <v>2.2759999999999891E-2</v>
      </c>
      <c r="Q405" s="8">
        <f>Table8[[#This Row],[Abs Erorr 4]]/Table8[[#This Row],[Adj Close]]</f>
        <v>5.0137680361273026E-3</v>
      </c>
    </row>
    <row r="406" spans="6:17" x14ac:dyDescent="0.3">
      <c r="F406" s="108">
        <v>44053</v>
      </c>
      <c r="G406" s="109">
        <v>4.4756999999999998</v>
      </c>
      <c r="H406" s="64">
        <f t="shared" si="12"/>
        <v>4.5504800000000003</v>
      </c>
      <c r="I406" s="64">
        <f>(Table8[[#This Row],[Adj Close]]-Table8[[#This Row],[Forecast 3 Period]])</f>
        <v>-7.4780000000000513E-2</v>
      </c>
      <c r="J406" s="64">
        <f>Table8[[#This Row],[Erorr ]]^2</f>
        <v>5.592048400000077E-3</v>
      </c>
      <c r="K406" s="64">
        <f>ABS(Table8[[#This Row],[Erorr ]])</f>
        <v>7.4780000000000513E-2</v>
      </c>
      <c r="L406" s="8">
        <f>Table8[[#This Row],[Abs Erorr ]]/Table8[[#This Row],[Adj Close]]</f>
        <v>1.6708000983086561E-2</v>
      </c>
      <c r="M406" s="68">
        <f t="shared" si="13"/>
        <v>4.55776</v>
      </c>
      <c r="N406" s="64">
        <f>(Table8[[#This Row],[Adj Close]]-Table8[[#This Row],[Forecast 6 Period ]])</f>
        <v>-8.2060000000000244E-2</v>
      </c>
      <c r="O406" s="64">
        <f>Table8[[#This Row],[Erorr 2]]^2</f>
        <v>6.7338436000000399E-3</v>
      </c>
      <c r="P406" s="64">
        <f>ABS(Table8[[#This Row],[Erorr 2]])</f>
        <v>8.2060000000000244E-2</v>
      </c>
      <c r="Q406" s="8">
        <f>Table8[[#This Row],[Abs Erorr 4]]/Table8[[#This Row],[Adj Close]]</f>
        <v>1.8334562191389112E-2</v>
      </c>
    </row>
    <row r="407" spans="6:17" x14ac:dyDescent="0.3">
      <c r="F407" s="108">
        <v>44054</v>
      </c>
      <c r="G407" s="109">
        <v>4.5213000000000001</v>
      </c>
      <c r="H407" s="64">
        <f t="shared" si="12"/>
        <v>4.5194700000000001</v>
      </c>
      <c r="I407" s="64">
        <f>(Table8[[#This Row],[Adj Close]]-Table8[[#This Row],[Forecast 3 Period]])</f>
        <v>1.8299999999999983E-3</v>
      </c>
      <c r="J407" s="64">
        <f>Table8[[#This Row],[Erorr ]]^2</f>
        <v>3.3488999999999939E-6</v>
      </c>
      <c r="K407" s="64">
        <f>ABS(Table8[[#This Row],[Erorr ]])</f>
        <v>1.8299999999999983E-3</v>
      </c>
      <c r="L407" s="8">
        <f>Table8[[#This Row],[Abs Erorr ]]/Table8[[#This Row],[Adj Close]]</f>
        <v>4.0475084599562035E-4</v>
      </c>
      <c r="M407" s="68">
        <f t="shared" si="13"/>
        <v>4.5522900000000011</v>
      </c>
      <c r="N407" s="64">
        <f>(Table8[[#This Row],[Adj Close]]-Table8[[#This Row],[Forecast 6 Period ]])</f>
        <v>-3.0990000000000961E-2</v>
      </c>
      <c r="O407" s="64">
        <f>Table8[[#This Row],[Erorr 2]]^2</f>
        <v>9.603801000000596E-4</v>
      </c>
      <c r="P407" s="64">
        <f>ABS(Table8[[#This Row],[Erorr 2]])</f>
        <v>3.0990000000000961E-2</v>
      </c>
      <c r="Q407" s="8">
        <f>Table8[[#This Row],[Abs Erorr 4]]/Table8[[#This Row],[Adj Close]]</f>
        <v>6.8542233428440852E-3</v>
      </c>
    </row>
    <row r="408" spans="6:17" x14ac:dyDescent="0.3">
      <c r="F408" s="108">
        <v>44055</v>
      </c>
      <c r="G408" s="109">
        <v>4.6032999999999999</v>
      </c>
      <c r="H408" s="64">
        <f t="shared" si="12"/>
        <v>4.5130800000000004</v>
      </c>
      <c r="I408" s="64">
        <f>(Table8[[#This Row],[Adj Close]]-Table8[[#This Row],[Forecast 3 Period]])</f>
        <v>9.0219999999999523E-2</v>
      </c>
      <c r="J408" s="64">
        <f>Table8[[#This Row],[Erorr ]]^2</f>
        <v>8.1396483999999145E-3</v>
      </c>
      <c r="K408" s="64">
        <f>ABS(Table8[[#This Row],[Erorr ]])</f>
        <v>9.0219999999999523E-2</v>
      </c>
      <c r="L408" s="8">
        <f>Table8[[#This Row],[Abs Erorr ]]/Table8[[#This Row],[Adj Close]]</f>
        <v>1.9598983338039999E-2</v>
      </c>
      <c r="M408" s="68">
        <f t="shared" si="13"/>
        <v>4.539530000000001</v>
      </c>
      <c r="N408" s="64">
        <f>(Table8[[#This Row],[Adj Close]]-Table8[[#This Row],[Forecast 6 Period ]])</f>
        <v>6.3769999999998994E-2</v>
      </c>
      <c r="O408" s="64">
        <f>Table8[[#This Row],[Erorr 2]]^2</f>
        <v>4.0666128999998713E-3</v>
      </c>
      <c r="P408" s="64">
        <f>ABS(Table8[[#This Row],[Erorr 2]])</f>
        <v>6.3769999999998994E-2</v>
      </c>
      <c r="Q408" s="8">
        <f>Table8[[#This Row],[Abs Erorr 4]]/Table8[[#This Row],[Adj Close]]</f>
        <v>1.3853105380922163E-2</v>
      </c>
    </row>
    <row r="409" spans="6:17" x14ac:dyDescent="0.3">
      <c r="F409" s="108">
        <v>44056</v>
      </c>
      <c r="G409" s="109">
        <v>4.6124000000000001</v>
      </c>
      <c r="H409" s="64">
        <f t="shared" si="12"/>
        <v>4.5404199999999992</v>
      </c>
      <c r="I409" s="64">
        <f>(Table8[[#This Row],[Adj Close]]-Table8[[#This Row],[Forecast 3 Period]])</f>
        <v>7.1980000000000821E-2</v>
      </c>
      <c r="J409" s="64">
        <f>Table8[[#This Row],[Erorr ]]^2</f>
        <v>5.1811204000001181E-3</v>
      </c>
      <c r="K409" s="64">
        <f>ABS(Table8[[#This Row],[Erorr ]])</f>
        <v>7.1980000000000821E-2</v>
      </c>
      <c r="L409" s="8">
        <f>Table8[[#This Row],[Abs Erorr ]]/Table8[[#This Row],[Adj Close]]</f>
        <v>1.5605758390425986E-2</v>
      </c>
      <c r="M409" s="68">
        <f t="shared" si="13"/>
        <v>4.5395200000000004</v>
      </c>
      <c r="N409" s="64">
        <f>(Table8[[#This Row],[Adj Close]]-Table8[[#This Row],[Forecast 6 Period ]])</f>
        <v>7.2879999999999612E-2</v>
      </c>
      <c r="O409" s="64">
        <f>Table8[[#This Row],[Erorr 2]]^2</f>
        <v>5.3114943999999437E-3</v>
      </c>
      <c r="P409" s="64">
        <f>ABS(Table8[[#This Row],[Erorr 2]])</f>
        <v>7.2879999999999612E-2</v>
      </c>
      <c r="Q409" s="8">
        <f>Table8[[#This Row],[Abs Erorr 4]]/Table8[[#This Row],[Adj Close]]</f>
        <v>1.5800884572023156E-2</v>
      </c>
    </row>
    <row r="410" spans="6:17" x14ac:dyDescent="0.3">
      <c r="F410" s="108">
        <v>44057</v>
      </c>
      <c r="G410" s="109">
        <v>4.5578000000000003</v>
      </c>
      <c r="H410" s="64">
        <f t="shared" si="12"/>
        <v>4.5823400000000003</v>
      </c>
      <c r="I410" s="64">
        <f>(Table8[[#This Row],[Adj Close]]-Table8[[#This Row],[Forecast 3 Period]])</f>
        <v>-2.4540000000000006E-2</v>
      </c>
      <c r="J410" s="64">
        <f>Table8[[#This Row],[Erorr ]]^2</f>
        <v>6.0221160000000027E-4</v>
      </c>
      <c r="K410" s="64">
        <f>ABS(Table8[[#This Row],[Erorr ]])</f>
        <v>2.4540000000000006E-2</v>
      </c>
      <c r="L410" s="8">
        <f>Table8[[#This Row],[Abs Erorr ]]/Table8[[#This Row],[Adj Close]]</f>
        <v>5.3841765764184486E-3</v>
      </c>
      <c r="M410" s="68">
        <f t="shared" si="13"/>
        <v>4.55227</v>
      </c>
      <c r="N410" s="64">
        <f>(Table8[[#This Row],[Adj Close]]-Table8[[#This Row],[Forecast 6 Period ]])</f>
        <v>5.5300000000002569E-3</v>
      </c>
      <c r="O410" s="64">
        <f>Table8[[#This Row],[Erorr 2]]^2</f>
        <v>3.0580900000002843E-5</v>
      </c>
      <c r="P410" s="64">
        <f>ABS(Table8[[#This Row],[Erorr 2]])</f>
        <v>5.5300000000002569E-3</v>
      </c>
      <c r="Q410" s="8">
        <f>Table8[[#This Row],[Abs Erorr 4]]/Table8[[#This Row],[Adj Close]]</f>
        <v>1.2133046645311897E-3</v>
      </c>
    </row>
    <row r="411" spans="6:17" x14ac:dyDescent="0.3">
      <c r="F411" s="108">
        <v>44060</v>
      </c>
      <c r="G411" s="109">
        <v>4.6215999999999999</v>
      </c>
      <c r="H411" s="64">
        <f t="shared" si="12"/>
        <v>4.5878300000000003</v>
      </c>
      <c r="I411" s="64">
        <f>(Table8[[#This Row],[Adj Close]]-Table8[[#This Row],[Forecast 3 Period]])</f>
        <v>3.3769999999999634E-2</v>
      </c>
      <c r="J411" s="64">
        <f>Table8[[#This Row],[Erorr ]]^2</f>
        <v>1.1404128999999753E-3</v>
      </c>
      <c r="K411" s="64">
        <f>ABS(Table8[[#This Row],[Erorr ]])</f>
        <v>3.3769999999999634E-2</v>
      </c>
      <c r="L411" s="8">
        <f>Table8[[#This Row],[Abs Erorr ]]/Table8[[#This Row],[Adj Close]]</f>
        <v>7.3069932490911448E-3</v>
      </c>
      <c r="M411" s="68">
        <f t="shared" si="13"/>
        <v>4.5604800000000001</v>
      </c>
      <c r="N411" s="64">
        <f>(Table8[[#This Row],[Adj Close]]-Table8[[#This Row],[Forecast 6 Period ]])</f>
        <v>6.1119999999999841E-2</v>
      </c>
      <c r="O411" s="64">
        <f>Table8[[#This Row],[Erorr 2]]^2</f>
        <v>3.7356543999999808E-3</v>
      </c>
      <c r="P411" s="64">
        <f>ABS(Table8[[#This Row],[Erorr 2]])</f>
        <v>6.1119999999999841E-2</v>
      </c>
      <c r="Q411" s="8">
        <f>Table8[[#This Row],[Abs Erorr 4]]/Table8[[#This Row],[Adj Close]]</f>
        <v>1.3224857192314315E-2</v>
      </c>
    </row>
    <row r="412" spans="6:17" x14ac:dyDescent="0.3">
      <c r="F412" s="108">
        <v>44061</v>
      </c>
      <c r="G412" s="109">
        <v>4.6398000000000001</v>
      </c>
      <c r="H412" s="64">
        <f t="shared" si="12"/>
        <v>4.5997000000000003</v>
      </c>
      <c r="I412" s="64">
        <f>(Table8[[#This Row],[Adj Close]]-Table8[[#This Row],[Forecast 3 Period]])</f>
        <v>4.0099999999999802E-2</v>
      </c>
      <c r="J412" s="64">
        <f>Table8[[#This Row],[Erorr ]]^2</f>
        <v>1.6080099999999842E-3</v>
      </c>
      <c r="K412" s="64">
        <f>ABS(Table8[[#This Row],[Erorr ]])</f>
        <v>4.0099999999999802E-2</v>
      </c>
      <c r="L412" s="8">
        <f>Table8[[#This Row],[Abs Erorr ]]/Table8[[#This Row],[Adj Close]]</f>
        <v>8.6426139057717583E-3</v>
      </c>
      <c r="M412" s="68">
        <f t="shared" si="13"/>
        <v>4.5787200000000006</v>
      </c>
      <c r="N412" s="64">
        <f>(Table8[[#This Row],[Adj Close]]-Table8[[#This Row],[Forecast 6 Period ]])</f>
        <v>6.1079999999999579E-2</v>
      </c>
      <c r="O412" s="64">
        <f>Table8[[#This Row],[Erorr 2]]^2</f>
        <v>3.7307663999999485E-3</v>
      </c>
      <c r="P412" s="64">
        <f>ABS(Table8[[#This Row],[Erorr 2]])</f>
        <v>6.1079999999999579E-2</v>
      </c>
      <c r="Q412" s="8">
        <f>Table8[[#This Row],[Abs Erorr 4]]/Table8[[#This Row],[Adj Close]]</f>
        <v>1.3164360532781494E-2</v>
      </c>
    </row>
    <row r="413" spans="6:17" x14ac:dyDescent="0.3">
      <c r="F413" s="108">
        <v>44062</v>
      </c>
      <c r="G413" s="109">
        <v>4.5941999999999998</v>
      </c>
      <c r="H413" s="64">
        <f t="shared" si="12"/>
        <v>4.6097400000000004</v>
      </c>
      <c r="I413" s="64">
        <f>(Table8[[#This Row],[Adj Close]]-Table8[[#This Row],[Forecast 3 Period]])</f>
        <v>-1.5540000000000553E-2</v>
      </c>
      <c r="J413" s="64">
        <f>Table8[[#This Row],[Erorr ]]^2</f>
        <v>2.4149160000001721E-4</v>
      </c>
      <c r="K413" s="64">
        <f>ABS(Table8[[#This Row],[Erorr ]])</f>
        <v>1.5540000000000553E-2</v>
      </c>
      <c r="L413" s="8">
        <f>Table8[[#This Row],[Abs Erorr ]]/Table8[[#This Row],[Adj Close]]</f>
        <v>3.3825257933917884E-3</v>
      </c>
      <c r="M413" s="68">
        <f t="shared" si="13"/>
        <v>4.5987800000000005</v>
      </c>
      <c r="N413" s="64">
        <f>(Table8[[#This Row],[Adj Close]]-Table8[[#This Row],[Forecast 6 Period ]])</f>
        <v>-4.5800000000006946E-3</v>
      </c>
      <c r="O413" s="64">
        <f>Table8[[#This Row],[Erorr 2]]^2</f>
        <v>2.0976400000006364E-5</v>
      </c>
      <c r="P413" s="64">
        <f>ABS(Table8[[#This Row],[Erorr 2]])</f>
        <v>4.5800000000006946E-3</v>
      </c>
      <c r="Q413" s="8">
        <f>Table8[[#This Row],[Abs Erorr 4]]/Table8[[#This Row],[Adj Close]]</f>
        <v>9.9690914631507012E-4</v>
      </c>
    </row>
    <row r="414" spans="6:17" x14ac:dyDescent="0.3">
      <c r="F414" s="108">
        <v>44063</v>
      </c>
      <c r="G414" s="109">
        <v>4.6032999999999999</v>
      </c>
      <c r="H414" s="64">
        <f t="shared" si="12"/>
        <v>4.6160999999999994</v>
      </c>
      <c r="I414" s="64">
        <f>(Table8[[#This Row],[Adj Close]]-Table8[[#This Row],[Forecast 3 Period]])</f>
        <v>-1.2799999999999478E-2</v>
      </c>
      <c r="J414" s="64">
        <f>Table8[[#This Row],[Erorr ]]^2</f>
        <v>1.6383999999998664E-4</v>
      </c>
      <c r="K414" s="64">
        <f>ABS(Table8[[#This Row],[Erorr ]])</f>
        <v>1.2799999999999478E-2</v>
      </c>
      <c r="L414" s="8">
        <f>Table8[[#This Row],[Abs Erorr ]]/Table8[[#This Row],[Adj Close]]</f>
        <v>2.7806139074141329E-3</v>
      </c>
      <c r="M414" s="68">
        <f t="shared" si="13"/>
        <v>4.6042499999999995</v>
      </c>
      <c r="N414" s="64">
        <f>(Table8[[#This Row],[Adj Close]]-Table8[[#This Row],[Forecast 6 Period ]])</f>
        <v>-9.4999999999956231E-4</v>
      </c>
      <c r="O414" s="64">
        <f>Table8[[#This Row],[Erorr 2]]^2</f>
        <v>9.0249999999916836E-7</v>
      </c>
      <c r="P414" s="64">
        <f>ABS(Table8[[#This Row],[Erorr 2]])</f>
        <v>9.4999999999956231E-4</v>
      </c>
      <c r="Q414" s="8">
        <f>Table8[[#This Row],[Abs Erorr 4]]/Table8[[#This Row],[Adj Close]]</f>
        <v>2.06373688440806E-4</v>
      </c>
    </row>
    <row r="415" spans="6:17" x14ac:dyDescent="0.3">
      <c r="F415" s="108">
        <v>44064</v>
      </c>
      <c r="G415" s="109">
        <v>4.5304000000000002</v>
      </c>
      <c r="H415" s="64">
        <f t="shared" si="12"/>
        <v>4.6115199999999996</v>
      </c>
      <c r="I415" s="64">
        <f>(Table8[[#This Row],[Adj Close]]-Table8[[#This Row],[Forecast 3 Period]])</f>
        <v>-8.1119999999999415E-2</v>
      </c>
      <c r="J415" s="64">
        <f>Table8[[#This Row],[Erorr ]]^2</f>
        <v>6.5804543999999051E-3</v>
      </c>
      <c r="K415" s="64">
        <f>ABS(Table8[[#This Row],[Erorr ]])</f>
        <v>8.1119999999999415E-2</v>
      </c>
      <c r="L415" s="8">
        <f>Table8[[#This Row],[Abs Erorr ]]/Table8[[#This Row],[Adj Close]]</f>
        <v>1.7905703690623213E-2</v>
      </c>
      <c r="M415" s="68">
        <f t="shared" si="13"/>
        <v>4.6088000000000005</v>
      </c>
      <c r="N415" s="64">
        <f>(Table8[[#This Row],[Adj Close]]-Table8[[#This Row],[Forecast 6 Period ]])</f>
        <v>-7.8400000000000247E-2</v>
      </c>
      <c r="O415" s="64">
        <f>Table8[[#This Row],[Erorr 2]]^2</f>
        <v>6.1465600000000387E-3</v>
      </c>
      <c r="P415" s="64">
        <f>ABS(Table8[[#This Row],[Erorr 2]])</f>
        <v>7.8400000000000247E-2</v>
      </c>
      <c r="Q415" s="8">
        <f>Table8[[#This Row],[Abs Erorr 4]]/Table8[[#This Row],[Adj Close]]</f>
        <v>1.7305315203955556E-2</v>
      </c>
    </row>
    <row r="416" spans="6:17" x14ac:dyDescent="0.3">
      <c r="F416" s="108">
        <v>44067</v>
      </c>
      <c r="G416" s="109">
        <v>4.5850999999999997</v>
      </c>
      <c r="H416" s="64">
        <f t="shared" si="12"/>
        <v>4.5714100000000002</v>
      </c>
      <c r="I416" s="64">
        <f>(Table8[[#This Row],[Adj Close]]-Table8[[#This Row],[Forecast 3 Period]])</f>
        <v>1.3689999999999536E-2</v>
      </c>
      <c r="J416" s="64">
        <f>Table8[[#This Row],[Erorr ]]^2</f>
        <v>1.874160999999873E-4</v>
      </c>
      <c r="K416" s="64">
        <f>ABS(Table8[[#This Row],[Erorr ]])</f>
        <v>1.3689999999999536E-2</v>
      </c>
      <c r="L416" s="8">
        <f>Table8[[#This Row],[Abs Erorr ]]/Table8[[#This Row],[Adj Close]]</f>
        <v>2.9857582168326836E-3</v>
      </c>
      <c r="M416" s="68">
        <f t="shared" si="13"/>
        <v>4.5914799999999998</v>
      </c>
      <c r="N416" s="64">
        <f>(Table8[[#This Row],[Adj Close]]-Table8[[#This Row],[Forecast 6 Period ]])</f>
        <v>-6.3800000000000523E-3</v>
      </c>
      <c r="O416" s="64">
        <f>Table8[[#This Row],[Erorr 2]]^2</f>
        <v>4.0704400000000667E-5</v>
      </c>
      <c r="P416" s="64">
        <f>ABS(Table8[[#This Row],[Erorr 2]])</f>
        <v>6.3800000000000523E-3</v>
      </c>
      <c r="Q416" s="8">
        <f>Table8[[#This Row],[Abs Erorr 4]]/Table8[[#This Row],[Adj Close]]</f>
        <v>1.3914636540097386E-3</v>
      </c>
    </row>
    <row r="417" spans="6:17" x14ac:dyDescent="0.3">
      <c r="F417" s="108">
        <v>44068</v>
      </c>
      <c r="G417" s="109">
        <v>4.5941999999999998</v>
      </c>
      <c r="H417" s="64">
        <f t="shared" si="12"/>
        <v>4.5741499999999995</v>
      </c>
      <c r="I417" s="64">
        <f>(Table8[[#This Row],[Adj Close]]-Table8[[#This Row],[Forecast 3 Period]])</f>
        <v>2.0050000000000345E-2</v>
      </c>
      <c r="J417" s="64">
        <f>Table8[[#This Row],[Erorr ]]^2</f>
        <v>4.0200250000001382E-4</v>
      </c>
      <c r="K417" s="64">
        <f>ABS(Table8[[#This Row],[Erorr ]])</f>
        <v>2.0050000000000345E-2</v>
      </c>
      <c r="L417" s="8">
        <f>Table8[[#This Row],[Abs Erorr ]]/Table8[[#This Row],[Adj Close]]</f>
        <v>4.3641983370337261E-3</v>
      </c>
      <c r="M417" s="68">
        <f t="shared" si="13"/>
        <v>4.5887399999999996</v>
      </c>
      <c r="N417" s="64">
        <f>(Table8[[#This Row],[Adj Close]]-Table8[[#This Row],[Forecast 6 Period ]])</f>
        <v>5.4600000000002424E-3</v>
      </c>
      <c r="O417" s="64">
        <f>Table8[[#This Row],[Erorr 2]]^2</f>
        <v>2.9811600000002647E-5</v>
      </c>
      <c r="P417" s="64">
        <f>ABS(Table8[[#This Row],[Erorr 2]])</f>
        <v>5.4600000000002424E-3</v>
      </c>
      <c r="Q417" s="8">
        <f>Table8[[#This Row],[Abs Erorr 4]]/Table8[[#This Row],[Adj Close]]</f>
        <v>1.1884550084890172E-3</v>
      </c>
    </row>
    <row r="418" spans="6:17" x14ac:dyDescent="0.3">
      <c r="F418" s="108">
        <v>44069</v>
      </c>
      <c r="G418" s="109">
        <v>4.6032999999999999</v>
      </c>
      <c r="H418" s="64">
        <f t="shared" si="12"/>
        <v>4.57233</v>
      </c>
      <c r="I418" s="64">
        <f>(Table8[[#This Row],[Adj Close]]-Table8[[#This Row],[Forecast 3 Period]])</f>
        <v>3.0969999999999942E-2</v>
      </c>
      <c r="J418" s="64">
        <f>Table8[[#This Row],[Erorr ]]^2</f>
        <v>9.5914089999999644E-4</v>
      </c>
      <c r="K418" s="64">
        <f>ABS(Table8[[#This Row],[Erorr ]])</f>
        <v>3.0969999999999942E-2</v>
      </c>
      <c r="L418" s="8">
        <f>Table8[[#This Row],[Abs Erorr ]]/Table8[[#This Row],[Adj Close]]</f>
        <v>6.7277822431733632E-3</v>
      </c>
      <c r="M418" s="68">
        <f t="shared" si="13"/>
        <v>4.5860000000000003</v>
      </c>
      <c r="N418" s="64">
        <f>(Table8[[#This Row],[Adj Close]]-Table8[[#This Row],[Forecast 6 Period ]])</f>
        <v>1.7299999999999649E-2</v>
      </c>
      <c r="O418" s="64">
        <f>Table8[[#This Row],[Erorr 2]]^2</f>
        <v>2.9928999999998787E-4</v>
      </c>
      <c r="P418" s="64">
        <f>ABS(Table8[[#This Row],[Erorr 2]])</f>
        <v>1.7299999999999649E-2</v>
      </c>
      <c r="Q418" s="8">
        <f>Table8[[#This Row],[Abs Erorr 4]]/Table8[[#This Row],[Adj Close]]</f>
        <v>3.758173484239491E-3</v>
      </c>
    </row>
    <row r="419" spans="6:17" x14ac:dyDescent="0.3">
      <c r="F419" s="108">
        <v>44070</v>
      </c>
      <c r="G419" s="109">
        <v>4.5669000000000004</v>
      </c>
      <c r="H419" s="64">
        <f t="shared" si="12"/>
        <v>4.59511</v>
      </c>
      <c r="I419" s="64">
        <f>(Table8[[#This Row],[Adj Close]]-Table8[[#This Row],[Forecast 3 Period]])</f>
        <v>-2.8209999999999624E-2</v>
      </c>
      <c r="J419" s="64">
        <f>Table8[[#This Row],[Erorr ]]^2</f>
        <v>7.9580409999997878E-4</v>
      </c>
      <c r="K419" s="64">
        <f>ABS(Table8[[#This Row],[Erorr ]])</f>
        <v>2.8209999999999624E-2</v>
      </c>
      <c r="L419" s="8">
        <f>Table8[[#This Row],[Abs Erorr ]]/Table8[[#This Row],[Adj Close]]</f>
        <v>6.1770566467405945E-3</v>
      </c>
      <c r="M419" s="68">
        <f t="shared" si="13"/>
        <v>4.5823499999999999</v>
      </c>
      <c r="N419" s="64">
        <f>(Table8[[#This Row],[Adj Close]]-Table8[[#This Row],[Forecast 6 Period ]])</f>
        <v>-1.544999999999952E-2</v>
      </c>
      <c r="O419" s="64">
        <f>Table8[[#This Row],[Erorr 2]]^2</f>
        <v>2.3870249999998516E-4</v>
      </c>
      <c r="P419" s="64">
        <f>ABS(Table8[[#This Row],[Erorr 2]])</f>
        <v>1.544999999999952E-2</v>
      </c>
      <c r="Q419" s="8">
        <f>Table8[[#This Row],[Abs Erorr 4]]/Table8[[#This Row],[Adj Close]]</f>
        <v>3.3830388228337643E-3</v>
      </c>
    </row>
    <row r="420" spans="6:17" x14ac:dyDescent="0.3">
      <c r="F420" s="108">
        <v>44071</v>
      </c>
      <c r="G420" s="109">
        <v>4.5304000000000002</v>
      </c>
      <c r="H420" s="64">
        <f t="shared" si="12"/>
        <v>4.5860099999999999</v>
      </c>
      <c r="I420" s="64">
        <f>(Table8[[#This Row],[Adj Close]]-Table8[[#This Row],[Forecast 3 Period]])</f>
        <v>-5.5609999999999715E-2</v>
      </c>
      <c r="J420" s="64">
        <f>Table8[[#This Row],[Erorr ]]^2</f>
        <v>3.0924720999999681E-3</v>
      </c>
      <c r="K420" s="64">
        <f>ABS(Table8[[#This Row],[Erorr ]])</f>
        <v>5.5609999999999715E-2</v>
      </c>
      <c r="L420" s="8">
        <f>Table8[[#This Row],[Abs Erorr ]]/Table8[[#This Row],[Adj Close]]</f>
        <v>1.2274854317499495E-2</v>
      </c>
      <c r="M420" s="68">
        <f t="shared" si="13"/>
        <v>4.5832699999999997</v>
      </c>
      <c r="N420" s="64">
        <f>(Table8[[#This Row],[Adj Close]]-Table8[[#This Row],[Forecast 6 Period ]])</f>
        <v>-5.2869999999999528E-2</v>
      </c>
      <c r="O420" s="64">
        <f>Table8[[#This Row],[Erorr 2]]^2</f>
        <v>2.79523689999995E-3</v>
      </c>
      <c r="P420" s="64">
        <f>ABS(Table8[[#This Row],[Erorr 2]])</f>
        <v>5.2869999999999528E-2</v>
      </c>
      <c r="Q420" s="8">
        <f>Table8[[#This Row],[Abs Erorr 4]]/Table8[[#This Row],[Adj Close]]</f>
        <v>1.1670051209606111E-2</v>
      </c>
    </row>
    <row r="421" spans="6:17" x14ac:dyDescent="0.3">
      <c r="F421" s="108">
        <v>44074</v>
      </c>
      <c r="G421" s="109">
        <v>4.4665999999999997</v>
      </c>
      <c r="H421" s="64">
        <f t="shared" si="12"/>
        <v>4.5632200000000003</v>
      </c>
      <c r="I421" s="64">
        <f>(Table8[[#This Row],[Adj Close]]-Table8[[#This Row],[Forecast 3 Period]])</f>
        <v>-9.6620000000000594E-2</v>
      </c>
      <c r="J421" s="64">
        <f>Table8[[#This Row],[Erorr ]]^2</f>
        <v>9.3354244000001148E-3</v>
      </c>
      <c r="K421" s="64">
        <f>ABS(Table8[[#This Row],[Erorr ]])</f>
        <v>9.6620000000000594E-2</v>
      </c>
      <c r="L421" s="8">
        <f>Table8[[#This Row],[Abs Erorr ]]/Table8[[#This Row],[Adj Close]]</f>
        <v>2.1631666144270943E-2</v>
      </c>
      <c r="M421" s="68">
        <f t="shared" si="13"/>
        <v>4.5705099999999996</v>
      </c>
      <c r="N421" s="64">
        <f>(Table8[[#This Row],[Adj Close]]-Table8[[#This Row],[Forecast 6 Period ]])</f>
        <v>-0.10390999999999995</v>
      </c>
      <c r="O421" s="64">
        <f>Table8[[#This Row],[Erorr 2]]^2</f>
        <v>1.079728809999999E-2</v>
      </c>
      <c r="P421" s="64">
        <f>ABS(Table8[[#This Row],[Erorr 2]])</f>
        <v>0.10390999999999995</v>
      </c>
      <c r="Q421" s="8">
        <f>Table8[[#This Row],[Abs Erorr 4]]/Table8[[#This Row],[Adj Close]]</f>
        <v>2.3263780056418742E-2</v>
      </c>
    </row>
    <row r="422" spans="6:17" x14ac:dyDescent="0.3">
      <c r="F422" s="108">
        <v>44075</v>
      </c>
      <c r="G422" s="109">
        <v>4.3116000000000003</v>
      </c>
      <c r="H422" s="64">
        <f t="shared" si="12"/>
        <v>4.5158300000000002</v>
      </c>
      <c r="I422" s="64">
        <f>(Table8[[#This Row],[Adj Close]]-Table8[[#This Row],[Forecast 3 Period]])</f>
        <v>-0.20422999999999991</v>
      </c>
      <c r="J422" s="64">
        <f>Table8[[#This Row],[Erorr ]]^2</f>
        <v>4.1709892899999962E-2</v>
      </c>
      <c r="K422" s="64">
        <f>ABS(Table8[[#This Row],[Erorr ]])</f>
        <v>0.20422999999999991</v>
      </c>
      <c r="L422" s="8">
        <f>Table8[[#This Row],[Abs Erorr ]]/Table8[[#This Row],[Adj Close]]</f>
        <v>4.736756656461636E-2</v>
      </c>
      <c r="M422" s="68">
        <f t="shared" si="13"/>
        <v>4.5513700000000004</v>
      </c>
      <c r="N422" s="64">
        <f>(Table8[[#This Row],[Adj Close]]-Table8[[#This Row],[Forecast 6 Period ]])</f>
        <v>-0.23977000000000004</v>
      </c>
      <c r="O422" s="64">
        <f>Table8[[#This Row],[Erorr 2]]^2</f>
        <v>5.7489652900000021E-2</v>
      </c>
      <c r="P422" s="64">
        <f>ABS(Table8[[#This Row],[Erorr 2]])</f>
        <v>0.23977000000000004</v>
      </c>
      <c r="Q422" s="8">
        <f>Table8[[#This Row],[Abs Erorr 4]]/Table8[[#This Row],[Adj Close]]</f>
        <v>5.5610446238055486E-2</v>
      </c>
    </row>
    <row r="423" spans="6:17" x14ac:dyDescent="0.3">
      <c r="F423" s="108">
        <v>44076</v>
      </c>
      <c r="G423" s="109">
        <v>4.3571999999999997</v>
      </c>
      <c r="H423" s="64">
        <f t="shared" si="12"/>
        <v>4.4237400000000004</v>
      </c>
      <c r="I423" s="64">
        <f>(Table8[[#This Row],[Adj Close]]-Table8[[#This Row],[Forecast 3 Period]])</f>
        <v>-6.654000000000071E-2</v>
      </c>
      <c r="J423" s="64">
        <f>Table8[[#This Row],[Erorr ]]^2</f>
        <v>4.4275716000000947E-3</v>
      </c>
      <c r="K423" s="64">
        <f>ABS(Table8[[#This Row],[Erorr ]])</f>
        <v>6.654000000000071E-2</v>
      </c>
      <c r="L423" s="8">
        <f>Table8[[#This Row],[Abs Erorr ]]/Table8[[#This Row],[Adj Close]]</f>
        <v>1.5271275130818121E-2</v>
      </c>
      <c r="M423" s="68">
        <f t="shared" si="13"/>
        <v>4.4948500000000005</v>
      </c>
      <c r="N423" s="64">
        <f>(Table8[[#This Row],[Adj Close]]-Table8[[#This Row],[Forecast 6 Period ]])</f>
        <v>-0.13765000000000072</v>
      </c>
      <c r="O423" s="64">
        <f>Table8[[#This Row],[Erorr 2]]^2</f>
        <v>1.8947522500000199E-2</v>
      </c>
      <c r="P423" s="64">
        <f>ABS(Table8[[#This Row],[Erorr 2]])</f>
        <v>0.13765000000000072</v>
      </c>
      <c r="Q423" s="8">
        <f>Table8[[#This Row],[Abs Erorr 4]]/Table8[[#This Row],[Adj Close]]</f>
        <v>3.1591388965390786E-2</v>
      </c>
    </row>
    <row r="424" spans="6:17" x14ac:dyDescent="0.3">
      <c r="F424" s="108">
        <v>44077</v>
      </c>
      <c r="G424" s="109">
        <v>4.1292999999999997</v>
      </c>
      <c r="H424" s="64">
        <f t="shared" si="12"/>
        <v>4.3763399999999999</v>
      </c>
      <c r="I424" s="64">
        <f>(Table8[[#This Row],[Adj Close]]-Table8[[#This Row],[Forecast 3 Period]])</f>
        <v>-0.24704000000000015</v>
      </c>
      <c r="J424" s="64">
        <f>Table8[[#This Row],[Erorr ]]^2</f>
        <v>6.1028761600000071E-2</v>
      </c>
      <c r="K424" s="64">
        <f>ABS(Table8[[#This Row],[Erorr ]])</f>
        <v>0.24704000000000015</v>
      </c>
      <c r="L424" s="8">
        <f>Table8[[#This Row],[Abs Erorr ]]/Table8[[#This Row],[Adj Close]]</f>
        <v>5.9826120649989142E-2</v>
      </c>
      <c r="M424" s="68">
        <f t="shared" si="13"/>
        <v>4.4501800000000005</v>
      </c>
      <c r="N424" s="64">
        <f>(Table8[[#This Row],[Adj Close]]-Table8[[#This Row],[Forecast 6 Period ]])</f>
        <v>-0.32088000000000072</v>
      </c>
      <c r="O424" s="64">
        <f>Table8[[#This Row],[Erorr 2]]^2</f>
        <v>0.10296397440000046</v>
      </c>
      <c r="P424" s="64">
        <f>ABS(Table8[[#This Row],[Erorr 2]])</f>
        <v>0.32088000000000072</v>
      </c>
      <c r="Q424" s="8">
        <f>Table8[[#This Row],[Abs Erorr 4]]/Table8[[#This Row],[Adj Close]]</f>
        <v>7.770808611629107E-2</v>
      </c>
    </row>
    <row r="425" spans="6:17" x14ac:dyDescent="0.3">
      <c r="F425" s="108">
        <v>44078</v>
      </c>
      <c r="G425" s="109">
        <v>4.0837000000000003</v>
      </c>
      <c r="H425" s="64">
        <f t="shared" si="12"/>
        <v>4.2523599999999995</v>
      </c>
      <c r="I425" s="64">
        <f>(Table8[[#This Row],[Adj Close]]-Table8[[#This Row],[Forecast 3 Period]])</f>
        <v>-0.16865999999999914</v>
      </c>
      <c r="J425" s="64">
        <f>Table8[[#This Row],[Erorr ]]^2</f>
        <v>2.844619559999971E-2</v>
      </c>
      <c r="K425" s="64">
        <f>ABS(Table8[[#This Row],[Erorr ]])</f>
        <v>0.16865999999999914</v>
      </c>
      <c r="L425" s="8">
        <f>Table8[[#This Row],[Abs Erorr ]]/Table8[[#This Row],[Adj Close]]</f>
        <v>4.1300781154345108E-2</v>
      </c>
      <c r="M425" s="68">
        <f t="shared" si="13"/>
        <v>4.3626700000000005</v>
      </c>
      <c r="N425" s="64">
        <f>(Table8[[#This Row],[Adj Close]]-Table8[[#This Row],[Forecast 6 Period ]])</f>
        <v>-0.27897000000000016</v>
      </c>
      <c r="O425" s="64">
        <f>Table8[[#This Row],[Erorr 2]]^2</f>
        <v>7.7824260900000095E-2</v>
      </c>
      <c r="P425" s="64">
        <f>ABS(Table8[[#This Row],[Erorr 2]])</f>
        <v>0.27897000000000016</v>
      </c>
      <c r="Q425" s="8">
        <f>Table8[[#This Row],[Abs Erorr 4]]/Table8[[#This Row],[Adj Close]]</f>
        <v>6.8313049440458448E-2</v>
      </c>
    </row>
    <row r="426" spans="6:17" x14ac:dyDescent="0.3">
      <c r="F426" s="108">
        <v>44082</v>
      </c>
      <c r="G426" s="109">
        <v>3.7374000000000001</v>
      </c>
      <c r="H426" s="64">
        <f t="shared" si="12"/>
        <v>4.17943</v>
      </c>
      <c r="I426" s="64">
        <f>(Table8[[#This Row],[Adj Close]]-Table8[[#This Row],[Forecast 3 Period]])</f>
        <v>-0.44202999999999992</v>
      </c>
      <c r="J426" s="64">
        <f>Table8[[#This Row],[Erorr ]]^2</f>
        <v>0.19539052089999992</v>
      </c>
      <c r="K426" s="64">
        <f>ABS(Table8[[#This Row],[Erorr ]])</f>
        <v>0.44202999999999992</v>
      </c>
      <c r="L426" s="8">
        <f>Table8[[#This Row],[Abs Erorr ]]/Table8[[#This Row],[Adj Close]]</f>
        <v>0.11827206079092414</v>
      </c>
      <c r="M426" s="68">
        <f t="shared" si="13"/>
        <v>4.2760600000000002</v>
      </c>
      <c r="N426" s="64">
        <f>(Table8[[#This Row],[Adj Close]]-Table8[[#This Row],[Forecast 6 Period ]])</f>
        <v>-0.53866000000000014</v>
      </c>
      <c r="O426" s="64">
        <f>Table8[[#This Row],[Erorr 2]]^2</f>
        <v>0.29015459560000018</v>
      </c>
      <c r="P426" s="64">
        <f>ABS(Table8[[#This Row],[Erorr 2]])</f>
        <v>0.53866000000000014</v>
      </c>
      <c r="Q426" s="8">
        <f>Table8[[#This Row],[Abs Erorr 4]]/Table8[[#This Row],[Adj Close]]</f>
        <v>0.14412693316209133</v>
      </c>
    </row>
    <row r="427" spans="6:17" x14ac:dyDescent="0.3">
      <c r="F427" s="108">
        <v>44083</v>
      </c>
      <c r="G427" s="109">
        <v>3.7738</v>
      </c>
      <c r="H427" s="64">
        <f t="shared" si="12"/>
        <v>3.95886</v>
      </c>
      <c r="I427" s="64">
        <f>(Table8[[#This Row],[Adj Close]]-Table8[[#This Row],[Forecast 3 Period]])</f>
        <v>-0.18506</v>
      </c>
      <c r="J427" s="64">
        <f>Table8[[#This Row],[Erorr ]]^2</f>
        <v>3.4247203599999998E-2</v>
      </c>
      <c r="K427" s="64">
        <f>ABS(Table8[[#This Row],[Erorr ]])</f>
        <v>0.18506</v>
      </c>
      <c r="L427" s="8">
        <f>Table8[[#This Row],[Abs Erorr ]]/Table8[[#This Row],[Adj Close]]</f>
        <v>4.9038104828024801E-2</v>
      </c>
      <c r="M427" s="68">
        <f t="shared" si="13"/>
        <v>4.1393399999999998</v>
      </c>
      <c r="N427" s="64">
        <f>(Table8[[#This Row],[Adj Close]]-Table8[[#This Row],[Forecast 6 Period ]])</f>
        <v>-0.36553999999999975</v>
      </c>
      <c r="O427" s="64">
        <f>Table8[[#This Row],[Erorr 2]]^2</f>
        <v>0.13361949159999981</v>
      </c>
      <c r="P427" s="64">
        <f>ABS(Table8[[#This Row],[Erorr 2]])</f>
        <v>0.36553999999999975</v>
      </c>
      <c r="Q427" s="8">
        <f>Table8[[#This Row],[Abs Erorr 4]]/Table8[[#This Row],[Adj Close]]</f>
        <v>9.6862578833006446E-2</v>
      </c>
    </row>
    <row r="428" spans="6:17" x14ac:dyDescent="0.3">
      <c r="F428" s="108">
        <v>44084</v>
      </c>
      <c r="G428" s="109">
        <v>3.7374000000000001</v>
      </c>
      <c r="H428" s="64">
        <f t="shared" si="12"/>
        <v>3.8558500000000002</v>
      </c>
      <c r="I428" s="64">
        <f>(Table8[[#This Row],[Adj Close]]-Table8[[#This Row],[Forecast 3 Period]])</f>
        <v>-0.11845000000000017</v>
      </c>
      <c r="J428" s="64">
        <f>Table8[[#This Row],[Erorr ]]^2</f>
        <v>1.4030402500000039E-2</v>
      </c>
      <c r="K428" s="64">
        <f>ABS(Table8[[#This Row],[Erorr ]])</f>
        <v>0.11845000000000017</v>
      </c>
      <c r="L428" s="8">
        <f>Table8[[#This Row],[Abs Erorr ]]/Table8[[#This Row],[Adj Close]]</f>
        <v>3.1693155669716956E-2</v>
      </c>
      <c r="M428" s="68">
        <f t="shared" si="13"/>
        <v>4.0117200000000004</v>
      </c>
      <c r="N428" s="64">
        <f>(Table8[[#This Row],[Adj Close]]-Table8[[#This Row],[Forecast 6 Period ]])</f>
        <v>-0.27432000000000034</v>
      </c>
      <c r="O428" s="64">
        <f>Table8[[#This Row],[Erorr 2]]^2</f>
        <v>7.5251462400000191E-2</v>
      </c>
      <c r="P428" s="64">
        <f>ABS(Table8[[#This Row],[Erorr 2]])</f>
        <v>0.27432000000000034</v>
      </c>
      <c r="Q428" s="8">
        <f>Table8[[#This Row],[Abs Erorr 4]]/Table8[[#This Row],[Adj Close]]</f>
        <v>7.3398619361053227E-2</v>
      </c>
    </row>
    <row r="429" spans="6:17" x14ac:dyDescent="0.3">
      <c r="F429" s="108">
        <v>44085</v>
      </c>
      <c r="G429" s="109">
        <v>3.7374000000000001</v>
      </c>
      <c r="H429" s="64">
        <f t="shared" si="12"/>
        <v>3.7483199999999997</v>
      </c>
      <c r="I429" s="64">
        <f>(Table8[[#This Row],[Adj Close]]-Table8[[#This Row],[Forecast 3 Period]])</f>
        <v>-1.0919999999999597E-2</v>
      </c>
      <c r="J429" s="64">
        <f>Table8[[#This Row],[Erorr ]]^2</f>
        <v>1.1924639999999119E-4</v>
      </c>
      <c r="K429" s="64">
        <f>ABS(Table8[[#This Row],[Erorr ]])</f>
        <v>1.0919999999999597E-2</v>
      </c>
      <c r="L429" s="8">
        <f>Table8[[#This Row],[Abs Erorr ]]/Table8[[#This Row],[Adj Close]]</f>
        <v>2.9218173061485516E-3</v>
      </c>
      <c r="M429" s="68">
        <f t="shared" si="13"/>
        <v>3.9151100000000003</v>
      </c>
      <c r="N429" s="64">
        <f>(Table8[[#This Row],[Adj Close]]-Table8[[#This Row],[Forecast 6 Period ]])</f>
        <v>-0.17771000000000026</v>
      </c>
      <c r="O429" s="64">
        <f>Table8[[#This Row],[Erorr 2]]^2</f>
        <v>3.1580844100000088E-2</v>
      </c>
      <c r="P429" s="64">
        <f>ABS(Table8[[#This Row],[Erorr 2]])</f>
        <v>0.17771000000000026</v>
      </c>
      <c r="Q429" s="8">
        <f>Table8[[#This Row],[Abs Erorr 4]]/Table8[[#This Row],[Adj Close]]</f>
        <v>4.7549098303633609E-2</v>
      </c>
    </row>
    <row r="430" spans="6:17" x14ac:dyDescent="0.3">
      <c r="F430" s="108">
        <v>44088</v>
      </c>
      <c r="G430" s="109">
        <v>3.7282000000000002</v>
      </c>
      <c r="H430" s="64">
        <f t="shared" si="12"/>
        <v>3.7483199999999997</v>
      </c>
      <c r="I430" s="64">
        <f>(Table8[[#This Row],[Adj Close]]-Table8[[#This Row],[Forecast 3 Period]])</f>
        <v>-2.0119999999999472E-2</v>
      </c>
      <c r="J430" s="64">
        <f>Table8[[#This Row],[Erorr ]]^2</f>
        <v>4.0481439999997875E-4</v>
      </c>
      <c r="K430" s="64">
        <f>ABS(Table8[[#This Row],[Erorr ]])</f>
        <v>2.0119999999999472E-2</v>
      </c>
      <c r="L430" s="8">
        <f>Table8[[#This Row],[Abs Erorr ]]/Table8[[#This Row],[Adj Close]]</f>
        <v>5.3967061852903467E-3</v>
      </c>
      <c r="M430" s="68">
        <f t="shared" si="13"/>
        <v>3.8185000000000002</v>
      </c>
      <c r="N430" s="64">
        <f>(Table8[[#This Row],[Adj Close]]-Table8[[#This Row],[Forecast 6 Period ]])</f>
        <v>-9.0300000000000047E-2</v>
      </c>
      <c r="O430" s="64">
        <f>Table8[[#This Row],[Erorr 2]]^2</f>
        <v>8.1540900000000079E-3</v>
      </c>
      <c r="P430" s="64">
        <f>ABS(Table8[[#This Row],[Erorr 2]])</f>
        <v>9.0300000000000047E-2</v>
      </c>
      <c r="Q430" s="8">
        <f>Table8[[#This Row],[Abs Erorr 4]]/Table8[[#This Row],[Adj Close]]</f>
        <v>2.4220803604956827E-2</v>
      </c>
    </row>
    <row r="431" spans="6:17" x14ac:dyDescent="0.3">
      <c r="F431" s="108">
        <v>44089</v>
      </c>
      <c r="G431" s="109">
        <v>3.7921</v>
      </c>
      <c r="H431" s="64">
        <f t="shared" si="12"/>
        <v>3.7337199999999999</v>
      </c>
      <c r="I431" s="64">
        <f>(Table8[[#This Row],[Adj Close]]-Table8[[#This Row],[Forecast 3 Period]])</f>
        <v>5.8380000000000098E-2</v>
      </c>
      <c r="J431" s="64">
        <f>Table8[[#This Row],[Erorr ]]^2</f>
        <v>3.4082244000000115E-3</v>
      </c>
      <c r="K431" s="64">
        <f>ABS(Table8[[#This Row],[Erorr ]])</f>
        <v>5.8380000000000098E-2</v>
      </c>
      <c r="L431" s="8">
        <f>Table8[[#This Row],[Abs Erorr ]]/Table8[[#This Row],[Adj Close]]</f>
        <v>1.5395163629651142E-2</v>
      </c>
      <c r="M431" s="68">
        <f t="shared" si="13"/>
        <v>3.7774700000000005</v>
      </c>
      <c r="N431" s="64">
        <f>(Table8[[#This Row],[Adj Close]]-Table8[[#This Row],[Forecast 6 Period ]])</f>
        <v>1.4629999999999477E-2</v>
      </c>
      <c r="O431" s="64">
        <f>Table8[[#This Row],[Erorr 2]]^2</f>
        <v>2.1403689999998469E-4</v>
      </c>
      <c r="P431" s="64">
        <f>ABS(Table8[[#This Row],[Erorr 2]])</f>
        <v>1.4629999999999477E-2</v>
      </c>
      <c r="Q431" s="8">
        <f>Table8[[#This Row],[Abs Erorr 4]]/Table8[[#This Row],[Adj Close]]</f>
        <v>3.8580206218189069E-3</v>
      </c>
    </row>
    <row r="432" spans="6:17" x14ac:dyDescent="0.3">
      <c r="F432" s="108">
        <v>44090</v>
      </c>
      <c r="G432" s="109">
        <v>3.7646999999999999</v>
      </c>
      <c r="H432" s="64">
        <f t="shared" si="12"/>
        <v>3.7565200000000001</v>
      </c>
      <c r="I432" s="64">
        <f>(Table8[[#This Row],[Adj Close]]-Table8[[#This Row],[Forecast 3 Period]])</f>
        <v>8.1799999999998541E-3</v>
      </c>
      <c r="J432" s="64">
        <f>Table8[[#This Row],[Erorr ]]^2</f>
        <v>6.6912399999997615E-5</v>
      </c>
      <c r="K432" s="64">
        <f>ABS(Table8[[#This Row],[Erorr ]])</f>
        <v>8.1799999999998541E-3</v>
      </c>
      <c r="L432" s="8">
        <f>Table8[[#This Row],[Abs Erorr ]]/Table8[[#This Row],[Adj Close]]</f>
        <v>2.1728158950247971E-3</v>
      </c>
      <c r="M432" s="68">
        <f t="shared" si="13"/>
        <v>3.7501400000000005</v>
      </c>
      <c r="N432" s="64">
        <f>(Table8[[#This Row],[Adj Close]]-Table8[[#This Row],[Forecast 6 Period ]])</f>
        <v>1.4559999999999462E-2</v>
      </c>
      <c r="O432" s="64">
        <f>Table8[[#This Row],[Erorr 2]]^2</f>
        <v>2.1199359999998435E-4</v>
      </c>
      <c r="P432" s="64">
        <f>ABS(Table8[[#This Row],[Erorr 2]])</f>
        <v>1.4559999999999462E-2</v>
      </c>
      <c r="Q432" s="8">
        <f>Table8[[#This Row],[Abs Erorr 4]]/Table8[[#This Row],[Adj Close]]</f>
        <v>3.8675060429780492E-3</v>
      </c>
    </row>
    <row r="433" spans="6:17" x14ac:dyDescent="0.3">
      <c r="F433" s="108">
        <v>44091</v>
      </c>
      <c r="G433" s="109">
        <v>3.7738</v>
      </c>
      <c r="H433" s="64">
        <f t="shared" si="12"/>
        <v>3.7619699999999998</v>
      </c>
      <c r="I433" s="64">
        <f>(Table8[[#This Row],[Adj Close]]-Table8[[#This Row],[Forecast 3 Period]])</f>
        <v>1.1830000000000229E-2</v>
      </c>
      <c r="J433" s="64">
        <f>Table8[[#This Row],[Erorr ]]^2</f>
        <v>1.3994890000000541E-4</v>
      </c>
      <c r="K433" s="64">
        <f>ABS(Table8[[#This Row],[Erorr ]])</f>
        <v>1.1830000000000229E-2</v>
      </c>
      <c r="L433" s="8">
        <f>Table8[[#This Row],[Abs Erorr ]]/Table8[[#This Row],[Adj Close]]</f>
        <v>3.1347713180349328E-3</v>
      </c>
      <c r="M433" s="68">
        <f t="shared" si="13"/>
        <v>3.7556000000000007</v>
      </c>
      <c r="N433" s="64">
        <f>(Table8[[#This Row],[Adj Close]]-Table8[[#This Row],[Forecast 6 Period ]])</f>
        <v>1.8199999999999328E-2</v>
      </c>
      <c r="O433" s="64">
        <f>Table8[[#This Row],[Erorr 2]]^2</f>
        <v>3.3123999999997556E-4</v>
      </c>
      <c r="P433" s="64">
        <f>ABS(Table8[[#This Row],[Erorr 2]])</f>
        <v>1.8199999999999328E-2</v>
      </c>
      <c r="Q433" s="8">
        <f>Table8[[#This Row],[Abs Erorr 4]]/Table8[[#This Row],[Adj Close]]</f>
        <v>4.822725104668856E-3</v>
      </c>
    </row>
    <row r="434" spans="6:17" x14ac:dyDescent="0.3">
      <c r="F434" s="108">
        <v>44092</v>
      </c>
      <c r="G434" s="109">
        <v>3.7282000000000002</v>
      </c>
      <c r="H434" s="64">
        <f t="shared" si="12"/>
        <v>3.7765599999999999</v>
      </c>
      <c r="I434" s="64">
        <f>(Table8[[#This Row],[Adj Close]]-Table8[[#This Row],[Forecast 3 Period]])</f>
        <v>-4.8359999999999737E-2</v>
      </c>
      <c r="J434" s="64">
        <f>Table8[[#This Row],[Erorr ]]^2</f>
        <v>2.3386895999999743E-3</v>
      </c>
      <c r="K434" s="64">
        <f>ABS(Table8[[#This Row],[Erorr ]])</f>
        <v>4.8359999999999737E-2</v>
      </c>
      <c r="L434" s="8">
        <f>Table8[[#This Row],[Abs Erorr ]]/Table8[[#This Row],[Adj Close]]</f>
        <v>1.2971407113352217E-2</v>
      </c>
      <c r="M434" s="68">
        <f t="shared" si="13"/>
        <v>3.759240000000001</v>
      </c>
      <c r="N434" s="64">
        <f>(Table8[[#This Row],[Adj Close]]-Table8[[#This Row],[Forecast 6 Period ]])</f>
        <v>-3.1040000000000845E-2</v>
      </c>
      <c r="O434" s="64">
        <f>Table8[[#This Row],[Erorr 2]]^2</f>
        <v>9.6348160000005244E-4</v>
      </c>
      <c r="P434" s="64">
        <f>ABS(Table8[[#This Row],[Erorr 2]])</f>
        <v>3.1040000000000845E-2</v>
      </c>
      <c r="Q434" s="8">
        <f>Table8[[#This Row],[Abs Erorr 4]]/Table8[[#This Row],[Adj Close]]</f>
        <v>8.3257335979831665E-3</v>
      </c>
    </row>
    <row r="435" spans="6:17" x14ac:dyDescent="0.3">
      <c r="F435" s="108">
        <v>44095</v>
      </c>
      <c r="G435" s="109">
        <v>3.6097000000000001</v>
      </c>
      <c r="H435" s="64">
        <f t="shared" si="12"/>
        <v>3.7528300000000003</v>
      </c>
      <c r="I435" s="64">
        <f>(Table8[[#This Row],[Adj Close]]-Table8[[#This Row],[Forecast 3 Period]])</f>
        <v>-0.1431300000000002</v>
      </c>
      <c r="J435" s="64">
        <f>Table8[[#This Row],[Erorr ]]^2</f>
        <v>2.0486196900000059E-2</v>
      </c>
      <c r="K435" s="64">
        <f>ABS(Table8[[#This Row],[Erorr ]])</f>
        <v>0.1431300000000002</v>
      </c>
      <c r="L435" s="8">
        <f>Table8[[#This Row],[Abs Erorr ]]/Table8[[#This Row],[Adj Close]]</f>
        <v>3.9651494584037508E-2</v>
      </c>
      <c r="M435" s="68">
        <f t="shared" si="13"/>
        <v>3.7583200000000003</v>
      </c>
      <c r="N435" s="64">
        <f>(Table8[[#This Row],[Adj Close]]-Table8[[#This Row],[Forecast 6 Period ]])</f>
        <v>-0.1486200000000002</v>
      </c>
      <c r="O435" s="64">
        <f>Table8[[#This Row],[Erorr 2]]^2</f>
        <v>2.2087904400000059E-2</v>
      </c>
      <c r="P435" s="64">
        <f>ABS(Table8[[#This Row],[Erorr 2]])</f>
        <v>0.1486200000000002</v>
      </c>
      <c r="Q435" s="8">
        <f>Table8[[#This Row],[Abs Erorr 4]]/Table8[[#This Row],[Adj Close]]</f>
        <v>4.1172396598055293E-2</v>
      </c>
    </row>
    <row r="436" spans="6:17" x14ac:dyDescent="0.3">
      <c r="F436" s="108">
        <v>44096</v>
      </c>
      <c r="G436" s="109">
        <v>3.6280000000000001</v>
      </c>
      <c r="H436" s="64">
        <f t="shared" si="12"/>
        <v>3.6944799999999995</v>
      </c>
      <c r="I436" s="64">
        <f>(Table8[[#This Row],[Adj Close]]-Table8[[#This Row],[Forecast 3 Period]])</f>
        <v>-6.6479999999999428E-2</v>
      </c>
      <c r="J436" s="64">
        <f>Table8[[#This Row],[Erorr ]]^2</f>
        <v>4.419590399999924E-3</v>
      </c>
      <c r="K436" s="64">
        <f>ABS(Table8[[#This Row],[Erorr ]])</f>
        <v>6.6479999999999428E-2</v>
      </c>
      <c r="L436" s="8">
        <f>Table8[[#This Row],[Abs Erorr ]]/Table8[[#This Row],[Adj Close]]</f>
        <v>1.8324145534729722E-2</v>
      </c>
      <c r="M436" s="68">
        <f t="shared" si="13"/>
        <v>3.7273100000000001</v>
      </c>
      <c r="N436" s="64">
        <f>(Table8[[#This Row],[Adj Close]]-Table8[[#This Row],[Forecast 6 Period ]])</f>
        <v>-9.9310000000000009E-2</v>
      </c>
      <c r="O436" s="64">
        <f>Table8[[#This Row],[Erorr 2]]^2</f>
        <v>9.8624761000000016E-3</v>
      </c>
      <c r="P436" s="64">
        <f>ABS(Table8[[#This Row],[Erorr 2]])</f>
        <v>9.9310000000000009E-2</v>
      </c>
      <c r="Q436" s="8">
        <f>Table8[[#This Row],[Abs Erorr 4]]/Table8[[#This Row],[Adj Close]]</f>
        <v>2.7373208379272328E-2</v>
      </c>
    </row>
    <row r="437" spans="6:17" x14ac:dyDescent="0.3">
      <c r="F437" s="108">
        <v>44097</v>
      </c>
      <c r="G437" s="109">
        <v>3.5367999999999999</v>
      </c>
      <c r="H437" s="64">
        <f t="shared" si="12"/>
        <v>3.6525699999999999</v>
      </c>
      <c r="I437" s="64">
        <f>(Table8[[#This Row],[Adj Close]]-Table8[[#This Row],[Forecast 3 Period]])</f>
        <v>-0.11576999999999993</v>
      </c>
      <c r="J437" s="64">
        <f>Table8[[#This Row],[Erorr ]]^2</f>
        <v>1.3402692899999983E-2</v>
      </c>
      <c r="K437" s="64">
        <f>ABS(Table8[[#This Row],[Erorr ]])</f>
        <v>0.11576999999999993</v>
      </c>
      <c r="L437" s="8">
        <f>Table8[[#This Row],[Abs Erorr ]]/Table8[[#This Row],[Adj Close]]</f>
        <v>3.2732978964035264E-2</v>
      </c>
      <c r="M437" s="68">
        <f t="shared" si="13"/>
        <v>3.7036199999999999</v>
      </c>
      <c r="N437" s="64">
        <f>(Table8[[#This Row],[Adj Close]]-Table8[[#This Row],[Forecast 6 Period ]])</f>
        <v>-0.16681999999999997</v>
      </c>
      <c r="O437" s="64">
        <f>Table8[[#This Row],[Erorr 2]]^2</f>
        <v>2.7828912399999989E-2</v>
      </c>
      <c r="P437" s="64">
        <f>ABS(Table8[[#This Row],[Erorr 2]])</f>
        <v>0.16681999999999997</v>
      </c>
      <c r="Q437" s="8">
        <f>Table8[[#This Row],[Abs Erorr 4]]/Table8[[#This Row],[Adj Close]]</f>
        <v>4.7166930558697119E-2</v>
      </c>
    </row>
    <row r="438" spans="6:17" x14ac:dyDescent="0.3">
      <c r="F438" s="108">
        <v>44098</v>
      </c>
      <c r="G438" s="109">
        <v>3.5004</v>
      </c>
      <c r="H438" s="64">
        <f t="shared" si="12"/>
        <v>3.5860300000000001</v>
      </c>
      <c r="I438" s="64">
        <f>(Table8[[#This Row],[Adj Close]]-Table8[[#This Row],[Forecast 3 Period]])</f>
        <v>-8.5630000000000095E-2</v>
      </c>
      <c r="J438" s="64">
        <f>Table8[[#This Row],[Erorr ]]^2</f>
        <v>7.3324969000000163E-3</v>
      </c>
      <c r="K438" s="64">
        <f>ABS(Table8[[#This Row],[Erorr ]])</f>
        <v>8.5630000000000095E-2</v>
      </c>
      <c r="L438" s="8">
        <f>Table8[[#This Row],[Abs Erorr ]]/Table8[[#This Row],[Adj Close]]</f>
        <v>2.4462918523597332E-2</v>
      </c>
      <c r="M438" s="68">
        <f t="shared" si="13"/>
        <v>3.6543900000000002</v>
      </c>
      <c r="N438" s="64">
        <f>(Table8[[#This Row],[Adj Close]]-Table8[[#This Row],[Forecast 6 Period ]])</f>
        <v>-0.15399000000000029</v>
      </c>
      <c r="O438" s="64">
        <f>Table8[[#This Row],[Erorr 2]]^2</f>
        <v>2.371292010000009E-2</v>
      </c>
      <c r="P438" s="64">
        <f>ABS(Table8[[#This Row],[Erorr 2]])</f>
        <v>0.15399000000000029</v>
      </c>
      <c r="Q438" s="8">
        <f>Table8[[#This Row],[Abs Erorr 4]]/Table8[[#This Row],[Adj Close]]</f>
        <v>4.3992115186835871E-2</v>
      </c>
    </row>
    <row r="439" spans="6:17" x14ac:dyDescent="0.3">
      <c r="F439" s="108">
        <v>44099</v>
      </c>
      <c r="G439" s="109">
        <v>3.4457</v>
      </c>
      <c r="H439" s="64">
        <f t="shared" si="12"/>
        <v>3.5495999999999999</v>
      </c>
      <c r="I439" s="64">
        <f>(Table8[[#This Row],[Adj Close]]-Table8[[#This Row],[Forecast 3 Period]])</f>
        <v>-0.10389999999999988</v>
      </c>
      <c r="J439" s="64">
        <f>Table8[[#This Row],[Erorr ]]^2</f>
        <v>1.0795209999999975E-2</v>
      </c>
      <c r="K439" s="64">
        <f>ABS(Table8[[#This Row],[Erorr ]])</f>
        <v>0.10389999999999988</v>
      </c>
      <c r="L439" s="8">
        <f>Table8[[#This Row],[Abs Erorr ]]/Table8[[#This Row],[Adj Close]]</f>
        <v>3.015352468293812E-2</v>
      </c>
      <c r="M439" s="68">
        <f t="shared" si="13"/>
        <v>3.6051800000000003</v>
      </c>
      <c r="N439" s="64">
        <f>(Table8[[#This Row],[Adj Close]]-Table8[[#This Row],[Forecast 6 Period ]])</f>
        <v>-0.15948000000000029</v>
      </c>
      <c r="O439" s="64">
        <f>Table8[[#This Row],[Erorr 2]]^2</f>
        <v>2.5433870400000093E-2</v>
      </c>
      <c r="P439" s="64">
        <f>ABS(Table8[[#This Row],[Erorr 2]])</f>
        <v>0.15948000000000029</v>
      </c>
      <c r="Q439" s="8">
        <f>Table8[[#This Row],[Abs Erorr 4]]/Table8[[#This Row],[Adj Close]]</f>
        <v>4.6283773979162515E-2</v>
      </c>
    </row>
    <row r="440" spans="6:17" x14ac:dyDescent="0.3">
      <c r="F440" s="108">
        <v>44102</v>
      </c>
      <c r="G440" s="109">
        <v>3.5550000000000002</v>
      </c>
      <c r="H440" s="64">
        <f t="shared" si="12"/>
        <v>3.4894400000000001</v>
      </c>
      <c r="I440" s="64">
        <f>(Table8[[#This Row],[Adj Close]]-Table8[[#This Row],[Forecast 3 Period]])</f>
        <v>6.5560000000000063E-2</v>
      </c>
      <c r="J440" s="64">
        <f>Table8[[#This Row],[Erorr ]]^2</f>
        <v>4.2981136000000081E-3</v>
      </c>
      <c r="K440" s="64">
        <f>ABS(Table8[[#This Row],[Erorr ]])</f>
        <v>6.5560000000000063E-2</v>
      </c>
      <c r="L440" s="8">
        <f>Table8[[#This Row],[Abs Erorr ]]/Table8[[#This Row],[Adj Close]]</f>
        <v>1.8441631504922659E-2</v>
      </c>
      <c r="M440" s="68">
        <f t="shared" si="13"/>
        <v>3.5559700000000003</v>
      </c>
      <c r="N440" s="64">
        <f>(Table8[[#This Row],[Adj Close]]-Table8[[#This Row],[Forecast 6 Period ]])</f>
        <v>-9.7000000000013742E-4</v>
      </c>
      <c r="O440" s="64">
        <f>Table8[[#This Row],[Erorr 2]]^2</f>
        <v>9.4090000000026657E-7</v>
      </c>
      <c r="P440" s="64">
        <f>ABS(Table8[[#This Row],[Erorr 2]])</f>
        <v>9.7000000000013742E-4</v>
      </c>
      <c r="Q440" s="8">
        <f>Table8[[#This Row],[Abs Erorr 4]]/Table8[[#This Row],[Adj Close]]</f>
        <v>2.7285513361466595E-4</v>
      </c>
    </row>
    <row r="441" spans="6:17" x14ac:dyDescent="0.3">
      <c r="F441" s="108">
        <v>44103</v>
      </c>
      <c r="G441" s="109">
        <v>3.6006</v>
      </c>
      <c r="H441" s="64">
        <f t="shared" si="12"/>
        <v>3.5058299999999996</v>
      </c>
      <c r="I441" s="64">
        <f>(Table8[[#This Row],[Adj Close]]-Table8[[#This Row],[Forecast 3 Period]])</f>
        <v>9.4770000000000465E-2</v>
      </c>
      <c r="J441" s="64">
        <f>Table8[[#This Row],[Erorr ]]^2</f>
        <v>8.9813529000000881E-3</v>
      </c>
      <c r="K441" s="64">
        <f>ABS(Table8[[#This Row],[Erorr ]])</f>
        <v>9.4770000000000465E-2</v>
      </c>
      <c r="L441" s="8">
        <f>Table8[[#This Row],[Abs Erorr ]]/Table8[[#This Row],[Adj Close]]</f>
        <v>2.6320613231128276E-2</v>
      </c>
      <c r="M441" s="68">
        <f t="shared" si="13"/>
        <v>3.5313500000000002</v>
      </c>
      <c r="N441" s="64">
        <f>(Table8[[#This Row],[Adj Close]]-Table8[[#This Row],[Forecast 6 Period ]])</f>
        <v>6.9249999999999812E-2</v>
      </c>
      <c r="O441" s="64">
        <f>Table8[[#This Row],[Erorr 2]]^2</f>
        <v>4.7955624999999743E-3</v>
      </c>
      <c r="P441" s="64">
        <f>ABS(Table8[[#This Row],[Erorr 2]])</f>
        <v>6.9249999999999812E-2</v>
      </c>
      <c r="Q441" s="8">
        <f>Table8[[#This Row],[Abs Erorr 4]]/Table8[[#This Row],[Adj Close]]</f>
        <v>1.9232905626839918E-2</v>
      </c>
    </row>
    <row r="442" spans="6:17" x14ac:dyDescent="0.3">
      <c r="F442" s="108">
        <v>44104</v>
      </c>
      <c r="G442" s="109">
        <v>3.5642</v>
      </c>
      <c r="H442" s="64">
        <f t="shared" si="12"/>
        <v>3.5404499999999999</v>
      </c>
      <c r="I442" s="64">
        <f>(Table8[[#This Row],[Adj Close]]-Table8[[#This Row],[Forecast 3 Period]])</f>
        <v>2.375000000000016E-2</v>
      </c>
      <c r="J442" s="64">
        <f>Table8[[#This Row],[Erorr ]]^2</f>
        <v>5.6406250000000759E-4</v>
      </c>
      <c r="K442" s="64">
        <f>ABS(Table8[[#This Row],[Erorr ]])</f>
        <v>2.375000000000016E-2</v>
      </c>
      <c r="L442" s="8">
        <f>Table8[[#This Row],[Abs Erorr ]]/Table8[[#This Row],[Adj Close]]</f>
        <v>6.6634868974805453E-3</v>
      </c>
      <c r="M442" s="68">
        <f t="shared" si="13"/>
        <v>3.5368199999999996</v>
      </c>
      <c r="N442" s="64">
        <f>(Table8[[#This Row],[Adj Close]]-Table8[[#This Row],[Forecast 6 Period ]])</f>
        <v>2.7380000000000404E-2</v>
      </c>
      <c r="O442" s="64">
        <f>Table8[[#This Row],[Erorr 2]]^2</f>
        <v>7.4966440000002208E-4</v>
      </c>
      <c r="P442" s="64">
        <f>ABS(Table8[[#This Row],[Erorr 2]])</f>
        <v>2.7380000000000404E-2</v>
      </c>
      <c r="Q442" s="8">
        <f>Table8[[#This Row],[Abs Erorr 4]]/Table8[[#This Row],[Adj Close]]</f>
        <v>7.6819482632850015E-3</v>
      </c>
    </row>
    <row r="443" spans="6:17" x14ac:dyDescent="0.3">
      <c r="F443" s="108">
        <v>44105</v>
      </c>
      <c r="G443" s="109">
        <v>3.5276999999999998</v>
      </c>
      <c r="H443" s="64">
        <f t="shared" si="12"/>
        <v>3.5723600000000002</v>
      </c>
      <c r="I443" s="64">
        <f>(Table8[[#This Row],[Adj Close]]-Table8[[#This Row],[Forecast 3 Period]])</f>
        <v>-4.4660000000000366E-2</v>
      </c>
      <c r="J443" s="64">
        <f>Table8[[#This Row],[Erorr ]]^2</f>
        <v>1.9945156000000328E-3</v>
      </c>
      <c r="K443" s="64">
        <f>ABS(Table8[[#This Row],[Erorr ]])</f>
        <v>4.4660000000000366E-2</v>
      </c>
      <c r="L443" s="8">
        <f>Table8[[#This Row],[Abs Erorr ]]/Table8[[#This Row],[Adj Close]]</f>
        <v>1.2659806672903128E-2</v>
      </c>
      <c r="M443" s="68">
        <f t="shared" si="13"/>
        <v>3.5368199999999996</v>
      </c>
      <c r="N443" s="64">
        <f>(Table8[[#This Row],[Adj Close]]-Table8[[#This Row],[Forecast 6 Period ]])</f>
        <v>-9.1199999999997949E-3</v>
      </c>
      <c r="O443" s="64">
        <f>Table8[[#This Row],[Erorr 2]]^2</f>
        <v>8.3174399999996261E-5</v>
      </c>
      <c r="P443" s="64">
        <f>ABS(Table8[[#This Row],[Erorr 2]])</f>
        <v>9.1199999999997949E-3</v>
      </c>
      <c r="Q443" s="8">
        <f>Table8[[#This Row],[Abs Erorr 4]]/Table8[[#This Row],[Adj Close]]</f>
        <v>2.5852538481162786E-3</v>
      </c>
    </row>
    <row r="444" spans="6:17" x14ac:dyDescent="0.3">
      <c r="F444" s="108">
        <v>44106</v>
      </c>
      <c r="G444" s="109">
        <v>3.4821</v>
      </c>
      <c r="H444" s="64">
        <f t="shared" si="12"/>
        <v>3.5605199999999999</v>
      </c>
      <c r="I444" s="64">
        <f>(Table8[[#This Row],[Adj Close]]-Table8[[#This Row],[Forecast 3 Period]])</f>
        <v>-7.8419999999999934E-2</v>
      </c>
      <c r="J444" s="64">
        <f>Table8[[#This Row],[Erorr ]]^2</f>
        <v>6.1496963999999894E-3</v>
      </c>
      <c r="K444" s="64">
        <f>ABS(Table8[[#This Row],[Erorr ]])</f>
        <v>7.8419999999999934E-2</v>
      </c>
      <c r="L444" s="8">
        <f>Table8[[#This Row],[Abs Erorr ]]/Table8[[#This Row],[Adj Close]]</f>
        <v>2.2520892564831547E-2</v>
      </c>
      <c r="M444" s="68">
        <f t="shared" si="13"/>
        <v>3.5441099999999999</v>
      </c>
      <c r="N444" s="64">
        <f>(Table8[[#This Row],[Adj Close]]-Table8[[#This Row],[Forecast 6 Period ]])</f>
        <v>-6.2009999999999899E-2</v>
      </c>
      <c r="O444" s="64">
        <f>Table8[[#This Row],[Erorr 2]]^2</f>
        <v>3.8452400999999872E-3</v>
      </c>
      <c r="P444" s="64">
        <f>ABS(Table8[[#This Row],[Erorr 2]])</f>
        <v>6.2009999999999899E-2</v>
      </c>
      <c r="Q444" s="8">
        <f>Table8[[#This Row],[Abs Erorr 4]]/Table8[[#This Row],[Adj Close]]</f>
        <v>1.7808219178082164E-2</v>
      </c>
    </row>
    <row r="445" spans="6:17" x14ac:dyDescent="0.3">
      <c r="F445" s="108">
        <v>44109</v>
      </c>
      <c r="G445" s="109">
        <v>3.5823999999999998</v>
      </c>
      <c r="H445" s="64">
        <f t="shared" si="12"/>
        <v>3.52041</v>
      </c>
      <c r="I445" s="64">
        <f>(Table8[[#This Row],[Adj Close]]-Table8[[#This Row],[Forecast 3 Period]])</f>
        <v>6.1989999999999768E-2</v>
      </c>
      <c r="J445" s="64">
        <f>Table8[[#This Row],[Erorr ]]^2</f>
        <v>3.8427600999999712E-3</v>
      </c>
      <c r="K445" s="64">
        <f>ABS(Table8[[#This Row],[Erorr ]])</f>
        <v>6.1989999999999768E-2</v>
      </c>
      <c r="L445" s="8">
        <f>Table8[[#This Row],[Abs Erorr ]]/Table8[[#This Row],[Adj Close]]</f>
        <v>1.7304041983028075E-2</v>
      </c>
      <c r="M445" s="68">
        <f t="shared" si="13"/>
        <v>3.5349900000000005</v>
      </c>
      <c r="N445" s="64">
        <f>(Table8[[#This Row],[Adj Close]]-Table8[[#This Row],[Forecast 6 Period ]])</f>
        <v>4.7409999999999286E-2</v>
      </c>
      <c r="O445" s="64">
        <f>Table8[[#This Row],[Erorr 2]]^2</f>
        <v>2.2477080999999321E-3</v>
      </c>
      <c r="P445" s="64">
        <f>ABS(Table8[[#This Row],[Erorr 2]])</f>
        <v>4.7409999999999286E-2</v>
      </c>
      <c r="Q445" s="8">
        <f>Table8[[#This Row],[Abs Erorr 4]]/Table8[[#This Row],[Adj Close]]</f>
        <v>1.3234144707458489E-2</v>
      </c>
    </row>
    <row r="446" spans="6:17" x14ac:dyDescent="0.3">
      <c r="F446" s="108">
        <v>44110</v>
      </c>
      <c r="G446" s="109">
        <v>3.5642</v>
      </c>
      <c r="H446" s="64">
        <f t="shared" si="12"/>
        <v>3.5358999999999998</v>
      </c>
      <c r="I446" s="64">
        <f>(Table8[[#This Row],[Adj Close]]-Table8[[#This Row],[Forecast 3 Period]])</f>
        <v>2.8300000000000214E-2</v>
      </c>
      <c r="J446" s="64">
        <f>Table8[[#This Row],[Erorr ]]^2</f>
        <v>8.008900000000121E-4</v>
      </c>
      <c r="K446" s="64">
        <f>ABS(Table8[[#This Row],[Erorr ]])</f>
        <v>2.8300000000000214E-2</v>
      </c>
      <c r="L446" s="8">
        <f>Table8[[#This Row],[Abs Erorr ]]/Table8[[#This Row],[Adj Close]]</f>
        <v>7.9400707031031404E-3</v>
      </c>
      <c r="M446" s="68">
        <f t="shared" si="13"/>
        <v>3.5468400000000004</v>
      </c>
      <c r="N446" s="64">
        <f>(Table8[[#This Row],[Adj Close]]-Table8[[#This Row],[Forecast 6 Period ]])</f>
        <v>1.7359999999999598E-2</v>
      </c>
      <c r="O446" s="64">
        <f>Table8[[#This Row],[Erorr 2]]^2</f>
        <v>3.0136959999998606E-4</v>
      </c>
      <c r="P446" s="64">
        <f>ABS(Table8[[#This Row],[Erorr 2]])</f>
        <v>1.7359999999999598E-2</v>
      </c>
      <c r="Q446" s="8">
        <f>Table8[[#This Row],[Abs Erorr 4]]/Table8[[#This Row],[Adj Close]]</f>
        <v>4.8706582122214235E-3</v>
      </c>
    </row>
    <row r="447" spans="6:17" x14ac:dyDescent="0.3">
      <c r="F447" s="108">
        <v>44111</v>
      </c>
      <c r="G447" s="109">
        <v>3.5550000000000002</v>
      </c>
      <c r="H447" s="64">
        <f t="shared" si="12"/>
        <v>3.5450299999999997</v>
      </c>
      <c r="I447" s="64">
        <f>(Table8[[#This Row],[Adj Close]]-Table8[[#This Row],[Forecast 3 Period]])</f>
        <v>9.9700000000004785E-3</v>
      </c>
      <c r="J447" s="64">
        <f>Table8[[#This Row],[Erorr ]]^2</f>
        <v>9.940090000000954E-5</v>
      </c>
      <c r="K447" s="64">
        <f>ABS(Table8[[#This Row],[Erorr ]])</f>
        <v>9.9700000000004785E-3</v>
      </c>
      <c r="L447" s="8">
        <f>Table8[[#This Row],[Abs Erorr ]]/Table8[[#This Row],[Adj Close]]</f>
        <v>2.8045007032350151E-3</v>
      </c>
      <c r="M447" s="68">
        <f t="shared" si="13"/>
        <v>3.5477600000000002</v>
      </c>
      <c r="N447" s="64">
        <f>(Table8[[#This Row],[Adj Close]]-Table8[[#This Row],[Forecast 6 Period ]])</f>
        <v>7.2399999999999132E-3</v>
      </c>
      <c r="O447" s="64">
        <f>Table8[[#This Row],[Erorr 2]]^2</f>
        <v>5.2417599999998744E-5</v>
      </c>
      <c r="P447" s="64">
        <f>ABS(Table8[[#This Row],[Erorr 2]])</f>
        <v>7.2399999999999132E-3</v>
      </c>
      <c r="Q447" s="8">
        <f>Table8[[#This Row],[Abs Erorr 4]]/Table8[[#This Row],[Adj Close]]</f>
        <v>2.0365682137833793E-3</v>
      </c>
    </row>
    <row r="448" spans="6:17" x14ac:dyDescent="0.3">
      <c r="F448" s="108">
        <v>44112</v>
      </c>
      <c r="G448" s="109">
        <v>3.6006</v>
      </c>
      <c r="H448" s="64">
        <f t="shared" si="12"/>
        <v>3.5659799999999997</v>
      </c>
      <c r="I448" s="64">
        <f>(Table8[[#This Row],[Adj Close]]-Table8[[#This Row],[Forecast 3 Period]])</f>
        <v>3.4620000000000317E-2</v>
      </c>
      <c r="J448" s="64">
        <f>Table8[[#This Row],[Erorr ]]^2</f>
        <v>1.198544400000022E-3</v>
      </c>
      <c r="K448" s="64">
        <f>ABS(Table8[[#This Row],[Erorr ]])</f>
        <v>3.4620000000000317E-2</v>
      </c>
      <c r="L448" s="8">
        <f>Table8[[#This Row],[Abs Erorr ]]/Table8[[#This Row],[Adj Close]]</f>
        <v>9.6150641559740926E-3</v>
      </c>
      <c r="M448" s="68">
        <f t="shared" si="13"/>
        <v>3.5459299999999998</v>
      </c>
      <c r="N448" s="64">
        <f>(Table8[[#This Row],[Adj Close]]-Table8[[#This Row],[Forecast 6 Period ]])</f>
        <v>5.4670000000000218E-2</v>
      </c>
      <c r="O448" s="64">
        <f>Table8[[#This Row],[Erorr 2]]^2</f>
        <v>2.9888089000000241E-3</v>
      </c>
      <c r="P448" s="64">
        <f>ABS(Table8[[#This Row],[Erorr 2]])</f>
        <v>5.4670000000000218E-2</v>
      </c>
      <c r="Q448" s="8">
        <f>Table8[[#This Row],[Abs Erorr 4]]/Table8[[#This Row],[Adj Close]]</f>
        <v>1.5183580514358778E-2</v>
      </c>
    </row>
    <row r="449" spans="6:17" x14ac:dyDescent="0.3">
      <c r="F449" s="108">
        <v>44113</v>
      </c>
      <c r="G449" s="109">
        <v>3.6736</v>
      </c>
      <c r="H449" s="64">
        <f t="shared" si="12"/>
        <v>3.5760000000000001</v>
      </c>
      <c r="I449" s="64">
        <f>(Table8[[#This Row],[Adj Close]]-Table8[[#This Row],[Forecast 3 Period]])</f>
        <v>9.7599999999999909E-2</v>
      </c>
      <c r="J449" s="64">
        <f>Table8[[#This Row],[Erorr ]]^2</f>
        <v>9.5257599999999821E-3</v>
      </c>
      <c r="K449" s="64">
        <f>ABS(Table8[[#This Row],[Erorr ]])</f>
        <v>9.7599999999999909E-2</v>
      </c>
      <c r="L449" s="8">
        <f>Table8[[#This Row],[Abs Erorr ]]/Table8[[#This Row],[Adj Close]]</f>
        <v>2.6567944250871056E-2</v>
      </c>
      <c r="M449" s="68">
        <f t="shared" si="13"/>
        <v>3.5614200000000005</v>
      </c>
      <c r="N449" s="64">
        <f>(Table8[[#This Row],[Adj Close]]-Table8[[#This Row],[Forecast 6 Period ]])</f>
        <v>0.1121799999999995</v>
      </c>
      <c r="O449" s="64">
        <f>Table8[[#This Row],[Erorr 2]]^2</f>
        <v>1.2584352399999889E-2</v>
      </c>
      <c r="P449" s="64">
        <f>ABS(Table8[[#This Row],[Erorr 2]])</f>
        <v>0.1121799999999995</v>
      </c>
      <c r="Q449" s="8">
        <f>Table8[[#This Row],[Abs Erorr 4]]/Table8[[#This Row],[Adj Close]]</f>
        <v>3.0536803135888368E-2</v>
      </c>
    </row>
    <row r="450" spans="6:17" x14ac:dyDescent="0.3">
      <c r="F450" s="108">
        <v>44116</v>
      </c>
      <c r="G450" s="109">
        <v>3.6736</v>
      </c>
      <c r="H450" s="64">
        <f t="shared" si="12"/>
        <v>3.61612</v>
      </c>
      <c r="I450" s="64">
        <f>(Table8[[#This Row],[Adj Close]]-Table8[[#This Row],[Forecast 3 Period]])</f>
        <v>5.7479999999999976E-2</v>
      </c>
      <c r="J450" s="64">
        <f>Table8[[#This Row],[Erorr ]]^2</f>
        <v>3.303950399999997E-3</v>
      </c>
      <c r="K450" s="64">
        <f>ABS(Table8[[#This Row],[Erorr ]])</f>
        <v>5.7479999999999976E-2</v>
      </c>
      <c r="L450" s="8">
        <f>Table8[[#This Row],[Abs Erorr ]]/Table8[[#This Row],[Adj Close]]</f>
        <v>1.5646777003484314E-2</v>
      </c>
      <c r="M450" s="68">
        <f t="shared" si="13"/>
        <v>3.5851299999999999</v>
      </c>
      <c r="N450" s="64">
        <f>(Table8[[#This Row],[Adj Close]]-Table8[[#This Row],[Forecast 6 Period ]])</f>
        <v>8.8470000000000049E-2</v>
      </c>
      <c r="O450" s="64">
        <f>Table8[[#This Row],[Erorr 2]]^2</f>
        <v>7.8269409000000078E-3</v>
      </c>
      <c r="P450" s="64">
        <f>ABS(Table8[[#This Row],[Erorr 2]])</f>
        <v>8.8470000000000049E-2</v>
      </c>
      <c r="Q450" s="8">
        <f>Table8[[#This Row],[Abs Erorr 4]]/Table8[[#This Row],[Adj Close]]</f>
        <v>2.408264372822301E-2</v>
      </c>
    </row>
    <row r="451" spans="6:17" x14ac:dyDescent="0.3">
      <c r="F451" s="108">
        <v>44117</v>
      </c>
      <c r="G451" s="109">
        <v>3.6827000000000001</v>
      </c>
      <c r="H451" s="64">
        <f t="shared" si="12"/>
        <v>3.6516999999999999</v>
      </c>
      <c r="I451" s="64">
        <f>(Table8[[#This Row],[Adj Close]]-Table8[[#This Row],[Forecast 3 Period]])</f>
        <v>3.1000000000000139E-2</v>
      </c>
      <c r="J451" s="64">
        <f>Table8[[#This Row],[Erorr ]]^2</f>
        <v>9.6100000000000861E-4</v>
      </c>
      <c r="K451" s="64">
        <f>ABS(Table8[[#This Row],[Erorr ]])</f>
        <v>3.1000000000000139E-2</v>
      </c>
      <c r="L451" s="8">
        <f>Table8[[#This Row],[Abs Erorr ]]/Table8[[#This Row],[Adj Close]]</f>
        <v>8.4177369864501961E-3</v>
      </c>
      <c r="M451" s="68">
        <f t="shared" si="13"/>
        <v>3.6152200000000003</v>
      </c>
      <c r="N451" s="64">
        <f>(Table8[[#This Row],[Adj Close]]-Table8[[#This Row],[Forecast 6 Period ]])</f>
        <v>6.7479999999999762E-2</v>
      </c>
      <c r="O451" s="64">
        <f>Table8[[#This Row],[Erorr 2]]^2</f>
        <v>4.553550399999968E-3</v>
      </c>
      <c r="P451" s="64">
        <f>ABS(Table8[[#This Row],[Erorr 2]])</f>
        <v>6.7479999999999762E-2</v>
      </c>
      <c r="Q451" s="8">
        <f>Table8[[#This Row],[Abs Erorr 4]]/Table8[[#This Row],[Adj Close]]</f>
        <v>1.8323512640182411E-2</v>
      </c>
    </row>
    <row r="452" spans="6:17" x14ac:dyDescent="0.3">
      <c r="F452" s="108">
        <v>44118</v>
      </c>
      <c r="G452" s="109">
        <v>3.7191000000000001</v>
      </c>
      <c r="H452" s="64">
        <f t="shared" si="12"/>
        <v>3.6772400000000003</v>
      </c>
      <c r="I452" s="64">
        <f>(Table8[[#This Row],[Adj Close]]-Table8[[#This Row],[Forecast 3 Period]])</f>
        <v>4.1859999999999786E-2</v>
      </c>
      <c r="J452" s="64">
        <f>Table8[[#This Row],[Erorr ]]^2</f>
        <v>1.7522595999999821E-3</v>
      </c>
      <c r="K452" s="64">
        <f>ABS(Table8[[#This Row],[Erorr ]])</f>
        <v>4.1859999999999786E-2</v>
      </c>
      <c r="L452" s="8">
        <f>Table8[[#This Row],[Abs Erorr ]]/Table8[[#This Row],[Adj Close]]</f>
        <v>1.1255411255411197E-2</v>
      </c>
      <c r="M452" s="68">
        <f t="shared" si="13"/>
        <v>3.6380200000000005</v>
      </c>
      <c r="N452" s="64">
        <f>(Table8[[#This Row],[Adj Close]]-Table8[[#This Row],[Forecast 6 Period ]])</f>
        <v>8.1079999999999597E-2</v>
      </c>
      <c r="O452" s="64">
        <f>Table8[[#This Row],[Erorr 2]]^2</f>
        <v>6.5739663999999347E-3</v>
      </c>
      <c r="P452" s="64">
        <f>ABS(Table8[[#This Row],[Erorr 2]])</f>
        <v>8.1079999999999597E-2</v>
      </c>
      <c r="Q452" s="8">
        <f>Table8[[#This Row],[Abs Erorr 4]]/Table8[[#This Row],[Adj Close]]</f>
        <v>2.1800973353768276E-2</v>
      </c>
    </row>
    <row r="453" spans="6:17" x14ac:dyDescent="0.3">
      <c r="F453" s="108">
        <v>44119</v>
      </c>
      <c r="G453" s="109">
        <v>3.6827000000000001</v>
      </c>
      <c r="H453" s="64">
        <f t="shared" si="12"/>
        <v>3.6945300000000003</v>
      </c>
      <c r="I453" s="64">
        <f>(Table8[[#This Row],[Adj Close]]-Table8[[#This Row],[Forecast 3 Period]])</f>
        <v>-1.1830000000000229E-2</v>
      </c>
      <c r="J453" s="64">
        <f>Table8[[#This Row],[Erorr ]]^2</f>
        <v>1.3994890000000541E-4</v>
      </c>
      <c r="K453" s="64">
        <f>ABS(Table8[[#This Row],[Erorr ]])</f>
        <v>1.1830000000000229E-2</v>
      </c>
      <c r="L453" s="8">
        <f>Table8[[#This Row],[Abs Erorr ]]/Table8[[#This Row],[Adj Close]]</f>
        <v>3.2123170499905583E-3</v>
      </c>
      <c r="M453" s="68">
        <f t="shared" si="13"/>
        <v>3.6653600000000006</v>
      </c>
      <c r="N453" s="64">
        <f>(Table8[[#This Row],[Adj Close]]-Table8[[#This Row],[Forecast 6 Period ]])</f>
        <v>1.7339999999999467E-2</v>
      </c>
      <c r="O453" s="64">
        <f>Table8[[#This Row],[Erorr 2]]^2</f>
        <v>3.0067559999998153E-4</v>
      </c>
      <c r="P453" s="64">
        <f>ABS(Table8[[#This Row],[Erorr 2]])</f>
        <v>1.7339999999999467E-2</v>
      </c>
      <c r="Q453" s="8">
        <f>Table8[[#This Row],[Abs Erorr 4]]/Table8[[#This Row],[Adj Close]]</f>
        <v>4.7085019143561701E-3</v>
      </c>
    </row>
    <row r="454" spans="6:17" x14ac:dyDescent="0.3">
      <c r="F454" s="108">
        <v>44120</v>
      </c>
      <c r="G454" s="109">
        <v>3.6736</v>
      </c>
      <c r="H454" s="64">
        <f t="shared" ref="H454:H517" si="14">$A$10*G453+$A$11*G452+$A$12*G451</f>
        <v>3.6936200000000001</v>
      </c>
      <c r="I454" s="64">
        <f>(Table8[[#This Row],[Adj Close]]-Table8[[#This Row],[Forecast 3 Period]])</f>
        <v>-2.0020000000000149E-2</v>
      </c>
      <c r="J454" s="64">
        <f>Table8[[#This Row],[Erorr ]]^2</f>
        <v>4.0080040000000598E-4</v>
      </c>
      <c r="K454" s="64">
        <f>ABS(Table8[[#This Row],[Erorr ]])</f>
        <v>2.0020000000000149E-2</v>
      </c>
      <c r="L454" s="8">
        <f>Table8[[#This Row],[Abs Erorr ]]/Table8[[#This Row],[Adj Close]]</f>
        <v>5.4496951219512599E-3</v>
      </c>
      <c r="M454" s="68">
        <f t="shared" si="13"/>
        <v>3.6790400000000005</v>
      </c>
      <c r="N454" s="64">
        <f>(Table8[[#This Row],[Adj Close]]-Table8[[#This Row],[Forecast 6 Period ]])</f>
        <v>-5.4400000000005555E-3</v>
      </c>
      <c r="O454" s="64">
        <f>Table8[[#This Row],[Erorr 2]]^2</f>
        <v>2.9593600000006045E-5</v>
      </c>
      <c r="P454" s="64">
        <f>ABS(Table8[[#This Row],[Erorr 2]])</f>
        <v>5.4400000000005555E-3</v>
      </c>
      <c r="Q454" s="8">
        <f>Table8[[#This Row],[Abs Erorr 4]]/Table8[[#This Row],[Adj Close]]</f>
        <v>1.4808362369339492E-3</v>
      </c>
    </row>
    <row r="455" spans="6:17" x14ac:dyDescent="0.3">
      <c r="F455" s="108">
        <v>44123</v>
      </c>
      <c r="G455" s="109">
        <v>3.8102999999999998</v>
      </c>
      <c r="H455" s="64">
        <f t="shared" si="14"/>
        <v>3.6899800000000003</v>
      </c>
      <c r="I455" s="64">
        <f>(Table8[[#This Row],[Adj Close]]-Table8[[#This Row],[Forecast 3 Period]])</f>
        <v>0.12031999999999954</v>
      </c>
      <c r="J455" s="64">
        <f>Table8[[#This Row],[Erorr ]]^2</f>
        <v>1.4476902399999889E-2</v>
      </c>
      <c r="K455" s="64">
        <f>ABS(Table8[[#This Row],[Erorr ]])</f>
        <v>0.12031999999999954</v>
      </c>
      <c r="L455" s="8">
        <f>Table8[[#This Row],[Abs Erorr ]]/Table8[[#This Row],[Adj Close]]</f>
        <v>3.157756607091293E-2</v>
      </c>
      <c r="M455" s="68">
        <f t="shared" si="13"/>
        <v>3.6863400000000004</v>
      </c>
      <c r="N455" s="64">
        <f>(Table8[[#This Row],[Adj Close]]-Table8[[#This Row],[Forecast 6 Period ]])</f>
        <v>0.1239599999999994</v>
      </c>
      <c r="O455" s="64">
        <f>Table8[[#This Row],[Erorr 2]]^2</f>
        <v>1.5366081599999852E-2</v>
      </c>
      <c r="P455" s="64">
        <f>ABS(Table8[[#This Row],[Erorr 2]])</f>
        <v>0.1239599999999994</v>
      </c>
      <c r="Q455" s="8">
        <f>Table8[[#This Row],[Abs Erorr 4]]/Table8[[#This Row],[Adj Close]]</f>
        <v>3.25328714274465E-2</v>
      </c>
    </row>
    <row r="456" spans="6:17" x14ac:dyDescent="0.3">
      <c r="F456" s="108">
        <v>44124</v>
      </c>
      <c r="G456" s="109">
        <v>3.8285</v>
      </c>
      <c r="H456" s="64">
        <f t="shared" si="14"/>
        <v>3.7310099999999999</v>
      </c>
      <c r="I456" s="64">
        <f>(Table8[[#This Row],[Adj Close]]-Table8[[#This Row],[Forecast 3 Period]])</f>
        <v>9.7490000000000077E-2</v>
      </c>
      <c r="J456" s="64">
        <f>Table8[[#This Row],[Erorr ]]^2</f>
        <v>9.5043001000000155E-3</v>
      </c>
      <c r="K456" s="64">
        <f>ABS(Table8[[#This Row],[Erorr ]])</f>
        <v>9.7490000000000077E-2</v>
      </c>
      <c r="L456" s="8">
        <f>Table8[[#This Row],[Abs Erorr ]]/Table8[[#This Row],[Adj Close]]</f>
        <v>2.5464281050019608E-2</v>
      </c>
      <c r="M456" s="68">
        <f t="shared" si="13"/>
        <v>3.7127699999999999</v>
      </c>
      <c r="N456" s="64">
        <f>(Table8[[#This Row],[Adj Close]]-Table8[[#This Row],[Forecast 6 Period ]])</f>
        <v>0.11573000000000011</v>
      </c>
      <c r="O456" s="64">
        <f>Table8[[#This Row],[Erorr 2]]^2</f>
        <v>1.3393432900000026E-2</v>
      </c>
      <c r="P456" s="64">
        <f>ABS(Table8[[#This Row],[Erorr 2]])</f>
        <v>0.11573000000000011</v>
      </c>
      <c r="Q456" s="8">
        <f>Table8[[#This Row],[Abs Erorr 4]]/Table8[[#This Row],[Adj Close]]</f>
        <v>3.022854904009406E-2</v>
      </c>
    </row>
    <row r="457" spans="6:17" x14ac:dyDescent="0.3">
      <c r="F457" s="108">
        <v>44125</v>
      </c>
      <c r="G457" s="109">
        <v>3.9014000000000002</v>
      </c>
      <c r="H457" s="64">
        <f t="shared" si="14"/>
        <v>3.77657</v>
      </c>
      <c r="I457" s="64">
        <f>(Table8[[#This Row],[Adj Close]]-Table8[[#This Row],[Forecast 3 Period]])</f>
        <v>0.12483000000000022</v>
      </c>
      <c r="J457" s="64">
        <f>Table8[[#This Row],[Erorr ]]^2</f>
        <v>1.5582528900000055E-2</v>
      </c>
      <c r="K457" s="64">
        <f>ABS(Table8[[#This Row],[Erorr ]])</f>
        <v>0.12483000000000022</v>
      </c>
      <c r="L457" s="8">
        <f>Table8[[#This Row],[Abs Erorr ]]/Table8[[#This Row],[Adj Close]]</f>
        <v>3.1996206489978009E-2</v>
      </c>
      <c r="M457" s="68">
        <f t="shared" ref="M457:M520" si="15">$B$10*G456+$B$11*G455+$B$12*G454+$B$13*G453+$B$14*G452+$B$15*G451</f>
        <v>3.7392000000000003</v>
      </c>
      <c r="N457" s="64">
        <f>(Table8[[#This Row],[Adj Close]]-Table8[[#This Row],[Forecast 6 Period ]])</f>
        <v>0.1621999999999999</v>
      </c>
      <c r="O457" s="64">
        <f>Table8[[#This Row],[Erorr 2]]^2</f>
        <v>2.6308839999999969E-2</v>
      </c>
      <c r="P457" s="64">
        <f>ABS(Table8[[#This Row],[Erorr 2]])</f>
        <v>0.1621999999999999</v>
      </c>
      <c r="Q457" s="8">
        <f>Table8[[#This Row],[Abs Erorr 4]]/Table8[[#This Row],[Adj Close]]</f>
        <v>4.1574819295637437E-2</v>
      </c>
    </row>
    <row r="458" spans="6:17" x14ac:dyDescent="0.3">
      <c r="F458" s="108">
        <v>44126</v>
      </c>
      <c r="G458" s="109">
        <v>3.8923000000000001</v>
      </c>
      <c r="H458" s="64">
        <f t="shared" si="14"/>
        <v>3.8521999999999998</v>
      </c>
      <c r="I458" s="64">
        <f>(Table8[[#This Row],[Adj Close]]-Table8[[#This Row],[Forecast 3 Period]])</f>
        <v>4.0100000000000247E-2</v>
      </c>
      <c r="J458" s="64">
        <f>Table8[[#This Row],[Erorr ]]^2</f>
        <v>1.6080100000000197E-3</v>
      </c>
      <c r="K458" s="64">
        <f>ABS(Table8[[#This Row],[Erorr ]])</f>
        <v>4.0100000000000247E-2</v>
      </c>
      <c r="L458" s="8">
        <f>Table8[[#This Row],[Abs Erorr ]]/Table8[[#This Row],[Adj Close]]</f>
        <v>1.0302391901960344E-2</v>
      </c>
      <c r="M458" s="68">
        <f t="shared" si="15"/>
        <v>3.7829400000000004</v>
      </c>
      <c r="N458" s="64">
        <f>(Table8[[#This Row],[Adj Close]]-Table8[[#This Row],[Forecast 6 Period ]])</f>
        <v>0.10935999999999968</v>
      </c>
      <c r="O458" s="64">
        <f>Table8[[#This Row],[Erorr 2]]^2</f>
        <v>1.1959609599999929E-2</v>
      </c>
      <c r="P458" s="64">
        <f>ABS(Table8[[#This Row],[Erorr 2]])</f>
        <v>0.10935999999999968</v>
      </c>
      <c r="Q458" s="8">
        <f>Table8[[#This Row],[Abs Erorr 4]]/Table8[[#This Row],[Adj Close]]</f>
        <v>2.8096498214423265E-2</v>
      </c>
    </row>
    <row r="459" spans="6:17" x14ac:dyDescent="0.3">
      <c r="F459" s="108">
        <v>44127</v>
      </c>
      <c r="G459" s="109">
        <v>3.9197000000000002</v>
      </c>
      <c r="H459" s="64">
        <f t="shared" si="14"/>
        <v>3.8758900000000001</v>
      </c>
      <c r="I459" s="64">
        <f>(Table8[[#This Row],[Adj Close]]-Table8[[#This Row],[Forecast 3 Period]])</f>
        <v>4.3810000000000127E-2</v>
      </c>
      <c r="J459" s="64">
        <f>Table8[[#This Row],[Erorr ]]^2</f>
        <v>1.919316100000011E-3</v>
      </c>
      <c r="K459" s="64">
        <f>ABS(Table8[[#This Row],[Erorr ]])</f>
        <v>4.3810000000000127E-2</v>
      </c>
      <c r="L459" s="8">
        <f>Table8[[#This Row],[Abs Erorr ]]/Table8[[#This Row],[Adj Close]]</f>
        <v>1.1176875781309825E-2</v>
      </c>
      <c r="M459" s="68">
        <f t="shared" si="15"/>
        <v>3.82213</v>
      </c>
      <c r="N459" s="64">
        <f>(Table8[[#This Row],[Adj Close]]-Table8[[#This Row],[Forecast 6 Period ]])</f>
        <v>9.7570000000000157E-2</v>
      </c>
      <c r="O459" s="64">
        <f>Table8[[#This Row],[Erorr 2]]^2</f>
        <v>9.5199049000000303E-3</v>
      </c>
      <c r="P459" s="64">
        <f>ABS(Table8[[#This Row],[Erorr 2]])</f>
        <v>9.7570000000000157E-2</v>
      </c>
      <c r="Q459" s="8">
        <f>Table8[[#This Row],[Abs Erorr 4]]/Table8[[#This Row],[Adj Close]]</f>
        <v>2.4892211138607585E-2</v>
      </c>
    </row>
    <row r="460" spans="6:17" x14ac:dyDescent="0.3">
      <c r="F460" s="108">
        <v>44130</v>
      </c>
      <c r="G460" s="109">
        <v>3.8559000000000001</v>
      </c>
      <c r="H460" s="64">
        <f t="shared" si="14"/>
        <v>3.9059900000000001</v>
      </c>
      <c r="I460" s="64">
        <f>(Table8[[#This Row],[Adj Close]]-Table8[[#This Row],[Forecast 3 Period]])</f>
        <v>-5.0089999999999968E-2</v>
      </c>
      <c r="J460" s="64">
        <f>Table8[[#This Row],[Erorr ]]^2</f>
        <v>2.5090080999999966E-3</v>
      </c>
      <c r="K460" s="64">
        <f>ABS(Table8[[#This Row],[Erorr ]])</f>
        <v>5.0089999999999968E-2</v>
      </c>
      <c r="L460" s="8">
        <f>Table8[[#This Row],[Abs Erorr ]]/Table8[[#This Row],[Adj Close]]</f>
        <v>1.2990482118312188E-2</v>
      </c>
      <c r="M460" s="68">
        <f t="shared" si="15"/>
        <v>3.8567700000000005</v>
      </c>
      <c r="N460" s="64">
        <f>(Table8[[#This Row],[Adj Close]]-Table8[[#This Row],[Forecast 6 Period ]])</f>
        <v>-8.7000000000037048E-4</v>
      </c>
      <c r="O460" s="64">
        <f>Table8[[#This Row],[Erorr 2]]^2</f>
        <v>7.569000000006446E-7</v>
      </c>
      <c r="P460" s="64">
        <f>ABS(Table8[[#This Row],[Erorr 2]])</f>
        <v>8.7000000000037048E-4</v>
      </c>
      <c r="Q460" s="8">
        <f>Table8[[#This Row],[Abs Erorr 4]]/Table8[[#This Row],[Adj Close]]</f>
        <v>2.2562825799433866E-4</v>
      </c>
    </row>
    <row r="461" spans="6:17" x14ac:dyDescent="0.3">
      <c r="F461" s="108">
        <v>44131</v>
      </c>
      <c r="G461" s="109">
        <v>3.8650000000000002</v>
      </c>
      <c r="H461" s="64">
        <f t="shared" si="14"/>
        <v>3.8859600000000003</v>
      </c>
      <c r="I461" s="64">
        <f>(Table8[[#This Row],[Adj Close]]-Table8[[#This Row],[Forecast 3 Period]])</f>
        <v>-2.096000000000009E-2</v>
      </c>
      <c r="J461" s="64">
        <f>Table8[[#This Row],[Erorr ]]^2</f>
        <v>4.3932160000000373E-4</v>
      </c>
      <c r="K461" s="64">
        <f>ABS(Table8[[#This Row],[Erorr ]])</f>
        <v>2.096000000000009E-2</v>
      </c>
      <c r="L461" s="8">
        <f>Table8[[#This Row],[Abs Erorr ]]/Table8[[#This Row],[Adj Close]]</f>
        <v>5.4230271668823E-3</v>
      </c>
      <c r="M461" s="68">
        <f t="shared" si="15"/>
        <v>3.8777399999999997</v>
      </c>
      <c r="N461" s="64">
        <f>(Table8[[#This Row],[Adj Close]]-Table8[[#This Row],[Forecast 6 Period ]])</f>
        <v>-1.2739999999999529E-2</v>
      </c>
      <c r="O461" s="64">
        <f>Table8[[#This Row],[Erorr 2]]^2</f>
        <v>1.6230759999998802E-4</v>
      </c>
      <c r="P461" s="64">
        <f>ABS(Table8[[#This Row],[Erorr 2]])</f>
        <v>1.2739999999999529E-2</v>
      </c>
      <c r="Q461" s="8">
        <f>Table8[[#This Row],[Abs Erorr 4]]/Table8[[#This Row],[Adj Close]]</f>
        <v>3.2962483829235521E-3</v>
      </c>
    </row>
    <row r="462" spans="6:17" x14ac:dyDescent="0.3">
      <c r="F462" s="108">
        <v>44132</v>
      </c>
      <c r="G462" s="109">
        <v>3.6918000000000002</v>
      </c>
      <c r="H462" s="64">
        <f t="shared" si="14"/>
        <v>3.8786800000000001</v>
      </c>
      <c r="I462" s="64">
        <f>(Table8[[#This Row],[Adj Close]]-Table8[[#This Row],[Forecast 3 Period]])</f>
        <v>-0.18687999999999994</v>
      </c>
      <c r="J462" s="64">
        <f>Table8[[#This Row],[Erorr ]]^2</f>
        <v>3.4924134399999973E-2</v>
      </c>
      <c r="K462" s="64">
        <f>ABS(Table8[[#This Row],[Erorr ]])</f>
        <v>0.18687999999999994</v>
      </c>
      <c r="L462" s="8">
        <f>Table8[[#This Row],[Abs Erorr ]]/Table8[[#This Row],[Adj Close]]</f>
        <v>5.0620293623706576E-2</v>
      </c>
      <c r="M462" s="68">
        <f t="shared" si="15"/>
        <v>3.8795700000000002</v>
      </c>
      <c r="N462" s="64">
        <f>(Table8[[#This Row],[Adj Close]]-Table8[[#This Row],[Forecast 6 Period ]])</f>
        <v>-0.18776999999999999</v>
      </c>
      <c r="O462" s="64">
        <f>Table8[[#This Row],[Erorr 2]]^2</f>
        <v>3.5257572899999999E-2</v>
      </c>
      <c r="P462" s="64">
        <f>ABS(Table8[[#This Row],[Erorr 2]])</f>
        <v>0.18776999999999999</v>
      </c>
      <c r="Q462" s="8">
        <f>Table8[[#This Row],[Abs Erorr 4]]/Table8[[#This Row],[Adj Close]]</f>
        <v>5.0861368438160241E-2</v>
      </c>
    </row>
    <row r="463" spans="6:17" x14ac:dyDescent="0.3">
      <c r="F463" s="108">
        <v>44133</v>
      </c>
      <c r="G463" s="109">
        <v>3.0537000000000001</v>
      </c>
      <c r="H463" s="64">
        <f t="shared" si="14"/>
        <v>3.7929900000000005</v>
      </c>
      <c r="I463" s="64">
        <f>(Table8[[#This Row],[Adj Close]]-Table8[[#This Row],[Forecast 3 Period]])</f>
        <v>-0.73929000000000045</v>
      </c>
      <c r="J463" s="64">
        <f>Table8[[#This Row],[Erorr ]]^2</f>
        <v>0.5465497041000007</v>
      </c>
      <c r="K463" s="64">
        <f>ABS(Table8[[#This Row],[Erorr ]])</f>
        <v>0.73929000000000045</v>
      </c>
      <c r="L463" s="8">
        <f>Table8[[#This Row],[Abs Erorr ]]/Table8[[#This Row],[Adj Close]]</f>
        <v>0.24209647313095603</v>
      </c>
      <c r="M463" s="68">
        <f t="shared" si="15"/>
        <v>3.8458500000000004</v>
      </c>
      <c r="N463" s="64">
        <f>(Table8[[#This Row],[Adj Close]]-Table8[[#This Row],[Forecast 6 Period ]])</f>
        <v>-0.79215000000000035</v>
      </c>
      <c r="O463" s="64">
        <f>Table8[[#This Row],[Erorr 2]]^2</f>
        <v>0.62750162250000052</v>
      </c>
      <c r="P463" s="64">
        <f>ABS(Table8[[#This Row],[Erorr 2]])</f>
        <v>0.79215000000000035</v>
      </c>
      <c r="Q463" s="8">
        <f>Table8[[#This Row],[Abs Erorr 4]]/Table8[[#This Row],[Adj Close]]</f>
        <v>0.25940662147558713</v>
      </c>
    </row>
    <row r="464" spans="6:17" x14ac:dyDescent="0.3">
      <c r="F464" s="108">
        <v>44134</v>
      </c>
      <c r="G464" s="109">
        <v>3.0718999999999999</v>
      </c>
      <c r="H464" s="64">
        <f t="shared" si="14"/>
        <v>3.4885199999999998</v>
      </c>
      <c r="I464" s="64">
        <f>(Table8[[#This Row],[Adj Close]]-Table8[[#This Row],[Forecast 3 Period]])</f>
        <v>-0.41661999999999999</v>
      </c>
      <c r="J464" s="64">
        <f>Table8[[#This Row],[Erorr ]]^2</f>
        <v>0.1735722244</v>
      </c>
      <c r="K464" s="64">
        <f>ABS(Table8[[#This Row],[Erorr ]])</f>
        <v>0.41661999999999999</v>
      </c>
      <c r="L464" s="8">
        <f>Table8[[#This Row],[Abs Erorr ]]/Table8[[#This Row],[Adj Close]]</f>
        <v>0.135622904391419</v>
      </c>
      <c r="M464" s="68">
        <f t="shared" si="15"/>
        <v>3.6744800000000009</v>
      </c>
      <c r="N464" s="64">
        <f>(Table8[[#This Row],[Adj Close]]-Table8[[#This Row],[Forecast 6 Period ]])</f>
        <v>-0.602580000000001</v>
      </c>
      <c r="O464" s="64">
        <f>Table8[[#This Row],[Erorr 2]]^2</f>
        <v>0.36310265640000122</v>
      </c>
      <c r="P464" s="64">
        <f>ABS(Table8[[#This Row],[Erorr 2]])</f>
        <v>0.602580000000001</v>
      </c>
      <c r="Q464" s="8">
        <f>Table8[[#This Row],[Abs Erorr 4]]/Table8[[#This Row],[Adj Close]]</f>
        <v>0.19615872912529739</v>
      </c>
    </row>
    <row r="465" spans="6:17" x14ac:dyDescent="0.3">
      <c r="F465" s="108">
        <v>44137</v>
      </c>
      <c r="G465" s="109">
        <v>2.9807999999999999</v>
      </c>
      <c r="H465" s="64">
        <f t="shared" si="14"/>
        <v>3.2524100000000002</v>
      </c>
      <c r="I465" s="64">
        <f>(Table8[[#This Row],[Adj Close]]-Table8[[#This Row],[Forecast 3 Period]])</f>
        <v>-0.27161000000000035</v>
      </c>
      <c r="J465" s="64">
        <f>Table8[[#This Row],[Erorr ]]^2</f>
        <v>7.3771992100000197E-2</v>
      </c>
      <c r="K465" s="64">
        <f>ABS(Table8[[#This Row],[Erorr ]])</f>
        <v>0.27161000000000035</v>
      </c>
      <c r="L465" s="8">
        <f>Table8[[#This Row],[Abs Erorr ]]/Table8[[#This Row],[Adj Close]]</f>
        <v>9.1119833601717784E-2</v>
      </c>
      <c r="M465" s="68">
        <f t="shared" si="15"/>
        <v>3.5140400000000005</v>
      </c>
      <c r="N465" s="64">
        <f>(Table8[[#This Row],[Adj Close]]-Table8[[#This Row],[Forecast 6 Period ]])</f>
        <v>-0.5332400000000006</v>
      </c>
      <c r="O465" s="64">
        <f>Table8[[#This Row],[Erorr 2]]^2</f>
        <v>0.28434489760000065</v>
      </c>
      <c r="P465" s="64">
        <f>ABS(Table8[[#This Row],[Erorr 2]])</f>
        <v>0.5332400000000006</v>
      </c>
      <c r="Q465" s="8">
        <f>Table8[[#This Row],[Abs Erorr 4]]/Table8[[#This Row],[Adj Close]]</f>
        <v>0.17889157273215264</v>
      </c>
    </row>
    <row r="466" spans="6:17" x14ac:dyDescent="0.3">
      <c r="F466" s="108">
        <v>44138</v>
      </c>
      <c r="G466" s="109">
        <v>3.0901999999999998</v>
      </c>
      <c r="H466" s="64">
        <f t="shared" si="14"/>
        <v>3.0300000000000002</v>
      </c>
      <c r="I466" s="64">
        <f>(Table8[[#This Row],[Adj Close]]-Table8[[#This Row],[Forecast 3 Period]])</f>
        <v>6.0199999999999587E-2</v>
      </c>
      <c r="J466" s="64">
        <f>Table8[[#This Row],[Erorr ]]^2</f>
        <v>3.6240399999999504E-3</v>
      </c>
      <c r="K466" s="64">
        <f>ABS(Table8[[#This Row],[Erorr ]])</f>
        <v>6.0199999999999587E-2</v>
      </c>
      <c r="L466" s="8">
        <f>Table8[[#This Row],[Abs Erorr ]]/Table8[[#This Row],[Adj Close]]</f>
        <v>1.9480939745000193E-2</v>
      </c>
      <c r="M466" s="68">
        <f t="shared" si="15"/>
        <v>3.3317299999999999</v>
      </c>
      <c r="N466" s="64">
        <f>(Table8[[#This Row],[Adj Close]]-Table8[[#This Row],[Forecast 6 Period ]])</f>
        <v>-0.24153000000000002</v>
      </c>
      <c r="O466" s="64">
        <f>Table8[[#This Row],[Erorr 2]]^2</f>
        <v>5.833674090000001E-2</v>
      </c>
      <c r="P466" s="64">
        <f>ABS(Table8[[#This Row],[Erorr 2]])</f>
        <v>0.24153000000000002</v>
      </c>
      <c r="Q466" s="8">
        <f>Table8[[#This Row],[Abs Erorr 4]]/Table8[[#This Row],[Adj Close]]</f>
        <v>7.8159989644683209E-2</v>
      </c>
    </row>
    <row r="467" spans="6:17" x14ac:dyDescent="0.3">
      <c r="F467" s="108">
        <v>44139</v>
      </c>
      <c r="G467" s="109">
        <v>3.0992999999999999</v>
      </c>
      <c r="H467" s="64">
        <f t="shared" si="14"/>
        <v>3.0518900000000002</v>
      </c>
      <c r="I467" s="64">
        <f>(Table8[[#This Row],[Adj Close]]-Table8[[#This Row],[Forecast 3 Period]])</f>
        <v>4.740999999999973E-2</v>
      </c>
      <c r="J467" s="64">
        <f>Table8[[#This Row],[Erorr ]]^2</f>
        <v>2.2477080999999746E-3</v>
      </c>
      <c r="K467" s="64">
        <f>ABS(Table8[[#This Row],[Erorr ]])</f>
        <v>4.740999999999973E-2</v>
      </c>
      <c r="L467" s="8">
        <f>Table8[[#This Row],[Abs Erorr ]]/Table8[[#This Row],[Adj Close]]</f>
        <v>1.5297002548962583E-2</v>
      </c>
      <c r="M467" s="68">
        <f t="shared" si="15"/>
        <v>3.1950000000000003</v>
      </c>
      <c r="N467" s="64">
        <f>(Table8[[#This Row],[Adj Close]]-Table8[[#This Row],[Forecast 6 Period ]])</f>
        <v>-9.570000000000034E-2</v>
      </c>
      <c r="O467" s="64">
        <f>Table8[[#This Row],[Erorr 2]]^2</f>
        <v>9.158490000000066E-3</v>
      </c>
      <c r="P467" s="64">
        <f>ABS(Table8[[#This Row],[Erorr 2]])</f>
        <v>9.570000000000034E-2</v>
      </c>
      <c r="Q467" s="8">
        <f>Table8[[#This Row],[Abs Erorr 4]]/Table8[[#This Row],[Adj Close]]</f>
        <v>3.0877940180040763E-2</v>
      </c>
    </row>
    <row r="468" spans="6:17" x14ac:dyDescent="0.3">
      <c r="F468" s="108">
        <v>44140</v>
      </c>
      <c r="G468" s="109">
        <v>3.2269000000000001</v>
      </c>
      <c r="H468" s="64">
        <f t="shared" si="14"/>
        <v>3.0610200000000001</v>
      </c>
      <c r="I468" s="64">
        <f>(Table8[[#This Row],[Adj Close]]-Table8[[#This Row],[Forecast 3 Period]])</f>
        <v>0.16588000000000003</v>
      </c>
      <c r="J468" s="64">
        <f>Table8[[#This Row],[Erorr ]]^2</f>
        <v>2.751617440000001E-2</v>
      </c>
      <c r="K468" s="64">
        <f>ABS(Table8[[#This Row],[Erorr ]])</f>
        <v>0.16588000000000003</v>
      </c>
      <c r="L468" s="8">
        <f>Table8[[#This Row],[Abs Erorr ]]/Table8[[#This Row],[Adj Close]]</f>
        <v>5.1405373578356943E-2</v>
      </c>
      <c r="M468" s="68">
        <f t="shared" si="15"/>
        <v>3.1229900000000002</v>
      </c>
      <c r="N468" s="64">
        <f>(Table8[[#This Row],[Adj Close]]-Table8[[#This Row],[Forecast 6 Period ]])</f>
        <v>0.10390999999999995</v>
      </c>
      <c r="O468" s="64">
        <f>Table8[[#This Row],[Erorr 2]]^2</f>
        <v>1.079728809999999E-2</v>
      </c>
      <c r="P468" s="64">
        <f>ABS(Table8[[#This Row],[Erorr 2]])</f>
        <v>0.10390999999999995</v>
      </c>
      <c r="Q468" s="8">
        <f>Table8[[#This Row],[Abs Erorr 4]]/Table8[[#This Row],[Adj Close]]</f>
        <v>3.2201183798692225E-2</v>
      </c>
    </row>
    <row r="469" spans="6:17" x14ac:dyDescent="0.3">
      <c r="F469" s="108">
        <v>44141</v>
      </c>
      <c r="G469" s="109">
        <v>3.2086999999999999</v>
      </c>
      <c r="H469" s="64">
        <f t="shared" si="14"/>
        <v>3.1476100000000002</v>
      </c>
      <c r="I469" s="64">
        <f>(Table8[[#This Row],[Adj Close]]-Table8[[#This Row],[Forecast 3 Period]])</f>
        <v>6.1089999999999645E-2</v>
      </c>
      <c r="J469" s="64">
        <f>Table8[[#This Row],[Erorr ]]^2</f>
        <v>3.7319880999999566E-3</v>
      </c>
      <c r="K469" s="64">
        <f>ABS(Table8[[#This Row],[Erorr ]])</f>
        <v>6.1089999999999645E-2</v>
      </c>
      <c r="L469" s="8">
        <f>Table8[[#This Row],[Abs Erorr ]]/Table8[[#This Row],[Adj Close]]</f>
        <v>1.903886309097131E-2</v>
      </c>
      <c r="M469" s="68">
        <f t="shared" si="15"/>
        <v>3.0920000000000001</v>
      </c>
      <c r="N469" s="64">
        <f>(Table8[[#This Row],[Adj Close]]-Table8[[#This Row],[Forecast 6 Period ]])</f>
        <v>0.1166999999999998</v>
      </c>
      <c r="O469" s="64">
        <f>Table8[[#This Row],[Erorr 2]]^2</f>
        <v>1.3618889999999955E-2</v>
      </c>
      <c r="P469" s="64">
        <f>ABS(Table8[[#This Row],[Erorr 2]])</f>
        <v>0.1166999999999998</v>
      </c>
      <c r="Q469" s="8">
        <f>Table8[[#This Row],[Abs Erorr 4]]/Table8[[#This Row],[Adj Close]]</f>
        <v>3.6369869417521052E-2</v>
      </c>
    </row>
    <row r="470" spans="6:17" x14ac:dyDescent="0.3">
      <c r="F470" s="108">
        <v>44144</v>
      </c>
      <c r="G470" s="109">
        <v>3.3271999999999999</v>
      </c>
      <c r="H470" s="64">
        <f t="shared" si="14"/>
        <v>3.1813399999999996</v>
      </c>
      <c r="I470" s="64">
        <f>(Table8[[#This Row],[Adj Close]]-Table8[[#This Row],[Forecast 3 Period]])</f>
        <v>0.14586000000000032</v>
      </c>
      <c r="J470" s="64">
        <f>Table8[[#This Row],[Erorr ]]^2</f>
        <v>2.1275139600000093E-2</v>
      </c>
      <c r="K470" s="64">
        <f>ABS(Table8[[#This Row],[Erorr ]])</f>
        <v>0.14586000000000032</v>
      </c>
      <c r="L470" s="8">
        <f>Table8[[#This Row],[Abs Erorr ]]/Table8[[#This Row],[Adj Close]]</f>
        <v>4.3838663140178022E-2</v>
      </c>
      <c r="M470" s="68">
        <f t="shared" si="15"/>
        <v>3.13029</v>
      </c>
      <c r="N470" s="64">
        <f>(Table8[[#This Row],[Adj Close]]-Table8[[#This Row],[Forecast 6 Period ]])</f>
        <v>0.19690999999999992</v>
      </c>
      <c r="O470" s="64">
        <f>Table8[[#This Row],[Erorr 2]]^2</f>
        <v>3.8773548099999965E-2</v>
      </c>
      <c r="P470" s="64">
        <f>ABS(Table8[[#This Row],[Erorr 2]])</f>
        <v>0.19690999999999992</v>
      </c>
      <c r="Q470" s="8">
        <f>Table8[[#This Row],[Abs Erorr 4]]/Table8[[#This Row],[Adj Close]]</f>
        <v>5.9181894686222626E-2</v>
      </c>
    </row>
    <row r="471" spans="6:17" x14ac:dyDescent="0.3">
      <c r="F471" s="108">
        <v>44145</v>
      </c>
      <c r="G471" s="109">
        <v>3.3454000000000002</v>
      </c>
      <c r="H471" s="64">
        <f t="shared" si="14"/>
        <v>3.2615600000000002</v>
      </c>
      <c r="I471" s="64">
        <f>(Table8[[#This Row],[Adj Close]]-Table8[[#This Row],[Forecast 3 Period]])</f>
        <v>8.3839999999999915E-2</v>
      </c>
      <c r="J471" s="64">
        <f>Table8[[#This Row],[Erorr ]]^2</f>
        <v>7.029145599999986E-3</v>
      </c>
      <c r="K471" s="64">
        <f>ABS(Table8[[#This Row],[Erorr ]])</f>
        <v>8.3839999999999915E-2</v>
      </c>
      <c r="L471" s="8">
        <f>Table8[[#This Row],[Abs Erorr ]]/Table8[[#This Row],[Adj Close]]</f>
        <v>2.5061278173013665E-2</v>
      </c>
      <c r="M471" s="68">
        <f t="shared" si="15"/>
        <v>3.1795200000000001</v>
      </c>
      <c r="N471" s="64">
        <f>(Table8[[#This Row],[Adj Close]]-Table8[[#This Row],[Forecast 6 Period ]])</f>
        <v>0.16588000000000003</v>
      </c>
      <c r="O471" s="64">
        <f>Table8[[#This Row],[Erorr 2]]^2</f>
        <v>2.751617440000001E-2</v>
      </c>
      <c r="P471" s="64">
        <f>ABS(Table8[[#This Row],[Erorr 2]])</f>
        <v>0.16588000000000003</v>
      </c>
      <c r="Q471" s="8">
        <f>Table8[[#This Row],[Abs Erorr 4]]/Table8[[#This Row],[Adj Close]]</f>
        <v>4.9584504095175473E-2</v>
      </c>
    </row>
    <row r="472" spans="6:17" x14ac:dyDescent="0.3">
      <c r="F472" s="108">
        <v>44146</v>
      </c>
      <c r="G472" s="109">
        <v>3.4182999999999999</v>
      </c>
      <c r="H472" s="64">
        <f t="shared" si="14"/>
        <v>3.2989300000000004</v>
      </c>
      <c r="I472" s="64">
        <f>(Table8[[#This Row],[Adj Close]]-Table8[[#This Row],[Forecast 3 Period]])</f>
        <v>0.11936999999999953</v>
      </c>
      <c r="J472" s="64">
        <f>Table8[[#This Row],[Erorr ]]^2</f>
        <v>1.4249196899999888E-2</v>
      </c>
      <c r="K472" s="64">
        <f>ABS(Table8[[#This Row],[Erorr ]])</f>
        <v>0.11936999999999953</v>
      </c>
      <c r="L472" s="8">
        <f>Table8[[#This Row],[Abs Erorr ]]/Table8[[#This Row],[Adj Close]]</f>
        <v>3.4920867097679997E-2</v>
      </c>
      <c r="M472" s="68">
        <f t="shared" si="15"/>
        <v>3.2405900000000001</v>
      </c>
      <c r="N472" s="64">
        <f>(Table8[[#This Row],[Adj Close]]-Table8[[#This Row],[Forecast 6 Period ]])</f>
        <v>0.17770999999999981</v>
      </c>
      <c r="O472" s="64">
        <f>Table8[[#This Row],[Erorr 2]]^2</f>
        <v>3.1580844099999936E-2</v>
      </c>
      <c r="P472" s="64">
        <f>ABS(Table8[[#This Row],[Erorr 2]])</f>
        <v>0.17770999999999981</v>
      </c>
      <c r="Q472" s="8">
        <f>Table8[[#This Row],[Abs Erorr 4]]/Table8[[#This Row],[Adj Close]]</f>
        <v>5.1987830207998076E-2</v>
      </c>
    </row>
    <row r="473" spans="6:17" x14ac:dyDescent="0.3">
      <c r="F473" s="108">
        <v>44147</v>
      </c>
      <c r="G473" s="109">
        <v>3.4182999999999999</v>
      </c>
      <c r="H473" s="64">
        <f t="shared" si="14"/>
        <v>3.3691</v>
      </c>
      <c r="I473" s="64">
        <f>(Table8[[#This Row],[Adj Close]]-Table8[[#This Row],[Forecast 3 Period]])</f>
        <v>4.919999999999991E-2</v>
      </c>
      <c r="J473" s="64">
        <f>Table8[[#This Row],[Erorr ]]^2</f>
        <v>2.4206399999999913E-3</v>
      </c>
      <c r="K473" s="64">
        <f>ABS(Table8[[#This Row],[Erorr ]])</f>
        <v>4.919999999999991E-2</v>
      </c>
      <c r="L473" s="8">
        <f>Table8[[#This Row],[Abs Erorr ]]/Table8[[#This Row],[Adj Close]]</f>
        <v>1.4393119386829686E-2</v>
      </c>
      <c r="M473" s="68">
        <f t="shared" si="15"/>
        <v>3.2925400000000002</v>
      </c>
      <c r="N473" s="64">
        <f>(Table8[[#This Row],[Adj Close]]-Table8[[#This Row],[Forecast 6 Period ]])</f>
        <v>0.12575999999999965</v>
      </c>
      <c r="O473" s="64">
        <f>Table8[[#This Row],[Erorr 2]]^2</f>
        <v>1.5815577599999912E-2</v>
      </c>
      <c r="P473" s="64">
        <f>ABS(Table8[[#This Row],[Erorr 2]])</f>
        <v>0.12575999999999965</v>
      </c>
      <c r="Q473" s="8">
        <f>Table8[[#This Row],[Abs Erorr 4]]/Table8[[#This Row],[Adj Close]]</f>
        <v>3.6790217359506085E-2</v>
      </c>
    </row>
    <row r="474" spans="6:17" x14ac:dyDescent="0.3">
      <c r="F474" s="108">
        <v>44148</v>
      </c>
      <c r="G474" s="109">
        <v>3.4729999999999999</v>
      </c>
      <c r="H474" s="64">
        <f t="shared" si="14"/>
        <v>3.3964299999999996</v>
      </c>
      <c r="I474" s="64">
        <f>(Table8[[#This Row],[Adj Close]]-Table8[[#This Row],[Forecast 3 Period]])</f>
        <v>7.6570000000000249E-2</v>
      </c>
      <c r="J474" s="64">
        <f>Table8[[#This Row],[Erorr ]]^2</f>
        <v>5.8629649000000381E-3</v>
      </c>
      <c r="K474" s="64">
        <f>ABS(Table8[[#This Row],[Erorr ]])</f>
        <v>7.6570000000000249E-2</v>
      </c>
      <c r="L474" s="8">
        <f>Table8[[#This Row],[Abs Erorr ]]/Table8[[#This Row],[Adj Close]]</f>
        <v>2.2047221422401456E-2</v>
      </c>
      <c r="M474" s="68">
        <f t="shared" si="15"/>
        <v>3.345400000000001</v>
      </c>
      <c r="N474" s="64">
        <f>(Table8[[#This Row],[Adj Close]]-Table8[[#This Row],[Forecast 6 Period ]])</f>
        <v>0.12759999999999883</v>
      </c>
      <c r="O474" s="64">
        <f>Table8[[#This Row],[Erorr 2]]^2</f>
        <v>1.6281759999999701E-2</v>
      </c>
      <c r="P474" s="64">
        <f>ABS(Table8[[#This Row],[Erorr 2]])</f>
        <v>0.12759999999999883</v>
      </c>
      <c r="Q474" s="8">
        <f>Table8[[#This Row],[Abs Erorr 4]]/Table8[[#This Row],[Adj Close]]</f>
        <v>3.6740570112294507E-2</v>
      </c>
    </row>
    <row r="475" spans="6:17" x14ac:dyDescent="0.3">
      <c r="F475" s="108">
        <v>44151</v>
      </c>
      <c r="G475" s="109">
        <v>3.5550000000000002</v>
      </c>
      <c r="H475" s="64">
        <f t="shared" si="14"/>
        <v>3.4401800000000002</v>
      </c>
      <c r="I475" s="64">
        <f>(Table8[[#This Row],[Adj Close]]-Table8[[#This Row],[Forecast 3 Period]])</f>
        <v>0.11481999999999992</v>
      </c>
      <c r="J475" s="64">
        <f>Table8[[#This Row],[Erorr ]]^2</f>
        <v>1.3183632399999982E-2</v>
      </c>
      <c r="K475" s="64">
        <f>ABS(Table8[[#This Row],[Erorr ]])</f>
        <v>0.11481999999999992</v>
      </c>
      <c r="L475" s="8">
        <f>Table8[[#This Row],[Abs Erorr ]]/Table8[[#This Row],[Adj Close]]</f>
        <v>3.2298171589310809E-2</v>
      </c>
      <c r="M475" s="68">
        <f t="shared" si="15"/>
        <v>3.3845900000000002</v>
      </c>
      <c r="N475" s="64">
        <f>(Table8[[#This Row],[Adj Close]]-Table8[[#This Row],[Forecast 6 Period ]])</f>
        <v>0.17040999999999995</v>
      </c>
      <c r="O475" s="64">
        <f>Table8[[#This Row],[Erorr 2]]^2</f>
        <v>2.9039568099999982E-2</v>
      </c>
      <c r="P475" s="64">
        <f>ABS(Table8[[#This Row],[Erorr 2]])</f>
        <v>0.17040999999999995</v>
      </c>
      <c r="Q475" s="8">
        <f>Table8[[#This Row],[Abs Erorr 4]]/Table8[[#This Row],[Adj Close]]</f>
        <v>4.793530239099858E-2</v>
      </c>
    </row>
    <row r="476" spans="6:17" x14ac:dyDescent="0.3">
      <c r="F476" s="108">
        <v>44152</v>
      </c>
      <c r="G476" s="109">
        <v>3.5823999999999998</v>
      </c>
      <c r="H476" s="64">
        <f t="shared" si="14"/>
        <v>3.4893899999999998</v>
      </c>
      <c r="I476" s="64">
        <f>(Table8[[#This Row],[Adj Close]]-Table8[[#This Row],[Forecast 3 Period]])</f>
        <v>9.3010000000000037E-2</v>
      </c>
      <c r="J476" s="64">
        <f>Table8[[#This Row],[Erorr ]]^2</f>
        <v>8.6508601000000063E-3</v>
      </c>
      <c r="K476" s="64">
        <f>ABS(Table8[[#This Row],[Erorr ]])</f>
        <v>9.3010000000000037E-2</v>
      </c>
      <c r="L476" s="8">
        <f>Table8[[#This Row],[Abs Erorr ]]/Table8[[#This Row],[Adj Close]]</f>
        <v>2.5963041536400191E-2</v>
      </c>
      <c r="M476" s="68">
        <f t="shared" si="15"/>
        <v>3.4401800000000007</v>
      </c>
      <c r="N476" s="64">
        <f>(Table8[[#This Row],[Adj Close]]-Table8[[#This Row],[Forecast 6 Period ]])</f>
        <v>0.14221999999999912</v>
      </c>
      <c r="O476" s="64">
        <f>Table8[[#This Row],[Erorr 2]]^2</f>
        <v>2.0226528399999753E-2</v>
      </c>
      <c r="P476" s="64">
        <f>ABS(Table8[[#This Row],[Erorr 2]])</f>
        <v>0.14221999999999912</v>
      </c>
      <c r="Q476" s="8">
        <f>Table8[[#This Row],[Abs Erorr 4]]/Table8[[#This Row],[Adj Close]]</f>
        <v>3.9699642697632632E-2</v>
      </c>
    </row>
    <row r="477" spans="6:17" x14ac:dyDescent="0.3">
      <c r="F477" s="108">
        <v>44153</v>
      </c>
      <c r="G477" s="109">
        <v>3.5914999999999999</v>
      </c>
      <c r="H477" s="64">
        <f t="shared" si="14"/>
        <v>3.5413600000000001</v>
      </c>
      <c r="I477" s="64">
        <f>(Table8[[#This Row],[Adj Close]]-Table8[[#This Row],[Forecast 3 Period]])</f>
        <v>5.0139999999999851E-2</v>
      </c>
      <c r="J477" s="64">
        <f>Table8[[#This Row],[Erorr ]]^2</f>
        <v>2.5140195999999852E-3</v>
      </c>
      <c r="K477" s="64">
        <f>ABS(Table8[[#This Row],[Erorr ]])</f>
        <v>5.0139999999999851E-2</v>
      </c>
      <c r="L477" s="8">
        <f>Table8[[#This Row],[Abs Erorr ]]/Table8[[#This Row],[Adj Close]]</f>
        <v>1.3960740637616554E-2</v>
      </c>
      <c r="M477" s="68">
        <f t="shared" si="15"/>
        <v>3.48211</v>
      </c>
      <c r="N477" s="64">
        <f>(Table8[[#This Row],[Adj Close]]-Table8[[#This Row],[Forecast 6 Period ]])</f>
        <v>0.10938999999999988</v>
      </c>
      <c r="O477" s="64">
        <f>Table8[[#This Row],[Erorr 2]]^2</f>
        <v>1.1966172099999972E-2</v>
      </c>
      <c r="P477" s="64">
        <f>ABS(Table8[[#This Row],[Erorr 2]])</f>
        <v>0.10938999999999988</v>
      </c>
      <c r="Q477" s="8">
        <f>Table8[[#This Row],[Abs Erorr 4]]/Table8[[#This Row],[Adj Close]]</f>
        <v>3.0458025894473027E-2</v>
      </c>
    </row>
    <row r="478" spans="6:17" x14ac:dyDescent="0.3">
      <c r="F478" s="108">
        <v>44154</v>
      </c>
      <c r="G478" s="109">
        <v>3.5459000000000001</v>
      </c>
      <c r="H478" s="64">
        <f t="shared" si="14"/>
        <v>3.57782</v>
      </c>
      <c r="I478" s="64">
        <f>(Table8[[#This Row],[Adj Close]]-Table8[[#This Row],[Forecast 3 Period]])</f>
        <v>-3.1919999999999948E-2</v>
      </c>
      <c r="J478" s="64">
        <f>Table8[[#This Row],[Erorr ]]^2</f>
        <v>1.0188863999999968E-3</v>
      </c>
      <c r="K478" s="64">
        <f>ABS(Table8[[#This Row],[Erorr ]])</f>
        <v>3.1919999999999948E-2</v>
      </c>
      <c r="L478" s="8">
        <f>Table8[[#This Row],[Abs Erorr ]]/Table8[[#This Row],[Adj Close]]</f>
        <v>9.0019459093600915E-3</v>
      </c>
      <c r="M478" s="68">
        <f t="shared" si="15"/>
        <v>3.5240399999999998</v>
      </c>
      <c r="N478" s="64">
        <f>(Table8[[#This Row],[Adj Close]]-Table8[[#This Row],[Forecast 6 Period ]])</f>
        <v>2.1860000000000213E-2</v>
      </c>
      <c r="O478" s="64">
        <f>Table8[[#This Row],[Erorr 2]]^2</f>
        <v>4.7785960000000928E-4</v>
      </c>
      <c r="P478" s="64">
        <f>ABS(Table8[[#This Row],[Erorr 2]])</f>
        <v>2.1860000000000213E-2</v>
      </c>
      <c r="Q478" s="8">
        <f>Table8[[#This Row],[Abs Erorr 4]]/Table8[[#This Row],[Adj Close]]</f>
        <v>6.1648664654954206E-3</v>
      </c>
    </row>
    <row r="479" spans="6:17" x14ac:dyDescent="0.3">
      <c r="F479" s="108">
        <v>44155</v>
      </c>
      <c r="G479" s="109">
        <v>3.6006</v>
      </c>
      <c r="H479" s="64">
        <f t="shared" si="14"/>
        <v>3.5705299999999998</v>
      </c>
      <c r="I479" s="64">
        <f>(Table8[[#This Row],[Adj Close]]-Table8[[#This Row],[Forecast 3 Period]])</f>
        <v>3.0070000000000263E-2</v>
      </c>
      <c r="J479" s="64">
        <f>Table8[[#This Row],[Erorr ]]^2</f>
        <v>9.0420490000001584E-4</v>
      </c>
      <c r="K479" s="64">
        <f>ABS(Table8[[#This Row],[Erorr ]])</f>
        <v>3.0070000000000263E-2</v>
      </c>
      <c r="L479" s="8">
        <f>Table8[[#This Row],[Abs Erorr ]]/Table8[[#This Row],[Adj Close]]</f>
        <v>8.3513858801311618E-3</v>
      </c>
      <c r="M479" s="68">
        <f t="shared" si="15"/>
        <v>3.5440900000000002</v>
      </c>
      <c r="N479" s="64">
        <f>(Table8[[#This Row],[Adj Close]]-Table8[[#This Row],[Forecast 6 Period ]])</f>
        <v>5.6509999999999838E-2</v>
      </c>
      <c r="O479" s="64">
        <f>Table8[[#This Row],[Erorr 2]]^2</f>
        <v>3.1933800999999818E-3</v>
      </c>
      <c r="P479" s="64">
        <f>ABS(Table8[[#This Row],[Erorr 2]])</f>
        <v>5.6509999999999838E-2</v>
      </c>
      <c r="Q479" s="8">
        <f>Table8[[#This Row],[Abs Erorr 4]]/Table8[[#This Row],[Adj Close]]</f>
        <v>1.5694606454479763E-2</v>
      </c>
    </row>
    <row r="480" spans="6:17" x14ac:dyDescent="0.3">
      <c r="F480" s="108">
        <v>44158</v>
      </c>
      <c r="G480" s="109">
        <v>3.6189</v>
      </c>
      <c r="H480" s="64">
        <f t="shared" si="14"/>
        <v>3.5814599999999999</v>
      </c>
      <c r="I480" s="64">
        <f>(Table8[[#This Row],[Adj Close]]-Table8[[#This Row],[Forecast 3 Period]])</f>
        <v>3.744000000000014E-2</v>
      </c>
      <c r="J480" s="64">
        <f>Table8[[#This Row],[Erorr ]]^2</f>
        <v>1.4017536000000106E-3</v>
      </c>
      <c r="K480" s="64">
        <f>ABS(Table8[[#This Row],[Erorr ]])</f>
        <v>3.744000000000014E-2</v>
      </c>
      <c r="L480" s="8">
        <f>Table8[[#This Row],[Abs Erorr ]]/Table8[[#This Row],[Adj Close]]</f>
        <v>1.0345685152947067E-2</v>
      </c>
      <c r="M480" s="68">
        <f t="shared" si="15"/>
        <v>3.5668800000000007</v>
      </c>
      <c r="N480" s="64">
        <f>(Table8[[#This Row],[Adj Close]]-Table8[[#This Row],[Forecast 6 Period ]])</f>
        <v>5.2019999999999289E-2</v>
      </c>
      <c r="O480" s="64">
        <f>Table8[[#This Row],[Erorr 2]]^2</f>
        <v>2.706080399999926E-3</v>
      </c>
      <c r="P480" s="64">
        <f>ABS(Table8[[#This Row],[Erorr 2]])</f>
        <v>5.2019999999999289E-2</v>
      </c>
      <c r="Q480" s="8">
        <f>Table8[[#This Row],[Abs Erorr 4]]/Table8[[#This Row],[Adj Close]]</f>
        <v>1.4374533698084857E-2</v>
      </c>
    </row>
    <row r="481" spans="6:17" x14ac:dyDescent="0.3">
      <c r="F481" s="108">
        <v>44159</v>
      </c>
      <c r="G481" s="109">
        <v>3.71</v>
      </c>
      <c r="H481" s="64">
        <f t="shared" si="14"/>
        <v>3.59151</v>
      </c>
      <c r="I481" s="64">
        <f>(Table8[[#This Row],[Adj Close]]-Table8[[#This Row],[Forecast 3 Period]])</f>
        <v>0.11848999999999998</v>
      </c>
      <c r="J481" s="64">
        <f>Table8[[#This Row],[Erorr ]]^2</f>
        <v>1.4039880099999996E-2</v>
      </c>
      <c r="K481" s="64">
        <f>ABS(Table8[[#This Row],[Erorr ]])</f>
        <v>0.11848999999999998</v>
      </c>
      <c r="L481" s="8">
        <f>Table8[[#This Row],[Abs Erorr ]]/Table8[[#This Row],[Adj Close]]</f>
        <v>3.1938005390835578E-2</v>
      </c>
      <c r="M481" s="68">
        <f t="shared" si="15"/>
        <v>3.5851200000000003</v>
      </c>
      <c r="N481" s="64">
        <f>(Table8[[#This Row],[Adj Close]]-Table8[[#This Row],[Forecast 6 Period ]])</f>
        <v>0.12487999999999966</v>
      </c>
      <c r="O481" s="64">
        <f>Table8[[#This Row],[Erorr 2]]^2</f>
        <v>1.5595014399999914E-2</v>
      </c>
      <c r="P481" s="64">
        <f>ABS(Table8[[#This Row],[Erorr 2]])</f>
        <v>0.12487999999999966</v>
      </c>
      <c r="Q481" s="8">
        <f>Table8[[#This Row],[Abs Erorr 4]]/Table8[[#This Row],[Adj Close]]</f>
        <v>3.3660377358490472E-2</v>
      </c>
    </row>
    <row r="482" spans="6:17" x14ac:dyDescent="0.3">
      <c r="F482" s="108">
        <v>44160</v>
      </c>
      <c r="G482" s="109">
        <v>3.7646999999999999</v>
      </c>
      <c r="H482" s="64">
        <f t="shared" si="14"/>
        <v>3.6498499999999998</v>
      </c>
      <c r="I482" s="64">
        <f>(Table8[[#This Row],[Adj Close]]-Table8[[#This Row],[Forecast 3 Period]])</f>
        <v>0.11485000000000012</v>
      </c>
      <c r="J482" s="64">
        <f>Table8[[#This Row],[Erorr ]]^2</f>
        <v>1.3190522500000027E-2</v>
      </c>
      <c r="K482" s="64">
        <f>ABS(Table8[[#This Row],[Erorr ]])</f>
        <v>0.11485000000000012</v>
      </c>
      <c r="L482" s="8">
        <f>Table8[[#This Row],[Abs Erorr ]]/Table8[[#This Row],[Adj Close]]</f>
        <v>3.0507078917310842E-2</v>
      </c>
      <c r="M482" s="68">
        <f t="shared" si="15"/>
        <v>3.6124700000000001</v>
      </c>
      <c r="N482" s="64">
        <f>(Table8[[#This Row],[Adj Close]]-Table8[[#This Row],[Forecast 6 Period ]])</f>
        <v>0.15222999999999987</v>
      </c>
      <c r="O482" s="64">
        <f>Table8[[#This Row],[Erorr 2]]^2</f>
        <v>2.3173972899999958E-2</v>
      </c>
      <c r="P482" s="64">
        <f>ABS(Table8[[#This Row],[Erorr 2]])</f>
        <v>0.15222999999999987</v>
      </c>
      <c r="Q482" s="8">
        <f>Table8[[#This Row],[Abs Erorr 4]]/Table8[[#This Row],[Adj Close]]</f>
        <v>4.0436156931495174E-2</v>
      </c>
    </row>
    <row r="483" spans="6:17" x14ac:dyDescent="0.3">
      <c r="F483" s="108">
        <v>44162</v>
      </c>
      <c r="G483" s="109">
        <v>3.7646999999999999</v>
      </c>
      <c r="H483" s="64">
        <f t="shared" si="14"/>
        <v>3.7045499999999998</v>
      </c>
      <c r="I483" s="64">
        <f>(Table8[[#This Row],[Adj Close]]-Table8[[#This Row],[Forecast 3 Period]])</f>
        <v>6.0150000000000148E-2</v>
      </c>
      <c r="J483" s="64">
        <f>Table8[[#This Row],[Erorr ]]^2</f>
        <v>3.6180225000000178E-3</v>
      </c>
      <c r="K483" s="64">
        <f>ABS(Table8[[#This Row],[Erorr ]])</f>
        <v>6.0150000000000148E-2</v>
      </c>
      <c r="L483" s="8">
        <f>Table8[[#This Row],[Abs Erorr ]]/Table8[[#This Row],[Adj Close]]</f>
        <v>1.5977368714638656E-2</v>
      </c>
      <c r="M483" s="68">
        <f t="shared" si="15"/>
        <v>3.6525800000000004</v>
      </c>
      <c r="N483" s="64">
        <f>(Table8[[#This Row],[Adj Close]]-Table8[[#This Row],[Forecast 6 Period ]])</f>
        <v>0.11211999999999955</v>
      </c>
      <c r="O483" s="64">
        <f>Table8[[#This Row],[Erorr 2]]^2</f>
        <v>1.25708943999999E-2</v>
      </c>
      <c r="P483" s="64">
        <f>ABS(Table8[[#This Row],[Erorr 2]])</f>
        <v>0.11211999999999955</v>
      </c>
      <c r="Q483" s="8">
        <f>Table8[[#This Row],[Abs Erorr 4]]/Table8[[#This Row],[Adj Close]]</f>
        <v>2.9781921534252281E-2</v>
      </c>
    </row>
    <row r="484" spans="6:17" x14ac:dyDescent="0.3">
      <c r="F484" s="108">
        <v>44165</v>
      </c>
      <c r="G484" s="109">
        <v>3.6736</v>
      </c>
      <c r="H484" s="64">
        <f t="shared" si="14"/>
        <v>3.7482900000000003</v>
      </c>
      <c r="I484" s="64">
        <f>(Table8[[#This Row],[Adj Close]]-Table8[[#This Row],[Forecast 3 Period]])</f>
        <v>-7.4690000000000367E-2</v>
      </c>
      <c r="J484" s="64">
        <f>Table8[[#This Row],[Erorr ]]^2</f>
        <v>5.578596100000055E-3</v>
      </c>
      <c r="K484" s="64">
        <f>ABS(Table8[[#This Row],[Erorr ]])</f>
        <v>7.4690000000000367E-2</v>
      </c>
      <c r="L484" s="8">
        <f>Table8[[#This Row],[Abs Erorr ]]/Table8[[#This Row],[Adj Close]]</f>
        <v>2.0331554878048882E-2</v>
      </c>
      <c r="M484" s="68">
        <f t="shared" si="15"/>
        <v>3.6863100000000006</v>
      </c>
      <c r="N484" s="64">
        <f>(Table8[[#This Row],[Adj Close]]-Table8[[#This Row],[Forecast 6 Period ]])</f>
        <v>-1.2710000000000665E-2</v>
      </c>
      <c r="O484" s="64">
        <f>Table8[[#This Row],[Erorr 2]]^2</f>
        <v>1.615441000000169E-4</v>
      </c>
      <c r="P484" s="64">
        <f>ABS(Table8[[#This Row],[Erorr 2]])</f>
        <v>1.2710000000000665E-2</v>
      </c>
      <c r="Q484" s="8">
        <f>Table8[[#This Row],[Abs Erorr 4]]/Table8[[#This Row],[Adj Close]]</f>
        <v>3.4598214285716097E-3</v>
      </c>
    </row>
    <row r="485" spans="6:17" x14ac:dyDescent="0.3">
      <c r="F485" s="108">
        <v>44166</v>
      </c>
      <c r="G485" s="109">
        <v>3.7008999999999999</v>
      </c>
      <c r="H485" s="64">
        <f t="shared" si="14"/>
        <v>3.7282600000000001</v>
      </c>
      <c r="I485" s="64">
        <f>(Table8[[#This Row],[Adj Close]]-Table8[[#This Row],[Forecast 3 Period]])</f>
        <v>-2.7360000000000273E-2</v>
      </c>
      <c r="J485" s="64">
        <f>Table8[[#This Row],[Erorr ]]^2</f>
        <v>7.4856960000001499E-4</v>
      </c>
      <c r="K485" s="64">
        <f>ABS(Table8[[#This Row],[Erorr ]])</f>
        <v>2.7360000000000273E-2</v>
      </c>
      <c r="L485" s="8">
        <f>Table8[[#This Row],[Abs Erorr ]]/Table8[[#This Row],[Adj Close]]</f>
        <v>7.3927963468346279E-3</v>
      </c>
      <c r="M485" s="68">
        <f t="shared" si="15"/>
        <v>3.7045500000000002</v>
      </c>
      <c r="N485" s="64">
        <f>(Table8[[#This Row],[Adj Close]]-Table8[[#This Row],[Forecast 6 Period ]])</f>
        <v>-3.6500000000003752E-3</v>
      </c>
      <c r="O485" s="64">
        <f>Table8[[#This Row],[Erorr 2]]^2</f>
        <v>1.3322500000002739E-5</v>
      </c>
      <c r="P485" s="64">
        <f>ABS(Table8[[#This Row],[Erorr 2]])</f>
        <v>3.6500000000003752E-3</v>
      </c>
      <c r="Q485" s="8">
        <f>Table8[[#This Row],[Abs Erorr 4]]/Table8[[#This Row],[Adj Close]]</f>
        <v>9.8624658866772272E-4</v>
      </c>
    </row>
    <row r="486" spans="6:17" x14ac:dyDescent="0.3">
      <c r="F486" s="108">
        <v>44167</v>
      </c>
      <c r="G486" s="109">
        <v>3.7008999999999999</v>
      </c>
      <c r="H486" s="64">
        <f t="shared" si="14"/>
        <v>3.7118500000000001</v>
      </c>
      <c r="I486" s="64">
        <f>(Table8[[#This Row],[Adj Close]]-Table8[[#This Row],[Forecast 3 Period]])</f>
        <v>-1.0950000000000237E-2</v>
      </c>
      <c r="J486" s="64">
        <f>Table8[[#This Row],[Erorr ]]^2</f>
        <v>1.199025000000052E-4</v>
      </c>
      <c r="K486" s="64">
        <f>ABS(Table8[[#This Row],[Erorr ]])</f>
        <v>1.0950000000000237E-2</v>
      </c>
      <c r="L486" s="8">
        <f>Table8[[#This Row],[Abs Erorr ]]/Table8[[#This Row],[Adj Close]]</f>
        <v>2.9587397660029283E-3</v>
      </c>
      <c r="M486" s="68">
        <f t="shared" si="15"/>
        <v>3.7136700000000005</v>
      </c>
      <c r="N486" s="64">
        <f>(Table8[[#This Row],[Adj Close]]-Table8[[#This Row],[Forecast 6 Period ]])</f>
        <v>-1.2770000000000614E-2</v>
      </c>
      <c r="O486" s="64">
        <f>Table8[[#This Row],[Erorr 2]]^2</f>
        <v>1.6307290000001568E-4</v>
      </c>
      <c r="P486" s="64">
        <f>ABS(Table8[[#This Row],[Erorr 2]])</f>
        <v>1.2770000000000614E-2</v>
      </c>
      <c r="Q486" s="8">
        <f>Table8[[#This Row],[Abs Erorr 4]]/Table8[[#This Row],[Adj Close]]</f>
        <v>3.4505120376126389E-3</v>
      </c>
    </row>
    <row r="487" spans="6:17" x14ac:dyDescent="0.3">
      <c r="F487" s="108">
        <v>44168</v>
      </c>
      <c r="G487" s="109">
        <v>3.6644000000000001</v>
      </c>
      <c r="H487" s="64">
        <f t="shared" si="14"/>
        <v>3.6927099999999999</v>
      </c>
      <c r="I487" s="64">
        <f>(Table8[[#This Row],[Adj Close]]-Table8[[#This Row],[Forecast 3 Period]])</f>
        <v>-2.8309999999999835E-2</v>
      </c>
      <c r="J487" s="64">
        <f>Table8[[#This Row],[Erorr ]]^2</f>
        <v>8.0145609999999069E-4</v>
      </c>
      <c r="K487" s="64">
        <f>ABS(Table8[[#This Row],[Erorr ]])</f>
        <v>2.8309999999999835E-2</v>
      </c>
      <c r="L487" s="8">
        <f>Table8[[#This Row],[Abs Erorr ]]/Table8[[#This Row],[Adj Close]]</f>
        <v>7.7256849688898139E-3</v>
      </c>
      <c r="M487" s="68">
        <f t="shared" si="15"/>
        <v>3.7154900000000004</v>
      </c>
      <c r="N487" s="64">
        <f>(Table8[[#This Row],[Adj Close]]-Table8[[#This Row],[Forecast 6 Period ]])</f>
        <v>-5.1090000000000302E-2</v>
      </c>
      <c r="O487" s="64">
        <f>Table8[[#This Row],[Erorr 2]]^2</f>
        <v>2.6101881000000307E-3</v>
      </c>
      <c r="P487" s="64">
        <f>ABS(Table8[[#This Row],[Erorr 2]])</f>
        <v>5.1090000000000302E-2</v>
      </c>
      <c r="Q487" s="8">
        <f>Table8[[#This Row],[Abs Erorr 4]]/Table8[[#This Row],[Adj Close]]</f>
        <v>1.3942255212313149E-2</v>
      </c>
    </row>
    <row r="488" spans="6:17" x14ac:dyDescent="0.3">
      <c r="F488" s="108">
        <v>44169</v>
      </c>
      <c r="G488" s="109">
        <v>3.6736</v>
      </c>
      <c r="H488" s="64">
        <f t="shared" si="14"/>
        <v>3.6863000000000001</v>
      </c>
      <c r="I488" s="64">
        <f>(Table8[[#This Row],[Adj Close]]-Table8[[#This Row],[Forecast 3 Period]])</f>
        <v>-1.2700000000000156E-2</v>
      </c>
      <c r="J488" s="64">
        <f>Table8[[#This Row],[Erorr ]]^2</f>
        <v>1.6129000000000395E-4</v>
      </c>
      <c r="K488" s="64">
        <f>ABS(Table8[[#This Row],[Erorr ]])</f>
        <v>1.2700000000000156E-2</v>
      </c>
      <c r="L488" s="8">
        <f>Table8[[#This Row],[Abs Erorr ]]/Table8[[#This Row],[Adj Close]]</f>
        <v>3.4570993031359308E-3</v>
      </c>
      <c r="M488" s="68">
        <f t="shared" si="15"/>
        <v>3.7008999999999999</v>
      </c>
      <c r="N488" s="64">
        <f>(Table8[[#This Row],[Adj Close]]-Table8[[#This Row],[Forecast 6 Period ]])</f>
        <v>-2.729999999999988E-2</v>
      </c>
      <c r="O488" s="64">
        <f>Table8[[#This Row],[Erorr 2]]^2</f>
        <v>7.452899999999934E-4</v>
      </c>
      <c r="P488" s="64">
        <f>ABS(Table8[[#This Row],[Erorr 2]])</f>
        <v>2.729999999999988E-2</v>
      </c>
      <c r="Q488" s="8">
        <f>Table8[[#This Row],[Abs Erorr 4]]/Table8[[#This Row],[Adj Close]]</f>
        <v>7.4314024390243578E-3</v>
      </c>
    </row>
    <row r="489" spans="6:17" x14ac:dyDescent="0.3">
      <c r="F489" s="108">
        <v>44172</v>
      </c>
      <c r="G489" s="109">
        <v>3.7008999999999999</v>
      </c>
      <c r="H489" s="64">
        <f t="shared" si="14"/>
        <v>3.67903</v>
      </c>
      <c r="I489" s="64">
        <f>(Table8[[#This Row],[Adj Close]]-Table8[[#This Row],[Forecast 3 Period]])</f>
        <v>2.1869999999999834E-2</v>
      </c>
      <c r="J489" s="64">
        <f>Table8[[#This Row],[Erorr ]]^2</f>
        <v>4.7829689999999273E-4</v>
      </c>
      <c r="K489" s="64">
        <f>ABS(Table8[[#This Row],[Erorr ]])</f>
        <v>2.1869999999999834E-2</v>
      </c>
      <c r="L489" s="8">
        <f>Table8[[#This Row],[Abs Erorr ]]/Table8[[#This Row],[Adj Close]]</f>
        <v>5.9093733956604704E-3</v>
      </c>
      <c r="M489" s="68">
        <f t="shared" si="15"/>
        <v>3.6917900000000001</v>
      </c>
      <c r="N489" s="64">
        <f>(Table8[[#This Row],[Adj Close]]-Table8[[#This Row],[Forecast 6 Period ]])</f>
        <v>9.1099999999997294E-3</v>
      </c>
      <c r="O489" s="64">
        <f>Table8[[#This Row],[Erorr 2]]^2</f>
        <v>8.2992099999995068E-5</v>
      </c>
      <c r="P489" s="64">
        <f>ABS(Table8[[#This Row],[Erorr 2]])</f>
        <v>9.1099999999997294E-3</v>
      </c>
      <c r="Q489" s="8">
        <f>Table8[[#This Row],[Abs Erorr 4]]/Table8[[#This Row],[Adj Close]]</f>
        <v>2.4615634034963738E-3</v>
      </c>
    </row>
    <row r="490" spans="6:17" x14ac:dyDescent="0.3">
      <c r="F490" s="108">
        <v>44173</v>
      </c>
      <c r="G490" s="109">
        <v>3.8466999999999998</v>
      </c>
      <c r="H490" s="64">
        <f t="shared" si="14"/>
        <v>3.6817600000000001</v>
      </c>
      <c r="I490" s="64">
        <f>(Table8[[#This Row],[Adj Close]]-Table8[[#This Row],[Forecast 3 Period]])</f>
        <v>0.16493999999999964</v>
      </c>
      <c r="J490" s="64">
        <f>Table8[[#This Row],[Erorr ]]^2</f>
        <v>2.720520359999988E-2</v>
      </c>
      <c r="K490" s="64">
        <f>ABS(Table8[[#This Row],[Erorr ]])</f>
        <v>0.16493999999999964</v>
      </c>
      <c r="L490" s="8">
        <f>Table8[[#This Row],[Abs Erorr ]]/Table8[[#This Row],[Adj Close]]</f>
        <v>4.287831127979818E-2</v>
      </c>
      <c r="M490" s="68">
        <f t="shared" si="15"/>
        <v>3.6854100000000005</v>
      </c>
      <c r="N490" s="64">
        <f>(Table8[[#This Row],[Adj Close]]-Table8[[#This Row],[Forecast 6 Period ]])</f>
        <v>0.16128999999999927</v>
      </c>
      <c r="O490" s="64">
        <f>Table8[[#This Row],[Erorr 2]]^2</f>
        <v>2.6014464099999763E-2</v>
      </c>
      <c r="P490" s="64">
        <f>ABS(Table8[[#This Row],[Erorr 2]])</f>
        <v>0.16128999999999927</v>
      </c>
      <c r="Q490" s="8">
        <f>Table8[[#This Row],[Abs Erorr 4]]/Table8[[#This Row],[Adj Close]]</f>
        <v>4.1929446018665162E-2</v>
      </c>
    </row>
    <row r="491" spans="6:17" x14ac:dyDescent="0.3">
      <c r="F491" s="108">
        <v>44174</v>
      </c>
      <c r="G491" s="109">
        <v>3.8193999999999999</v>
      </c>
      <c r="H491" s="64">
        <f t="shared" si="14"/>
        <v>3.7510300000000001</v>
      </c>
      <c r="I491" s="64">
        <f>(Table8[[#This Row],[Adj Close]]-Table8[[#This Row],[Forecast 3 Period]])</f>
        <v>6.836999999999982E-2</v>
      </c>
      <c r="J491" s="64">
        <f>Table8[[#This Row],[Erorr ]]^2</f>
        <v>4.6744568999999752E-3</v>
      </c>
      <c r="K491" s="64">
        <f>ABS(Table8[[#This Row],[Erorr ]])</f>
        <v>6.836999999999982E-2</v>
      </c>
      <c r="L491" s="8">
        <f>Table8[[#This Row],[Abs Erorr ]]/Table8[[#This Row],[Adj Close]]</f>
        <v>1.7900717390165948E-2</v>
      </c>
      <c r="M491" s="68">
        <f t="shared" si="15"/>
        <v>3.7173000000000007</v>
      </c>
      <c r="N491" s="64">
        <f>(Table8[[#This Row],[Adj Close]]-Table8[[#This Row],[Forecast 6 Period ]])</f>
        <v>0.10209999999999919</v>
      </c>
      <c r="O491" s="64">
        <f>Table8[[#This Row],[Erorr 2]]^2</f>
        <v>1.0424409999999835E-2</v>
      </c>
      <c r="P491" s="64">
        <f>ABS(Table8[[#This Row],[Erorr 2]])</f>
        <v>0.10209999999999919</v>
      </c>
      <c r="Q491" s="8">
        <f>Table8[[#This Row],[Abs Erorr 4]]/Table8[[#This Row],[Adj Close]]</f>
        <v>2.6731947426297115E-2</v>
      </c>
    </row>
    <row r="492" spans="6:17" x14ac:dyDescent="0.3">
      <c r="F492" s="108">
        <v>44175</v>
      </c>
      <c r="G492" s="109">
        <v>3.8285</v>
      </c>
      <c r="H492" s="64">
        <f t="shared" si="14"/>
        <v>3.7920400000000001</v>
      </c>
      <c r="I492" s="64">
        <f>(Table8[[#This Row],[Adj Close]]-Table8[[#This Row],[Forecast 3 Period]])</f>
        <v>3.6459999999999937E-2</v>
      </c>
      <c r="J492" s="64">
        <f>Table8[[#This Row],[Erorr ]]^2</f>
        <v>1.3293315999999954E-3</v>
      </c>
      <c r="K492" s="64">
        <f>ABS(Table8[[#This Row],[Erorr ]])</f>
        <v>3.6459999999999937E-2</v>
      </c>
      <c r="L492" s="8">
        <f>Table8[[#This Row],[Abs Erorr ]]/Table8[[#This Row],[Adj Close]]</f>
        <v>9.5233120020895741E-3</v>
      </c>
      <c r="M492" s="68">
        <f t="shared" si="15"/>
        <v>3.74465</v>
      </c>
      <c r="N492" s="64">
        <f>(Table8[[#This Row],[Adj Close]]-Table8[[#This Row],[Forecast 6 Period ]])</f>
        <v>8.384999999999998E-2</v>
      </c>
      <c r="O492" s="64">
        <f>Table8[[#This Row],[Erorr 2]]^2</f>
        <v>7.0308224999999971E-3</v>
      </c>
      <c r="P492" s="64">
        <f>ABS(Table8[[#This Row],[Erorr 2]])</f>
        <v>8.384999999999998E-2</v>
      </c>
      <c r="Q492" s="8">
        <f>Table8[[#This Row],[Abs Erorr 4]]/Table8[[#This Row],[Adj Close]]</f>
        <v>2.1901528013582337E-2</v>
      </c>
    </row>
    <row r="493" spans="6:17" x14ac:dyDescent="0.3">
      <c r="F493" s="108">
        <v>44176</v>
      </c>
      <c r="G493" s="109">
        <v>3.7008999999999999</v>
      </c>
      <c r="H493" s="64">
        <f t="shared" si="14"/>
        <v>3.8312300000000001</v>
      </c>
      <c r="I493" s="64">
        <f>(Table8[[#This Row],[Adj Close]]-Table8[[#This Row],[Forecast 3 Period]])</f>
        <v>-0.13033000000000028</v>
      </c>
      <c r="J493" s="64">
        <f>Table8[[#This Row],[Erorr ]]^2</f>
        <v>1.6985908900000072E-2</v>
      </c>
      <c r="K493" s="64">
        <f>ABS(Table8[[#This Row],[Erorr ]])</f>
        <v>0.13033000000000028</v>
      </c>
      <c r="L493" s="8">
        <f>Table8[[#This Row],[Abs Erorr ]]/Table8[[#This Row],[Adj Close]]</f>
        <v>3.5215758329055172E-2</v>
      </c>
      <c r="M493" s="68">
        <f t="shared" si="15"/>
        <v>3.7729000000000004</v>
      </c>
      <c r="N493" s="64">
        <f>(Table8[[#This Row],[Adj Close]]-Table8[[#This Row],[Forecast 6 Period ]])</f>
        <v>-7.2000000000000508E-2</v>
      </c>
      <c r="O493" s="64">
        <f>Table8[[#This Row],[Erorr 2]]^2</f>
        <v>5.1840000000000731E-3</v>
      </c>
      <c r="P493" s="64">
        <f>ABS(Table8[[#This Row],[Erorr 2]])</f>
        <v>7.2000000000000508E-2</v>
      </c>
      <c r="Q493" s="8">
        <f>Table8[[#This Row],[Abs Erorr 4]]/Table8[[#This Row],[Adj Close]]</f>
        <v>1.945472722851212E-2</v>
      </c>
    </row>
    <row r="494" spans="6:17" x14ac:dyDescent="0.3">
      <c r="F494" s="108">
        <v>44179</v>
      </c>
      <c r="G494" s="109">
        <v>3.6461999999999999</v>
      </c>
      <c r="H494" s="64">
        <f t="shared" si="14"/>
        <v>3.7747299999999999</v>
      </c>
      <c r="I494" s="64">
        <f>(Table8[[#This Row],[Adj Close]]-Table8[[#This Row],[Forecast 3 Period]])</f>
        <v>-0.12853000000000003</v>
      </c>
      <c r="J494" s="64">
        <f>Table8[[#This Row],[Erorr ]]^2</f>
        <v>1.6519960900000009E-2</v>
      </c>
      <c r="K494" s="64">
        <f>ABS(Table8[[#This Row],[Erorr ]])</f>
        <v>0.12853000000000003</v>
      </c>
      <c r="L494" s="8">
        <f>Table8[[#This Row],[Abs Erorr ]]/Table8[[#This Row],[Adj Close]]</f>
        <v>3.5250397674291056E-2</v>
      </c>
      <c r="M494" s="68">
        <f t="shared" si="15"/>
        <v>3.7765500000000007</v>
      </c>
      <c r="N494" s="64">
        <f>(Table8[[#This Row],[Adj Close]]-Table8[[#This Row],[Forecast 6 Period ]])</f>
        <v>-0.13035000000000085</v>
      </c>
      <c r="O494" s="64">
        <f>Table8[[#This Row],[Erorr 2]]^2</f>
        <v>1.6991122500000223E-2</v>
      </c>
      <c r="P494" s="64">
        <f>ABS(Table8[[#This Row],[Erorr 2]])</f>
        <v>0.13035000000000085</v>
      </c>
      <c r="Q494" s="8">
        <f>Table8[[#This Row],[Abs Erorr 4]]/Table8[[#This Row],[Adj Close]]</f>
        <v>3.5749547474082842E-2</v>
      </c>
    </row>
    <row r="495" spans="6:17" x14ac:dyDescent="0.3">
      <c r="F495" s="108">
        <v>44180</v>
      </c>
      <c r="G495" s="109">
        <v>3.7374000000000001</v>
      </c>
      <c r="H495" s="64">
        <f t="shared" si="14"/>
        <v>3.7172999999999998</v>
      </c>
      <c r="I495" s="64">
        <f>(Table8[[#This Row],[Adj Close]]-Table8[[#This Row],[Forecast 3 Period]])</f>
        <v>2.0100000000000229E-2</v>
      </c>
      <c r="J495" s="64">
        <f>Table8[[#This Row],[Erorr ]]^2</f>
        <v>4.0401000000000922E-4</v>
      </c>
      <c r="K495" s="64">
        <f>ABS(Table8[[#This Row],[Erorr ]])</f>
        <v>2.0100000000000229E-2</v>
      </c>
      <c r="L495" s="8">
        <f>Table8[[#This Row],[Abs Erorr ]]/Table8[[#This Row],[Adj Close]]</f>
        <v>5.3780703162627039E-3</v>
      </c>
      <c r="M495" s="68">
        <f t="shared" si="15"/>
        <v>3.7537599999999998</v>
      </c>
      <c r="N495" s="64">
        <f>(Table8[[#This Row],[Adj Close]]-Table8[[#This Row],[Forecast 6 Period ]])</f>
        <v>-1.6359999999999708E-2</v>
      </c>
      <c r="O495" s="64">
        <f>Table8[[#This Row],[Erorr 2]]^2</f>
        <v>2.6764959999999046E-4</v>
      </c>
      <c r="P495" s="64">
        <f>ABS(Table8[[#This Row],[Erorr 2]])</f>
        <v>1.6359999999999708E-2</v>
      </c>
      <c r="Q495" s="8">
        <f>Table8[[#This Row],[Abs Erorr 4]]/Table8[[#This Row],[Adj Close]]</f>
        <v>4.3773746454753857E-3</v>
      </c>
    </row>
    <row r="496" spans="6:17" x14ac:dyDescent="0.3">
      <c r="F496" s="108">
        <v>44181</v>
      </c>
      <c r="G496" s="109">
        <v>3.6371000000000002</v>
      </c>
      <c r="H496" s="64">
        <f t="shared" si="14"/>
        <v>3.69909</v>
      </c>
      <c r="I496" s="64">
        <f>(Table8[[#This Row],[Adj Close]]-Table8[[#This Row],[Forecast 3 Period]])</f>
        <v>-6.1989999999999768E-2</v>
      </c>
      <c r="J496" s="64">
        <f>Table8[[#This Row],[Erorr ]]^2</f>
        <v>3.8427600999999712E-3</v>
      </c>
      <c r="K496" s="64">
        <f>ABS(Table8[[#This Row],[Erorr ]])</f>
        <v>6.1989999999999768E-2</v>
      </c>
      <c r="L496" s="8">
        <f>Table8[[#This Row],[Abs Erorr ]]/Table8[[#This Row],[Adj Close]]</f>
        <v>1.7043798630777204E-2</v>
      </c>
      <c r="M496" s="68">
        <f t="shared" si="15"/>
        <v>3.7492099999999997</v>
      </c>
      <c r="N496" s="64">
        <f>(Table8[[#This Row],[Adj Close]]-Table8[[#This Row],[Forecast 6 Period ]])</f>
        <v>-0.11210999999999949</v>
      </c>
      <c r="O496" s="64">
        <f>Table8[[#This Row],[Erorr 2]]^2</f>
        <v>1.2568652099999885E-2</v>
      </c>
      <c r="P496" s="64">
        <f>ABS(Table8[[#This Row],[Erorr 2]])</f>
        <v>0.11210999999999949</v>
      </c>
      <c r="Q496" s="8">
        <f>Table8[[#This Row],[Abs Erorr 4]]/Table8[[#This Row],[Adj Close]]</f>
        <v>3.082400813835184E-2</v>
      </c>
    </row>
    <row r="497" spans="6:17" x14ac:dyDescent="0.3">
      <c r="F497" s="108">
        <v>44182</v>
      </c>
      <c r="G497" s="109">
        <v>3.7008999999999999</v>
      </c>
      <c r="H497" s="64">
        <f t="shared" si="14"/>
        <v>3.6699199999999998</v>
      </c>
      <c r="I497" s="64">
        <f>(Table8[[#This Row],[Adj Close]]-Table8[[#This Row],[Forecast 3 Period]])</f>
        <v>3.0980000000000008E-2</v>
      </c>
      <c r="J497" s="64">
        <f>Table8[[#This Row],[Erorr ]]^2</f>
        <v>9.597604000000005E-4</v>
      </c>
      <c r="K497" s="64">
        <f>ABS(Table8[[#This Row],[Erorr ]])</f>
        <v>3.0980000000000008E-2</v>
      </c>
      <c r="L497" s="8">
        <f>Table8[[#This Row],[Abs Erorr ]]/Table8[[#This Row],[Adj Close]]</f>
        <v>8.3709367991569635E-3</v>
      </c>
      <c r="M497" s="68">
        <f t="shared" si="15"/>
        <v>3.7091100000000004</v>
      </c>
      <c r="N497" s="64">
        <f>(Table8[[#This Row],[Adj Close]]-Table8[[#This Row],[Forecast 6 Period ]])</f>
        <v>-8.2100000000004947E-3</v>
      </c>
      <c r="O497" s="64">
        <f>Table8[[#This Row],[Erorr 2]]^2</f>
        <v>6.7404100000008119E-5</v>
      </c>
      <c r="P497" s="64">
        <f>ABS(Table8[[#This Row],[Erorr 2]])</f>
        <v>8.2100000000004947E-3</v>
      </c>
      <c r="Q497" s="8">
        <f>Table8[[#This Row],[Abs Erorr 4]]/Table8[[#This Row],[Adj Close]]</f>
        <v>2.2183793131401808E-3</v>
      </c>
    </row>
    <row r="498" spans="6:17" x14ac:dyDescent="0.3">
      <c r="F498" s="108">
        <v>44183</v>
      </c>
      <c r="G498" s="109">
        <v>3.6461999999999999</v>
      </c>
      <c r="H498" s="64">
        <f t="shared" si="14"/>
        <v>3.6927099999999999</v>
      </c>
      <c r="I498" s="64">
        <f>(Table8[[#This Row],[Adj Close]]-Table8[[#This Row],[Forecast 3 Period]])</f>
        <v>-4.6510000000000051E-2</v>
      </c>
      <c r="J498" s="64">
        <f>Table8[[#This Row],[Erorr ]]^2</f>
        <v>2.1631801000000046E-3</v>
      </c>
      <c r="K498" s="64">
        <f>ABS(Table8[[#This Row],[Erorr ]])</f>
        <v>4.6510000000000051E-2</v>
      </c>
      <c r="L498" s="8">
        <f>Table8[[#This Row],[Abs Erorr ]]/Table8[[#This Row],[Adj Close]]</f>
        <v>1.2755745707860252E-2</v>
      </c>
      <c r="M498" s="68">
        <f t="shared" si="15"/>
        <v>3.6972599999999995</v>
      </c>
      <c r="N498" s="64">
        <f>(Table8[[#This Row],[Adj Close]]-Table8[[#This Row],[Forecast 6 Period ]])</f>
        <v>-5.1059999999999661E-2</v>
      </c>
      <c r="O498" s="64">
        <f>Table8[[#This Row],[Erorr 2]]^2</f>
        <v>2.6071235999999653E-3</v>
      </c>
      <c r="P498" s="64">
        <f>ABS(Table8[[#This Row],[Erorr 2]])</f>
        <v>5.1059999999999661E-2</v>
      </c>
      <c r="Q498" s="8">
        <f>Table8[[#This Row],[Abs Erorr 4]]/Table8[[#This Row],[Adj Close]]</f>
        <v>1.4003620207339055E-2</v>
      </c>
    </row>
    <row r="499" spans="6:17" x14ac:dyDescent="0.3">
      <c r="F499" s="108">
        <v>44186</v>
      </c>
      <c r="G499" s="109">
        <v>3.5550000000000002</v>
      </c>
      <c r="H499" s="64">
        <f t="shared" si="14"/>
        <v>3.6598799999999994</v>
      </c>
      <c r="I499" s="64">
        <f>(Table8[[#This Row],[Adj Close]]-Table8[[#This Row],[Forecast 3 Period]])</f>
        <v>-0.1048799999999992</v>
      </c>
      <c r="J499" s="64">
        <f>Table8[[#This Row],[Erorr ]]^2</f>
        <v>1.0999814399999832E-2</v>
      </c>
      <c r="K499" s="64">
        <f>ABS(Table8[[#This Row],[Erorr ]])</f>
        <v>0.1048799999999992</v>
      </c>
      <c r="L499" s="8">
        <f>Table8[[#This Row],[Abs Erorr ]]/Table8[[#This Row],[Adj Close]]</f>
        <v>2.9502109704641122E-2</v>
      </c>
      <c r="M499" s="68">
        <f t="shared" si="15"/>
        <v>3.67903</v>
      </c>
      <c r="N499" s="64">
        <f>(Table8[[#This Row],[Adj Close]]-Table8[[#This Row],[Forecast 6 Period ]])</f>
        <v>-0.12402999999999986</v>
      </c>
      <c r="O499" s="64">
        <f>Table8[[#This Row],[Erorr 2]]^2</f>
        <v>1.5383440899999965E-2</v>
      </c>
      <c r="P499" s="64">
        <f>ABS(Table8[[#This Row],[Erorr 2]])</f>
        <v>0.12402999999999986</v>
      </c>
      <c r="Q499" s="8">
        <f>Table8[[#This Row],[Abs Erorr 4]]/Table8[[#This Row],[Adj Close]]</f>
        <v>3.4888888888888851E-2</v>
      </c>
    </row>
    <row r="500" spans="6:17" x14ac:dyDescent="0.3">
      <c r="F500" s="108">
        <v>44187</v>
      </c>
      <c r="G500" s="109">
        <v>3.5367999999999999</v>
      </c>
      <c r="H500" s="64">
        <f t="shared" si="14"/>
        <v>3.6261299999999999</v>
      </c>
      <c r="I500" s="64">
        <f>(Table8[[#This Row],[Adj Close]]-Table8[[#This Row],[Forecast 3 Period]])</f>
        <v>-8.9329999999999909E-2</v>
      </c>
      <c r="J500" s="64">
        <f>Table8[[#This Row],[Erorr ]]^2</f>
        <v>7.9798488999999837E-3</v>
      </c>
      <c r="K500" s="64">
        <f>ABS(Table8[[#This Row],[Erorr ]])</f>
        <v>8.9329999999999909E-2</v>
      </c>
      <c r="L500" s="8">
        <f>Table8[[#This Row],[Abs Erorr ]]/Table8[[#This Row],[Adj Close]]</f>
        <v>2.5257294729699137E-2</v>
      </c>
      <c r="M500" s="68">
        <f t="shared" si="15"/>
        <v>3.6462000000000003</v>
      </c>
      <c r="N500" s="64">
        <f>(Table8[[#This Row],[Adj Close]]-Table8[[#This Row],[Forecast 6 Period ]])</f>
        <v>-0.10940000000000039</v>
      </c>
      <c r="O500" s="64">
        <f>Table8[[#This Row],[Erorr 2]]^2</f>
        <v>1.1968360000000084E-2</v>
      </c>
      <c r="P500" s="64">
        <f>ABS(Table8[[#This Row],[Erorr 2]])</f>
        <v>0.10940000000000039</v>
      </c>
      <c r="Q500" s="8">
        <f>Table8[[#This Row],[Abs Erorr 4]]/Table8[[#This Row],[Adj Close]]</f>
        <v>3.0931915856141252E-2</v>
      </c>
    </row>
    <row r="501" spans="6:17" x14ac:dyDescent="0.3">
      <c r="F501" s="108">
        <v>44188</v>
      </c>
      <c r="G501" s="109">
        <v>3.5367999999999999</v>
      </c>
      <c r="H501" s="64">
        <f t="shared" si="14"/>
        <v>3.5750799999999998</v>
      </c>
      <c r="I501" s="64">
        <f>(Table8[[#This Row],[Adj Close]]-Table8[[#This Row],[Forecast 3 Period]])</f>
        <v>-3.827999999999987E-2</v>
      </c>
      <c r="J501" s="64">
        <f>Table8[[#This Row],[Erorr ]]^2</f>
        <v>1.4653583999999901E-3</v>
      </c>
      <c r="K501" s="64">
        <f>ABS(Table8[[#This Row],[Erorr ]])</f>
        <v>3.827999999999987E-2</v>
      </c>
      <c r="L501" s="8">
        <f>Table8[[#This Row],[Abs Erorr ]]/Table8[[#This Row],[Adj Close]]</f>
        <v>1.0823343135037286E-2</v>
      </c>
      <c r="M501" s="68">
        <f t="shared" si="15"/>
        <v>3.6252300000000006</v>
      </c>
      <c r="N501" s="64">
        <f>(Table8[[#This Row],[Adj Close]]-Table8[[#This Row],[Forecast 6 Period ]])</f>
        <v>-8.8430000000000675E-2</v>
      </c>
      <c r="O501" s="64">
        <f>Table8[[#This Row],[Erorr 2]]^2</f>
        <v>7.8198649000001189E-3</v>
      </c>
      <c r="P501" s="64">
        <f>ABS(Table8[[#This Row],[Erorr 2]])</f>
        <v>8.8430000000000675E-2</v>
      </c>
      <c r="Q501" s="8">
        <f>Table8[[#This Row],[Abs Erorr 4]]/Table8[[#This Row],[Adj Close]]</f>
        <v>2.500282741461227E-2</v>
      </c>
    </row>
    <row r="502" spans="6:17" x14ac:dyDescent="0.3">
      <c r="F502" s="108">
        <v>44189</v>
      </c>
      <c r="G502" s="109">
        <v>3.5459000000000001</v>
      </c>
      <c r="H502" s="64">
        <f t="shared" si="14"/>
        <v>3.5422600000000002</v>
      </c>
      <c r="I502" s="64">
        <f>(Table8[[#This Row],[Adj Close]]-Table8[[#This Row],[Forecast 3 Period]])</f>
        <v>3.6399999999998656E-3</v>
      </c>
      <c r="J502" s="64">
        <f>Table8[[#This Row],[Erorr ]]^2</f>
        <v>1.3249599999999022E-5</v>
      </c>
      <c r="K502" s="64">
        <f>ABS(Table8[[#This Row],[Erorr ]])</f>
        <v>3.6399999999998656E-3</v>
      </c>
      <c r="L502" s="8">
        <f>Table8[[#This Row],[Abs Erorr ]]/Table8[[#This Row],[Adj Close]]</f>
        <v>1.0265376914182199E-3</v>
      </c>
      <c r="M502" s="68">
        <f t="shared" si="15"/>
        <v>3.5887600000000006</v>
      </c>
      <c r="N502" s="64">
        <f>(Table8[[#This Row],[Adj Close]]-Table8[[#This Row],[Forecast 6 Period ]])</f>
        <v>-4.2860000000000564E-2</v>
      </c>
      <c r="O502" s="64">
        <f>Table8[[#This Row],[Erorr 2]]^2</f>
        <v>1.8369796000000484E-3</v>
      </c>
      <c r="P502" s="64">
        <f>ABS(Table8[[#This Row],[Erorr 2]])</f>
        <v>4.2860000000000564E-2</v>
      </c>
      <c r="Q502" s="8">
        <f>Table8[[#This Row],[Abs Erorr 4]]/Table8[[#This Row],[Adj Close]]</f>
        <v>1.2087199300600853E-2</v>
      </c>
    </row>
    <row r="503" spans="6:17" x14ac:dyDescent="0.3">
      <c r="F503" s="108">
        <v>44193</v>
      </c>
      <c r="G503" s="109">
        <v>3.5550000000000002</v>
      </c>
      <c r="H503" s="64">
        <f t="shared" si="14"/>
        <v>3.5404400000000003</v>
      </c>
      <c r="I503" s="64">
        <f>(Table8[[#This Row],[Adj Close]]-Table8[[#This Row],[Forecast 3 Period]])</f>
        <v>1.4559999999999906E-2</v>
      </c>
      <c r="J503" s="64">
        <f>Table8[[#This Row],[Erorr ]]^2</f>
        <v>2.1199359999999728E-4</v>
      </c>
      <c r="K503" s="64">
        <f>ABS(Table8[[#This Row],[Erorr ]])</f>
        <v>1.4559999999999906E-2</v>
      </c>
      <c r="L503" s="8">
        <f>Table8[[#This Row],[Abs Erorr ]]/Table8[[#This Row],[Adj Close]]</f>
        <v>4.0956399437411832E-3</v>
      </c>
      <c r="M503" s="68">
        <f t="shared" si="15"/>
        <v>3.5696099999999999</v>
      </c>
      <c r="N503" s="64">
        <f>(Table8[[#This Row],[Adj Close]]-Table8[[#This Row],[Forecast 6 Period ]])</f>
        <v>-1.460999999999979E-2</v>
      </c>
      <c r="O503" s="64">
        <f>Table8[[#This Row],[Erorr 2]]^2</f>
        <v>2.1345209999999387E-4</v>
      </c>
      <c r="P503" s="64">
        <f>ABS(Table8[[#This Row],[Erorr 2]])</f>
        <v>1.460999999999979E-2</v>
      </c>
      <c r="Q503" s="8">
        <f>Table8[[#This Row],[Abs Erorr 4]]/Table8[[#This Row],[Adj Close]]</f>
        <v>4.1097046413501514E-3</v>
      </c>
    </row>
    <row r="504" spans="6:17" x14ac:dyDescent="0.3">
      <c r="F504" s="108">
        <v>44194</v>
      </c>
      <c r="G504" s="109">
        <v>3.5823999999999998</v>
      </c>
      <c r="H504" s="64">
        <f t="shared" si="14"/>
        <v>3.5468099999999998</v>
      </c>
      <c r="I504" s="64">
        <f>(Table8[[#This Row],[Adj Close]]-Table8[[#This Row],[Forecast 3 Period]])</f>
        <v>3.5590000000000011E-2</v>
      </c>
      <c r="J504" s="64">
        <f>Table8[[#This Row],[Erorr ]]^2</f>
        <v>1.2666481000000007E-3</v>
      </c>
      <c r="K504" s="64">
        <f>ABS(Table8[[#This Row],[Erorr ]])</f>
        <v>3.5590000000000011E-2</v>
      </c>
      <c r="L504" s="8">
        <f>Table8[[#This Row],[Abs Erorr ]]/Table8[[#This Row],[Adj Close]]</f>
        <v>9.9346806610093822E-3</v>
      </c>
      <c r="M504" s="68">
        <f t="shared" si="15"/>
        <v>3.5550200000000003</v>
      </c>
      <c r="N504" s="64">
        <f>(Table8[[#This Row],[Adj Close]]-Table8[[#This Row],[Forecast 6 Period ]])</f>
        <v>2.7379999999999516E-2</v>
      </c>
      <c r="O504" s="64">
        <f>Table8[[#This Row],[Erorr 2]]^2</f>
        <v>7.496643999999735E-4</v>
      </c>
      <c r="P504" s="64">
        <f>ABS(Table8[[#This Row],[Erorr 2]])</f>
        <v>2.7379999999999516E-2</v>
      </c>
      <c r="Q504" s="8">
        <f>Table8[[#This Row],[Abs Erorr 4]]/Table8[[#This Row],[Adj Close]]</f>
        <v>7.6429209468511384E-3</v>
      </c>
    </row>
    <row r="505" spans="6:17" x14ac:dyDescent="0.3">
      <c r="F505" s="108">
        <v>44195</v>
      </c>
      <c r="G505" s="109">
        <v>3.5459000000000001</v>
      </c>
      <c r="H505" s="64">
        <f t="shared" si="14"/>
        <v>3.5632299999999999</v>
      </c>
      <c r="I505" s="64">
        <f>(Table8[[#This Row],[Adj Close]]-Table8[[#This Row],[Forecast 3 Period]])</f>
        <v>-1.7329999999999846E-2</v>
      </c>
      <c r="J505" s="64">
        <f>Table8[[#This Row],[Erorr ]]^2</f>
        <v>3.0032889999999466E-4</v>
      </c>
      <c r="K505" s="64">
        <f>ABS(Table8[[#This Row],[Erorr ]])</f>
        <v>1.7329999999999846E-2</v>
      </c>
      <c r="L505" s="8">
        <f>Table8[[#This Row],[Abs Erorr ]]/Table8[[#This Row],[Adj Close]]</f>
        <v>4.88733466820831E-3</v>
      </c>
      <c r="M505" s="68">
        <f t="shared" si="15"/>
        <v>3.5532000000000004</v>
      </c>
      <c r="N505" s="64">
        <f>(Table8[[#This Row],[Adj Close]]-Table8[[#This Row],[Forecast 6 Period ]])</f>
        <v>-7.3000000000003062E-3</v>
      </c>
      <c r="O505" s="64">
        <f>Table8[[#This Row],[Erorr 2]]^2</f>
        <v>5.3290000000004472E-5</v>
      </c>
      <c r="P505" s="64">
        <f>ABS(Table8[[#This Row],[Erorr 2]])</f>
        <v>7.3000000000003062E-3</v>
      </c>
      <c r="Q505" s="8">
        <f>Table8[[#This Row],[Abs Erorr 4]]/Table8[[#This Row],[Adj Close]]</f>
        <v>2.0587156998224162E-3</v>
      </c>
    </row>
    <row r="506" spans="6:17" x14ac:dyDescent="0.3">
      <c r="F506" s="108">
        <v>44196</v>
      </c>
      <c r="G506" s="109">
        <v>3.5642</v>
      </c>
      <c r="H506" s="64">
        <f t="shared" si="14"/>
        <v>3.55958</v>
      </c>
      <c r="I506" s="64">
        <f>(Table8[[#This Row],[Adj Close]]-Table8[[#This Row],[Forecast 3 Period]])</f>
        <v>4.6200000000000685E-3</v>
      </c>
      <c r="J506" s="64">
        <f>Table8[[#This Row],[Erorr ]]^2</f>
        <v>2.1344400000000632E-5</v>
      </c>
      <c r="K506" s="64">
        <f>ABS(Table8[[#This Row],[Erorr ]])</f>
        <v>4.6200000000000685E-3</v>
      </c>
      <c r="L506" s="8">
        <f>Table8[[#This Row],[Abs Erorr ]]/Table8[[#This Row],[Adj Close]]</f>
        <v>1.2962235564783313E-3</v>
      </c>
      <c r="M506" s="68">
        <f t="shared" si="15"/>
        <v>3.5531999999999995</v>
      </c>
      <c r="N506" s="64">
        <f>(Table8[[#This Row],[Adj Close]]-Table8[[#This Row],[Forecast 6 Period ]])</f>
        <v>1.1000000000000565E-2</v>
      </c>
      <c r="O506" s="64">
        <f>Table8[[#This Row],[Erorr 2]]^2</f>
        <v>1.2100000000001243E-4</v>
      </c>
      <c r="P506" s="64">
        <f>ABS(Table8[[#This Row],[Erorr 2]])</f>
        <v>1.1000000000000565E-2</v>
      </c>
      <c r="Q506" s="8">
        <f>Table8[[#This Row],[Abs Erorr 4]]/Table8[[#This Row],[Adj Close]]</f>
        <v>3.0862465630437587E-3</v>
      </c>
    </row>
    <row r="507" spans="6:17" x14ac:dyDescent="0.3">
      <c r="F507" s="108">
        <v>44200</v>
      </c>
      <c r="G507" s="109">
        <v>3.5459000000000001</v>
      </c>
      <c r="H507" s="64">
        <f t="shared" si="14"/>
        <v>3.5641699999999998</v>
      </c>
      <c r="I507" s="64">
        <f>(Table8[[#This Row],[Adj Close]]-Table8[[#This Row],[Forecast 3 Period]])</f>
        <v>-1.8269999999999786E-2</v>
      </c>
      <c r="J507" s="64">
        <f>Table8[[#This Row],[Erorr ]]^2</f>
        <v>3.3379289999999219E-4</v>
      </c>
      <c r="K507" s="64">
        <f>ABS(Table8[[#This Row],[Erorr ]])</f>
        <v>1.8269999999999786E-2</v>
      </c>
      <c r="L507" s="8">
        <f>Table8[[#This Row],[Abs Erorr ]]/Table8[[#This Row],[Adj Close]]</f>
        <v>5.1524295665415793E-3</v>
      </c>
      <c r="M507" s="68">
        <f t="shared" si="15"/>
        <v>3.5577699999999997</v>
      </c>
      <c r="N507" s="64">
        <f>(Table8[[#This Row],[Adj Close]]-Table8[[#This Row],[Forecast 6 Period ]])</f>
        <v>-1.1869999999999603E-2</v>
      </c>
      <c r="O507" s="64">
        <f>Table8[[#This Row],[Erorr 2]]^2</f>
        <v>1.4089689999999058E-4</v>
      </c>
      <c r="P507" s="64">
        <f>ABS(Table8[[#This Row],[Erorr 2]])</f>
        <v>1.1869999999999603E-2</v>
      </c>
      <c r="Q507" s="8">
        <f>Table8[[#This Row],[Abs Erorr 4]]/Table8[[#This Row],[Adj Close]]</f>
        <v>3.3475281310808547E-3</v>
      </c>
    </row>
    <row r="508" spans="6:17" x14ac:dyDescent="0.3">
      <c r="F508" s="108">
        <v>44201</v>
      </c>
      <c r="G508" s="109">
        <v>3.6827000000000001</v>
      </c>
      <c r="H508" s="64">
        <f t="shared" si="14"/>
        <v>3.5513899999999996</v>
      </c>
      <c r="I508" s="64">
        <f>(Table8[[#This Row],[Adj Close]]-Table8[[#This Row],[Forecast 3 Period]])</f>
        <v>0.13131000000000048</v>
      </c>
      <c r="J508" s="64">
        <f>Table8[[#This Row],[Erorr ]]^2</f>
        <v>1.7242316100000127E-2</v>
      </c>
      <c r="K508" s="64">
        <f>ABS(Table8[[#This Row],[Erorr ]])</f>
        <v>0.13131000000000048</v>
      </c>
      <c r="L508" s="8">
        <f>Table8[[#This Row],[Abs Erorr ]]/Table8[[#This Row],[Adj Close]]</f>
        <v>3.5655904635186274E-2</v>
      </c>
      <c r="M508" s="68">
        <f t="shared" si="15"/>
        <v>3.5577700000000005</v>
      </c>
      <c r="N508" s="64">
        <f>(Table8[[#This Row],[Adj Close]]-Table8[[#This Row],[Forecast 6 Period ]])</f>
        <v>0.12492999999999954</v>
      </c>
      <c r="O508" s="64">
        <f>Table8[[#This Row],[Erorr 2]]^2</f>
        <v>1.5607504899999885E-2</v>
      </c>
      <c r="P508" s="64">
        <f>ABS(Table8[[#This Row],[Erorr 2]])</f>
        <v>0.12492999999999954</v>
      </c>
      <c r="Q508" s="8">
        <f>Table8[[#This Row],[Abs Erorr 4]]/Table8[[#This Row],[Adj Close]]</f>
        <v>3.3923480055394015E-2</v>
      </c>
    </row>
    <row r="509" spans="6:17" x14ac:dyDescent="0.3">
      <c r="F509" s="108">
        <v>44202</v>
      </c>
      <c r="G509" s="109">
        <v>3.6827000000000001</v>
      </c>
      <c r="H509" s="64">
        <f t="shared" si="14"/>
        <v>3.6061100000000001</v>
      </c>
      <c r="I509" s="64">
        <f>(Table8[[#This Row],[Adj Close]]-Table8[[#This Row],[Forecast 3 Period]])</f>
        <v>7.6589999999999936E-2</v>
      </c>
      <c r="J509" s="64">
        <f>Table8[[#This Row],[Erorr ]]^2</f>
        <v>5.8660280999999898E-3</v>
      </c>
      <c r="K509" s="64">
        <f>ABS(Table8[[#This Row],[Erorr ]])</f>
        <v>7.6589999999999936E-2</v>
      </c>
      <c r="L509" s="8">
        <f>Table8[[#This Row],[Abs Erorr ]]/Table8[[#This Row],[Adj Close]]</f>
        <v>2.0797241154587649E-2</v>
      </c>
      <c r="M509" s="68">
        <f t="shared" si="15"/>
        <v>3.58148</v>
      </c>
      <c r="N509" s="64">
        <f>(Table8[[#This Row],[Adj Close]]-Table8[[#This Row],[Forecast 6 Period ]])</f>
        <v>0.10122000000000009</v>
      </c>
      <c r="O509" s="64">
        <f>Table8[[#This Row],[Erorr 2]]^2</f>
        <v>1.0245488400000018E-2</v>
      </c>
      <c r="P509" s="64">
        <f>ABS(Table8[[#This Row],[Erorr 2]])</f>
        <v>0.10122000000000009</v>
      </c>
      <c r="Q509" s="8">
        <f>Table8[[#This Row],[Abs Erorr 4]]/Table8[[#This Row],[Adj Close]]</f>
        <v>2.7485268960273736E-2</v>
      </c>
    </row>
    <row r="510" spans="6:17" x14ac:dyDescent="0.3">
      <c r="F510" s="108">
        <v>44203</v>
      </c>
      <c r="G510" s="109">
        <v>3.6371000000000002</v>
      </c>
      <c r="H510" s="64">
        <f t="shared" si="14"/>
        <v>3.6416599999999999</v>
      </c>
      <c r="I510" s="64">
        <f>(Table8[[#This Row],[Adj Close]]-Table8[[#This Row],[Forecast 3 Period]])</f>
        <v>-4.5599999999996754E-3</v>
      </c>
      <c r="J510" s="64">
        <f>Table8[[#This Row],[Erorr ]]^2</f>
        <v>2.0793599999997039E-5</v>
      </c>
      <c r="K510" s="64">
        <f>ABS(Table8[[#This Row],[Erorr ]])</f>
        <v>4.5599999999996754E-3</v>
      </c>
      <c r="L510" s="8">
        <f>Table8[[#This Row],[Abs Erorr ]]/Table8[[#This Row],[Adj Close]]</f>
        <v>1.2537461164113374E-3</v>
      </c>
      <c r="M510" s="68">
        <f t="shared" si="15"/>
        <v>3.6079300000000001</v>
      </c>
      <c r="N510" s="64">
        <f>(Table8[[#This Row],[Adj Close]]-Table8[[#This Row],[Forecast 6 Period ]])</f>
        <v>2.917000000000014E-2</v>
      </c>
      <c r="O510" s="64">
        <f>Table8[[#This Row],[Erorr 2]]^2</f>
        <v>8.5088890000000817E-4</v>
      </c>
      <c r="P510" s="64">
        <f>ABS(Table8[[#This Row],[Erorr 2]])</f>
        <v>2.917000000000014E-2</v>
      </c>
      <c r="Q510" s="8">
        <f>Table8[[#This Row],[Abs Erorr 4]]/Table8[[#This Row],[Adj Close]]</f>
        <v>8.0201259245003265E-3</v>
      </c>
    </row>
    <row r="511" spans="6:17" x14ac:dyDescent="0.3">
      <c r="F511" s="108">
        <v>44204</v>
      </c>
      <c r="G511" s="109">
        <v>3.5823999999999998</v>
      </c>
      <c r="H511" s="64">
        <f t="shared" si="14"/>
        <v>3.6644600000000005</v>
      </c>
      <c r="I511" s="64">
        <f>(Table8[[#This Row],[Adj Close]]-Table8[[#This Row],[Forecast 3 Period]])</f>
        <v>-8.2060000000000688E-2</v>
      </c>
      <c r="J511" s="64">
        <f>Table8[[#This Row],[Erorr ]]^2</f>
        <v>6.7338436000001127E-3</v>
      </c>
      <c r="K511" s="64">
        <f>ABS(Table8[[#This Row],[Erorr ]])</f>
        <v>8.2060000000000688E-2</v>
      </c>
      <c r="L511" s="8">
        <f>Table8[[#This Row],[Abs Erorr ]]/Table8[[#This Row],[Adj Close]]</f>
        <v>2.29064314426085E-2</v>
      </c>
      <c r="M511" s="68">
        <f t="shared" si="15"/>
        <v>3.6206900000000002</v>
      </c>
      <c r="N511" s="64">
        <f>(Table8[[#This Row],[Adj Close]]-Table8[[#This Row],[Forecast 6 Period ]])</f>
        <v>-3.8290000000000379E-2</v>
      </c>
      <c r="O511" s="64">
        <f>Table8[[#This Row],[Erorr 2]]^2</f>
        <v>1.4661241000000289E-3</v>
      </c>
      <c r="P511" s="64">
        <f>ABS(Table8[[#This Row],[Erorr 2]])</f>
        <v>3.8290000000000379E-2</v>
      </c>
      <c r="Q511" s="8">
        <f>Table8[[#This Row],[Abs Erorr 4]]/Table8[[#This Row],[Adj Close]]</f>
        <v>1.0688365341670496E-2</v>
      </c>
    </row>
    <row r="512" spans="6:17" x14ac:dyDescent="0.3">
      <c r="F512" s="108">
        <v>44207</v>
      </c>
      <c r="G512" s="109">
        <v>3.5276999999999998</v>
      </c>
      <c r="H512" s="64">
        <f t="shared" si="14"/>
        <v>3.6289000000000002</v>
      </c>
      <c r="I512" s="64">
        <f>(Table8[[#This Row],[Adj Close]]-Table8[[#This Row],[Forecast 3 Period]])</f>
        <v>-0.1012000000000004</v>
      </c>
      <c r="J512" s="64">
        <f>Table8[[#This Row],[Erorr ]]^2</f>
        <v>1.0241440000000081E-2</v>
      </c>
      <c r="K512" s="64">
        <f>ABS(Table8[[#This Row],[Erorr ]])</f>
        <v>0.1012000000000004</v>
      </c>
      <c r="L512" s="8">
        <f>Table8[[#This Row],[Abs Erorr ]]/Table8[[#This Row],[Adj Close]]</f>
        <v>2.8687246647957708E-2</v>
      </c>
      <c r="M512" s="68">
        <f t="shared" si="15"/>
        <v>3.6279900000000005</v>
      </c>
      <c r="N512" s="64">
        <f>(Table8[[#This Row],[Adj Close]]-Table8[[#This Row],[Forecast 6 Period ]])</f>
        <v>-0.10029000000000066</v>
      </c>
      <c r="O512" s="64">
        <f>Table8[[#This Row],[Erorr 2]]^2</f>
        <v>1.0058084100000132E-2</v>
      </c>
      <c r="P512" s="64">
        <f>ABS(Table8[[#This Row],[Erorr 2]])</f>
        <v>0.10029000000000066</v>
      </c>
      <c r="Q512" s="8">
        <f>Table8[[#This Row],[Abs Erorr 4]]/Table8[[#This Row],[Adj Close]]</f>
        <v>2.8429288204779506E-2</v>
      </c>
    </row>
    <row r="513" spans="6:17" x14ac:dyDescent="0.3">
      <c r="F513" s="108">
        <v>44208</v>
      </c>
      <c r="G513" s="109">
        <v>3.6553</v>
      </c>
      <c r="H513" s="64">
        <f t="shared" si="14"/>
        <v>3.5769299999999999</v>
      </c>
      <c r="I513" s="64">
        <f>(Table8[[#This Row],[Adj Close]]-Table8[[#This Row],[Forecast 3 Period]])</f>
        <v>7.8370000000000051E-2</v>
      </c>
      <c r="J513" s="64">
        <f>Table8[[#This Row],[Erorr ]]^2</f>
        <v>6.1418569000000079E-3</v>
      </c>
      <c r="K513" s="64">
        <f>ABS(Table8[[#This Row],[Erorr ]])</f>
        <v>7.8370000000000051E-2</v>
      </c>
      <c r="L513" s="8">
        <f>Table8[[#This Row],[Abs Erorr ]]/Table8[[#This Row],[Adj Close]]</f>
        <v>2.1440100675731145E-2</v>
      </c>
      <c r="M513" s="68">
        <f t="shared" si="15"/>
        <v>3.6088400000000003</v>
      </c>
      <c r="N513" s="64">
        <f>(Table8[[#This Row],[Adj Close]]-Table8[[#This Row],[Forecast 6 Period ]])</f>
        <v>4.6459999999999724E-2</v>
      </c>
      <c r="O513" s="64">
        <f>Table8[[#This Row],[Erorr 2]]^2</f>
        <v>2.1585315999999742E-3</v>
      </c>
      <c r="P513" s="64">
        <f>ABS(Table8[[#This Row],[Erorr 2]])</f>
        <v>4.6459999999999724E-2</v>
      </c>
      <c r="Q513" s="8">
        <f>Table8[[#This Row],[Abs Erorr 4]]/Table8[[#This Row],[Adj Close]]</f>
        <v>1.2710311055180074E-2</v>
      </c>
    </row>
    <row r="514" spans="6:17" x14ac:dyDescent="0.3">
      <c r="F514" s="108">
        <v>44209</v>
      </c>
      <c r="G514" s="109">
        <v>3.6280000000000001</v>
      </c>
      <c r="H514" s="64">
        <f t="shared" si="14"/>
        <v>3.5951500000000003</v>
      </c>
      <c r="I514" s="64">
        <f>(Table8[[#This Row],[Adj Close]]-Table8[[#This Row],[Forecast 3 Period]])</f>
        <v>3.2849999999999824E-2</v>
      </c>
      <c r="J514" s="64">
        <f>Table8[[#This Row],[Erorr ]]^2</f>
        <v>1.0791224999999885E-3</v>
      </c>
      <c r="K514" s="64">
        <f>ABS(Table8[[#This Row],[Erorr ]])</f>
        <v>3.2849999999999824E-2</v>
      </c>
      <c r="L514" s="8">
        <f>Table8[[#This Row],[Abs Erorr ]]/Table8[[#This Row],[Adj Close]]</f>
        <v>9.0545755237044709E-3</v>
      </c>
      <c r="M514" s="68">
        <f t="shared" si="15"/>
        <v>3.6170399999999998</v>
      </c>
      <c r="N514" s="64">
        <f>(Table8[[#This Row],[Adj Close]]-Table8[[#This Row],[Forecast 6 Period ]])</f>
        <v>1.0960000000000303E-2</v>
      </c>
      <c r="O514" s="64">
        <f>Table8[[#This Row],[Erorr 2]]^2</f>
        <v>1.2012160000000664E-4</v>
      </c>
      <c r="P514" s="64">
        <f>ABS(Table8[[#This Row],[Erorr 2]])</f>
        <v>1.0960000000000303E-2</v>
      </c>
      <c r="Q514" s="8">
        <f>Table8[[#This Row],[Abs Erorr 4]]/Table8[[#This Row],[Adj Close]]</f>
        <v>3.0209481808159597E-3</v>
      </c>
    </row>
    <row r="515" spans="6:17" x14ac:dyDescent="0.3">
      <c r="F515" s="108">
        <v>44210</v>
      </c>
      <c r="G515" s="109">
        <v>3.7282000000000002</v>
      </c>
      <c r="H515" s="64">
        <f t="shared" si="14"/>
        <v>3.6060999999999996</v>
      </c>
      <c r="I515" s="64">
        <f>(Table8[[#This Row],[Adj Close]]-Table8[[#This Row],[Forecast 3 Period]])</f>
        <v>0.12210000000000054</v>
      </c>
      <c r="J515" s="64">
        <f>Table8[[#This Row],[Erorr ]]^2</f>
        <v>1.4908410000000132E-2</v>
      </c>
      <c r="K515" s="64">
        <f>ABS(Table8[[#This Row],[Erorr ]])</f>
        <v>0.12210000000000054</v>
      </c>
      <c r="L515" s="8">
        <f>Table8[[#This Row],[Abs Erorr ]]/Table8[[#This Row],[Adj Close]]</f>
        <v>3.2750388927632781E-2</v>
      </c>
      <c r="M515" s="68">
        <f t="shared" si="15"/>
        <v>3.6106600000000002</v>
      </c>
      <c r="N515" s="64">
        <f>(Table8[[#This Row],[Adj Close]]-Table8[[#This Row],[Forecast 6 Period ]])</f>
        <v>0.11753999999999998</v>
      </c>
      <c r="O515" s="64">
        <f>Table8[[#This Row],[Erorr 2]]^2</f>
        <v>1.3815651599999994E-2</v>
      </c>
      <c r="P515" s="64">
        <f>ABS(Table8[[#This Row],[Erorr 2]])</f>
        <v>0.11753999999999998</v>
      </c>
      <c r="Q515" s="8">
        <f>Table8[[#This Row],[Abs Erorr 4]]/Table8[[#This Row],[Adj Close]]</f>
        <v>3.1527278579475342E-2</v>
      </c>
    </row>
    <row r="516" spans="6:17" x14ac:dyDescent="0.3">
      <c r="F516" s="108">
        <v>44211</v>
      </c>
      <c r="G516" s="109">
        <v>3.7191000000000001</v>
      </c>
      <c r="H516" s="64">
        <f t="shared" si="14"/>
        <v>3.6762700000000001</v>
      </c>
      <c r="I516" s="64">
        <f>(Table8[[#This Row],[Adj Close]]-Table8[[#This Row],[Forecast 3 Period]])</f>
        <v>4.2829999999999924E-2</v>
      </c>
      <c r="J516" s="64">
        <f>Table8[[#This Row],[Erorr ]]^2</f>
        <v>1.8344088999999934E-3</v>
      </c>
      <c r="K516" s="64">
        <f>ABS(Table8[[#This Row],[Erorr ]])</f>
        <v>4.2829999999999924E-2</v>
      </c>
      <c r="L516" s="8">
        <f>Table8[[#This Row],[Abs Erorr ]]/Table8[[#This Row],[Adj Close]]</f>
        <v>1.1516227044177334E-2</v>
      </c>
      <c r="M516" s="68">
        <f t="shared" si="15"/>
        <v>3.6297900000000003</v>
      </c>
      <c r="N516" s="64">
        <f>(Table8[[#This Row],[Adj Close]]-Table8[[#This Row],[Forecast 6 Period ]])</f>
        <v>8.9309999999999778E-2</v>
      </c>
      <c r="O516" s="64">
        <f>Table8[[#This Row],[Erorr 2]]^2</f>
        <v>7.9762760999999606E-3</v>
      </c>
      <c r="P516" s="64">
        <f>ABS(Table8[[#This Row],[Erorr 2]])</f>
        <v>8.9309999999999778E-2</v>
      </c>
      <c r="Q516" s="8">
        <f>Table8[[#This Row],[Abs Erorr 4]]/Table8[[#This Row],[Adj Close]]</f>
        <v>2.4013874324433269E-2</v>
      </c>
    </row>
    <row r="517" spans="6:17" x14ac:dyDescent="0.3">
      <c r="F517" s="108">
        <v>44215</v>
      </c>
      <c r="G517" s="109">
        <v>3.7646999999999999</v>
      </c>
      <c r="H517" s="64">
        <f t="shared" si="14"/>
        <v>3.6945000000000001</v>
      </c>
      <c r="I517" s="64">
        <f>(Table8[[#This Row],[Adj Close]]-Table8[[#This Row],[Forecast 3 Period]])</f>
        <v>7.0199999999999818E-2</v>
      </c>
      <c r="J517" s="64">
        <f>Table8[[#This Row],[Erorr ]]^2</f>
        <v>4.9280399999999747E-3</v>
      </c>
      <c r="K517" s="64">
        <f>ABS(Table8[[#This Row],[Erorr ]])</f>
        <v>7.0199999999999818E-2</v>
      </c>
      <c r="L517" s="8">
        <f>Table8[[#This Row],[Abs Erorr ]]/Table8[[#This Row],[Adj Close]]</f>
        <v>1.8646904135787665E-2</v>
      </c>
      <c r="M517" s="68">
        <f t="shared" si="15"/>
        <v>3.6571300000000004</v>
      </c>
      <c r="N517" s="64">
        <f>(Table8[[#This Row],[Adj Close]]-Table8[[#This Row],[Forecast 6 Period ]])</f>
        <v>0.1075699999999995</v>
      </c>
      <c r="O517" s="64">
        <f>Table8[[#This Row],[Erorr 2]]^2</f>
        <v>1.1571304899999892E-2</v>
      </c>
      <c r="P517" s="64">
        <f>ABS(Table8[[#This Row],[Erorr 2]])</f>
        <v>0.1075699999999995</v>
      </c>
      <c r="Q517" s="8">
        <f>Table8[[#This Row],[Abs Erorr 4]]/Table8[[#This Row],[Adj Close]]</f>
        <v>2.857332589582158E-2</v>
      </c>
    </row>
    <row r="518" spans="6:17" x14ac:dyDescent="0.3">
      <c r="F518" s="108">
        <v>44216</v>
      </c>
      <c r="G518" s="109">
        <v>3.8285</v>
      </c>
      <c r="H518" s="64">
        <f t="shared" ref="H518:H581" si="16">$A$10*G517+$A$11*G516+$A$12*G515</f>
        <v>3.7400700000000002</v>
      </c>
      <c r="I518" s="64">
        <f>(Table8[[#This Row],[Adj Close]]-Table8[[#This Row],[Forecast 3 Period]])</f>
        <v>8.8429999999999787E-2</v>
      </c>
      <c r="J518" s="64">
        <f>Table8[[#This Row],[Erorr ]]^2</f>
        <v>7.8198648999999627E-3</v>
      </c>
      <c r="K518" s="64">
        <f>ABS(Table8[[#This Row],[Erorr ]])</f>
        <v>8.8429999999999787E-2</v>
      </c>
      <c r="L518" s="8">
        <f>Table8[[#This Row],[Abs Erorr ]]/Table8[[#This Row],[Adj Close]]</f>
        <v>2.309781898916019E-2</v>
      </c>
      <c r="M518" s="68">
        <f t="shared" si="15"/>
        <v>3.6863000000000001</v>
      </c>
      <c r="N518" s="64">
        <f>(Table8[[#This Row],[Adj Close]]-Table8[[#This Row],[Forecast 6 Period ]])</f>
        <v>0.14219999999999988</v>
      </c>
      <c r="O518" s="64">
        <f>Table8[[#This Row],[Erorr 2]]^2</f>
        <v>2.0220839999999966E-2</v>
      </c>
      <c r="P518" s="64">
        <f>ABS(Table8[[#This Row],[Erorr 2]])</f>
        <v>0.14219999999999988</v>
      </c>
      <c r="Q518" s="8">
        <f>Table8[[#This Row],[Abs Erorr 4]]/Table8[[#This Row],[Adj Close]]</f>
        <v>3.714248400156716E-2</v>
      </c>
    </row>
    <row r="519" spans="6:17" x14ac:dyDescent="0.3">
      <c r="F519" s="108">
        <v>44217</v>
      </c>
      <c r="G519" s="109">
        <v>3.8466999999999998</v>
      </c>
      <c r="H519" s="64">
        <f t="shared" si="16"/>
        <v>3.7765399999999998</v>
      </c>
      <c r="I519" s="64">
        <f>(Table8[[#This Row],[Adj Close]]-Table8[[#This Row],[Forecast 3 Period]])</f>
        <v>7.016E-2</v>
      </c>
      <c r="J519" s="64">
        <f>Table8[[#This Row],[Erorr ]]^2</f>
        <v>4.9224256000000004E-3</v>
      </c>
      <c r="K519" s="64">
        <f>ABS(Table8[[#This Row],[Erorr ]])</f>
        <v>7.016E-2</v>
      </c>
      <c r="L519" s="8">
        <f>Table8[[#This Row],[Abs Erorr ]]/Table8[[#This Row],[Adj Close]]</f>
        <v>1.8239010060571399E-2</v>
      </c>
      <c r="M519" s="68">
        <f t="shared" si="15"/>
        <v>3.7364299999999999</v>
      </c>
      <c r="N519" s="64">
        <f>(Table8[[#This Row],[Adj Close]]-Table8[[#This Row],[Forecast 6 Period ]])</f>
        <v>0.11026999999999987</v>
      </c>
      <c r="O519" s="64">
        <f>Table8[[#This Row],[Erorr 2]]^2</f>
        <v>1.2159472899999971E-2</v>
      </c>
      <c r="P519" s="64">
        <f>ABS(Table8[[#This Row],[Erorr 2]])</f>
        <v>0.11026999999999987</v>
      </c>
      <c r="Q519" s="8">
        <f>Table8[[#This Row],[Abs Erorr 4]]/Table8[[#This Row],[Adj Close]]</f>
        <v>2.8666129409623802E-2</v>
      </c>
    </row>
    <row r="520" spans="6:17" x14ac:dyDescent="0.3">
      <c r="F520" s="108">
        <v>44218</v>
      </c>
      <c r="G520" s="109">
        <v>3.8285</v>
      </c>
      <c r="H520" s="64">
        <f t="shared" si="16"/>
        <v>3.81664</v>
      </c>
      <c r="I520" s="64">
        <f>(Table8[[#This Row],[Adj Close]]-Table8[[#This Row],[Forecast 3 Period]])</f>
        <v>1.1859999999999982E-2</v>
      </c>
      <c r="J520" s="64">
        <f>Table8[[#This Row],[Erorr ]]^2</f>
        <v>1.4065959999999956E-4</v>
      </c>
      <c r="K520" s="64">
        <f>ABS(Table8[[#This Row],[Erorr ]])</f>
        <v>1.1859999999999982E-2</v>
      </c>
      <c r="L520" s="8">
        <f>Table8[[#This Row],[Abs Erorr ]]/Table8[[#This Row],[Adj Close]]</f>
        <v>3.0978189891602407E-3</v>
      </c>
      <c r="M520" s="68">
        <f t="shared" si="15"/>
        <v>3.76742</v>
      </c>
      <c r="N520" s="64">
        <f>(Table8[[#This Row],[Adj Close]]-Table8[[#This Row],[Forecast 6 Period ]])</f>
        <v>6.1080000000000023E-2</v>
      </c>
      <c r="O520" s="64">
        <f>Table8[[#This Row],[Erorr 2]]^2</f>
        <v>3.7307664000000027E-3</v>
      </c>
      <c r="P520" s="64">
        <f>ABS(Table8[[#This Row],[Erorr 2]])</f>
        <v>6.1080000000000023E-2</v>
      </c>
      <c r="Q520" s="8">
        <f>Table8[[#This Row],[Abs Erorr 4]]/Table8[[#This Row],[Adj Close]]</f>
        <v>1.5954028993078236E-2</v>
      </c>
    </row>
    <row r="521" spans="6:17" x14ac:dyDescent="0.3">
      <c r="F521" s="108">
        <v>44221</v>
      </c>
      <c r="G521" s="109">
        <v>4.4210000000000003</v>
      </c>
      <c r="H521" s="64">
        <f t="shared" si="16"/>
        <v>3.8339600000000003</v>
      </c>
      <c r="I521" s="64">
        <f>(Table8[[#This Row],[Adj Close]]-Table8[[#This Row],[Forecast 3 Period]])</f>
        <v>0.58704000000000001</v>
      </c>
      <c r="J521" s="64">
        <f>Table8[[#This Row],[Erorr ]]^2</f>
        <v>0.34461596160000002</v>
      </c>
      <c r="K521" s="64">
        <f>ABS(Table8[[#This Row],[Erorr ]])</f>
        <v>0.58704000000000001</v>
      </c>
      <c r="L521" s="8">
        <f>Table8[[#This Row],[Abs Erorr ]]/Table8[[#This Row],[Adj Close]]</f>
        <v>0.1327844379099751</v>
      </c>
      <c r="M521" s="68">
        <f t="shared" ref="M521:M584" si="17">$B$10*G520+$B$11*G519+$B$12*G518+$B$13*G517+$B$14*G516+$B$15*G515</f>
        <v>3.7984100000000005</v>
      </c>
      <c r="N521" s="64">
        <f>(Table8[[#This Row],[Adj Close]]-Table8[[#This Row],[Forecast 6 Period ]])</f>
        <v>0.62258999999999975</v>
      </c>
      <c r="O521" s="64">
        <f>Table8[[#This Row],[Erorr 2]]^2</f>
        <v>0.3876183080999997</v>
      </c>
      <c r="P521" s="64">
        <f>ABS(Table8[[#This Row],[Erorr 2]])</f>
        <v>0.62258999999999975</v>
      </c>
      <c r="Q521" s="8">
        <f>Table8[[#This Row],[Abs Erorr 4]]/Table8[[#This Row],[Adj Close]]</f>
        <v>0.14082560506672692</v>
      </c>
    </row>
    <row r="522" spans="6:17" x14ac:dyDescent="0.3">
      <c r="F522" s="108">
        <v>44222</v>
      </c>
      <c r="G522" s="109">
        <v>4.3116000000000003</v>
      </c>
      <c r="H522" s="64">
        <f t="shared" si="16"/>
        <v>4.0709599999999995</v>
      </c>
      <c r="I522" s="64">
        <f>(Table8[[#This Row],[Adj Close]]-Table8[[#This Row],[Forecast 3 Period]])</f>
        <v>0.24064000000000085</v>
      </c>
      <c r="J522" s="64">
        <f>Table8[[#This Row],[Erorr ]]^2</f>
        <v>5.7907609600000409E-2</v>
      </c>
      <c r="K522" s="64">
        <f>ABS(Table8[[#This Row],[Erorr ]])</f>
        <v>0.24064000000000085</v>
      </c>
      <c r="L522" s="8">
        <f>Table8[[#This Row],[Abs Erorr ]]/Table8[[#This Row],[Adj Close]]</f>
        <v>5.5812227479358205E-2</v>
      </c>
      <c r="M522" s="68">
        <f t="shared" si="17"/>
        <v>3.9333200000000001</v>
      </c>
      <c r="N522" s="64">
        <f>(Table8[[#This Row],[Adj Close]]-Table8[[#This Row],[Forecast 6 Period ]])</f>
        <v>0.37828000000000017</v>
      </c>
      <c r="O522" s="64">
        <f>Table8[[#This Row],[Erorr 2]]^2</f>
        <v>0.14309575840000013</v>
      </c>
      <c r="P522" s="64">
        <f>ABS(Table8[[#This Row],[Erorr 2]])</f>
        <v>0.37828000000000017</v>
      </c>
      <c r="Q522" s="8">
        <f>Table8[[#This Row],[Abs Erorr 4]]/Table8[[#This Row],[Adj Close]]</f>
        <v>8.7735411448186321E-2</v>
      </c>
    </row>
    <row r="523" spans="6:17" x14ac:dyDescent="0.3">
      <c r="F523" s="108">
        <v>44223</v>
      </c>
      <c r="G523" s="109">
        <v>5.9706999999999999</v>
      </c>
      <c r="H523" s="64">
        <f t="shared" si="16"/>
        <v>4.1994899999999999</v>
      </c>
      <c r="I523" s="64">
        <f>(Table8[[#This Row],[Adj Close]]-Table8[[#This Row],[Forecast 3 Period]])</f>
        <v>1.77121</v>
      </c>
      <c r="J523" s="64">
        <f>Table8[[#This Row],[Erorr ]]^2</f>
        <v>3.1371848641</v>
      </c>
      <c r="K523" s="64">
        <f>ABS(Table8[[#This Row],[Erorr ]])</f>
        <v>1.77121</v>
      </c>
      <c r="L523" s="8">
        <f>Table8[[#This Row],[Abs Erorr ]]/Table8[[#This Row],[Adj Close]]</f>
        <v>0.29665030900899392</v>
      </c>
      <c r="M523" s="68">
        <f t="shared" si="17"/>
        <v>4.0408800000000005</v>
      </c>
      <c r="N523" s="64">
        <f>(Table8[[#This Row],[Adj Close]]-Table8[[#This Row],[Forecast 6 Period ]])</f>
        <v>1.9298199999999994</v>
      </c>
      <c r="O523" s="64">
        <f>Table8[[#This Row],[Erorr 2]]^2</f>
        <v>3.7242052323999979</v>
      </c>
      <c r="P523" s="64">
        <f>ABS(Table8[[#This Row],[Erorr 2]])</f>
        <v>1.9298199999999994</v>
      </c>
      <c r="Q523" s="8">
        <f>Table8[[#This Row],[Abs Erorr 4]]/Table8[[#This Row],[Adj Close]]</f>
        <v>0.32321503341316754</v>
      </c>
    </row>
    <row r="524" spans="6:17" x14ac:dyDescent="0.3">
      <c r="F524" s="108">
        <v>44224</v>
      </c>
      <c r="G524" s="109">
        <v>4.2751999999999999</v>
      </c>
      <c r="H524" s="64">
        <f t="shared" si="16"/>
        <v>5.0080599999999995</v>
      </c>
      <c r="I524" s="64">
        <f>(Table8[[#This Row],[Adj Close]]-Table8[[#This Row],[Forecast 3 Period]])</f>
        <v>-0.73285999999999962</v>
      </c>
      <c r="J524" s="64">
        <f>Table8[[#This Row],[Erorr ]]^2</f>
        <v>0.53708377959999942</v>
      </c>
      <c r="K524" s="64">
        <f>ABS(Table8[[#This Row],[Erorr ]])</f>
        <v>0.73285999999999962</v>
      </c>
      <c r="L524" s="8">
        <f>Table8[[#This Row],[Abs Erorr ]]/Table8[[#This Row],[Adj Close]]</f>
        <v>0.17142122005988017</v>
      </c>
      <c r="M524" s="68">
        <f t="shared" si="17"/>
        <v>4.4738800000000003</v>
      </c>
      <c r="N524" s="64">
        <f>(Table8[[#This Row],[Adj Close]]-Table8[[#This Row],[Forecast 6 Period ]])</f>
        <v>-0.19868000000000041</v>
      </c>
      <c r="O524" s="64">
        <f>Table8[[#This Row],[Erorr 2]]^2</f>
        <v>3.9473742400000164E-2</v>
      </c>
      <c r="P524" s="64">
        <f>ABS(Table8[[#This Row],[Erorr 2]])</f>
        <v>0.19868000000000041</v>
      </c>
      <c r="Q524" s="8">
        <f>Table8[[#This Row],[Abs Erorr 4]]/Table8[[#This Row],[Adj Close]]</f>
        <v>4.6472679640718662E-2</v>
      </c>
    </row>
    <row r="525" spans="6:17" x14ac:dyDescent="0.3">
      <c r="F525" s="108">
        <v>44225</v>
      </c>
      <c r="G525" s="109">
        <v>4.1566999999999998</v>
      </c>
      <c r="H525" s="64">
        <f t="shared" si="16"/>
        <v>4.7947699999999998</v>
      </c>
      <c r="I525" s="64">
        <f>(Table8[[#This Row],[Adj Close]]-Table8[[#This Row],[Forecast 3 Period]])</f>
        <v>-0.63806999999999992</v>
      </c>
      <c r="J525" s="64">
        <f>Table8[[#This Row],[Erorr ]]^2</f>
        <v>0.40713332489999987</v>
      </c>
      <c r="K525" s="64">
        <f>ABS(Table8[[#This Row],[Erorr ]])</f>
        <v>0.63806999999999992</v>
      </c>
      <c r="L525" s="8">
        <f>Table8[[#This Row],[Abs Erorr ]]/Table8[[#This Row],[Adj Close]]</f>
        <v>0.15350398152380493</v>
      </c>
      <c r="M525" s="68">
        <f t="shared" si="17"/>
        <v>4.5632200000000003</v>
      </c>
      <c r="N525" s="64">
        <f>(Table8[[#This Row],[Adj Close]]-Table8[[#This Row],[Forecast 6 Period ]])</f>
        <v>-0.40652000000000044</v>
      </c>
      <c r="O525" s="64">
        <f>Table8[[#This Row],[Erorr 2]]^2</f>
        <v>0.16525851040000036</v>
      </c>
      <c r="P525" s="64">
        <f>ABS(Table8[[#This Row],[Erorr 2]])</f>
        <v>0.40652000000000044</v>
      </c>
      <c r="Q525" s="8">
        <f>Table8[[#This Row],[Abs Erorr 4]]/Table8[[#This Row],[Adj Close]]</f>
        <v>9.7798734573098955E-2</v>
      </c>
    </row>
    <row r="526" spans="6:17" x14ac:dyDescent="0.3">
      <c r="F526" s="108">
        <v>44228</v>
      </c>
      <c r="G526" s="109">
        <v>4.4574999999999996</v>
      </c>
      <c r="H526" s="64">
        <f t="shared" si="16"/>
        <v>4.7364499999999996</v>
      </c>
      <c r="I526" s="64">
        <f>(Table8[[#This Row],[Adj Close]]-Table8[[#This Row],[Forecast 3 Period]])</f>
        <v>-0.27895000000000003</v>
      </c>
      <c r="J526" s="64">
        <f>Table8[[#This Row],[Erorr ]]^2</f>
        <v>7.7813102500000023E-2</v>
      </c>
      <c r="K526" s="64">
        <f>ABS(Table8[[#This Row],[Erorr ]])</f>
        <v>0.27895000000000003</v>
      </c>
      <c r="L526" s="8">
        <f>Table8[[#This Row],[Abs Erorr ]]/Table8[[#This Row],[Adj Close]]</f>
        <v>6.2579921480650599E-2</v>
      </c>
      <c r="M526" s="68">
        <f t="shared" si="17"/>
        <v>4.5677900000000005</v>
      </c>
      <c r="N526" s="64">
        <f>(Table8[[#This Row],[Adj Close]]-Table8[[#This Row],[Forecast 6 Period ]])</f>
        <v>-0.11029000000000089</v>
      </c>
      <c r="O526" s="64">
        <f>Table8[[#This Row],[Erorr 2]]^2</f>
        <v>1.2163884100000195E-2</v>
      </c>
      <c r="P526" s="64">
        <f>ABS(Table8[[#This Row],[Erorr 2]])</f>
        <v>0.11029000000000089</v>
      </c>
      <c r="Q526" s="8">
        <f>Table8[[#This Row],[Abs Erorr 4]]/Table8[[#This Row],[Adj Close]]</f>
        <v>2.4742568704430937E-2</v>
      </c>
    </row>
    <row r="527" spans="6:17" x14ac:dyDescent="0.3">
      <c r="F527" s="108">
        <v>44229</v>
      </c>
      <c r="G527" s="109">
        <v>4.1292999999999997</v>
      </c>
      <c r="H527" s="64">
        <f t="shared" si="16"/>
        <v>4.31257</v>
      </c>
      <c r="I527" s="64">
        <f>(Table8[[#This Row],[Adj Close]]-Table8[[#This Row],[Forecast 3 Period]])</f>
        <v>-0.18327000000000027</v>
      </c>
      <c r="J527" s="64">
        <f>Table8[[#This Row],[Erorr ]]^2</f>
        <v>3.3587892900000096E-2</v>
      </c>
      <c r="K527" s="64">
        <f>ABS(Table8[[#This Row],[Erorr ]])</f>
        <v>0.18327000000000027</v>
      </c>
      <c r="L527" s="8">
        <f>Table8[[#This Row],[Abs Erorr ]]/Table8[[#This Row],[Adj Close]]</f>
        <v>4.438282517618005E-2</v>
      </c>
      <c r="M527" s="68">
        <f t="shared" si="17"/>
        <v>4.6452799999999996</v>
      </c>
      <c r="N527" s="64">
        <f>(Table8[[#This Row],[Adj Close]]-Table8[[#This Row],[Forecast 6 Period ]])</f>
        <v>-0.51597999999999988</v>
      </c>
      <c r="O527" s="64">
        <f>Table8[[#This Row],[Erorr 2]]^2</f>
        <v>0.2662353603999999</v>
      </c>
      <c r="P527" s="64">
        <f>ABS(Table8[[#This Row],[Erorr 2]])</f>
        <v>0.51597999999999988</v>
      </c>
      <c r="Q527" s="8">
        <f>Table8[[#This Row],[Abs Erorr 4]]/Table8[[#This Row],[Adj Close]]</f>
        <v>0.12495580364710723</v>
      </c>
    </row>
    <row r="528" spans="6:17" x14ac:dyDescent="0.3">
      <c r="F528" s="108">
        <v>44230</v>
      </c>
      <c r="G528" s="109">
        <v>4.2843</v>
      </c>
      <c r="H528" s="64">
        <f t="shared" si="16"/>
        <v>4.2359799999999996</v>
      </c>
      <c r="I528" s="64">
        <f>(Table8[[#This Row],[Adj Close]]-Table8[[#This Row],[Forecast 3 Period]])</f>
        <v>4.8320000000000363E-2</v>
      </c>
      <c r="J528" s="64">
        <f>Table8[[#This Row],[Erorr ]]^2</f>
        <v>2.3348224000000351E-3</v>
      </c>
      <c r="K528" s="64">
        <f>ABS(Table8[[#This Row],[Erorr ]])</f>
        <v>4.8320000000000363E-2</v>
      </c>
      <c r="L528" s="8">
        <f>Table8[[#This Row],[Abs Erorr ]]/Table8[[#This Row],[Adj Close]]</f>
        <v>1.1278388534883263E-2</v>
      </c>
      <c r="M528" s="68">
        <f t="shared" si="17"/>
        <v>4.4319699999999997</v>
      </c>
      <c r="N528" s="64">
        <f>(Table8[[#This Row],[Adj Close]]-Table8[[#This Row],[Forecast 6 Period ]])</f>
        <v>-0.14766999999999975</v>
      </c>
      <c r="O528" s="64">
        <f>Table8[[#This Row],[Erorr 2]]^2</f>
        <v>2.1806428899999925E-2</v>
      </c>
      <c r="P528" s="64">
        <f>ABS(Table8[[#This Row],[Erorr 2]])</f>
        <v>0.14766999999999975</v>
      </c>
      <c r="Q528" s="8">
        <f>Table8[[#This Row],[Abs Erorr 4]]/Table8[[#This Row],[Adj Close]]</f>
        <v>3.4467707676866639E-2</v>
      </c>
    </row>
    <row r="529" spans="6:17" x14ac:dyDescent="0.3">
      <c r="F529" s="108">
        <v>44231</v>
      </c>
      <c r="G529" s="109">
        <v>3.9834999999999998</v>
      </c>
      <c r="H529" s="64">
        <f t="shared" si="16"/>
        <v>4.2897600000000002</v>
      </c>
      <c r="I529" s="64">
        <f>(Table8[[#This Row],[Adj Close]]-Table8[[#This Row],[Forecast 3 Period]])</f>
        <v>-0.30626000000000042</v>
      </c>
      <c r="J529" s="64">
        <f>Table8[[#This Row],[Erorr ]]^2</f>
        <v>9.379518760000026E-2</v>
      </c>
      <c r="K529" s="64">
        <f>ABS(Table8[[#This Row],[Erorr ]])</f>
        <v>0.30626000000000042</v>
      </c>
      <c r="L529" s="8">
        <f>Table8[[#This Row],[Abs Erorr ]]/Table8[[#This Row],[Adj Close]]</f>
        <v>7.6882138822643512E-2</v>
      </c>
      <c r="M529" s="68">
        <f t="shared" si="17"/>
        <v>4.4301500000000003</v>
      </c>
      <c r="N529" s="64">
        <f>(Table8[[#This Row],[Adj Close]]-Table8[[#This Row],[Forecast 6 Period ]])</f>
        <v>-0.44665000000000044</v>
      </c>
      <c r="O529" s="64">
        <f>Table8[[#This Row],[Erorr 2]]^2</f>
        <v>0.19949622250000038</v>
      </c>
      <c r="P529" s="64">
        <f>ABS(Table8[[#This Row],[Erorr 2]])</f>
        <v>0.44665000000000044</v>
      </c>
      <c r="Q529" s="8">
        <f>Table8[[#This Row],[Abs Erorr 4]]/Table8[[#This Row],[Adj Close]]</f>
        <v>0.11212501568972021</v>
      </c>
    </row>
    <row r="530" spans="6:17" x14ac:dyDescent="0.3">
      <c r="F530" s="108">
        <v>44232</v>
      </c>
      <c r="G530" s="109">
        <v>3.8466999999999998</v>
      </c>
      <c r="H530" s="64">
        <f t="shared" si="16"/>
        <v>4.1174799999999996</v>
      </c>
      <c r="I530" s="64">
        <f>(Table8[[#This Row],[Adj Close]]-Table8[[#This Row],[Forecast 3 Period]])</f>
        <v>-0.2707799999999998</v>
      </c>
      <c r="J530" s="64">
        <f>Table8[[#This Row],[Erorr ]]^2</f>
        <v>7.3321808399999897E-2</v>
      </c>
      <c r="K530" s="64">
        <f>ABS(Table8[[#This Row],[Erorr ]])</f>
        <v>0.2707799999999998</v>
      </c>
      <c r="L530" s="8">
        <f>Table8[[#This Row],[Abs Erorr ]]/Table8[[#This Row],[Adj Close]]</f>
        <v>7.0392804221800456E-2</v>
      </c>
      <c r="M530" s="68">
        <f t="shared" si="17"/>
        <v>4.2141099999999998</v>
      </c>
      <c r="N530" s="64">
        <f>(Table8[[#This Row],[Adj Close]]-Table8[[#This Row],[Forecast 6 Period ]])</f>
        <v>-0.36741000000000001</v>
      </c>
      <c r="O530" s="64">
        <f>Table8[[#This Row],[Erorr 2]]^2</f>
        <v>0.13499010810000001</v>
      </c>
      <c r="P530" s="64">
        <f>ABS(Table8[[#This Row],[Erorr 2]])</f>
        <v>0.36741000000000001</v>
      </c>
      <c r="Q530" s="8">
        <f>Table8[[#This Row],[Abs Erorr 4]]/Table8[[#This Row],[Adj Close]]</f>
        <v>9.5513037148724889E-2</v>
      </c>
    </row>
    <row r="531" spans="6:17" x14ac:dyDescent="0.3">
      <c r="F531" s="108">
        <v>44235</v>
      </c>
      <c r="G531" s="109">
        <v>3.8832</v>
      </c>
      <c r="H531" s="64">
        <f t="shared" si="16"/>
        <v>4.0190200000000003</v>
      </c>
      <c r="I531" s="64">
        <f>(Table8[[#This Row],[Adj Close]]-Table8[[#This Row],[Forecast 3 Period]])</f>
        <v>-0.13582000000000027</v>
      </c>
      <c r="J531" s="64">
        <f>Table8[[#This Row],[Erorr ]]^2</f>
        <v>1.8447072400000073E-2</v>
      </c>
      <c r="K531" s="64">
        <f>ABS(Table8[[#This Row],[Erorr ]])</f>
        <v>0.13582000000000027</v>
      </c>
      <c r="L531" s="8">
        <f>Table8[[#This Row],[Abs Erorr ]]/Table8[[#This Row],[Adj Close]]</f>
        <v>3.4976308199423226E-2</v>
      </c>
      <c r="M531" s="68">
        <f t="shared" si="17"/>
        <v>4.1101799999999997</v>
      </c>
      <c r="N531" s="64">
        <f>(Table8[[#This Row],[Adj Close]]-Table8[[#This Row],[Forecast 6 Period ]])</f>
        <v>-0.22697999999999974</v>
      </c>
      <c r="O531" s="64">
        <f>Table8[[#This Row],[Erorr 2]]^2</f>
        <v>5.1519920399999884E-2</v>
      </c>
      <c r="P531" s="64">
        <f>ABS(Table8[[#This Row],[Erorr 2]])</f>
        <v>0.22697999999999974</v>
      </c>
      <c r="Q531" s="8">
        <f>Table8[[#This Row],[Abs Erorr 4]]/Table8[[#This Row],[Adj Close]]</f>
        <v>5.8451792336217487E-2</v>
      </c>
    </row>
    <row r="532" spans="6:17" x14ac:dyDescent="0.3">
      <c r="F532" s="108">
        <v>44236</v>
      </c>
      <c r="G532" s="109">
        <v>3.8193999999999999</v>
      </c>
      <c r="H532" s="64">
        <f t="shared" si="16"/>
        <v>3.9023399999999997</v>
      </c>
      <c r="I532" s="64">
        <f>(Table8[[#This Row],[Adj Close]]-Table8[[#This Row],[Forecast 3 Period]])</f>
        <v>-8.2939999999999792E-2</v>
      </c>
      <c r="J532" s="64">
        <f>Table8[[#This Row],[Erorr ]]^2</f>
        <v>6.8790435999999651E-3</v>
      </c>
      <c r="K532" s="64">
        <f>ABS(Table8[[#This Row],[Erorr ]])</f>
        <v>8.2939999999999792E-2</v>
      </c>
      <c r="L532" s="8">
        <f>Table8[[#This Row],[Abs Erorr ]]/Table8[[#This Row],[Adj Close]]</f>
        <v>2.1715452688903961E-2</v>
      </c>
      <c r="M532" s="68">
        <f t="shared" si="17"/>
        <v>4.0582200000000004</v>
      </c>
      <c r="N532" s="64">
        <f>(Table8[[#This Row],[Adj Close]]-Table8[[#This Row],[Forecast 6 Period ]])</f>
        <v>-0.23882000000000048</v>
      </c>
      <c r="O532" s="64">
        <f>Table8[[#This Row],[Erorr 2]]^2</f>
        <v>5.7034992400000227E-2</v>
      </c>
      <c r="P532" s="64">
        <f>ABS(Table8[[#This Row],[Erorr 2]])</f>
        <v>0.23882000000000048</v>
      </c>
      <c r="Q532" s="8">
        <f>Table8[[#This Row],[Abs Erorr 4]]/Table8[[#This Row],[Adj Close]]</f>
        <v>6.2528145782060132E-2</v>
      </c>
    </row>
    <row r="533" spans="6:17" x14ac:dyDescent="0.3">
      <c r="F533" s="108">
        <v>44237</v>
      </c>
      <c r="G533" s="109">
        <v>3.8012000000000001</v>
      </c>
      <c r="H533" s="64">
        <f t="shared" si="16"/>
        <v>3.84673</v>
      </c>
      <c r="I533" s="64">
        <f>(Table8[[#This Row],[Adj Close]]-Table8[[#This Row],[Forecast 3 Period]])</f>
        <v>-4.5529999999999848E-2</v>
      </c>
      <c r="J533" s="64">
        <f>Table8[[#This Row],[Erorr ]]^2</f>
        <v>2.0729808999999863E-3</v>
      </c>
      <c r="K533" s="64">
        <f>ABS(Table8[[#This Row],[Erorr ]])</f>
        <v>4.5529999999999848E-2</v>
      </c>
      <c r="L533" s="8">
        <f>Table8[[#This Row],[Abs Erorr ]]/Table8[[#This Row],[Adj Close]]</f>
        <v>1.1977796485320385E-2</v>
      </c>
      <c r="M533" s="68">
        <f t="shared" si="17"/>
        <v>3.9479199999999999</v>
      </c>
      <c r="N533" s="64">
        <f>(Table8[[#This Row],[Adj Close]]-Table8[[#This Row],[Forecast 6 Period ]])</f>
        <v>-0.14671999999999974</v>
      </c>
      <c r="O533" s="64">
        <f>Table8[[#This Row],[Erorr 2]]^2</f>
        <v>2.1526758399999922E-2</v>
      </c>
      <c r="P533" s="64">
        <f>ABS(Table8[[#This Row],[Erorr 2]])</f>
        <v>0.14671999999999974</v>
      </c>
      <c r="Q533" s="8">
        <f>Table8[[#This Row],[Abs Erorr 4]]/Table8[[#This Row],[Adj Close]]</f>
        <v>3.8598337367147149E-2</v>
      </c>
    </row>
    <row r="534" spans="6:17" x14ac:dyDescent="0.3">
      <c r="F534" s="108">
        <v>44238</v>
      </c>
      <c r="G534" s="109">
        <v>3.7374000000000001</v>
      </c>
      <c r="H534" s="64">
        <f t="shared" si="16"/>
        <v>3.8312599999999994</v>
      </c>
      <c r="I534" s="64">
        <f>(Table8[[#This Row],[Adj Close]]-Table8[[#This Row],[Forecast 3 Period]])</f>
        <v>-9.3859999999999388E-2</v>
      </c>
      <c r="J534" s="64">
        <f>Table8[[#This Row],[Erorr ]]^2</f>
        <v>8.8096995999998855E-3</v>
      </c>
      <c r="K534" s="64">
        <f>ABS(Table8[[#This Row],[Erorr ]])</f>
        <v>9.3859999999999388E-2</v>
      </c>
      <c r="L534" s="8">
        <f>Table8[[#This Row],[Abs Erorr ]]/Table8[[#This Row],[Adj Close]]</f>
        <v>2.5113715417134742E-2</v>
      </c>
      <c r="M534" s="68">
        <f t="shared" si="17"/>
        <v>3.8968799999999999</v>
      </c>
      <c r="N534" s="64">
        <f>(Table8[[#This Row],[Adj Close]]-Table8[[#This Row],[Forecast 6 Period ]])</f>
        <v>-0.15947999999999984</v>
      </c>
      <c r="O534" s="64">
        <f>Table8[[#This Row],[Erorr 2]]^2</f>
        <v>2.5433870399999951E-2</v>
      </c>
      <c r="P534" s="64">
        <f>ABS(Table8[[#This Row],[Erorr 2]])</f>
        <v>0.15947999999999984</v>
      </c>
      <c r="Q534" s="8">
        <f>Table8[[#This Row],[Abs Erorr 4]]/Table8[[#This Row],[Adj Close]]</f>
        <v>4.2671375822764444E-2</v>
      </c>
    </row>
    <row r="535" spans="6:17" x14ac:dyDescent="0.3">
      <c r="F535" s="108">
        <v>44239</v>
      </c>
      <c r="G535" s="109">
        <v>3.8012000000000001</v>
      </c>
      <c r="H535" s="64">
        <f t="shared" si="16"/>
        <v>3.7811399999999997</v>
      </c>
      <c r="I535" s="64">
        <f>(Table8[[#This Row],[Adj Close]]-Table8[[#This Row],[Forecast 3 Period]])</f>
        <v>2.0060000000000411E-2</v>
      </c>
      <c r="J535" s="64">
        <f>Table8[[#This Row],[Erorr ]]^2</f>
        <v>4.0240360000001648E-4</v>
      </c>
      <c r="K535" s="64">
        <f>ABS(Table8[[#This Row],[Erorr ]])</f>
        <v>2.0060000000000411E-2</v>
      </c>
      <c r="L535" s="8">
        <f>Table8[[#This Row],[Abs Erorr ]]/Table8[[#This Row],[Adj Close]]</f>
        <v>5.2772808586763155E-3</v>
      </c>
      <c r="M535" s="68">
        <f t="shared" si="17"/>
        <v>3.8312599999999994</v>
      </c>
      <c r="N535" s="64">
        <f>(Table8[[#This Row],[Adj Close]]-Table8[[#This Row],[Forecast 6 Period ]])</f>
        <v>-3.0059999999999309E-2</v>
      </c>
      <c r="O535" s="64">
        <f>Table8[[#This Row],[Erorr 2]]^2</f>
        <v>9.0360359999995846E-4</v>
      </c>
      <c r="P535" s="64">
        <f>ABS(Table8[[#This Row],[Erorr 2]])</f>
        <v>3.0059999999999309E-2</v>
      </c>
      <c r="Q535" s="8">
        <f>Table8[[#This Row],[Abs Erorr 4]]/Table8[[#This Row],[Adj Close]]</f>
        <v>7.9080290434597779E-3</v>
      </c>
    </row>
    <row r="536" spans="6:17" x14ac:dyDescent="0.3">
      <c r="F536" s="108">
        <v>44243</v>
      </c>
      <c r="G536" s="109">
        <v>3.7646999999999999</v>
      </c>
      <c r="H536" s="64">
        <f t="shared" si="16"/>
        <v>3.7820600000000004</v>
      </c>
      <c r="I536" s="64">
        <f>(Table8[[#This Row],[Adj Close]]-Table8[[#This Row],[Forecast 3 Period]])</f>
        <v>-1.7360000000000486E-2</v>
      </c>
      <c r="J536" s="64">
        <f>Table8[[#This Row],[Erorr ]]^2</f>
        <v>3.0136960000001685E-4</v>
      </c>
      <c r="K536" s="64">
        <f>ABS(Table8[[#This Row],[Erorr ]])</f>
        <v>1.7360000000000486E-2</v>
      </c>
      <c r="L536" s="8">
        <f>Table8[[#This Row],[Abs Erorr ]]/Table8[[#This Row],[Adj Close]]</f>
        <v>4.6112572050895119E-3</v>
      </c>
      <c r="M536" s="68">
        <f t="shared" si="17"/>
        <v>3.8048299999999999</v>
      </c>
      <c r="N536" s="64">
        <f>(Table8[[#This Row],[Adj Close]]-Table8[[#This Row],[Forecast 6 Period ]])</f>
        <v>-4.0129999999999999E-2</v>
      </c>
      <c r="O536" s="64">
        <f>Table8[[#This Row],[Erorr 2]]^2</f>
        <v>1.6104169E-3</v>
      </c>
      <c r="P536" s="64">
        <f>ABS(Table8[[#This Row],[Erorr 2]])</f>
        <v>4.0129999999999999E-2</v>
      </c>
      <c r="Q536" s="8">
        <f>Table8[[#This Row],[Abs Erorr 4]]/Table8[[#This Row],[Adj Close]]</f>
        <v>1.0659547905543602E-2</v>
      </c>
    </row>
    <row r="537" spans="6:17" x14ac:dyDescent="0.3">
      <c r="F537" s="108">
        <v>44244</v>
      </c>
      <c r="G537" s="109">
        <v>3.7465000000000002</v>
      </c>
      <c r="H537" s="64">
        <f t="shared" si="16"/>
        <v>3.7674599999999998</v>
      </c>
      <c r="I537" s="64">
        <f>(Table8[[#This Row],[Adj Close]]-Table8[[#This Row],[Forecast 3 Period]])</f>
        <v>-2.0959999999999646E-2</v>
      </c>
      <c r="J537" s="64">
        <f>Table8[[#This Row],[Erorr ]]^2</f>
        <v>4.3932159999998514E-4</v>
      </c>
      <c r="K537" s="64">
        <f>ABS(Table8[[#This Row],[Erorr ]])</f>
        <v>2.0959999999999646E-2</v>
      </c>
      <c r="L537" s="8">
        <f>Table8[[#This Row],[Abs Erorr ]]/Table8[[#This Row],[Adj Close]]</f>
        <v>5.5945549179233006E-3</v>
      </c>
      <c r="M537" s="68">
        <f t="shared" si="17"/>
        <v>3.7911600000000005</v>
      </c>
      <c r="N537" s="64">
        <f>(Table8[[#This Row],[Adj Close]]-Table8[[#This Row],[Forecast 6 Period ]])</f>
        <v>-4.4660000000000366E-2</v>
      </c>
      <c r="O537" s="64">
        <f>Table8[[#This Row],[Erorr 2]]^2</f>
        <v>1.9945156000000328E-3</v>
      </c>
      <c r="P537" s="64">
        <f>ABS(Table8[[#This Row],[Erorr 2]])</f>
        <v>4.4660000000000366E-2</v>
      </c>
      <c r="Q537" s="8">
        <f>Table8[[#This Row],[Abs Erorr 4]]/Table8[[#This Row],[Adj Close]]</f>
        <v>1.1920459095155576E-2</v>
      </c>
    </row>
    <row r="538" spans="6:17" x14ac:dyDescent="0.3">
      <c r="F538" s="108">
        <v>44245</v>
      </c>
      <c r="G538" s="109">
        <v>3.7555999999999998</v>
      </c>
      <c r="H538" s="64">
        <f t="shared" si="16"/>
        <v>3.76837</v>
      </c>
      <c r="I538" s="64">
        <f>(Table8[[#This Row],[Adj Close]]-Table8[[#This Row],[Forecast 3 Period]])</f>
        <v>-1.277000000000017E-2</v>
      </c>
      <c r="J538" s="64">
        <f>Table8[[#This Row],[Erorr ]]^2</f>
        <v>1.6307290000000435E-4</v>
      </c>
      <c r="K538" s="64">
        <f>ABS(Table8[[#This Row],[Erorr ]])</f>
        <v>1.277000000000017E-2</v>
      </c>
      <c r="L538" s="8">
        <f>Table8[[#This Row],[Abs Erorr ]]/Table8[[#This Row],[Adj Close]]</f>
        <v>3.4002556182767523E-3</v>
      </c>
      <c r="M538" s="68">
        <f t="shared" si="17"/>
        <v>3.7720200000000004</v>
      </c>
      <c r="N538" s="64">
        <f>(Table8[[#This Row],[Adj Close]]-Table8[[#This Row],[Forecast 6 Period ]])</f>
        <v>-1.6420000000000545E-2</v>
      </c>
      <c r="O538" s="64">
        <f>Table8[[#This Row],[Erorr 2]]^2</f>
        <v>2.6961640000001789E-4</v>
      </c>
      <c r="P538" s="64">
        <f>ABS(Table8[[#This Row],[Erorr 2]])</f>
        <v>1.6420000000000545E-2</v>
      </c>
      <c r="Q538" s="8">
        <f>Table8[[#This Row],[Abs Erorr 4]]/Table8[[#This Row],[Adj Close]]</f>
        <v>4.3721376078391062E-3</v>
      </c>
    </row>
    <row r="539" spans="6:17" x14ac:dyDescent="0.3">
      <c r="F539" s="108">
        <v>44246</v>
      </c>
      <c r="G539" s="109">
        <v>3.71</v>
      </c>
      <c r="H539" s="64">
        <f t="shared" si="16"/>
        <v>3.7556000000000003</v>
      </c>
      <c r="I539" s="64">
        <f>(Table8[[#This Row],[Adj Close]]-Table8[[#This Row],[Forecast 3 Period]])</f>
        <v>-4.5600000000000307E-2</v>
      </c>
      <c r="J539" s="64">
        <f>Table8[[#This Row],[Erorr ]]^2</f>
        <v>2.0793600000000279E-3</v>
      </c>
      <c r="K539" s="64">
        <f>ABS(Table8[[#This Row],[Erorr ]])</f>
        <v>4.5600000000000307E-2</v>
      </c>
      <c r="L539" s="8">
        <f>Table8[[#This Row],[Abs Erorr ]]/Table8[[#This Row],[Adj Close]]</f>
        <v>1.2291105121293883E-2</v>
      </c>
      <c r="M539" s="68">
        <f t="shared" si="17"/>
        <v>3.7674600000000007</v>
      </c>
      <c r="N539" s="64">
        <f>(Table8[[#This Row],[Adj Close]]-Table8[[#This Row],[Forecast 6 Period ]])</f>
        <v>-5.7460000000000733E-2</v>
      </c>
      <c r="O539" s="64">
        <f>Table8[[#This Row],[Erorr 2]]^2</f>
        <v>3.3016516000000844E-3</v>
      </c>
      <c r="P539" s="64">
        <f>ABS(Table8[[#This Row],[Erorr 2]])</f>
        <v>5.7460000000000733E-2</v>
      </c>
      <c r="Q539" s="8">
        <f>Table8[[#This Row],[Abs Erorr 4]]/Table8[[#This Row],[Adj Close]]</f>
        <v>1.548787061994629E-2</v>
      </c>
    </row>
    <row r="540" spans="6:17" x14ac:dyDescent="0.3">
      <c r="F540" s="108">
        <v>44249</v>
      </c>
      <c r="G540" s="109">
        <v>3.6097000000000001</v>
      </c>
      <c r="H540" s="64">
        <f t="shared" si="16"/>
        <v>3.7346300000000001</v>
      </c>
      <c r="I540" s="64">
        <f>(Table8[[#This Row],[Adj Close]]-Table8[[#This Row],[Forecast 3 Period]])</f>
        <v>-0.12492999999999999</v>
      </c>
      <c r="J540" s="64">
        <f>Table8[[#This Row],[Erorr ]]^2</f>
        <v>1.5607504899999996E-2</v>
      </c>
      <c r="K540" s="64">
        <f>ABS(Table8[[#This Row],[Erorr ]])</f>
        <v>0.12492999999999999</v>
      </c>
      <c r="L540" s="8">
        <f>Table8[[#This Row],[Abs Erorr ]]/Table8[[#This Row],[Adj Close]]</f>
        <v>3.4609524337202532E-2</v>
      </c>
      <c r="M540" s="68">
        <f t="shared" si="17"/>
        <v>3.7492200000000007</v>
      </c>
      <c r="N540" s="64">
        <f>(Table8[[#This Row],[Adj Close]]-Table8[[#This Row],[Forecast 6 Period ]])</f>
        <v>-0.13952000000000053</v>
      </c>
      <c r="O540" s="64">
        <f>Table8[[#This Row],[Erorr 2]]^2</f>
        <v>1.9465830400000148E-2</v>
      </c>
      <c r="P540" s="64">
        <f>ABS(Table8[[#This Row],[Erorr 2]])</f>
        <v>0.13952000000000053</v>
      </c>
      <c r="Q540" s="8">
        <f>Table8[[#This Row],[Abs Erorr 4]]/Table8[[#This Row],[Adj Close]]</f>
        <v>3.865141147463793E-2</v>
      </c>
    </row>
    <row r="541" spans="6:17" x14ac:dyDescent="0.3">
      <c r="F541" s="108">
        <v>44250</v>
      </c>
      <c r="G541" s="109">
        <v>3.6006</v>
      </c>
      <c r="H541" s="64">
        <f t="shared" si="16"/>
        <v>3.6835599999999999</v>
      </c>
      <c r="I541" s="64">
        <f>(Table8[[#This Row],[Adj Close]]-Table8[[#This Row],[Forecast 3 Period]])</f>
        <v>-8.2959999999999923E-2</v>
      </c>
      <c r="J541" s="64">
        <f>Table8[[#This Row],[Erorr ]]^2</f>
        <v>6.8823615999999872E-3</v>
      </c>
      <c r="K541" s="64">
        <f>ABS(Table8[[#This Row],[Erorr ]])</f>
        <v>8.2959999999999923E-2</v>
      </c>
      <c r="L541" s="8">
        <f>Table8[[#This Row],[Abs Erorr ]]/Table8[[#This Row],[Adj Close]]</f>
        <v>2.3040604343720468E-2</v>
      </c>
      <c r="M541" s="68">
        <f t="shared" si="17"/>
        <v>3.7209500000000002</v>
      </c>
      <c r="N541" s="64">
        <f>(Table8[[#This Row],[Adj Close]]-Table8[[#This Row],[Forecast 6 Period ]])</f>
        <v>-0.12035000000000018</v>
      </c>
      <c r="O541" s="64">
        <f>Table8[[#This Row],[Erorr 2]]^2</f>
        <v>1.4484122500000043E-2</v>
      </c>
      <c r="P541" s="64">
        <f>ABS(Table8[[#This Row],[Erorr 2]])</f>
        <v>0.12035000000000018</v>
      </c>
      <c r="Q541" s="8">
        <f>Table8[[#This Row],[Abs Erorr 4]]/Table8[[#This Row],[Adj Close]]</f>
        <v>3.3424984724768146E-2</v>
      </c>
    </row>
    <row r="542" spans="6:17" x14ac:dyDescent="0.3">
      <c r="F542" s="108">
        <v>44251</v>
      </c>
      <c r="G542" s="109">
        <v>3.6827000000000001</v>
      </c>
      <c r="H542" s="64">
        <f t="shared" si="16"/>
        <v>3.6361500000000002</v>
      </c>
      <c r="I542" s="64">
        <f>(Table8[[#This Row],[Adj Close]]-Table8[[#This Row],[Forecast 3 Period]])</f>
        <v>4.6549999999999869E-2</v>
      </c>
      <c r="J542" s="64">
        <f>Table8[[#This Row],[Erorr ]]^2</f>
        <v>2.1669024999999877E-3</v>
      </c>
      <c r="K542" s="64">
        <f>ABS(Table8[[#This Row],[Erorr ]])</f>
        <v>4.6549999999999869E-2</v>
      </c>
      <c r="L542" s="8">
        <f>Table8[[#This Row],[Abs Erorr ]]/Table8[[#This Row],[Adj Close]]</f>
        <v>1.2640182474814639E-2</v>
      </c>
      <c r="M542" s="68">
        <f t="shared" si="17"/>
        <v>3.6862999999999997</v>
      </c>
      <c r="N542" s="64">
        <f>(Table8[[#This Row],[Adj Close]]-Table8[[#This Row],[Forecast 6 Period ]])</f>
        <v>-3.5999999999996035E-3</v>
      </c>
      <c r="O542" s="64">
        <f>Table8[[#This Row],[Erorr 2]]^2</f>
        <v>1.2959999999997145E-5</v>
      </c>
      <c r="P542" s="64">
        <f>ABS(Table8[[#This Row],[Erorr 2]])</f>
        <v>3.5999999999996035E-3</v>
      </c>
      <c r="Q542" s="8">
        <f>Table8[[#This Row],[Abs Erorr 4]]/Table8[[#This Row],[Adj Close]]</f>
        <v>9.7754365003926568E-4</v>
      </c>
    </row>
    <row r="543" spans="6:17" x14ac:dyDescent="0.3">
      <c r="F543" s="108">
        <v>44252</v>
      </c>
      <c r="G543" s="109">
        <v>3.6918000000000002</v>
      </c>
      <c r="H543" s="64">
        <f t="shared" si="16"/>
        <v>3.6361699999999999</v>
      </c>
      <c r="I543" s="64">
        <f>(Table8[[#This Row],[Adj Close]]-Table8[[#This Row],[Forecast 3 Period]])</f>
        <v>5.563000000000029E-2</v>
      </c>
      <c r="J543" s="64">
        <f>Table8[[#This Row],[Erorr ]]^2</f>
        <v>3.0946969000000325E-3</v>
      </c>
      <c r="K543" s="64">
        <f>ABS(Table8[[#This Row],[Erorr ]])</f>
        <v>5.563000000000029E-2</v>
      </c>
      <c r="L543" s="8">
        <f>Table8[[#This Row],[Abs Erorr ]]/Table8[[#This Row],[Adj Close]]</f>
        <v>1.5068530256243644E-2</v>
      </c>
      <c r="M543" s="68">
        <f t="shared" si="17"/>
        <v>3.6708100000000004</v>
      </c>
      <c r="N543" s="64">
        <f>(Table8[[#This Row],[Adj Close]]-Table8[[#This Row],[Forecast 6 Period ]])</f>
        <v>2.0989999999999842E-2</v>
      </c>
      <c r="O543" s="64">
        <f>Table8[[#This Row],[Erorr 2]]^2</f>
        <v>4.4058009999999335E-4</v>
      </c>
      <c r="P543" s="64">
        <f>ABS(Table8[[#This Row],[Erorr 2]])</f>
        <v>2.0989999999999842E-2</v>
      </c>
      <c r="Q543" s="8">
        <f>Table8[[#This Row],[Abs Erorr 4]]/Table8[[#This Row],[Adj Close]]</f>
        <v>5.6855734330136633E-3</v>
      </c>
    </row>
    <row r="544" spans="6:17" x14ac:dyDescent="0.3">
      <c r="F544" s="108">
        <v>44253</v>
      </c>
      <c r="G544" s="109">
        <v>3.5733000000000001</v>
      </c>
      <c r="H544" s="64">
        <f t="shared" si="16"/>
        <v>3.6617100000000002</v>
      </c>
      <c r="I544" s="64">
        <f>(Table8[[#This Row],[Adj Close]]-Table8[[#This Row],[Forecast 3 Period]])</f>
        <v>-8.84100000000001E-2</v>
      </c>
      <c r="J544" s="64">
        <f>Table8[[#This Row],[Erorr ]]^2</f>
        <v>7.8163281000000178E-3</v>
      </c>
      <c r="K544" s="64">
        <f>ABS(Table8[[#This Row],[Erorr ]])</f>
        <v>8.84100000000001E-2</v>
      </c>
      <c r="L544" s="8">
        <f>Table8[[#This Row],[Abs Erorr ]]/Table8[[#This Row],[Adj Close]]</f>
        <v>2.4741835278314191E-2</v>
      </c>
      <c r="M544" s="68">
        <f t="shared" si="17"/>
        <v>3.6635200000000006</v>
      </c>
      <c r="N544" s="64">
        <f>(Table8[[#This Row],[Adj Close]]-Table8[[#This Row],[Forecast 6 Period ]])</f>
        <v>-9.0220000000000411E-2</v>
      </c>
      <c r="O544" s="64">
        <f>Table8[[#This Row],[Erorr 2]]^2</f>
        <v>8.1396484000000741E-3</v>
      </c>
      <c r="P544" s="64">
        <f>ABS(Table8[[#This Row],[Erorr 2]])</f>
        <v>9.0220000000000411E-2</v>
      </c>
      <c r="Q544" s="8">
        <f>Table8[[#This Row],[Abs Erorr 4]]/Table8[[#This Row],[Adj Close]]</f>
        <v>2.5248369854196515E-2</v>
      </c>
    </row>
    <row r="545" spans="6:17" x14ac:dyDescent="0.3">
      <c r="F545" s="108">
        <v>44256</v>
      </c>
      <c r="G545" s="109">
        <v>3.6827000000000001</v>
      </c>
      <c r="H545" s="64">
        <f t="shared" si="16"/>
        <v>3.64167</v>
      </c>
      <c r="I545" s="64">
        <f>(Table8[[#This Row],[Adj Close]]-Table8[[#This Row],[Forecast 3 Period]])</f>
        <v>4.1030000000000122E-2</v>
      </c>
      <c r="J545" s="64">
        <f>Table8[[#This Row],[Erorr ]]^2</f>
        <v>1.68346090000001E-3</v>
      </c>
      <c r="K545" s="64">
        <f>ABS(Table8[[#This Row],[Erorr ]])</f>
        <v>4.1030000000000122E-2</v>
      </c>
      <c r="L545" s="8">
        <f>Table8[[#This Row],[Abs Erorr ]]/Table8[[#This Row],[Adj Close]]</f>
        <v>1.1141282211421001E-2</v>
      </c>
      <c r="M545" s="68">
        <f t="shared" si="17"/>
        <v>3.6416500000000003</v>
      </c>
      <c r="N545" s="64">
        <f>(Table8[[#This Row],[Adj Close]]-Table8[[#This Row],[Forecast 6 Period ]])</f>
        <v>4.1049999999999809E-2</v>
      </c>
      <c r="O545" s="64">
        <f>Table8[[#This Row],[Erorr 2]]^2</f>
        <v>1.6851024999999843E-3</v>
      </c>
      <c r="P545" s="64">
        <f>ABS(Table8[[#This Row],[Erorr 2]])</f>
        <v>4.1049999999999809E-2</v>
      </c>
      <c r="Q545" s="8">
        <f>Table8[[#This Row],[Abs Erorr 4]]/Table8[[#This Row],[Adj Close]]</f>
        <v>1.1146713009476691E-2</v>
      </c>
    </row>
    <row r="546" spans="6:17" x14ac:dyDescent="0.3">
      <c r="F546" s="108">
        <v>44257</v>
      </c>
      <c r="G546" s="109">
        <v>3.6827000000000001</v>
      </c>
      <c r="H546" s="64">
        <f t="shared" si="16"/>
        <v>3.6526100000000001</v>
      </c>
      <c r="I546" s="64">
        <f>(Table8[[#This Row],[Adj Close]]-Table8[[#This Row],[Forecast 3 Period]])</f>
        <v>3.008999999999995E-2</v>
      </c>
      <c r="J546" s="64">
        <f>Table8[[#This Row],[Erorr ]]^2</f>
        <v>9.0540809999999701E-4</v>
      </c>
      <c r="K546" s="64">
        <f>ABS(Table8[[#This Row],[Erorr ]])</f>
        <v>3.008999999999995E-2</v>
      </c>
      <c r="L546" s="8">
        <f>Table8[[#This Row],[Abs Erorr ]]/Table8[[#This Row],[Adj Close]]</f>
        <v>8.1706356749124149E-3</v>
      </c>
      <c r="M546" s="68">
        <f t="shared" si="17"/>
        <v>3.6471300000000006</v>
      </c>
      <c r="N546" s="64">
        <f>(Table8[[#This Row],[Adj Close]]-Table8[[#This Row],[Forecast 6 Period ]])</f>
        <v>3.5569999999999435E-2</v>
      </c>
      <c r="O546" s="64">
        <f>Table8[[#This Row],[Erorr 2]]^2</f>
        <v>1.2652248999999599E-3</v>
      </c>
      <c r="P546" s="64">
        <f>ABS(Table8[[#This Row],[Erorr 2]])</f>
        <v>3.5569999999999435E-2</v>
      </c>
      <c r="Q546" s="8">
        <f>Table8[[#This Row],[Abs Erorr 4]]/Table8[[#This Row],[Adj Close]]</f>
        <v>9.6586743421944316E-3</v>
      </c>
    </row>
    <row r="547" spans="6:17" x14ac:dyDescent="0.3">
      <c r="F547" s="108">
        <v>44258</v>
      </c>
      <c r="G547" s="109">
        <v>3.6280000000000001</v>
      </c>
      <c r="H547" s="64">
        <f t="shared" si="16"/>
        <v>3.64988</v>
      </c>
      <c r="I547" s="64">
        <f>(Table8[[#This Row],[Adj Close]]-Table8[[#This Row],[Forecast 3 Period]])</f>
        <v>-2.18799999999999E-2</v>
      </c>
      <c r="J547" s="64">
        <f>Table8[[#This Row],[Erorr ]]^2</f>
        <v>4.7873439999999561E-4</v>
      </c>
      <c r="K547" s="64">
        <f>ABS(Table8[[#This Row],[Erorr ]])</f>
        <v>2.18799999999999E-2</v>
      </c>
      <c r="L547" s="8">
        <f>Table8[[#This Row],[Abs Erorr ]]/Table8[[#This Row],[Adj Close]]</f>
        <v>6.0308710033075792E-3</v>
      </c>
      <c r="M547" s="68">
        <f t="shared" si="17"/>
        <v>3.6544300000000005</v>
      </c>
      <c r="N547" s="64">
        <f>(Table8[[#This Row],[Adj Close]]-Table8[[#This Row],[Forecast 6 Period ]])</f>
        <v>-2.6430000000000398E-2</v>
      </c>
      <c r="O547" s="64">
        <f>Table8[[#This Row],[Erorr 2]]^2</f>
        <v>6.9854490000002107E-4</v>
      </c>
      <c r="P547" s="64">
        <f>ABS(Table8[[#This Row],[Erorr 2]])</f>
        <v>2.6430000000000398E-2</v>
      </c>
      <c r="Q547" s="8">
        <f>Table8[[#This Row],[Abs Erorr 4]]/Table8[[#This Row],[Adj Close]]</f>
        <v>7.2850055126792712E-3</v>
      </c>
    </row>
    <row r="548" spans="6:17" x14ac:dyDescent="0.3">
      <c r="F548" s="108">
        <v>44259</v>
      </c>
      <c r="G548" s="109">
        <v>3.4821</v>
      </c>
      <c r="H548" s="64">
        <f t="shared" si="16"/>
        <v>3.6608200000000002</v>
      </c>
      <c r="I548" s="64">
        <f>(Table8[[#This Row],[Adj Close]]-Table8[[#This Row],[Forecast 3 Period]])</f>
        <v>-0.17872000000000021</v>
      </c>
      <c r="J548" s="64">
        <f>Table8[[#This Row],[Erorr ]]^2</f>
        <v>3.1940838400000074E-2</v>
      </c>
      <c r="K548" s="64">
        <f>ABS(Table8[[#This Row],[Erorr ]])</f>
        <v>0.17872000000000021</v>
      </c>
      <c r="L548" s="8">
        <f>Table8[[#This Row],[Abs Erorr ]]/Table8[[#This Row],[Adj Close]]</f>
        <v>5.1325349645329033E-2</v>
      </c>
      <c r="M548" s="68">
        <f t="shared" si="17"/>
        <v>3.6507900000000006</v>
      </c>
      <c r="N548" s="64">
        <f>(Table8[[#This Row],[Adj Close]]-Table8[[#This Row],[Forecast 6 Period ]])</f>
        <v>-0.16869000000000067</v>
      </c>
      <c r="O548" s="64">
        <f>Table8[[#This Row],[Erorr 2]]^2</f>
        <v>2.8456316100000226E-2</v>
      </c>
      <c r="P548" s="64">
        <f>ABS(Table8[[#This Row],[Erorr 2]])</f>
        <v>0.16869000000000067</v>
      </c>
      <c r="Q548" s="8">
        <f>Table8[[#This Row],[Abs Erorr 4]]/Table8[[#This Row],[Adj Close]]</f>
        <v>4.8444903937279418E-2</v>
      </c>
    </row>
    <row r="549" spans="6:17" x14ac:dyDescent="0.3">
      <c r="F549" s="108">
        <v>44260</v>
      </c>
      <c r="G549" s="109">
        <v>3.5367999999999999</v>
      </c>
      <c r="H549" s="64">
        <f t="shared" si="16"/>
        <v>3.5860500000000002</v>
      </c>
      <c r="I549" s="64">
        <f>(Table8[[#This Row],[Adj Close]]-Table8[[#This Row],[Forecast 3 Period]])</f>
        <v>-4.9250000000000238E-2</v>
      </c>
      <c r="J549" s="64">
        <f>Table8[[#This Row],[Erorr ]]^2</f>
        <v>2.4255625000000236E-3</v>
      </c>
      <c r="K549" s="64">
        <f>ABS(Table8[[#This Row],[Erorr ]])</f>
        <v>4.9250000000000238E-2</v>
      </c>
      <c r="L549" s="8">
        <f>Table8[[#This Row],[Abs Erorr ]]/Table8[[#This Row],[Adj Close]]</f>
        <v>1.392501696448774E-2</v>
      </c>
      <c r="M549" s="68">
        <f t="shared" si="17"/>
        <v>3.6216100000000004</v>
      </c>
      <c r="N549" s="64">
        <f>(Table8[[#This Row],[Adj Close]]-Table8[[#This Row],[Forecast 6 Period ]])</f>
        <v>-8.4810000000000496E-2</v>
      </c>
      <c r="O549" s="64">
        <f>Table8[[#This Row],[Erorr 2]]^2</f>
        <v>7.1927361000000845E-3</v>
      </c>
      <c r="P549" s="64">
        <f>ABS(Table8[[#This Row],[Erorr 2]])</f>
        <v>8.4810000000000496E-2</v>
      </c>
      <c r="Q549" s="8">
        <f>Table8[[#This Row],[Abs Erorr 4]]/Table8[[#This Row],[Adj Close]]</f>
        <v>2.3979303325039725E-2</v>
      </c>
    </row>
    <row r="550" spans="6:17" x14ac:dyDescent="0.3">
      <c r="F550" s="108">
        <v>44263</v>
      </c>
      <c r="G550" s="109">
        <v>3.5276999999999998</v>
      </c>
      <c r="H550" s="64">
        <f t="shared" si="16"/>
        <v>3.5477499999999997</v>
      </c>
      <c r="I550" s="64">
        <f>(Table8[[#This Row],[Adj Close]]-Table8[[#This Row],[Forecast 3 Period]])</f>
        <v>-2.0049999999999901E-2</v>
      </c>
      <c r="J550" s="64">
        <f>Table8[[#This Row],[Erorr ]]^2</f>
        <v>4.0200249999999604E-4</v>
      </c>
      <c r="K550" s="64">
        <f>ABS(Table8[[#This Row],[Erorr ]])</f>
        <v>2.0049999999999901E-2</v>
      </c>
      <c r="L550" s="8">
        <f>Table8[[#This Row],[Abs Erorr ]]/Table8[[#This Row],[Adj Close]]</f>
        <v>5.6835898744224001E-3</v>
      </c>
      <c r="M550" s="68">
        <f t="shared" si="17"/>
        <v>3.5915200000000005</v>
      </c>
      <c r="N550" s="64">
        <f>(Table8[[#This Row],[Adj Close]]-Table8[[#This Row],[Forecast 6 Period ]])</f>
        <v>-6.3820000000000654E-2</v>
      </c>
      <c r="O550" s="64">
        <f>Table8[[#This Row],[Erorr 2]]^2</f>
        <v>4.0729924000000835E-3</v>
      </c>
      <c r="P550" s="64">
        <f>ABS(Table8[[#This Row],[Erorr 2]])</f>
        <v>6.3820000000000654E-2</v>
      </c>
      <c r="Q550" s="8">
        <f>Table8[[#This Row],[Abs Erorr 4]]/Table8[[#This Row],[Adj Close]]</f>
        <v>1.8091107520480952E-2</v>
      </c>
    </row>
    <row r="551" spans="6:17" x14ac:dyDescent="0.3">
      <c r="F551" s="108">
        <v>44264</v>
      </c>
      <c r="G551" s="109">
        <v>3.6097000000000001</v>
      </c>
      <c r="H551" s="64">
        <f t="shared" si="16"/>
        <v>3.51675</v>
      </c>
      <c r="I551" s="64">
        <f>(Table8[[#This Row],[Adj Close]]-Table8[[#This Row],[Forecast 3 Period]])</f>
        <v>9.2950000000000088E-2</v>
      </c>
      <c r="J551" s="64">
        <f>Table8[[#This Row],[Erorr ]]^2</f>
        <v>8.6397025000000162E-3</v>
      </c>
      <c r="K551" s="64">
        <f>ABS(Table8[[#This Row],[Erorr ]])</f>
        <v>9.2950000000000088E-2</v>
      </c>
      <c r="L551" s="8">
        <f>Table8[[#This Row],[Abs Erorr ]]/Table8[[#This Row],[Adj Close]]</f>
        <v>2.5750062332049777E-2</v>
      </c>
      <c r="M551" s="68">
        <f t="shared" si="17"/>
        <v>3.5714600000000001</v>
      </c>
      <c r="N551" s="64">
        <f>(Table8[[#This Row],[Adj Close]]-Table8[[#This Row],[Forecast 6 Period ]])</f>
        <v>3.8240000000000052E-2</v>
      </c>
      <c r="O551" s="64">
        <f>Table8[[#This Row],[Erorr 2]]^2</f>
        <v>1.4622976000000039E-3</v>
      </c>
      <c r="P551" s="64">
        <f>ABS(Table8[[#This Row],[Erorr 2]])</f>
        <v>3.8240000000000052E-2</v>
      </c>
      <c r="Q551" s="8">
        <f>Table8[[#This Row],[Abs Erorr 4]]/Table8[[#This Row],[Adj Close]]</f>
        <v>1.0593678144998214E-2</v>
      </c>
    </row>
    <row r="552" spans="6:17" x14ac:dyDescent="0.3">
      <c r="F552" s="108">
        <v>44265</v>
      </c>
      <c r="G552" s="109">
        <v>3.6097000000000001</v>
      </c>
      <c r="H552" s="64">
        <f t="shared" si="16"/>
        <v>3.5632299999999999</v>
      </c>
      <c r="I552" s="64">
        <f>(Table8[[#This Row],[Adj Close]]-Table8[[#This Row],[Forecast 3 Period]])</f>
        <v>4.6470000000000233E-2</v>
      </c>
      <c r="J552" s="64">
        <f>Table8[[#This Row],[Erorr ]]^2</f>
        <v>2.1594609000000218E-3</v>
      </c>
      <c r="K552" s="64">
        <f>ABS(Table8[[#This Row],[Erorr ]])</f>
        <v>4.6470000000000233E-2</v>
      </c>
      <c r="L552" s="8">
        <f>Table8[[#This Row],[Abs Erorr ]]/Table8[[#This Row],[Adj Close]]</f>
        <v>1.2873646009363722E-2</v>
      </c>
      <c r="M552" s="68">
        <f t="shared" si="17"/>
        <v>3.5623300000000002</v>
      </c>
      <c r="N552" s="64">
        <f>(Table8[[#This Row],[Adj Close]]-Table8[[#This Row],[Forecast 6 Period ]])</f>
        <v>4.7369999999999912E-2</v>
      </c>
      <c r="O552" s="64">
        <f>Table8[[#This Row],[Erorr 2]]^2</f>
        <v>2.2439168999999915E-3</v>
      </c>
      <c r="P552" s="64">
        <f>ABS(Table8[[#This Row],[Erorr 2]])</f>
        <v>4.7369999999999912E-2</v>
      </c>
      <c r="Q552" s="8">
        <f>Table8[[#This Row],[Abs Erorr 4]]/Table8[[#This Row],[Adj Close]]</f>
        <v>1.3122974208382944E-2</v>
      </c>
    </row>
    <row r="553" spans="6:17" x14ac:dyDescent="0.3">
      <c r="F553" s="108">
        <v>44266</v>
      </c>
      <c r="G553" s="109">
        <v>3.7374000000000001</v>
      </c>
      <c r="H553" s="64">
        <f t="shared" si="16"/>
        <v>3.5850999999999997</v>
      </c>
      <c r="I553" s="64">
        <f>(Table8[[#This Row],[Adj Close]]-Table8[[#This Row],[Forecast 3 Period]])</f>
        <v>0.15230000000000032</v>
      </c>
      <c r="J553" s="64">
        <f>Table8[[#This Row],[Erorr ]]^2</f>
        <v>2.3195290000000097E-2</v>
      </c>
      <c r="K553" s="64">
        <f>ABS(Table8[[#This Row],[Erorr ]])</f>
        <v>0.15230000000000032</v>
      </c>
      <c r="L553" s="8">
        <f>Table8[[#This Row],[Abs Erorr ]]/Table8[[#This Row],[Adj Close]]</f>
        <v>4.0750254187403093E-2</v>
      </c>
      <c r="M553" s="68">
        <f t="shared" si="17"/>
        <v>3.56779</v>
      </c>
      <c r="N553" s="64">
        <f>(Table8[[#This Row],[Adj Close]]-Table8[[#This Row],[Forecast 6 Period ]])</f>
        <v>0.16961000000000004</v>
      </c>
      <c r="O553" s="64">
        <f>Table8[[#This Row],[Erorr 2]]^2</f>
        <v>2.8767552100000014E-2</v>
      </c>
      <c r="P553" s="64">
        <f>ABS(Table8[[#This Row],[Erorr 2]])</f>
        <v>0.16961000000000004</v>
      </c>
      <c r="Q553" s="8">
        <f>Table8[[#This Row],[Abs Erorr 4]]/Table8[[#This Row],[Adj Close]]</f>
        <v>4.538181623588592E-2</v>
      </c>
    </row>
    <row r="554" spans="6:17" x14ac:dyDescent="0.3">
      <c r="F554" s="108">
        <v>44267</v>
      </c>
      <c r="G554" s="109">
        <v>3.8466999999999998</v>
      </c>
      <c r="H554" s="64">
        <f t="shared" si="16"/>
        <v>3.6607799999999999</v>
      </c>
      <c r="I554" s="64">
        <f>(Table8[[#This Row],[Adj Close]]-Table8[[#This Row],[Forecast 3 Period]])</f>
        <v>0.18591999999999986</v>
      </c>
      <c r="J554" s="64">
        <f>Table8[[#This Row],[Erorr ]]^2</f>
        <v>3.4566246399999952E-2</v>
      </c>
      <c r="K554" s="64">
        <f>ABS(Table8[[#This Row],[Erorr ]])</f>
        <v>0.18591999999999986</v>
      </c>
      <c r="L554" s="8">
        <f>Table8[[#This Row],[Abs Erorr ]]/Table8[[#This Row],[Adj Close]]</f>
        <v>4.8332336808173205E-2</v>
      </c>
      <c r="M554" s="68">
        <f t="shared" si="17"/>
        <v>3.5987900000000002</v>
      </c>
      <c r="N554" s="64">
        <f>(Table8[[#This Row],[Adj Close]]-Table8[[#This Row],[Forecast 6 Period ]])</f>
        <v>0.24790999999999963</v>
      </c>
      <c r="O554" s="64">
        <f>Table8[[#This Row],[Erorr 2]]^2</f>
        <v>6.1459368099999814E-2</v>
      </c>
      <c r="P554" s="64">
        <f>ABS(Table8[[#This Row],[Erorr 2]])</f>
        <v>0.24790999999999963</v>
      </c>
      <c r="Q554" s="8">
        <f>Table8[[#This Row],[Abs Erorr 4]]/Table8[[#This Row],[Adj Close]]</f>
        <v>6.4447448462318258E-2</v>
      </c>
    </row>
    <row r="555" spans="6:17" x14ac:dyDescent="0.3">
      <c r="F555" s="108">
        <v>44270</v>
      </c>
      <c r="G555" s="109">
        <v>3.9197000000000002</v>
      </c>
      <c r="H555" s="64">
        <f t="shared" si="16"/>
        <v>3.74281</v>
      </c>
      <c r="I555" s="64">
        <f>(Table8[[#This Row],[Adj Close]]-Table8[[#This Row],[Forecast 3 Period]])</f>
        <v>0.17689000000000021</v>
      </c>
      <c r="J555" s="64">
        <f>Table8[[#This Row],[Erorr ]]^2</f>
        <v>3.1290072100000073E-2</v>
      </c>
      <c r="K555" s="64">
        <f>ABS(Table8[[#This Row],[Erorr ]])</f>
        <v>0.17689000000000021</v>
      </c>
      <c r="L555" s="8">
        <f>Table8[[#This Row],[Abs Erorr ]]/Table8[[#This Row],[Adj Close]]</f>
        <v>4.5128453708192004E-2</v>
      </c>
      <c r="M555" s="68">
        <f t="shared" si="17"/>
        <v>3.6671500000000004</v>
      </c>
      <c r="N555" s="64">
        <f>(Table8[[#This Row],[Adj Close]]-Table8[[#This Row],[Forecast 6 Period ]])</f>
        <v>0.25254999999999983</v>
      </c>
      <c r="O555" s="64">
        <f>Table8[[#This Row],[Erorr 2]]^2</f>
        <v>6.378150249999992E-2</v>
      </c>
      <c r="P555" s="64">
        <f>ABS(Table8[[#This Row],[Erorr 2]])</f>
        <v>0.25254999999999983</v>
      </c>
      <c r="Q555" s="8">
        <f>Table8[[#This Row],[Abs Erorr 4]]/Table8[[#This Row],[Adj Close]]</f>
        <v>6.4430951348317431E-2</v>
      </c>
    </row>
    <row r="556" spans="6:17" x14ac:dyDescent="0.3">
      <c r="F556" s="108">
        <v>44271</v>
      </c>
      <c r="G556" s="109">
        <v>3.8650000000000002</v>
      </c>
      <c r="H556" s="64">
        <f t="shared" si="16"/>
        <v>3.8431100000000002</v>
      </c>
      <c r="I556" s="64">
        <f>(Table8[[#This Row],[Adj Close]]-Table8[[#This Row],[Forecast 3 Period]])</f>
        <v>2.1889999999999965E-2</v>
      </c>
      <c r="J556" s="64">
        <f>Table8[[#This Row],[Erorr ]]^2</f>
        <v>4.7917209999999845E-4</v>
      </c>
      <c r="K556" s="64">
        <f>ABS(Table8[[#This Row],[Erorr ]])</f>
        <v>2.1889999999999965E-2</v>
      </c>
      <c r="L556" s="8">
        <f>Table8[[#This Row],[Abs Erorr ]]/Table8[[#This Row],[Adj Close]]</f>
        <v>5.6636481241914526E-3</v>
      </c>
      <c r="M556" s="68">
        <f t="shared" si="17"/>
        <v>3.73644</v>
      </c>
      <c r="N556" s="64">
        <f>(Table8[[#This Row],[Adj Close]]-Table8[[#This Row],[Forecast 6 Period ]])</f>
        <v>0.12856000000000023</v>
      </c>
      <c r="O556" s="64">
        <f>Table8[[#This Row],[Erorr 2]]^2</f>
        <v>1.652767360000006E-2</v>
      </c>
      <c r="P556" s="64">
        <f>ABS(Table8[[#This Row],[Erorr 2]])</f>
        <v>0.12856000000000023</v>
      </c>
      <c r="Q556" s="8">
        <f>Table8[[#This Row],[Abs Erorr 4]]/Table8[[#This Row],[Adj Close]]</f>
        <v>3.3262613195342877E-2</v>
      </c>
    </row>
    <row r="557" spans="6:17" x14ac:dyDescent="0.3">
      <c r="F557" s="108">
        <v>44272</v>
      </c>
      <c r="G557" s="109">
        <v>3.9014000000000002</v>
      </c>
      <c r="H557" s="64">
        <f t="shared" si="16"/>
        <v>3.8759200000000003</v>
      </c>
      <c r="I557" s="64">
        <f>(Table8[[#This Row],[Adj Close]]-Table8[[#This Row],[Forecast 3 Period]])</f>
        <v>2.5479999999999947E-2</v>
      </c>
      <c r="J557" s="64">
        <f>Table8[[#This Row],[Erorr ]]^2</f>
        <v>6.4923039999999731E-4</v>
      </c>
      <c r="K557" s="64">
        <f>ABS(Table8[[#This Row],[Erorr ]])</f>
        <v>2.5479999999999947E-2</v>
      </c>
      <c r="L557" s="8">
        <f>Table8[[#This Row],[Abs Erorr ]]/Table8[[#This Row],[Adj Close]]</f>
        <v>6.5309888757881648E-3</v>
      </c>
      <c r="M557" s="68">
        <f t="shared" si="17"/>
        <v>3.7957000000000001</v>
      </c>
      <c r="N557" s="64">
        <f>(Table8[[#This Row],[Adj Close]]-Table8[[#This Row],[Forecast 6 Period ]])</f>
        <v>0.10570000000000013</v>
      </c>
      <c r="O557" s="64">
        <f>Table8[[#This Row],[Erorr 2]]^2</f>
        <v>1.1172490000000026E-2</v>
      </c>
      <c r="P557" s="64">
        <f>ABS(Table8[[#This Row],[Erorr 2]])</f>
        <v>0.10570000000000013</v>
      </c>
      <c r="Q557" s="8">
        <f>Table8[[#This Row],[Abs Erorr 4]]/Table8[[#This Row],[Adj Close]]</f>
        <v>2.70928384682422E-2</v>
      </c>
    </row>
    <row r="558" spans="6:17" x14ac:dyDescent="0.3">
      <c r="F558" s="108">
        <v>44273</v>
      </c>
      <c r="G558" s="109">
        <v>3.5642</v>
      </c>
      <c r="H558" s="64">
        <f t="shared" si="16"/>
        <v>3.8959700000000002</v>
      </c>
      <c r="I558" s="64">
        <f>(Table8[[#This Row],[Adj Close]]-Table8[[#This Row],[Forecast 3 Period]])</f>
        <v>-0.33177000000000012</v>
      </c>
      <c r="J558" s="64">
        <f>Table8[[#This Row],[Erorr ]]^2</f>
        <v>0.11007133290000008</v>
      </c>
      <c r="K558" s="64">
        <f>ABS(Table8[[#This Row],[Erorr ]])</f>
        <v>0.33177000000000012</v>
      </c>
      <c r="L558" s="8">
        <f>Table8[[#This Row],[Abs Erorr ]]/Table8[[#This Row],[Adj Close]]</f>
        <v>9.3084002020088694E-2</v>
      </c>
      <c r="M558" s="68">
        <f t="shared" si="17"/>
        <v>3.8412700000000006</v>
      </c>
      <c r="N558" s="64">
        <f>(Table8[[#This Row],[Adj Close]]-Table8[[#This Row],[Forecast 6 Period ]])</f>
        <v>-0.27707000000000059</v>
      </c>
      <c r="O558" s="64">
        <f>Table8[[#This Row],[Erorr 2]]^2</f>
        <v>7.676778490000033E-2</v>
      </c>
      <c r="P558" s="64">
        <f>ABS(Table8[[#This Row],[Erorr 2]])</f>
        <v>0.27707000000000059</v>
      </c>
      <c r="Q558" s="8">
        <f>Table8[[#This Row],[Abs Erorr 4]]/Table8[[#This Row],[Adj Close]]</f>
        <v>7.7736939565681104E-2</v>
      </c>
    </row>
    <row r="559" spans="6:17" x14ac:dyDescent="0.3">
      <c r="F559" s="108">
        <v>44274</v>
      </c>
      <c r="G559" s="109">
        <v>3.6644000000000001</v>
      </c>
      <c r="H559" s="64">
        <f t="shared" si="16"/>
        <v>3.7555999999999998</v>
      </c>
      <c r="I559" s="64">
        <f>(Table8[[#This Row],[Adj Close]]-Table8[[#This Row],[Forecast 3 Period]])</f>
        <v>-9.1199999999999726E-2</v>
      </c>
      <c r="J559" s="64">
        <f>Table8[[#This Row],[Erorr ]]^2</f>
        <v>8.3174399999999503E-3</v>
      </c>
      <c r="K559" s="64">
        <f>ABS(Table8[[#This Row],[Erorr ]])</f>
        <v>9.1199999999999726E-2</v>
      </c>
      <c r="L559" s="8">
        <f>Table8[[#This Row],[Abs Erorr ]]/Table8[[#This Row],[Adj Close]]</f>
        <v>2.4888112651457187E-2</v>
      </c>
      <c r="M559" s="68">
        <f t="shared" si="17"/>
        <v>3.8084700000000002</v>
      </c>
      <c r="N559" s="64">
        <f>(Table8[[#This Row],[Adj Close]]-Table8[[#This Row],[Forecast 6 Period ]])</f>
        <v>-0.14407000000000014</v>
      </c>
      <c r="O559" s="64">
        <f>Table8[[#This Row],[Erorr 2]]^2</f>
        <v>2.075616490000004E-2</v>
      </c>
      <c r="P559" s="64">
        <f>ABS(Table8[[#This Row],[Erorr 2]])</f>
        <v>0.14407000000000014</v>
      </c>
      <c r="Q559" s="8">
        <f>Table8[[#This Row],[Abs Erorr 4]]/Table8[[#This Row],[Adj Close]]</f>
        <v>3.9316122694029072E-2</v>
      </c>
    </row>
    <row r="560" spans="6:17" x14ac:dyDescent="0.3">
      <c r="F560" s="108">
        <v>44277</v>
      </c>
      <c r="G560" s="109">
        <v>3.7008999999999999</v>
      </c>
      <c r="H560" s="64">
        <f t="shared" si="16"/>
        <v>3.7054400000000003</v>
      </c>
      <c r="I560" s="64">
        <f>(Table8[[#This Row],[Adj Close]]-Table8[[#This Row],[Forecast 3 Period]])</f>
        <v>-4.5400000000004326E-3</v>
      </c>
      <c r="J560" s="64">
        <f>Table8[[#This Row],[Erorr ]]^2</f>
        <v>2.0611600000003928E-5</v>
      </c>
      <c r="K560" s="64">
        <f>ABS(Table8[[#This Row],[Erorr ]])</f>
        <v>4.5400000000004326E-3</v>
      </c>
      <c r="L560" s="8">
        <f>Table8[[#This Row],[Abs Erorr ]]/Table8[[#This Row],[Adj Close]]</f>
        <v>1.2267286335757336E-3</v>
      </c>
      <c r="M560" s="68">
        <f t="shared" si="17"/>
        <v>3.7756400000000001</v>
      </c>
      <c r="N560" s="64">
        <f>(Table8[[#This Row],[Adj Close]]-Table8[[#This Row],[Forecast 6 Period ]])</f>
        <v>-7.4740000000000251E-2</v>
      </c>
      <c r="O560" s="64">
        <f>Table8[[#This Row],[Erorr 2]]^2</f>
        <v>5.5860676000000376E-3</v>
      </c>
      <c r="P560" s="64">
        <f>ABS(Table8[[#This Row],[Erorr 2]])</f>
        <v>7.4740000000000251E-2</v>
      </c>
      <c r="Q560" s="8">
        <f>Table8[[#This Row],[Abs Erorr 4]]/Table8[[#This Row],[Adj Close]]</f>
        <v>2.019508768137487E-2</v>
      </c>
    </row>
    <row r="561" spans="6:17" x14ac:dyDescent="0.3">
      <c r="F561" s="108">
        <v>44278</v>
      </c>
      <c r="G561" s="109">
        <v>3.6280000000000001</v>
      </c>
      <c r="H561" s="64">
        <f t="shared" si="16"/>
        <v>3.6489400000000001</v>
      </c>
      <c r="I561" s="64">
        <f>(Table8[[#This Row],[Adj Close]]-Table8[[#This Row],[Forecast 3 Period]])</f>
        <v>-2.0939999999999959E-2</v>
      </c>
      <c r="J561" s="64">
        <f>Table8[[#This Row],[Erorr ]]^2</f>
        <v>4.3848359999999829E-4</v>
      </c>
      <c r="K561" s="64">
        <f>ABS(Table8[[#This Row],[Erorr ]])</f>
        <v>2.0939999999999959E-2</v>
      </c>
      <c r="L561" s="8">
        <f>Table8[[#This Row],[Abs Erorr ]]/Table8[[#This Row],[Adj Close]]</f>
        <v>5.7717750826901757E-3</v>
      </c>
      <c r="M561" s="68">
        <f t="shared" si="17"/>
        <v>3.7446500000000005</v>
      </c>
      <c r="N561" s="64">
        <f>(Table8[[#This Row],[Adj Close]]-Table8[[#This Row],[Forecast 6 Period ]])</f>
        <v>-0.11665000000000036</v>
      </c>
      <c r="O561" s="64">
        <f>Table8[[#This Row],[Erorr 2]]^2</f>
        <v>1.3607222500000085E-2</v>
      </c>
      <c r="P561" s="64">
        <f>ABS(Table8[[#This Row],[Erorr 2]])</f>
        <v>0.11665000000000036</v>
      </c>
      <c r="Q561" s="8">
        <f>Table8[[#This Row],[Abs Erorr 4]]/Table8[[#This Row],[Adj Close]]</f>
        <v>3.2152701212789514E-2</v>
      </c>
    </row>
    <row r="562" spans="6:17" x14ac:dyDescent="0.3">
      <c r="F562" s="108">
        <v>44279</v>
      </c>
      <c r="G562" s="109">
        <v>3.5733000000000001</v>
      </c>
      <c r="H562" s="64">
        <f t="shared" si="16"/>
        <v>3.66079</v>
      </c>
      <c r="I562" s="64">
        <f>(Table8[[#This Row],[Adj Close]]-Table8[[#This Row],[Forecast 3 Period]])</f>
        <v>-8.7489999999999846E-2</v>
      </c>
      <c r="J562" s="64">
        <f>Table8[[#This Row],[Erorr ]]^2</f>
        <v>7.6545000999999734E-3</v>
      </c>
      <c r="K562" s="64">
        <f>ABS(Table8[[#This Row],[Erorr ]])</f>
        <v>8.7489999999999846E-2</v>
      </c>
      <c r="L562" s="8">
        <f>Table8[[#This Row],[Abs Erorr ]]/Table8[[#This Row],[Adj Close]]</f>
        <v>2.4484370190020387E-2</v>
      </c>
      <c r="M562" s="68">
        <f t="shared" si="17"/>
        <v>3.6881400000000006</v>
      </c>
      <c r="N562" s="64">
        <f>(Table8[[#This Row],[Adj Close]]-Table8[[#This Row],[Forecast 6 Period ]])</f>
        <v>-0.1148400000000005</v>
      </c>
      <c r="O562" s="64">
        <f>Table8[[#This Row],[Erorr 2]]^2</f>
        <v>1.3188225600000113E-2</v>
      </c>
      <c r="P562" s="64">
        <f>ABS(Table8[[#This Row],[Erorr 2]])</f>
        <v>0.1148400000000005</v>
      </c>
      <c r="Q562" s="8">
        <f>Table8[[#This Row],[Abs Erorr 4]]/Table8[[#This Row],[Adj Close]]</f>
        <v>3.2138359499622335E-2</v>
      </c>
    </row>
    <row r="563" spans="6:17" x14ac:dyDescent="0.3">
      <c r="F563" s="108">
        <v>44280</v>
      </c>
      <c r="G563" s="109">
        <v>3.6189</v>
      </c>
      <c r="H563" s="64">
        <f t="shared" si="16"/>
        <v>3.62799</v>
      </c>
      <c r="I563" s="64">
        <f>(Table8[[#This Row],[Adj Close]]-Table8[[#This Row],[Forecast 3 Period]])</f>
        <v>-9.0900000000000425E-3</v>
      </c>
      <c r="J563" s="64">
        <f>Table8[[#This Row],[Erorr ]]^2</f>
        <v>8.2628100000000775E-5</v>
      </c>
      <c r="K563" s="64">
        <f>ABS(Table8[[#This Row],[Erorr ]])</f>
        <v>9.0900000000000425E-3</v>
      </c>
      <c r="L563" s="8">
        <f>Table8[[#This Row],[Abs Erorr ]]/Table8[[#This Row],[Adj Close]]</f>
        <v>2.5118129818453238E-3</v>
      </c>
      <c r="M563" s="68">
        <f t="shared" si="17"/>
        <v>3.6598800000000002</v>
      </c>
      <c r="N563" s="64">
        <f>(Table8[[#This Row],[Adj Close]]-Table8[[#This Row],[Forecast 6 Period ]])</f>
        <v>-4.0980000000000238E-2</v>
      </c>
      <c r="O563" s="64">
        <f>Table8[[#This Row],[Erorr 2]]^2</f>
        <v>1.6793604000000196E-3</v>
      </c>
      <c r="P563" s="64">
        <f>ABS(Table8[[#This Row],[Erorr 2]])</f>
        <v>4.0980000000000238E-2</v>
      </c>
      <c r="Q563" s="8">
        <f>Table8[[#This Row],[Abs Erorr 4]]/Table8[[#This Row],[Adj Close]]</f>
        <v>1.1323882947857149E-2</v>
      </c>
    </row>
    <row r="564" spans="6:17" x14ac:dyDescent="0.3">
      <c r="F564" s="108">
        <v>44281</v>
      </c>
      <c r="G564" s="109">
        <v>3.7008999999999999</v>
      </c>
      <c r="H564" s="64">
        <f t="shared" si="16"/>
        <v>3.6079500000000002</v>
      </c>
      <c r="I564" s="64">
        <f>(Table8[[#This Row],[Adj Close]]-Table8[[#This Row],[Forecast 3 Period]])</f>
        <v>9.2949999999999644E-2</v>
      </c>
      <c r="J564" s="64">
        <f>Table8[[#This Row],[Erorr ]]^2</f>
        <v>8.6397024999999347E-3</v>
      </c>
      <c r="K564" s="64">
        <f>ABS(Table8[[#This Row],[Erorr ]])</f>
        <v>9.2949999999999644E-2</v>
      </c>
      <c r="L564" s="8">
        <f>Table8[[#This Row],[Abs Erorr ]]/Table8[[#This Row],[Adj Close]]</f>
        <v>2.5115512442919194E-2</v>
      </c>
      <c r="M564" s="68">
        <f t="shared" si="17"/>
        <v>3.6270799999999999</v>
      </c>
      <c r="N564" s="64">
        <f>(Table8[[#This Row],[Adj Close]]-Table8[[#This Row],[Forecast 6 Period ]])</f>
        <v>7.3819999999999997E-2</v>
      </c>
      <c r="O564" s="64">
        <f>Table8[[#This Row],[Erorr 2]]^2</f>
        <v>5.4493923999999992E-3</v>
      </c>
      <c r="P564" s="64">
        <f>ABS(Table8[[#This Row],[Erorr 2]])</f>
        <v>7.3819999999999997E-2</v>
      </c>
      <c r="Q564" s="8">
        <f>Table8[[#This Row],[Abs Erorr 4]]/Table8[[#This Row],[Adj Close]]</f>
        <v>1.9946499500121593E-2</v>
      </c>
    </row>
    <row r="565" spans="6:17" x14ac:dyDescent="0.3">
      <c r="F565" s="108">
        <v>44284</v>
      </c>
      <c r="G565" s="109">
        <v>3.6644000000000001</v>
      </c>
      <c r="H565" s="64">
        <f t="shared" si="16"/>
        <v>3.63802</v>
      </c>
      <c r="I565" s="64">
        <f>(Table8[[#This Row],[Adj Close]]-Table8[[#This Row],[Forecast 3 Period]])</f>
        <v>2.638000000000007E-2</v>
      </c>
      <c r="J565" s="64">
        <f>Table8[[#This Row],[Erorr ]]^2</f>
        <v>6.9590440000000372E-4</v>
      </c>
      <c r="K565" s="64">
        <f>ABS(Table8[[#This Row],[Erorr ]])</f>
        <v>2.638000000000007E-2</v>
      </c>
      <c r="L565" s="8">
        <f>Table8[[#This Row],[Abs Erorr ]]/Table8[[#This Row],[Adj Close]]</f>
        <v>7.198995742822855E-3</v>
      </c>
      <c r="M565" s="68">
        <f t="shared" si="17"/>
        <v>3.6407500000000006</v>
      </c>
      <c r="N565" s="64">
        <f>(Table8[[#This Row],[Adj Close]]-Table8[[#This Row],[Forecast 6 Period ]])</f>
        <v>2.3649999999999505E-2</v>
      </c>
      <c r="O565" s="64">
        <f>Table8[[#This Row],[Erorr 2]]^2</f>
        <v>5.5932249999997654E-4</v>
      </c>
      <c r="P565" s="64">
        <f>ABS(Table8[[#This Row],[Erorr 2]])</f>
        <v>2.3649999999999505E-2</v>
      </c>
      <c r="Q565" s="8">
        <f>Table8[[#This Row],[Abs Erorr 4]]/Table8[[#This Row],[Adj Close]]</f>
        <v>6.4539897391113158E-3</v>
      </c>
    </row>
    <row r="566" spans="6:17" x14ac:dyDescent="0.3">
      <c r="F566" s="108">
        <v>44285</v>
      </c>
      <c r="G566" s="109">
        <v>3.6371000000000002</v>
      </c>
      <c r="H566" s="64">
        <f t="shared" si="16"/>
        <v>3.6617000000000002</v>
      </c>
      <c r="I566" s="64">
        <f>(Table8[[#This Row],[Adj Close]]-Table8[[#This Row],[Forecast 3 Period]])</f>
        <v>-2.4599999999999955E-2</v>
      </c>
      <c r="J566" s="64">
        <f>Table8[[#This Row],[Erorr ]]^2</f>
        <v>6.0515999999999782E-4</v>
      </c>
      <c r="K566" s="64">
        <f>ABS(Table8[[#This Row],[Erorr ]])</f>
        <v>2.4599999999999955E-2</v>
      </c>
      <c r="L566" s="8">
        <f>Table8[[#This Row],[Abs Erorr ]]/Table8[[#This Row],[Adj Close]]</f>
        <v>6.7636303648511047E-3</v>
      </c>
      <c r="M566" s="68">
        <f t="shared" si="17"/>
        <v>3.6443900000000005</v>
      </c>
      <c r="N566" s="64">
        <f>(Table8[[#This Row],[Adj Close]]-Table8[[#This Row],[Forecast 6 Period ]])</f>
        <v>-7.2900000000002407E-3</v>
      </c>
      <c r="O566" s="64">
        <f>Table8[[#This Row],[Erorr 2]]^2</f>
        <v>5.3144100000003508E-5</v>
      </c>
      <c r="P566" s="64">
        <f>ABS(Table8[[#This Row],[Erorr 2]])</f>
        <v>7.2900000000002407E-3</v>
      </c>
      <c r="Q566" s="8">
        <f>Table8[[#This Row],[Abs Erorr 4]]/Table8[[#This Row],[Adj Close]]</f>
        <v>2.0043441203157022E-3</v>
      </c>
    </row>
    <row r="567" spans="6:17" x14ac:dyDescent="0.3">
      <c r="F567" s="108">
        <v>44286</v>
      </c>
      <c r="G567" s="109">
        <v>3.6097000000000001</v>
      </c>
      <c r="H567" s="64">
        <f t="shared" si="16"/>
        <v>3.6644300000000003</v>
      </c>
      <c r="I567" s="64">
        <f>(Table8[[#This Row],[Adj Close]]-Table8[[#This Row],[Forecast 3 Period]])</f>
        <v>-5.4730000000000167E-2</v>
      </c>
      <c r="J567" s="64">
        <f>Table8[[#This Row],[Erorr ]]^2</f>
        <v>2.9953729000000181E-3</v>
      </c>
      <c r="K567" s="64">
        <f>ABS(Table8[[#This Row],[Erorr ]])</f>
        <v>5.4730000000000167E-2</v>
      </c>
      <c r="L567" s="8">
        <f>Table8[[#This Row],[Abs Erorr ]]/Table8[[#This Row],[Adj Close]]</f>
        <v>1.5161924813696475E-2</v>
      </c>
      <c r="M567" s="68">
        <f t="shared" si="17"/>
        <v>3.6443900000000005</v>
      </c>
      <c r="N567" s="64">
        <f>(Table8[[#This Row],[Adj Close]]-Table8[[#This Row],[Forecast 6 Period ]])</f>
        <v>-3.4690000000000332E-2</v>
      </c>
      <c r="O567" s="64">
        <f>Table8[[#This Row],[Erorr 2]]^2</f>
        <v>1.203396100000023E-3</v>
      </c>
      <c r="P567" s="64">
        <f>ABS(Table8[[#This Row],[Erorr 2]])</f>
        <v>3.4690000000000332E-2</v>
      </c>
      <c r="Q567" s="8">
        <f>Table8[[#This Row],[Abs Erorr 4]]/Table8[[#This Row],[Adj Close]]</f>
        <v>9.610216915533239E-3</v>
      </c>
    </row>
    <row r="568" spans="6:17" x14ac:dyDescent="0.3">
      <c r="F568" s="108">
        <v>44287</v>
      </c>
      <c r="G568" s="109">
        <v>3.6461999999999999</v>
      </c>
      <c r="H568" s="64">
        <f t="shared" si="16"/>
        <v>3.6343299999999998</v>
      </c>
      <c r="I568" s="64">
        <f>(Table8[[#This Row],[Adj Close]]-Table8[[#This Row],[Forecast 3 Period]])</f>
        <v>1.1870000000000047E-2</v>
      </c>
      <c r="J568" s="64">
        <f>Table8[[#This Row],[Erorr ]]^2</f>
        <v>1.4089690000000112E-4</v>
      </c>
      <c r="K568" s="64">
        <f>ABS(Table8[[#This Row],[Erorr ]])</f>
        <v>1.1870000000000047E-2</v>
      </c>
      <c r="L568" s="8">
        <f>Table8[[#This Row],[Abs Erorr ]]/Table8[[#This Row],[Adj Close]]</f>
        <v>3.2554440239153221E-3</v>
      </c>
      <c r="M568" s="68">
        <f t="shared" si="17"/>
        <v>3.6416400000000007</v>
      </c>
      <c r="N568" s="64">
        <f>(Table8[[#This Row],[Adj Close]]-Table8[[#This Row],[Forecast 6 Period ]])</f>
        <v>4.5599999999992313E-3</v>
      </c>
      <c r="O568" s="64">
        <f>Table8[[#This Row],[Erorr 2]]^2</f>
        <v>2.079359999999299E-5</v>
      </c>
      <c r="P568" s="64">
        <f>ABS(Table8[[#This Row],[Erorr 2]])</f>
        <v>4.5599999999992313E-3</v>
      </c>
      <c r="Q568" s="8">
        <f>Table8[[#This Row],[Abs Erorr 4]]/Table8[[#This Row],[Adj Close]]</f>
        <v>1.2506170807962348E-3</v>
      </c>
    </row>
    <row r="569" spans="6:17" x14ac:dyDescent="0.3">
      <c r="F569" s="108">
        <v>44291</v>
      </c>
      <c r="G569" s="109">
        <v>3.6918000000000002</v>
      </c>
      <c r="H569" s="64">
        <f t="shared" si="16"/>
        <v>3.6325199999999995</v>
      </c>
      <c r="I569" s="64">
        <f>(Table8[[#This Row],[Adj Close]]-Table8[[#This Row],[Forecast 3 Period]])</f>
        <v>5.9280000000000665E-2</v>
      </c>
      <c r="J569" s="64">
        <f>Table8[[#This Row],[Erorr ]]^2</f>
        <v>3.5141184000000787E-3</v>
      </c>
      <c r="K569" s="64">
        <f>ABS(Table8[[#This Row],[Erorr ]])</f>
        <v>5.9280000000000665E-2</v>
      </c>
      <c r="L569" s="8">
        <f>Table8[[#This Row],[Abs Erorr ]]/Table8[[#This Row],[Adj Close]]</f>
        <v>1.6057207866081766E-2</v>
      </c>
      <c r="M569" s="68">
        <f t="shared" si="17"/>
        <v>3.6434600000000001</v>
      </c>
      <c r="N569" s="64">
        <f>(Table8[[#This Row],[Adj Close]]-Table8[[#This Row],[Forecast 6 Period ]])</f>
        <v>4.834000000000005E-2</v>
      </c>
      <c r="O569" s="64">
        <f>Table8[[#This Row],[Erorr 2]]^2</f>
        <v>2.3367556000000048E-3</v>
      </c>
      <c r="P569" s="64">
        <f>ABS(Table8[[#This Row],[Erorr 2]])</f>
        <v>4.834000000000005E-2</v>
      </c>
      <c r="Q569" s="8">
        <f>Table8[[#This Row],[Abs Erorr 4]]/Table8[[#This Row],[Adj Close]]</f>
        <v>1.3093883742347918E-2</v>
      </c>
    </row>
    <row r="570" spans="6:17" x14ac:dyDescent="0.3">
      <c r="F570" s="108">
        <v>44292</v>
      </c>
      <c r="G570" s="109">
        <v>3.6461999999999999</v>
      </c>
      <c r="H570" s="64">
        <f t="shared" si="16"/>
        <v>3.6534900000000001</v>
      </c>
      <c r="I570" s="64">
        <f>(Table8[[#This Row],[Adj Close]]-Table8[[#This Row],[Forecast 3 Period]])</f>
        <v>-7.2900000000002407E-3</v>
      </c>
      <c r="J570" s="64">
        <f>Table8[[#This Row],[Erorr ]]^2</f>
        <v>5.3144100000003508E-5</v>
      </c>
      <c r="K570" s="64">
        <f>ABS(Table8[[#This Row],[Erorr ]])</f>
        <v>7.2900000000002407E-3</v>
      </c>
      <c r="L570" s="8">
        <f>Table8[[#This Row],[Abs Erorr ]]/Table8[[#This Row],[Adj Close]]</f>
        <v>1.9993417804838576E-3</v>
      </c>
      <c r="M570" s="68">
        <f t="shared" si="17"/>
        <v>3.6534899999999997</v>
      </c>
      <c r="N570" s="64">
        <f>(Table8[[#This Row],[Adj Close]]-Table8[[#This Row],[Forecast 6 Period ]])</f>
        <v>-7.2899999999997966E-3</v>
      </c>
      <c r="O570" s="64">
        <f>Table8[[#This Row],[Erorr 2]]^2</f>
        <v>5.3144099999997037E-5</v>
      </c>
      <c r="P570" s="64">
        <f>ABS(Table8[[#This Row],[Erorr 2]])</f>
        <v>7.2899999999997966E-3</v>
      </c>
      <c r="Q570" s="8">
        <f>Table8[[#This Row],[Abs Erorr 4]]/Table8[[#This Row],[Adj Close]]</f>
        <v>1.9993417804837358E-3</v>
      </c>
    </row>
    <row r="571" spans="6:17" x14ac:dyDescent="0.3">
      <c r="F571" s="108">
        <v>44293</v>
      </c>
      <c r="G571" s="109">
        <v>3.6918000000000002</v>
      </c>
      <c r="H571" s="64">
        <f t="shared" si="16"/>
        <v>3.6598799999999998</v>
      </c>
      <c r="I571" s="64">
        <f>(Table8[[#This Row],[Adj Close]]-Table8[[#This Row],[Forecast 3 Period]])</f>
        <v>3.1920000000000393E-2</v>
      </c>
      <c r="J571" s="64">
        <f>Table8[[#This Row],[Erorr ]]^2</f>
        <v>1.018886400000025E-3</v>
      </c>
      <c r="K571" s="64">
        <f>ABS(Table8[[#This Row],[Erorr ]])</f>
        <v>3.1920000000000393E-2</v>
      </c>
      <c r="L571" s="8">
        <f>Table8[[#This Row],[Abs Erorr ]]/Table8[[#This Row],[Adj Close]]</f>
        <v>8.6461888509671136E-3</v>
      </c>
      <c r="M571" s="68">
        <f t="shared" si="17"/>
        <v>3.64893</v>
      </c>
      <c r="N571" s="64">
        <f>(Table8[[#This Row],[Adj Close]]-Table8[[#This Row],[Forecast 6 Period ]])</f>
        <v>4.2870000000000186E-2</v>
      </c>
      <c r="O571" s="64">
        <f>Table8[[#This Row],[Erorr 2]]^2</f>
        <v>1.8378369000000159E-3</v>
      </c>
      <c r="P571" s="64">
        <f>ABS(Table8[[#This Row],[Erorr 2]])</f>
        <v>4.2870000000000186E-2</v>
      </c>
      <c r="Q571" s="8">
        <f>Table8[[#This Row],[Abs Erorr 4]]/Table8[[#This Row],[Adj Close]]</f>
        <v>1.1612221680481117E-2</v>
      </c>
    </row>
    <row r="572" spans="6:17" x14ac:dyDescent="0.3">
      <c r="F572" s="108">
        <v>44294</v>
      </c>
      <c r="G572" s="109">
        <v>3.7008999999999999</v>
      </c>
      <c r="H572" s="64">
        <f t="shared" si="16"/>
        <v>3.6781199999999998</v>
      </c>
      <c r="I572" s="64">
        <f>(Table8[[#This Row],[Adj Close]]-Table8[[#This Row],[Forecast 3 Period]])</f>
        <v>2.2780000000000022E-2</v>
      </c>
      <c r="J572" s="64">
        <f>Table8[[#This Row],[Erorr ]]^2</f>
        <v>5.1892840000000099E-4</v>
      </c>
      <c r="K572" s="64">
        <f>ABS(Table8[[#This Row],[Erorr ]])</f>
        <v>2.2780000000000022E-2</v>
      </c>
      <c r="L572" s="8">
        <f>Table8[[#This Row],[Abs Erorr ]]/Table8[[#This Row],[Adj Close]]</f>
        <v>6.1552595314653255E-3</v>
      </c>
      <c r="M572" s="68">
        <f t="shared" si="17"/>
        <v>3.6598800000000002</v>
      </c>
      <c r="N572" s="64">
        <f>(Table8[[#This Row],[Adj Close]]-Table8[[#This Row],[Forecast 6 Period ]])</f>
        <v>4.1019999999999612E-2</v>
      </c>
      <c r="O572" s="64">
        <f>Table8[[#This Row],[Erorr 2]]^2</f>
        <v>1.6826403999999683E-3</v>
      </c>
      <c r="P572" s="64">
        <f>ABS(Table8[[#This Row],[Erorr 2]])</f>
        <v>4.1019999999999612E-2</v>
      </c>
      <c r="Q572" s="8">
        <f>Table8[[#This Row],[Abs Erorr 4]]/Table8[[#This Row],[Adj Close]]</f>
        <v>1.1083790429354918E-2</v>
      </c>
    </row>
    <row r="573" spans="6:17" x14ac:dyDescent="0.3">
      <c r="F573" s="108">
        <v>44295</v>
      </c>
      <c r="G573" s="109">
        <v>3.7646999999999999</v>
      </c>
      <c r="H573" s="64">
        <f t="shared" si="16"/>
        <v>3.6817600000000001</v>
      </c>
      <c r="I573" s="64">
        <f>(Table8[[#This Row],[Adj Close]]-Table8[[#This Row],[Forecast 3 Period]])</f>
        <v>8.2939999999999792E-2</v>
      </c>
      <c r="J573" s="64">
        <f>Table8[[#This Row],[Erorr ]]^2</f>
        <v>6.8790435999999651E-3</v>
      </c>
      <c r="K573" s="64">
        <f>ABS(Table8[[#This Row],[Erorr ]])</f>
        <v>8.2939999999999792E-2</v>
      </c>
      <c r="L573" s="8">
        <f>Table8[[#This Row],[Abs Erorr ]]/Table8[[#This Row],[Adj Close]]</f>
        <v>2.2030971923393577E-2</v>
      </c>
      <c r="M573" s="68">
        <f t="shared" si="17"/>
        <v>3.6717300000000002</v>
      </c>
      <c r="N573" s="64">
        <f>(Table8[[#This Row],[Adj Close]]-Table8[[#This Row],[Forecast 6 Period ]])</f>
        <v>9.2969999999999775E-2</v>
      </c>
      <c r="O573" s="64">
        <f>Table8[[#This Row],[Erorr 2]]^2</f>
        <v>8.6434208999999589E-3</v>
      </c>
      <c r="P573" s="64">
        <f>ABS(Table8[[#This Row],[Erorr 2]])</f>
        <v>9.2969999999999775E-2</v>
      </c>
      <c r="Q573" s="8">
        <f>Table8[[#This Row],[Abs Erorr 4]]/Table8[[#This Row],[Adj Close]]</f>
        <v>2.4695194836241871E-2</v>
      </c>
    </row>
    <row r="574" spans="6:17" x14ac:dyDescent="0.3">
      <c r="F574" s="108">
        <v>44298</v>
      </c>
      <c r="G574" s="109">
        <v>3.71</v>
      </c>
      <c r="H574" s="64">
        <f t="shared" si="16"/>
        <v>3.7236900000000004</v>
      </c>
      <c r="I574" s="64">
        <f>(Table8[[#This Row],[Adj Close]]-Table8[[#This Row],[Forecast 3 Period]])</f>
        <v>-1.3690000000000424E-2</v>
      </c>
      <c r="J574" s="64">
        <f>Table8[[#This Row],[Erorr ]]^2</f>
        <v>1.8741610000001162E-4</v>
      </c>
      <c r="K574" s="64">
        <f>ABS(Table8[[#This Row],[Erorr ]])</f>
        <v>1.3690000000000424E-2</v>
      </c>
      <c r="L574" s="8">
        <f>Table8[[#This Row],[Abs Erorr ]]/Table8[[#This Row],[Adj Close]]</f>
        <v>3.6900269541780121E-3</v>
      </c>
      <c r="M574" s="68">
        <f t="shared" si="17"/>
        <v>3.6945200000000002</v>
      </c>
      <c r="N574" s="64">
        <f>(Table8[[#This Row],[Adj Close]]-Table8[[#This Row],[Forecast 6 Period ]])</f>
        <v>1.5479999999999716E-2</v>
      </c>
      <c r="O574" s="64">
        <f>Table8[[#This Row],[Erorr 2]]^2</f>
        <v>2.3963039999999123E-4</v>
      </c>
      <c r="P574" s="64">
        <f>ABS(Table8[[#This Row],[Erorr 2]])</f>
        <v>1.5479999999999716E-2</v>
      </c>
      <c r="Q574" s="8">
        <f>Table8[[#This Row],[Abs Erorr 4]]/Table8[[#This Row],[Adj Close]]</f>
        <v>4.1725067385443978E-3</v>
      </c>
    </row>
    <row r="575" spans="6:17" x14ac:dyDescent="0.3">
      <c r="F575" s="108">
        <v>44299</v>
      </c>
      <c r="G575" s="109">
        <v>3.7646999999999999</v>
      </c>
      <c r="H575" s="64">
        <f t="shared" si="16"/>
        <v>3.7236799999999999</v>
      </c>
      <c r="I575" s="64">
        <f>(Table8[[#This Row],[Adj Close]]-Table8[[#This Row],[Forecast 3 Period]])</f>
        <v>4.1020000000000056E-2</v>
      </c>
      <c r="J575" s="64">
        <f>Table8[[#This Row],[Erorr ]]^2</f>
        <v>1.6826404000000047E-3</v>
      </c>
      <c r="K575" s="64">
        <f>ABS(Table8[[#This Row],[Erorr ]])</f>
        <v>4.1020000000000056E-2</v>
      </c>
      <c r="L575" s="8">
        <f>Table8[[#This Row],[Abs Erorr ]]/Table8[[#This Row],[Adj Close]]</f>
        <v>1.0895954524928961E-2</v>
      </c>
      <c r="M575" s="68">
        <f t="shared" si="17"/>
        <v>3.7072800000000004</v>
      </c>
      <c r="N575" s="64">
        <f>(Table8[[#This Row],[Adj Close]]-Table8[[#This Row],[Forecast 6 Period ]])</f>
        <v>5.7419999999999582E-2</v>
      </c>
      <c r="O575" s="64">
        <f>Table8[[#This Row],[Erorr 2]]^2</f>
        <v>3.297056399999952E-3</v>
      </c>
      <c r="P575" s="64">
        <f>ABS(Table8[[#This Row],[Erorr 2]])</f>
        <v>5.7419999999999582E-2</v>
      </c>
      <c r="Q575" s="8">
        <f>Table8[[#This Row],[Abs Erorr 4]]/Table8[[#This Row],[Adj Close]]</f>
        <v>1.5252211331580095E-2</v>
      </c>
    </row>
    <row r="576" spans="6:17" x14ac:dyDescent="0.3">
      <c r="F576" s="108">
        <v>44300</v>
      </c>
      <c r="G576" s="109">
        <v>3.7646999999999999</v>
      </c>
      <c r="H576" s="64">
        <f t="shared" si="16"/>
        <v>3.7482899999999999</v>
      </c>
      <c r="I576" s="64">
        <f>(Table8[[#This Row],[Adj Close]]-Table8[[#This Row],[Forecast 3 Period]])</f>
        <v>1.6410000000000036E-2</v>
      </c>
      <c r="J576" s="64">
        <f>Table8[[#This Row],[Erorr ]]^2</f>
        <v>2.6928810000000119E-4</v>
      </c>
      <c r="K576" s="64">
        <f>ABS(Table8[[#This Row],[Erorr ]])</f>
        <v>1.6410000000000036E-2</v>
      </c>
      <c r="L576" s="8">
        <f>Table8[[#This Row],[Abs Erorr ]]/Table8[[#This Row],[Adj Close]]</f>
        <v>4.3589130608016674E-3</v>
      </c>
      <c r="M576" s="68">
        <f t="shared" si="17"/>
        <v>3.7218600000000004</v>
      </c>
      <c r="N576" s="64">
        <f>(Table8[[#This Row],[Adj Close]]-Table8[[#This Row],[Forecast 6 Period ]])</f>
        <v>4.2839999999999545E-2</v>
      </c>
      <c r="O576" s="64">
        <f>Table8[[#This Row],[Erorr 2]]^2</f>
        <v>1.8352655999999609E-3</v>
      </c>
      <c r="P576" s="64">
        <f>ABS(Table8[[#This Row],[Erorr 2]])</f>
        <v>4.2839999999999545E-2</v>
      </c>
      <c r="Q576" s="8">
        <f>Table8[[#This Row],[Abs Erorr 4]]/Table8[[#This Row],[Adj Close]]</f>
        <v>1.1379392780301098E-2</v>
      </c>
    </row>
    <row r="577" spans="6:17" x14ac:dyDescent="0.3">
      <c r="F577" s="108">
        <v>44301</v>
      </c>
      <c r="G577" s="109">
        <v>3.7646999999999999</v>
      </c>
      <c r="H577" s="64">
        <f t="shared" si="16"/>
        <v>3.7482900000000003</v>
      </c>
      <c r="I577" s="64">
        <f>(Table8[[#This Row],[Adj Close]]-Table8[[#This Row],[Forecast 3 Period]])</f>
        <v>1.6409999999999592E-2</v>
      </c>
      <c r="J577" s="64">
        <f>Table8[[#This Row],[Erorr ]]^2</f>
        <v>2.692880999999866E-4</v>
      </c>
      <c r="K577" s="64">
        <f>ABS(Table8[[#This Row],[Erorr ]])</f>
        <v>1.6409999999999592E-2</v>
      </c>
      <c r="L577" s="8">
        <f>Table8[[#This Row],[Abs Erorr ]]/Table8[[#This Row],[Adj Close]]</f>
        <v>4.3589130608015494E-3</v>
      </c>
      <c r="M577" s="68">
        <f t="shared" si="17"/>
        <v>3.7400900000000004</v>
      </c>
      <c r="N577" s="64">
        <f>(Table8[[#This Row],[Adj Close]]-Table8[[#This Row],[Forecast 6 Period ]])</f>
        <v>2.4609999999999577E-2</v>
      </c>
      <c r="O577" s="64">
        <f>Table8[[#This Row],[Erorr 2]]^2</f>
        <v>6.0565209999997914E-4</v>
      </c>
      <c r="P577" s="64">
        <f>ABS(Table8[[#This Row],[Erorr 2]])</f>
        <v>2.4609999999999577E-2</v>
      </c>
      <c r="Q577" s="8">
        <f>Table8[[#This Row],[Abs Erorr 4]]/Table8[[#This Row],[Adj Close]]</f>
        <v>6.5370414641271754E-3</v>
      </c>
    </row>
    <row r="578" spans="6:17" x14ac:dyDescent="0.3">
      <c r="F578" s="108">
        <v>44302</v>
      </c>
      <c r="G578" s="109">
        <v>3.8102999999999998</v>
      </c>
      <c r="H578" s="64">
        <f t="shared" si="16"/>
        <v>3.7647000000000004</v>
      </c>
      <c r="I578" s="64">
        <f>(Table8[[#This Row],[Adj Close]]-Table8[[#This Row],[Forecast 3 Period]])</f>
        <v>4.5599999999999419E-2</v>
      </c>
      <c r="J578" s="64">
        <f>Table8[[#This Row],[Erorr ]]^2</f>
        <v>2.0793599999999468E-3</v>
      </c>
      <c r="K578" s="64">
        <f>ABS(Table8[[#This Row],[Erorr ]])</f>
        <v>4.5599999999999419E-2</v>
      </c>
      <c r="L578" s="8">
        <f>Table8[[#This Row],[Abs Erorr ]]/Table8[[#This Row],[Adj Close]]</f>
        <v>1.1967561609321949E-2</v>
      </c>
      <c r="M578" s="68">
        <f t="shared" si="17"/>
        <v>3.7473799999999997</v>
      </c>
      <c r="N578" s="64">
        <f>(Table8[[#This Row],[Adj Close]]-Table8[[#This Row],[Forecast 6 Period ]])</f>
        <v>6.2920000000000087E-2</v>
      </c>
      <c r="O578" s="64">
        <f>Table8[[#This Row],[Erorr 2]]^2</f>
        <v>3.9589264000000112E-3</v>
      </c>
      <c r="P578" s="64">
        <f>ABS(Table8[[#This Row],[Erorr 2]])</f>
        <v>6.2920000000000087E-2</v>
      </c>
      <c r="Q578" s="8">
        <f>Table8[[#This Row],[Abs Erorr 4]]/Table8[[#This Row],[Adj Close]]</f>
        <v>1.651313544865236E-2</v>
      </c>
    </row>
    <row r="579" spans="6:17" x14ac:dyDescent="0.3">
      <c r="F579" s="108">
        <v>44305</v>
      </c>
      <c r="G579" s="109">
        <v>3.8012000000000001</v>
      </c>
      <c r="H579" s="64">
        <f t="shared" si="16"/>
        <v>3.78294</v>
      </c>
      <c r="I579" s="64">
        <f>(Table8[[#This Row],[Adj Close]]-Table8[[#This Row],[Forecast 3 Period]])</f>
        <v>1.8260000000000165E-2</v>
      </c>
      <c r="J579" s="64">
        <f>Table8[[#This Row],[Erorr ]]^2</f>
        <v>3.3342760000000602E-4</v>
      </c>
      <c r="K579" s="64">
        <f>ABS(Table8[[#This Row],[Erorr ]])</f>
        <v>1.8260000000000165E-2</v>
      </c>
      <c r="L579" s="8">
        <f>Table8[[#This Row],[Abs Erorr ]]/Table8[[#This Row],[Adj Close]]</f>
        <v>4.8037461854151756E-3</v>
      </c>
      <c r="M579" s="68">
        <f t="shared" si="17"/>
        <v>3.7683500000000003</v>
      </c>
      <c r="N579" s="64">
        <f>(Table8[[#This Row],[Adj Close]]-Table8[[#This Row],[Forecast 6 Period ]])</f>
        <v>3.2849999999999824E-2</v>
      </c>
      <c r="O579" s="64">
        <f>Table8[[#This Row],[Erorr 2]]^2</f>
        <v>1.0791224999999885E-3</v>
      </c>
      <c r="P579" s="64">
        <f>ABS(Table8[[#This Row],[Erorr 2]])</f>
        <v>3.2849999999999824E-2</v>
      </c>
      <c r="Q579" s="8">
        <f>Table8[[#This Row],[Abs Erorr 4]]/Table8[[#This Row],[Adj Close]]</f>
        <v>8.6420077870145804E-3</v>
      </c>
    </row>
    <row r="580" spans="6:17" x14ac:dyDescent="0.3">
      <c r="F580" s="108">
        <v>44306</v>
      </c>
      <c r="G580" s="109">
        <v>3.7829000000000002</v>
      </c>
      <c r="H580" s="64">
        <f t="shared" si="16"/>
        <v>3.79298</v>
      </c>
      <c r="I580" s="64">
        <f>(Table8[[#This Row],[Adj Close]]-Table8[[#This Row],[Forecast 3 Period]])</f>
        <v>-1.0079999999999867E-2</v>
      </c>
      <c r="J580" s="64">
        <f>Table8[[#This Row],[Erorr ]]^2</f>
        <v>1.0160639999999732E-4</v>
      </c>
      <c r="K580" s="64">
        <f>ABS(Table8[[#This Row],[Erorr ]])</f>
        <v>1.0079999999999867E-2</v>
      </c>
      <c r="L580" s="8">
        <f>Table8[[#This Row],[Abs Erorr ]]/Table8[[#This Row],[Adj Close]]</f>
        <v>2.6646223796557844E-3</v>
      </c>
      <c r="M580" s="68">
        <f t="shared" si="17"/>
        <v>3.7756500000000002</v>
      </c>
      <c r="N580" s="64">
        <f>(Table8[[#This Row],[Adj Close]]-Table8[[#This Row],[Forecast 6 Period ]])</f>
        <v>7.2499999999999787E-3</v>
      </c>
      <c r="O580" s="64">
        <f>Table8[[#This Row],[Erorr 2]]^2</f>
        <v>5.2562499999999692E-5</v>
      </c>
      <c r="P580" s="64">
        <f>ABS(Table8[[#This Row],[Erorr 2]])</f>
        <v>7.2499999999999787E-3</v>
      </c>
      <c r="Q580" s="8">
        <f>Table8[[#This Row],[Abs Erorr 4]]/Table8[[#This Row],[Adj Close]]</f>
        <v>1.9165190726691105E-3</v>
      </c>
    </row>
    <row r="581" spans="6:17" x14ac:dyDescent="0.3">
      <c r="F581" s="108">
        <v>44307</v>
      </c>
      <c r="G581" s="109">
        <v>3.8376000000000001</v>
      </c>
      <c r="H581" s="64">
        <f t="shared" si="16"/>
        <v>3.7966100000000003</v>
      </c>
      <c r="I581" s="64">
        <f>(Table8[[#This Row],[Adj Close]]-Table8[[#This Row],[Forecast 3 Period]])</f>
        <v>4.098999999999986E-2</v>
      </c>
      <c r="J581" s="64">
        <f>Table8[[#This Row],[Erorr ]]^2</f>
        <v>1.6801800999999884E-3</v>
      </c>
      <c r="K581" s="64">
        <f>ABS(Table8[[#This Row],[Erorr ]])</f>
        <v>4.098999999999986E-2</v>
      </c>
      <c r="L581" s="8">
        <f>Table8[[#This Row],[Abs Erorr ]]/Table8[[#This Row],[Adj Close]]</f>
        <v>1.0681154888471924E-2</v>
      </c>
      <c r="M581" s="68">
        <f t="shared" si="17"/>
        <v>3.7847599999999999</v>
      </c>
      <c r="N581" s="64">
        <f>(Table8[[#This Row],[Adj Close]]-Table8[[#This Row],[Forecast 6 Period ]])</f>
        <v>5.284000000000022E-2</v>
      </c>
      <c r="O581" s="64">
        <f>Table8[[#This Row],[Erorr 2]]^2</f>
        <v>2.7920656000000234E-3</v>
      </c>
      <c r="P581" s="64">
        <f>ABS(Table8[[#This Row],[Erorr 2]])</f>
        <v>5.284000000000022E-2</v>
      </c>
      <c r="Q581" s="8">
        <f>Table8[[#This Row],[Abs Erorr 4]]/Table8[[#This Row],[Adj Close]]</f>
        <v>1.3769022305607729E-2</v>
      </c>
    </row>
    <row r="582" spans="6:17" x14ac:dyDescent="0.3">
      <c r="F582" s="108">
        <v>44308</v>
      </c>
      <c r="G582" s="109">
        <v>3.7921</v>
      </c>
      <c r="H582" s="64">
        <f t="shared" ref="H582:H645" si="18">$A$10*G581+$A$11*G580+$A$12*G579</f>
        <v>3.81027</v>
      </c>
      <c r="I582" s="64">
        <f>(Table8[[#This Row],[Adj Close]]-Table8[[#This Row],[Forecast 3 Period]])</f>
        <v>-1.8170000000000019E-2</v>
      </c>
      <c r="J582" s="64">
        <f>Table8[[#This Row],[Erorr ]]^2</f>
        <v>3.3014890000000068E-4</v>
      </c>
      <c r="K582" s="64">
        <f>ABS(Table8[[#This Row],[Erorr ]])</f>
        <v>1.8170000000000019E-2</v>
      </c>
      <c r="L582" s="8">
        <f>Table8[[#This Row],[Abs Erorr ]]/Table8[[#This Row],[Adj Close]]</f>
        <v>4.7915403074813481E-3</v>
      </c>
      <c r="M582" s="68">
        <f t="shared" si="17"/>
        <v>3.7993399999999999</v>
      </c>
      <c r="N582" s="64">
        <f>(Table8[[#This Row],[Adj Close]]-Table8[[#This Row],[Forecast 6 Period ]])</f>
        <v>-7.2399999999999132E-3</v>
      </c>
      <c r="O582" s="64">
        <f>Table8[[#This Row],[Erorr 2]]^2</f>
        <v>5.2417599999998744E-5</v>
      </c>
      <c r="P582" s="64">
        <f>ABS(Table8[[#This Row],[Erorr 2]])</f>
        <v>7.2399999999999132E-3</v>
      </c>
      <c r="Q582" s="8">
        <f>Table8[[#This Row],[Abs Erorr 4]]/Table8[[#This Row],[Adj Close]]</f>
        <v>1.9092323514675017E-3</v>
      </c>
    </row>
    <row r="583" spans="6:17" x14ac:dyDescent="0.3">
      <c r="F583" s="108">
        <v>44309</v>
      </c>
      <c r="G583" s="109">
        <v>3.8285</v>
      </c>
      <c r="H583" s="64">
        <f t="shared" si="18"/>
        <v>3.8029900000000003</v>
      </c>
      <c r="I583" s="64">
        <f>(Table8[[#This Row],[Adj Close]]-Table8[[#This Row],[Forecast 3 Period]])</f>
        <v>2.55099999999997E-2</v>
      </c>
      <c r="J583" s="64">
        <f>Table8[[#This Row],[Erorr ]]^2</f>
        <v>6.5076009999998465E-4</v>
      </c>
      <c r="K583" s="64">
        <f>ABS(Table8[[#This Row],[Erorr ]])</f>
        <v>2.55099999999997E-2</v>
      </c>
      <c r="L583" s="8">
        <f>Table8[[#This Row],[Abs Erorr ]]/Table8[[#This Row],[Adj Close]]</f>
        <v>6.6631840146270599E-3</v>
      </c>
      <c r="M583" s="68">
        <f t="shared" si="17"/>
        <v>3.8002600000000002</v>
      </c>
      <c r="N583" s="64">
        <f>(Table8[[#This Row],[Adj Close]]-Table8[[#This Row],[Forecast 6 Period ]])</f>
        <v>2.8239999999999821E-2</v>
      </c>
      <c r="O583" s="64">
        <f>Table8[[#This Row],[Erorr 2]]^2</f>
        <v>7.9749759999998989E-4</v>
      </c>
      <c r="P583" s="64">
        <f>ABS(Table8[[#This Row],[Erorr 2]])</f>
        <v>2.8239999999999821E-2</v>
      </c>
      <c r="Q583" s="8">
        <f>Table8[[#This Row],[Abs Erorr 4]]/Table8[[#This Row],[Adj Close]]</f>
        <v>7.3762570197204707E-3</v>
      </c>
    </row>
    <row r="584" spans="6:17" x14ac:dyDescent="0.3">
      <c r="F584" s="108">
        <v>44312</v>
      </c>
      <c r="G584" s="109">
        <v>3.8285</v>
      </c>
      <c r="H584" s="64">
        <f t="shared" si="18"/>
        <v>3.8203100000000001</v>
      </c>
      <c r="I584" s="64">
        <f>(Table8[[#This Row],[Adj Close]]-Table8[[#This Row],[Forecast 3 Period]])</f>
        <v>8.1899999999999196E-3</v>
      </c>
      <c r="J584" s="64">
        <f>Table8[[#This Row],[Erorr ]]^2</f>
        <v>6.7076099999998685E-5</v>
      </c>
      <c r="K584" s="64">
        <f>ABS(Table8[[#This Row],[Erorr ]])</f>
        <v>8.1899999999999196E-3</v>
      </c>
      <c r="L584" s="8">
        <f>Table8[[#This Row],[Abs Erorr ]]/Table8[[#This Row],[Adj Close]]</f>
        <v>2.1392190152801148E-3</v>
      </c>
      <c r="M584" s="68">
        <f t="shared" si="17"/>
        <v>3.8093700000000004</v>
      </c>
      <c r="N584" s="64">
        <f>(Table8[[#This Row],[Adj Close]]-Table8[[#This Row],[Forecast 6 Period ]])</f>
        <v>1.9129999999999647E-2</v>
      </c>
      <c r="O584" s="64">
        <f>Table8[[#This Row],[Erorr 2]]^2</f>
        <v>3.659568999999865E-4</v>
      </c>
      <c r="P584" s="64">
        <f>ABS(Table8[[#This Row],[Erorr 2]])</f>
        <v>1.9129999999999647E-2</v>
      </c>
      <c r="Q584" s="8">
        <f>Table8[[#This Row],[Abs Erorr 4]]/Table8[[#This Row],[Adj Close]]</f>
        <v>4.9967350137128498E-3</v>
      </c>
    </row>
    <row r="585" spans="6:17" x14ac:dyDescent="0.3">
      <c r="F585" s="108">
        <v>44313</v>
      </c>
      <c r="G585" s="109">
        <v>3.8466999999999998</v>
      </c>
      <c r="H585" s="64">
        <f t="shared" si="18"/>
        <v>3.8175799999999995</v>
      </c>
      <c r="I585" s="64">
        <f>(Table8[[#This Row],[Adj Close]]-Table8[[#This Row],[Forecast 3 Period]])</f>
        <v>2.9120000000000257E-2</v>
      </c>
      <c r="J585" s="64">
        <f>Table8[[#This Row],[Erorr ]]^2</f>
        <v>8.4797440000001492E-4</v>
      </c>
      <c r="K585" s="64">
        <f>ABS(Table8[[#This Row],[Erorr ]])</f>
        <v>2.9120000000000257E-2</v>
      </c>
      <c r="L585" s="8">
        <f>Table8[[#This Row],[Abs Erorr ]]/Table8[[#This Row],[Adj Close]]</f>
        <v>7.570125042244069E-3</v>
      </c>
      <c r="M585" s="68">
        <f t="shared" ref="M585:M648" si="19">$B$10*G584+$B$11*G583+$B$12*G582+$B$13*G581+$B$14*G580+$B$15*G579</f>
        <v>3.8157500000000004</v>
      </c>
      <c r="N585" s="64">
        <f>(Table8[[#This Row],[Adj Close]]-Table8[[#This Row],[Forecast 6 Period ]])</f>
        <v>3.0949999999999367E-2</v>
      </c>
      <c r="O585" s="64">
        <f>Table8[[#This Row],[Erorr 2]]^2</f>
        <v>9.5790249999996076E-4</v>
      </c>
      <c r="P585" s="64">
        <f>ABS(Table8[[#This Row],[Erorr 2]])</f>
        <v>3.0949999999999367E-2</v>
      </c>
      <c r="Q585" s="8">
        <f>Table8[[#This Row],[Abs Erorr 4]]/Table8[[#This Row],[Adj Close]]</f>
        <v>8.0458574882365068E-3</v>
      </c>
    </row>
    <row r="586" spans="6:17" x14ac:dyDescent="0.3">
      <c r="F586" s="108">
        <v>44314</v>
      </c>
      <c r="G586" s="109">
        <v>3.8285</v>
      </c>
      <c r="H586" s="64">
        <f t="shared" si="18"/>
        <v>3.8357799999999997</v>
      </c>
      <c r="I586" s="64">
        <f>(Table8[[#This Row],[Adj Close]]-Table8[[#This Row],[Forecast 3 Period]])</f>
        <v>-7.2799999999997311E-3</v>
      </c>
      <c r="J586" s="64">
        <f>Table8[[#This Row],[Erorr ]]^2</f>
        <v>5.2998399999996087E-5</v>
      </c>
      <c r="K586" s="64">
        <f>ABS(Table8[[#This Row],[Erorr ]])</f>
        <v>7.2799999999997311E-3</v>
      </c>
      <c r="L586" s="8">
        <f>Table8[[#This Row],[Abs Erorr ]]/Table8[[#This Row],[Adj Close]]</f>
        <v>1.9015280135822727E-3</v>
      </c>
      <c r="M586" s="68">
        <f t="shared" si="19"/>
        <v>3.8212100000000007</v>
      </c>
      <c r="N586" s="64">
        <f>(Table8[[#This Row],[Adj Close]]-Table8[[#This Row],[Forecast 6 Period ]])</f>
        <v>7.2899999999993526E-3</v>
      </c>
      <c r="O586" s="64">
        <f>Table8[[#This Row],[Erorr 2]]^2</f>
        <v>5.3144099999990559E-5</v>
      </c>
      <c r="P586" s="64">
        <f>ABS(Table8[[#This Row],[Erorr 2]])</f>
        <v>7.2899999999993526E-3</v>
      </c>
      <c r="Q586" s="8">
        <f>Table8[[#This Row],[Abs Erorr 4]]/Table8[[#This Row],[Adj Close]]</f>
        <v>1.90414000261182E-3</v>
      </c>
    </row>
    <row r="587" spans="6:17" x14ac:dyDescent="0.3">
      <c r="F587" s="108">
        <v>44315</v>
      </c>
      <c r="G587" s="109">
        <v>4.2568999999999999</v>
      </c>
      <c r="H587" s="64">
        <f t="shared" si="18"/>
        <v>3.8339600000000003</v>
      </c>
      <c r="I587" s="64">
        <f>(Table8[[#This Row],[Adj Close]]-Table8[[#This Row],[Forecast 3 Period]])</f>
        <v>0.42293999999999965</v>
      </c>
      <c r="J587" s="64">
        <f>Table8[[#This Row],[Erorr ]]^2</f>
        <v>0.17887824359999971</v>
      </c>
      <c r="K587" s="64">
        <f>ABS(Table8[[#This Row],[Erorr ]])</f>
        <v>0.42293999999999965</v>
      </c>
      <c r="L587" s="8">
        <f>Table8[[#This Row],[Abs Erorr ]]/Table8[[#This Row],[Adj Close]]</f>
        <v>9.935398999271762E-2</v>
      </c>
      <c r="M587" s="68">
        <f t="shared" si="19"/>
        <v>3.8294100000000002</v>
      </c>
      <c r="N587" s="64">
        <f>(Table8[[#This Row],[Adj Close]]-Table8[[#This Row],[Forecast 6 Period ]])</f>
        <v>0.4274899999999997</v>
      </c>
      <c r="O587" s="64">
        <f>Table8[[#This Row],[Erorr 2]]^2</f>
        <v>0.18274770009999974</v>
      </c>
      <c r="P587" s="64">
        <f>ABS(Table8[[#This Row],[Erorr 2]])</f>
        <v>0.4274899999999997</v>
      </c>
      <c r="Q587" s="8">
        <f>Table8[[#This Row],[Abs Erorr 4]]/Table8[[#This Row],[Adj Close]]</f>
        <v>0.10042284291385743</v>
      </c>
    </row>
    <row r="588" spans="6:17" x14ac:dyDescent="0.3">
      <c r="F588" s="108">
        <v>44316</v>
      </c>
      <c r="G588" s="109">
        <v>4.2660999999999998</v>
      </c>
      <c r="H588" s="64">
        <f t="shared" si="18"/>
        <v>4.0053199999999993</v>
      </c>
      <c r="I588" s="64">
        <f>(Table8[[#This Row],[Adj Close]]-Table8[[#This Row],[Forecast 3 Period]])</f>
        <v>0.26078000000000046</v>
      </c>
      <c r="J588" s="64">
        <f>Table8[[#This Row],[Erorr ]]^2</f>
        <v>6.800620840000024E-2</v>
      </c>
      <c r="K588" s="64">
        <f>ABS(Table8[[#This Row],[Erorr ]])</f>
        <v>0.26078000000000046</v>
      </c>
      <c r="L588" s="8">
        <f>Table8[[#This Row],[Abs Erorr ]]/Table8[[#This Row],[Adj Close]]</f>
        <v>6.11284311197582E-2</v>
      </c>
      <c r="M588" s="68">
        <f t="shared" si="19"/>
        <v>3.91418</v>
      </c>
      <c r="N588" s="64">
        <f>(Table8[[#This Row],[Adj Close]]-Table8[[#This Row],[Forecast 6 Period ]])</f>
        <v>0.35191999999999979</v>
      </c>
      <c r="O588" s="64">
        <f>Table8[[#This Row],[Erorr 2]]^2</f>
        <v>0.12384768639999985</v>
      </c>
      <c r="P588" s="64">
        <f>ABS(Table8[[#This Row],[Erorr 2]])</f>
        <v>0.35191999999999979</v>
      </c>
      <c r="Q588" s="8">
        <f>Table8[[#This Row],[Abs Erorr 4]]/Table8[[#This Row],[Adj Close]]</f>
        <v>8.2492205996108819E-2</v>
      </c>
    </row>
    <row r="589" spans="6:17" x14ac:dyDescent="0.3">
      <c r="F589" s="108">
        <v>44319</v>
      </c>
      <c r="G589" s="109">
        <v>4.4756999999999998</v>
      </c>
      <c r="H589" s="64">
        <f t="shared" si="18"/>
        <v>4.1320600000000001</v>
      </c>
      <c r="I589" s="64">
        <f>(Table8[[#This Row],[Adj Close]]-Table8[[#This Row],[Forecast 3 Period]])</f>
        <v>0.34363999999999972</v>
      </c>
      <c r="J589" s="64">
        <f>Table8[[#This Row],[Erorr ]]^2</f>
        <v>0.11808844959999981</v>
      </c>
      <c r="K589" s="64">
        <f>ABS(Table8[[#This Row],[Erorr ]])</f>
        <v>0.34363999999999972</v>
      </c>
      <c r="L589" s="8">
        <f>Table8[[#This Row],[Abs Erorr ]]/Table8[[#This Row],[Adj Close]]</f>
        <v>7.6779051321580929E-2</v>
      </c>
      <c r="M589" s="68">
        <f t="shared" si="19"/>
        <v>4.0053400000000003</v>
      </c>
      <c r="N589" s="64">
        <f>(Table8[[#This Row],[Adj Close]]-Table8[[#This Row],[Forecast 6 Period ]])</f>
        <v>0.47035999999999945</v>
      </c>
      <c r="O589" s="64">
        <f>Table8[[#This Row],[Erorr 2]]^2</f>
        <v>0.22123852959999948</v>
      </c>
      <c r="P589" s="64">
        <f>ABS(Table8[[#This Row],[Erorr 2]])</f>
        <v>0.47035999999999945</v>
      </c>
      <c r="Q589" s="8">
        <f>Table8[[#This Row],[Abs Erorr 4]]/Table8[[#This Row],[Adj Close]]</f>
        <v>0.10509194092544172</v>
      </c>
    </row>
    <row r="590" spans="6:17" x14ac:dyDescent="0.3">
      <c r="F590" s="108">
        <v>44320</v>
      </c>
      <c r="G590" s="109">
        <v>4.2843</v>
      </c>
      <c r="H590" s="64">
        <f t="shared" si="18"/>
        <v>4.3471799999999998</v>
      </c>
      <c r="I590" s="64">
        <f>(Table8[[#This Row],[Adj Close]]-Table8[[#This Row],[Forecast 3 Period]])</f>
        <v>-6.2879999999999825E-2</v>
      </c>
      <c r="J590" s="64">
        <f>Table8[[#This Row],[Erorr ]]^2</f>
        <v>3.9538943999999779E-3</v>
      </c>
      <c r="K590" s="64">
        <f>ABS(Table8[[#This Row],[Erorr ]])</f>
        <v>6.2879999999999825E-2</v>
      </c>
      <c r="L590" s="8">
        <f>Table8[[#This Row],[Abs Erorr ]]/Table8[[#This Row],[Adj Close]]</f>
        <v>1.4676843358308201E-2</v>
      </c>
      <c r="M590" s="68">
        <f t="shared" si="19"/>
        <v>4.1329599999999997</v>
      </c>
      <c r="N590" s="64">
        <f>(Table8[[#This Row],[Adj Close]]-Table8[[#This Row],[Forecast 6 Period ]])</f>
        <v>0.15134000000000025</v>
      </c>
      <c r="O590" s="64">
        <f>Table8[[#This Row],[Erorr 2]]^2</f>
        <v>2.2903795600000075E-2</v>
      </c>
      <c r="P590" s="64">
        <f>ABS(Table8[[#This Row],[Erorr 2]])</f>
        <v>0.15134000000000025</v>
      </c>
      <c r="Q590" s="8">
        <f>Table8[[#This Row],[Abs Erorr 4]]/Table8[[#This Row],[Adj Close]]</f>
        <v>3.5324323693485579E-2</v>
      </c>
    </row>
    <row r="591" spans="6:17" x14ac:dyDescent="0.3">
      <c r="F591" s="108">
        <v>44321</v>
      </c>
      <c r="G591" s="109">
        <v>4.3754</v>
      </c>
      <c r="H591" s="64">
        <f t="shared" si="18"/>
        <v>4.3362599999999993</v>
      </c>
      <c r="I591" s="64">
        <f>(Table8[[#This Row],[Adj Close]]-Table8[[#This Row],[Forecast 3 Period]])</f>
        <v>3.9140000000000619E-2</v>
      </c>
      <c r="J591" s="64">
        <f>Table8[[#This Row],[Erorr ]]^2</f>
        <v>1.5319396000000485E-3</v>
      </c>
      <c r="K591" s="64">
        <f>ABS(Table8[[#This Row],[Erorr ]])</f>
        <v>3.9140000000000619E-2</v>
      </c>
      <c r="L591" s="8">
        <f>Table8[[#This Row],[Abs Erorr ]]/Table8[[#This Row],[Adj Close]]</f>
        <v>8.9454678429402162E-3</v>
      </c>
      <c r="M591" s="68">
        <f t="shared" si="19"/>
        <v>4.2241200000000001</v>
      </c>
      <c r="N591" s="64">
        <f>(Table8[[#This Row],[Adj Close]]-Table8[[#This Row],[Forecast 6 Period ]])</f>
        <v>0.15127999999999986</v>
      </c>
      <c r="O591" s="64">
        <f>Table8[[#This Row],[Erorr 2]]^2</f>
        <v>2.2885638399999957E-2</v>
      </c>
      <c r="P591" s="64">
        <f>ABS(Table8[[#This Row],[Erorr 2]])</f>
        <v>0.15127999999999986</v>
      </c>
      <c r="Q591" s="8">
        <f>Table8[[#This Row],[Abs Erorr 4]]/Table8[[#This Row],[Adj Close]]</f>
        <v>3.4575124560040194E-2</v>
      </c>
    </row>
    <row r="592" spans="6:17" x14ac:dyDescent="0.3">
      <c r="F592" s="108">
        <v>44322</v>
      </c>
      <c r="G592" s="109">
        <v>4.4393000000000002</v>
      </c>
      <c r="H592" s="64">
        <f t="shared" si="18"/>
        <v>4.3781599999999994</v>
      </c>
      <c r="I592" s="64">
        <f>(Table8[[#This Row],[Adj Close]]-Table8[[#This Row],[Forecast 3 Period]])</f>
        <v>6.114000000000086E-2</v>
      </c>
      <c r="J592" s="64">
        <f>Table8[[#This Row],[Erorr ]]^2</f>
        <v>3.7380996000001051E-3</v>
      </c>
      <c r="K592" s="64">
        <f>ABS(Table8[[#This Row],[Erorr ]])</f>
        <v>6.114000000000086E-2</v>
      </c>
      <c r="L592" s="8">
        <f>Table8[[#This Row],[Abs Erorr ]]/Table8[[#This Row],[Adj Close]]</f>
        <v>1.3772441601153528E-2</v>
      </c>
      <c r="M592" s="68">
        <f t="shared" si="19"/>
        <v>4.2888400000000004</v>
      </c>
      <c r="N592" s="64">
        <f>(Table8[[#This Row],[Adj Close]]-Table8[[#This Row],[Forecast 6 Period ]])</f>
        <v>0.15045999999999982</v>
      </c>
      <c r="O592" s="64">
        <f>Table8[[#This Row],[Erorr 2]]^2</f>
        <v>2.2638211599999944E-2</v>
      </c>
      <c r="P592" s="64">
        <f>ABS(Table8[[#This Row],[Erorr 2]])</f>
        <v>0.15045999999999982</v>
      </c>
      <c r="Q592" s="8">
        <f>Table8[[#This Row],[Abs Erorr 4]]/Table8[[#This Row],[Adj Close]]</f>
        <v>3.3892730835942561E-2</v>
      </c>
    </row>
    <row r="593" spans="6:17" x14ac:dyDescent="0.3">
      <c r="F593" s="108">
        <v>44323</v>
      </c>
      <c r="G593" s="109">
        <v>4.6489000000000003</v>
      </c>
      <c r="H593" s="64">
        <f t="shared" si="18"/>
        <v>4.3736300000000004</v>
      </c>
      <c r="I593" s="64">
        <f>(Table8[[#This Row],[Adj Close]]-Table8[[#This Row],[Forecast 3 Period]])</f>
        <v>0.2752699999999999</v>
      </c>
      <c r="J593" s="64">
        <f>Table8[[#This Row],[Erorr ]]^2</f>
        <v>7.5773572899999947E-2</v>
      </c>
      <c r="K593" s="64">
        <f>ABS(Table8[[#This Row],[Erorr ]])</f>
        <v>0.2752699999999999</v>
      </c>
      <c r="L593" s="8">
        <f>Table8[[#This Row],[Abs Erorr ]]/Table8[[#This Row],[Adj Close]]</f>
        <v>5.9211856568220415E-2</v>
      </c>
      <c r="M593" s="68">
        <f t="shared" si="19"/>
        <v>4.3672400000000007</v>
      </c>
      <c r="N593" s="64">
        <f>(Table8[[#This Row],[Adj Close]]-Table8[[#This Row],[Forecast 6 Period ]])</f>
        <v>0.28165999999999958</v>
      </c>
      <c r="O593" s="64">
        <f>Table8[[#This Row],[Erorr 2]]^2</f>
        <v>7.9332355599999765E-2</v>
      </c>
      <c r="P593" s="64">
        <f>ABS(Table8[[#This Row],[Erorr 2]])</f>
        <v>0.28165999999999958</v>
      </c>
      <c r="Q593" s="8">
        <f>Table8[[#This Row],[Abs Erorr 4]]/Table8[[#This Row],[Adj Close]]</f>
        <v>6.0586375271569522E-2</v>
      </c>
    </row>
    <row r="594" spans="6:17" x14ac:dyDescent="0.3">
      <c r="F594" s="108">
        <v>44326</v>
      </c>
      <c r="G594" s="109">
        <v>4.5395000000000003</v>
      </c>
      <c r="H594" s="64">
        <f t="shared" si="18"/>
        <v>4.5039699999999998</v>
      </c>
      <c r="I594" s="64">
        <f>(Table8[[#This Row],[Adj Close]]-Table8[[#This Row],[Forecast 3 Period]])</f>
        <v>3.5530000000000506E-2</v>
      </c>
      <c r="J594" s="64">
        <f>Table8[[#This Row],[Erorr ]]^2</f>
        <v>1.2623809000000359E-3</v>
      </c>
      <c r="K594" s="64">
        <f>ABS(Table8[[#This Row],[Erorr ]])</f>
        <v>3.5530000000000506E-2</v>
      </c>
      <c r="L594" s="8">
        <f>Table8[[#This Row],[Abs Erorr ]]/Table8[[#This Row],[Adj Close]]</f>
        <v>7.8268531776628496E-3</v>
      </c>
      <c r="M594" s="68">
        <f t="shared" si="19"/>
        <v>4.4237600000000006</v>
      </c>
      <c r="N594" s="64">
        <f>(Table8[[#This Row],[Adj Close]]-Table8[[#This Row],[Forecast 6 Period ]])</f>
        <v>0.11573999999999973</v>
      </c>
      <c r="O594" s="64">
        <f>Table8[[#This Row],[Erorr 2]]^2</f>
        <v>1.3395747599999938E-2</v>
      </c>
      <c r="P594" s="64">
        <f>ABS(Table8[[#This Row],[Erorr 2]])</f>
        <v>0.11573999999999973</v>
      </c>
      <c r="Q594" s="8">
        <f>Table8[[#This Row],[Abs Erorr 4]]/Table8[[#This Row],[Adj Close]]</f>
        <v>2.5496200022028796E-2</v>
      </c>
    </row>
    <row r="595" spans="6:17" x14ac:dyDescent="0.3">
      <c r="F595" s="108">
        <v>44327</v>
      </c>
      <c r="G595" s="109">
        <v>4.4939</v>
      </c>
      <c r="H595" s="64">
        <f t="shared" si="18"/>
        <v>4.5422600000000006</v>
      </c>
      <c r="I595" s="64">
        <f>(Table8[[#This Row],[Adj Close]]-Table8[[#This Row],[Forecast 3 Period]])</f>
        <v>-4.8360000000000625E-2</v>
      </c>
      <c r="J595" s="64">
        <f>Table8[[#This Row],[Erorr ]]^2</f>
        <v>2.3386896000000606E-3</v>
      </c>
      <c r="K595" s="64">
        <f>ABS(Table8[[#This Row],[Erorr ]])</f>
        <v>4.8360000000000625E-2</v>
      </c>
      <c r="L595" s="8">
        <f>Table8[[#This Row],[Abs Erorr ]]/Table8[[#This Row],[Adj Close]]</f>
        <v>1.0761254144507137E-2</v>
      </c>
      <c r="M595" s="68">
        <f t="shared" si="19"/>
        <v>4.4766200000000005</v>
      </c>
      <c r="N595" s="64">
        <f>(Table8[[#This Row],[Adj Close]]-Table8[[#This Row],[Forecast 6 Period ]])</f>
        <v>1.7279999999999518E-2</v>
      </c>
      <c r="O595" s="64">
        <f>Table8[[#This Row],[Erorr 2]]^2</f>
        <v>2.9859839999998335E-4</v>
      </c>
      <c r="P595" s="64">
        <f>ABS(Table8[[#This Row],[Erorr 2]])</f>
        <v>1.7279999999999518E-2</v>
      </c>
      <c r="Q595" s="8">
        <f>Table8[[#This Row],[Abs Erorr 4]]/Table8[[#This Row],[Adj Close]]</f>
        <v>3.8452123990296888E-3</v>
      </c>
    </row>
    <row r="596" spans="6:17" x14ac:dyDescent="0.3">
      <c r="F596" s="108">
        <v>44328</v>
      </c>
      <c r="G596" s="109">
        <v>4.2934000000000001</v>
      </c>
      <c r="H596" s="64">
        <f t="shared" si="18"/>
        <v>4.5540800000000008</v>
      </c>
      <c r="I596" s="64">
        <f>(Table8[[#This Row],[Adj Close]]-Table8[[#This Row],[Forecast 3 Period]])</f>
        <v>-0.26068000000000069</v>
      </c>
      <c r="J596" s="64">
        <f>Table8[[#This Row],[Erorr ]]^2</f>
        <v>6.7954062400000362E-2</v>
      </c>
      <c r="K596" s="64">
        <f>ABS(Table8[[#This Row],[Erorr ]])</f>
        <v>0.26068000000000069</v>
      </c>
      <c r="L596" s="8">
        <f>Table8[[#This Row],[Abs Erorr ]]/Table8[[#This Row],[Adj Close]]</f>
        <v>6.071644850235261E-2</v>
      </c>
      <c r="M596" s="68">
        <f t="shared" si="19"/>
        <v>4.4902899999999999</v>
      </c>
      <c r="N596" s="64">
        <f>(Table8[[#This Row],[Adj Close]]-Table8[[#This Row],[Forecast 6 Period ]])</f>
        <v>-0.19688999999999979</v>
      </c>
      <c r="O596" s="64">
        <f>Table8[[#This Row],[Erorr 2]]^2</f>
        <v>3.8765672099999919E-2</v>
      </c>
      <c r="P596" s="64">
        <f>ABS(Table8[[#This Row],[Erorr 2]])</f>
        <v>0.19688999999999979</v>
      </c>
      <c r="Q596" s="8">
        <f>Table8[[#This Row],[Abs Erorr 4]]/Table8[[#This Row],[Adj Close]]</f>
        <v>4.5858759957143475E-2</v>
      </c>
    </row>
    <row r="597" spans="6:17" x14ac:dyDescent="0.3">
      <c r="F597" s="108">
        <v>44329</v>
      </c>
      <c r="G597" s="109">
        <v>4.3299000000000003</v>
      </c>
      <c r="H597" s="64">
        <f t="shared" si="18"/>
        <v>4.4273799999999994</v>
      </c>
      <c r="I597" s="64">
        <f>(Table8[[#This Row],[Adj Close]]-Table8[[#This Row],[Forecast 3 Period]])</f>
        <v>-9.7479999999999123E-2</v>
      </c>
      <c r="J597" s="64">
        <f>Table8[[#This Row],[Erorr ]]^2</f>
        <v>9.5023503999998298E-3</v>
      </c>
      <c r="K597" s="64">
        <f>ABS(Table8[[#This Row],[Erorr ]])</f>
        <v>9.7479999999999123E-2</v>
      </c>
      <c r="L597" s="8">
        <f>Table8[[#This Row],[Abs Erorr ]]/Table8[[#This Row],[Adj Close]]</f>
        <v>2.2513222014365022E-2</v>
      </c>
      <c r="M597" s="68">
        <f t="shared" si="19"/>
        <v>4.4766100000000009</v>
      </c>
      <c r="N597" s="64">
        <f>(Table8[[#This Row],[Adj Close]]-Table8[[#This Row],[Forecast 6 Period ]])</f>
        <v>-0.14671000000000056</v>
      </c>
      <c r="O597" s="64">
        <f>Table8[[#This Row],[Erorr 2]]^2</f>
        <v>2.1523824100000165E-2</v>
      </c>
      <c r="P597" s="64">
        <f>ABS(Table8[[#This Row],[Erorr 2]])</f>
        <v>0.14671000000000056</v>
      </c>
      <c r="Q597" s="8">
        <f>Table8[[#This Row],[Abs Erorr 4]]/Table8[[#This Row],[Adj Close]]</f>
        <v>3.3882999607381357E-2</v>
      </c>
    </row>
    <row r="598" spans="6:17" x14ac:dyDescent="0.3">
      <c r="F598" s="108">
        <v>44330</v>
      </c>
      <c r="G598" s="109">
        <v>4.4665999999999997</v>
      </c>
      <c r="H598" s="64">
        <f t="shared" si="18"/>
        <v>4.36815</v>
      </c>
      <c r="I598" s="64">
        <f>(Table8[[#This Row],[Adj Close]]-Table8[[#This Row],[Forecast 3 Period]])</f>
        <v>9.8449999999999704E-2</v>
      </c>
      <c r="J598" s="64">
        <f>Table8[[#This Row],[Erorr ]]^2</f>
        <v>9.6924024999999418E-3</v>
      </c>
      <c r="K598" s="64">
        <f>ABS(Table8[[#This Row],[Erorr ]])</f>
        <v>9.8449999999999704E-2</v>
      </c>
      <c r="L598" s="8">
        <f>Table8[[#This Row],[Abs Erorr ]]/Table8[[#This Row],[Adj Close]]</f>
        <v>2.2041373751846977E-2</v>
      </c>
      <c r="M598" s="68">
        <f t="shared" si="19"/>
        <v>4.4401600000000006</v>
      </c>
      <c r="N598" s="64">
        <f>(Table8[[#This Row],[Adj Close]]-Table8[[#This Row],[Forecast 6 Period ]])</f>
        <v>2.6439999999999131E-2</v>
      </c>
      <c r="O598" s="64">
        <f>Table8[[#This Row],[Erorr 2]]^2</f>
        <v>6.9907359999995405E-4</v>
      </c>
      <c r="P598" s="64">
        <f>ABS(Table8[[#This Row],[Erorr 2]])</f>
        <v>2.6439999999999131E-2</v>
      </c>
      <c r="Q598" s="8">
        <f>Table8[[#This Row],[Abs Erorr 4]]/Table8[[#This Row],[Adj Close]]</f>
        <v>5.9194913356913834E-3</v>
      </c>
    </row>
    <row r="599" spans="6:17" x14ac:dyDescent="0.3">
      <c r="F599" s="108">
        <v>44333</v>
      </c>
      <c r="G599" s="109">
        <v>4.4756999999999998</v>
      </c>
      <c r="H599" s="64">
        <f t="shared" si="18"/>
        <v>4.3736300000000004</v>
      </c>
      <c r="I599" s="64">
        <f>(Table8[[#This Row],[Adj Close]]-Table8[[#This Row],[Forecast 3 Period]])</f>
        <v>0.10206999999999944</v>
      </c>
      <c r="J599" s="64">
        <f>Table8[[#This Row],[Erorr ]]^2</f>
        <v>1.0418284899999885E-2</v>
      </c>
      <c r="K599" s="64">
        <f>ABS(Table8[[#This Row],[Erorr ]])</f>
        <v>0.10206999999999944</v>
      </c>
      <c r="L599" s="8">
        <f>Table8[[#This Row],[Abs Erorr ]]/Table8[[#This Row],[Adj Close]]</f>
        <v>2.2805371226847074E-2</v>
      </c>
      <c r="M599" s="68">
        <f t="shared" si="19"/>
        <v>4.4356000000000009</v>
      </c>
      <c r="N599" s="64">
        <f>(Table8[[#This Row],[Adj Close]]-Table8[[#This Row],[Forecast 6 Period ]])</f>
        <v>4.0099999999998914E-2</v>
      </c>
      <c r="O599" s="64">
        <f>Table8[[#This Row],[Erorr 2]]^2</f>
        <v>1.6080099999999128E-3</v>
      </c>
      <c r="P599" s="64">
        <f>ABS(Table8[[#This Row],[Erorr 2]])</f>
        <v>4.0099999999998914E-2</v>
      </c>
      <c r="Q599" s="8">
        <f>Table8[[#This Row],[Abs Erorr 4]]/Table8[[#This Row],[Adj Close]]</f>
        <v>8.959492369908376E-3</v>
      </c>
    </row>
    <row r="600" spans="6:17" x14ac:dyDescent="0.3">
      <c r="F600" s="108">
        <v>44334</v>
      </c>
      <c r="G600" s="109">
        <v>4.5395000000000003</v>
      </c>
      <c r="H600" s="64">
        <f t="shared" si="18"/>
        <v>4.4292299999999996</v>
      </c>
      <c r="I600" s="64">
        <f>(Table8[[#This Row],[Adj Close]]-Table8[[#This Row],[Forecast 3 Period]])</f>
        <v>0.11027000000000076</v>
      </c>
      <c r="J600" s="64">
        <f>Table8[[#This Row],[Erorr ]]^2</f>
        <v>1.2159472900000167E-2</v>
      </c>
      <c r="K600" s="64">
        <f>ABS(Table8[[#This Row],[Erorr ]])</f>
        <v>0.11027000000000076</v>
      </c>
      <c r="L600" s="8">
        <f>Table8[[#This Row],[Abs Erorr ]]/Table8[[#This Row],[Adj Close]]</f>
        <v>2.4291221500165383E-2</v>
      </c>
      <c r="M600" s="68">
        <f t="shared" si="19"/>
        <v>4.4164600000000007</v>
      </c>
      <c r="N600" s="64">
        <f>(Table8[[#This Row],[Adj Close]]-Table8[[#This Row],[Forecast 6 Period ]])</f>
        <v>0.12303999999999959</v>
      </c>
      <c r="O600" s="64">
        <f>Table8[[#This Row],[Erorr 2]]^2</f>
        <v>1.5138841599999901E-2</v>
      </c>
      <c r="P600" s="64">
        <f>ABS(Table8[[#This Row],[Erorr 2]])</f>
        <v>0.12303999999999959</v>
      </c>
      <c r="Q600" s="8">
        <f>Table8[[#This Row],[Abs Erorr 4]]/Table8[[#This Row],[Adj Close]]</f>
        <v>2.7104306641700538E-2</v>
      </c>
    </row>
    <row r="601" spans="6:17" x14ac:dyDescent="0.3">
      <c r="F601" s="108">
        <v>44335</v>
      </c>
      <c r="G601" s="109">
        <v>4.5030999999999999</v>
      </c>
      <c r="H601" s="64">
        <f t="shared" si="18"/>
        <v>4.4984900000000003</v>
      </c>
      <c r="I601" s="64">
        <f>(Table8[[#This Row],[Adj Close]]-Table8[[#This Row],[Forecast 3 Period]])</f>
        <v>4.6099999999995589E-3</v>
      </c>
      <c r="J601" s="64">
        <f>Table8[[#This Row],[Erorr ]]^2</f>
        <v>2.1252099999995934E-5</v>
      </c>
      <c r="K601" s="64">
        <f>ABS(Table8[[#This Row],[Erorr ]])</f>
        <v>4.6099999999995589E-3</v>
      </c>
      <c r="L601" s="8">
        <f>Table8[[#This Row],[Abs Erorr ]]/Table8[[#This Row],[Adj Close]]</f>
        <v>1.0237392018830492E-3</v>
      </c>
      <c r="M601" s="68">
        <f t="shared" si="19"/>
        <v>4.4410700000000007</v>
      </c>
      <c r="N601" s="64">
        <f>(Table8[[#This Row],[Adj Close]]-Table8[[#This Row],[Forecast 6 Period ]])</f>
        <v>6.2029999999999141E-2</v>
      </c>
      <c r="O601" s="64">
        <f>Table8[[#This Row],[Erorr 2]]^2</f>
        <v>3.8477208999998934E-3</v>
      </c>
      <c r="P601" s="64">
        <f>ABS(Table8[[#This Row],[Erorr 2]])</f>
        <v>6.2029999999999141E-2</v>
      </c>
      <c r="Q601" s="8">
        <f>Table8[[#This Row],[Abs Erorr 4]]/Table8[[#This Row],[Adj Close]]</f>
        <v>1.3774955030978468E-2</v>
      </c>
    </row>
    <row r="602" spans="6:17" x14ac:dyDescent="0.3">
      <c r="F602" s="108">
        <v>44336</v>
      </c>
      <c r="G602" s="109">
        <v>4.6944999999999997</v>
      </c>
      <c r="H602" s="64">
        <f t="shared" si="18"/>
        <v>4.5057999999999998</v>
      </c>
      <c r="I602" s="64">
        <f>(Table8[[#This Row],[Adj Close]]-Table8[[#This Row],[Forecast 3 Period]])</f>
        <v>0.18869999999999987</v>
      </c>
      <c r="J602" s="64">
        <f>Table8[[#This Row],[Erorr ]]^2</f>
        <v>3.5607689999999949E-2</v>
      </c>
      <c r="K602" s="64">
        <f>ABS(Table8[[#This Row],[Erorr ]])</f>
        <v>0.18869999999999987</v>
      </c>
      <c r="L602" s="8">
        <f>Table8[[#This Row],[Abs Erorr ]]/Table8[[#This Row],[Adj Close]]</f>
        <v>4.0195974012141845E-2</v>
      </c>
      <c r="M602" s="68">
        <f t="shared" si="19"/>
        <v>4.4593100000000003</v>
      </c>
      <c r="N602" s="64">
        <f>(Table8[[#This Row],[Adj Close]]-Table8[[#This Row],[Forecast 6 Period ]])</f>
        <v>0.23518999999999934</v>
      </c>
      <c r="O602" s="64">
        <f>Table8[[#This Row],[Erorr 2]]^2</f>
        <v>5.5314336099999695E-2</v>
      </c>
      <c r="P602" s="64">
        <f>ABS(Table8[[#This Row],[Erorr 2]])</f>
        <v>0.23518999999999934</v>
      </c>
      <c r="Q602" s="8">
        <f>Table8[[#This Row],[Abs Erorr 4]]/Table8[[#This Row],[Adj Close]]</f>
        <v>5.009905208222374E-2</v>
      </c>
    </row>
    <row r="603" spans="6:17" x14ac:dyDescent="0.3">
      <c r="F603" s="108">
        <v>44337</v>
      </c>
      <c r="G603" s="109">
        <v>4.6032999999999999</v>
      </c>
      <c r="H603" s="64">
        <f t="shared" si="18"/>
        <v>4.5905799999999992</v>
      </c>
      <c r="I603" s="64">
        <f>(Table8[[#This Row],[Adj Close]]-Table8[[#This Row],[Forecast 3 Period]])</f>
        <v>1.2720000000000731E-2</v>
      </c>
      <c r="J603" s="64">
        <f>Table8[[#This Row],[Erorr ]]^2</f>
        <v>1.6179840000001859E-4</v>
      </c>
      <c r="K603" s="64">
        <f>ABS(Table8[[#This Row],[Erorr ]])</f>
        <v>1.2720000000000731E-2</v>
      </c>
      <c r="L603" s="8">
        <f>Table8[[#This Row],[Abs Erorr ]]/Table8[[#This Row],[Adj Close]]</f>
        <v>2.763235070493066E-3</v>
      </c>
      <c r="M603" s="68">
        <f t="shared" si="19"/>
        <v>4.5222100000000003</v>
      </c>
      <c r="N603" s="64">
        <f>(Table8[[#This Row],[Adj Close]]-Table8[[#This Row],[Forecast 6 Period ]])</f>
        <v>8.1089999999999662E-2</v>
      </c>
      <c r="O603" s="64">
        <f>Table8[[#This Row],[Erorr 2]]^2</f>
        <v>6.5755880999999452E-3</v>
      </c>
      <c r="P603" s="64">
        <f>ABS(Table8[[#This Row],[Erorr 2]])</f>
        <v>8.1089999999999662E-2</v>
      </c>
      <c r="Q603" s="8">
        <f>Table8[[#This Row],[Abs Erorr 4]]/Table8[[#This Row],[Adj Close]]</f>
        <v>1.7615623574392211E-2</v>
      </c>
    </row>
    <row r="604" spans="6:17" x14ac:dyDescent="0.3">
      <c r="F604" s="108">
        <v>44340</v>
      </c>
      <c r="G604" s="109">
        <v>4.5759999999999996</v>
      </c>
      <c r="H604" s="64">
        <f t="shared" si="18"/>
        <v>4.6006</v>
      </c>
      <c r="I604" s="64">
        <f>(Table8[[#This Row],[Adj Close]]-Table8[[#This Row],[Forecast 3 Period]])</f>
        <v>-2.4600000000000399E-2</v>
      </c>
      <c r="J604" s="64">
        <f>Table8[[#This Row],[Erorr ]]^2</f>
        <v>6.0516000000001961E-4</v>
      </c>
      <c r="K604" s="64">
        <f>ABS(Table8[[#This Row],[Erorr ]])</f>
        <v>2.4600000000000399E-2</v>
      </c>
      <c r="L604" s="8">
        <f>Table8[[#This Row],[Abs Erorr ]]/Table8[[#This Row],[Adj Close]]</f>
        <v>5.3758741258742139E-3</v>
      </c>
      <c r="M604" s="68">
        <f t="shared" si="19"/>
        <v>4.5623100000000001</v>
      </c>
      <c r="N604" s="64">
        <f>(Table8[[#This Row],[Adj Close]]-Table8[[#This Row],[Forecast 6 Period ]])</f>
        <v>1.3689999999999536E-2</v>
      </c>
      <c r="O604" s="64">
        <f>Table8[[#This Row],[Erorr 2]]^2</f>
        <v>1.874160999999873E-4</v>
      </c>
      <c r="P604" s="64">
        <f>ABS(Table8[[#This Row],[Erorr 2]])</f>
        <v>1.3689999999999536E-2</v>
      </c>
      <c r="Q604" s="8">
        <f>Table8[[#This Row],[Abs Erorr 4]]/Table8[[#This Row],[Adj Close]]</f>
        <v>2.991695804195703E-3</v>
      </c>
    </row>
    <row r="605" spans="6:17" x14ac:dyDescent="0.3">
      <c r="F605" s="108">
        <v>44341</v>
      </c>
      <c r="G605" s="109">
        <v>4.5578000000000003</v>
      </c>
      <c r="H605" s="64">
        <f t="shared" si="18"/>
        <v>4.6197399999999993</v>
      </c>
      <c r="I605" s="64">
        <f>(Table8[[#This Row],[Adj Close]]-Table8[[#This Row],[Forecast 3 Period]])</f>
        <v>-6.1939999999998996E-2</v>
      </c>
      <c r="J605" s="64">
        <f>Table8[[#This Row],[Erorr ]]^2</f>
        <v>3.8365635999998756E-3</v>
      </c>
      <c r="K605" s="64">
        <f>ABS(Table8[[#This Row],[Erorr ]])</f>
        <v>6.1939999999998996E-2</v>
      </c>
      <c r="L605" s="8">
        <f>Table8[[#This Row],[Abs Erorr ]]/Table8[[#This Row],[Adj Close]]</f>
        <v>1.3589889859142348E-2</v>
      </c>
      <c r="M605" s="68">
        <f t="shared" si="19"/>
        <v>4.5769000000000002</v>
      </c>
      <c r="N605" s="64">
        <f>(Table8[[#This Row],[Adj Close]]-Table8[[#This Row],[Forecast 6 Period ]])</f>
        <v>-1.9099999999999895E-2</v>
      </c>
      <c r="O605" s="64">
        <f>Table8[[#This Row],[Erorr 2]]^2</f>
        <v>3.6480999999999596E-4</v>
      </c>
      <c r="P605" s="64">
        <f>ABS(Table8[[#This Row],[Erorr 2]])</f>
        <v>1.9099999999999895E-2</v>
      </c>
      <c r="Q605" s="8">
        <f>Table8[[#This Row],[Abs Erorr 4]]/Table8[[#This Row],[Adj Close]]</f>
        <v>4.1906182807494611E-3</v>
      </c>
    </row>
    <row r="606" spans="6:17" x14ac:dyDescent="0.3">
      <c r="F606" s="108">
        <v>44342</v>
      </c>
      <c r="G606" s="109">
        <v>4.5122</v>
      </c>
      <c r="H606" s="64">
        <f t="shared" si="18"/>
        <v>4.5769099999999998</v>
      </c>
      <c r="I606" s="64">
        <f>(Table8[[#This Row],[Adj Close]]-Table8[[#This Row],[Forecast 3 Period]])</f>
        <v>-6.4709999999999823E-2</v>
      </c>
      <c r="J606" s="64">
        <f>Table8[[#This Row],[Erorr ]]^2</f>
        <v>4.1873840999999768E-3</v>
      </c>
      <c r="K606" s="64">
        <f>ABS(Table8[[#This Row],[Erorr ]])</f>
        <v>6.4709999999999823E-2</v>
      </c>
      <c r="L606" s="8">
        <f>Table8[[#This Row],[Abs Erorr ]]/Table8[[#This Row],[Adj Close]]</f>
        <v>1.434111963122198E-2</v>
      </c>
      <c r="M606" s="68">
        <f t="shared" si="19"/>
        <v>4.5905800000000001</v>
      </c>
      <c r="N606" s="64">
        <f>(Table8[[#This Row],[Adj Close]]-Table8[[#This Row],[Forecast 6 Period ]])</f>
        <v>-7.8380000000000116E-2</v>
      </c>
      <c r="O606" s="64">
        <f>Table8[[#This Row],[Erorr 2]]^2</f>
        <v>6.1434244000000181E-3</v>
      </c>
      <c r="P606" s="64">
        <f>ABS(Table8[[#This Row],[Erorr 2]])</f>
        <v>7.8380000000000116E-2</v>
      </c>
      <c r="Q606" s="8">
        <f>Table8[[#This Row],[Abs Erorr 4]]/Table8[[#This Row],[Adj Close]]</f>
        <v>1.7370683923584974E-2</v>
      </c>
    </row>
    <row r="607" spans="6:17" x14ac:dyDescent="0.3">
      <c r="F607" s="108">
        <v>44343</v>
      </c>
      <c r="G607" s="109">
        <v>4.6215999999999999</v>
      </c>
      <c r="H607" s="64">
        <f t="shared" si="18"/>
        <v>4.5450200000000001</v>
      </c>
      <c r="I607" s="64">
        <f>(Table8[[#This Row],[Adj Close]]-Table8[[#This Row],[Forecast 3 Period]])</f>
        <v>7.657999999999987E-2</v>
      </c>
      <c r="J607" s="64">
        <f>Table8[[#This Row],[Erorr ]]^2</f>
        <v>5.8644963999999805E-3</v>
      </c>
      <c r="K607" s="64">
        <f>ABS(Table8[[#This Row],[Erorr ]])</f>
        <v>7.657999999999987E-2</v>
      </c>
      <c r="L607" s="8">
        <f>Table8[[#This Row],[Abs Erorr ]]/Table8[[#This Row],[Adj Close]]</f>
        <v>1.6570019041024727E-2</v>
      </c>
      <c r="M607" s="68">
        <f t="shared" si="19"/>
        <v>4.5696200000000005</v>
      </c>
      <c r="N607" s="64">
        <f>(Table8[[#This Row],[Adj Close]]-Table8[[#This Row],[Forecast 6 Period ]])</f>
        <v>5.1979999999999471E-2</v>
      </c>
      <c r="O607" s="64">
        <f>Table8[[#This Row],[Erorr 2]]^2</f>
        <v>2.7019203999999451E-3</v>
      </c>
      <c r="P607" s="64">
        <f>ABS(Table8[[#This Row],[Erorr 2]])</f>
        <v>5.1979999999999471E-2</v>
      </c>
      <c r="Q607" s="8">
        <f>Table8[[#This Row],[Abs Erorr 4]]/Table8[[#This Row],[Adj Close]]</f>
        <v>1.1247187121343143E-2</v>
      </c>
    </row>
    <row r="608" spans="6:17" x14ac:dyDescent="0.3">
      <c r="F608" s="108">
        <v>44344</v>
      </c>
      <c r="G608" s="109">
        <v>4.7035999999999998</v>
      </c>
      <c r="H608" s="64">
        <f t="shared" si="18"/>
        <v>4.5696399999999997</v>
      </c>
      <c r="I608" s="64">
        <f>(Table8[[#This Row],[Adj Close]]-Table8[[#This Row],[Forecast 3 Period]])</f>
        <v>0.13396000000000008</v>
      </c>
      <c r="J608" s="64">
        <f>Table8[[#This Row],[Erorr ]]^2</f>
        <v>1.7945281600000022E-2</v>
      </c>
      <c r="K608" s="64">
        <f>ABS(Table8[[#This Row],[Erorr ]])</f>
        <v>0.13396000000000008</v>
      </c>
      <c r="L608" s="8">
        <f>Table8[[#This Row],[Abs Erorr ]]/Table8[[#This Row],[Adj Close]]</f>
        <v>2.8480312951781633E-2</v>
      </c>
      <c r="M608" s="68">
        <f t="shared" si="19"/>
        <v>4.5833000000000004</v>
      </c>
      <c r="N608" s="64">
        <f>(Table8[[#This Row],[Adj Close]]-Table8[[#This Row],[Forecast 6 Period ]])</f>
        <v>0.12029999999999941</v>
      </c>
      <c r="O608" s="64">
        <f>Table8[[#This Row],[Erorr 2]]^2</f>
        <v>1.4472089999999858E-2</v>
      </c>
      <c r="P608" s="64">
        <f>ABS(Table8[[#This Row],[Erorr 2]])</f>
        <v>0.12029999999999941</v>
      </c>
      <c r="Q608" s="8">
        <f>Table8[[#This Row],[Abs Erorr 4]]/Table8[[#This Row],[Adj Close]]</f>
        <v>2.5576154434900803E-2</v>
      </c>
    </row>
    <row r="609" spans="6:17" x14ac:dyDescent="0.3">
      <c r="F609" s="108">
        <v>44348</v>
      </c>
      <c r="G609" s="109">
        <v>4.7309000000000001</v>
      </c>
      <c r="H609" s="64">
        <f t="shared" si="18"/>
        <v>4.6215799999999998</v>
      </c>
      <c r="I609" s="64">
        <f>(Table8[[#This Row],[Adj Close]]-Table8[[#This Row],[Forecast 3 Period]])</f>
        <v>0.10932000000000031</v>
      </c>
      <c r="J609" s="64">
        <f>Table8[[#This Row],[Erorr ]]^2</f>
        <v>1.1950862400000067E-2</v>
      </c>
      <c r="K609" s="64">
        <f>ABS(Table8[[#This Row],[Erorr ]])</f>
        <v>0.10932000000000031</v>
      </c>
      <c r="L609" s="8">
        <f>Table8[[#This Row],[Abs Erorr ]]/Table8[[#This Row],[Adj Close]]</f>
        <v>2.3107653934769348E-2</v>
      </c>
      <c r="M609" s="68">
        <f t="shared" si="19"/>
        <v>4.5969699999999998</v>
      </c>
      <c r="N609" s="64">
        <f>(Table8[[#This Row],[Adj Close]]-Table8[[#This Row],[Forecast 6 Period ]])</f>
        <v>0.13393000000000033</v>
      </c>
      <c r="O609" s="64">
        <f>Table8[[#This Row],[Erorr 2]]^2</f>
        <v>1.7937244900000086E-2</v>
      </c>
      <c r="P609" s="64">
        <f>ABS(Table8[[#This Row],[Erorr 2]])</f>
        <v>0.13393000000000033</v>
      </c>
      <c r="Q609" s="8">
        <f>Table8[[#This Row],[Abs Erorr 4]]/Table8[[#This Row],[Adj Close]]</f>
        <v>2.8309623961614138E-2</v>
      </c>
    </row>
    <row r="610" spans="6:17" x14ac:dyDescent="0.3">
      <c r="F610" s="108">
        <v>44349</v>
      </c>
      <c r="G610" s="109">
        <v>4.968</v>
      </c>
      <c r="H610" s="64">
        <f t="shared" si="18"/>
        <v>4.6899199999999999</v>
      </c>
      <c r="I610" s="64">
        <f>(Table8[[#This Row],[Adj Close]]-Table8[[#This Row],[Forecast 3 Period]])</f>
        <v>0.2780800000000001</v>
      </c>
      <c r="J610" s="64">
        <f>Table8[[#This Row],[Erorr ]]^2</f>
        <v>7.7328486400000063E-2</v>
      </c>
      <c r="K610" s="64">
        <f>ABS(Table8[[#This Row],[Erorr ]])</f>
        <v>0.2780800000000001</v>
      </c>
      <c r="L610" s="8">
        <f>Table8[[#This Row],[Abs Erorr ]]/Table8[[#This Row],[Adj Close]]</f>
        <v>5.5974235104669909E-2</v>
      </c>
      <c r="M610" s="68">
        <f t="shared" si="19"/>
        <v>4.62704</v>
      </c>
      <c r="N610" s="64">
        <f>(Table8[[#This Row],[Adj Close]]-Table8[[#This Row],[Forecast 6 Period ]])</f>
        <v>0.34095999999999993</v>
      </c>
      <c r="O610" s="64">
        <f>Table8[[#This Row],[Erorr 2]]^2</f>
        <v>0.11625372159999996</v>
      </c>
      <c r="P610" s="64">
        <f>ABS(Table8[[#This Row],[Erorr 2]])</f>
        <v>0.34095999999999993</v>
      </c>
      <c r="Q610" s="8">
        <f>Table8[[#This Row],[Abs Erorr 4]]/Table8[[#This Row],[Adj Close]]</f>
        <v>6.8631239935587743E-2</v>
      </c>
    </row>
    <row r="611" spans="6:17" x14ac:dyDescent="0.3">
      <c r="F611" s="108">
        <v>44350</v>
      </c>
      <c r="G611" s="109">
        <v>4.9953000000000003</v>
      </c>
      <c r="H611" s="64">
        <f t="shared" si="18"/>
        <v>4.8175499999999998</v>
      </c>
      <c r="I611" s="64">
        <f>(Table8[[#This Row],[Adj Close]]-Table8[[#This Row],[Forecast 3 Period]])</f>
        <v>0.17775000000000052</v>
      </c>
      <c r="J611" s="64">
        <f>Table8[[#This Row],[Erorr ]]^2</f>
        <v>3.1595062500000187E-2</v>
      </c>
      <c r="K611" s="64">
        <f>ABS(Table8[[#This Row],[Erorr ]])</f>
        <v>0.17775000000000052</v>
      </c>
      <c r="L611" s="8">
        <f>Table8[[#This Row],[Abs Erorr ]]/Table8[[#This Row],[Adj Close]]</f>
        <v>3.5583448441535145E-2</v>
      </c>
      <c r="M611" s="68">
        <f t="shared" si="19"/>
        <v>4.7118200000000003</v>
      </c>
      <c r="N611" s="64">
        <f>(Table8[[#This Row],[Adj Close]]-Table8[[#This Row],[Forecast 6 Period ]])</f>
        <v>0.28347999999999995</v>
      </c>
      <c r="O611" s="64">
        <f>Table8[[#This Row],[Erorr 2]]^2</f>
        <v>8.0360910399999971E-2</v>
      </c>
      <c r="P611" s="64">
        <f>ABS(Table8[[#This Row],[Erorr 2]])</f>
        <v>0.28347999999999995</v>
      </c>
      <c r="Q611" s="8">
        <f>Table8[[#This Row],[Abs Erorr 4]]/Table8[[#This Row],[Adj Close]]</f>
        <v>5.6749344383720687E-2</v>
      </c>
    </row>
    <row r="612" spans="6:17" x14ac:dyDescent="0.3">
      <c r="F612" s="108">
        <v>44351</v>
      </c>
      <c r="G612" s="109">
        <v>4.9953000000000003</v>
      </c>
      <c r="H612" s="64">
        <f t="shared" si="18"/>
        <v>4.9077900000000003</v>
      </c>
      <c r="I612" s="64">
        <f>(Table8[[#This Row],[Adj Close]]-Table8[[#This Row],[Forecast 3 Period]])</f>
        <v>8.7509999999999977E-2</v>
      </c>
      <c r="J612" s="64">
        <f>Table8[[#This Row],[Erorr ]]^2</f>
        <v>7.658000099999996E-3</v>
      </c>
      <c r="K612" s="64">
        <f>ABS(Table8[[#This Row],[Erorr ]])</f>
        <v>8.7509999999999977E-2</v>
      </c>
      <c r="L612" s="8">
        <f>Table8[[#This Row],[Abs Erorr ]]/Table8[[#This Row],[Adj Close]]</f>
        <v>1.7518467359317752E-2</v>
      </c>
      <c r="M612" s="68">
        <f t="shared" si="19"/>
        <v>4.7929399999999998</v>
      </c>
      <c r="N612" s="64">
        <f>(Table8[[#This Row],[Adj Close]]-Table8[[#This Row],[Forecast 6 Period ]])</f>
        <v>0.20236000000000054</v>
      </c>
      <c r="O612" s="64">
        <f>Table8[[#This Row],[Erorr 2]]^2</f>
        <v>4.0949569600000221E-2</v>
      </c>
      <c r="P612" s="64">
        <f>ABS(Table8[[#This Row],[Erorr 2]])</f>
        <v>0.20236000000000054</v>
      </c>
      <c r="Q612" s="8">
        <f>Table8[[#This Row],[Abs Erorr 4]]/Table8[[#This Row],[Adj Close]]</f>
        <v>4.0510079474706327E-2</v>
      </c>
    </row>
    <row r="613" spans="6:17" x14ac:dyDescent="0.3">
      <c r="F613" s="108">
        <v>44354</v>
      </c>
      <c r="G613" s="109">
        <v>5.1138000000000003</v>
      </c>
      <c r="H613" s="64">
        <f t="shared" si="18"/>
        <v>4.9871100000000004</v>
      </c>
      <c r="I613" s="64">
        <f>(Table8[[#This Row],[Adj Close]]-Table8[[#This Row],[Forecast 3 Period]])</f>
        <v>0.12668999999999997</v>
      </c>
      <c r="J613" s="64">
        <f>Table8[[#This Row],[Erorr ]]^2</f>
        <v>1.6050356099999993E-2</v>
      </c>
      <c r="K613" s="64">
        <f>ABS(Table8[[#This Row],[Erorr ]])</f>
        <v>0.12668999999999997</v>
      </c>
      <c r="L613" s="8">
        <f>Table8[[#This Row],[Abs Erorr ]]/Table8[[#This Row],[Adj Close]]</f>
        <v>2.4774140560835378E-2</v>
      </c>
      <c r="M613" s="68">
        <f t="shared" si="19"/>
        <v>4.8704200000000002</v>
      </c>
      <c r="N613" s="64">
        <f>(Table8[[#This Row],[Adj Close]]-Table8[[#This Row],[Forecast 6 Period ]])</f>
        <v>0.24338000000000015</v>
      </c>
      <c r="O613" s="64">
        <f>Table8[[#This Row],[Erorr 2]]^2</f>
        <v>5.9233824400000072E-2</v>
      </c>
      <c r="P613" s="64">
        <f>ABS(Table8[[#This Row],[Erorr 2]])</f>
        <v>0.24338000000000015</v>
      </c>
      <c r="Q613" s="8">
        <f>Table8[[#This Row],[Abs Erorr 4]]/Table8[[#This Row],[Adj Close]]</f>
        <v>4.75927881418906E-2</v>
      </c>
    </row>
    <row r="614" spans="6:17" x14ac:dyDescent="0.3">
      <c r="F614" s="108">
        <v>44355</v>
      </c>
      <c r="G614" s="109">
        <v>5.0865</v>
      </c>
      <c r="H614" s="64">
        <f t="shared" si="18"/>
        <v>5.0427</v>
      </c>
      <c r="I614" s="64">
        <f>(Table8[[#This Row],[Adj Close]]-Table8[[#This Row],[Forecast 3 Period]])</f>
        <v>4.3800000000000061E-2</v>
      </c>
      <c r="J614" s="64">
        <f>Table8[[#This Row],[Erorr ]]^2</f>
        <v>1.9184400000000054E-3</v>
      </c>
      <c r="K614" s="64">
        <f>ABS(Table8[[#This Row],[Erorr ]])</f>
        <v>4.3800000000000061E-2</v>
      </c>
      <c r="L614" s="8">
        <f>Table8[[#This Row],[Abs Erorr ]]/Table8[[#This Row],[Adj Close]]</f>
        <v>8.6110291949277624E-3</v>
      </c>
      <c r="M614" s="68">
        <f t="shared" si="19"/>
        <v>4.9579300000000002</v>
      </c>
      <c r="N614" s="64">
        <f>(Table8[[#This Row],[Adj Close]]-Table8[[#This Row],[Forecast 6 Period ]])</f>
        <v>0.12856999999999985</v>
      </c>
      <c r="O614" s="64">
        <f>Table8[[#This Row],[Erorr 2]]^2</f>
        <v>1.6530244899999963E-2</v>
      </c>
      <c r="P614" s="64">
        <f>ABS(Table8[[#This Row],[Erorr 2]])</f>
        <v>0.12856999999999985</v>
      </c>
      <c r="Q614" s="8">
        <f>Table8[[#This Row],[Abs Erorr 4]]/Table8[[#This Row],[Adj Close]]</f>
        <v>2.5276712867394052E-2</v>
      </c>
    </row>
    <row r="615" spans="6:17" x14ac:dyDescent="0.3">
      <c r="F615" s="108">
        <v>44356</v>
      </c>
      <c r="G615" s="109">
        <v>5.0044000000000004</v>
      </c>
      <c r="H615" s="64">
        <f t="shared" si="18"/>
        <v>5.0673300000000001</v>
      </c>
      <c r="I615" s="64">
        <f>(Table8[[#This Row],[Adj Close]]-Table8[[#This Row],[Forecast 3 Period]])</f>
        <v>-6.2929999999999708E-2</v>
      </c>
      <c r="J615" s="64">
        <f>Table8[[#This Row],[Erorr ]]^2</f>
        <v>3.9601848999999637E-3</v>
      </c>
      <c r="K615" s="64">
        <f>ABS(Table8[[#This Row],[Erorr ]])</f>
        <v>6.2929999999999708E-2</v>
      </c>
      <c r="L615" s="8">
        <f>Table8[[#This Row],[Abs Erorr ]]/Table8[[#This Row],[Adj Close]]</f>
        <v>1.2574934058028875E-2</v>
      </c>
      <c r="M615" s="68">
        <f t="shared" si="19"/>
        <v>5.0080700000000009</v>
      </c>
      <c r="N615" s="64">
        <f>(Table8[[#This Row],[Adj Close]]-Table8[[#This Row],[Forecast 6 Period ]])</f>
        <v>-3.6700000000005062E-3</v>
      </c>
      <c r="O615" s="64">
        <f>Table8[[#This Row],[Erorr 2]]^2</f>
        <v>1.3468900000003716E-5</v>
      </c>
      <c r="P615" s="64">
        <f>ABS(Table8[[#This Row],[Erorr 2]])</f>
        <v>3.6700000000005062E-3</v>
      </c>
      <c r="Q615" s="8">
        <f>Table8[[#This Row],[Abs Erorr 4]]/Table8[[#This Row],[Adj Close]]</f>
        <v>7.3335464790994041E-4</v>
      </c>
    </row>
    <row r="616" spans="6:17" x14ac:dyDescent="0.3">
      <c r="F616" s="108">
        <v>44357</v>
      </c>
      <c r="G616" s="109">
        <v>4.9588000000000001</v>
      </c>
      <c r="H616" s="64">
        <f t="shared" si="18"/>
        <v>5.0618500000000006</v>
      </c>
      <c r="I616" s="64">
        <f>(Table8[[#This Row],[Adj Close]]-Table8[[#This Row],[Forecast 3 Period]])</f>
        <v>-0.10305000000000053</v>
      </c>
      <c r="J616" s="64">
        <f>Table8[[#This Row],[Erorr ]]^2</f>
        <v>1.061930250000011E-2</v>
      </c>
      <c r="K616" s="64">
        <f>ABS(Table8[[#This Row],[Erorr ]])</f>
        <v>0.10305000000000053</v>
      </c>
      <c r="L616" s="8">
        <f>Table8[[#This Row],[Abs Erorr ]]/Table8[[#This Row],[Adj Close]]</f>
        <v>2.0781237396144334E-2</v>
      </c>
      <c r="M616" s="68">
        <f t="shared" si="19"/>
        <v>5.0363300000000004</v>
      </c>
      <c r="N616" s="64">
        <f>(Table8[[#This Row],[Adj Close]]-Table8[[#This Row],[Forecast 6 Period ]])</f>
        <v>-7.7530000000000321E-2</v>
      </c>
      <c r="O616" s="64">
        <f>Table8[[#This Row],[Erorr 2]]^2</f>
        <v>6.0109009000000498E-3</v>
      </c>
      <c r="P616" s="64">
        <f>ABS(Table8[[#This Row],[Erorr 2]])</f>
        <v>7.7530000000000321E-2</v>
      </c>
      <c r="Q616" s="8">
        <f>Table8[[#This Row],[Abs Erorr 4]]/Table8[[#This Row],[Adj Close]]</f>
        <v>1.5634831007501879E-2</v>
      </c>
    </row>
    <row r="617" spans="6:17" x14ac:dyDescent="0.3">
      <c r="F617" s="108">
        <v>44358</v>
      </c>
      <c r="G617" s="109">
        <v>4.9497</v>
      </c>
      <c r="H617" s="64">
        <f t="shared" si="18"/>
        <v>5.0107900000000001</v>
      </c>
      <c r="I617" s="64">
        <f>(Table8[[#This Row],[Adj Close]]-Table8[[#This Row],[Forecast 3 Period]])</f>
        <v>-6.1090000000000089E-2</v>
      </c>
      <c r="J617" s="64">
        <f>Table8[[#This Row],[Erorr ]]^2</f>
        <v>3.7319881000000108E-3</v>
      </c>
      <c r="K617" s="64">
        <f>ABS(Table8[[#This Row],[Erorr ]])</f>
        <v>6.1090000000000089E-2</v>
      </c>
      <c r="L617" s="8">
        <f>Table8[[#This Row],[Abs Erorr ]]/Table8[[#This Row],[Adj Close]]</f>
        <v>1.2342162151241507E-2</v>
      </c>
      <c r="M617" s="68">
        <f t="shared" si="19"/>
        <v>5.0317600000000002</v>
      </c>
      <c r="N617" s="64">
        <f>(Table8[[#This Row],[Adj Close]]-Table8[[#This Row],[Forecast 6 Period ]])</f>
        <v>-8.2060000000000244E-2</v>
      </c>
      <c r="O617" s="64">
        <f>Table8[[#This Row],[Erorr 2]]^2</f>
        <v>6.7338436000000399E-3</v>
      </c>
      <c r="P617" s="64">
        <f>ABS(Table8[[#This Row],[Erorr 2]])</f>
        <v>8.2060000000000244E-2</v>
      </c>
      <c r="Q617" s="8">
        <f>Table8[[#This Row],[Abs Erorr 4]]/Table8[[#This Row],[Adj Close]]</f>
        <v>1.6578782552477977E-2</v>
      </c>
    </row>
    <row r="618" spans="6:17" x14ac:dyDescent="0.3">
      <c r="F618" s="108">
        <v>44361</v>
      </c>
      <c r="G618" s="109">
        <v>4.968</v>
      </c>
      <c r="H618" s="64">
        <f t="shared" si="18"/>
        <v>4.9688400000000001</v>
      </c>
      <c r="I618" s="64">
        <f>(Table8[[#This Row],[Adj Close]]-Table8[[#This Row],[Forecast 3 Period]])</f>
        <v>-8.4000000000017394E-4</v>
      </c>
      <c r="J618" s="64">
        <f>Table8[[#This Row],[Erorr ]]^2</f>
        <v>7.0560000000029219E-7</v>
      </c>
      <c r="K618" s="64">
        <f>ABS(Table8[[#This Row],[Erorr ]])</f>
        <v>8.4000000000017394E-4</v>
      </c>
      <c r="L618" s="8">
        <f>Table8[[#This Row],[Abs Erorr ]]/Table8[[#This Row],[Adj Close]]</f>
        <v>1.6908212560389974E-4</v>
      </c>
      <c r="M618" s="68">
        <f t="shared" si="19"/>
        <v>5.010790000000001</v>
      </c>
      <c r="N618" s="64">
        <f>(Table8[[#This Row],[Adj Close]]-Table8[[#This Row],[Forecast 6 Period ]])</f>
        <v>-4.2790000000000994E-2</v>
      </c>
      <c r="O618" s="64">
        <f>Table8[[#This Row],[Erorr 2]]^2</f>
        <v>1.8309841000000852E-3</v>
      </c>
      <c r="P618" s="64">
        <f>ABS(Table8[[#This Row],[Erorr 2]])</f>
        <v>4.2790000000000994E-2</v>
      </c>
      <c r="Q618" s="8">
        <f>Table8[[#This Row],[Abs Erorr 4]]/Table8[[#This Row],[Adj Close]]</f>
        <v>8.6131239935589767E-3</v>
      </c>
    </row>
    <row r="619" spans="6:17" x14ac:dyDescent="0.3">
      <c r="F619" s="108">
        <v>44362</v>
      </c>
      <c r="G619" s="109">
        <v>4.8220999999999998</v>
      </c>
      <c r="H619" s="64">
        <f t="shared" si="18"/>
        <v>4.9597499999999997</v>
      </c>
      <c r="I619" s="64">
        <f>(Table8[[#This Row],[Adj Close]]-Table8[[#This Row],[Forecast 3 Period]])</f>
        <v>-0.13764999999999983</v>
      </c>
      <c r="J619" s="64">
        <f>Table8[[#This Row],[Erorr ]]^2</f>
        <v>1.8947522499999953E-2</v>
      </c>
      <c r="K619" s="64">
        <f>ABS(Table8[[#This Row],[Erorr ]])</f>
        <v>0.13764999999999983</v>
      </c>
      <c r="L619" s="8">
        <f>Table8[[#This Row],[Abs Erorr ]]/Table8[[#This Row],[Adj Close]]</f>
        <v>2.8545654382945155E-2</v>
      </c>
      <c r="M619" s="68">
        <f t="shared" si="19"/>
        <v>4.9962100000000005</v>
      </c>
      <c r="N619" s="64">
        <f>(Table8[[#This Row],[Adj Close]]-Table8[[#This Row],[Forecast 6 Period ]])</f>
        <v>-0.17411000000000065</v>
      </c>
      <c r="O619" s="64">
        <f>Table8[[#This Row],[Erorr 2]]^2</f>
        <v>3.0314292100000226E-2</v>
      </c>
      <c r="P619" s="64">
        <f>ABS(Table8[[#This Row],[Erorr 2]])</f>
        <v>0.17411000000000065</v>
      </c>
      <c r="Q619" s="8">
        <f>Table8[[#This Row],[Abs Erorr 4]]/Table8[[#This Row],[Adj Close]]</f>
        <v>3.6106675514817332E-2</v>
      </c>
    </row>
    <row r="620" spans="6:17" x14ac:dyDescent="0.3">
      <c r="F620" s="108">
        <v>44363</v>
      </c>
      <c r="G620" s="109">
        <v>4.7583000000000002</v>
      </c>
      <c r="H620" s="64">
        <f t="shared" si="18"/>
        <v>4.9041500000000005</v>
      </c>
      <c r="I620" s="64">
        <f>(Table8[[#This Row],[Adj Close]]-Table8[[#This Row],[Forecast 3 Period]])</f>
        <v>-0.14585000000000026</v>
      </c>
      <c r="J620" s="64">
        <f>Table8[[#This Row],[Erorr ]]^2</f>
        <v>2.1272222500000076E-2</v>
      </c>
      <c r="K620" s="64">
        <f>ABS(Table8[[#This Row],[Erorr ]])</f>
        <v>0.14585000000000026</v>
      </c>
      <c r="L620" s="8">
        <f>Table8[[#This Row],[Abs Erorr ]]/Table8[[#This Row],[Adj Close]]</f>
        <v>3.0651703339427998E-2</v>
      </c>
      <c r="M620" s="68">
        <f t="shared" si="19"/>
        <v>4.9488100000000008</v>
      </c>
      <c r="N620" s="64">
        <f>(Table8[[#This Row],[Adj Close]]-Table8[[#This Row],[Forecast 6 Period ]])</f>
        <v>-0.19051000000000062</v>
      </c>
      <c r="O620" s="64">
        <f>Table8[[#This Row],[Erorr 2]]^2</f>
        <v>3.629406010000024E-2</v>
      </c>
      <c r="P620" s="64">
        <f>ABS(Table8[[#This Row],[Erorr 2]])</f>
        <v>0.19051000000000062</v>
      </c>
      <c r="Q620" s="8">
        <f>Table8[[#This Row],[Abs Erorr 4]]/Table8[[#This Row],[Adj Close]]</f>
        <v>4.0037408318096927E-2</v>
      </c>
    </row>
    <row r="621" spans="6:17" x14ac:dyDescent="0.3">
      <c r="F621" s="108">
        <v>44364</v>
      </c>
      <c r="G621" s="109">
        <v>4.7035999999999998</v>
      </c>
      <c r="H621" s="64">
        <f t="shared" si="18"/>
        <v>4.8403499999999999</v>
      </c>
      <c r="I621" s="64">
        <f>(Table8[[#This Row],[Adj Close]]-Table8[[#This Row],[Forecast 3 Period]])</f>
        <v>-0.13675000000000015</v>
      </c>
      <c r="J621" s="64">
        <f>Table8[[#This Row],[Erorr ]]^2</f>
        <v>1.8700562500000042E-2</v>
      </c>
      <c r="K621" s="64">
        <f>ABS(Table8[[#This Row],[Erorr ]])</f>
        <v>0.13675000000000015</v>
      </c>
      <c r="L621" s="8">
        <f>Table8[[#This Row],[Abs Erorr ]]/Table8[[#This Row],[Adj Close]]</f>
        <v>2.9073475635683341E-2</v>
      </c>
      <c r="M621" s="68">
        <f t="shared" si="19"/>
        <v>4.8959399999999995</v>
      </c>
      <c r="N621" s="64">
        <f>(Table8[[#This Row],[Adj Close]]-Table8[[#This Row],[Forecast 6 Period ]])</f>
        <v>-0.19233999999999973</v>
      </c>
      <c r="O621" s="64">
        <f>Table8[[#This Row],[Erorr 2]]^2</f>
        <v>3.6994675599999895E-2</v>
      </c>
      <c r="P621" s="64">
        <f>ABS(Table8[[#This Row],[Erorr 2]])</f>
        <v>0.19233999999999973</v>
      </c>
      <c r="Q621" s="8">
        <f>Table8[[#This Row],[Abs Erorr 4]]/Table8[[#This Row],[Adj Close]]</f>
        <v>4.089208266009009E-2</v>
      </c>
    </row>
    <row r="622" spans="6:17" x14ac:dyDescent="0.3">
      <c r="F622" s="108">
        <v>44365</v>
      </c>
      <c r="G622" s="109">
        <v>4.6489000000000003</v>
      </c>
      <c r="H622" s="64">
        <f t="shared" si="18"/>
        <v>4.75556</v>
      </c>
      <c r="I622" s="64">
        <f>(Table8[[#This Row],[Adj Close]]-Table8[[#This Row],[Forecast 3 Period]])</f>
        <v>-0.10665999999999976</v>
      </c>
      <c r="J622" s="64">
        <f>Table8[[#This Row],[Erorr ]]^2</f>
        <v>1.1376355599999948E-2</v>
      </c>
      <c r="K622" s="64">
        <f>ABS(Table8[[#This Row],[Erorr ]])</f>
        <v>0.10665999999999976</v>
      </c>
      <c r="L622" s="8">
        <f>Table8[[#This Row],[Abs Erorr ]]/Table8[[#This Row],[Adj Close]]</f>
        <v>2.2943061799565435E-2</v>
      </c>
      <c r="M622" s="68">
        <f t="shared" si="19"/>
        <v>4.8412500000000005</v>
      </c>
      <c r="N622" s="64">
        <f>(Table8[[#This Row],[Adj Close]]-Table8[[#This Row],[Forecast 6 Period ]])</f>
        <v>-0.19235000000000024</v>
      </c>
      <c r="O622" s="64">
        <f>Table8[[#This Row],[Erorr 2]]^2</f>
        <v>3.6998522500000096E-2</v>
      </c>
      <c r="P622" s="64">
        <f>ABS(Table8[[#This Row],[Erorr 2]])</f>
        <v>0.19235000000000024</v>
      </c>
      <c r="Q622" s="8">
        <f>Table8[[#This Row],[Abs Erorr 4]]/Table8[[#This Row],[Adj Close]]</f>
        <v>4.1375379121942876E-2</v>
      </c>
    </row>
    <row r="623" spans="6:17" x14ac:dyDescent="0.3">
      <c r="F623" s="108">
        <v>44368</v>
      </c>
      <c r="G623" s="109">
        <v>4.6489000000000003</v>
      </c>
      <c r="H623" s="64">
        <f t="shared" si="18"/>
        <v>4.6981299999999999</v>
      </c>
      <c r="I623" s="64">
        <f>(Table8[[#This Row],[Adj Close]]-Table8[[#This Row],[Forecast 3 Period]])</f>
        <v>-4.9229999999999663E-2</v>
      </c>
      <c r="J623" s="64">
        <f>Table8[[#This Row],[Erorr ]]^2</f>
        <v>2.4235928999999669E-3</v>
      </c>
      <c r="K623" s="64">
        <f>ABS(Table8[[#This Row],[Erorr ]])</f>
        <v>4.9229999999999663E-2</v>
      </c>
      <c r="L623" s="8">
        <f>Table8[[#This Row],[Abs Erorr ]]/Table8[[#This Row],[Adj Close]]</f>
        <v>1.0589601841295718E-2</v>
      </c>
      <c r="M623" s="68">
        <f t="shared" si="19"/>
        <v>4.7783500000000005</v>
      </c>
      <c r="N623" s="64">
        <f>(Table8[[#This Row],[Adj Close]]-Table8[[#This Row],[Forecast 6 Period ]])</f>
        <v>-0.12945000000000029</v>
      </c>
      <c r="O623" s="64">
        <f>Table8[[#This Row],[Erorr 2]]^2</f>
        <v>1.6757302500000074E-2</v>
      </c>
      <c r="P623" s="64">
        <f>ABS(Table8[[#This Row],[Erorr 2]])</f>
        <v>0.12945000000000029</v>
      </c>
      <c r="Q623" s="8">
        <f>Table8[[#This Row],[Abs Erorr 4]]/Table8[[#This Row],[Adj Close]]</f>
        <v>2.7845296736862545E-2</v>
      </c>
    </row>
    <row r="624" spans="6:17" x14ac:dyDescent="0.3">
      <c r="F624" s="108">
        <v>44369</v>
      </c>
      <c r="G624" s="109">
        <v>4.6580000000000004</v>
      </c>
      <c r="H624" s="64">
        <f t="shared" si="18"/>
        <v>4.6653099999999998</v>
      </c>
      <c r="I624" s="64">
        <f>(Table8[[#This Row],[Adj Close]]-Table8[[#This Row],[Forecast 3 Period]])</f>
        <v>-7.3099999999994836E-3</v>
      </c>
      <c r="J624" s="64">
        <f>Table8[[#This Row],[Erorr ]]^2</f>
        <v>5.3436099999992453E-5</v>
      </c>
      <c r="K624" s="64">
        <f>ABS(Table8[[#This Row],[Erorr ]])</f>
        <v>7.3099999999994836E-3</v>
      </c>
      <c r="L624" s="8">
        <f>Table8[[#This Row],[Abs Erorr ]]/Table8[[#This Row],[Adj Close]]</f>
        <v>1.5693430656933197E-3</v>
      </c>
      <c r="M624" s="68">
        <f t="shared" si="19"/>
        <v>4.73095</v>
      </c>
      <c r="N624" s="64">
        <f>(Table8[[#This Row],[Adj Close]]-Table8[[#This Row],[Forecast 6 Period ]])</f>
        <v>-7.2949999999999626E-2</v>
      </c>
      <c r="O624" s="64">
        <f>Table8[[#This Row],[Erorr 2]]^2</f>
        <v>5.3217024999999453E-3</v>
      </c>
      <c r="P624" s="64">
        <f>ABS(Table8[[#This Row],[Erorr 2]])</f>
        <v>7.2949999999999626E-2</v>
      </c>
      <c r="Q624" s="8">
        <f>Table8[[#This Row],[Abs Erorr 4]]/Table8[[#This Row],[Adj Close]]</f>
        <v>1.5661227994847492E-2</v>
      </c>
    </row>
    <row r="625" spans="6:17" x14ac:dyDescent="0.3">
      <c r="F625" s="108">
        <v>44370</v>
      </c>
      <c r="G625" s="109">
        <v>4.6032999999999999</v>
      </c>
      <c r="H625" s="64">
        <f t="shared" si="18"/>
        <v>4.6525400000000001</v>
      </c>
      <c r="I625" s="64">
        <f>(Table8[[#This Row],[Adj Close]]-Table8[[#This Row],[Forecast 3 Period]])</f>
        <v>-4.9240000000000173E-2</v>
      </c>
      <c r="J625" s="64">
        <f>Table8[[#This Row],[Erorr ]]^2</f>
        <v>2.4245776000000169E-3</v>
      </c>
      <c r="K625" s="64">
        <f>ABS(Table8[[#This Row],[Erorr ]])</f>
        <v>4.9240000000000173E-2</v>
      </c>
      <c r="L625" s="8">
        <f>Table8[[#This Row],[Abs Erorr ]]/Table8[[#This Row],[Adj Close]]</f>
        <v>1.0696674125084217E-2</v>
      </c>
      <c r="M625" s="68">
        <f t="shared" si="19"/>
        <v>4.6899200000000008</v>
      </c>
      <c r="N625" s="64">
        <f>(Table8[[#This Row],[Adj Close]]-Table8[[#This Row],[Forecast 6 Period ]])</f>
        <v>-8.6620000000000807E-2</v>
      </c>
      <c r="O625" s="64">
        <f>Table8[[#This Row],[Erorr 2]]^2</f>
        <v>7.5030244000001403E-3</v>
      </c>
      <c r="P625" s="64">
        <f>ABS(Table8[[#This Row],[Erorr 2]])</f>
        <v>8.6620000000000807E-2</v>
      </c>
      <c r="Q625" s="8">
        <f>Table8[[#This Row],[Abs Erorr 4]]/Table8[[#This Row],[Adj Close]]</f>
        <v>1.8816935676580021E-2</v>
      </c>
    </row>
    <row r="626" spans="6:17" x14ac:dyDescent="0.3">
      <c r="F626" s="108">
        <v>44371</v>
      </c>
      <c r="G626" s="109">
        <v>4.6853999999999996</v>
      </c>
      <c r="H626" s="64">
        <f t="shared" si="18"/>
        <v>4.6333900000000003</v>
      </c>
      <c r="I626" s="64">
        <f>(Table8[[#This Row],[Adj Close]]-Table8[[#This Row],[Forecast 3 Period]])</f>
        <v>5.2009999999999224E-2</v>
      </c>
      <c r="J626" s="64">
        <f>Table8[[#This Row],[Erorr ]]^2</f>
        <v>2.7050400999999191E-3</v>
      </c>
      <c r="K626" s="64">
        <f>ABS(Table8[[#This Row],[Erorr ]])</f>
        <v>5.2009999999999224E-2</v>
      </c>
      <c r="L626" s="8">
        <f>Table8[[#This Row],[Abs Erorr ]]/Table8[[#This Row],[Adj Close]]</f>
        <v>1.1100439663635811E-2</v>
      </c>
      <c r="M626" s="68">
        <f t="shared" si="19"/>
        <v>4.6580100000000009</v>
      </c>
      <c r="N626" s="64">
        <f>(Table8[[#This Row],[Adj Close]]-Table8[[#This Row],[Forecast 6 Period ]])</f>
        <v>2.7389999999998693E-2</v>
      </c>
      <c r="O626" s="64">
        <f>Table8[[#This Row],[Erorr 2]]^2</f>
        <v>7.5021209999992836E-4</v>
      </c>
      <c r="P626" s="64">
        <f>ABS(Table8[[#This Row],[Erorr 2]])</f>
        <v>2.7389999999998693E-2</v>
      </c>
      <c r="Q626" s="8">
        <f>Table8[[#This Row],[Abs Erorr 4]]/Table8[[#This Row],[Adj Close]]</f>
        <v>5.8458189268789634E-3</v>
      </c>
    </row>
    <row r="627" spans="6:17" x14ac:dyDescent="0.3">
      <c r="F627" s="108">
        <v>44372</v>
      </c>
      <c r="G627" s="109">
        <v>4.968</v>
      </c>
      <c r="H627" s="64">
        <f t="shared" si="18"/>
        <v>4.6525499999999997</v>
      </c>
      <c r="I627" s="64">
        <f>(Table8[[#This Row],[Adj Close]]-Table8[[#This Row],[Forecast 3 Period]])</f>
        <v>0.31545000000000023</v>
      </c>
      <c r="J627" s="64">
        <f>Table8[[#This Row],[Erorr ]]^2</f>
        <v>9.9508702500000143E-2</v>
      </c>
      <c r="K627" s="64">
        <f>ABS(Table8[[#This Row],[Erorr ]])</f>
        <v>0.31545000000000023</v>
      </c>
      <c r="L627" s="8">
        <f>Table8[[#This Row],[Abs Erorr ]]/Table8[[#This Row],[Adj Close]]</f>
        <v>6.3496376811594243E-2</v>
      </c>
      <c r="M627" s="68">
        <f t="shared" si="19"/>
        <v>4.654370000000001</v>
      </c>
      <c r="N627" s="64">
        <f>(Table8[[#This Row],[Adj Close]]-Table8[[#This Row],[Forecast 6 Period ]])</f>
        <v>0.31362999999999897</v>
      </c>
      <c r="O627" s="64">
        <f>Table8[[#This Row],[Erorr 2]]^2</f>
        <v>9.8363776899999353E-2</v>
      </c>
      <c r="P627" s="64">
        <f>ABS(Table8[[#This Row],[Erorr 2]])</f>
        <v>0.31362999999999897</v>
      </c>
      <c r="Q627" s="8">
        <f>Table8[[#This Row],[Abs Erorr 4]]/Table8[[#This Row],[Adj Close]]</f>
        <v>6.3130032206118958E-2</v>
      </c>
    </row>
    <row r="628" spans="6:17" x14ac:dyDescent="0.3">
      <c r="F628" s="108">
        <v>44375</v>
      </c>
      <c r="G628" s="109">
        <v>4.9223999999999997</v>
      </c>
      <c r="H628" s="64">
        <f t="shared" si="18"/>
        <v>4.7738100000000001</v>
      </c>
      <c r="I628" s="64">
        <f>(Table8[[#This Row],[Adj Close]]-Table8[[#This Row],[Forecast 3 Period]])</f>
        <v>0.14858999999999956</v>
      </c>
      <c r="J628" s="64">
        <f>Table8[[#This Row],[Erorr ]]^2</f>
        <v>2.2078988099999867E-2</v>
      </c>
      <c r="K628" s="64">
        <f>ABS(Table8[[#This Row],[Erorr ]])</f>
        <v>0.14858999999999956</v>
      </c>
      <c r="L628" s="8">
        <f>Table8[[#This Row],[Abs Erorr ]]/Table8[[#This Row],[Adj Close]]</f>
        <v>3.0186494392978946E-2</v>
      </c>
      <c r="M628" s="68">
        <f t="shared" si="19"/>
        <v>4.7127200000000009</v>
      </c>
      <c r="N628" s="64">
        <f>(Table8[[#This Row],[Adj Close]]-Table8[[#This Row],[Forecast 6 Period ]])</f>
        <v>0.20967999999999876</v>
      </c>
      <c r="O628" s="64">
        <f>Table8[[#This Row],[Erorr 2]]^2</f>
        <v>4.396570239999948E-2</v>
      </c>
      <c r="P628" s="64">
        <f>ABS(Table8[[#This Row],[Erorr 2]])</f>
        <v>0.20967999999999876</v>
      </c>
      <c r="Q628" s="8">
        <f>Table8[[#This Row],[Abs Erorr 4]]/Table8[[#This Row],[Adj Close]]</f>
        <v>4.2597107102226306E-2</v>
      </c>
    </row>
    <row r="629" spans="6:17" x14ac:dyDescent="0.3">
      <c r="F629" s="108">
        <v>44376</v>
      </c>
      <c r="G629" s="109">
        <v>4.8859000000000004</v>
      </c>
      <c r="H629" s="64">
        <f t="shared" si="18"/>
        <v>4.8649800000000001</v>
      </c>
      <c r="I629" s="64">
        <f>(Table8[[#This Row],[Adj Close]]-Table8[[#This Row],[Forecast 3 Period]])</f>
        <v>2.0920000000000272E-2</v>
      </c>
      <c r="J629" s="64">
        <f>Table8[[#This Row],[Erorr ]]^2</f>
        <v>4.3764640000001139E-4</v>
      </c>
      <c r="K629" s="64">
        <f>ABS(Table8[[#This Row],[Erorr ]])</f>
        <v>2.0920000000000272E-2</v>
      </c>
      <c r="L629" s="8">
        <f>Table8[[#This Row],[Abs Erorr ]]/Table8[[#This Row],[Adj Close]]</f>
        <v>4.2817085900244108E-3</v>
      </c>
      <c r="M629" s="68">
        <f t="shared" si="19"/>
        <v>4.7665100000000002</v>
      </c>
      <c r="N629" s="64">
        <f>(Table8[[#This Row],[Adj Close]]-Table8[[#This Row],[Forecast 6 Period ]])</f>
        <v>0.11939000000000011</v>
      </c>
      <c r="O629" s="64">
        <f>Table8[[#This Row],[Erorr 2]]^2</f>
        <v>1.4253972100000026E-2</v>
      </c>
      <c r="P629" s="64">
        <f>ABS(Table8[[#This Row],[Erorr 2]])</f>
        <v>0.11939000000000011</v>
      </c>
      <c r="Q629" s="8">
        <f>Table8[[#This Row],[Abs Erorr 4]]/Table8[[#This Row],[Adj Close]]</f>
        <v>2.4435620868212632E-2</v>
      </c>
    </row>
    <row r="630" spans="6:17" x14ac:dyDescent="0.3">
      <c r="F630" s="108">
        <v>44377</v>
      </c>
      <c r="G630" s="109">
        <v>4.8494999999999999</v>
      </c>
      <c r="H630" s="64">
        <f t="shared" si="18"/>
        <v>4.9214799999999999</v>
      </c>
      <c r="I630" s="64">
        <f>(Table8[[#This Row],[Adj Close]]-Table8[[#This Row],[Forecast 3 Period]])</f>
        <v>-7.1979999999999933E-2</v>
      </c>
      <c r="J630" s="64">
        <f>Table8[[#This Row],[Erorr ]]^2</f>
        <v>5.1811203999999906E-3</v>
      </c>
      <c r="K630" s="64">
        <f>ABS(Table8[[#This Row],[Erorr ]])</f>
        <v>7.1979999999999933E-2</v>
      </c>
      <c r="L630" s="8">
        <f>Table8[[#This Row],[Abs Erorr ]]/Table8[[#This Row],[Adj Close]]</f>
        <v>1.484276729559747E-2</v>
      </c>
      <c r="M630" s="68">
        <f t="shared" si="19"/>
        <v>4.8184699999999996</v>
      </c>
      <c r="N630" s="64">
        <f>(Table8[[#This Row],[Adj Close]]-Table8[[#This Row],[Forecast 6 Period ]])</f>
        <v>3.1030000000000335E-2</v>
      </c>
      <c r="O630" s="64">
        <f>Table8[[#This Row],[Erorr 2]]^2</f>
        <v>9.6286090000002075E-4</v>
      </c>
      <c r="P630" s="64">
        <f>ABS(Table8[[#This Row],[Erorr 2]])</f>
        <v>3.1030000000000335E-2</v>
      </c>
      <c r="Q630" s="8">
        <f>Table8[[#This Row],[Abs Erorr 4]]/Table8[[#This Row],[Adj Close]]</f>
        <v>6.398597793587037E-3</v>
      </c>
    </row>
    <row r="631" spans="6:17" x14ac:dyDescent="0.3">
      <c r="F631" s="108">
        <v>44378</v>
      </c>
      <c r="G631" s="109">
        <v>4.8949999999999996</v>
      </c>
      <c r="H631" s="64">
        <f t="shared" si="18"/>
        <v>4.8822899999999994</v>
      </c>
      <c r="I631" s="64">
        <f>(Table8[[#This Row],[Adj Close]]-Table8[[#This Row],[Forecast 3 Period]])</f>
        <v>1.2710000000000221E-2</v>
      </c>
      <c r="J631" s="64">
        <f>Table8[[#This Row],[Erorr ]]^2</f>
        <v>1.6154410000000563E-4</v>
      </c>
      <c r="K631" s="64">
        <f>ABS(Table8[[#This Row],[Erorr ]])</f>
        <v>1.2710000000000221E-2</v>
      </c>
      <c r="L631" s="8">
        <f>Table8[[#This Row],[Abs Erorr ]]/Table8[[#This Row],[Adj Close]]</f>
        <v>2.5965270684372263E-3</v>
      </c>
      <c r="M631" s="68">
        <f t="shared" si="19"/>
        <v>4.8540299999999998</v>
      </c>
      <c r="N631" s="64">
        <f>(Table8[[#This Row],[Adj Close]]-Table8[[#This Row],[Forecast 6 Period ]])</f>
        <v>4.0969999999999729E-2</v>
      </c>
      <c r="O631" s="64">
        <f>Table8[[#This Row],[Erorr 2]]^2</f>
        <v>1.6785408999999778E-3</v>
      </c>
      <c r="P631" s="64">
        <f>ABS(Table8[[#This Row],[Erorr 2]])</f>
        <v>4.0969999999999729E-2</v>
      </c>
      <c r="Q631" s="8">
        <f>Table8[[#This Row],[Abs Erorr 4]]/Table8[[#This Row],[Adj Close]]</f>
        <v>8.3697650663942247E-3</v>
      </c>
    </row>
    <row r="632" spans="6:17" x14ac:dyDescent="0.3">
      <c r="F632" s="108">
        <v>44379</v>
      </c>
      <c r="G632" s="109">
        <v>4.9132999999999996</v>
      </c>
      <c r="H632" s="64">
        <f t="shared" si="18"/>
        <v>4.8786199999999997</v>
      </c>
      <c r="I632" s="64">
        <f>(Table8[[#This Row],[Adj Close]]-Table8[[#This Row],[Forecast 3 Period]])</f>
        <v>3.4679999999999822E-2</v>
      </c>
      <c r="J632" s="64">
        <f>Table8[[#This Row],[Erorr ]]^2</f>
        <v>1.2027023999999877E-3</v>
      </c>
      <c r="K632" s="64">
        <f>ABS(Table8[[#This Row],[Erorr ]])</f>
        <v>3.4679999999999822E-2</v>
      </c>
      <c r="L632" s="8">
        <f>Table8[[#This Row],[Abs Erorr ]]/Table8[[#This Row],[Adj Close]]</f>
        <v>7.0583925264078775E-3</v>
      </c>
      <c r="M632" s="68">
        <f t="shared" si="19"/>
        <v>4.8759000000000006</v>
      </c>
      <c r="N632" s="64">
        <f>(Table8[[#This Row],[Adj Close]]-Table8[[#This Row],[Forecast 6 Period ]])</f>
        <v>3.739999999999899E-2</v>
      </c>
      <c r="O632" s="64">
        <f>Table8[[#This Row],[Erorr 2]]^2</f>
        <v>1.3987599999999245E-3</v>
      </c>
      <c r="P632" s="64">
        <f>ABS(Table8[[#This Row],[Erorr 2]])</f>
        <v>3.739999999999899E-2</v>
      </c>
      <c r="Q632" s="8">
        <f>Table8[[#This Row],[Abs Erorr 4]]/Table8[[#This Row],[Adj Close]]</f>
        <v>7.6119919402436228E-3</v>
      </c>
    </row>
    <row r="633" spans="6:17" x14ac:dyDescent="0.3">
      <c r="F633" s="108">
        <v>44383</v>
      </c>
      <c r="G633" s="109">
        <v>4.9405999999999999</v>
      </c>
      <c r="H633" s="64">
        <f t="shared" si="18"/>
        <v>4.8886699999999994</v>
      </c>
      <c r="I633" s="64">
        <f>(Table8[[#This Row],[Adj Close]]-Table8[[#This Row],[Forecast 3 Period]])</f>
        <v>5.1930000000000476E-2</v>
      </c>
      <c r="J633" s="64">
        <f>Table8[[#This Row],[Erorr ]]^2</f>
        <v>2.6967249000000495E-3</v>
      </c>
      <c r="K633" s="64">
        <f>ABS(Table8[[#This Row],[Erorr ]])</f>
        <v>5.1930000000000476E-2</v>
      </c>
      <c r="L633" s="8">
        <f>Table8[[#This Row],[Abs Erorr ]]/Table8[[#This Row],[Adj Close]]</f>
        <v>1.051086912520756E-2</v>
      </c>
      <c r="M633" s="68">
        <f t="shared" si="19"/>
        <v>4.8977800000000009</v>
      </c>
      <c r="N633" s="64">
        <f>(Table8[[#This Row],[Adj Close]]-Table8[[#This Row],[Forecast 6 Period ]])</f>
        <v>4.281999999999897E-2</v>
      </c>
      <c r="O633" s="64">
        <f>Table8[[#This Row],[Erorr 2]]^2</f>
        <v>1.8335523999999119E-3</v>
      </c>
      <c r="P633" s="64">
        <f>ABS(Table8[[#This Row],[Erorr 2]])</f>
        <v>4.281999999999897E-2</v>
      </c>
      <c r="Q633" s="8">
        <f>Table8[[#This Row],[Abs Erorr 4]]/Table8[[#This Row],[Adj Close]]</f>
        <v>8.6669635266969532E-3</v>
      </c>
    </row>
    <row r="634" spans="6:17" x14ac:dyDescent="0.3">
      <c r="F634" s="108">
        <v>44384</v>
      </c>
      <c r="G634" s="109">
        <v>4.9132999999999996</v>
      </c>
      <c r="H634" s="64">
        <f t="shared" si="18"/>
        <v>4.91873</v>
      </c>
      <c r="I634" s="64">
        <f>(Table8[[#This Row],[Adj Close]]-Table8[[#This Row],[Forecast 3 Period]])</f>
        <v>-5.43000000000049E-3</v>
      </c>
      <c r="J634" s="64">
        <f>Table8[[#This Row],[Erorr ]]^2</f>
        <v>2.9484900000005322E-5</v>
      </c>
      <c r="K634" s="64">
        <f>ABS(Table8[[#This Row],[Erorr ]])</f>
        <v>5.43000000000049E-3</v>
      </c>
      <c r="L634" s="8">
        <f>Table8[[#This Row],[Abs Erorr ]]/Table8[[#This Row],[Adj Close]]</f>
        <v>1.1051635357092974E-3</v>
      </c>
      <c r="M634" s="68">
        <f t="shared" si="19"/>
        <v>4.9005099999999997</v>
      </c>
      <c r="N634" s="64">
        <f>(Table8[[#This Row],[Adj Close]]-Table8[[#This Row],[Forecast 6 Period ]])</f>
        <v>1.2789999999999857E-2</v>
      </c>
      <c r="O634" s="64">
        <f>Table8[[#This Row],[Erorr 2]]^2</f>
        <v>1.6358409999999633E-4</v>
      </c>
      <c r="P634" s="64">
        <f>ABS(Table8[[#This Row],[Erorr 2]])</f>
        <v>1.2789999999999857E-2</v>
      </c>
      <c r="Q634" s="8">
        <f>Table8[[#This Row],[Abs Erorr 4]]/Table8[[#This Row],[Adj Close]]</f>
        <v>2.6031384202063498E-3</v>
      </c>
    </row>
    <row r="635" spans="6:17" x14ac:dyDescent="0.3">
      <c r="F635" s="108">
        <v>44385</v>
      </c>
      <c r="G635" s="109">
        <v>4.9314999999999998</v>
      </c>
      <c r="H635" s="64">
        <f t="shared" si="18"/>
        <v>4.9214899999999995</v>
      </c>
      <c r="I635" s="64">
        <f>(Table8[[#This Row],[Adj Close]]-Table8[[#This Row],[Forecast 3 Period]])</f>
        <v>1.0010000000000296E-2</v>
      </c>
      <c r="J635" s="64">
        <f>Table8[[#This Row],[Erorr ]]^2</f>
        <v>1.0020010000000594E-4</v>
      </c>
      <c r="K635" s="64">
        <f>ABS(Table8[[#This Row],[Erorr ]])</f>
        <v>1.0010000000000296E-2</v>
      </c>
      <c r="L635" s="8">
        <f>Table8[[#This Row],[Abs Erorr ]]/Table8[[#This Row],[Adj Close]]</f>
        <v>2.0298083747339142E-3</v>
      </c>
      <c r="M635" s="68">
        <f t="shared" si="19"/>
        <v>4.9059800000000005</v>
      </c>
      <c r="N635" s="64">
        <f>(Table8[[#This Row],[Adj Close]]-Table8[[#This Row],[Forecast 6 Period ]])</f>
        <v>2.5519999999999321E-2</v>
      </c>
      <c r="O635" s="64">
        <f>Table8[[#This Row],[Erorr 2]]^2</f>
        <v>6.5127039999996535E-4</v>
      </c>
      <c r="P635" s="64">
        <f>ABS(Table8[[#This Row],[Erorr 2]])</f>
        <v>2.5519999999999321E-2</v>
      </c>
      <c r="Q635" s="8">
        <f>Table8[[#This Row],[Abs Erorr 4]]/Table8[[#This Row],[Adj Close]]</f>
        <v>5.1748960762444127E-3</v>
      </c>
    </row>
    <row r="636" spans="6:17" x14ac:dyDescent="0.3">
      <c r="F636" s="108">
        <v>44386</v>
      </c>
      <c r="G636" s="109">
        <v>4.9862000000000002</v>
      </c>
      <c r="H636" s="64">
        <f t="shared" si="18"/>
        <v>4.9287699999999992</v>
      </c>
      <c r="I636" s="64">
        <f>(Table8[[#This Row],[Adj Close]]-Table8[[#This Row],[Forecast 3 Period]])</f>
        <v>5.743000000000098E-2</v>
      </c>
      <c r="J636" s="64">
        <f>Table8[[#This Row],[Erorr ]]^2</f>
        <v>3.2982049000001125E-3</v>
      </c>
      <c r="K636" s="64">
        <f>ABS(Table8[[#This Row],[Erorr ]])</f>
        <v>5.743000000000098E-2</v>
      </c>
      <c r="L636" s="8">
        <f>Table8[[#This Row],[Abs Erorr ]]/Table8[[#This Row],[Adj Close]]</f>
        <v>1.1517789097910429E-2</v>
      </c>
      <c r="M636" s="68">
        <f t="shared" si="19"/>
        <v>4.9141899999999996</v>
      </c>
      <c r="N636" s="64">
        <f>(Table8[[#This Row],[Adj Close]]-Table8[[#This Row],[Forecast 6 Period ]])</f>
        <v>7.2010000000000574E-2</v>
      </c>
      <c r="O636" s="64">
        <f>Table8[[#This Row],[Erorr 2]]^2</f>
        <v>5.1854401000000824E-3</v>
      </c>
      <c r="P636" s="64">
        <f>ABS(Table8[[#This Row],[Erorr 2]])</f>
        <v>7.2010000000000574E-2</v>
      </c>
      <c r="Q636" s="8">
        <f>Table8[[#This Row],[Abs Erorr 4]]/Table8[[#This Row],[Adj Close]]</f>
        <v>1.4441859532309288E-2</v>
      </c>
    </row>
    <row r="637" spans="6:17" x14ac:dyDescent="0.3">
      <c r="F637" s="108">
        <v>44389</v>
      </c>
      <c r="G637" s="109">
        <v>4.8949999999999996</v>
      </c>
      <c r="H637" s="64">
        <f t="shared" si="18"/>
        <v>4.9479199999999999</v>
      </c>
      <c r="I637" s="64">
        <f>(Table8[[#This Row],[Adj Close]]-Table8[[#This Row],[Forecast 3 Period]])</f>
        <v>-5.29200000000003E-2</v>
      </c>
      <c r="J637" s="64">
        <f>Table8[[#This Row],[Erorr ]]^2</f>
        <v>2.8005264000000316E-3</v>
      </c>
      <c r="K637" s="64">
        <f>ABS(Table8[[#This Row],[Erorr ]])</f>
        <v>5.29200000000003E-2</v>
      </c>
      <c r="L637" s="8">
        <f>Table8[[#This Row],[Abs Erorr ]]/Table8[[#This Row],[Adj Close]]</f>
        <v>1.0811031664964312E-2</v>
      </c>
      <c r="M637" s="68">
        <f t="shared" si="19"/>
        <v>4.9351499999999993</v>
      </c>
      <c r="N637" s="64">
        <f>(Table8[[#This Row],[Adj Close]]-Table8[[#This Row],[Forecast 6 Period ]])</f>
        <v>-4.0149999999999686E-2</v>
      </c>
      <c r="O637" s="64">
        <f>Table8[[#This Row],[Erorr 2]]^2</f>
        <v>1.6120224999999749E-3</v>
      </c>
      <c r="P637" s="64">
        <f>ABS(Table8[[#This Row],[Erorr 2]])</f>
        <v>4.0149999999999686E-2</v>
      </c>
      <c r="Q637" s="8">
        <f>Table8[[#This Row],[Abs Erorr 4]]/Table8[[#This Row],[Adj Close]]</f>
        <v>8.2022471910111732E-3</v>
      </c>
    </row>
    <row r="638" spans="6:17" x14ac:dyDescent="0.3">
      <c r="F638" s="108">
        <v>44390</v>
      </c>
      <c r="G638" s="109">
        <v>5.3598999999999997</v>
      </c>
      <c r="H638" s="64">
        <f t="shared" si="18"/>
        <v>4.9333099999999996</v>
      </c>
      <c r="I638" s="64">
        <f>(Table8[[#This Row],[Adj Close]]-Table8[[#This Row],[Forecast 3 Period]])</f>
        <v>0.42659000000000002</v>
      </c>
      <c r="J638" s="64">
        <f>Table8[[#This Row],[Erorr ]]^2</f>
        <v>0.18197902810000002</v>
      </c>
      <c r="K638" s="64">
        <f>ABS(Table8[[#This Row],[Erorr ]])</f>
        <v>0.42659000000000002</v>
      </c>
      <c r="L638" s="8">
        <f>Table8[[#This Row],[Abs Erorr ]]/Table8[[#This Row],[Adj Close]]</f>
        <v>7.9589171439765682E-2</v>
      </c>
      <c r="M638" s="68">
        <f t="shared" si="19"/>
        <v>4.9305899999999996</v>
      </c>
      <c r="N638" s="64">
        <f>(Table8[[#This Row],[Adj Close]]-Table8[[#This Row],[Forecast 6 Period ]])</f>
        <v>0.42931000000000008</v>
      </c>
      <c r="O638" s="64">
        <f>Table8[[#This Row],[Erorr 2]]^2</f>
        <v>0.18430707610000008</v>
      </c>
      <c r="P638" s="64">
        <f>ABS(Table8[[#This Row],[Erorr 2]])</f>
        <v>0.42931000000000008</v>
      </c>
      <c r="Q638" s="8">
        <f>Table8[[#This Row],[Abs Erorr 4]]/Table8[[#This Row],[Adj Close]]</f>
        <v>8.009664359409692E-2</v>
      </c>
    </row>
    <row r="639" spans="6:17" x14ac:dyDescent="0.3">
      <c r="F639" s="108">
        <v>44391</v>
      </c>
      <c r="G639" s="109">
        <v>5.3235000000000001</v>
      </c>
      <c r="H639" s="64">
        <f t="shared" si="18"/>
        <v>5.1083199999999991</v>
      </c>
      <c r="I639" s="64">
        <f>(Table8[[#This Row],[Adj Close]]-Table8[[#This Row],[Forecast 3 Period]])</f>
        <v>0.21518000000000104</v>
      </c>
      <c r="J639" s="64">
        <f>Table8[[#This Row],[Erorr ]]^2</f>
        <v>4.6302432400000447E-2</v>
      </c>
      <c r="K639" s="64">
        <f>ABS(Table8[[#This Row],[Erorr ]])</f>
        <v>0.21518000000000104</v>
      </c>
      <c r="L639" s="8">
        <f>Table8[[#This Row],[Abs Erorr ]]/Table8[[#This Row],[Adj Close]]</f>
        <v>4.0420775805391385E-2</v>
      </c>
      <c r="M639" s="68">
        <f t="shared" si="19"/>
        <v>5.0199100000000003</v>
      </c>
      <c r="N639" s="64">
        <f>(Table8[[#This Row],[Adj Close]]-Table8[[#This Row],[Forecast 6 Period ]])</f>
        <v>0.3035899999999998</v>
      </c>
      <c r="O639" s="64">
        <f>Table8[[#This Row],[Erorr 2]]^2</f>
        <v>9.2166888099999886E-2</v>
      </c>
      <c r="P639" s="64">
        <f>ABS(Table8[[#This Row],[Erorr 2]])</f>
        <v>0.3035899999999998</v>
      </c>
      <c r="Q639" s="8">
        <f>Table8[[#This Row],[Abs Erorr 4]]/Table8[[#This Row],[Adj Close]]</f>
        <v>5.7028270874424684E-2</v>
      </c>
    </row>
    <row r="640" spans="6:17" x14ac:dyDescent="0.3">
      <c r="F640" s="108">
        <v>44392</v>
      </c>
      <c r="G640" s="109">
        <v>5.2413999999999996</v>
      </c>
      <c r="H640" s="64">
        <f t="shared" si="18"/>
        <v>5.20587</v>
      </c>
      <c r="I640" s="64">
        <f>(Table8[[#This Row],[Adj Close]]-Table8[[#This Row],[Forecast 3 Period]])</f>
        <v>3.5529999999999617E-2</v>
      </c>
      <c r="J640" s="64">
        <f>Table8[[#This Row],[Erorr ]]^2</f>
        <v>1.2623808999999728E-3</v>
      </c>
      <c r="K640" s="64">
        <f>ABS(Table8[[#This Row],[Erorr ]])</f>
        <v>3.5529999999999617E-2</v>
      </c>
      <c r="L640" s="8">
        <f>Table8[[#This Row],[Abs Erorr ]]/Table8[[#This Row],[Adj Close]]</f>
        <v>6.7787232418818674E-3</v>
      </c>
      <c r="M640" s="68">
        <f t="shared" si="19"/>
        <v>5.0974000000000004</v>
      </c>
      <c r="N640" s="64">
        <f>(Table8[[#This Row],[Adj Close]]-Table8[[#This Row],[Forecast 6 Period ]])</f>
        <v>0.14399999999999924</v>
      </c>
      <c r="O640" s="64">
        <f>Table8[[#This Row],[Erorr 2]]^2</f>
        <v>2.0735999999999782E-2</v>
      </c>
      <c r="P640" s="64">
        <f>ABS(Table8[[#This Row],[Erorr 2]])</f>
        <v>0.14399999999999924</v>
      </c>
      <c r="Q640" s="8">
        <f>Table8[[#This Row],[Abs Erorr 4]]/Table8[[#This Row],[Adj Close]]</f>
        <v>2.7473575762200796E-2</v>
      </c>
    </row>
    <row r="641" spans="6:17" x14ac:dyDescent="0.3">
      <c r="F641" s="108">
        <v>44393</v>
      </c>
      <c r="G641" s="109">
        <v>5.1776</v>
      </c>
      <c r="H641" s="64">
        <f t="shared" si="18"/>
        <v>5.3015799999999995</v>
      </c>
      <c r="I641" s="64">
        <f>(Table8[[#This Row],[Adj Close]]-Table8[[#This Row],[Forecast 3 Period]])</f>
        <v>-0.12397999999999954</v>
      </c>
      <c r="J641" s="64">
        <f>Table8[[#This Row],[Erorr ]]^2</f>
        <v>1.5371040399999885E-2</v>
      </c>
      <c r="K641" s="64">
        <f>ABS(Table8[[#This Row],[Erorr ]])</f>
        <v>0.12397999999999954</v>
      </c>
      <c r="L641" s="8">
        <f>Table8[[#This Row],[Abs Erorr ]]/Table8[[#This Row],[Adj Close]]</f>
        <v>2.3945457354758871E-2</v>
      </c>
      <c r="M641" s="68">
        <f t="shared" si="19"/>
        <v>5.1557299999999993</v>
      </c>
      <c r="N641" s="64">
        <f>(Table8[[#This Row],[Adj Close]]-Table8[[#This Row],[Forecast 6 Period ]])</f>
        <v>2.1870000000000722E-2</v>
      </c>
      <c r="O641" s="64">
        <f>Table8[[#This Row],[Erorr 2]]^2</f>
        <v>4.782969000000316E-4</v>
      </c>
      <c r="P641" s="64">
        <f>ABS(Table8[[#This Row],[Erorr 2]])</f>
        <v>2.1870000000000722E-2</v>
      </c>
      <c r="Q641" s="8">
        <f>Table8[[#This Row],[Abs Erorr 4]]/Table8[[#This Row],[Adj Close]]</f>
        <v>4.2239647713227602E-3</v>
      </c>
    </row>
    <row r="642" spans="6:17" x14ac:dyDescent="0.3">
      <c r="F642" s="108">
        <v>44396</v>
      </c>
      <c r="G642" s="109">
        <v>5.1047000000000002</v>
      </c>
      <c r="H642" s="64">
        <f t="shared" si="18"/>
        <v>5.2405100000000004</v>
      </c>
      <c r="I642" s="64">
        <f>(Table8[[#This Row],[Adj Close]]-Table8[[#This Row],[Forecast 3 Period]])</f>
        <v>-0.13581000000000021</v>
      </c>
      <c r="J642" s="64">
        <f>Table8[[#This Row],[Erorr ]]^2</f>
        <v>1.8444356100000055E-2</v>
      </c>
      <c r="K642" s="64">
        <f>ABS(Table8[[#This Row],[Erorr ]])</f>
        <v>0.13581000000000021</v>
      </c>
      <c r="L642" s="8">
        <f>Table8[[#This Row],[Abs Erorr ]]/Table8[[#This Row],[Adj Close]]</f>
        <v>2.6604893529492468E-2</v>
      </c>
      <c r="M642" s="68">
        <f t="shared" si="19"/>
        <v>5.2085999999999997</v>
      </c>
      <c r="N642" s="64">
        <f>(Table8[[#This Row],[Adj Close]]-Table8[[#This Row],[Forecast 6 Period ]])</f>
        <v>-0.10389999999999944</v>
      </c>
      <c r="O642" s="64">
        <f>Table8[[#This Row],[Erorr 2]]^2</f>
        <v>1.0795209999999883E-2</v>
      </c>
      <c r="P642" s="64">
        <f>ABS(Table8[[#This Row],[Erorr 2]])</f>
        <v>0.10389999999999944</v>
      </c>
      <c r="Q642" s="8">
        <f>Table8[[#This Row],[Abs Erorr 4]]/Table8[[#This Row],[Adj Close]]</f>
        <v>2.0353791603815979E-2</v>
      </c>
    </row>
    <row r="643" spans="6:17" x14ac:dyDescent="0.3">
      <c r="F643" s="108">
        <v>44397</v>
      </c>
      <c r="G643" s="109">
        <v>5.2961</v>
      </c>
      <c r="H643" s="64">
        <f t="shared" si="18"/>
        <v>5.1675800000000001</v>
      </c>
      <c r="I643" s="64">
        <f>(Table8[[#This Row],[Adj Close]]-Table8[[#This Row],[Forecast 3 Period]])</f>
        <v>0.12851999999999997</v>
      </c>
      <c r="J643" s="64">
        <f>Table8[[#This Row],[Erorr ]]^2</f>
        <v>1.6517390399999991E-2</v>
      </c>
      <c r="K643" s="64">
        <f>ABS(Table8[[#This Row],[Erorr ]])</f>
        <v>0.12851999999999997</v>
      </c>
      <c r="L643" s="8">
        <f>Table8[[#This Row],[Abs Erorr ]]/Table8[[#This Row],[Adj Close]]</f>
        <v>2.426691338909763E-2</v>
      </c>
      <c r="M643" s="68">
        <f t="shared" si="19"/>
        <v>5.1949300000000003</v>
      </c>
      <c r="N643" s="64">
        <f>(Table8[[#This Row],[Adj Close]]-Table8[[#This Row],[Forecast 6 Period ]])</f>
        <v>0.10116999999999976</v>
      </c>
      <c r="O643" s="64">
        <f>Table8[[#This Row],[Erorr 2]]^2</f>
        <v>1.0235368899999951E-2</v>
      </c>
      <c r="P643" s="64">
        <f>ABS(Table8[[#This Row],[Erorr 2]])</f>
        <v>0.10116999999999976</v>
      </c>
      <c r="Q643" s="8">
        <f>Table8[[#This Row],[Abs Erorr 4]]/Table8[[#This Row],[Adj Close]]</f>
        <v>1.9102735975529118E-2</v>
      </c>
    </row>
    <row r="644" spans="6:17" x14ac:dyDescent="0.3">
      <c r="F644" s="108">
        <v>44398</v>
      </c>
      <c r="G644" s="109">
        <v>5.2869999999999999</v>
      </c>
      <c r="H644" s="64">
        <f t="shared" si="18"/>
        <v>5.2031299999999998</v>
      </c>
      <c r="I644" s="64">
        <f>(Table8[[#This Row],[Adj Close]]-Table8[[#This Row],[Forecast 3 Period]])</f>
        <v>8.3870000000000111E-2</v>
      </c>
      <c r="J644" s="64">
        <f>Table8[[#This Row],[Erorr ]]^2</f>
        <v>7.0341769000000186E-3</v>
      </c>
      <c r="K644" s="64">
        <f>ABS(Table8[[#This Row],[Erorr ]])</f>
        <v>8.3870000000000111E-2</v>
      </c>
      <c r="L644" s="8">
        <f>Table8[[#This Row],[Abs Erorr ]]/Table8[[#This Row],[Adj Close]]</f>
        <v>1.586343862303766E-2</v>
      </c>
      <c r="M644" s="68">
        <f t="shared" si="19"/>
        <v>5.2323000000000004</v>
      </c>
      <c r="N644" s="64">
        <f>(Table8[[#This Row],[Adj Close]]-Table8[[#This Row],[Forecast 6 Period ]])</f>
        <v>5.4699999999999527E-2</v>
      </c>
      <c r="O644" s="64">
        <f>Table8[[#This Row],[Erorr 2]]^2</f>
        <v>2.9920899999999482E-3</v>
      </c>
      <c r="P644" s="64">
        <f>ABS(Table8[[#This Row],[Erorr 2]])</f>
        <v>5.4699999999999527E-2</v>
      </c>
      <c r="Q644" s="8">
        <f>Table8[[#This Row],[Abs Erorr 4]]/Table8[[#This Row],[Adj Close]]</f>
        <v>1.034613202194052E-2</v>
      </c>
    </row>
    <row r="645" spans="6:17" x14ac:dyDescent="0.3">
      <c r="F645" s="108">
        <v>44399</v>
      </c>
      <c r="G645" s="109">
        <v>5.2413999999999996</v>
      </c>
      <c r="H645" s="64">
        <f t="shared" si="18"/>
        <v>5.2350400000000006</v>
      </c>
      <c r="I645" s="64">
        <f>(Table8[[#This Row],[Adj Close]]-Table8[[#This Row],[Forecast 3 Period]])</f>
        <v>6.3599999999990331E-3</v>
      </c>
      <c r="J645" s="64">
        <f>Table8[[#This Row],[Erorr ]]^2</f>
        <v>4.0449599999987701E-5</v>
      </c>
      <c r="K645" s="64">
        <f>ABS(Table8[[#This Row],[Erorr ]])</f>
        <v>6.3599999999990331E-3</v>
      </c>
      <c r="L645" s="8">
        <f>Table8[[#This Row],[Abs Erorr ]]/Table8[[#This Row],[Adj Close]]</f>
        <v>1.213416262830357E-3</v>
      </c>
      <c r="M645" s="68">
        <f t="shared" si="19"/>
        <v>5.2295700000000007</v>
      </c>
      <c r="N645" s="64">
        <f>(Table8[[#This Row],[Adj Close]]-Table8[[#This Row],[Forecast 6 Period ]])</f>
        <v>1.1829999999998897E-2</v>
      </c>
      <c r="O645" s="64">
        <f>Table8[[#This Row],[Erorr 2]]^2</f>
        <v>1.3994889999997389E-4</v>
      </c>
      <c r="P645" s="64">
        <f>ABS(Table8[[#This Row],[Erorr 2]])</f>
        <v>1.1829999999998897E-2</v>
      </c>
      <c r="Q645" s="8">
        <f>Table8[[#This Row],[Abs Erorr 4]]/Table8[[#This Row],[Adj Close]]</f>
        <v>2.257030564352825E-3</v>
      </c>
    </row>
    <row r="646" spans="6:17" x14ac:dyDescent="0.3">
      <c r="F646" s="108">
        <v>44400</v>
      </c>
      <c r="G646" s="109">
        <v>5.2413999999999996</v>
      </c>
      <c r="H646" s="64">
        <f t="shared" ref="H646:H709" si="20">$A$10*G645+$A$11*G644+$A$12*G643</f>
        <v>5.2714899999999991</v>
      </c>
      <c r="I646" s="64">
        <f>(Table8[[#This Row],[Adj Close]]-Table8[[#This Row],[Forecast 3 Period]])</f>
        <v>-3.0089999999999506E-2</v>
      </c>
      <c r="J646" s="64">
        <f>Table8[[#This Row],[Erorr ]]^2</f>
        <v>9.0540809999997023E-4</v>
      </c>
      <c r="K646" s="64">
        <f>ABS(Table8[[#This Row],[Erorr ]])</f>
        <v>3.0089999999999506E-2</v>
      </c>
      <c r="L646" s="8">
        <f>Table8[[#This Row],[Abs Erorr ]]/Table8[[#This Row],[Adj Close]]</f>
        <v>5.7408326019764777E-3</v>
      </c>
      <c r="M646" s="68">
        <f t="shared" si="19"/>
        <v>5.2277400000000007</v>
      </c>
      <c r="N646" s="64">
        <f>(Table8[[#This Row],[Adj Close]]-Table8[[#This Row],[Forecast 6 Period ]])</f>
        <v>1.3659999999998895E-2</v>
      </c>
      <c r="O646" s="64">
        <f>Table8[[#This Row],[Erorr 2]]^2</f>
        <v>1.8659559999996983E-4</v>
      </c>
      <c r="P646" s="64">
        <f>ABS(Table8[[#This Row],[Erorr 2]])</f>
        <v>1.3659999999998895E-2</v>
      </c>
      <c r="Q646" s="8">
        <f>Table8[[#This Row],[Abs Erorr 4]]/Table8[[#This Row],[Adj Close]]</f>
        <v>2.6061739229974617E-3</v>
      </c>
    </row>
    <row r="647" spans="6:17" x14ac:dyDescent="0.3">
      <c r="F647" s="108">
        <v>44403</v>
      </c>
      <c r="G647" s="109">
        <v>5.3235000000000001</v>
      </c>
      <c r="H647" s="64">
        <f t="shared" si="20"/>
        <v>5.2550799999999995</v>
      </c>
      <c r="I647" s="64">
        <f>(Table8[[#This Row],[Adj Close]]-Table8[[#This Row],[Forecast 3 Period]])</f>
        <v>6.8420000000000591E-2</v>
      </c>
      <c r="J647" s="64">
        <f>Table8[[#This Row],[Erorr ]]^2</f>
        <v>4.6812964000000805E-3</v>
      </c>
      <c r="K647" s="64">
        <f>ABS(Table8[[#This Row],[Erorr ]])</f>
        <v>6.8420000000000591E-2</v>
      </c>
      <c r="L647" s="8">
        <f>Table8[[#This Row],[Abs Erorr ]]/Table8[[#This Row],[Adj Close]]</f>
        <v>1.2852446698600655E-2</v>
      </c>
      <c r="M647" s="68">
        <f t="shared" si="19"/>
        <v>5.2414099999999992</v>
      </c>
      <c r="N647" s="64">
        <f>(Table8[[#This Row],[Adj Close]]-Table8[[#This Row],[Forecast 6 Period ]])</f>
        <v>8.2090000000000884E-2</v>
      </c>
      <c r="O647" s="64">
        <f>Table8[[#This Row],[Erorr 2]]^2</f>
        <v>6.7387681000001453E-3</v>
      </c>
      <c r="P647" s="64">
        <f>ABS(Table8[[#This Row],[Erorr 2]])</f>
        <v>8.2090000000000884E-2</v>
      </c>
      <c r="Q647" s="8">
        <f>Table8[[#This Row],[Abs Erorr 4]]/Table8[[#This Row],[Adj Close]]</f>
        <v>1.5420306189537124E-2</v>
      </c>
    </row>
    <row r="648" spans="6:17" x14ac:dyDescent="0.3">
      <c r="F648" s="108">
        <v>44404</v>
      </c>
      <c r="G648" s="109">
        <v>5.2413999999999996</v>
      </c>
      <c r="H648" s="64">
        <f t="shared" si="20"/>
        <v>5.2742399999999998</v>
      </c>
      <c r="I648" s="64">
        <f>(Table8[[#This Row],[Adj Close]]-Table8[[#This Row],[Forecast 3 Period]])</f>
        <v>-3.2840000000000202E-2</v>
      </c>
      <c r="J648" s="64">
        <f>Table8[[#This Row],[Erorr ]]^2</f>
        <v>1.0784656000000132E-3</v>
      </c>
      <c r="K648" s="64">
        <f>ABS(Table8[[#This Row],[Erorr ]])</f>
        <v>3.2840000000000202E-2</v>
      </c>
      <c r="L648" s="8">
        <f>Table8[[#This Row],[Abs Erorr ]]/Table8[[#This Row],[Adj Close]]</f>
        <v>6.2655015835464201E-3</v>
      </c>
      <c r="M648" s="68">
        <f t="shared" si="19"/>
        <v>5.2587399999999995</v>
      </c>
      <c r="N648" s="64">
        <f>(Table8[[#This Row],[Adj Close]]-Table8[[#This Row],[Forecast 6 Period ]])</f>
        <v>-1.7339999999999911E-2</v>
      </c>
      <c r="O648" s="64">
        <f>Table8[[#This Row],[Erorr 2]]^2</f>
        <v>3.0067559999999693E-4</v>
      </c>
      <c r="P648" s="64">
        <f>ABS(Table8[[#This Row],[Erorr 2]])</f>
        <v>1.7339999999999911E-2</v>
      </c>
      <c r="Q648" s="8">
        <f>Table8[[#This Row],[Abs Erorr 4]]/Table8[[#This Row],[Adj Close]]</f>
        <v>3.3082764146983462E-3</v>
      </c>
    </row>
    <row r="649" spans="6:17" x14ac:dyDescent="0.3">
      <c r="F649" s="108">
        <v>44405</v>
      </c>
      <c r="G649" s="109">
        <v>5.2961</v>
      </c>
      <c r="H649" s="64">
        <f t="shared" si="20"/>
        <v>5.2660299999999998</v>
      </c>
      <c r="I649" s="64">
        <f>(Table8[[#This Row],[Adj Close]]-Table8[[#This Row],[Forecast 3 Period]])</f>
        <v>3.0070000000000263E-2</v>
      </c>
      <c r="J649" s="64">
        <f>Table8[[#This Row],[Erorr ]]^2</f>
        <v>9.0420490000001584E-4</v>
      </c>
      <c r="K649" s="64">
        <f>ABS(Table8[[#This Row],[Erorr ]])</f>
        <v>3.0070000000000263E-2</v>
      </c>
      <c r="L649" s="8">
        <f>Table8[[#This Row],[Abs Erorr ]]/Table8[[#This Row],[Adj Close]]</f>
        <v>5.6777628821208558E-3</v>
      </c>
      <c r="M649" s="68">
        <f t="shared" ref="M649:M712" si="21">$B$10*G648+$B$11*G647+$B$12*G646+$B$13*G645+$B$14*G644+$B$15*G643</f>
        <v>5.2678499999999993</v>
      </c>
      <c r="N649" s="64">
        <f>(Table8[[#This Row],[Adj Close]]-Table8[[#This Row],[Forecast 6 Period ]])</f>
        <v>2.8250000000000774E-2</v>
      </c>
      <c r="O649" s="64">
        <f>Table8[[#This Row],[Erorr 2]]^2</f>
        <v>7.9806250000004375E-4</v>
      </c>
      <c r="P649" s="64">
        <f>ABS(Table8[[#This Row],[Erorr 2]])</f>
        <v>2.8250000000000774E-2</v>
      </c>
      <c r="Q649" s="8">
        <f>Table8[[#This Row],[Abs Erorr 4]]/Table8[[#This Row],[Adj Close]]</f>
        <v>5.3341137818396127E-3</v>
      </c>
    </row>
    <row r="650" spans="6:17" x14ac:dyDescent="0.3">
      <c r="F650" s="108">
        <v>44406</v>
      </c>
      <c r="G650" s="109">
        <v>5.5148999999999999</v>
      </c>
      <c r="H650" s="64">
        <f t="shared" si="20"/>
        <v>5.2879100000000001</v>
      </c>
      <c r="I650" s="64">
        <f>(Table8[[#This Row],[Adj Close]]-Table8[[#This Row],[Forecast 3 Period]])</f>
        <v>0.2269899999999998</v>
      </c>
      <c r="J650" s="64">
        <f>Table8[[#This Row],[Erorr ]]^2</f>
        <v>5.1524460099999912E-2</v>
      </c>
      <c r="K650" s="64">
        <f>ABS(Table8[[#This Row],[Erorr ]])</f>
        <v>0.2269899999999998</v>
      </c>
      <c r="L650" s="8">
        <f>Table8[[#This Row],[Abs Erorr ]]/Table8[[#This Row],[Adj Close]]</f>
        <v>4.1159404522294114E-2</v>
      </c>
      <c r="M650" s="68">
        <f t="shared" si="21"/>
        <v>5.27332</v>
      </c>
      <c r="N650" s="64">
        <f>(Table8[[#This Row],[Adj Close]]-Table8[[#This Row],[Forecast 6 Period ]])</f>
        <v>0.24157999999999991</v>
      </c>
      <c r="O650" s="64">
        <f>Table8[[#This Row],[Erorr 2]]^2</f>
        <v>5.8360896399999952E-2</v>
      </c>
      <c r="P650" s="64">
        <f>ABS(Table8[[#This Row],[Erorr 2]])</f>
        <v>0.24157999999999991</v>
      </c>
      <c r="Q650" s="8">
        <f>Table8[[#This Row],[Abs Erorr 4]]/Table8[[#This Row],[Adj Close]]</f>
        <v>4.3804964731908085E-2</v>
      </c>
    </row>
    <row r="651" spans="6:17" x14ac:dyDescent="0.3">
      <c r="F651" s="108">
        <v>44407</v>
      </c>
      <c r="G651" s="109">
        <v>5.5422000000000002</v>
      </c>
      <c r="H651" s="64">
        <f t="shared" si="20"/>
        <v>5.36721</v>
      </c>
      <c r="I651" s="64">
        <f>(Table8[[#This Row],[Adj Close]]-Table8[[#This Row],[Forecast 3 Period]])</f>
        <v>0.1749900000000002</v>
      </c>
      <c r="J651" s="64">
        <f>Table8[[#This Row],[Erorr ]]^2</f>
        <v>3.062150010000007E-2</v>
      </c>
      <c r="K651" s="64">
        <f>ABS(Table8[[#This Row],[Erorr ]])</f>
        <v>0.1749900000000002</v>
      </c>
      <c r="L651" s="8">
        <f>Table8[[#This Row],[Abs Erorr ]]/Table8[[#This Row],[Adj Close]]</f>
        <v>3.1574104146367903E-2</v>
      </c>
      <c r="M651" s="68">
        <f t="shared" si="21"/>
        <v>5.3234600000000007</v>
      </c>
      <c r="N651" s="64">
        <f>(Table8[[#This Row],[Adj Close]]-Table8[[#This Row],[Forecast 6 Period ]])</f>
        <v>0.21873999999999949</v>
      </c>
      <c r="O651" s="64">
        <f>Table8[[#This Row],[Erorr 2]]^2</f>
        <v>4.7847187599999778E-2</v>
      </c>
      <c r="P651" s="64">
        <f>ABS(Table8[[#This Row],[Erorr 2]])</f>
        <v>0.21873999999999949</v>
      </c>
      <c r="Q651" s="8">
        <f>Table8[[#This Row],[Abs Erorr 4]]/Table8[[#This Row],[Adj Close]]</f>
        <v>3.9468081267366659E-2</v>
      </c>
    </row>
    <row r="652" spans="6:17" x14ac:dyDescent="0.3">
      <c r="F652" s="108">
        <v>44410</v>
      </c>
      <c r="G652" s="109">
        <v>5.5877999999999997</v>
      </c>
      <c r="H652" s="64">
        <f t="shared" si="20"/>
        <v>5.4601800000000003</v>
      </c>
      <c r="I652" s="64">
        <f>(Table8[[#This Row],[Adj Close]]-Table8[[#This Row],[Forecast 3 Period]])</f>
        <v>0.1276199999999994</v>
      </c>
      <c r="J652" s="64">
        <f>Table8[[#This Row],[Erorr ]]^2</f>
        <v>1.6286864399999847E-2</v>
      </c>
      <c r="K652" s="64">
        <f>ABS(Table8[[#This Row],[Erorr ]])</f>
        <v>0.1276199999999994</v>
      </c>
      <c r="L652" s="8">
        <f>Table8[[#This Row],[Abs Erorr ]]/Table8[[#This Row],[Adj Close]]</f>
        <v>2.2839042199076454E-2</v>
      </c>
      <c r="M652" s="68">
        <f t="shared" si="21"/>
        <v>5.3754100000000005</v>
      </c>
      <c r="N652" s="64">
        <f>(Table8[[#This Row],[Adj Close]]-Table8[[#This Row],[Forecast 6 Period ]])</f>
        <v>0.21238999999999919</v>
      </c>
      <c r="O652" s="64">
        <f>Table8[[#This Row],[Erorr 2]]^2</f>
        <v>4.5109512099999659E-2</v>
      </c>
      <c r="P652" s="64">
        <f>ABS(Table8[[#This Row],[Erorr 2]])</f>
        <v>0.21238999999999919</v>
      </c>
      <c r="Q652" s="8">
        <f>Table8[[#This Row],[Abs Erorr 4]]/Table8[[#This Row],[Adj Close]]</f>
        <v>3.8009592326138944E-2</v>
      </c>
    </row>
    <row r="653" spans="6:17" x14ac:dyDescent="0.3">
      <c r="F653" s="108">
        <v>44411</v>
      </c>
      <c r="G653" s="109">
        <v>5.7336999999999998</v>
      </c>
      <c r="H653" s="64">
        <f t="shared" si="20"/>
        <v>5.5522499999999999</v>
      </c>
      <c r="I653" s="64">
        <f>(Table8[[#This Row],[Adj Close]]-Table8[[#This Row],[Forecast 3 Period]])</f>
        <v>0.18144999999999989</v>
      </c>
      <c r="J653" s="64">
        <f>Table8[[#This Row],[Erorr ]]^2</f>
        <v>3.2924102499999962E-2</v>
      </c>
      <c r="K653" s="64">
        <f>ABS(Table8[[#This Row],[Erorr ]])</f>
        <v>0.18144999999999989</v>
      </c>
      <c r="L653" s="8">
        <f>Table8[[#This Row],[Abs Erorr ]]/Table8[[#This Row],[Adj Close]]</f>
        <v>3.1646231927027903E-2</v>
      </c>
      <c r="M653" s="68">
        <f t="shared" si="21"/>
        <v>5.4446900000000005</v>
      </c>
      <c r="N653" s="64">
        <f>(Table8[[#This Row],[Adj Close]]-Table8[[#This Row],[Forecast 6 Period ]])</f>
        <v>0.28900999999999932</v>
      </c>
      <c r="O653" s="64">
        <f>Table8[[#This Row],[Erorr 2]]^2</f>
        <v>8.3526780099999615E-2</v>
      </c>
      <c r="P653" s="64">
        <f>ABS(Table8[[#This Row],[Erorr 2]])</f>
        <v>0.28900999999999932</v>
      </c>
      <c r="Q653" s="8">
        <f>Table8[[#This Row],[Abs Erorr 4]]/Table8[[#This Row],[Adj Close]]</f>
        <v>5.0405497322845515E-2</v>
      </c>
    </row>
    <row r="654" spans="6:17" x14ac:dyDescent="0.3">
      <c r="F654" s="108">
        <v>44412</v>
      </c>
      <c r="G654" s="109">
        <v>5.6790000000000003</v>
      </c>
      <c r="H654" s="64">
        <f t="shared" si="20"/>
        <v>5.6324800000000002</v>
      </c>
      <c r="I654" s="64">
        <f>(Table8[[#This Row],[Adj Close]]-Table8[[#This Row],[Forecast 3 Period]])</f>
        <v>4.6520000000000117E-2</v>
      </c>
      <c r="J654" s="64">
        <f>Table8[[#This Row],[Erorr ]]^2</f>
        <v>2.1641104000000109E-3</v>
      </c>
      <c r="K654" s="64">
        <f>ABS(Table8[[#This Row],[Erorr ]])</f>
        <v>4.6520000000000117E-2</v>
      </c>
      <c r="L654" s="8">
        <f>Table8[[#This Row],[Abs Erorr ]]/Table8[[#This Row],[Adj Close]]</f>
        <v>8.1915830251805093E-3</v>
      </c>
      <c r="M654" s="68">
        <f t="shared" si="21"/>
        <v>5.5294700000000008</v>
      </c>
      <c r="N654" s="64">
        <f>(Table8[[#This Row],[Adj Close]]-Table8[[#This Row],[Forecast 6 Period ]])</f>
        <v>0.1495299999999995</v>
      </c>
      <c r="O654" s="64">
        <f>Table8[[#This Row],[Erorr 2]]^2</f>
        <v>2.2359220899999848E-2</v>
      </c>
      <c r="P654" s="64">
        <f>ABS(Table8[[#This Row],[Erorr 2]])</f>
        <v>0.1495299999999995</v>
      </c>
      <c r="Q654" s="8">
        <f>Table8[[#This Row],[Abs Erorr 4]]/Table8[[#This Row],[Adj Close]]</f>
        <v>2.63303398485648E-2</v>
      </c>
    </row>
    <row r="655" spans="6:17" x14ac:dyDescent="0.3">
      <c r="F655" s="108">
        <v>44413</v>
      </c>
      <c r="G655" s="109">
        <v>5.6425000000000001</v>
      </c>
      <c r="H655" s="64">
        <f t="shared" si="20"/>
        <v>5.66805</v>
      </c>
      <c r="I655" s="64">
        <f>(Table8[[#This Row],[Adj Close]]-Table8[[#This Row],[Forecast 3 Period]])</f>
        <v>-2.5549999999999962E-2</v>
      </c>
      <c r="J655" s="64">
        <f>Table8[[#This Row],[Erorr ]]^2</f>
        <v>6.5280249999999807E-4</v>
      </c>
      <c r="K655" s="64">
        <f>ABS(Table8[[#This Row],[Erorr ]])</f>
        <v>2.5549999999999962E-2</v>
      </c>
      <c r="L655" s="8">
        <f>Table8[[#This Row],[Abs Erorr ]]/Table8[[#This Row],[Adj Close]]</f>
        <v>4.5281346920691117E-3</v>
      </c>
      <c r="M655" s="68">
        <f t="shared" si="21"/>
        <v>5.5896400000000002</v>
      </c>
      <c r="N655" s="64">
        <f>(Table8[[#This Row],[Adj Close]]-Table8[[#This Row],[Forecast 6 Period ]])</f>
        <v>5.2859999999999907E-2</v>
      </c>
      <c r="O655" s="64">
        <f>Table8[[#This Row],[Erorr 2]]^2</f>
        <v>2.7941795999999902E-3</v>
      </c>
      <c r="P655" s="64">
        <f>ABS(Table8[[#This Row],[Erorr 2]])</f>
        <v>5.2859999999999907E-2</v>
      </c>
      <c r="Q655" s="8">
        <f>Table8[[#This Row],[Abs Erorr 4]]/Table8[[#This Row],[Adj Close]]</f>
        <v>9.3681878599911218E-3</v>
      </c>
    </row>
    <row r="656" spans="6:17" x14ac:dyDescent="0.3">
      <c r="F656" s="108">
        <v>44414</v>
      </c>
      <c r="G656" s="109">
        <v>5.5605000000000002</v>
      </c>
      <c r="H656" s="64">
        <f t="shared" si="20"/>
        <v>5.6808100000000001</v>
      </c>
      <c r="I656" s="64">
        <f>(Table8[[#This Row],[Adj Close]]-Table8[[#This Row],[Forecast 3 Period]])</f>
        <v>-0.12030999999999992</v>
      </c>
      <c r="J656" s="64">
        <f>Table8[[#This Row],[Erorr ]]^2</f>
        <v>1.447449609999998E-2</v>
      </c>
      <c r="K656" s="64">
        <f>ABS(Table8[[#This Row],[Erorr ]])</f>
        <v>0.12030999999999992</v>
      </c>
      <c r="L656" s="8">
        <f>Table8[[#This Row],[Abs Erorr ]]/Table8[[#This Row],[Adj Close]]</f>
        <v>2.1636543476306072E-2</v>
      </c>
      <c r="M656" s="68">
        <f t="shared" si="21"/>
        <v>5.634310000000001</v>
      </c>
      <c r="N656" s="64">
        <f>(Table8[[#This Row],[Adj Close]]-Table8[[#This Row],[Forecast 6 Period ]])</f>
        <v>-7.3810000000000819E-2</v>
      </c>
      <c r="O656" s="64">
        <f>Table8[[#This Row],[Erorr 2]]^2</f>
        <v>5.4479161000001207E-3</v>
      </c>
      <c r="P656" s="64">
        <f>ABS(Table8[[#This Row],[Erorr 2]])</f>
        <v>7.3810000000000819E-2</v>
      </c>
      <c r="Q656" s="8">
        <f>Table8[[#This Row],[Abs Erorr 4]]/Table8[[#This Row],[Adj Close]]</f>
        <v>1.3273986152324578E-2</v>
      </c>
    </row>
    <row r="657" spans="6:17" x14ac:dyDescent="0.3">
      <c r="F657" s="108">
        <v>44417</v>
      </c>
      <c r="G657" s="109">
        <v>5.5605000000000002</v>
      </c>
      <c r="H657" s="64">
        <f t="shared" si="20"/>
        <v>5.6206499999999995</v>
      </c>
      <c r="I657" s="64">
        <f>(Table8[[#This Row],[Adj Close]]-Table8[[#This Row],[Forecast 3 Period]])</f>
        <v>-6.014999999999926E-2</v>
      </c>
      <c r="J657" s="64">
        <f>Table8[[#This Row],[Erorr ]]^2</f>
        <v>3.6180224999999111E-3</v>
      </c>
      <c r="K657" s="64">
        <f>ABS(Table8[[#This Row],[Erorr ]])</f>
        <v>6.014999999999926E-2</v>
      </c>
      <c r="L657" s="8">
        <f>Table8[[#This Row],[Abs Erorr ]]/Table8[[#This Row],[Adj Close]]</f>
        <v>1.0817372538440654E-2</v>
      </c>
      <c r="M657" s="68">
        <f t="shared" si="21"/>
        <v>5.6361400000000001</v>
      </c>
      <c r="N657" s="64">
        <f>(Table8[[#This Row],[Adj Close]]-Table8[[#This Row],[Forecast 6 Period ]])</f>
        <v>-7.563999999999993E-2</v>
      </c>
      <c r="O657" s="64">
        <f>Table8[[#This Row],[Erorr 2]]^2</f>
        <v>5.7214095999999891E-3</v>
      </c>
      <c r="P657" s="64">
        <f>ABS(Table8[[#This Row],[Erorr 2]])</f>
        <v>7.563999999999993E-2</v>
      </c>
      <c r="Q657" s="8">
        <f>Table8[[#This Row],[Abs Erorr 4]]/Table8[[#This Row],[Adj Close]]</f>
        <v>1.3603093247010149E-2</v>
      </c>
    </row>
    <row r="658" spans="6:17" x14ac:dyDescent="0.3">
      <c r="F658" s="108">
        <v>44418</v>
      </c>
      <c r="G658" s="109">
        <v>5.4874999999999998</v>
      </c>
      <c r="H658" s="64">
        <f t="shared" si="20"/>
        <v>5.5851000000000006</v>
      </c>
      <c r="I658" s="64">
        <f>(Table8[[#This Row],[Adj Close]]-Table8[[#This Row],[Forecast 3 Period]])</f>
        <v>-9.7600000000000797E-2</v>
      </c>
      <c r="J658" s="64">
        <f>Table8[[#This Row],[Erorr ]]^2</f>
        <v>9.5257600000001556E-3</v>
      </c>
      <c r="K658" s="64">
        <f>ABS(Table8[[#This Row],[Erorr ]])</f>
        <v>9.7600000000000797E-2</v>
      </c>
      <c r="L658" s="8">
        <f>Table8[[#This Row],[Abs Erorr ]]/Table8[[#This Row],[Adj Close]]</f>
        <v>1.7785876993166434E-2</v>
      </c>
      <c r="M658" s="68">
        <f t="shared" si="21"/>
        <v>5.6206499999999995</v>
      </c>
      <c r="N658" s="64">
        <f>(Table8[[#This Row],[Adj Close]]-Table8[[#This Row],[Forecast 6 Period ]])</f>
        <v>-0.13314999999999966</v>
      </c>
      <c r="O658" s="64">
        <f>Table8[[#This Row],[Erorr 2]]^2</f>
        <v>1.7728922499999907E-2</v>
      </c>
      <c r="P658" s="64">
        <f>ABS(Table8[[#This Row],[Erorr 2]])</f>
        <v>0.13314999999999966</v>
      </c>
      <c r="Q658" s="8">
        <f>Table8[[#This Row],[Abs Erorr 4]]/Table8[[#This Row],[Adj Close]]</f>
        <v>2.4264236902050051E-2</v>
      </c>
    </row>
    <row r="659" spans="6:17" x14ac:dyDescent="0.3">
      <c r="F659" s="108">
        <v>44419</v>
      </c>
      <c r="G659" s="109">
        <v>5.4874999999999998</v>
      </c>
      <c r="H659" s="64">
        <f t="shared" si="20"/>
        <v>5.5312999999999999</v>
      </c>
      <c r="I659" s="64">
        <f>(Table8[[#This Row],[Adj Close]]-Table8[[#This Row],[Forecast 3 Period]])</f>
        <v>-4.3800000000000061E-2</v>
      </c>
      <c r="J659" s="64">
        <f>Table8[[#This Row],[Erorr ]]^2</f>
        <v>1.9184400000000054E-3</v>
      </c>
      <c r="K659" s="64">
        <f>ABS(Table8[[#This Row],[Erorr ]])</f>
        <v>4.3800000000000061E-2</v>
      </c>
      <c r="L659" s="8">
        <f>Table8[[#This Row],[Abs Erorr ]]/Table8[[#This Row],[Adj Close]]</f>
        <v>7.9817767653758663E-3</v>
      </c>
      <c r="M659" s="68">
        <f t="shared" si="21"/>
        <v>5.5914699999999993</v>
      </c>
      <c r="N659" s="64">
        <f>(Table8[[#This Row],[Adj Close]]-Table8[[#This Row],[Forecast 6 Period ]])</f>
        <v>-0.10396999999999945</v>
      </c>
      <c r="O659" s="64">
        <f>Table8[[#This Row],[Erorr 2]]^2</f>
        <v>1.0809760899999885E-2</v>
      </c>
      <c r="P659" s="64">
        <f>ABS(Table8[[#This Row],[Erorr 2]])</f>
        <v>0.10396999999999945</v>
      </c>
      <c r="Q659" s="8">
        <f>Table8[[#This Row],[Abs Erorr 4]]/Table8[[#This Row],[Adj Close]]</f>
        <v>1.8946697038724276E-2</v>
      </c>
    </row>
    <row r="660" spans="6:17" x14ac:dyDescent="0.3">
      <c r="F660" s="108">
        <v>44420</v>
      </c>
      <c r="G660" s="109">
        <v>5.4874999999999998</v>
      </c>
      <c r="H660" s="64">
        <f t="shared" si="20"/>
        <v>5.5093999999999994</v>
      </c>
      <c r="I660" s="64">
        <f>(Table8[[#This Row],[Adj Close]]-Table8[[#This Row],[Forecast 3 Period]])</f>
        <v>-2.1899999999999586E-2</v>
      </c>
      <c r="J660" s="64">
        <f>Table8[[#This Row],[Erorr ]]^2</f>
        <v>4.7960999999998189E-4</v>
      </c>
      <c r="K660" s="64">
        <f>ABS(Table8[[#This Row],[Erorr ]])</f>
        <v>2.1899999999999586E-2</v>
      </c>
      <c r="L660" s="8">
        <f>Table8[[#This Row],[Abs Erorr ]]/Table8[[#This Row],[Adj Close]]</f>
        <v>3.9908883826878516E-3</v>
      </c>
      <c r="M660" s="68">
        <f t="shared" si="21"/>
        <v>5.5513500000000002</v>
      </c>
      <c r="N660" s="64">
        <f>(Table8[[#This Row],[Adj Close]]-Table8[[#This Row],[Forecast 6 Period ]])</f>
        <v>-6.3850000000000406E-2</v>
      </c>
      <c r="O660" s="64">
        <f>Table8[[#This Row],[Erorr 2]]^2</f>
        <v>4.0768225000000517E-3</v>
      </c>
      <c r="P660" s="64">
        <f>ABS(Table8[[#This Row],[Erorr 2]])</f>
        <v>6.3850000000000406E-2</v>
      </c>
      <c r="Q660" s="8">
        <f>Table8[[#This Row],[Abs Erorr 4]]/Table8[[#This Row],[Adj Close]]</f>
        <v>1.1635535307517158E-2</v>
      </c>
    </row>
    <row r="661" spans="6:17" x14ac:dyDescent="0.3">
      <c r="F661" s="108">
        <v>44421</v>
      </c>
      <c r="G661" s="109">
        <v>5.5787000000000004</v>
      </c>
      <c r="H661" s="64">
        <f t="shared" si="20"/>
        <v>5.4874999999999998</v>
      </c>
      <c r="I661" s="64">
        <f>(Table8[[#This Row],[Adj Close]]-Table8[[#This Row],[Forecast 3 Period]])</f>
        <v>9.1200000000000614E-2</v>
      </c>
      <c r="J661" s="64">
        <f>Table8[[#This Row],[Erorr ]]^2</f>
        <v>8.3174400000001116E-3</v>
      </c>
      <c r="K661" s="64">
        <f>ABS(Table8[[#This Row],[Erorr ]])</f>
        <v>9.1200000000000614E-2</v>
      </c>
      <c r="L661" s="8">
        <f>Table8[[#This Row],[Abs Erorr ]]/Table8[[#This Row],[Adj Close]]</f>
        <v>1.6347894670801551E-2</v>
      </c>
      <c r="M661" s="68">
        <f t="shared" si="21"/>
        <v>5.5248999999999997</v>
      </c>
      <c r="N661" s="64">
        <f>(Table8[[#This Row],[Adj Close]]-Table8[[#This Row],[Forecast 6 Period ]])</f>
        <v>5.3800000000000736E-2</v>
      </c>
      <c r="O661" s="64">
        <f>Table8[[#This Row],[Erorr 2]]^2</f>
        <v>2.8944400000000792E-3</v>
      </c>
      <c r="P661" s="64">
        <f>ABS(Table8[[#This Row],[Erorr 2]])</f>
        <v>5.3800000000000736E-2</v>
      </c>
      <c r="Q661" s="8">
        <f>Table8[[#This Row],[Abs Erorr 4]]/Table8[[#This Row],[Adj Close]]</f>
        <v>9.6438238299246647E-3</v>
      </c>
    </row>
    <row r="662" spans="6:17" x14ac:dyDescent="0.3">
      <c r="F662" s="108">
        <v>44424</v>
      </c>
      <c r="G662" s="109">
        <v>5.5331000000000001</v>
      </c>
      <c r="H662" s="64">
        <f t="shared" si="20"/>
        <v>5.5239800000000008</v>
      </c>
      <c r="I662" s="64">
        <f>(Table8[[#This Row],[Adj Close]]-Table8[[#This Row],[Forecast 3 Period]])</f>
        <v>9.1199999999993508E-3</v>
      </c>
      <c r="J662" s="64">
        <f>Table8[[#This Row],[Erorr ]]^2</f>
        <v>8.3174399999988156E-5</v>
      </c>
      <c r="K662" s="64">
        <f>ABS(Table8[[#This Row],[Erorr ]])</f>
        <v>9.1199999999993508E-3</v>
      </c>
      <c r="L662" s="8">
        <f>Table8[[#This Row],[Abs Erorr ]]/Table8[[#This Row],[Adj Close]]</f>
        <v>1.64826227611996E-3</v>
      </c>
      <c r="M662" s="68">
        <f t="shared" si="21"/>
        <v>5.52034</v>
      </c>
      <c r="N662" s="64">
        <f>(Table8[[#This Row],[Adj Close]]-Table8[[#This Row],[Forecast 6 Period ]])</f>
        <v>1.2760000000000105E-2</v>
      </c>
      <c r="O662" s="64">
        <f>Table8[[#This Row],[Erorr 2]]^2</f>
        <v>1.6281760000000267E-4</v>
      </c>
      <c r="P662" s="64">
        <f>ABS(Table8[[#This Row],[Erorr 2]])</f>
        <v>1.2760000000000105E-2</v>
      </c>
      <c r="Q662" s="8">
        <f>Table8[[#This Row],[Abs Erorr 4]]/Table8[[#This Row],[Adj Close]]</f>
        <v>2.3061213424662675E-3</v>
      </c>
    </row>
    <row r="663" spans="6:17" x14ac:dyDescent="0.3">
      <c r="F663" s="108">
        <v>44425</v>
      </c>
      <c r="G663" s="109">
        <v>5.4146000000000001</v>
      </c>
      <c r="H663" s="64">
        <f t="shared" si="20"/>
        <v>5.5331000000000001</v>
      </c>
      <c r="I663" s="64">
        <f>(Table8[[#This Row],[Adj Close]]-Table8[[#This Row],[Forecast 3 Period]])</f>
        <v>-0.11850000000000005</v>
      </c>
      <c r="J663" s="64">
        <f>Table8[[#This Row],[Erorr ]]^2</f>
        <v>1.4042250000000011E-2</v>
      </c>
      <c r="K663" s="64">
        <f>ABS(Table8[[#This Row],[Erorr ]])</f>
        <v>0.11850000000000005</v>
      </c>
      <c r="L663" s="8">
        <f>Table8[[#This Row],[Abs Erorr ]]/Table8[[#This Row],[Adj Close]]</f>
        <v>2.1885273150371226E-2</v>
      </c>
      <c r="M663" s="68">
        <f t="shared" si="21"/>
        <v>5.5221600000000004</v>
      </c>
      <c r="N663" s="64">
        <f>(Table8[[#This Row],[Adj Close]]-Table8[[#This Row],[Forecast 6 Period ]])</f>
        <v>-0.10756000000000032</v>
      </c>
      <c r="O663" s="64">
        <f>Table8[[#This Row],[Erorr 2]]^2</f>
        <v>1.1569153600000069E-2</v>
      </c>
      <c r="P663" s="64">
        <f>ABS(Table8[[#This Row],[Erorr 2]])</f>
        <v>0.10756000000000032</v>
      </c>
      <c r="Q663" s="8">
        <f>Table8[[#This Row],[Abs Erorr 4]]/Table8[[#This Row],[Adj Close]]</f>
        <v>1.9864809958261058E-2</v>
      </c>
    </row>
    <row r="664" spans="6:17" x14ac:dyDescent="0.3">
      <c r="F664" s="108">
        <v>44426</v>
      </c>
      <c r="G664" s="109">
        <v>5.4237000000000002</v>
      </c>
      <c r="H664" s="64">
        <f t="shared" si="20"/>
        <v>5.4993800000000004</v>
      </c>
      <c r="I664" s="64">
        <f>(Table8[[#This Row],[Adj Close]]-Table8[[#This Row],[Forecast 3 Period]])</f>
        <v>-7.5680000000000192E-2</v>
      </c>
      <c r="J664" s="64">
        <f>Table8[[#This Row],[Erorr ]]^2</f>
        <v>5.7274624000000288E-3</v>
      </c>
      <c r="K664" s="64">
        <f>ABS(Table8[[#This Row],[Erorr ]])</f>
        <v>7.5680000000000192E-2</v>
      </c>
      <c r="L664" s="8">
        <f>Table8[[#This Row],[Abs Erorr ]]/Table8[[#This Row],[Adj Close]]</f>
        <v>1.3953574128362591E-2</v>
      </c>
      <c r="M664" s="68">
        <f t="shared" si="21"/>
        <v>5.5002800000000001</v>
      </c>
      <c r="N664" s="64">
        <f>(Table8[[#This Row],[Adj Close]]-Table8[[#This Row],[Forecast 6 Period ]])</f>
        <v>-7.657999999999987E-2</v>
      </c>
      <c r="O664" s="64">
        <f>Table8[[#This Row],[Erorr 2]]^2</f>
        <v>5.8644963999999805E-3</v>
      </c>
      <c r="P664" s="64">
        <f>ABS(Table8[[#This Row],[Erorr 2]])</f>
        <v>7.657999999999987E-2</v>
      </c>
      <c r="Q664" s="8">
        <f>Table8[[#This Row],[Abs Erorr 4]]/Table8[[#This Row],[Adj Close]]</f>
        <v>1.4119512509910184E-2</v>
      </c>
    </row>
    <row r="665" spans="6:17" x14ac:dyDescent="0.3">
      <c r="F665" s="108">
        <v>44427</v>
      </c>
      <c r="G665" s="109">
        <v>5.3689999999999998</v>
      </c>
      <c r="H665" s="64">
        <f t="shared" si="20"/>
        <v>5.4537899999999997</v>
      </c>
      <c r="I665" s="64">
        <f>(Table8[[#This Row],[Adj Close]]-Table8[[#This Row],[Forecast 3 Period]])</f>
        <v>-8.4789999999999921E-2</v>
      </c>
      <c r="J665" s="64">
        <f>Table8[[#This Row],[Erorr ]]^2</f>
        <v>7.1893440999999869E-3</v>
      </c>
      <c r="K665" s="64">
        <f>ABS(Table8[[#This Row],[Erorr ]])</f>
        <v>8.4789999999999921E-2</v>
      </c>
      <c r="L665" s="8">
        <f>Table8[[#This Row],[Abs Erorr ]]/Table8[[#This Row],[Adj Close]]</f>
        <v>1.5792512572173574E-2</v>
      </c>
      <c r="M665" s="68">
        <f t="shared" si="21"/>
        <v>5.48752</v>
      </c>
      <c r="N665" s="64">
        <f>(Table8[[#This Row],[Adj Close]]-Table8[[#This Row],[Forecast 6 Period ]])</f>
        <v>-0.11852000000000018</v>
      </c>
      <c r="O665" s="64">
        <f>Table8[[#This Row],[Erorr 2]]^2</f>
        <v>1.4046990400000042E-2</v>
      </c>
      <c r="P665" s="64">
        <f>ABS(Table8[[#This Row],[Erorr 2]])</f>
        <v>0.11852000000000018</v>
      </c>
      <c r="Q665" s="8">
        <f>Table8[[#This Row],[Abs Erorr 4]]/Table8[[#This Row],[Adj Close]]</f>
        <v>2.2074874278264142E-2</v>
      </c>
    </row>
    <row r="666" spans="6:17" x14ac:dyDescent="0.3">
      <c r="F666" s="108">
        <v>44428</v>
      </c>
      <c r="G666" s="109">
        <v>5.3781999999999996</v>
      </c>
      <c r="H666" s="64">
        <f t="shared" si="20"/>
        <v>5.3990900000000002</v>
      </c>
      <c r="I666" s="64">
        <f>(Table8[[#This Row],[Adj Close]]-Table8[[#This Row],[Forecast 3 Period]])</f>
        <v>-2.0890000000000519E-2</v>
      </c>
      <c r="J666" s="64">
        <f>Table8[[#This Row],[Erorr ]]^2</f>
        <v>4.3639210000002168E-4</v>
      </c>
      <c r="K666" s="64">
        <f>ABS(Table8[[#This Row],[Erorr ]])</f>
        <v>2.0890000000000519E-2</v>
      </c>
      <c r="L666" s="8">
        <f>Table8[[#This Row],[Abs Erorr ]]/Table8[[#This Row],[Adj Close]]</f>
        <v>3.8841991744450782E-3</v>
      </c>
      <c r="M666" s="68">
        <f t="shared" si="21"/>
        <v>5.4547000000000008</v>
      </c>
      <c r="N666" s="64">
        <f>(Table8[[#This Row],[Adj Close]]-Table8[[#This Row],[Forecast 6 Period ]])</f>
        <v>-7.6500000000001123E-2</v>
      </c>
      <c r="O666" s="64">
        <f>Table8[[#This Row],[Erorr 2]]^2</f>
        <v>5.8522500000001716E-3</v>
      </c>
      <c r="P666" s="64">
        <f>ABS(Table8[[#This Row],[Erorr 2]])</f>
        <v>7.6500000000001123E-2</v>
      </c>
      <c r="Q666" s="8">
        <f>Table8[[#This Row],[Abs Erorr 4]]/Table8[[#This Row],[Adj Close]]</f>
        <v>1.4224089844185996E-2</v>
      </c>
    </row>
    <row r="667" spans="6:17" x14ac:dyDescent="0.3">
      <c r="F667" s="108">
        <v>44431</v>
      </c>
      <c r="G667" s="109">
        <v>5.4874999999999998</v>
      </c>
      <c r="H667" s="64">
        <f t="shared" si="20"/>
        <v>5.3890899999999995</v>
      </c>
      <c r="I667" s="64">
        <f>(Table8[[#This Row],[Adj Close]]-Table8[[#This Row],[Forecast 3 Period]])</f>
        <v>9.8410000000000331E-2</v>
      </c>
      <c r="J667" s="64">
        <f>Table8[[#This Row],[Erorr ]]^2</f>
        <v>9.6845281000000651E-3</v>
      </c>
      <c r="K667" s="64">
        <f>ABS(Table8[[#This Row],[Erorr ]])</f>
        <v>9.8410000000000331E-2</v>
      </c>
      <c r="L667" s="8">
        <f>Table8[[#This Row],[Abs Erorr ]]/Table8[[#This Row],[Adj Close]]</f>
        <v>1.793348519362193E-2</v>
      </c>
      <c r="M667" s="68">
        <f t="shared" si="21"/>
        <v>5.42828</v>
      </c>
      <c r="N667" s="64">
        <f>(Table8[[#This Row],[Adj Close]]-Table8[[#This Row],[Forecast 6 Period ]])</f>
        <v>5.9219999999999828E-2</v>
      </c>
      <c r="O667" s="64">
        <f>Table8[[#This Row],[Erorr 2]]^2</f>
        <v>3.5070083999999796E-3</v>
      </c>
      <c r="P667" s="64">
        <f>ABS(Table8[[#This Row],[Erorr 2]])</f>
        <v>5.9219999999999828E-2</v>
      </c>
      <c r="Q667" s="8">
        <f>Table8[[#This Row],[Abs Erorr 4]]/Table8[[#This Row],[Adj Close]]</f>
        <v>1.0791799544419103E-2</v>
      </c>
    </row>
    <row r="668" spans="6:17" x14ac:dyDescent="0.3">
      <c r="F668" s="108">
        <v>44432</v>
      </c>
      <c r="G668" s="109">
        <v>5.5148999999999999</v>
      </c>
      <c r="H668" s="64">
        <f t="shared" si="20"/>
        <v>5.4191599999999998</v>
      </c>
      <c r="I668" s="64">
        <f>(Table8[[#This Row],[Adj Close]]-Table8[[#This Row],[Forecast 3 Period]])</f>
        <v>9.5740000000000158E-2</v>
      </c>
      <c r="J668" s="64">
        <f>Table8[[#This Row],[Erorr ]]^2</f>
        <v>9.1661476000000301E-3</v>
      </c>
      <c r="K668" s="64">
        <f>ABS(Table8[[#This Row],[Erorr ]])</f>
        <v>9.5740000000000158E-2</v>
      </c>
      <c r="L668" s="8">
        <f>Table8[[#This Row],[Abs Erorr ]]/Table8[[#This Row],[Adj Close]]</f>
        <v>1.7360242252806062E-2</v>
      </c>
      <c r="M668" s="68">
        <f t="shared" si="21"/>
        <v>5.42645</v>
      </c>
      <c r="N668" s="64">
        <f>(Table8[[#This Row],[Adj Close]]-Table8[[#This Row],[Forecast 6 Period ]])</f>
        <v>8.8449999999999918E-2</v>
      </c>
      <c r="O668" s="64">
        <f>Table8[[#This Row],[Erorr 2]]^2</f>
        <v>7.823402499999986E-3</v>
      </c>
      <c r="P668" s="64">
        <f>ABS(Table8[[#This Row],[Erorr 2]])</f>
        <v>8.8449999999999918E-2</v>
      </c>
      <c r="Q668" s="8">
        <f>Table8[[#This Row],[Abs Erorr 4]]/Table8[[#This Row],[Adj Close]]</f>
        <v>1.6038368782752166E-2</v>
      </c>
    </row>
    <row r="669" spans="6:17" x14ac:dyDescent="0.3">
      <c r="F669" s="108">
        <v>44433</v>
      </c>
      <c r="G669" s="109">
        <v>5.4966999999999997</v>
      </c>
      <c r="H669" s="64">
        <f t="shared" si="20"/>
        <v>5.4656700000000003</v>
      </c>
      <c r="I669" s="64">
        <f>(Table8[[#This Row],[Adj Close]]-Table8[[#This Row],[Forecast 3 Period]])</f>
        <v>3.1029999999999447E-2</v>
      </c>
      <c r="J669" s="64">
        <f>Table8[[#This Row],[Erorr ]]^2</f>
        <v>9.6286089999996567E-4</v>
      </c>
      <c r="K669" s="64">
        <f>ABS(Table8[[#This Row],[Erorr ]])</f>
        <v>3.1029999999999447E-2</v>
      </c>
      <c r="L669" s="8">
        <f>Table8[[#This Row],[Abs Erorr ]]/Table8[[#This Row],[Adj Close]]</f>
        <v>5.645205305001082E-3</v>
      </c>
      <c r="M669" s="68">
        <f t="shared" si="21"/>
        <v>5.4337499999999999</v>
      </c>
      <c r="N669" s="64">
        <f>(Table8[[#This Row],[Adj Close]]-Table8[[#This Row],[Forecast 6 Period ]])</f>
        <v>6.2949999999999839E-2</v>
      </c>
      <c r="O669" s="64">
        <f>Table8[[#This Row],[Erorr 2]]^2</f>
        <v>3.96270249999998E-3</v>
      </c>
      <c r="P669" s="64">
        <f>ABS(Table8[[#This Row],[Erorr 2]])</f>
        <v>6.2949999999999839E-2</v>
      </c>
      <c r="Q669" s="8">
        <f>Table8[[#This Row],[Abs Erorr 4]]/Table8[[#This Row],[Adj Close]]</f>
        <v>1.1452325941019128E-2</v>
      </c>
    </row>
    <row r="670" spans="6:17" x14ac:dyDescent="0.3">
      <c r="F670" s="108">
        <v>44434</v>
      </c>
      <c r="G670" s="109">
        <v>5.4602000000000004</v>
      </c>
      <c r="H670" s="64">
        <f t="shared" si="20"/>
        <v>5.4993999999999996</v>
      </c>
      <c r="I670" s="64">
        <f>(Table8[[#This Row],[Adj Close]]-Table8[[#This Row],[Forecast 3 Period]])</f>
        <v>-3.9199999999999235E-2</v>
      </c>
      <c r="J670" s="64">
        <f>Table8[[#This Row],[Erorr ]]^2</f>
        <v>1.5366399999999401E-3</v>
      </c>
      <c r="K670" s="64">
        <f>ABS(Table8[[#This Row],[Erorr ]])</f>
        <v>3.9199999999999235E-2</v>
      </c>
      <c r="L670" s="8">
        <f>Table8[[#This Row],[Abs Erorr ]]/Table8[[#This Row],[Adj Close]]</f>
        <v>7.179224204241462E-3</v>
      </c>
      <c r="M670" s="68">
        <f t="shared" si="21"/>
        <v>5.4547300000000005</v>
      </c>
      <c r="N670" s="64">
        <f>(Table8[[#This Row],[Adj Close]]-Table8[[#This Row],[Forecast 6 Period ]])</f>
        <v>5.4699999999998639E-3</v>
      </c>
      <c r="O670" s="64">
        <f>Table8[[#This Row],[Erorr 2]]^2</f>
        <v>2.9920899999998509E-5</v>
      </c>
      <c r="P670" s="64">
        <f>ABS(Table8[[#This Row],[Erorr 2]])</f>
        <v>5.4699999999998639E-3</v>
      </c>
      <c r="Q670" s="8">
        <f>Table8[[#This Row],[Abs Erorr 4]]/Table8[[#This Row],[Adj Close]]</f>
        <v>1.0017948060510355E-3</v>
      </c>
    </row>
    <row r="671" spans="6:17" x14ac:dyDescent="0.3">
      <c r="F671" s="108">
        <v>44435</v>
      </c>
      <c r="G671" s="109">
        <v>5.4966999999999997</v>
      </c>
      <c r="H671" s="64">
        <f t="shared" si="20"/>
        <v>5.4875600000000002</v>
      </c>
      <c r="I671" s="64">
        <f>(Table8[[#This Row],[Adj Close]]-Table8[[#This Row],[Forecast 3 Period]])</f>
        <v>9.1399999999994819E-3</v>
      </c>
      <c r="J671" s="64">
        <f>Table8[[#This Row],[Erorr ]]^2</f>
        <v>8.3539599999990529E-5</v>
      </c>
      <c r="K671" s="64">
        <f>ABS(Table8[[#This Row],[Erorr ]])</f>
        <v>9.1399999999994819E-3</v>
      </c>
      <c r="L671" s="8">
        <f>Table8[[#This Row],[Abs Erorr ]]/Table8[[#This Row],[Adj Close]]</f>
        <v>1.6628158713408922E-3</v>
      </c>
      <c r="M671" s="68">
        <f t="shared" si="21"/>
        <v>5.4665800000000004</v>
      </c>
      <c r="N671" s="64">
        <f>(Table8[[#This Row],[Adj Close]]-Table8[[#This Row],[Forecast 6 Period ]])</f>
        <v>3.0119999999999258E-2</v>
      </c>
      <c r="O671" s="64">
        <f>Table8[[#This Row],[Erorr 2]]^2</f>
        <v>9.072143999999553E-4</v>
      </c>
      <c r="P671" s="64">
        <f>ABS(Table8[[#This Row],[Erorr 2]])</f>
        <v>3.0119999999999258E-2</v>
      </c>
      <c r="Q671" s="8">
        <f>Table8[[#This Row],[Abs Erorr 4]]/Table8[[#This Row],[Adj Close]]</f>
        <v>5.4796514272198336E-3</v>
      </c>
    </row>
    <row r="672" spans="6:17" x14ac:dyDescent="0.3">
      <c r="F672" s="108">
        <v>44438</v>
      </c>
      <c r="G672" s="109">
        <v>5.5057999999999998</v>
      </c>
      <c r="H672" s="64">
        <f t="shared" si="20"/>
        <v>5.4857499999999995</v>
      </c>
      <c r="I672" s="64">
        <f>(Table8[[#This Row],[Adj Close]]-Table8[[#This Row],[Forecast 3 Period]])</f>
        <v>2.0050000000000345E-2</v>
      </c>
      <c r="J672" s="64">
        <f>Table8[[#This Row],[Erorr ]]^2</f>
        <v>4.0200250000001382E-4</v>
      </c>
      <c r="K672" s="64">
        <f>ABS(Table8[[#This Row],[Erorr ]])</f>
        <v>2.0050000000000345E-2</v>
      </c>
      <c r="L672" s="8">
        <f>Table8[[#This Row],[Abs Erorr ]]/Table8[[#This Row],[Adj Close]]</f>
        <v>3.6416142976498141E-3</v>
      </c>
      <c r="M672" s="68">
        <f t="shared" si="21"/>
        <v>5.4802700000000009</v>
      </c>
      <c r="N672" s="64">
        <f>(Table8[[#This Row],[Adj Close]]-Table8[[#This Row],[Forecast 6 Period ]])</f>
        <v>2.5529999999998942E-2</v>
      </c>
      <c r="O672" s="64">
        <f>Table8[[#This Row],[Erorr 2]]^2</f>
        <v>6.5178089999994601E-4</v>
      </c>
      <c r="P672" s="64">
        <f>ABS(Table8[[#This Row],[Erorr 2]])</f>
        <v>2.5529999999998942E-2</v>
      </c>
      <c r="Q672" s="8">
        <f>Table8[[#This Row],[Abs Erorr 4]]/Table8[[#This Row],[Adj Close]]</f>
        <v>4.6369283301244037E-3</v>
      </c>
    </row>
    <row r="673" spans="6:17" x14ac:dyDescent="0.3">
      <c r="F673" s="108">
        <v>44439</v>
      </c>
      <c r="G673" s="109">
        <v>5.4328000000000003</v>
      </c>
      <c r="H673" s="64">
        <f t="shared" si="20"/>
        <v>5.4893900000000002</v>
      </c>
      <c r="I673" s="64">
        <f>(Table8[[#This Row],[Adj Close]]-Table8[[#This Row],[Forecast 3 Period]])</f>
        <v>-5.6589999999999918E-2</v>
      </c>
      <c r="J673" s="64">
        <f>Table8[[#This Row],[Erorr ]]^2</f>
        <v>3.2024280999999907E-3</v>
      </c>
      <c r="K673" s="64">
        <f>ABS(Table8[[#This Row],[Erorr ]])</f>
        <v>5.6589999999999918E-2</v>
      </c>
      <c r="L673" s="8">
        <f>Table8[[#This Row],[Abs Erorr ]]/Table8[[#This Row],[Adj Close]]</f>
        <v>1.0416359888087159E-2</v>
      </c>
      <c r="M673" s="68">
        <f t="shared" si="21"/>
        <v>5.4921199999999999</v>
      </c>
      <c r="N673" s="64">
        <f>(Table8[[#This Row],[Adj Close]]-Table8[[#This Row],[Forecast 6 Period ]])</f>
        <v>-5.9319999999999595E-2</v>
      </c>
      <c r="O673" s="64">
        <f>Table8[[#This Row],[Erorr 2]]^2</f>
        <v>3.5188623999999518E-3</v>
      </c>
      <c r="P673" s="64">
        <f>ABS(Table8[[#This Row],[Erorr 2]])</f>
        <v>5.9319999999999595E-2</v>
      </c>
      <c r="Q673" s="8">
        <f>Table8[[#This Row],[Abs Erorr 4]]/Table8[[#This Row],[Adj Close]]</f>
        <v>1.0918863201295757E-2</v>
      </c>
    </row>
    <row r="674" spans="6:17" x14ac:dyDescent="0.3">
      <c r="F674" s="108">
        <v>44440</v>
      </c>
      <c r="G674" s="109">
        <v>5.4237000000000002</v>
      </c>
      <c r="H674" s="64">
        <f t="shared" si="20"/>
        <v>5.4738699999999998</v>
      </c>
      <c r="I674" s="64">
        <f>(Table8[[#This Row],[Adj Close]]-Table8[[#This Row],[Forecast 3 Period]])</f>
        <v>-5.0169999999999604E-2</v>
      </c>
      <c r="J674" s="64">
        <f>Table8[[#This Row],[Erorr ]]^2</f>
        <v>2.5170288999999601E-3</v>
      </c>
      <c r="K674" s="64">
        <f>ABS(Table8[[#This Row],[Erorr ]])</f>
        <v>5.0169999999999604E-2</v>
      </c>
      <c r="L674" s="8">
        <f>Table8[[#This Row],[Abs Erorr ]]/Table8[[#This Row],[Adj Close]]</f>
        <v>9.2501428913840372E-3</v>
      </c>
      <c r="M674" s="68">
        <f t="shared" si="21"/>
        <v>5.4802600000000004</v>
      </c>
      <c r="N674" s="64">
        <f>(Table8[[#This Row],[Adj Close]]-Table8[[#This Row],[Forecast 6 Period ]])</f>
        <v>-5.6560000000000166E-2</v>
      </c>
      <c r="O674" s="64">
        <f>Table8[[#This Row],[Erorr 2]]^2</f>
        <v>3.1990336000000189E-3</v>
      </c>
      <c r="P674" s="64">
        <f>ABS(Table8[[#This Row],[Erorr 2]])</f>
        <v>5.6560000000000166E-2</v>
      </c>
      <c r="Q674" s="8">
        <f>Table8[[#This Row],[Abs Erorr 4]]/Table8[[#This Row],[Adj Close]]</f>
        <v>1.042830540037247E-2</v>
      </c>
    </row>
    <row r="675" spans="6:17" x14ac:dyDescent="0.3">
      <c r="F675" s="108">
        <v>44441</v>
      </c>
      <c r="G675" s="109">
        <v>5.524</v>
      </c>
      <c r="H675" s="64">
        <f t="shared" si="20"/>
        <v>5.45106</v>
      </c>
      <c r="I675" s="64">
        <f>(Table8[[#This Row],[Adj Close]]-Table8[[#This Row],[Forecast 3 Period]])</f>
        <v>7.2940000000000005E-2</v>
      </c>
      <c r="J675" s="64">
        <f>Table8[[#This Row],[Erorr ]]^2</f>
        <v>5.3202436000000007E-3</v>
      </c>
      <c r="K675" s="64">
        <f>ABS(Table8[[#This Row],[Erorr ]])</f>
        <v>7.2940000000000005E-2</v>
      </c>
      <c r="L675" s="8">
        <f>Table8[[#This Row],[Abs Erorr ]]/Table8[[#This Row],[Adj Close]]</f>
        <v>1.3204199855177408E-2</v>
      </c>
      <c r="M675" s="68">
        <f t="shared" si="21"/>
        <v>5.4674900000000006</v>
      </c>
      <c r="N675" s="64">
        <f>(Table8[[#This Row],[Adj Close]]-Table8[[#This Row],[Forecast 6 Period ]])</f>
        <v>5.6509999999999394E-2</v>
      </c>
      <c r="O675" s="64">
        <f>Table8[[#This Row],[Erorr 2]]^2</f>
        <v>3.1933800999999315E-3</v>
      </c>
      <c r="P675" s="64">
        <f>ABS(Table8[[#This Row],[Erorr 2]])</f>
        <v>5.6509999999999394E-2</v>
      </c>
      <c r="Q675" s="8">
        <f>Table8[[#This Row],[Abs Erorr 4]]/Table8[[#This Row],[Adj Close]]</f>
        <v>1.022990586531488E-2</v>
      </c>
    </row>
    <row r="676" spans="6:17" x14ac:dyDescent="0.3">
      <c r="F676" s="108">
        <v>44442</v>
      </c>
      <c r="G676" s="109">
        <v>5.5057999999999998</v>
      </c>
      <c r="H676" s="64">
        <f t="shared" si="20"/>
        <v>5.4665499999999998</v>
      </c>
      <c r="I676" s="64">
        <f>(Table8[[#This Row],[Adj Close]]-Table8[[#This Row],[Forecast 3 Period]])</f>
        <v>3.9250000000000007E-2</v>
      </c>
      <c r="J676" s="64">
        <f>Table8[[#This Row],[Erorr ]]^2</f>
        <v>1.5405625000000005E-3</v>
      </c>
      <c r="K676" s="64">
        <f>ABS(Table8[[#This Row],[Erorr ]])</f>
        <v>3.9250000000000007E-2</v>
      </c>
      <c r="L676" s="8">
        <f>Table8[[#This Row],[Abs Erorr ]]/Table8[[#This Row],[Adj Close]]</f>
        <v>7.1288459442769457E-3</v>
      </c>
      <c r="M676" s="68">
        <f t="shared" si="21"/>
        <v>5.4729500000000009</v>
      </c>
      <c r="N676" s="64">
        <f>(Table8[[#This Row],[Adj Close]]-Table8[[#This Row],[Forecast 6 Period ]])</f>
        <v>3.2849999999998936E-2</v>
      </c>
      <c r="O676" s="64">
        <f>Table8[[#This Row],[Erorr 2]]^2</f>
        <v>1.07912249999993E-3</v>
      </c>
      <c r="P676" s="64">
        <f>ABS(Table8[[#This Row],[Erorr 2]])</f>
        <v>3.2849999999998936E-2</v>
      </c>
      <c r="Q676" s="8">
        <f>Table8[[#This Row],[Abs Erorr 4]]/Table8[[#This Row],[Adj Close]]</f>
        <v>5.9664353954010201E-3</v>
      </c>
    </row>
    <row r="677" spans="6:17" x14ac:dyDescent="0.3">
      <c r="F677" s="108">
        <v>44446</v>
      </c>
      <c r="G677" s="109">
        <v>5.4511000000000003</v>
      </c>
      <c r="H677" s="64">
        <f t="shared" si="20"/>
        <v>5.4866299999999999</v>
      </c>
      <c r="I677" s="64">
        <f>(Table8[[#This Row],[Adj Close]]-Table8[[#This Row],[Forecast 3 Period]])</f>
        <v>-3.5529999999999617E-2</v>
      </c>
      <c r="J677" s="64">
        <f>Table8[[#This Row],[Erorr ]]^2</f>
        <v>1.2623808999999728E-3</v>
      </c>
      <c r="K677" s="64">
        <f>ABS(Table8[[#This Row],[Erorr ]])</f>
        <v>3.5529999999999617E-2</v>
      </c>
      <c r="L677" s="8">
        <f>Table8[[#This Row],[Abs Erorr ]]/Table8[[#This Row],[Adj Close]]</f>
        <v>6.5179505054025087E-3</v>
      </c>
      <c r="M677" s="68">
        <f t="shared" si="21"/>
        <v>5.4775100000000005</v>
      </c>
      <c r="N677" s="64">
        <f>(Table8[[#This Row],[Adj Close]]-Table8[[#This Row],[Forecast 6 Period ]])</f>
        <v>-2.6410000000000267E-2</v>
      </c>
      <c r="O677" s="64">
        <f>Table8[[#This Row],[Erorr 2]]^2</f>
        <v>6.9748810000001403E-4</v>
      </c>
      <c r="P677" s="64">
        <f>ABS(Table8[[#This Row],[Erorr 2]])</f>
        <v>2.6410000000000267E-2</v>
      </c>
      <c r="Q677" s="8">
        <f>Table8[[#This Row],[Abs Erorr 4]]/Table8[[#This Row],[Adj Close]]</f>
        <v>4.8448936911816452E-3</v>
      </c>
    </row>
    <row r="678" spans="6:17" x14ac:dyDescent="0.3">
      <c r="F678" s="108">
        <v>44447</v>
      </c>
      <c r="G678" s="109">
        <v>5.3689999999999998</v>
      </c>
      <c r="H678" s="64">
        <f t="shared" si="20"/>
        <v>5.4893800000000006</v>
      </c>
      <c r="I678" s="64">
        <f>(Table8[[#This Row],[Adj Close]]-Table8[[#This Row],[Forecast 3 Period]])</f>
        <v>-0.12038000000000082</v>
      </c>
      <c r="J678" s="64">
        <f>Table8[[#This Row],[Erorr ]]^2</f>
        <v>1.4491344400000198E-2</v>
      </c>
      <c r="K678" s="64">
        <f>ABS(Table8[[#This Row],[Erorr ]])</f>
        <v>0.12038000000000082</v>
      </c>
      <c r="L678" s="8">
        <f>Table8[[#This Row],[Abs Erorr ]]/Table8[[#This Row],[Adj Close]]</f>
        <v>2.2421307506053423E-2</v>
      </c>
      <c r="M678" s="68">
        <f t="shared" si="21"/>
        <v>5.47478</v>
      </c>
      <c r="N678" s="64">
        <f>(Table8[[#This Row],[Adj Close]]-Table8[[#This Row],[Forecast 6 Period ]])</f>
        <v>-0.10578000000000021</v>
      </c>
      <c r="O678" s="64">
        <f>Table8[[#This Row],[Erorr 2]]^2</f>
        <v>1.1189408400000043E-2</v>
      </c>
      <c r="P678" s="64">
        <f>ABS(Table8[[#This Row],[Erorr 2]])</f>
        <v>0.10578000000000021</v>
      </c>
      <c r="Q678" s="8">
        <f>Table8[[#This Row],[Abs Erorr 4]]/Table8[[#This Row],[Adj Close]]</f>
        <v>1.9701992922331945E-2</v>
      </c>
    </row>
    <row r="679" spans="6:17" x14ac:dyDescent="0.3">
      <c r="F679" s="108">
        <v>44448</v>
      </c>
      <c r="G679" s="109">
        <v>5.3872999999999998</v>
      </c>
      <c r="H679" s="64">
        <f t="shared" si="20"/>
        <v>5.4346700000000006</v>
      </c>
      <c r="I679" s="64">
        <f>(Table8[[#This Row],[Adj Close]]-Table8[[#This Row],[Forecast 3 Period]])</f>
        <v>-4.73700000000008E-2</v>
      </c>
      <c r="J679" s="64">
        <f>Table8[[#This Row],[Erorr ]]^2</f>
        <v>2.2439169000000756E-3</v>
      </c>
      <c r="K679" s="64">
        <f>ABS(Table8[[#This Row],[Erorr ]])</f>
        <v>4.73700000000008E-2</v>
      </c>
      <c r="L679" s="8">
        <f>Table8[[#This Row],[Abs Erorr ]]/Table8[[#This Row],[Adj Close]]</f>
        <v>8.7929018246618532E-3</v>
      </c>
      <c r="M679" s="68">
        <f t="shared" si="21"/>
        <v>5.4556300000000002</v>
      </c>
      <c r="N679" s="64">
        <f>(Table8[[#This Row],[Adj Close]]-Table8[[#This Row],[Forecast 6 Period ]])</f>
        <v>-6.8330000000000446E-2</v>
      </c>
      <c r="O679" s="64">
        <f>Table8[[#This Row],[Erorr 2]]^2</f>
        <v>4.6689889000000612E-3</v>
      </c>
      <c r="P679" s="64">
        <f>ABS(Table8[[#This Row],[Erorr 2]])</f>
        <v>6.8330000000000446E-2</v>
      </c>
      <c r="Q679" s="8">
        <f>Table8[[#This Row],[Abs Erorr 4]]/Table8[[#This Row],[Adj Close]]</f>
        <v>1.2683533495443069E-2</v>
      </c>
    </row>
    <row r="680" spans="6:17" x14ac:dyDescent="0.3">
      <c r="F680" s="108">
        <v>44449</v>
      </c>
      <c r="G680" s="109">
        <v>5.3143000000000002</v>
      </c>
      <c r="H680" s="64">
        <f t="shared" si="20"/>
        <v>5.4009499999999999</v>
      </c>
      <c r="I680" s="64">
        <f>(Table8[[#This Row],[Adj Close]]-Table8[[#This Row],[Forecast 3 Period]])</f>
        <v>-8.6649999999999672E-2</v>
      </c>
      <c r="J680" s="64">
        <f>Table8[[#This Row],[Erorr ]]^2</f>
        <v>7.5082224999999435E-3</v>
      </c>
      <c r="K680" s="64">
        <f>ABS(Table8[[#This Row],[Erorr ]])</f>
        <v>8.6649999999999672E-2</v>
      </c>
      <c r="L680" s="8">
        <f>Table8[[#This Row],[Abs Erorr ]]/Table8[[#This Row],[Adj Close]]</f>
        <v>1.630506369606527E-2</v>
      </c>
      <c r="M680" s="68">
        <f t="shared" si="21"/>
        <v>5.4374099999999999</v>
      </c>
      <c r="N680" s="64">
        <f>(Table8[[#This Row],[Adj Close]]-Table8[[#This Row],[Forecast 6 Period ]])</f>
        <v>-0.12310999999999961</v>
      </c>
      <c r="O680" s="64">
        <f>Table8[[#This Row],[Erorr 2]]^2</f>
        <v>1.5156072099999904E-2</v>
      </c>
      <c r="P680" s="64">
        <f>ABS(Table8[[#This Row],[Erorr 2]])</f>
        <v>0.12310999999999961</v>
      </c>
      <c r="Q680" s="8">
        <f>Table8[[#This Row],[Abs Erorr 4]]/Table8[[#This Row],[Adj Close]]</f>
        <v>2.3165797941403308E-2</v>
      </c>
    </row>
    <row r="681" spans="6:17" x14ac:dyDescent="0.3">
      <c r="F681" s="108">
        <v>44452</v>
      </c>
      <c r="G681" s="109">
        <v>5.2504999999999997</v>
      </c>
      <c r="H681" s="64">
        <f t="shared" si="20"/>
        <v>5.3526099999999994</v>
      </c>
      <c r="I681" s="64">
        <f>(Table8[[#This Row],[Adj Close]]-Table8[[#This Row],[Forecast 3 Period]])</f>
        <v>-0.1021099999999997</v>
      </c>
      <c r="J681" s="64">
        <f>Table8[[#This Row],[Erorr ]]^2</f>
        <v>1.0426452099999938E-2</v>
      </c>
      <c r="K681" s="64">
        <f>ABS(Table8[[#This Row],[Erorr ]])</f>
        <v>0.1021099999999997</v>
      </c>
      <c r="L681" s="8">
        <f>Table8[[#This Row],[Abs Erorr ]]/Table8[[#This Row],[Adj Close]]</f>
        <v>1.9447671650318962E-2</v>
      </c>
      <c r="M681" s="68">
        <f t="shared" si="21"/>
        <v>5.4073200000000003</v>
      </c>
      <c r="N681" s="64">
        <f>(Table8[[#This Row],[Adj Close]]-Table8[[#This Row],[Forecast 6 Period ]])</f>
        <v>-0.15682000000000063</v>
      </c>
      <c r="O681" s="64">
        <f>Table8[[#This Row],[Erorr 2]]^2</f>
        <v>2.4592512400000197E-2</v>
      </c>
      <c r="P681" s="64">
        <f>ABS(Table8[[#This Row],[Erorr 2]])</f>
        <v>0.15682000000000063</v>
      </c>
      <c r="Q681" s="8">
        <f>Table8[[#This Row],[Abs Erorr 4]]/Table8[[#This Row],[Adj Close]]</f>
        <v>2.9867631654128299E-2</v>
      </c>
    </row>
    <row r="682" spans="6:17" x14ac:dyDescent="0.3">
      <c r="F682" s="108">
        <v>44453</v>
      </c>
      <c r="G682" s="109">
        <v>5.2504999999999997</v>
      </c>
      <c r="H682" s="64">
        <f t="shared" si="20"/>
        <v>5.3106799999999996</v>
      </c>
      <c r="I682" s="64">
        <f>(Table8[[#This Row],[Adj Close]]-Table8[[#This Row],[Forecast 3 Period]])</f>
        <v>-6.01799999999999E-2</v>
      </c>
      <c r="J682" s="64">
        <f>Table8[[#This Row],[Erorr ]]^2</f>
        <v>3.6216323999999881E-3</v>
      </c>
      <c r="K682" s="64">
        <f>ABS(Table8[[#This Row],[Erorr ]])</f>
        <v>6.01799999999999E-2</v>
      </c>
      <c r="L682" s="8">
        <f>Table8[[#This Row],[Abs Erorr ]]/Table8[[#This Row],[Adj Close]]</f>
        <v>1.1461765546138444E-2</v>
      </c>
      <c r="M682" s="68">
        <f t="shared" si="21"/>
        <v>5.3599100000000011</v>
      </c>
      <c r="N682" s="64">
        <f>(Table8[[#This Row],[Adj Close]]-Table8[[#This Row],[Forecast 6 Period ]])</f>
        <v>-0.10941000000000134</v>
      </c>
      <c r="O682" s="64">
        <f>Table8[[#This Row],[Erorr 2]]^2</f>
        <v>1.1970548100000294E-2</v>
      </c>
      <c r="P682" s="64">
        <f>ABS(Table8[[#This Row],[Erorr 2]])</f>
        <v>0.10941000000000134</v>
      </c>
      <c r="Q682" s="8">
        <f>Table8[[#This Row],[Abs Erorr 4]]/Table8[[#This Row],[Adj Close]]</f>
        <v>2.0838015427102438E-2</v>
      </c>
    </row>
    <row r="683" spans="6:17" x14ac:dyDescent="0.3">
      <c r="F683" s="108">
        <v>44454</v>
      </c>
      <c r="G683" s="109">
        <v>5.1138000000000003</v>
      </c>
      <c r="H683" s="64">
        <f t="shared" si="20"/>
        <v>5.2696399999999999</v>
      </c>
      <c r="I683" s="64">
        <f>(Table8[[#This Row],[Adj Close]]-Table8[[#This Row],[Forecast 3 Period]])</f>
        <v>-0.15583999999999953</v>
      </c>
      <c r="J683" s="64">
        <f>Table8[[#This Row],[Erorr ]]^2</f>
        <v>2.4286105599999854E-2</v>
      </c>
      <c r="K683" s="64">
        <f>ABS(Table8[[#This Row],[Erorr ]])</f>
        <v>0.15583999999999953</v>
      </c>
      <c r="L683" s="8">
        <f>Table8[[#This Row],[Abs Erorr ]]/Table8[[#This Row],[Adj Close]]</f>
        <v>3.0474402596894584E-2</v>
      </c>
      <c r="M683" s="68">
        <f t="shared" si="21"/>
        <v>5.3225300000000004</v>
      </c>
      <c r="N683" s="64">
        <f>(Table8[[#This Row],[Adj Close]]-Table8[[#This Row],[Forecast 6 Period ]])</f>
        <v>-0.20873000000000008</v>
      </c>
      <c r="O683" s="64">
        <f>Table8[[#This Row],[Erorr 2]]^2</f>
        <v>4.3568212900000035E-2</v>
      </c>
      <c r="P683" s="64">
        <f>ABS(Table8[[#This Row],[Erorr 2]])</f>
        <v>0.20873000000000008</v>
      </c>
      <c r="Q683" s="8">
        <f>Table8[[#This Row],[Abs Erorr 4]]/Table8[[#This Row],[Adj Close]]</f>
        <v>4.0817004966952182E-2</v>
      </c>
    </row>
    <row r="684" spans="6:17" x14ac:dyDescent="0.3">
      <c r="F684" s="108">
        <v>44455</v>
      </c>
      <c r="G684" s="109">
        <v>5.1228999999999996</v>
      </c>
      <c r="H684" s="64">
        <f t="shared" si="20"/>
        <v>5.1958199999999994</v>
      </c>
      <c r="I684" s="64">
        <f>(Table8[[#This Row],[Adj Close]]-Table8[[#This Row],[Forecast 3 Period]])</f>
        <v>-7.2919999999999874E-2</v>
      </c>
      <c r="J684" s="64">
        <f>Table8[[#This Row],[Erorr ]]^2</f>
        <v>5.3173263999999817E-3</v>
      </c>
      <c r="K684" s="64">
        <f>ABS(Table8[[#This Row],[Erorr ]])</f>
        <v>7.2919999999999874E-2</v>
      </c>
      <c r="L684" s="8">
        <f>Table8[[#This Row],[Abs Erorr ]]/Table8[[#This Row],[Adj Close]]</f>
        <v>1.4234125202521986E-2</v>
      </c>
      <c r="M684" s="68">
        <f t="shared" si="21"/>
        <v>5.2614500000000008</v>
      </c>
      <c r="N684" s="64">
        <f>(Table8[[#This Row],[Adj Close]]-Table8[[#This Row],[Forecast 6 Period ]])</f>
        <v>-0.13855000000000128</v>
      </c>
      <c r="O684" s="64">
        <f>Table8[[#This Row],[Erorr 2]]^2</f>
        <v>1.9196102500000357E-2</v>
      </c>
      <c r="P684" s="64">
        <f>ABS(Table8[[#This Row],[Erorr 2]])</f>
        <v>0.13855000000000128</v>
      </c>
      <c r="Q684" s="8">
        <f>Table8[[#This Row],[Abs Erorr 4]]/Table8[[#This Row],[Adj Close]]</f>
        <v>2.7045228288664878E-2</v>
      </c>
    </row>
    <row r="685" spans="6:17" x14ac:dyDescent="0.3">
      <c r="F685" s="108">
        <v>44456</v>
      </c>
      <c r="G685" s="109">
        <v>5.0134999999999996</v>
      </c>
      <c r="H685" s="64">
        <f t="shared" si="20"/>
        <v>5.1584500000000002</v>
      </c>
      <c r="I685" s="64">
        <f>(Table8[[#This Row],[Adj Close]]-Table8[[#This Row],[Forecast 3 Period]])</f>
        <v>-0.14495000000000058</v>
      </c>
      <c r="J685" s="64">
        <f>Table8[[#This Row],[Erorr ]]^2</f>
        <v>2.1010502500000167E-2</v>
      </c>
      <c r="K685" s="64">
        <f>ABS(Table8[[#This Row],[Erorr ]])</f>
        <v>0.14495000000000058</v>
      </c>
      <c r="L685" s="8">
        <f>Table8[[#This Row],[Abs Erorr ]]/Table8[[#This Row],[Adj Close]]</f>
        <v>2.8911937768026447E-2</v>
      </c>
      <c r="M685" s="68">
        <f t="shared" si="21"/>
        <v>5.2177000000000007</v>
      </c>
      <c r="N685" s="64">
        <f>(Table8[[#This Row],[Adj Close]]-Table8[[#This Row],[Forecast 6 Period ]])</f>
        <v>-0.20420000000000105</v>
      </c>
      <c r="O685" s="64">
        <f>Table8[[#This Row],[Erorr 2]]^2</f>
        <v>4.1697640000000424E-2</v>
      </c>
      <c r="P685" s="64">
        <f>ABS(Table8[[#This Row],[Erorr 2]])</f>
        <v>0.20420000000000105</v>
      </c>
      <c r="Q685" s="8">
        <f>Table8[[#This Row],[Abs Erorr 4]]/Table8[[#This Row],[Adj Close]]</f>
        <v>4.0730028921911056E-2</v>
      </c>
    </row>
    <row r="686" spans="6:17" x14ac:dyDescent="0.3">
      <c r="F686" s="108">
        <v>44459</v>
      </c>
      <c r="G686" s="109">
        <v>4.8768000000000002</v>
      </c>
      <c r="H686" s="64">
        <f t="shared" si="20"/>
        <v>5.0764099999999992</v>
      </c>
      <c r="I686" s="64">
        <f>(Table8[[#This Row],[Adj Close]]-Table8[[#This Row],[Forecast 3 Period]])</f>
        <v>-0.19960999999999895</v>
      </c>
      <c r="J686" s="64">
        <f>Table8[[#This Row],[Erorr ]]^2</f>
        <v>3.9844152099999586E-2</v>
      </c>
      <c r="K686" s="64">
        <f>ABS(Table8[[#This Row],[Erorr ]])</f>
        <v>0.19960999999999895</v>
      </c>
      <c r="L686" s="8">
        <f>Table8[[#This Row],[Abs Erorr ]]/Table8[[#This Row],[Adj Close]]</f>
        <v>4.0930528215222882E-2</v>
      </c>
      <c r="M686" s="68">
        <f t="shared" si="21"/>
        <v>5.1566200000000002</v>
      </c>
      <c r="N686" s="64">
        <f>(Table8[[#This Row],[Adj Close]]-Table8[[#This Row],[Forecast 6 Period ]])</f>
        <v>-0.27981999999999996</v>
      </c>
      <c r="O686" s="64">
        <f>Table8[[#This Row],[Erorr 2]]^2</f>
        <v>7.8299232399999974E-2</v>
      </c>
      <c r="P686" s="64">
        <f>ABS(Table8[[#This Row],[Erorr 2]])</f>
        <v>0.27981999999999996</v>
      </c>
      <c r="Q686" s="8">
        <f>Table8[[#This Row],[Abs Erorr 4]]/Table8[[#This Row],[Adj Close]]</f>
        <v>5.7377788713910749E-2</v>
      </c>
    </row>
    <row r="687" spans="6:17" x14ac:dyDescent="0.3">
      <c r="F687" s="108">
        <v>44460</v>
      </c>
      <c r="G687" s="109">
        <v>4.9132999999999996</v>
      </c>
      <c r="H687" s="64">
        <f t="shared" si="20"/>
        <v>4.9916399999999994</v>
      </c>
      <c r="I687" s="64">
        <f>(Table8[[#This Row],[Adj Close]]-Table8[[#This Row],[Forecast 3 Period]])</f>
        <v>-7.8339999999999854E-2</v>
      </c>
      <c r="J687" s="64">
        <f>Table8[[#This Row],[Erorr ]]^2</f>
        <v>6.1371555999999768E-3</v>
      </c>
      <c r="K687" s="64">
        <f>ABS(Table8[[#This Row],[Erorr ]])</f>
        <v>7.8339999999999854E-2</v>
      </c>
      <c r="L687" s="8">
        <f>Table8[[#This Row],[Abs Erorr ]]/Table8[[#This Row],[Adj Close]]</f>
        <v>1.594447723525937E-2</v>
      </c>
      <c r="M687" s="68">
        <f t="shared" si="21"/>
        <v>5.0755000000000008</v>
      </c>
      <c r="N687" s="64">
        <f>(Table8[[#This Row],[Adj Close]]-Table8[[#This Row],[Forecast 6 Period ]])</f>
        <v>-0.16220000000000123</v>
      </c>
      <c r="O687" s="64">
        <f>Table8[[#This Row],[Erorr 2]]^2</f>
        <v>2.6308840000000399E-2</v>
      </c>
      <c r="P687" s="64">
        <f>ABS(Table8[[#This Row],[Erorr 2]])</f>
        <v>0.16220000000000123</v>
      </c>
      <c r="Q687" s="8">
        <f>Table8[[#This Row],[Abs Erorr 4]]/Table8[[#This Row],[Adj Close]]</f>
        <v>3.3012435633891939E-2</v>
      </c>
    </row>
    <row r="688" spans="6:17" x14ac:dyDescent="0.3">
      <c r="F688" s="108">
        <v>44461</v>
      </c>
      <c r="G688" s="109">
        <v>5.0682</v>
      </c>
      <c r="H688" s="64">
        <f t="shared" si="20"/>
        <v>4.93241</v>
      </c>
      <c r="I688" s="64">
        <f>(Table8[[#This Row],[Adj Close]]-Table8[[#This Row],[Forecast 3 Period]])</f>
        <v>0.13579000000000008</v>
      </c>
      <c r="J688" s="64">
        <f>Table8[[#This Row],[Erorr ]]^2</f>
        <v>1.8438924100000021E-2</v>
      </c>
      <c r="K688" s="64">
        <f>ABS(Table8[[#This Row],[Erorr ]])</f>
        <v>0.13579000000000008</v>
      </c>
      <c r="L688" s="8">
        <f>Table8[[#This Row],[Abs Erorr ]]/Table8[[#This Row],[Adj Close]]</f>
        <v>2.6792549623140382E-2</v>
      </c>
      <c r="M688" s="68">
        <f t="shared" si="21"/>
        <v>5.0217300000000007</v>
      </c>
      <c r="N688" s="64">
        <f>(Table8[[#This Row],[Adj Close]]-Table8[[#This Row],[Forecast 6 Period ]])</f>
        <v>4.6469999999999345E-2</v>
      </c>
      <c r="O688" s="64">
        <f>Table8[[#This Row],[Erorr 2]]^2</f>
        <v>2.1594608999999389E-3</v>
      </c>
      <c r="P688" s="64">
        <f>ABS(Table8[[#This Row],[Erorr 2]])</f>
        <v>4.6469999999999345E-2</v>
      </c>
      <c r="Q688" s="8">
        <f>Table8[[#This Row],[Abs Erorr 4]]/Table8[[#This Row],[Adj Close]]</f>
        <v>9.1689357168224118E-3</v>
      </c>
    </row>
    <row r="689" spans="6:17" x14ac:dyDescent="0.3">
      <c r="F689" s="108">
        <v>44462</v>
      </c>
      <c r="G689" s="109">
        <v>5.0865</v>
      </c>
      <c r="H689" s="64">
        <f t="shared" si="20"/>
        <v>4.9643100000000002</v>
      </c>
      <c r="I689" s="64">
        <f>(Table8[[#This Row],[Adj Close]]-Table8[[#This Row],[Forecast 3 Period]])</f>
        <v>0.1221899999999998</v>
      </c>
      <c r="J689" s="64">
        <f>Table8[[#This Row],[Erorr ]]^2</f>
        <v>1.4930396099999951E-2</v>
      </c>
      <c r="K689" s="64">
        <f>ABS(Table8[[#This Row],[Erorr ]])</f>
        <v>0.1221899999999998</v>
      </c>
      <c r="L689" s="8">
        <f>Table8[[#This Row],[Abs Erorr ]]/Table8[[#This Row],[Adj Close]]</f>
        <v>2.4022412267767579E-2</v>
      </c>
      <c r="M689" s="68">
        <f t="shared" si="21"/>
        <v>4.99803</v>
      </c>
      <c r="N689" s="64">
        <f>(Table8[[#This Row],[Adj Close]]-Table8[[#This Row],[Forecast 6 Period ]])</f>
        <v>8.8470000000000049E-2</v>
      </c>
      <c r="O689" s="64">
        <f>Table8[[#This Row],[Erorr 2]]^2</f>
        <v>7.8269409000000078E-3</v>
      </c>
      <c r="P689" s="64">
        <f>ABS(Table8[[#This Row],[Erorr 2]])</f>
        <v>8.8470000000000049E-2</v>
      </c>
      <c r="Q689" s="8">
        <f>Table8[[#This Row],[Abs Erorr 4]]/Table8[[#This Row],[Adj Close]]</f>
        <v>1.7393099380713664E-2</v>
      </c>
    </row>
    <row r="690" spans="6:17" x14ac:dyDescent="0.3">
      <c r="F690" s="108">
        <v>44463</v>
      </c>
      <c r="G690" s="109">
        <v>5.0865</v>
      </c>
      <c r="H690" s="64">
        <f t="shared" si="20"/>
        <v>5.0290499999999998</v>
      </c>
      <c r="I690" s="64">
        <f>(Table8[[#This Row],[Adj Close]]-Table8[[#This Row],[Forecast 3 Period]])</f>
        <v>5.7450000000000223E-2</v>
      </c>
      <c r="J690" s="64">
        <f>Table8[[#This Row],[Erorr ]]^2</f>
        <v>3.3005025000000256E-3</v>
      </c>
      <c r="K690" s="64">
        <f>ABS(Table8[[#This Row],[Erorr ]])</f>
        <v>5.7450000000000223E-2</v>
      </c>
      <c r="L690" s="8">
        <f>Table8[[#This Row],[Abs Erorr ]]/Table8[[#This Row],[Adj Close]]</f>
        <v>1.1294603361840209E-2</v>
      </c>
      <c r="M690" s="68">
        <f t="shared" si="21"/>
        <v>5.002600000000001</v>
      </c>
      <c r="N690" s="64">
        <f>(Table8[[#This Row],[Adj Close]]-Table8[[#This Row],[Forecast 6 Period ]])</f>
        <v>8.3899999999998975E-2</v>
      </c>
      <c r="O690" s="64">
        <f>Table8[[#This Row],[Erorr 2]]^2</f>
        <v>7.039209999999828E-3</v>
      </c>
      <c r="P690" s="64">
        <f>ABS(Table8[[#This Row],[Erorr 2]])</f>
        <v>8.3899999999998975E-2</v>
      </c>
      <c r="Q690" s="8">
        <f>Table8[[#This Row],[Abs Erorr 4]]/Table8[[#This Row],[Adj Close]]</f>
        <v>1.6494642681607979E-2</v>
      </c>
    </row>
    <row r="691" spans="6:17" x14ac:dyDescent="0.3">
      <c r="F691" s="108">
        <v>44466</v>
      </c>
      <c r="G691" s="109">
        <v>5.1319999999999997</v>
      </c>
      <c r="H691" s="64">
        <f t="shared" si="20"/>
        <v>5.08101</v>
      </c>
      <c r="I691" s="64">
        <f>(Table8[[#This Row],[Adj Close]]-Table8[[#This Row],[Forecast 3 Period]])</f>
        <v>5.0989999999999647E-2</v>
      </c>
      <c r="J691" s="64">
        <f>Table8[[#This Row],[Erorr ]]^2</f>
        <v>2.599980099999964E-3</v>
      </c>
      <c r="K691" s="64">
        <f>ABS(Table8[[#This Row],[Erorr ]])</f>
        <v>5.0989999999999647E-2</v>
      </c>
      <c r="L691" s="8">
        <f>Table8[[#This Row],[Abs Erorr ]]/Table8[[#This Row],[Adj Close]]</f>
        <v>9.935697583787928E-3</v>
      </c>
      <c r="M691" s="68">
        <f t="shared" si="21"/>
        <v>5.0199300000000004</v>
      </c>
      <c r="N691" s="64">
        <f>(Table8[[#This Row],[Adj Close]]-Table8[[#This Row],[Forecast 6 Period ]])</f>
        <v>0.11206999999999923</v>
      </c>
      <c r="O691" s="64">
        <f>Table8[[#This Row],[Erorr 2]]^2</f>
        <v>1.2559684899999826E-2</v>
      </c>
      <c r="P691" s="64">
        <f>ABS(Table8[[#This Row],[Erorr 2]])</f>
        <v>0.11206999999999923</v>
      </c>
      <c r="Q691" s="8">
        <f>Table8[[#This Row],[Abs Erorr 4]]/Table8[[#This Row],[Adj Close]]</f>
        <v>2.1837490257209515E-2</v>
      </c>
    </row>
    <row r="692" spans="6:17" x14ac:dyDescent="0.3">
      <c r="F692" s="108">
        <v>44467</v>
      </c>
      <c r="G692" s="109">
        <v>4.9497</v>
      </c>
      <c r="H692" s="64">
        <f t="shared" si="20"/>
        <v>5.1046999999999993</v>
      </c>
      <c r="I692" s="64">
        <f>(Table8[[#This Row],[Adj Close]]-Table8[[#This Row],[Forecast 3 Period]])</f>
        <v>-0.15499999999999936</v>
      </c>
      <c r="J692" s="64">
        <f>Table8[[#This Row],[Erorr ]]^2</f>
        <v>2.4024999999999803E-2</v>
      </c>
      <c r="K692" s="64">
        <f>ABS(Table8[[#This Row],[Erorr ]])</f>
        <v>0.15499999999999936</v>
      </c>
      <c r="L692" s="8">
        <f>Table8[[#This Row],[Abs Erorr ]]/Table8[[#This Row],[Adj Close]]</f>
        <v>3.1315029193688379E-2</v>
      </c>
      <c r="M692" s="68">
        <f t="shared" si="21"/>
        <v>5.0536500000000002</v>
      </c>
      <c r="N692" s="64">
        <f>(Table8[[#This Row],[Adj Close]]-Table8[[#This Row],[Forecast 6 Period ]])</f>
        <v>-0.10395000000000021</v>
      </c>
      <c r="O692" s="64">
        <f>Table8[[#This Row],[Erorr 2]]^2</f>
        <v>1.0805602500000044E-2</v>
      </c>
      <c r="P692" s="64">
        <f>ABS(Table8[[#This Row],[Erorr 2]])</f>
        <v>0.10395000000000021</v>
      </c>
      <c r="Q692" s="8">
        <f>Table8[[#This Row],[Abs Erorr 4]]/Table8[[#This Row],[Adj Close]]</f>
        <v>2.100127280441243E-2</v>
      </c>
    </row>
    <row r="693" spans="6:17" x14ac:dyDescent="0.3">
      <c r="F693" s="108">
        <v>44468</v>
      </c>
      <c r="G693" s="109">
        <v>4.9497</v>
      </c>
      <c r="H693" s="64">
        <f t="shared" si="20"/>
        <v>5.0454299999999996</v>
      </c>
      <c r="I693" s="64">
        <f>(Table8[[#This Row],[Adj Close]]-Table8[[#This Row],[Forecast 3 Period]])</f>
        <v>-9.5729999999999649E-2</v>
      </c>
      <c r="J693" s="64">
        <f>Table8[[#This Row],[Erorr ]]^2</f>
        <v>9.1642328999999335E-3</v>
      </c>
      <c r="K693" s="64">
        <f>ABS(Table8[[#This Row],[Erorr ]])</f>
        <v>9.5729999999999649E-2</v>
      </c>
      <c r="L693" s="8">
        <f>Table8[[#This Row],[Abs Erorr ]]/Table8[[#This Row],[Adj Close]]</f>
        <v>1.9340566094914774E-2</v>
      </c>
      <c r="M693" s="68">
        <f t="shared" si="21"/>
        <v>5.0490900000000005</v>
      </c>
      <c r="N693" s="64">
        <f>(Table8[[#This Row],[Adj Close]]-Table8[[#This Row],[Forecast 6 Period ]])</f>
        <v>-9.9390000000000533E-2</v>
      </c>
      <c r="O693" s="64">
        <f>Table8[[#This Row],[Erorr 2]]^2</f>
        <v>9.8783721000001053E-3</v>
      </c>
      <c r="P693" s="64">
        <f>ABS(Table8[[#This Row],[Erorr 2]])</f>
        <v>9.9390000000000533E-2</v>
      </c>
      <c r="Q693" s="8">
        <f>Table8[[#This Row],[Abs Erorr 4]]/Table8[[#This Row],[Adj Close]]</f>
        <v>2.008000484877882E-2</v>
      </c>
    </row>
    <row r="694" spans="6:17" x14ac:dyDescent="0.3">
      <c r="F694" s="108">
        <v>44469</v>
      </c>
      <c r="G694" s="109">
        <v>4.968</v>
      </c>
      <c r="H694" s="64">
        <f t="shared" si="20"/>
        <v>5.0043899999999999</v>
      </c>
      <c r="I694" s="64">
        <f>(Table8[[#This Row],[Adj Close]]-Table8[[#This Row],[Forecast 3 Period]])</f>
        <v>-3.6389999999999922E-2</v>
      </c>
      <c r="J694" s="64">
        <f>Table8[[#This Row],[Erorr ]]^2</f>
        <v>1.3242320999999945E-3</v>
      </c>
      <c r="K694" s="64">
        <f>ABS(Table8[[#This Row],[Erorr ]])</f>
        <v>3.6389999999999922E-2</v>
      </c>
      <c r="L694" s="8">
        <f>Table8[[#This Row],[Abs Erorr ]]/Table8[[#This Row],[Adj Close]]</f>
        <v>7.3248792270531249E-3</v>
      </c>
      <c r="M694" s="68">
        <f t="shared" si="21"/>
        <v>5.0390500000000014</v>
      </c>
      <c r="N694" s="64">
        <f>(Table8[[#This Row],[Adj Close]]-Table8[[#This Row],[Forecast 6 Period ]])</f>
        <v>-7.105000000000139E-2</v>
      </c>
      <c r="O694" s="64">
        <f>Table8[[#This Row],[Erorr 2]]^2</f>
        <v>5.0481025000001971E-3</v>
      </c>
      <c r="P694" s="64">
        <f>ABS(Table8[[#This Row],[Erorr 2]])</f>
        <v>7.105000000000139E-2</v>
      </c>
      <c r="Q694" s="8">
        <f>Table8[[#This Row],[Abs Erorr 4]]/Table8[[#This Row],[Adj Close]]</f>
        <v>1.4301529790660506E-2</v>
      </c>
    </row>
    <row r="695" spans="6:17" x14ac:dyDescent="0.3">
      <c r="F695" s="108">
        <v>44470</v>
      </c>
      <c r="G695" s="109">
        <v>4.9771000000000001</v>
      </c>
      <c r="H695" s="64">
        <f t="shared" si="20"/>
        <v>4.95702</v>
      </c>
      <c r="I695" s="64">
        <f>(Table8[[#This Row],[Adj Close]]-Table8[[#This Row],[Forecast 3 Period]])</f>
        <v>2.0080000000000098E-2</v>
      </c>
      <c r="J695" s="64">
        <f>Table8[[#This Row],[Erorr ]]^2</f>
        <v>4.0320640000000391E-4</v>
      </c>
      <c r="K695" s="64">
        <f>ABS(Table8[[#This Row],[Erorr ]])</f>
        <v>2.0080000000000098E-2</v>
      </c>
      <c r="L695" s="8">
        <f>Table8[[#This Row],[Abs Erorr ]]/Table8[[#This Row],[Adj Close]]</f>
        <v>4.034477908822426E-3</v>
      </c>
      <c r="M695" s="68">
        <f t="shared" si="21"/>
        <v>5.0171800000000006</v>
      </c>
      <c r="N695" s="64">
        <f>(Table8[[#This Row],[Adj Close]]-Table8[[#This Row],[Forecast 6 Period ]])</f>
        <v>-4.008000000000056E-2</v>
      </c>
      <c r="O695" s="64">
        <f>Table8[[#This Row],[Erorr 2]]^2</f>
        <v>1.6064064000000449E-3</v>
      </c>
      <c r="P695" s="64">
        <f>ABS(Table8[[#This Row],[Erorr 2]])</f>
        <v>4.008000000000056E-2</v>
      </c>
      <c r="Q695" s="8">
        <f>Table8[[#This Row],[Abs Erorr 4]]/Table8[[#This Row],[Adj Close]]</f>
        <v>8.0528822004783032E-3</v>
      </c>
    </row>
    <row r="696" spans="6:17" x14ac:dyDescent="0.3">
      <c r="F696" s="108">
        <v>44473</v>
      </c>
      <c r="G696" s="109">
        <v>4.9862000000000002</v>
      </c>
      <c r="H696" s="64">
        <f t="shared" si="20"/>
        <v>4.9661499999999998</v>
      </c>
      <c r="I696" s="64">
        <f>(Table8[[#This Row],[Adj Close]]-Table8[[#This Row],[Forecast 3 Period]])</f>
        <v>2.0050000000000345E-2</v>
      </c>
      <c r="J696" s="64">
        <f>Table8[[#This Row],[Erorr ]]^2</f>
        <v>4.0200250000001382E-4</v>
      </c>
      <c r="K696" s="64">
        <f>ABS(Table8[[#This Row],[Erorr ]])</f>
        <v>2.0050000000000345E-2</v>
      </c>
      <c r="L696" s="8">
        <f>Table8[[#This Row],[Abs Erorr ]]/Table8[[#This Row],[Adj Close]]</f>
        <v>4.0210982311179545E-3</v>
      </c>
      <c r="M696" s="68">
        <f t="shared" si="21"/>
        <v>4.9907500000000002</v>
      </c>
      <c r="N696" s="64">
        <f>(Table8[[#This Row],[Adj Close]]-Table8[[#This Row],[Forecast 6 Period ]])</f>
        <v>-4.550000000000054E-3</v>
      </c>
      <c r="O696" s="64">
        <f>Table8[[#This Row],[Erorr 2]]^2</f>
        <v>2.0702500000000492E-5</v>
      </c>
      <c r="P696" s="64">
        <f>ABS(Table8[[#This Row],[Erorr 2]])</f>
        <v>4.550000000000054E-3</v>
      </c>
      <c r="Q696" s="8">
        <f>Table8[[#This Row],[Abs Erorr 4]]/Table8[[#This Row],[Adj Close]]</f>
        <v>9.1251855120132641E-4</v>
      </c>
    </row>
    <row r="697" spans="6:17" x14ac:dyDescent="0.3">
      <c r="F697" s="108">
        <v>44474</v>
      </c>
      <c r="G697" s="109">
        <v>5.1593999999999998</v>
      </c>
      <c r="H697" s="64">
        <f t="shared" si="20"/>
        <v>4.9780100000000003</v>
      </c>
      <c r="I697" s="64">
        <f>(Table8[[#This Row],[Adj Close]]-Table8[[#This Row],[Forecast 3 Period]])</f>
        <v>0.1813899999999995</v>
      </c>
      <c r="J697" s="64">
        <f>Table8[[#This Row],[Erorr ]]^2</f>
        <v>3.290233209999982E-2</v>
      </c>
      <c r="K697" s="64">
        <f>ABS(Table8[[#This Row],[Erorr ]])</f>
        <v>0.1813899999999995</v>
      </c>
      <c r="L697" s="8">
        <f>Table8[[#This Row],[Abs Erorr ]]/Table8[[#This Row],[Adj Close]]</f>
        <v>3.5157188820405375E-2</v>
      </c>
      <c r="M697" s="68">
        <f t="shared" si="21"/>
        <v>4.9843700000000011</v>
      </c>
      <c r="N697" s="64">
        <f>(Table8[[#This Row],[Adj Close]]-Table8[[#This Row],[Forecast 6 Period ]])</f>
        <v>0.17502999999999869</v>
      </c>
      <c r="O697" s="64">
        <f>Table8[[#This Row],[Erorr 2]]^2</f>
        <v>3.063550089999954E-2</v>
      </c>
      <c r="P697" s="64">
        <f>ABS(Table8[[#This Row],[Erorr 2]])</f>
        <v>0.17502999999999869</v>
      </c>
      <c r="Q697" s="8">
        <f>Table8[[#This Row],[Abs Erorr 4]]/Table8[[#This Row],[Adj Close]]</f>
        <v>3.3924487343489303E-2</v>
      </c>
    </row>
    <row r="698" spans="6:17" x14ac:dyDescent="0.3">
      <c r="F698" s="108">
        <v>44475</v>
      </c>
      <c r="G698" s="109">
        <v>5.1502999999999997</v>
      </c>
      <c r="H698" s="64">
        <f t="shared" si="20"/>
        <v>5.0527499999999996</v>
      </c>
      <c r="I698" s="64">
        <f>(Table8[[#This Row],[Adj Close]]-Table8[[#This Row],[Forecast 3 Period]])</f>
        <v>9.7550000000000026E-2</v>
      </c>
      <c r="J698" s="64">
        <f>Table8[[#This Row],[Erorr ]]^2</f>
        <v>9.5160025000000058E-3</v>
      </c>
      <c r="K698" s="64">
        <f>ABS(Table8[[#This Row],[Erorr ]])</f>
        <v>9.7550000000000026E-2</v>
      </c>
      <c r="L698" s="8">
        <f>Table8[[#This Row],[Abs Erorr ]]/Table8[[#This Row],[Adj Close]]</f>
        <v>1.8940644234316455E-2</v>
      </c>
      <c r="M698" s="68">
        <f t="shared" si="21"/>
        <v>5.0080800000000005</v>
      </c>
      <c r="N698" s="64">
        <f>(Table8[[#This Row],[Adj Close]]-Table8[[#This Row],[Forecast 6 Period ]])</f>
        <v>0.14221999999999912</v>
      </c>
      <c r="O698" s="64">
        <f>Table8[[#This Row],[Erorr 2]]^2</f>
        <v>2.0226528399999753E-2</v>
      </c>
      <c r="P698" s="64">
        <f>ABS(Table8[[#This Row],[Erorr 2]])</f>
        <v>0.14221999999999912</v>
      </c>
      <c r="Q698" s="8">
        <f>Table8[[#This Row],[Abs Erorr 4]]/Table8[[#This Row],[Adj Close]]</f>
        <v>2.7613925402403577E-2</v>
      </c>
    </row>
    <row r="699" spans="6:17" x14ac:dyDescent="0.3">
      <c r="F699" s="108">
        <v>44476</v>
      </c>
      <c r="G699" s="109">
        <v>5.2596999999999996</v>
      </c>
      <c r="H699" s="64">
        <f t="shared" si="20"/>
        <v>5.1037999999999997</v>
      </c>
      <c r="I699" s="64">
        <f>(Table8[[#This Row],[Adj Close]]-Table8[[#This Row],[Forecast 3 Period]])</f>
        <v>0.15589999999999993</v>
      </c>
      <c r="J699" s="64">
        <f>Table8[[#This Row],[Erorr ]]^2</f>
        <v>2.4304809999999979E-2</v>
      </c>
      <c r="K699" s="64">
        <f>ABS(Table8[[#This Row],[Erorr ]])</f>
        <v>0.15589999999999993</v>
      </c>
      <c r="L699" s="8">
        <f>Table8[[#This Row],[Abs Erorr ]]/Table8[[#This Row],[Adj Close]]</f>
        <v>2.9640473791280861E-2</v>
      </c>
      <c r="M699" s="68">
        <f t="shared" si="21"/>
        <v>5.0463700000000005</v>
      </c>
      <c r="N699" s="64">
        <f>(Table8[[#This Row],[Adj Close]]-Table8[[#This Row],[Forecast 6 Period ]])</f>
        <v>0.21332999999999913</v>
      </c>
      <c r="O699" s="64">
        <f>Table8[[#This Row],[Erorr 2]]^2</f>
        <v>4.550968889999963E-2</v>
      </c>
      <c r="P699" s="64">
        <f>ABS(Table8[[#This Row],[Erorr 2]])</f>
        <v>0.21332999999999913</v>
      </c>
      <c r="Q699" s="8">
        <f>Table8[[#This Row],[Abs Erorr 4]]/Table8[[#This Row],[Adj Close]]</f>
        <v>4.055934749130162E-2</v>
      </c>
    </row>
    <row r="700" spans="6:17" x14ac:dyDescent="0.3">
      <c r="F700" s="108">
        <v>44477</v>
      </c>
      <c r="G700" s="109">
        <v>5.2869999999999999</v>
      </c>
      <c r="H700" s="64">
        <f t="shared" si="20"/>
        <v>5.1967899999999991</v>
      </c>
      <c r="I700" s="64">
        <f>(Table8[[#This Row],[Adj Close]]-Table8[[#This Row],[Forecast 3 Period]])</f>
        <v>9.021000000000079E-2</v>
      </c>
      <c r="J700" s="64">
        <f>Table8[[#This Row],[Erorr ]]^2</f>
        <v>8.1378441000001418E-3</v>
      </c>
      <c r="K700" s="64">
        <f>ABS(Table8[[#This Row],[Erorr ]])</f>
        <v>9.021000000000079E-2</v>
      </c>
      <c r="L700" s="8">
        <f>Table8[[#This Row],[Abs Erorr ]]/Table8[[#This Row],[Adj Close]]</f>
        <v>1.7062606393039682E-2</v>
      </c>
      <c r="M700" s="68">
        <f t="shared" si="21"/>
        <v>5.1056299999999997</v>
      </c>
      <c r="N700" s="64">
        <f>(Table8[[#This Row],[Adj Close]]-Table8[[#This Row],[Forecast 6 Period ]])</f>
        <v>0.18137000000000025</v>
      </c>
      <c r="O700" s="64">
        <f>Table8[[#This Row],[Erorr 2]]^2</f>
        <v>3.2895076900000091E-2</v>
      </c>
      <c r="P700" s="64">
        <f>ABS(Table8[[#This Row],[Erorr 2]])</f>
        <v>0.18137000000000025</v>
      </c>
      <c r="Q700" s="8">
        <f>Table8[[#This Row],[Abs Erorr 4]]/Table8[[#This Row],[Adj Close]]</f>
        <v>3.4304898808398009E-2</v>
      </c>
    </row>
    <row r="701" spans="6:17" x14ac:dyDescent="0.3">
      <c r="F701" s="108">
        <v>44480</v>
      </c>
      <c r="G701" s="109">
        <v>5.2869999999999999</v>
      </c>
      <c r="H701" s="64">
        <f t="shared" si="20"/>
        <v>5.2378</v>
      </c>
      <c r="I701" s="64">
        <f>(Table8[[#This Row],[Adj Close]]-Table8[[#This Row],[Forecast 3 Period]])</f>
        <v>4.919999999999991E-2</v>
      </c>
      <c r="J701" s="64">
        <f>Table8[[#This Row],[Erorr ]]^2</f>
        <v>2.4206399999999913E-3</v>
      </c>
      <c r="K701" s="64">
        <f>ABS(Table8[[#This Row],[Erorr ]])</f>
        <v>4.919999999999991E-2</v>
      </c>
      <c r="L701" s="8">
        <f>Table8[[#This Row],[Abs Erorr ]]/Table8[[#This Row],[Adj Close]]</f>
        <v>9.3058445243048814E-3</v>
      </c>
      <c r="M701" s="68">
        <f t="shared" si="21"/>
        <v>5.1676099999999998</v>
      </c>
      <c r="N701" s="64">
        <f>(Table8[[#This Row],[Adj Close]]-Table8[[#This Row],[Forecast 6 Period ]])</f>
        <v>0.11939000000000011</v>
      </c>
      <c r="O701" s="64">
        <f>Table8[[#This Row],[Erorr 2]]^2</f>
        <v>1.4253972100000026E-2</v>
      </c>
      <c r="P701" s="64">
        <f>ABS(Table8[[#This Row],[Erorr 2]])</f>
        <v>0.11939000000000011</v>
      </c>
      <c r="Q701" s="8">
        <f>Table8[[#This Row],[Abs Erorr 4]]/Table8[[#This Row],[Adj Close]]</f>
        <v>2.2581804425950466E-2</v>
      </c>
    </row>
    <row r="702" spans="6:17" x14ac:dyDescent="0.3">
      <c r="F702" s="108">
        <v>44481</v>
      </c>
      <c r="G702" s="109">
        <v>5.2869999999999999</v>
      </c>
      <c r="H702" s="64">
        <f t="shared" si="20"/>
        <v>5.27881</v>
      </c>
      <c r="I702" s="64">
        <f>(Table8[[#This Row],[Adj Close]]-Table8[[#This Row],[Forecast 3 Period]])</f>
        <v>8.1899999999999196E-3</v>
      </c>
      <c r="J702" s="64">
        <f>Table8[[#This Row],[Erorr ]]^2</f>
        <v>6.7076099999998685E-5</v>
      </c>
      <c r="K702" s="64">
        <f>ABS(Table8[[#This Row],[Erorr ]])</f>
        <v>8.1899999999999196E-3</v>
      </c>
      <c r="L702" s="8">
        <f>Table8[[#This Row],[Abs Erorr ]]/Table8[[#This Row],[Adj Close]]</f>
        <v>1.5490826555702515E-3</v>
      </c>
      <c r="M702" s="68">
        <f t="shared" si="21"/>
        <v>5.2113599999999991</v>
      </c>
      <c r="N702" s="64">
        <f>(Table8[[#This Row],[Adj Close]]-Table8[[#This Row],[Forecast 6 Period ]])</f>
        <v>7.5640000000000818E-2</v>
      </c>
      <c r="O702" s="64">
        <f>Table8[[#This Row],[Erorr 2]]^2</f>
        <v>5.7214096000001236E-3</v>
      </c>
      <c r="P702" s="64">
        <f>ABS(Table8[[#This Row],[Erorr 2]])</f>
        <v>7.5640000000000818E-2</v>
      </c>
      <c r="Q702" s="8">
        <f>Table8[[#This Row],[Abs Erorr 4]]/Table8[[#This Row],[Adj Close]]</f>
        <v>1.4306790240211996E-2</v>
      </c>
    </row>
    <row r="703" spans="6:17" x14ac:dyDescent="0.3">
      <c r="F703" s="108">
        <v>44482</v>
      </c>
      <c r="G703" s="109">
        <v>5.3235000000000001</v>
      </c>
      <c r="H703" s="64">
        <f t="shared" si="20"/>
        <v>5.2869999999999999</v>
      </c>
      <c r="I703" s="64">
        <f>(Table8[[#This Row],[Adj Close]]-Table8[[#This Row],[Forecast 3 Period]])</f>
        <v>3.6500000000000199E-2</v>
      </c>
      <c r="J703" s="64">
        <f>Table8[[#This Row],[Erorr ]]^2</f>
        <v>1.3322500000000146E-3</v>
      </c>
      <c r="K703" s="64">
        <f>ABS(Table8[[#This Row],[Erorr ]])</f>
        <v>3.6500000000000199E-2</v>
      </c>
      <c r="L703" s="8">
        <f>Table8[[#This Row],[Abs Erorr ]]/Table8[[#This Row],[Adj Close]]</f>
        <v>6.8563914717761241E-3</v>
      </c>
      <c r="M703" s="68">
        <f t="shared" si="21"/>
        <v>5.2551100000000002</v>
      </c>
      <c r="N703" s="64">
        <f>(Table8[[#This Row],[Adj Close]]-Table8[[#This Row],[Forecast 6 Period ]])</f>
        <v>6.8389999999999951E-2</v>
      </c>
      <c r="O703" s="64">
        <f>Table8[[#This Row],[Erorr 2]]^2</f>
        <v>4.6771920999999937E-3</v>
      </c>
      <c r="P703" s="64">
        <f>ABS(Table8[[#This Row],[Erorr 2]])</f>
        <v>6.8389999999999951E-2</v>
      </c>
      <c r="Q703" s="8">
        <f>Table8[[#This Row],[Abs Erorr 4]]/Table8[[#This Row],[Adj Close]]</f>
        <v>1.284681130834976E-2</v>
      </c>
    </row>
    <row r="704" spans="6:17" x14ac:dyDescent="0.3">
      <c r="F704" s="108">
        <v>44483</v>
      </c>
      <c r="G704" s="109">
        <v>5.4237000000000002</v>
      </c>
      <c r="H704" s="64">
        <f t="shared" si="20"/>
        <v>5.3015999999999996</v>
      </c>
      <c r="I704" s="64">
        <f>(Table8[[#This Row],[Adj Close]]-Table8[[#This Row],[Forecast 3 Period]])</f>
        <v>0.12210000000000054</v>
      </c>
      <c r="J704" s="64">
        <f>Table8[[#This Row],[Erorr ]]^2</f>
        <v>1.4908410000000132E-2</v>
      </c>
      <c r="K704" s="64">
        <f>ABS(Table8[[#This Row],[Erorr ]])</f>
        <v>0.12210000000000054</v>
      </c>
      <c r="L704" s="8">
        <f>Table8[[#This Row],[Abs Erorr ]]/Table8[[#This Row],[Adj Close]]</f>
        <v>2.2512307096631549E-2</v>
      </c>
      <c r="M704" s="68">
        <f t="shared" si="21"/>
        <v>5.2779000000000007</v>
      </c>
      <c r="N704" s="64">
        <f>(Table8[[#This Row],[Adj Close]]-Table8[[#This Row],[Forecast 6 Period ]])</f>
        <v>0.14579999999999949</v>
      </c>
      <c r="O704" s="64">
        <f>Table8[[#This Row],[Erorr 2]]^2</f>
        <v>2.1257639999999849E-2</v>
      </c>
      <c r="P704" s="64">
        <f>ABS(Table8[[#This Row],[Erorr 2]])</f>
        <v>0.14579999999999949</v>
      </c>
      <c r="Q704" s="8">
        <f>Table8[[#This Row],[Abs Erorr 4]]/Table8[[#This Row],[Adj Close]]</f>
        <v>2.6882017810719524E-2</v>
      </c>
    </row>
    <row r="705" spans="6:17" x14ac:dyDescent="0.3">
      <c r="F705" s="108">
        <v>44484</v>
      </c>
      <c r="G705" s="109">
        <v>5.3781999999999996</v>
      </c>
      <c r="H705" s="64">
        <f t="shared" si="20"/>
        <v>5.3526300000000004</v>
      </c>
      <c r="I705" s="64">
        <f>(Table8[[#This Row],[Adj Close]]-Table8[[#This Row],[Forecast 3 Period]])</f>
        <v>2.5569999999999204E-2</v>
      </c>
      <c r="J705" s="64">
        <f>Table8[[#This Row],[Erorr ]]^2</f>
        <v>6.5382489999995933E-4</v>
      </c>
      <c r="K705" s="64">
        <f>ABS(Table8[[#This Row],[Erorr ]])</f>
        <v>2.5569999999999204E-2</v>
      </c>
      <c r="L705" s="8">
        <f>Table8[[#This Row],[Abs Erorr ]]/Table8[[#This Row],[Adj Close]]</f>
        <v>4.7543787884420825E-3</v>
      </c>
      <c r="M705" s="68">
        <f t="shared" si="21"/>
        <v>5.3189100000000007</v>
      </c>
      <c r="N705" s="64">
        <f>(Table8[[#This Row],[Adj Close]]-Table8[[#This Row],[Forecast 6 Period ]])</f>
        <v>5.9289999999998955E-2</v>
      </c>
      <c r="O705" s="64">
        <f>Table8[[#This Row],[Erorr 2]]^2</f>
        <v>3.5153040999998759E-3</v>
      </c>
      <c r="P705" s="64">
        <f>ABS(Table8[[#This Row],[Erorr 2]])</f>
        <v>5.9289999999998955E-2</v>
      </c>
      <c r="Q705" s="8">
        <f>Table8[[#This Row],[Abs Erorr 4]]/Table8[[#This Row],[Adj Close]]</f>
        <v>1.1024134468781184E-2</v>
      </c>
    </row>
    <row r="706" spans="6:17" x14ac:dyDescent="0.3">
      <c r="F706" s="108">
        <v>44487</v>
      </c>
      <c r="G706" s="109">
        <v>5.3872999999999998</v>
      </c>
      <c r="H706" s="64">
        <f t="shared" si="20"/>
        <v>5.3754400000000002</v>
      </c>
      <c r="I706" s="64">
        <f>(Table8[[#This Row],[Adj Close]]-Table8[[#This Row],[Forecast 3 Period]])</f>
        <v>1.1859999999999538E-2</v>
      </c>
      <c r="J706" s="64">
        <f>Table8[[#This Row],[Erorr ]]^2</f>
        <v>1.4065959999998902E-4</v>
      </c>
      <c r="K706" s="64">
        <f>ABS(Table8[[#This Row],[Erorr ]])</f>
        <v>1.1859999999999538E-2</v>
      </c>
      <c r="L706" s="8">
        <f>Table8[[#This Row],[Abs Erorr ]]/Table8[[#This Row],[Adj Close]]</f>
        <v>2.2014738366156585E-3</v>
      </c>
      <c r="M706" s="68">
        <f t="shared" si="21"/>
        <v>5.33988</v>
      </c>
      <c r="N706" s="64">
        <f>(Table8[[#This Row],[Adj Close]]-Table8[[#This Row],[Forecast 6 Period ]])</f>
        <v>4.7419999999999796E-2</v>
      </c>
      <c r="O706" s="64">
        <f>Table8[[#This Row],[Erorr 2]]^2</f>
        <v>2.2486563999999805E-3</v>
      </c>
      <c r="P706" s="64">
        <f>ABS(Table8[[#This Row],[Erorr 2]])</f>
        <v>4.7419999999999796E-2</v>
      </c>
      <c r="Q706" s="8">
        <f>Table8[[#This Row],[Abs Erorr 4]]/Table8[[#This Row],[Adj Close]]</f>
        <v>8.8021829116625757E-3</v>
      </c>
    </row>
    <row r="707" spans="6:17" x14ac:dyDescent="0.3">
      <c r="F707" s="108">
        <v>44488</v>
      </c>
      <c r="G707" s="109">
        <v>5.3326000000000002</v>
      </c>
      <c r="H707" s="64">
        <f t="shared" si="20"/>
        <v>5.3954900000000006</v>
      </c>
      <c r="I707" s="64">
        <f>(Table8[[#This Row],[Adj Close]]-Table8[[#This Row],[Forecast 3 Period]])</f>
        <v>-6.2890000000000335E-2</v>
      </c>
      <c r="J707" s="64">
        <f>Table8[[#This Row],[Erorr ]]^2</f>
        <v>3.9551521000000421E-3</v>
      </c>
      <c r="K707" s="64">
        <f>ABS(Table8[[#This Row],[Erorr ]])</f>
        <v>6.2890000000000335E-2</v>
      </c>
      <c r="L707" s="8">
        <f>Table8[[#This Row],[Abs Erorr ]]/Table8[[#This Row],[Adj Close]]</f>
        <v>1.1793496605783358E-2</v>
      </c>
      <c r="M707" s="68">
        <f t="shared" si="21"/>
        <v>5.3599399999999999</v>
      </c>
      <c r="N707" s="64">
        <f>(Table8[[#This Row],[Adj Close]]-Table8[[#This Row],[Forecast 6 Period ]])</f>
        <v>-2.7339999999999698E-2</v>
      </c>
      <c r="O707" s="64">
        <f>Table8[[#This Row],[Erorr 2]]^2</f>
        <v>7.4747559999998345E-4</v>
      </c>
      <c r="P707" s="64">
        <f>ABS(Table8[[#This Row],[Erorr 2]])</f>
        <v>2.7339999999999698E-2</v>
      </c>
      <c r="Q707" s="8">
        <f>Table8[[#This Row],[Abs Erorr 4]]/Table8[[#This Row],[Adj Close]]</f>
        <v>5.1269549563064355E-3</v>
      </c>
    </row>
    <row r="708" spans="6:17" x14ac:dyDescent="0.3">
      <c r="F708" s="108">
        <v>44489</v>
      </c>
      <c r="G708" s="109">
        <v>5.3963999999999999</v>
      </c>
      <c r="H708" s="64">
        <f t="shared" si="20"/>
        <v>5.3626899999999997</v>
      </c>
      <c r="I708" s="64">
        <f>(Table8[[#This Row],[Adj Close]]-Table8[[#This Row],[Forecast 3 Period]])</f>
        <v>3.3710000000000129E-2</v>
      </c>
      <c r="J708" s="64">
        <f>Table8[[#This Row],[Erorr ]]^2</f>
        <v>1.1363641000000087E-3</v>
      </c>
      <c r="K708" s="64">
        <f>ABS(Table8[[#This Row],[Erorr ]])</f>
        <v>3.3710000000000129E-2</v>
      </c>
      <c r="L708" s="8">
        <f>Table8[[#This Row],[Abs Erorr ]]/Table8[[#This Row],[Adj Close]]</f>
        <v>6.2467570973241664E-3</v>
      </c>
      <c r="M708" s="68">
        <f t="shared" si="21"/>
        <v>5.3654099999999998</v>
      </c>
      <c r="N708" s="64">
        <f>(Table8[[#This Row],[Adj Close]]-Table8[[#This Row],[Forecast 6 Period ]])</f>
        <v>3.0990000000000073E-2</v>
      </c>
      <c r="O708" s="64">
        <f>Table8[[#This Row],[Erorr 2]]^2</f>
        <v>9.6038010000000452E-4</v>
      </c>
      <c r="P708" s="64">
        <f>ABS(Table8[[#This Row],[Erorr 2]])</f>
        <v>3.0990000000000073E-2</v>
      </c>
      <c r="Q708" s="8">
        <f>Table8[[#This Row],[Abs Erorr 4]]/Table8[[#This Row],[Adj Close]]</f>
        <v>5.7427173671336582E-3</v>
      </c>
    </row>
    <row r="709" spans="6:17" x14ac:dyDescent="0.3">
      <c r="F709" s="108">
        <v>44490</v>
      </c>
      <c r="G709" s="109">
        <v>5.4237000000000002</v>
      </c>
      <c r="H709" s="64">
        <f t="shared" si="20"/>
        <v>5.37453</v>
      </c>
      <c r="I709" s="64">
        <f>(Table8[[#This Row],[Adj Close]]-Table8[[#This Row],[Forecast 3 Period]])</f>
        <v>4.9170000000000158E-2</v>
      </c>
      <c r="J709" s="64">
        <f>Table8[[#This Row],[Erorr ]]^2</f>
        <v>2.4176889000000154E-3</v>
      </c>
      <c r="K709" s="64">
        <f>ABS(Table8[[#This Row],[Erorr ]])</f>
        <v>4.9170000000000158E-2</v>
      </c>
      <c r="L709" s="8">
        <f>Table8[[#This Row],[Abs Erorr ]]/Table8[[#This Row],[Adj Close]]</f>
        <v>9.0657669118867478E-3</v>
      </c>
      <c r="M709" s="68">
        <f t="shared" si="21"/>
        <v>5.3736200000000007</v>
      </c>
      <c r="N709" s="64">
        <f>(Table8[[#This Row],[Adj Close]]-Table8[[#This Row],[Forecast 6 Period ]])</f>
        <v>5.0079999999999458E-2</v>
      </c>
      <c r="O709" s="64">
        <f>Table8[[#This Row],[Erorr 2]]^2</f>
        <v>2.5080063999999456E-3</v>
      </c>
      <c r="P709" s="64">
        <f>ABS(Table8[[#This Row],[Erorr 2]])</f>
        <v>5.0079999999999458E-2</v>
      </c>
      <c r="Q709" s="8">
        <f>Table8[[#This Row],[Abs Erorr 4]]/Table8[[#This Row],[Adj Close]]</f>
        <v>9.2335490532292445E-3</v>
      </c>
    </row>
    <row r="710" spans="6:17" x14ac:dyDescent="0.3">
      <c r="F710" s="108">
        <v>44491</v>
      </c>
      <c r="G710" s="109">
        <v>5.3598999999999997</v>
      </c>
      <c r="H710" s="64">
        <f t="shared" ref="H710:H773" si="22">$A$10*G709+$A$11*G708+$A$12*G707</f>
        <v>5.3881800000000002</v>
      </c>
      <c r="I710" s="64">
        <f>(Table8[[#This Row],[Adj Close]]-Table8[[#This Row],[Forecast 3 Period]])</f>
        <v>-2.8280000000000527E-2</v>
      </c>
      <c r="J710" s="64">
        <f>Table8[[#This Row],[Erorr ]]^2</f>
        <v>7.9975840000002976E-4</v>
      </c>
      <c r="K710" s="64">
        <f>ABS(Table8[[#This Row],[Erorr ]])</f>
        <v>2.8280000000000527E-2</v>
      </c>
      <c r="L710" s="8">
        <f>Table8[[#This Row],[Abs Erorr ]]/Table8[[#This Row],[Adj Close]]</f>
        <v>5.2762178398851715E-3</v>
      </c>
      <c r="M710" s="68">
        <f t="shared" si="21"/>
        <v>5.3881899999999998</v>
      </c>
      <c r="N710" s="64">
        <f>(Table8[[#This Row],[Adj Close]]-Table8[[#This Row],[Forecast 6 Period ]])</f>
        <v>-2.8290000000000148E-2</v>
      </c>
      <c r="O710" s="64">
        <f>Table8[[#This Row],[Erorr 2]]^2</f>
        <v>8.0032410000000843E-4</v>
      </c>
      <c r="P710" s="64">
        <f>ABS(Table8[[#This Row],[Erorr 2]])</f>
        <v>2.8290000000000148E-2</v>
      </c>
      <c r="Q710" s="8">
        <f>Table8[[#This Row],[Abs Erorr 4]]/Table8[[#This Row],[Adj Close]]</f>
        <v>5.2780835463348474E-3</v>
      </c>
    </row>
    <row r="711" spans="6:17" x14ac:dyDescent="0.3">
      <c r="F711" s="108">
        <v>44494</v>
      </c>
      <c r="G711" s="109">
        <v>5.1593999999999998</v>
      </c>
      <c r="H711" s="64">
        <f t="shared" si="22"/>
        <v>5.3899900000000001</v>
      </c>
      <c r="I711" s="64">
        <f>(Table8[[#This Row],[Adj Close]]-Table8[[#This Row],[Forecast 3 Period]])</f>
        <v>-0.23059000000000029</v>
      </c>
      <c r="J711" s="64">
        <f>Table8[[#This Row],[Erorr ]]^2</f>
        <v>5.3171748100000138E-2</v>
      </c>
      <c r="K711" s="64">
        <f>ABS(Table8[[#This Row],[Erorr ]])</f>
        <v>0.23059000000000029</v>
      </c>
      <c r="L711" s="8">
        <f>Table8[[#This Row],[Abs Erorr ]]/Table8[[#This Row],[Adj Close]]</f>
        <v>4.4693181377679636E-2</v>
      </c>
      <c r="M711" s="68">
        <f t="shared" si="21"/>
        <v>5.3790699999999996</v>
      </c>
      <c r="N711" s="64">
        <f>(Table8[[#This Row],[Adj Close]]-Table8[[#This Row],[Forecast 6 Period ]])</f>
        <v>-0.21966999999999981</v>
      </c>
      <c r="O711" s="64">
        <f>Table8[[#This Row],[Erorr 2]]^2</f>
        <v>4.8254908899999914E-2</v>
      </c>
      <c r="P711" s="64">
        <f>ABS(Table8[[#This Row],[Erorr 2]])</f>
        <v>0.21966999999999981</v>
      </c>
      <c r="Q711" s="8">
        <f>Table8[[#This Row],[Abs Erorr 4]]/Table8[[#This Row],[Adj Close]]</f>
        <v>4.2576656200333338E-2</v>
      </c>
    </row>
    <row r="712" spans="6:17" x14ac:dyDescent="0.3">
      <c r="F712" s="108">
        <v>44495</v>
      </c>
      <c r="G712" s="109">
        <v>5.1958000000000002</v>
      </c>
      <c r="H712" s="64">
        <f t="shared" si="22"/>
        <v>5.2988400000000002</v>
      </c>
      <c r="I712" s="64">
        <f>(Table8[[#This Row],[Adj Close]]-Table8[[#This Row],[Forecast 3 Period]])</f>
        <v>-0.10304000000000002</v>
      </c>
      <c r="J712" s="64">
        <f>Table8[[#This Row],[Erorr ]]^2</f>
        <v>1.0617241600000004E-2</v>
      </c>
      <c r="K712" s="64">
        <f>ABS(Table8[[#This Row],[Erorr ]])</f>
        <v>0.10304000000000002</v>
      </c>
      <c r="L712" s="8">
        <f>Table8[[#This Row],[Abs Erorr ]]/Table8[[#This Row],[Adj Close]]</f>
        <v>1.9831402286462147E-2</v>
      </c>
      <c r="M712" s="68">
        <f t="shared" si="21"/>
        <v>5.3398700000000003</v>
      </c>
      <c r="N712" s="64">
        <f>(Table8[[#This Row],[Adj Close]]-Table8[[#This Row],[Forecast 6 Period ]])</f>
        <v>-0.14407000000000014</v>
      </c>
      <c r="O712" s="64">
        <f>Table8[[#This Row],[Erorr 2]]^2</f>
        <v>2.075616490000004E-2</v>
      </c>
      <c r="P712" s="64">
        <f>ABS(Table8[[#This Row],[Erorr 2]])</f>
        <v>0.14407000000000014</v>
      </c>
      <c r="Q712" s="8">
        <f>Table8[[#This Row],[Abs Erorr 4]]/Table8[[#This Row],[Adj Close]]</f>
        <v>2.7728165056391727E-2</v>
      </c>
    </row>
    <row r="713" spans="6:17" x14ac:dyDescent="0.3">
      <c r="F713" s="108">
        <v>44496</v>
      </c>
      <c r="G713" s="109">
        <v>5.2504999999999997</v>
      </c>
      <c r="H713" s="64">
        <f t="shared" si="22"/>
        <v>5.2341100000000003</v>
      </c>
      <c r="I713" s="64">
        <f>(Table8[[#This Row],[Adj Close]]-Table8[[#This Row],[Forecast 3 Period]])</f>
        <v>1.6389999999999461E-2</v>
      </c>
      <c r="J713" s="64">
        <f>Table8[[#This Row],[Erorr ]]^2</f>
        <v>2.6863209999998229E-4</v>
      </c>
      <c r="K713" s="64">
        <f>ABS(Table8[[#This Row],[Erorr ]])</f>
        <v>1.6389999999999461E-2</v>
      </c>
      <c r="L713" s="8">
        <f>Table8[[#This Row],[Abs Erorr ]]/Table8[[#This Row],[Adj Close]]</f>
        <v>3.1216074659555209E-3</v>
      </c>
      <c r="M713" s="68">
        <f t="shared" ref="M713:M776" si="23">$B$10*G712+$B$11*G711+$B$12*G710+$B$13*G709+$B$14*G708+$B$15*G707</f>
        <v>5.3006600000000006</v>
      </c>
      <c r="N713" s="64">
        <f>(Table8[[#This Row],[Adj Close]]-Table8[[#This Row],[Forecast 6 Period ]])</f>
        <v>-5.0160000000000871E-2</v>
      </c>
      <c r="O713" s="64">
        <f>Table8[[#This Row],[Erorr 2]]^2</f>
        <v>2.5160256000000872E-3</v>
      </c>
      <c r="P713" s="64">
        <f>ABS(Table8[[#This Row],[Erorr 2]])</f>
        <v>5.0160000000000871E-2</v>
      </c>
      <c r="Q713" s="8">
        <f>Table8[[#This Row],[Abs Erorr 4]]/Table8[[#This Row],[Adj Close]]</f>
        <v>9.553375868965026E-3</v>
      </c>
    </row>
    <row r="714" spans="6:17" x14ac:dyDescent="0.3">
      <c r="F714" s="108">
        <v>44497</v>
      </c>
      <c r="G714" s="109">
        <v>5.3052000000000001</v>
      </c>
      <c r="H714" s="64">
        <f t="shared" si="22"/>
        <v>5.2067600000000001</v>
      </c>
      <c r="I714" s="64">
        <f>(Table8[[#This Row],[Adj Close]]-Table8[[#This Row],[Forecast 3 Period]])</f>
        <v>9.8440000000000083E-2</v>
      </c>
      <c r="J714" s="64">
        <f>Table8[[#This Row],[Erorr ]]^2</f>
        <v>9.6904336000000167E-3</v>
      </c>
      <c r="K714" s="64">
        <f>ABS(Table8[[#This Row],[Erorr ]])</f>
        <v>9.8440000000000083E-2</v>
      </c>
      <c r="L714" s="8">
        <f>Table8[[#This Row],[Abs Erorr ]]/Table8[[#This Row],[Adj Close]]</f>
        <v>1.8555379627535264E-2</v>
      </c>
      <c r="M714" s="68">
        <f t="shared" si="23"/>
        <v>5.2751300000000008</v>
      </c>
      <c r="N714" s="64">
        <f>(Table8[[#This Row],[Adj Close]]-Table8[[#This Row],[Forecast 6 Period ]])</f>
        <v>3.0069999999999375E-2</v>
      </c>
      <c r="O714" s="64">
        <f>Table8[[#This Row],[Erorr 2]]^2</f>
        <v>9.0420489999996239E-4</v>
      </c>
      <c r="P714" s="64">
        <f>ABS(Table8[[#This Row],[Erorr 2]])</f>
        <v>3.0069999999999375E-2</v>
      </c>
      <c r="Q714" s="8">
        <f>Table8[[#This Row],[Abs Erorr 4]]/Table8[[#This Row],[Adj Close]]</f>
        <v>5.6680238256803465E-3</v>
      </c>
    </row>
    <row r="715" spans="6:17" x14ac:dyDescent="0.3">
      <c r="F715" s="108">
        <v>44498</v>
      </c>
      <c r="G715" s="109">
        <v>5.1776</v>
      </c>
      <c r="H715" s="64">
        <f t="shared" si="22"/>
        <v>5.2559699999999996</v>
      </c>
      <c r="I715" s="64">
        <f>(Table8[[#This Row],[Adj Close]]-Table8[[#This Row],[Forecast 3 Period]])</f>
        <v>-7.8369999999999607E-2</v>
      </c>
      <c r="J715" s="64">
        <f>Table8[[#This Row],[Erorr ]]^2</f>
        <v>6.1418568999999385E-3</v>
      </c>
      <c r="K715" s="64">
        <f>ABS(Table8[[#This Row],[Erorr ]])</f>
        <v>7.8369999999999607E-2</v>
      </c>
      <c r="L715" s="8">
        <f>Table8[[#This Row],[Abs Erorr ]]/Table8[[#This Row],[Adj Close]]</f>
        <v>1.513635661310252E-2</v>
      </c>
      <c r="M715" s="68">
        <f t="shared" si="23"/>
        <v>5.2605399999999998</v>
      </c>
      <c r="N715" s="64">
        <f>(Table8[[#This Row],[Adj Close]]-Table8[[#This Row],[Forecast 6 Period ]])</f>
        <v>-8.2939999999999792E-2</v>
      </c>
      <c r="O715" s="64">
        <f>Table8[[#This Row],[Erorr 2]]^2</f>
        <v>6.8790435999999651E-3</v>
      </c>
      <c r="P715" s="64">
        <f>ABS(Table8[[#This Row],[Erorr 2]])</f>
        <v>8.2939999999999792E-2</v>
      </c>
      <c r="Q715" s="8">
        <f>Table8[[#This Row],[Abs Erorr 4]]/Table8[[#This Row],[Adj Close]]</f>
        <v>1.6019004944375734E-2</v>
      </c>
    </row>
    <row r="716" spans="6:17" x14ac:dyDescent="0.3">
      <c r="F716" s="108">
        <v>44501</v>
      </c>
      <c r="G716" s="109">
        <v>5.1867000000000001</v>
      </c>
      <c r="H716" s="64">
        <f t="shared" si="22"/>
        <v>5.2377500000000001</v>
      </c>
      <c r="I716" s="64">
        <f>(Table8[[#This Row],[Adj Close]]-Table8[[#This Row],[Forecast 3 Period]])</f>
        <v>-5.105000000000004E-2</v>
      </c>
      <c r="J716" s="64">
        <f>Table8[[#This Row],[Erorr ]]^2</f>
        <v>2.606102500000004E-3</v>
      </c>
      <c r="K716" s="64">
        <f>ABS(Table8[[#This Row],[Erorr ]])</f>
        <v>5.105000000000004E-2</v>
      </c>
      <c r="L716" s="8">
        <f>Table8[[#This Row],[Abs Erorr ]]/Table8[[#This Row],[Adj Close]]</f>
        <v>9.842481732122552E-3</v>
      </c>
      <c r="M716" s="68">
        <f t="shared" si="23"/>
        <v>5.2377500000000001</v>
      </c>
      <c r="N716" s="64">
        <f>(Table8[[#This Row],[Adj Close]]-Table8[[#This Row],[Forecast 6 Period ]])</f>
        <v>-5.105000000000004E-2</v>
      </c>
      <c r="O716" s="64">
        <f>Table8[[#This Row],[Erorr 2]]^2</f>
        <v>2.606102500000004E-3</v>
      </c>
      <c r="P716" s="64">
        <f>ABS(Table8[[#This Row],[Erorr 2]])</f>
        <v>5.105000000000004E-2</v>
      </c>
      <c r="Q716" s="8">
        <f>Table8[[#This Row],[Abs Erorr 4]]/Table8[[#This Row],[Adj Close]]</f>
        <v>9.842481732122552E-3</v>
      </c>
    </row>
    <row r="717" spans="6:17" x14ac:dyDescent="0.3">
      <c r="F717" s="108">
        <v>44502</v>
      </c>
      <c r="G717" s="109">
        <v>5.0682</v>
      </c>
      <c r="H717" s="64">
        <f t="shared" si="22"/>
        <v>5.2195200000000002</v>
      </c>
      <c r="I717" s="64">
        <f>(Table8[[#This Row],[Adj Close]]-Table8[[#This Row],[Forecast 3 Period]])</f>
        <v>-0.15132000000000012</v>
      </c>
      <c r="J717" s="64">
        <f>Table8[[#This Row],[Erorr ]]^2</f>
        <v>2.2897742400000035E-2</v>
      </c>
      <c r="K717" s="64">
        <f>ABS(Table8[[#This Row],[Erorr ]])</f>
        <v>0.15132000000000012</v>
      </c>
      <c r="L717" s="8">
        <f>Table8[[#This Row],[Abs Erorr ]]/Table8[[#This Row],[Adj Close]]</f>
        <v>2.9856753877116161E-2</v>
      </c>
      <c r="M717" s="68">
        <f t="shared" si="23"/>
        <v>5.219520000000001</v>
      </c>
      <c r="N717" s="64">
        <f>(Table8[[#This Row],[Adj Close]]-Table8[[#This Row],[Forecast 6 Period ]])</f>
        <v>-0.15132000000000101</v>
      </c>
      <c r="O717" s="64">
        <f>Table8[[#This Row],[Erorr 2]]^2</f>
        <v>2.2897742400000306E-2</v>
      </c>
      <c r="P717" s="64">
        <f>ABS(Table8[[#This Row],[Erorr 2]])</f>
        <v>0.15132000000000101</v>
      </c>
      <c r="Q717" s="8">
        <f>Table8[[#This Row],[Abs Erorr 4]]/Table8[[#This Row],[Adj Close]]</f>
        <v>2.9856753877116334E-2</v>
      </c>
    </row>
    <row r="718" spans="6:17" x14ac:dyDescent="0.3">
      <c r="F718" s="108">
        <v>44503</v>
      </c>
      <c r="G718" s="109">
        <v>5.2596999999999996</v>
      </c>
      <c r="H718" s="64">
        <f t="shared" si="22"/>
        <v>5.1365699999999999</v>
      </c>
      <c r="I718" s="64">
        <f>(Table8[[#This Row],[Adj Close]]-Table8[[#This Row],[Forecast 3 Period]])</f>
        <v>0.12312999999999974</v>
      </c>
      <c r="J718" s="64">
        <f>Table8[[#This Row],[Erorr ]]^2</f>
        <v>1.5160996899999935E-2</v>
      </c>
      <c r="K718" s="64">
        <f>ABS(Table8[[#This Row],[Erorr ]])</f>
        <v>0.12312999999999974</v>
      </c>
      <c r="L718" s="8">
        <f>Table8[[#This Row],[Abs Erorr ]]/Table8[[#This Row],[Adj Close]]</f>
        <v>2.3410080422837758E-2</v>
      </c>
      <c r="M718" s="68">
        <f t="shared" si="23"/>
        <v>5.1921700000000008</v>
      </c>
      <c r="N718" s="64">
        <f>(Table8[[#This Row],[Adj Close]]-Table8[[#This Row],[Forecast 6 Period ]])</f>
        <v>6.7529999999998758E-2</v>
      </c>
      <c r="O718" s="64">
        <f>Table8[[#This Row],[Erorr 2]]^2</f>
        <v>4.5603008999998322E-3</v>
      </c>
      <c r="P718" s="64">
        <f>ABS(Table8[[#This Row],[Erorr 2]])</f>
        <v>6.7529999999998758E-2</v>
      </c>
      <c r="Q718" s="8">
        <f>Table8[[#This Row],[Abs Erorr 4]]/Table8[[#This Row],[Adj Close]]</f>
        <v>1.2839135311899683E-2</v>
      </c>
    </row>
    <row r="719" spans="6:17" x14ac:dyDescent="0.3">
      <c r="F719" s="108">
        <v>44504</v>
      </c>
      <c r="G719" s="109">
        <v>5.2050000000000001</v>
      </c>
      <c r="H719" s="64">
        <f t="shared" si="22"/>
        <v>5.1803499999999998</v>
      </c>
      <c r="I719" s="64">
        <f>(Table8[[#This Row],[Adj Close]]-Table8[[#This Row],[Forecast 3 Period]])</f>
        <v>2.4650000000000283E-2</v>
      </c>
      <c r="J719" s="64">
        <f>Table8[[#This Row],[Erorr ]]^2</f>
        <v>6.0762250000001398E-4</v>
      </c>
      <c r="K719" s="64">
        <f>ABS(Table8[[#This Row],[Erorr ]])</f>
        <v>2.4650000000000283E-2</v>
      </c>
      <c r="L719" s="8">
        <f>Table8[[#This Row],[Abs Erorr ]]/Table8[[#This Row],[Adj Close]]</f>
        <v>4.7358309317964038E-3</v>
      </c>
      <c r="M719" s="68">
        <f t="shared" si="23"/>
        <v>5.1940100000000005</v>
      </c>
      <c r="N719" s="64">
        <f>(Table8[[#This Row],[Adj Close]]-Table8[[#This Row],[Forecast 6 Period ]])</f>
        <v>1.0989999999999611E-2</v>
      </c>
      <c r="O719" s="64">
        <f>Table8[[#This Row],[Erorr 2]]^2</f>
        <v>1.2078009999999145E-4</v>
      </c>
      <c r="P719" s="64">
        <f>ABS(Table8[[#This Row],[Erorr 2]])</f>
        <v>1.0989999999999611E-2</v>
      </c>
      <c r="Q719" s="8">
        <f>Table8[[#This Row],[Abs Erorr 4]]/Table8[[#This Row],[Adj Close]]</f>
        <v>2.1114313160421924E-3</v>
      </c>
    </row>
    <row r="720" spans="6:17" x14ac:dyDescent="0.3">
      <c r="F720" s="108">
        <v>44505</v>
      </c>
      <c r="G720" s="109">
        <v>5.2596999999999996</v>
      </c>
      <c r="H720" s="64">
        <f t="shared" si="22"/>
        <v>5.1803699999999999</v>
      </c>
      <c r="I720" s="64">
        <f>(Table8[[#This Row],[Adj Close]]-Table8[[#This Row],[Forecast 3 Period]])</f>
        <v>7.9329999999999679E-2</v>
      </c>
      <c r="J720" s="64">
        <f>Table8[[#This Row],[Erorr ]]^2</f>
        <v>6.2932488999999491E-3</v>
      </c>
      <c r="K720" s="64">
        <f>ABS(Table8[[#This Row],[Erorr ]])</f>
        <v>7.9329999999999679E-2</v>
      </c>
      <c r="L720" s="8">
        <f>Table8[[#This Row],[Abs Erorr ]]/Table8[[#This Row],[Adj Close]]</f>
        <v>1.5082609274293151E-2</v>
      </c>
      <c r="M720" s="68">
        <f t="shared" si="23"/>
        <v>5.1922000000000006</v>
      </c>
      <c r="N720" s="64">
        <f>(Table8[[#This Row],[Adj Close]]-Table8[[#This Row],[Forecast 6 Period ]])</f>
        <v>6.7499999999999005E-2</v>
      </c>
      <c r="O720" s="64">
        <f>Table8[[#This Row],[Erorr 2]]^2</f>
        <v>4.556249999999866E-3</v>
      </c>
      <c r="P720" s="64">
        <f>ABS(Table8[[#This Row],[Erorr 2]])</f>
        <v>6.7499999999999005E-2</v>
      </c>
      <c r="Q720" s="8">
        <f>Table8[[#This Row],[Abs Erorr 4]]/Table8[[#This Row],[Adj Close]]</f>
        <v>1.2833431564537713E-2</v>
      </c>
    </row>
    <row r="721" spans="6:17" x14ac:dyDescent="0.3">
      <c r="F721" s="108">
        <v>44508</v>
      </c>
      <c r="G721" s="109">
        <v>5.3417000000000003</v>
      </c>
      <c r="H721" s="64">
        <f t="shared" si="22"/>
        <v>5.24329</v>
      </c>
      <c r="I721" s="64">
        <f>(Table8[[#This Row],[Adj Close]]-Table8[[#This Row],[Forecast 3 Period]])</f>
        <v>9.8410000000000331E-2</v>
      </c>
      <c r="J721" s="64">
        <f>Table8[[#This Row],[Erorr ]]^2</f>
        <v>9.6845281000000651E-3</v>
      </c>
      <c r="K721" s="64">
        <f>ABS(Table8[[#This Row],[Erorr ]])</f>
        <v>9.8410000000000331E-2</v>
      </c>
      <c r="L721" s="8">
        <f>Table8[[#This Row],[Abs Erorr ]]/Table8[[#This Row],[Adj Close]]</f>
        <v>1.8422973959600936E-2</v>
      </c>
      <c r="M721" s="68">
        <f t="shared" si="23"/>
        <v>5.1949499999999995</v>
      </c>
      <c r="N721" s="64">
        <f>(Table8[[#This Row],[Adj Close]]-Table8[[#This Row],[Forecast 6 Period ]])</f>
        <v>0.14675000000000082</v>
      </c>
      <c r="O721" s="64">
        <f>Table8[[#This Row],[Erorr 2]]^2</f>
        <v>2.153556250000024E-2</v>
      </c>
      <c r="P721" s="64">
        <f>ABS(Table8[[#This Row],[Erorr 2]])</f>
        <v>0.14675000000000082</v>
      </c>
      <c r="Q721" s="8">
        <f>Table8[[#This Row],[Abs Erorr 4]]/Table8[[#This Row],[Adj Close]]</f>
        <v>2.7472527472527625E-2</v>
      </c>
    </row>
    <row r="722" spans="6:17" x14ac:dyDescent="0.3">
      <c r="F722" s="108">
        <v>44509</v>
      </c>
      <c r="G722" s="109">
        <v>5.2778999999999998</v>
      </c>
      <c r="H722" s="64">
        <f t="shared" si="22"/>
        <v>5.2760899999999999</v>
      </c>
      <c r="I722" s="64">
        <f>(Table8[[#This Row],[Adj Close]]-Table8[[#This Row],[Forecast 3 Period]])</f>
        <v>1.8099999999998673E-3</v>
      </c>
      <c r="J722" s="64">
        <f>Table8[[#This Row],[Erorr ]]^2</f>
        <v>3.2760999999995196E-6</v>
      </c>
      <c r="K722" s="64">
        <f>ABS(Table8[[#This Row],[Erorr ]])</f>
        <v>1.8099999999998673E-3</v>
      </c>
      <c r="L722" s="8">
        <f>Table8[[#This Row],[Abs Erorr ]]/Table8[[#This Row],[Adj Close]]</f>
        <v>3.4293942666588367E-4</v>
      </c>
      <c r="M722" s="68">
        <f t="shared" si="23"/>
        <v>5.2387100000000011</v>
      </c>
      <c r="N722" s="64">
        <f>(Table8[[#This Row],[Adj Close]]-Table8[[#This Row],[Forecast 6 Period ]])</f>
        <v>3.9189999999998726E-2</v>
      </c>
      <c r="O722" s="64">
        <f>Table8[[#This Row],[Erorr 2]]^2</f>
        <v>1.5358560999999002E-3</v>
      </c>
      <c r="P722" s="64">
        <f>ABS(Table8[[#This Row],[Erorr 2]])</f>
        <v>3.9189999999998726E-2</v>
      </c>
      <c r="Q722" s="8">
        <f>Table8[[#This Row],[Abs Erorr 4]]/Table8[[#This Row],[Adj Close]]</f>
        <v>7.425301729854436E-3</v>
      </c>
    </row>
    <row r="723" spans="6:17" x14ac:dyDescent="0.3">
      <c r="F723" s="108">
        <v>44510</v>
      </c>
      <c r="G723" s="109">
        <v>5.1958000000000002</v>
      </c>
      <c r="H723" s="64">
        <f t="shared" si="22"/>
        <v>5.2915799999999997</v>
      </c>
      <c r="I723" s="64">
        <f>(Table8[[#This Row],[Adj Close]]-Table8[[#This Row],[Forecast 3 Period]])</f>
        <v>-9.5779999999999532E-2</v>
      </c>
      <c r="J723" s="64">
        <f>Table8[[#This Row],[Erorr ]]^2</f>
        <v>9.1738083999999102E-3</v>
      </c>
      <c r="K723" s="64">
        <f>ABS(Table8[[#This Row],[Erorr ]])</f>
        <v>9.5779999999999532E-2</v>
      </c>
      <c r="L723" s="8">
        <f>Table8[[#This Row],[Abs Erorr ]]/Table8[[#This Row],[Adj Close]]</f>
        <v>1.843411986604556E-2</v>
      </c>
      <c r="M723" s="68">
        <f t="shared" si="23"/>
        <v>5.2496500000000008</v>
      </c>
      <c r="N723" s="64">
        <f>(Table8[[#This Row],[Adj Close]]-Table8[[#This Row],[Forecast 6 Period ]])</f>
        <v>-5.385000000000062E-2</v>
      </c>
      <c r="O723" s="64">
        <f>Table8[[#This Row],[Erorr 2]]^2</f>
        <v>2.8998225000000668E-3</v>
      </c>
      <c r="P723" s="64">
        <f>ABS(Table8[[#This Row],[Erorr 2]])</f>
        <v>5.385000000000062E-2</v>
      </c>
      <c r="Q723" s="8">
        <f>Table8[[#This Row],[Abs Erorr 4]]/Table8[[#This Row],[Adj Close]]</f>
        <v>1.0364140267138961E-2</v>
      </c>
    </row>
    <row r="724" spans="6:17" x14ac:dyDescent="0.3">
      <c r="F724" s="108">
        <v>44511</v>
      </c>
      <c r="G724" s="109">
        <v>5.2050000000000001</v>
      </c>
      <c r="H724" s="64">
        <f t="shared" si="22"/>
        <v>5.2642000000000007</v>
      </c>
      <c r="I724" s="64">
        <f>(Table8[[#This Row],[Adj Close]]-Table8[[#This Row],[Forecast 3 Period]])</f>
        <v>-5.9200000000000585E-2</v>
      </c>
      <c r="J724" s="64">
        <f>Table8[[#This Row],[Erorr ]]^2</f>
        <v>3.5046400000000692E-3</v>
      </c>
      <c r="K724" s="64">
        <f>ABS(Table8[[#This Row],[Erorr ]])</f>
        <v>5.9200000000000585E-2</v>
      </c>
      <c r="L724" s="8">
        <f>Table8[[#This Row],[Abs Erorr ]]/Table8[[#This Row],[Adj Close]]</f>
        <v>1.1373679154659094E-2</v>
      </c>
      <c r="M724" s="68">
        <f t="shared" si="23"/>
        <v>5.2614900000000002</v>
      </c>
      <c r="N724" s="64">
        <f>(Table8[[#This Row],[Adj Close]]-Table8[[#This Row],[Forecast 6 Period ]])</f>
        <v>-5.6490000000000151E-2</v>
      </c>
      <c r="O724" s="64">
        <f>Table8[[#This Row],[Erorr 2]]^2</f>
        <v>3.1911201000000169E-3</v>
      </c>
      <c r="P724" s="64">
        <f>ABS(Table8[[#This Row],[Erorr 2]])</f>
        <v>5.6490000000000151E-2</v>
      </c>
      <c r="Q724" s="8">
        <f>Table8[[#This Row],[Abs Erorr 4]]/Table8[[#This Row],[Adj Close]]</f>
        <v>1.0853025936599453E-2</v>
      </c>
    </row>
    <row r="725" spans="6:17" x14ac:dyDescent="0.3">
      <c r="F725" s="108">
        <v>44512</v>
      </c>
      <c r="G725" s="109">
        <v>5.1776</v>
      </c>
      <c r="H725" s="64">
        <f t="shared" si="22"/>
        <v>5.2241099999999996</v>
      </c>
      <c r="I725" s="64">
        <f>(Table8[[#This Row],[Adj Close]]-Table8[[#This Row],[Forecast 3 Period]])</f>
        <v>-4.6509999999999607E-2</v>
      </c>
      <c r="J725" s="64">
        <f>Table8[[#This Row],[Erorr ]]^2</f>
        <v>2.1631800999999634E-3</v>
      </c>
      <c r="K725" s="64">
        <f>ABS(Table8[[#This Row],[Erorr ]])</f>
        <v>4.6509999999999607E-2</v>
      </c>
      <c r="L725" s="8">
        <f>Table8[[#This Row],[Abs Erorr ]]/Table8[[#This Row],[Adj Close]]</f>
        <v>8.9829264524103076E-3</v>
      </c>
      <c r="M725" s="68">
        <f t="shared" si="23"/>
        <v>5.2505500000000005</v>
      </c>
      <c r="N725" s="64">
        <f>(Table8[[#This Row],[Adj Close]]-Table8[[#This Row],[Forecast 6 Period ]])</f>
        <v>-7.2950000000000514E-2</v>
      </c>
      <c r="O725" s="64">
        <f>Table8[[#This Row],[Erorr 2]]^2</f>
        <v>5.3217025000000754E-3</v>
      </c>
      <c r="P725" s="64">
        <f>ABS(Table8[[#This Row],[Erorr 2]])</f>
        <v>7.2950000000000514E-2</v>
      </c>
      <c r="Q725" s="8">
        <f>Table8[[#This Row],[Abs Erorr 4]]/Table8[[#This Row],[Adj Close]]</f>
        <v>1.408953955500628E-2</v>
      </c>
    </row>
    <row r="726" spans="6:17" x14ac:dyDescent="0.3">
      <c r="F726" s="108">
        <v>44515</v>
      </c>
      <c r="G726" s="109">
        <v>5.0956000000000001</v>
      </c>
      <c r="H726" s="64">
        <f t="shared" si="22"/>
        <v>5.1912799999999999</v>
      </c>
      <c r="I726" s="64">
        <f>(Table8[[#This Row],[Adj Close]]-Table8[[#This Row],[Forecast 3 Period]])</f>
        <v>-9.5679999999999765E-2</v>
      </c>
      <c r="J726" s="64">
        <f>Table8[[#This Row],[Erorr ]]^2</f>
        <v>9.1546623999999542E-3</v>
      </c>
      <c r="K726" s="64">
        <f>ABS(Table8[[#This Row],[Erorr ]])</f>
        <v>9.5679999999999765E-2</v>
      </c>
      <c r="L726" s="8">
        <f>Table8[[#This Row],[Abs Erorr ]]/Table8[[#This Row],[Adj Close]]</f>
        <v>1.877698406468321E-2</v>
      </c>
      <c r="M726" s="68">
        <f t="shared" si="23"/>
        <v>5.2313999999999998</v>
      </c>
      <c r="N726" s="64">
        <f>(Table8[[#This Row],[Adj Close]]-Table8[[#This Row],[Forecast 6 Period ]])</f>
        <v>-0.1357999999999997</v>
      </c>
      <c r="O726" s="64">
        <f>Table8[[#This Row],[Erorr 2]]^2</f>
        <v>1.8441639999999919E-2</v>
      </c>
      <c r="P726" s="64">
        <f>ABS(Table8[[#This Row],[Erorr 2]])</f>
        <v>0.1357999999999997</v>
      </c>
      <c r="Q726" s="8">
        <f>Table8[[#This Row],[Abs Erorr 4]]/Table8[[#This Row],[Adj Close]]</f>
        <v>2.665044351989946E-2</v>
      </c>
    </row>
    <row r="727" spans="6:17" x14ac:dyDescent="0.3">
      <c r="F727" s="108">
        <v>44516</v>
      </c>
      <c r="G727" s="109">
        <v>5.0956000000000001</v>
      </c>
      <c r="H727" s="64">
        <f t="shared" si="22"/>
        <v>5.1530199999999997</v>
      </c>
      <c r="I727" s="64">
        <f>(Table8[[#This Row],[Adj Close]]-Table8[[#This Row],[Forecast 3 Period]])</f>
        <v>-5.7419999999999582E-2</v>
      </c>
      <c r="J727" s="64">
        <f>Table8[[#This Row],[Erorr ]]^2</f>
        <v>3.297056399999952E-3</v>
      </c>
      <c r="K727" s="64">
        <f>ABS(Table8[[#This Row],[Erorr ]])</f>
        <v>5.7419999999999582E-2</v>
      </c>
      <c r="L727" s="8">
        <f>Table8[[#This Row],[Abs Erorr ]]/Table8[[#This Row],[Adj Close]]</f>
        <v>1.1268545411727683E-2</v>
      </c>
      <c r="M727" s="68">
        <f t="shared" si="23"/>
        <v>5.1967599999999994</v>
      </c>
      <c r="N727" s="64">
        <f>(Table8[[#This Row],[Adj Close]]-Table8[[#This Row],[Forecast 6 Period ]])</f>
        <v>-0.10115999999999925</v>
      </c>
      <c r="O727" s="64">
        <f>Table8[[#This Row],[Erorr 2]]^2</f>
        <v>1.0233345599999848E-2</v>
      </c>
      <c r="P727" s="64">
        <f>ABS(Table8[[#This Row],[Erorr 2]])</f>
        <v>0.10115999999999925</v>
      </c>
      <c r="Q727" s="8">
        <f>Table8[[#This Row],[Abs Erorr 4]]/Table8[[#This Row],[Adj Close]]</f>
        <v>1.9852421697150336E-2</v>
      </c>
    </row>
    <row r="728" spans="6:17" x14ac:dyDescent="0.3">
      <c r="F728" s="108">
        <v>44517</v>
      </c>
      <c r="G728" s="109">
        <v>5.1776</v>
      </c>
      <c r="H728" s="64">
        <f t="shared" si="22"/>
        <v>5.1202000000000005</v>
      </c>
      <c r="I728" s="64">
        <f>(Table8[[#This Row],[Adj Close]]-Table8[[#This Row],[Forecast 3 Period]])</f>
        <v>5.7399999999999451E-2</v>
      </c>
      <c r="J728" s="64">
        <f>Table8[[#This Row],[Erorr ]]^2</f>
        <v>3.294759999999937E-3</v>
      </c>
      <c r="K728" s="64">
        <f>ABS(Table8[[#This Row],[Erorr ]])</f>
        <v>5.7399999999999451E-2</v>
      </c>
      <c r="L728" s="8">
        <f>Table8[[#This Row],[Abs Erorr ]]/Table8[[#This Row],[Adj Close]]</f>
        <v>1.1086217552533887E-2</v>
      </c>
      <c r="M728" s="68">
        <f t="shared" si="23"/>
        <v>5.1621300000000012</v>
      </c>
      <c r="N728" s="64">
        <f>(Table8[[#This Row],[Adj Close]]-Table8[[#This Row],[Forecast 6 Period ]])</f>
        <v>1.5469999999998763E-2</v>
      </c>
      <c r="O728" s="64">
        <f>Table8[[#This Row],[Erorr 2]]^2</f>
        <v>2.3932089999996172E-4</v>
      </c>
      <c r="P728" s="64">
        <f>ABS(Table8[[#This Row],[Erorr 2]])</f>
        <v>1.5469999999998763E-2</v>
      </c>
      <c r="Q728" s="8">
        <f>Table8[[#This Row],[Abs Erorr 4]]/Table8[[#This Row],[Adj Close]]</f>
        <v>2.9878708281827031E-3</v>
      </c>
    </row>
    <row r="729" spans="6:17" x14ac:dyDescent="0.3">
      <c r="F729" s="108">
        <v>44518</v>
      </c>
      <c r="G729" s="109">
        <v>5.3143000000000002</v>
      </c>
      <c r="H729" s="64">
        <f t="shared" si="22"/>
        <v>5.1284000000000001</v>
      </c>
      <c r="I729" s="64">
        <f>(Table8[[#This Row],[Adj Close]]-Table8[[#This Row],[Forecast 3 Period]])</f>
        <v>0.18590000000000018</v>
      </c>
      <c r="J729" s="64">
        <f>Table8[[#This Row],[Erorr ]]^2</f>
        <v>3.4558810000000065E-2</v>
      </c>
      <c r="K729" s="64">
        <f>ABS(Table8[[#This Row],[Erorr ]])</f>
        <v>0.18590000000000018</v>
      </c>
      <c r="L729" s="8">
        <f>Table8[[#This Row],[Abs Erorr ]]/Table8[[#This Row],[Adj Close]]</f>
        <v>3.4981088760514117E-2</v>
      </c>
      <c r="M729" s="68">
        <f t="shared" si="23"/>
        <v>5.1493600000000006</v>
      </c>
      <c r="N729" s="64">
        <f>(Table8[[#This Row],[Adj Close]]-Table8[[#This Row],[Forecast 6 Period ]])</f>
        <v>0.16493999999999964</v>
      </c>
      <c r="O729" s="64">
        <f>Table8[[#This Row],[Erorr 2]]^2</f>
        <v>2.720520359999988E-2</v>
      </c>
      <c r="P729" s="64">
        <f>ABS(Table8[[#This Row],[Erorr 2]])</f>
        <v>0.16493999999999964</v>
      </c>
      <c r="Q729" s="8">
        <f>Table8[[#This Row],[Abs Erorr 4]]/Table8[[#This Row],[Adj Close]]</f>
        <v>3.1037013341361917E-2</v>
      </c>
    </row>
    <row r="730" spans="6:17" x14ac:dyDescent="0.3">
      <c r="F730" s="108">
        <v>44519</v>
      </c>
      <c r="G730" s="109">
        <v>5.2961</v>
      </c>
      <c r="H730" s="64">
        <f t="shared" si="22"/>
        <v>5.2076799999999999</v>
      </c>
      <c r="I730" s="64">
        <f>(Table8[[#This Row],[Adj Close]]-Table8[[#This Row],[Forecast 3 Period]])</f>
        <v>8.8420000000000165E-2</v>
      </c>
      <c r="J730" s="64">
        <f>Table8[[#This Row],[Erorr ]]^2</f>
        <v>7.8180964000000297E-3</v>
      </c>
      <c r="K730" s="64">
        <f>ABS(Table8[[#This Row],[Erorr ]])</f>
        <v>8.8420000000000165E-2</v>
      </c>
      <c r="L730" s="8">
        <f>Table8[[#This Row],[Abs Erorr ]]/Table8[[#This Row],[Adj Close]]</f>
        <v>1.6695304091690143E-2</v>
      </c>
      <c r="M730" s="68">
        <f t="shared" si="23"/>
        <v>5.1748800000000008</v>
      </c>
      <c r="N730" s="64">
        <f>(Table8[[#This Row],[Adj Close]]-Table8[[#This Row],[Forecast 6 Period ]])</f>
        <v>0.12121999999999922</v>
      </c>
      <c r="O730" s="64">
        <f>Table8[[#This Row],[Erorr 2]]^2</f>
        <v>1.4694288399999811E-2</v>
      </c>
      <c r="P730" s="64">
        <f>ABS(Table8[[#This Row],[Erorr 2]])</f>
        <v>0.12121999999999922</v>
      </c>
      <c r="Q730" s="8">
        <f>Table8[[#This Row],[Abs Erorr 4]]/Table8[[#This Row],[Adj Close]]</f>
        <v>2.2888540624232779E-2</v>
      </c>
    </row>
    <row r="731" spans="6:17" x14ac:dyDescent="0.3">
      <c r="F731" s="108">
        <v>44522</v>
      </c>
      <c r="G731" s="109">
        <v>5.1776</v>
      </c>
      <c r="H731" s="64">
        <f t="shared" si="22"/>
        <v>5.2660099999999996</v>
      </c>
      <c r="I731" s="64">
        <f>(Table8[[#This Row],[Adj Close]]-Table8[[#This Row],[Forecast 3 Period]])</f>
        <v>-8.8409999999999656E-2</v>
      </c>
      <c r="J731" s="64">
        <f>Table8[[#This Row],[Erorr ]]^2</f>
        <v>7.8163280999999397E-3</v>
      </c>
      <c r="K731" s="64">
        <f>ABS(Table8[[#This Row],[Erorr ]])</f>
        <v>8.8409999999999656E-2</v>
      </c>
      <c r="L731" s="8">
        <f>Table8[[#This Row],[Abs Erorr ]]/Table8[[#This Row],[Adj Close]]</f>
        <v>1.7075478986402898E-2</v>
      </c>
      <c r="M731" s="68">
        <f t="shared" si="23"/>
        <v>5.20404</v>
      </c>
      <c r="N731" s="64">
        <f>(Table8[[#This Row],[Adj Close]]-Table8[[#This Row],[Forecast 6 Period ]])</f>
        <v>-2.6440000000000019E-2</v>
      </c>
      <c r="O731" s="64">
        <f>Table8[[#This Row],[Erorr 2]]^2</f>
        <v>6.99073600000001E-4</v>
      </c>
      <c r="P731" s="64">
        <f>ABS(Table8[[#This Row],[Erorr 2]])</f>
        <v>2.6440000000000019E-2</v>
      </c>
      <c r="Q731" s="8">
        <f>Table8[[#This Row],[Abs Erorr 4]]/Table8[[#This Row],[Adj Close]]</f>
        <v>5.1066131025958011E-3</v>
      </c>
    </row>
    <row r="732" spans="6:17" x14ac:dyDescent="0.3">
      <c r="F732" s="108">
        <v>44523</v>
      </c>
      <c r="G732" s="109">
        <v>5.2141000000000002</v>
      </c>
      <c r="H732" s="64">
        <f t="shared" si="22"/>
        <v>5.2541599999999997</v>
      </c>
      <c r="I732" s="64">
        <f>(Table8[[#This Row],[Adj Close]]-Table8[[#This Row],[Forecast 3 Period]])</f>
        <v>-4.005999999999954E-2</v>
      </c>
      <c r="J732" s="64">
        <f>Table8[[#This Row],[Erorr ]]^2</f>
        <v>1.6048035999999633E-3</v>
      </c>
      <c r="K732" s="64">
        <f>ABS(Table8[[#This Row],[Erorr ]])</f>
        <v>4.005999999999954E-2</v>
      </c>
      <c r="L732" s="8">
        <f>Table8[[#This Row],[Abs Erorr ]]/Table8[[#This Row],[Adj Close]]</f>
        <v>7.6830133675993059E-3</v>
      </c>
      <c r="M732" s="68">
        <f t="shared" si="23"/>
        <v>5.2122400000000013</v>
      </c>
      <c r="N732" s="64">
        <f>(Table8[[#This Row],[Adj Close]]-Table8[[#This Row],[Forecast 6 Period ]])</f>
        <v>1.8599999999988626E-3</v>
      </c>
      <c r="O732" s="64">
        <f>Table8[[#This Row],[Erorr 2]]^2</f>
        <v>3.4595999999957685E-6</v>
      </c>
      <c r="P732" s="64">
        <f>ABS(Table8[[#This Row],[Erorr 2]])</f>
        <v>1.8599999999988626E-3</v>
      </c>
      <c r="Q732" s="8">
        <f>Table8[[#This Row],[Abs Erorr 4]]/Table8[[#This Row],[Adj Close]]</f>
        <v>3.5672503404209018E-4</v>
      </c>
    </row>
    <row r="733" spans="6:17" x14ac:dyDescent="0.3">
      <c r="F733" s="108">
        <v>44524</v>
      </c>
      <c r="G733" s="109">
        <v>5.2504999999999997</v>
      </c>
      <c r="H733" s="64">
        <f t="shared" si="22"/>
        <v>5.2277500000000003</v>
      </c>
      <c r="I733" s="64">
        <f>(Table8[[#This Row],[Adj Close]]-Table8[[#This Row],[Forecast 3 Period]])</f>
        <v>2.2749999999999382E-2</v>
      </c>
      <c r="J733" s="64">
        <f>Table8[[#This Row],[Erorr ]]^2</f>
        <v>5.1756249999997182E-4</v>
      </c>
      <c r="K733" s="64">
        <f>ABS(Table8[[#This Row],[Erorr ]])</f>
        <v>2.2749999999999382E-2</v>
      </c>
      <c r="L733" s="8">
        <f>Table8[[#This Row],[Abs Erorr ]]/Table8[[#This Row],[Adj Close]]</f>
        <v>4.332920674221385E-3</v>
      </c>
      <c r="M733" s="68">
        <f t="shared" si="23"/>
        <v>5.2277399999999989</v>
      </c>
      <c r="N733" s="64">
        <f>(Table8[[#This Row],[Adj Close]]-Table8[[#This Row],[Forecast 6 Period ]])</f>
        <v>2.276000000000078E-2</v>
      </c>
      <c r="O733" s="64">
        <f>Table8[[#This Row],[Erorr 2]]^2</f>
        <v>5.1801760000003551E-4</v>
      </c>
      <c r="P733" s="64">
        <f>ABS(Table8[[#This Row],[Erorr 2]])</f>
        <v>2.276000000000078E-2</v>
      </c>
      <c r="Q733" s="8">
        <f>Table8[[#This Row],[Abs Erorr 4]]/Table8[[#This Row],[Adj Close]]</f>
        <v>4.334825254737793E-3</v>
      </c>
    </row>
    <row r="734" spans="6:17" x14ac:dyDescent="0.3">
      <c r="F734" s="108">
        <v>44526</v>
      </c>
      <c r="G734" s="109">
        <v>5.0590999999999999</v>
      </c>
      <c r="H734" s="64">
        <f t="shared" si="22"/>
        <v>5.2177100000000003</v>
      </c>
      <c r="I734" s="64">
        <f>(Table8[[#This Row],[Adj Close]]-Table8[[#This Row],[Forecast 3 Period]])</f>
        <v>-0.15861000000000036</v>
      </c>
      <c r="J734" s="64">
        <f>Table8[[#This Row],[Erorr ]]^2</f>
        <v>2.5157132100000115E-2</v>
      </c>
      <c r="K734" s="64">
        <f>ABS(Table8[[#This Row],[Erorr ]])</f>
        <v>0.15861000000000036</v>
      </c>
      <c r="L734" s="8">
        <f>Table8[[#This Row],[Abs Erorr ]]/Table8[[#This Row],[Adj Close]]</f>
        <v>3.1351426142989934E-2</v>
      </c>
      <c r="M734" s="68">
        <f t="shared" si="23"/>
        <v>5.2368500000000004</v>
      </c>
      <c r="N734" s="64">
        <f>(Table8[[#This Row],[Adj Close]]-Table8[[#This Row],[Forecast 6 Period ]])</f>
        <v>-0.17775000000000052</v>
      </c>
      <c r="O734" s="64">
        <f>Table8[[#This Row],[Erorr 2]]^2</f>
        <v>3.1595062500000187E-2</v>
      </c>
      <c r="P734" s="64">
        <f>ABS(Table8[[#This Row],[Erorr 2]])</f>
        <v>0.17775000000000052</v>
      </c>
      <c r="Q734" s="8">
        <f>Table8[[#This Row],[Abs Erorr 4]]/Table8[[#This Row],[Adj Close]]</f>
        <v>3.5134707754343762E-2</v>
      </c>
    </row>
    <row r="735" spans="6:17" x14ac:dyDescent="0.3">
      <c r="F735" s="108">
        <v>44529</v>
      </c>
      <c r="G735" s="109">
        <v>5.1228999999999996</v>
      </c>
      <c r="H735" s="64">
        <f t="shared" si="22"/>
        <v>5.1630199999999995</v>
      </c>
      <c r="I735" s="64">
        <f>(Table8[[#This Row],[Adj Close]]-Table8[[#This Row],[Forecast 3 Period]])</f>
        <v>-4.0119999999999933E-2</v>
      </c>
      <c r="J735" s="64">
        <f>Table8[[#This Row],[Erorr ]]^2</f>
        <v>1.6096143999999946E-3</v>
      </c>
      <c r="K735" s="64">
        <f>ABS(Table8[[#This Row],[Erorr ]])</f>
        <v>4.0119999999999933E-2</v>
      </c>
      <c r="L735" s="8">
        <f>Table8[[#This Row],[Abs Erorr ]]/Table8[[#This Row],[Adj Close]]</f>
        <v>7.8315016884967382E-3</v>
      </c>
      <c r="M735" s="68">
        <f t="shared" si="23"/>
        <v>5.2012999999999998</v>
      </c>
      <c r="N735" s="64">
        <f>(Table8[[#This Row],[Adj Close]]-Table8[[#This Row],[Forecast 6 Period ]])</f>
        <v>-7.8400000000000247E-2</v>
      </c>
      <c r="O735" s="64">
        <f>Table8[[#This Row],[Erorr 2]]^2</f>
        <v>6.1465600000000387E-3</v>
      </c>
      <c r="P735" s="64">
        <f>ABS(Table8[[#This Row],[Erorr 2]])</f>
        <v>7.8400000000000247E-2</v>
      </c>
      <c r="Q735" s="8">
        <f>Table8[[#This Row],[Abs Erorr 4]]/Table8[[#This Row],[Adj Close]]</f>
        <v>1.5303831814011645E-2</v>
      </c>
    </row>
    <row r="736" spans="6:17" x14ac:dyDescent="0.3">
      <c r="F736" s="108">
        <v>44530</v>
      </c>
      <c r="G736" s="109">
        <v>5.1047000000000002</v>
      </c>
      <c r="H736" s="64">
        <f t="shared" si="22"/>
        <v>5.1420399999999997</v>
      </c>
      <c r="I736" s="64">
        <f>(Table8[[#This Row],[Adj Close]]-Table8[[#This Row],[Forecast 3 Period]])</f>
        <v>-3.7339999999999485E-2</v>
      </c>
      <c r="J736" s="64">
        <f>Table8[[#This Row],[Erorr ]]^2</f>
        <v>1.3942755999999615E-3</v>
      </c>
      <c r="K736" s="64">
        <f>ABS(Table8[[#This Row],[Erorr ]])</f>
        <v>3.7339999999999485E-2</v>
      </c>
      <c r="L736" s="8">
        <f>Table8[[#This Row],[Abs Erorr ]]/Table8[[#This Row],[Adj Close]]</f>
        <v>7.3148275119006958E-3</v>
      </c>
      <c r="M736" s="68">
        <f t="shared" si="23"/>
        <v>5.1766899999999998</v>
      </c>
      <c r="N736" s="64">
        <f>(Table8[[#This Row],[Adj Close]]-Table8[[#This Row],[Forecast 6 Period ]])</f>
        <v>-7.1989999999999554E-2</v>
      </c>
      <c r="O736" s="64">
        <f>Table8[[#This Row],[Erorr 2]]^2</f>
        <v>5.1825600999999355E-3</v>
      </c>
      <c r="P736" s="64">
        <f>ABS(Table8[[#This Row],[Erorr 2]])</f>
        <v>7.1989999999999554E-2</v>
      </c>
      <c r="Q736" s="8">
        <f>Table8[[#This Row],[Abs Erorr 4]]/Table8[[#This Row],[Adj Close]]</f>
        <v>1.4102689678139666E-2</v>
      </c>
    </row>
    <row r="737" spans="6:17" x14ac:dyDescent="0.3">
      <c r="F737" s="108">
        <v>44531</v>
      </c>
      <c r="G737" s="109">
        <v>5.0682</v>
      </c>
      <c r="H737" s="64">
        <f t="shared" si="22"/>
        <v>5.0964800000000006</v>
      </c>
      <c r="I737" s="64">
        <f>(Table8[[#This Row],[Adj Close]]-Table8[[#This Row],[Forecast 3 Period]])</f>
        <v>-2.8280000000000527E-2</v>
      </c>
      <c r="J737" s="64">
        <f>Table8[[#This Row],[Erorr ]]^2</f>
        <v>7.9975840000002976E-4</v>
      </c>
      <c r="K737" s="64">
        <f>ABS(Table8[[#This Row],[Erorr ]])</f>
        <v>2.8280000000000527E-2</v>
      </c>
      <c r="L737" s="8">
        <f>Table8[[#This Row],[Abs Erorr ]]/Table8[[#This Row],[Adj Close]]</f>
        <v>5.5798902963577852E-3</v>
      </c>
      <c r="M737" s="68">
        <f t="shared" si="23"/>
        <v>5.1466100000000008</v>
      </c>
      <c r="N737" s="64">
        <f>(Table8[[#This Row],[Adj Close]]-Table8[[#This Row],[Forecast 6 Period ]])</f>
        <v>-7.8410000000000757E-2</v>
      </c>
      <c r="O737" s="64">
        <f>Table8[[#This Row],[Erorr 2]]^2</f>
        <v>6.1481281000001185E-3</v>
      </c>
      <c r="P737" s="64">
        <f>ABS(Table8[[#This Row],[Erorr 2]])</f>
        <v>7.8410000000000757E-2</v>
      </c>
      <c r="Q737" s="8">
        <f>Table8[[#This Row],[Abs Erorr 4]]/Table8[[#This Row],[Adj Close]]</f>
        <v>1.5470975888875884E-2</v>
      </c>
    </row>
    <row r="738" spans="6:17" x14ac:dyDescent="0.3">
      <c r="F738" s="108">
        <v>44532</v>
      </c>
      <c r="G738" s="109">
        <v>5.2323000000000004</v>
      </c>
      <c r="H738" s="64">
        <f t="shared" si="22"/>
        <v>5.0955599999999999</v>
      </c>
      <c r="I738" s="64">
        <f>(Table8[[#This Row],[Adj Close]]-Table8[[#This Row],[Forecast 3 Period]])</f>
        <v>0.13674000000000053</v>
      </c>
      <c r="J738" s="64">
        <f>Table8[[#This Row],[Erorr ]]^2</f>
        <v>1.8697827600000144E-2</v>
      </c>
      <c r="K738" s="64">
        <f>ABS(Table8[[#This Row],[Erorr ]])</f>
        <v>0.13674000000000053</v>
      </c>
      <c r="L738" s="8">
        <f>Table8[[#This Row],[Abs Erorr ]]/Table8[[#This Row],[Adj Close]]</f>
        <v>2.6133822601915126E-2</v>
      </c>
      <c r="M738" s="68">
        <f t="shared" si="23"/>
        <v>5.1174400000000011</v>
      </c>
      <c r="N738" s="64">
        <f>(Table8[[#This Row],[Adj Close]]-Table8[[#This Row],[Forecast 6 Period ]])</f>
        <v>0.1148599999999993</v>
      </c>
      <c r="O738" s="64">
        <f>Table8[[#This Row],[Erorr 2]]^2</f>
        <v>1.3192819599999838E-2</v>
      </c>
      <c r="P738" s="64">
        <f>ABS(Table8[[#This Row],[Erorr 2]])</f>
        <v>0.1148599999999993</v>
      </c>
      <c r="Q738" s="8">
        <f>Table8[[#This Row],[Abs Erorr 4]]/Table8[[#This Row],[Adj Close]]</f>
        <v>2.1952105192744927E-2</v>
      </c>
    </row>
    <row r="739" spans="6:17" x14ac:dyDescent="0.3">
      <c r="F739" s="108">
        <v>44533</v>
      </c>
      <c r="G739" s="109">
        <v>5.1593999999999998</v>
      </c>
      <c r="H739" s="64">
        <f t="shared" si="22"/>
        <v>5.1447900000000004</v>
      </c>
      <c r="I739" s="64">
        <f>(Table8[[#This Row],[Adj Close]]-Table8[[#This Row],[Forecast 3 Period]])</f>
        <v>1.4609999999999346E-2</v>
      </c>
      <c r="J739" s="64">
        <f>Table8[[#This Row],[Erorr ]]^2</f>
        <v>2.1345209999998089E-4</v>
      </c>
      <c r="K739" s="64">
        <f>ABS(Table8[[#This Row],[Erorr ]])</f>
        <v>1.4609999999999346E-2</v>
      </c>
      <c r="L739" s="8">
        <f>Table8[[#This Row],[Abs Erorr ]]/Table8[[#This Row],[Adj Close]]</f>
        <v>2.8317246191416341E-3</v>
      </c>
      <c r="M739" s="68">
        <f t="shared" si="23"/>
        <v>5.1365800000000013</v>
      </c>
      <c r="N739" s="64">
        <f>(Table8[[#This Row],[Adj Close]]-Table8[[#This Row],[Forecast 6 Period ]])</f>
        <v>2.2819999999998508E-2</v>
      </c>
      <c r="O739" s="64">
        <f>Table8[[#This Row],[Erorr 2]]^2</f>
        <v>5.2075239999993192E-4</v>
      </c>
      <c r="P739" s="64">
        <f>ABS(Table8[[#This Row],[Erorr 2]])</f>
        <v>2.2819999999998508E-2</v>
      </c>
      <c r="Q739" s="8">
        <f>Table8[[#This Row],[Abs Erorr 4]]/Table8[[#This Row],[Adj Close]]</f>
        <v>4.4229949218898531E-3</v>
      </c>
    </row>
    <row r="740" spans="6:17" x14ac:dyDescent="0.3">
      <c r="F740" s="108">
        <v>44536</v>
      </c>
      <c r="G740" s="109">
        <v>5.1867000000000001</v>
      </c>
      <c r="H740" s="64">
        <f t="shared" si="22"/>
        <v>5.1539099999999998</v>
      </c>
      <c r="I740" s="64">
        <f>(Table8[[#This Row],[Adj Close]]-Table8[[#This Row],[Forecast 3 Period]])</f>
        <v>3.2790000000000319E-2</v>
      </c>
      <c r="J740" s="64">
        <f>Table8[[#This Row],[Erorr ]]^2</f>
        <v>1.0751841000000209E-3</v>
      </c>
      <c r="K740" s="64">
        <f>ABS(Table8[[#This Row],[Erorr ]])</f>
        <v>3.2790000000000319E-2</v>
      </c>
      <c r="L740" s="8">
        <f>Table8[[#This Row],[Abs Erorr ]]/Table8[[#This Row],[Adj Close]]</f>
        <v>6.3219388050205945E-3</v>
      </c>
      <c r="M740" s="68">
        <f t="shared" si="23"/>
        <v>5.1311200000000001</v>
      </c>
      <c r="N740" s="64">
        <f>(Table8[[#This Row],[Adj Close]]-Table8[[#This Row],[Forecast 6 Period ]])</f>
        <v>5.5579999999999963E-2</v>
      </c>
      <c r="O740" s="64">
        <f>Table8[[#This Row],[Erorr 2]]^2</f>
        <v>3.0891363999999959E-3</v>
      </c>
      <c r="P740" s="64">
        <f>ABS(Table8[[#This Row],[Erorr 2]])</f>
        <v>5.5579999999999963E-2</v>
      </c>
      <c r="Q740" s="8">
        <f>Table8[[#This Row],[Abs Erorr 4]]/Table8[[#This Row],[Adj Close]]</f>
        <v>1.0715869435286398E-2</v>
      </c>
    </row>
    <row r="741" spans="6:17" x14ac:dyDescent="0.3">
      <c r="F741" s="108">
        <v>44537</v>
      </c>
      <c r="G741" s="109">
        <v>5.3781999999999996</v>
      </c>
      <c r="H741" s="64">
        <f t="shared" si="22"/>
        <v>5.1921900000000001</v>
      </c>
      <c r="I741" s="64">
        <f>(Table8[[#This Row],[Adj Close]]-Table8[[#This Row],[Forecast 3 Period]])</f>
        <v>0.18600999999999956</v>
      </c>
      <c r="J741" s="64">
        <f>Table8[[#This Row],[Erorr ]]^2</f>
        <v>3.4599720099999835E-2</v>
      </c>
      <c r="K741" s="64">
        <f>ABS(Table8[[#This Row],[Erorr ]])</f>
        <v>0.18600999999999956</v>
      </c>
      <c r="L741" s="8">
        <f>Table8[[#This Row],[Abs Erorr ]]/Table8[[#This Row],[Adj Close]]</f>
        <v>3.45859209400914E-2</v>
      </c>
      <c r="M741" s="68">
        <f t="shared" si="23"/>
        <v>5.1520799999999998</v>
      </c>
      <c r="N741" s="64">
        <f>(Table8[[#This Row],[Adj Close]]-Table8[[#This Row],[Forecast 6 Period ]])</f>
        <v>0.22611999999999988</v>
      </c>
      <c r="O741" s="64">
        <f>Table8[[#This Row],[Erorr 2]]^2</f>
        <v>5.1130254399999943E-2</v>
      </c>
      <c r="P741" s="64">
        <f>ABS(Table8[[#This Row],[Erorr 2]])</f>
        <v>0.22611999999999988</v>
      </c>
      <c r="Q741" s="8">
        <f>Table8[[#This Row],[Abs Erorr 4]]/Table8[[#This Row],[Adj Close]]</f>
        <v>4.2043806478003772E-2</v>
      </c>
    </row>
    <row r="742" spans="6:17" x14ac:dyDescent="0.3">
      <c r="F742" s="108">
        <v>44538</v>
      </c>
      <c r="G742" s="109">
        <v>5.3417000000000003</v>
      </c>
      <c r="H742" s="64">
        <f t="shared" si="22"/>
        <v>5.2551099999999993</v>
      </c>
      <c r="I742" s="64">
        <f>(Table8[[#This Row],[Adj Close]]-Table8[[#This Row],[Forecast 3 Period]])</f>
        <v>8.6590000000001055E-2</v>
      </c>
      <c r="J742" s="64">
        <f>Table8[[#This Row],[Erorr ]]^2</f>
        <v>7.4978281000001824E-3</v>
      </c>
      <c r="K742" s="64">
        <f>ABS(Table8[[#This Row],[Erorr ]])</f>
        <v>8.6590000000001055E-2</v>
      </c>
      <c r="L742" s="8">
        <f>Table8[[#This Row],[Abs Erorr ]]/Table8[[#This Row],[Adj Close]]</f>
        <v>1.6210195256192047E-2</v>
      </c>
      <c r="M742" s="68">
        <f t="shared" si="23"/>
        <v>5.2086100000000011</v>
      </c>
      <c r="N742" s="64">
        <f>(Table8[[#This Row],[Adj Close]]-Table8[[#This Row],[Forecast 6 Period ]])</f>
        <v>0.13308999999999926</v>
      </c>
      <c r="O742" s="64">
        <f>Table8[[#This Row],[Erorr 2]]^2</f>
        <v>1.7712948099999803E-2</v>
      </c>
      <c r="P742" s="64">
        <f>ABS(Table8[[#This Row],[Erorr 2]])</f>
        <v>0.13308999999999926</v>
      </c>
      <c r="Q742" s="8">
        <f>Table8[[#This Row],[Abs Erorr 4]]/Table8[[#This Row],[Adj Close]]</f>
        <v>2.4915289140161233E-2</v>
      </c>
    </row>
    <row r="743" spans="6:17" x14ac:dyDescent="0.3">
      <c r="F743" s="108">
        <v>44539</v>
      </c>
      <c r="G743" s="109">
        <v>5.4602000000000004</v>
      </c>
      <c r="H743" s="64">
        <f t="shared" si="22"/>
        <v>5.3061499999999997</v>
      </c>
      <c r="I743" s="64">
        <f>(Table8[[#This Row],[Adj Close]]-Table8[[#This Row],[Forecast 3 Period]])</f>
        <v>0.15405000000000069</v>
      </c>
      <c r="J743" s="64">
        <f>Table8[[#This Row],[Erorr ]]^2</f>
        <v>2.373140250000021E-2</v>
      </c>
      <c r="K743" s="64">
        <f>ABS(Table8[[#This Row],[Erorr ]])</f>
        <v>0.15405000000000069</v>
      </c>
      <c r="L743" s="8">
        <f>Table8[[#This Row],[Abs Erorr ]]/Table8[[#This Row],[Adj Close]]</f>
        <v>2.8213252261822034E-2</v>
      </c>
      <c r="M743" s="68">
        <f t="shared" si="23"/>
        <v>5.2432500000000006</v>
      </c>
      <c r="N743" s="64">
        <f>(Table8[[#This Row],[Adj Close]]-Table8[[#This Row],[Forecast 6 Period ]])</f>
        <v>0.21694999999999975</v>
      </c>
      <c r="O743" s="64">
        <f>Table8[[#This Row],[Erorr 2]]^2</f>
        <v>4.7067302499999894E-2</v>
      </c>
      <c r="P743" s="64">
        <f>ABS(Table8[[#This Row],[Erorr 2]])</f>
        <v>0.21694999999999975</v>
      </c>
      <c r="Q743" s="8">
        <f>Table8[[#This Row],[Abs Erorr 4]]/Table8[[#This Row],[Adj Close]]</f>
        <v>3.9732976814036071E-2</v>
      </c>
    </row>
    <row r="744" spans="6:17" x14ac:dyDescent="0.3">
      <c r="F744" s="108">
        <v>44540</v>
      </c>
      <c r="G744" s="109">
        <v>5.4874999999999998</v>
      </c>
      <c r="H744" s="64">
        <f t="shared" si="22"/>
        <v>5.4000500000000002</v>
      </c>
      <c r="I744" s="64">
        <f>(Table8[[#This Row],[Adj Close]]-Table8[[#This Row],[Forecast 3 Period]])</f>
        <v>8.7449999999999584E-2</v>
      </c>
      <c r="J744" s="64">
        <f>Table8[[#This Row],[Erorr ]]^2</f>
        <v>7.6475024999999273E-3</v>
      </c>
      <c r="K744" s="64">
        <f>ABS(Table8[[#This Row],[Erorr ]])</f>
        <v>8.7449999999999584E-2</v>
      </c>
      <c r="L744" s="8">
        <f>Table8[[#This Row],[Abs Erorr ]]/Table8[[#This Row],[Adj Close]]</f>
        <v>1.5936218678815416E-2</v>
      </c>
      <c r="M744" s="68">
        <f t="shared" si="23"/>
        <v>5.3125299999999998</v>
      </c>
      <c r="N744" s="64">
        <f>(Table8[[#This Row],[Adj Close]]-Table8[[#This Row],[Forecast 6 Period ]])</f>
        <v>0.17497000000000007</v>
      </c>
      <c r="O744" s="64">
        <f>Table8[[#This Row],[Erorr 2]]^2</f>
        <v>3.0614500900000025E-2</v>
      </c>
      <c r="P744" s="64">
        <f>ABS(Table8[[#This Row],[Erorr 2]])</f>
        <v>0.17497000000000007</v>
      </c>
      <c r="Q744" s="8">
        <f>Table8[[#This Row],[Abs Erorr 4]]/Table8[[#This Row],[Adj Close]]</f>
        <v>3.1885193621867897E-2</v>
      </c>
    </row>
    <row r="745" spans="6:17" x14ac:dyDescent="0.3">
      <c r="F745" s="108">
        <v>44543</v>
      </c>
      <c r="G745" s="109">
        <v>5.4511000000000003</v>
      </c>
      <c r="H745" s="64">
        <f t="shared" si="22"/>
        <v>5.4355700000000002</v>
      </c>
      <c r="I745" s="64">
        <f>(Table8[[#This Row],[Adj Close]]-Table8[[#This Row],[Forecast 3 Period]])</f>
        <v>1.5530000000000044E-2</v>
      </c>
      <c r="J745" s="64">
        <f>Table8[[#This Row],[Erorr ]]^2</f>
        <v>2.4118090000000136E-4</v>
      </c>
      <c r="K745" s="64">
        <f>ABS(Table8[[#This Row],[Erorr ]])</f>
        <v>1.5530000000000044E-2</v>
      </c>
      <c r="L745" s="8">
        <f>Table8[[#This Row],[Abs Erorr ]]/Table8[[#This Row],[Adj Close]]</f>
        <v>2.8489662636899055E-3</v>
      </c>
      <c r="M745" s="68">
        <f t="shared" si="23"/>
        <v>5.3681299999999998</v>
      </c>
      <c r="N745" s="64">
        <f>(Table8[[#This Row],[Adj Close]]-Table8[[#This Row],[Forecast 6 Period ]])</f>
        <v>8.2970000000000432E-2</v>
      </c>
      <c r="O745" s="64">
        <f>Table8[[#This Row],[Erorr 2]]^2</f>
        <v>6.8840209000000721E-3</v>
      </c>
      <c r="P745" s="64">
        <f>ABS(Table8[[#This Row],[Erorr 2]])</f>
        <v>8.2970000000000432E-2</v>
      </c>
      <c r="Q745" s="8">
        <f>Table8[[#This Row],[Abs Erorr 4]]/Table8[[#This Row],[Adj Close]]</f>
        <v>1.522078112674514E-2</v>
      </c>
    </row>
    <row r="746" spans="6:17" x14ac:dyDescent="0.3">
      <c r="F746" s="108">
        <v>44544</v>
      </c>
      <c r="G746" s="109">
        <v>5.4328000000000003</v>
      </c>
      <c r="H746" s="64">
        <f t="shared" si="22"/>
        <v>5.4647500000000004</v>
      </c>
      <c r="I746" s="64">
        <f>(Table8[[#This Row],[Adj Close]]-Table8[[#This Row],[Forecast 3 Period]])</f>
        <v>-3.1950000000000145E-2</v>
      </c>
      <c r="J746" s="64">
        <f>Table8[[#This Row],[Erorr ]]^2</f>
        <v>1.0208025000000092E-3</v>
      </c>
      <c r="K746" s="64">
        <f>ABS(Table8[[#This Row],[Erorr ]])</f>
        <v>3.1950000000000145E-2</v>
      </c>
      <c r="L746" s="8">
        <f>Table8[[#This Row],[Abs Erorr ]]/Table8[[#This Row],[Adj Close]]</f>
        <v>5.8809453688705906E-3</v>
      </c>
      <c r="M746" s="68">
        <f t="shared" si="23"/>
        <v>5.4045900000000007</v>
      </c>
      <c r="N746" s="64">
        <f>(Table8[[#This Row],[Adj Close]]-Table8[[#This Row],[Forecast 6 Period ]])</f>
        <v>2.8209999999999624E-2</v>
      </c>
      <c r="O746" s="64">
        <f>Table8[[#This Row],[Erorr 2]]^2</f>
        <v>7.9580409999997878E-4</v>
      </c>
      <c r="P746" s="64">
        <f>ABS(Table8[[#This Row],[Erorr 2]])</f>
        <v>2.8209999999999624E-2</v>
      </c>
      <c r="Q746" s="8">
        <f>Table8[[#This Row],[Abs Erorr 4]]/Table8[[#This Row],[Adj Close]]</f>
        <v>5.1925342364894022E-3</v>
      </c>
    </row>
    <row r="747" spans="6:17" x14ac:dyDescent="0.3">
      <c r="F747" s="108">
        <v>44545</v>
      </c>
      <c r="G747" s="109">
        <v>5.5877999999999997</v>
      </c>
      <c r="H747" s="64">
        <f t="shared" si="22"/>
        <v>5.4547000000000008</v>
      </c>
      <c r="I747" s="64">
        <f>(Table8[[#This Row],[Adj Close]]-Table8[[#This Row],[Forecast 3 Period]])</f>
        <v>0.13309999999999889</v>
      </c>
      <c r="J747" s="64">
        <f>Table8[[#This Row],[Erorr ]]^2</f>
        <v>1.7715609999999705E-2</v>
      </c>
      <c r="K747" s="64">
        <f>ABS(Table8[[#This Row],[Erorr ]])</f>
        <v>0.13309999999999889</v>
      </c>
      <c r="L747" s="8">
        <f>Table8[[#This Row],[Abs Erorr ]]/Table8[[#This Row],[Adj Close]]</f>
        <v>2.3819750170013046E-2</v>
      </c>
      <c r="M747" s="68">
        <f t="shared" si="23"/>
        <v>5.4383099999999995</v>
      </c>
      <c r="N747" s="64">
        <f>(Table8[[#This Row],[Adj Close]]-Table8[[#This Row],[Forecast 6 Period ]])</f>
        <v>0.14949000000000012</v>
      </c>
      <c r="O747" s="64">
        <f>Table8[[#This Row],[Erorr 2]]^2</f>
        <v>2.2347260100000037E-2</v>
      </c>
      <c r="P747" s="64">
        <f>ABS(Table8[[#This Row],[Erorr 2]])</f>
        <v>0.14949000000000012</v>
      </c>
      <c r="Q747" s="8">
        <f>Table8[[#This Row],[Abs Erorr 4]]/Table8[[#This Row],[Adj Close]]</f>
        <v>2.6752926017395064E-2</v>
      </c>
    </row>
    <row r="748" spans="6:17" x14ac:dyDescent="0.3">
      <c r="F748" s="108">
        <v>44546</v>
      </c>
      <c r="G748" s="109">
        <v>5.524</v>
      </c>
      <c r="H748" s="64">
        <f t="shared" si="22"/>
        <v>5.5002899999999997</v>
      </c>
      <c r="I748" s="64">
        <f>(Table8[[#This Row],[Adj Close]]-Table8[[#This Row],[Forecast 3 Period]])</f>
        <v>2.3710000000000342E-2</v>
      </c>
      <c r="J748" s="64">
        <f>Table8[[#This Row],[Erorr ]]^2</f>
        <v>5.6216410000001617E-4</v>
      </c>
      <c r="K748" s="64">
        <f>ABS(Table8[[#This Row],[Erorr ]])</f>
        <v>2.3710000000000342E-2</v>
      </c>
      <c r="L748" s="8">
        <f>Table8[[#This Row],[Abs Erorr ]]/Table8[[#This Row],[Adj Close]]</f>
        <v>4.2921795800145443E-3</v>
      </c>
      <c r="M748" s="68">
        <f t="shared" si="23"/>
        <v>5.4720300000000002</v>
      </c>
      <c r="N748" s="64">
        <f>(Table8[[#This Row],[Adj Close]]-Table8[[#This Row],[Forecast 6 Period ]])</f>
        <v>5.196999999999985E-2</v>
      </c>
      <c r="O748" s="64">
        <f>Table8[[#This Row],[Erorr 2]]^2</f>
        <v>2.7008808999999844E-3</v>
      </c>
      <c r="P748" s="64">
        <f>ABS(Table8[[#This Row],[Erorr 2]])</f>
        <v>5.196999999999985E-2</v>
      </c>
      <c r="Q748" s="8">
        <f>Table8[[#This Row],[Abs Erorr 4]]/Table8[[#This Row],[Adj Close]]</f>
        <v>9.4080376538739768E-3</v>
      </c>
    </row>
    <row r="749" spans="6:17" x14ac:dyDescent="0.3">
      <c r="F749" s="108">
        <v>44547</v>
      </c>
      <c r="G749" s="109">
        <v>5.4783999999999997</v>
      </c>
      <c r="H749" s="64">
        <f t="shared" si="22"/>
        <v>5.5157799999999995</v>
      </c>
      <c r="I749" s="64">
        <f>(Table8[[#This Row],[Adj Close]]-Table8[[#This Row],[Forecast 3 Period]])</f>
        <v>-3.7379999999999747E-2</v>
      </c>
      <c r="J749" s="64">
        <f>Table8[[#This Row],[Erorr ]]^2</f>
        <v>1.3972643999999811E-3</v>
      </c>
      <c r="K749" s="64">
        <f>ABS(Table8[[#This Row],[Erorr ]])</f>
        <v>3.7379999999999747E-2</v>
      </c>
      <c r="L749" s="8">
        <f>Table8[[#This Row],[Abs Erorr ]]/Table8[[#This Row],[Adj Close]]</f>
        <v>6.8231600467289263E-3</v>
      </c>
      <c r="M749" s="68">
        <f t="shared" si="23"/>
        <v>5.4939100000000014</v>
      </c>
      <c r="N749" s="64">
        <f>(Table8[[#This Row],[Adj Close]]-Table8[[#This Row],[Forecast 6 Period ]])</f>
        <v>-1.5510000000001689E-2</v>
      </c>
      <c r="O749" s="64">
        <f>Table8[[#This Row],[Erorr 2]]^2</f>
        <v>2.4056010000005239E-4</v>
      </c>
      <c r="P749" s="64">
        <f>ABS(Table8[[#This Row],[Erorr 2]])</f>
        <v>1.5510000000001689E-2</v>
      </c>
      <c r="Q749" s="8">
        <f>Table8[[#This Row],[Abs Erorr 4]]/Table8[[#This Row],[Adj Close]]</f>
        <v>2.8311185747666636E-3</v>
      </c>
    </row>
    <row r="750" spans="6:17" x14ac:dyDescent="0.3">
      <c r="F750" s="108">
        <v>44550</v>
      </c>
      <c r="G750" s="109">
        <v>5.3872999999999998</v>
      </c>
      <c r="H750" s="64">
        <f t="shared" si="22"/>
        <v>5.5248999999999997</v>
      </c>
      <c r="I750" s="64">
        <f>(Table8[[#This Row],[Adj Close]]-Table8[[#This Row],[Forecast 3 Period]])</f>
        <v>-0.13759999999999994</v>
      </c>
      <c r="J750" s="64">
        <f>Table8[[#This Row],[Erorr ]]^2</f>
        <v>1.8933759999999984E-2</v>
      </c>
      <c r="K750" s="64">
        <f>ABS(Table8[[#This Row],[Erorr ]])</f>
        <v>0.13759999999999994</v>
      </c>
      <c r="L750" s="8">
        <f>Table8[[#This Row],[Abs Erorr ]]/Table8[[#This Row],[Adj Close]]</f>
        <v>2.5541551426503061E-2</v>
      </c>
      <c r="M750" s="68">
        <f t="shared" si="23"/>
        <v>5.4984600000000006</v>
      </c>
      <c r="N750" s="64">
        <f>(Table8[[#This Row],[Adj Close]]-Table8[[#This Row],[Forecast 6 Period ]])</f>
        <v>-0.11116000000000081</v>
      </c>
      <c r="O750" s="64">
        <f>Table8[[#This Row],[Erorr 2]]^2</f>
        <v>1.2356545600000182E-2</v>
      </c>
      <c r="P750" s="64">
        <f>ABS(Table8[[#This Row],[Erorr 2]])</f>
        <v>0.11116000000000081</v>
      </c>
      <c r="Q750" s="8">
        <f>Table8[[#This Row],[Abs Erorr 4]]/Table8[[#This Row],[Adj Close]]</f>
        <v>2.0633712620422257E-2</v>
      </c>
    </row>
    <row r="751" spans="6:17" x14ac:dyDescent="0.3">
      <c r="F751" s="108">
        <v>44551</v>
      </c>
      <c r="G751" s="109">
        <v>5.4420000000000002</v>
      </c>
      <c r="H751" s="64">
        <f t="shared" si="22"/>
        <v>5.4556400000000007</v>
      </c>
      <c r="I751" s="64">
        <f>(Table8[[#This Row],[Adj Close]]-Table8[[#This Row],[Forecast 3 Period]])</f>
        <v>-1.3640000000000541E-2</v>
      </c>
      <c r="J751" s="64">
        <f>Table8[[#This Row],[Erorr ]]^2</f>
        <v>1.8604960000001474E-4</v>
      </c>
      <c r="K751" s="64">
        <f>ABS(Table8[[#This Row],[Erorr ]])</f>
        <v>1.3640000000000541E-2</v>
      </c>
      <c r="L751" s="8">
        <f>Table8[[#This Row],[Abs Erorr ]]/Table8[[#This Row],[Adj Close]]</f>
        <v>2.5064314590225174E-3</v>
      </c>
      <c r="M751" s="68">
        <f t="shared" si="23"/>
        <v>5.4838900000000006</v>
      </c>
      <c r="N751" s="64">
        <f>(Table8[[#This Row],[Adj Close]]-Table8[[#This Row],[Forecast 6 Period ]])</f>
        <v>-4.1890000000000427E-2</v>
      </c>
      <c r="O751" s="64">
        <f>Table8[[#This Row],[Erorr 2]]^2</f>
        <v>1.7547721000000357E-3</v>
      </c>
      <c r="P751" s="64">
        <f>ABS(Table8[[#This Row],[Erorr 2]])</f>
        <v>4.1890000000000427E-2</v>
      </c>
      <c r="Q751" s="8">
        <f>Table8[[#This Row],[Abs Erorr 4]]/Table8[[#This Row],[Adj Close]]</f>
        <v>7.697537669974352E-3</v>
      </c>
    </row>
    <row r="752" spans="6:17" x14ac:dyDescent="0.3">
      <c r="F752" s="108">
        <v>44552</v>
      </c>
      <c r="G752" s="109">
        <v>5.5968999999999998</v>
      </c>
      <c r="H752" s="64">
        <f t="shared" si="22"/>
        <v>5.4365099999999993</v>
      </c>
      <c r="I752" s="64">
        <f>(Table8[[#This Row],[Adj Close]]-Table8[[#This Row],[Forecast 3 Period]])</f>
        <v>0.16039000000000048</v>
      </c>
      <c r="J752" s="64">
        <f>Table8[[#This Row],[Erorr ]]^2</f>
        <v>2.5724952100000153E-2</v>
      </c>
      <c r="K752" s="64">
        <f>ABS(Table8[[#This Row],[Erorr ]])</f>
        <v>0.16039000000000048</v>
      </c>
      <c r="L752" s="8">
        <f>Table8[[#This Row],[Abs Erorr ]]/Table8[[#This Row],[Adj Close]]</f>
        <v>2.8656935089067248E-2</v>
      </c>
      <c r="M752" s="68">
        <f t="shared" si="23"/>
        <v>5.4683999999999999</v>
      </c>
      <c r="N752" s="64">
        <f>(Table8[[#This Row],[Adj Close]]-Table8[[#This Row],[Forecast 6 Period ]])</f>
        <v>0.12849999999999984</v>
      </c>
      <c r="O752" s="64">
        <f>Table8[[#This Row],[Erorr 2]]^2</f>
        <v>1.6512249999999958E-2</v>
      </c>
      <c r="P752" s="64">
        <f>ABS(Table8[[#This Row],[Erorr 2]])</f>
        <v>0.12849999999999984</v>
      </c>
      <c r="Q752" s="8">
        <f>Table8[[#This Row],[Abs Erorr 4]]/Table8[[#This Row],[Adj Close]]</f>
        <v>2.2959138094302174E-2</v>
      </c>
    </row>
    <row r="753" spans="6:17" x14ac:dyDescent="0.3">
      <c r="F753" s="108">
        <v>44553</v>
      </c>
      <c r="G753" s="109">
        <v>5.6425000000000001</v>
      </c>
      <c r="H753" s="64">
        <f t="shared" si="22"/>
        <v>5.4875499999999997</v>
      </c>
      <c r="I753" s="64">
        <f>(Table8[[#This Row],[Adj Close]]-Table8[[#This Row],[Forecast 3 Period]])</f>
        <v>0.15495000000000037</v>
      </c>
      <c r="J753" s="64">
        <f>Table8[[#This Row],[Erorr ]]^2</f>
        <v>2.4009502500000113E-2</v>
      </c>
      <c r="K753" s="64">
        <f>ABS(Table8[[#This Row],[Erorr ]])</f>
        <v>0.15495000000000037</v>
      </c>
      <c r="L753" s="8">
        <f>Table8[[#This Row],[Abs Erorr ]]/Table8[[#This Row],[Adj Close]]</f>
        <v>2.746123172352687E-2</v>
      </c>
      <c r="M753" s="68">
        <f t="shared" si="23"/>
        <v>5.4920999999999998</v>
      </c>
      <c r="N753" s="64">
        <f>(Table8[[#This Row],[Adj Close]]-Table8[[#This Row],[Forecast 6 Period ]])</f>
        <v>0.15040000000000031</v>
      </c>
      <c r="O753" s="64">
        <f>Table8[[#This Row],[Erorr 2]]^2</f>
        <v>2.2620160000000094E-2</v>
      </c>
      <c r="P753" s="64">
        <f>ABS(Table8[[#This Row],[Erorr 2]])</f>
        <v>0.15040000000000031</v>
      </c>
      <c r="Q753" s="8">
        <f>Table8[[#This Row],[Abs Erorr 4]]/Table8[[#This Row],[Adj Close]]</f>
        <v>2.6654851572884414E-2</v>
      </c>
    </row>
    <row r="754" spans="6:17" x14ac:dyDescent="0.3">
      <c r="F754" s="108">
        <v>44557</v>
      </c>
      <c r="G754" s="109">
        <v>5.7792000000000003</v>
      </c>
      <c r="H754" s="64">
        <f t="shared" si="22"/>
        <v>5.56867</v>
      </c>
      <c r="I754" s="64">
        <f>(Table8[[#This Row],[Adj Close]]-Table8[[#This Row],[Forecast 3 Period]])</f>
        <v>0.21053000000000033</v>
      </c>
      <c r="J754" s="64">
        <f>Table8[[#This Row],[Erorr ]]^2</f>
        <v>4.4322880900000139E-2</v>
      </c>
      <c r="K754" s="64">
        <f>ABS(Table8[[#This Row],[Erorr ]])</f>
        <v>0.21053000000000033</v>
      </c>
      <c r="L754" s="8">
        <f>Table8[[#This Row],[Abs Erorr ]]/Table8[[#This Row],[Adj Close]]</f>
        <v>3.6428917497231504E-2</v>
      </c>
      <c r="M754" s="68">
        <f t="shared" si="23"/>
        <v>5.5139800000000001</v>
      </c>
      <c r="N754" s="64">
        <f>(Table8[[#This Row],[Adj Close]]-Table8[[#This Row],[Forecast 6 Period ]])</f>
        <v>0.26522000000000023</v>
      </c>
      <c r="O754" s="64">
        <f>Table8[[#This Row],[Erorr 2]]^2</f>
        <v>7.0341648400000123E-2</v>
      </c>
      <c r="P754" s="64">
        <f>ABS(Table8[[#This Row],[Erorr 2]])</f>
        <v>0.26522000000000023</v>
      </c>
      <c r="Q754" s="8">
        <f>Table8[[#This Row],[Abs Erorr 4]]/Table8[[#This Row],[Adj Close]]</f>
        <v>4.5892165005537139E-2</v>
      </c>
    </row>
    <row r="755" spans="6:17" x14ac:dyDescent="0.3">
      <c r="F755" s="108">
        <v>44558</v>
      </c>
      <c r="G755" s="109">
        <v>5.7427999999999999</v>
      </c>
      <c r="H755" s="64">
        <f t="shared" si="22"/>
        <v>5.6835000000000004</v>
      </c>
      <c r="I755" s="64">
        <f>(Table8[[#This Row],[Adj Close]]-Table8[[#This Row],[Forecast 3 Period]])</f>
        <v>5.9299999999999464E-2</v>
      </c>
      <c r="J755" s="64">
        <f>Table8[[#This Row],[Erorr ]]^2</f>
        <v>3.5164899999999364E-3</v>
      </c>
      <c r="K755" s="64">
        <f>ABS(Table8[[#This Row],[Erorr ]])</f>
        <v>5.9299999999999464E-2</v>
      </c>
      <c r="L755" s="8">
        <f>Table8[[#This Row],[Abs Erorr ]]/Table8[[#This Row],[Adj Close]]</f>
        <v>1.0325973392769984E-2</v>
      </c>
      <c r="M755" s="68">
        <f t="shared" si="23"/>
        <v>5.5786899999999999</v>
      </c>
      <c r="N755" s="64">
        <f>(Table8[[#This Row],[Adj Close]]-Table8[[#This Row],[Forecast 6 Period ]])</f>
        <v>0.16410999999999998</v>
      </c>
      <c r="O755" s="64">
        <f>Table8[[#This Row],[Erorr 2]]^2</f>
        <v>2.6932092099999992E-2</v>
      </c>
      <c r="P755" s="64">
        <f>ABS(Table8[[#This Row],[Erorr 2]])</f>
        <v>0.16410999999999998</v>
      </c>
      <c r="Q755" s="8">
        <f>Table8[[#This Row],[Abs Erorr 4]]/Table8[[#This Row],[Adj Close]]</f>
        <v>2.8576652504005012E-2</v>
      </c>
    </row>
    <row r="756" spans="6:17" x14ac:dyDescent="0.3">
      <c r="F756" s="108">
        <v>44559</v>
      </c>
      <c r="G756" s="109">
        <v>5.7336999999999998</v>
      </c>
      <c r="H756" s="64">
        <f t="shared" si="22"/>
        <v>5.72363</v>
      </c>
      <c r="I756" s="64">
        <f>(Table8[[#This Row],[Adj Close]]-Table8[[#This Row],[Forecast 3 Period]])</f>
        <v>1.0069999999999801E-2</v>
      </c>
      <c r="J756" s="64">
        <f>Table8[[#This Row],[Erorr ]]^2</f>
        <v>1.01404899999996E-4</v>
      </c>
      <c r="K756" s="64">
        <f>ABS(Table8[[#This Row],[Erorr ]])</f>
        <v>1.0069999999999801E-2</v>
      </c>
      <c r="L756" s="8">
        <f>Table8[[#This Row],[Abs Erorr ]]/Table8[[#This Row],[Adj Close]]</f>
        <v>1.7562830284109392E-3</v>
      </c>
      <c r="M756" s="68">
        <f t="shared" si="23"/>
        <v>5.6352099999999998</v>
      </c>
      <c r="N756" s="64">
        <f>(Table8[[#This Row],[Adj Close]]-Table8[[#This Row],[Forecast 6 Period ]])</f>
        <v>9.8489999999999966E-2</v>
      </c>
      <c r="O756" s="64">
        <f>Table8[[#This Row],[Erorr 2]]^2</f>
        <v>9.700280099999993E-3</v>
      </c>
      <c r="P756" s="64">
        <f>ABS(Table8[[#This Row],[Erorr 2]])</f>
        <v>9.8489999999999966E-2</v>
      </c>
      <c r="Q756" s="8">
        <f>Table8[[#This Row],[Abs Erorr 4]]/Table8[[#This Row],[Adj Close]]</f>
        <v>1.7177389818093025E-2</v>
      </c>
    </row>
    <row r="757" spans="6:17" x14ac:dyDescent="0.3">
      <c r="F757" s="108">
        <v>44560</v>
      </c>
      <c r="G757" s="109">
        <v>5.7062999999999997</v>
      </c>
      <c r="H757" s="64">
        <f t="shared" si="22"/>
        <v>5.7500800000000005</v>
      </c>
      <c r="I757" s="64">
        <f>(Table8[[#This Row],[Adj Close]]-Table8[[#This Row],[Forecast 3 Period]])</f>
        <v>-4.3780000000000818E-2</v>
      </c>
      <c r="J757" s="64">
        <f>Table8[[#This Row],[Erorr ]]^2</f>
        <v>1.9166884000000716E-3</v>
      </c>
      <c r="K757" s="64">
        <f>ABS(Table8[[#This Row],[Erorr ]])</f>
        <v>4.3780000000000818E-2</v>
      </c>
      <c r="L757" s="8">
        <f>Table8[[#This Row],[Abs Erorr ]]/Table8[[#This Row],[Adj Close]]</f>
        <v>7.6722219301475249E-3</v>
      </c>
      <c r="M757" s="68">
        <f t="shared" si="23"/>
        <v>5.6835300000000002</v>
      </c>
      <c r="N757" s="64">
        <f>(Table8[[#This Row],[Adj Close]]-Table8[[#This Row],[Forecast 6 Period ]])</f>
        <v>2.2769999999999513E-2</v>
      </c>
      <c r="O757" s="64">
        <f>Table8[[#This Row],[Erorr 2]]^2</f>
        <v>5.1847289999997783E-4</v>
      </c>
      <c r="P757" s="64">
        <f>ABS(Table8[[#This Row],[Erorr 2]])</f>
        <v>2.2769999999999513E-2</v>
      </c>
      <c r="Q757" s="8">
        <f>Table8[[#This Row],[Abs Erorr 4]]/Table8[[#This Row],[Adj Close]]</f>
        <v>3.990326481257472E-3</v>
      </c>
    </row>
    <row r="758" spans="6:17" x14ac:dyDescent="0.3">
      <c r="F758" s="108">
        <v>44561</v>
      </c>
      <c r="G758" s="109">
        <v>5.6698000000000004</v>
      </c>
      <c r="H758" s="64">
        <f t="shared" si="22"/>
        <v>5.7254699999999996</v>
      </c>
      <c r="I758" s="64">
        <f>(Table8[[#This Row],[Adj Close]]-Table8[[#This Row],[Forecast 3 Period]])</f>
        <v>-5.566999999999922E-2</v>
      </c>
      <c r="J758" s="64">
        <f>Table8[[#This Row],[Erorr ]]^2</f>
        <v>3.0991488999999131E-3</v>
      </c>
      <c r="K758" s="64">
        <f>ABS(Table8[[#This Row],[Erorr ]])</f>
        <v>5.566999999999922E-2</v>
      </c>
      <c r="L758" s="8">
        <f>Table8[[#This Row],[Abs Erorr ]]/Table8[[#This Row],[Adj Close]]</f>
        <v>9.8186884898936854E-3</v>
      </c>
      <c r="M758" s="68">
        <f t="shared" si="23"/>
        <v>5.7163400000000006</v>
      </c>
      <c r="N758" s="64">
        <f>(Table8[[#This Row],[Adj Close]]-Table8[[#This Row],[Forecast 6 Period ]])</f>
        <v>-4.6540000000000248E-2</v>
      </c>
      <c r="O758" s="64">
        <f>Table8[[#This Row],[Erorr 2]]^2</f>
        <v>2.1659716000000232E-3</v>
      </c>
      <c r="P758" s="64">
        <f>ABS(Table8[[#This Row],[Erorr 2]])</f>
        <v>4.6540000000000248E-2</v>
      </c>
      <c r="Q758" s="8">
        <f>Table8[[#This Row],[Abs Erorr 4]]/Table8[[#This Row],[Adj Close]]</f>
        <v>8.2084024127835626E-3</v>
      </c>
    </row>
    <row r="759" spans="6:17" x14ac:dyDescent="0.3">
      <c r="F759" s="108">
        <v>44564</v>
      </c>
      <c r="G759" s="109">
        <v>5.7336999999999998</v>
      </c>
      <c r="H759" s="64">
        <f t="shared" si="22"/>
        <v>5.6999199999999997</v>
      </c>
      <c r="I759" s="64">
        <f>(Table8[[#This Row],[Adj Close]]-Table8[[#This Row],[Forecast 3 Period]])</f>
        <v>3.3780000000000143E-2</v>
      </c>
      <c r="J759" s="64">
        <f>Table8[[#This Row],[Erorr ]]^2</f>
        <v>1.1410884000000096E-3</v>
      </c>
      <c r="K759" s="64">
        <f>ABS(Table8[[#This Row],[Erorr ]])</f>
        <v>3.3780000000000143E-2</v>
      </c>
      <c r="L759" s="8">
        <f>Table8[[#This Row],[Abs Erorr ]]/Table8[[#This Row],[Adj Close]]</f>
        <v>5.8914836841830135E-3</v>
      </c>
      <c r="M759" s="68">
        <f t="shared" si="23"/>
        <v>5.7126900000000003</v>
      </c>
      <c r="N759" s="64">
        <f>(Table8[[#This Row],[Adj Close]]-Table8[[#This Row],[Forecast 6 Period ]])</f>
        <v>2.1009999999999529E-2</v>
      </c>
      <c r="O759" s="64">
        <f>Table8[[#This Row],[Erorr 2]]^2</f>
        <v>4.4142009999998023E-4</v>
      </c>
      <c r="P759" s="64">
        <f>ABS(Table8[[#This Row],[Erorr 2]])</f>
        <v>2.1009999999999529E-2</v>
      </c>
      <c r="Q759" s="8">
        <f>Table8[[#This Row],[Abs Erorr 4]]/Table8[[#This Row],[Adj Close]]</f>
        <v>3.6643005389189404E-3</v>
      </c>
    </row>
    <row r="760" spans="6:17" x14ac:dyDescent="0.3">
      <c r="F760" s="108">
        <v>44565</v>
      </c>
      <c r="G760" s="109">
        <v>5.6971999999999996</v>
      </c>
      <c r="H760" s="64">
        <f t="shared" si="22"/>
        <v>5.7063100000000002</v>
      </c>
      <c r="I760" s="64">
        <f>(Table8[[#This Row],[Adj Close]]-Table8[[#This Row],[Forecast 3 Period]])</f>
        <v>-9.1100000000006176E-3</v>
      </c>
      <c r="J760" s="64">
        <f>Table8[[#This Row],[Erorr ]]^2</f>
        <v>8.299210000001125E-5</v>
      </c>
      <c r="K760" s="64">
        <f>ABS(Table8[[#This Row],[Erorr ]])</f>
        <v>9.1100000000006176E-3</v>
      </c>
      <c r="L760" s="8">
        <f>Table8[[#This Row],[Abs Erorr ]]/Table8[[#This Row],[Adj Close]]</f>
        <v>1.5990311029980724E-3</v>
      </c>
      <c r="M760" s="68">
        <f t="shared" si="23"/>
        <v>5.7209000000000003</v>
      </c>
      <c r="N760" s="64">
        <f>(Table8[[#This Row],[Adj Close]]-Table8[[#This Row],[Forecast 6 Period ]])</f>
        <v>-2.370000000000072E-2</v>
      </c>
      <c r="O760" s="64">
        <f>Table8[[#This Row],[Erorr 2]]^2</f>
        <v>5.6169000000003415E-4</v>
      </c>
      <c r="P760" s="64">
        <f>ABS(Table8[[#This Row],[Erorr 2]])</f>
        <v>2.370000000000072E-2</v>
      </c>
      <c r="Q760" s="8">
        <f>Table8[[#This Row],[Abs Erorr 4]]/Table8[[#This Row],[Adj Close]]</f>
        <v>4.1599382152637653E-3</v>
      </c>
    </row>
    <row r="761" spans="6:17" x14ac:dyDescent="0.3">
      <c r="F761" s="108">
        <v>44566</v>
      </c>
      <c r="G761" s="109">
        <v>5.5968999999999998</v>
      </c>
      <c r="H761" s="64">
        <f t="shared" si="22"/>
        <v>5.6999300000000002</v>
      </c>
      <c r="I761" s="64">
        <f>(Table8[[#This Row],[Adj Close]]-Table8[[#This Row],[Forecast 3 Period]])</f>
        <v>-0.1030300000000004</v>
      </c>
      <c r="J761" s="64">
        <f>Table8[[#This Row],[Erorr ]]^2</f>
        <v>1.0615180900000082E-2</v>
      </c>
      <c r="K761" s="64">
        <f>ABS(Table8[[#This Row],[Erorr ]])</f>
        <v>0.1030300000000004</v>
      </c>
      <c r="L761" s="8">
        <f>Table8[[#This Row],[Abs Erorr ]]/Table8[[#This Row],[Adj Close]]</f>
        <v>1.8408404652575604E-2</v>
      </c>
      <c r="M761" s="68">
        <f t="shared" si="23"/>
        <v>5.7090499999999995</v>
      </c>
      <c r="N761" s="64">
        <f>(Table8[[#This Row],[Adj Close]]-Table8[[#This Row],[Forecast 6 Period ]])</f>
        <v>-0.11214999999999975</v>
      </c>
      <c r="O761" s="64">
        <f>Table8[[#This Row],[Erorr 2]]^2</f>
        <v>1.2577622499999944E-2</v>
      </c>
      <c r="P761" s="64">
        <f>ABS(Table8[[#This Row],[Erorr 2]])</f>
        <v>0.11214999999999975</v>
      </c>
      <c r="Q761" s="8">
        <f>Table8[[#This Row],[Abs Erorr 4]]/Table8[[#This Row],[Adj Close]]</f>
        <v>2.0037878111097172E-2</v>
      </c>
    </row>
    <row r="762" spans="6:17" x14ac:dyDescent="0.3">
      <c r="F762" s="108">
        <v>44567</v>
      </c>
      <c r="G762" s="109">
        <v>5.5787000000000004</v>
      </c>
      <c r="H762" s="64">
        <f t="shared" si="22"/>
        <v>5.6680299999999999</v>
      </c>
      <c r="I762" s="64">
        <f>(Table8[[#This Row],[Adj Close]]-Table8[[#This Row],[Forecast 3 Period]])</f>
        <v>-8.9329999999999465E-2</v>
      </c>
      <c r="J762" s="64">
        <f>Table8[[#This Row],[Erorr ]]^2</f>
        <v>7.9798488999999039E-3</v>
      </c>
      <c r="K762" s="64">
        <f>ABS(Table8[[#This Row],[Erorr ]])</f>
        <v>8.9329999999999465E-2</v>
      </c>
      <c r="L762" s="8">
        <f>Table8[[#This Row],[Abs Erorr ]]/Table8[[#This Row],[Adj Close]]</f>
        <v>1.60126911287575E-2</v>
      </c>
      <c r="M762" s="68">
        <f t="shared" si="23"/>
        <v>5.6835200000000006</v>
      </c>
      <c r="N762" s="64">
        <f>(Table8[[#This Row],[Adj Close]]-Table8[[#This Row],[Forecast 6 Period ]])</f>
        <v>-0.10482000000000014</v>
      </c>
      <c r="O762" s="64">
        <f>Table8[[#This Row],[Erorr 2]]^2</f>
        <v>1.0987232400000029E-2</v>
      </c>
      <c r="P762" s="64">
        <f>ABS(Table8[[#This Row],[Erorr 2]])</f>
        <v>0.10482000000000014</v>
      </c>
      <c r="Q762" s="8">
        <f>Table8[[#This Row],[Abs Erorr 4]]/Table8[[#This Row],[Adj Close]]</f>
        <v>1.8789323677559311E-2</v>
      </c>
    </row>
    <row r="763" spans="6:17" x14ac:dyDescent="0.3">
      <c r="F763" s="108">
        <v>44568</v>
      </c>
      <c r="G763" s="109">
        <v>5.5605000000000002</v>
      </c>
      <c r="H763" s="64">
        <f t="shared" si="22"/>
        <v>5.6197099999999995</v>
      </c>
      <c r="I763" s="64">
        <f>(Table8[[#This Row],[Adj Close]]-Table8[[#This Row],[Forecast 3 Period]])</f>
        <v>-5.9209999999999319E-2</v>
      </c>
      <c r="J763" s="64">
        <f>Table8[[#This Row],[Erorr ]]^2</f>
        <v>3.5058240999999192E-3</v>
      </c>
      <c r="K763" s="64">
        <f>ABS(Table8[[#This Row],[Erorr ]])</f>
        <v>5.9209999999999319E-2</v>
      </c>
      <c r="L763" s="8">
        <f>Table8[[#This Row],[Abs Erorr ]]/Table8[[#This Row],[Adj Close]]</f>
        <v>1.064832299253652E-2</v>
      </c>
      <c r="M763" s="68">
        <f t="shared" si="23"/>
        <v>5.6589100000000006</v>
      </c>
      <c r="N763" s="64">
        <f>(Table8[[#This Row],[Adj Close]]-Table8[[#This Row],[Forecast 6 Period ]])</f>
        <v>-9.8410000000000331E-2</v>
      </c>
      <c r="O763" s="64">
        <f>Table8[[#This Row],[Erorr 2]]^2</f>
        <v>9.6845281000000651E-3</v>
      </c>
      <c r="P763" s="64">
        <f>ABS(Table8[[#This Row],[Erorr 2]])</f>
        <v>9.8410000000000331E-2</v>
      </c>
      <c r="Q763" s="8">
        <f>Table8[[#This Row],[Abs Erorr 4]]/Table8[[#This Row],[Adj Close]]</f>
        <v>1.7698048736624464E-2</v>
      </c>
    </row>
    <row r="764" spans="6:17" x14ac:dyDescent="0.3">
      <c r="F764" s="108">
        <v>44571</v>
      </c>
      <c r="G764" s="109">
        <v>5.6242999999999999</v>
      </c>
      <c r="H764" s="64">
        <f t="shared" si="22"/>
        <v>5.5768800000000001</v>
      </c>
      <c r="I764" s="64">
        <f>(Table8[[#This Row],[Adj Close]]-Table8[[#This Row],[Forecast 3 Period]])</f>
        <v>4.7419999999999796E-2</v>
      </c>
      <c r="J764" s="64">
        <f>Table8[[#This Row],[Erorr ]]^2</f>
        <v>2.2486563999999805E-3</v>
      </c>
      <c r="K764" s="64">
        <f>ABS(Table8[[#This Row],[Erorr ]])</f>
        <v>4.7419999999999796E-2</v>
      </c>
      <c r="L764" s="8">
        <f>Table8[[#This Row],[Abs Erorr ]]/Table8[[#This Row],[Adj Close]]</f>
        <v>8.4312714471133816E-3</v>
      </c>
      <c r="M764" s="68">
        <f t="shared" si="23"/>
        <v>5.6270100000000003</v>
      </c>
      <c r="N764" s="64">
        <f>(Table8[[#This Row],[Adj Close]]-Table8[[#This Row],[Forecast 6 Period ]])</f>
        <v>-2.7100000000004343E-3</v>
      </c>
      <c r="O764" s="64">
        <f>Table8[[#This Row],[Erorr 2]]^2</f>
        <v>7.3441000000023536E-6</v>
      </c>
      <c r="P764" s="64">
        <f>ABS(Table8[[#This Row],[Erorr 2]])</f>
        <v>2.7100000000004343E-3</v>
      </c>
      <c r="Q764" s="8">
        <f>Table8[[#This Row],[Abs Erorr 4]]/Table8[[#This Row],[Adj Close]]</f>
        <v>4.8183773980769773E-4</v>
      </c>
    </row>
    <row r="765" spans="6:17" x14ac:dyDescent="0.3">
      <c r="F765" s="108">
        <v>44572</v>
      </c>
      <c r="G765" s="109">
        <v>5.6881000000000004</v>
      </c>
      <c r="H765" s="64">
        <f t="shared" si="22"/>
        <v>5.5914799999999998</v>
      </c>
      <c r="I765" s="64">
        <f>(Table8[[#This Row],[Adj Close]]-Table8[[#This Row],[Forecast 3 Period]])</f>
        <v>9.6620000000000594E-2</v>
      </c>
      <c r="J765" s="64">
        <f>Table8[[#This Row],[Erorr ]]^2</f>
        <v>9.3354244000001148E-3</v>
      </c>
      <c r="K765" s="64">
        <f>ABS(Table8[[#This Row],[Erorr ]])</f>
        <v>9.6620000000000594E-2</v>
      </c>
      <c r="L765" s="8">
        <f>Table8[[#This Row],[Abs Erorr ]]/Table8[[#This Row],[Adj Close]]</f>
        <v>1.6986339902603786E-2</v>
      </c>
      <c r="M765" s="68">
        <f t="shared" si="23"/>
        <v>5.61517</v>
      </c>
      <c r="N765" s="64">
        <f>(Table8[[#This Row],[Adj Close]]-Table8[[#This Row],[Forecast 6 Period ]])</f>
        <v>7.2930000000000383E-2</v>
      </c>
      <c r="O765" s="64">
        <f>Table8[[#This Row],[Erorr 2]]^2</f>
        <v>5.3187849000000563E-3</v>
      </c>
      <c r="P765" s="64">
        <f>ABS(Table8[[#This Row],[Erorr 2]])</f>
        <v>7.2930000000000383E-2</v>
      </c>
      <c r="Q765" s="8">
        <f>Table8[[#This Row],[Abs Erorr 4]]/Table8[[#This Row],[Adj Close]]</f>
        <v>1.2821504544575583E-2</v>
      </c>
    </row>
    <row r="766" spans="6:17" x14ac:dyDescent="0.3">
      <c r="F766" s="108">
        <v>44573</v>
      </c>
      <c r="G766" s="109">
        <v>5.5513000000000003</v>
      </c>
      <c r="H766" s="64">
        <f t="shared" si="22"/>
        <v>5.6306799999999999</v>
      </c>
      <c r="I766" s="64">
        <f>(Table8[[#This Row],[Adj Close]]-Table8[[#This Row],[Forecast 3 Period]])</f>
        <v>-7.9379999999999562E-2</v>
      </c>
      <c r="J766" s="64">
        <f>Table8[[#This Row],[Erorr ]]^2</f>
        <v>6.3011843999999304E-3</v>
      </c>
      <c r="K766" s="64">
        <f>ABS(Table8[[#This Row],[Erorr ]])</f>
        <v>7.9379999999999562E-2</v>
      </c>
      <c r="L766" s="8">
        <f>Table8[[#This Row],[Abs Erorr ]]/Table8[[#This Row],[Adj Close]]</f>
        <v>1.4299353304631267E-2</v>
      </c>
      <c r="M766" s="68">
        <f t="shared" si="23"/>
        <v>5.6197300000000006</v>
      </c>
      <c r="N766" s="64">
        <f>(Table8[[#This Row],[Adj Close]]-Table8[[#This Row],[Forecast 6 Period ]])</f>
        <v>-6.8430000000000213E-2</v>
      </c>
      <c r="O766" s="64">
        <f>Table8[[#This Row],[Erorr 2]]^2</f>
        <v>4.6826649000000289E-3</v>
      </c>
      <c r="P766" s="64">
        <f>ABS(Table8[[#This Row],[Erorr 2]])</f>
        <v>6.8430000000000213E-2</v>
      </c>
      <c r="Q766" s="8">
        <f>Table8[[#This Row],[Abs Erorr 4]]/Table8[[#This Row],[Adj Close]]</f>
        <v>1.2326842361248754E-2</v>
      </c>
    </row>
    <row r="767" spans="6:17" x14ac:dyDescent="0.3">
      <c r="F767" s="108">
        <v>44574</v>
      </c>
      <c r="G767" s="109">
        <v>5.3689999999999998</v>
      </c>
      <c r="H767" s="64">
        <f t="shared" si="22"/>
        <v>5.6142400000000006</v>
      </c>
      <c r="I767" s="64">
        <f>(Table8[[#This Row],[Adj Close]]-Table8[[#This Row],[Forecast 3 Period]])</f>
        <v>-0.24524000000000079</v>
      </c>
      <c r="J767" s="64">
        <f>Table8[[#This Row],[Erorr ]]^2</f>
        <v>6.0142657600000385E-2</v>
      </c>
      <c r="K767" s="64">
        <f>ABS(Table8[[#This Row],[Erorr ]])</f>
        <v>0.24524000000000079</v>
      </c>
      <c r="L767" s="8">
        <f>Table8[[#This Row],[Abs Erorr ]]/Table8[[#This Row],[Adj Close]]</f>
        <v>4.567703482957735E-2</v>
      </c>
      <c r="M767" s="68">
        <f t="shared" si="23"/>
        <v>5.6024000000000003</v>
      </c>
      <c r="N767" s="64">
        <f>(Table8[[#This Row],[Adj Close]]-Table8[[#This Row],[Forecast 6 Period ]])</f>
        <v>-0.2334000000000005</v>
      </c>
      <c r="O767" s="64">
        <f>Table8[[#This Row],[Erorr 2]]^2</f>
        <v>5.4475560000000228E-2</v>
      </c>
      <c r="P767" s="64">
        <f>ABS(Table8[[#This Row],[Erorr 2]])</f>
        <v>0.2334000000000005</v>
      </c>
      <c r="Q767" s="8">
        <f>Table8[[#This Row],[Abs Erorr 4]]/Table8[[#This Row],[Adj Close]]</f>
        <v>4.3471782454833394E-2</v>
      </c>
    </row>
    <row r="768" spans="6:17" x14ac:dyDescent="0.3">
      <c r="F768" s="108">
        <v>44575</v>
      </c>
      <c r="G768" s="109">
        <v>5.4055</v>
      </c>
      <c r="H768" s="64">
        <f t="shared" si="22"/>
        <v>5.5194200000000002</v>
      </c>
      <c r="I768" s="64">
        <f>(Table8[[#This Row],[Adj Close]]-Table8[[#This Row],[Forecast 3 Period]])</f>
        <v>-0.11392000000000024</v>
      </c>
      <c r="J768" s="64">
        <f>Table8[[#This Row],[Erorr ]]^2</f>
        <v>1.2977766400000056E-2</v>
      </c>
      <c r="K768" s="64">
        <f>ABS(Table8[[#This Row],[Erorr ]])</f>
        <v>0.11392000000000024</v>
      </c>
      <c r="L768" s="8">
        <f>Table8[[#This Row],[Abs Erorr ]]/Table8[[#This Row],[Adj Close]]</f>
        <v>2.1074831190454214E-2</v>
      </c>
      <c r="M768" s="68">
        <f t="shared" si="23"/>
        <v>5.5604600000000008</v>
      </c>
      <c r="N768" s="64">
        <f>(Table8[[#This Row],[Adj Close]]-Table8[[#This Row],[Forecast 6 Period ]])</f>
        <v>-0.15496000000000087</v>
      </c>
      <c r="O768" s="64">
        <f>Table8[[#This Row],[Erorr 2]]^2</f>
        <v>2.401260160000027E-2</v>
      </c>
      <c r="P768" s="64">
        <f>ABS(Table8[[#This Row],[Erorr 2]])</f>
        <v>0.15496000000000087</v>
      </c>
      <c r="Q768" s="8">
        <f>Table8[[#This Row],[Abs Erorr 4]]/Table8[[#This Row],[Adj Close]]</f>
        <v>2.8667098325779461E-2</v>
      </c>
    </row>
    <row r="769" spans="6:17" x14ac:dyDescent="0.3">
      <c r="F769" s="108">
        <v>44579</v>
      </c>
      <c r="G769" s="109">
        <v>5.2413999999999996</v>
      </c>
      <c r="H769" s="64">
        <f t="shared" si="22"/>
        <v>5.4382900000000003</v>
      </c>
      <c r="I769" s="64">
        <f>(Table8[[#This Row],[Adj Close]]-Table8[[#This Row],[Forecast 3 Period]])</f>
        <v>-0.19689000000000068</v>
      </c>
      <c r="J769" s="64">
        <f>Table8[[#This Row],[Erorr ]]^2</f>
        <v>3.8765672100000266E-2</v>
      </c>
      <c r="K769" s="64">
        <f>ABS(Table8[[#This Row],[Erorr ]])</f>
        <v>0.19689000000000068</v>
      </c>
      <c r="L769" s="8">
        <f>Table8[[#This Row],[Abs Erorr ]]/Table8[[#This Row],[Adj Close]]</f>
        <v>3.7564391193192791E-2</v>
      </c>
      <c r="M769" s="68">
        <f t="shared" si="23"/>
        <v>5.5212599999999998</v>
      </c>
      <c r="N769" s="64">
        <f>(Table8[[#This Row],[Adj Close]]-Table8[[#This Row],[Forecast 6 Period ]])</f>
        <v>-0.27986000000000022</v>
      </c>
      <c r="O769" s="64">
        <f>Table8[[#This Row],[Erorr 2]]^2</f>
        <v>7.8321619600000128E-2</v>
      </c>
      <c r="P769" s="64">
        <f>ABS(Table8[[#This Row],[Erorr 2]])</f>
        <v>0.27986000000000022</v>
      </c>
      <c r="Q769" s="8">
        <f>Table8[[#This Row],[Abs Erorr 4]]/Table8[[#This Row],[Adj Close]]</f>
        <v>5.3394131338955285E-2</v>
      </c>
    </row>
    <row r="770" spans="6:17" x14ac:dyDescent="0.3">
      <c r="F770" s="108">
        <v>44580</v>
      </c>
      <c r="G770" s="109">
        <v>5.2323000000000004</v>
      </c>
      <c r="H770" s="64">
        <f t="shared" si="22"/>
        <v>5.3289099999999996</v>
      </c>
      <c r="I770" s="64">
        <f>(Table8[[#This Row],[Adj Close]]-Table8[[#This Row],[Forecast 3 Period]])</f>
        <v>-9.6609999999999197E-2</v>
      </c>
      <c r="J770" s="64">
        <f>Table8[[#This Row],[Erorr ]]^2</f>
        <v>9.333492099999844E-3</v>
      </c>
      <c r="K770" s="64">
        <f>ABS(Table8[[#This Row],[Erorr ]])</f>
        <v>9.6609999999999197E-2</v>
      </c>
      <c r="L770" s="8">
        <f>Table8[[#This Row],[Abs Erorr ]]/Table8[[#This Row],[Adj Close]]</f>
        <v>1.8464155342774534E-2</v>
      </c>
      <c r="M770" s="68">
        <f t="shared" si="23"/>
        <v>5.44468</v>
      </c>
      <c r="N770" s="64">
        <f>(Table8[[#This Row],[Adj Close]]-Table8[[#This Row],[Forecast 6 Period ]])</f>
        <v>-0.21237999999999957</v>
      </c>
      <c r="O770" s="64">
        <f>Table8[[#This Row],[Erorr 2]]^2</f>
        <v>4.5105264399999817E-2</v>
      </c>
      <c r="P770" s="64">
        <f>ABS(Table8[[#This Row],[Erorr 2]])</f>
        <v>0.21237999999999957</v>
      </c>
      <c r="Q770" s="8">
        <f>Table8[[#This Row],[Abs Erorr 4]]/Table8[[#This Row],[Adj Close]]</f>
        <v>4.0590180226668875E-2</v>
      </c>
    </row>
    <row r="771" spans="6:17" x14ac:dyDescent="0.3">
      <c r="F771" s="108">
        <v>44581</v>
      </c>
      <c r="G771" s="109">
        <v>5.1319999999999997</v>
      </c>
      <c r="H771" s="64">
        <f t="shared" si="22"/>
        <v>5.2869900000000003</v>
      </c>
      <c r="I771" s="64">
        <f>(Table8[[#This Row],[Adj Close]]-Table8[[#This Row],[Forecast 3 Period]])</f>
        <v>-0.15499000000000063</v>
      </c>
      <c r="J771" s="64">
        <f>Table8[[#This Row],[Erorr ]]^2</f>
        <v>2.4021900100000194E-2</v>
      </c>
      <c r="K771" s="64">
        <f>ABS(Table8[[#This Row],[Erorr ]])</f>
        <v>0.15499000000000063</v>
      </c>
      <c r="L771" s="8">
        <f>Table8[[#This Row],[Abs Erorr ]]/Table8[[#This Row],[Adj Close]]</f>
        <v>3.0200701480904254E-2</v>
      </c>
      <c r="M771" s="68">
        <f t="shared" si="23"/>
        <v>5.3735800000000005</v>
      </c>
      <c r="N771" s="64">
        <f>(Table8[[#This Row],[Adj Close]]-Table8[[#This Row],[Forecast 6 Period ]])</f>
        <v>-0.24158000000000079</v>
      </c>
      <c r="O771" s="64">
        <f>Table8[[#This Row],[Erorr 2]]^2</f>
        <v>5.8360896400000382E-2</v>
      </c>
      <c r="P771" s="64">
        <f>ABS(Table8[[#This Row],[Erorr 2]])</f>
        <v>0.24158000000000079</v>
      </c>
      <c r="Q771" s="8">
        <f>Table8[[#This Row],[Abs Erorr 4]]/Table8[[#This Row],[Adj Close]]</f>
        <v>4.7073265783320502E-2</v>
      </c>
    </row>
    <row r="772" spans="6:17" x14ac:dyDescent="0.3">
      <c r="F772" s="108">
        <v>44582</v>
      </c>
      <c r="G772" s="109">
        <v>5.0225999999999997</v>
      </c>
      <c r="H772" s="64">
        <f t="shared" si="22"/>
        <v>5.1949100000000001</v>
      </c>
      <c r="I772" s="64">
        <f>(Table8[[#This Row],[Adj Close]]-Table8[[#This Row],[Forecast 3 Period]])</f>
        <v>-0.17231000000000041</v>
      </c>
      <c r="J772" s="64">
        <f>Table8[[#This Row],[Erorr ]]^2</f>
        <v>2.9690736100000139E-2</v>
      </c>
      <c r="K772" s="64">
        <f>ABS(Table8[[#This Row],[Erorr ]])</f>
        <v>0.17231000000000041</v>
      </c>
      <c r="L772" s="8">
        <f>Table8[[#This Row],[Abs Erorr ]]/Table8[[#This Row],[Adj Close]]</f>
        <v>3.4306932664357186E-2</v>
      </c>
      <c r="M772" s="68">
        <f t="shared" si="23"/>
        <v>5.2942700000000009</v>
      </c>
      <c r="N772" s="64">
        <f>(Table8[[#This Row],[Adj Close]]-Table8[[#This Row],[Forecast 6 Period ]])</f>
        <v>-0.27167000000000119</v>
      </c>
      <c r="O772" s="64">
        <f>Table8[[#This Row],[Erorr 2]]^2</f>
        <v>7.3804588900000648E-2</v>
      </c>
      <c r="P772" s="64">
        <f>ABS(Table8[[#This Row],[Erorr 2]])</f>
        <v>0.27167000000000119</v>
      </c>
      <c r="Q772" s="8">
        <f>Table8[[#This Row],[Abs Erorr 4]]/Table8[[#This Row],[Adj Close]]</f>
        <v>5.4089515390435473E-2</v>
      </c>
    </row>
    <row r="773" spans="6:17" x14ac:dyDescent="0.3">
      <c r="F773" s="108">
        <v>44585</v>
      </c>
      <c r="G773" s="109">
        <v>5.0044000000000004</v>
      </c>
      <c r="H773" s="64">
        <f t="shared" si="22"/>
        <v>5.1183300000000003</v>
      </c>
      <c r="I773" s="64">
        <f>(Table8[[#This Row],[Adj Close]]-Table8[[#This Row],[Forecast 3 Period]])</f>
        <v>-0.11392999999999986</v>
      </c>
      <c r="J773" s="64">
        <f>Table8[[#This Row],[Erorr ]]^2</f>
        <v>1.298004489999997E-2</v>
      </c>
      <c r="K773" s="64">
        <f>ABS(Table8[[#This Row],[Erorr ]])</f>
        <v>0.11392999999999986</v>
      </c>
      <c r="L773" s="8">
        <f>Table8[[#This Row],[Abs Erorr ]]/Table8[[#This Row],[Adj Close]]</f>
        <v>2.2765965949964002E-2</v>
      </c>
      <c r="M773" s="68">
        <f t="shared" si="23"/>
        <v>5.2031099999999997</v>
      </c>
      <c r="N773" s="64">
        <f>(Table8[[#This Row],[Adj Close]]-Table8[[#This Row],[Forecast 6 Period ]])</f>
        <v>-0.19870999999999928</v>
      </c>
      <c r="O773" s="64">
        <f>Table8[[#This Row],[Erorr 2]]^2</f>
        <v>3.9485664099999714E-2</v>
      </c>
      <c r="P773" s="64">
        <f>ABS(Table8[[#This Row],[Erorr 2]])</f>
        <v>0.19870999999999928</v>
      </c>
      <c r="Q773" s="8">
        <f>Table8[[#This Row],[Abs Erorr 4]]/Table8[[#This Row],[Adj Close]]</f>
        <v>3.9707057789145406E-2</v>
      </c>
    </row>
    <row r="774" spans="6:17" x14ac:dyDescent="0.3">
      <c r="F774" s="108">
        <v>44586</v>
      </c>
      <c r="G774" s="109">
        <v>5.0773000000000001</v>
      </c>
      <c r="H774" s="64">
        <f t="shared" ref="H774:H837" si="24">$A$10*G773+$A$11*G772+$A$12*G771</f>
        <v>5.0481400000000001</v>
      </c>
      <c r="I774" s="64">
        <f>(Table8[[#This Row],[Adj Close]]-Table8[[#This Row],[Forecast 3 Period]])</f>
        <v>2.9160000000000075E-2</v>
      </c>
      <c r="J774" s="64">
        <f>Table8[[#This Row],[Erorr ]]^2</f>
        <v>8.5030560000000431E-4</v>
      </c>
      <c r="K774" s="64">
        <f>ABS(Table8[[#This Row],[Erorr ]])</f>
        <v>2.9160000000000075E-2</v>
      </c>
      <c r="L774" s="8">
        <f>Table8[[#This Row],[Abs Erorr ]]/Table8[[#This Row],[Adj Close]]</f>
        <v>5.7432099738049898E-3</v>
      </c>
      <c r="M774" s="68">
        <f t="shared" si="23"/>
        <v>5.1429499999999999</v>
      </c>
      <c r="N774" s="64">
        <f>(Table8[[#This Row],[Adj Close]]-Table8[[#This Row],[Forecast 6 Period ]])</f>
        <v>-6.5649999999999764E-2</v>
      </c>
      <c r="O774" s="64">
        <f>Table8[[#This Row],[Erorr 2]]^2</f>
        <v>4.3099224999999693E-3</v>
      </c>
      <c r="P774" s="64">
        <f>ABS(Table8[[#This Row],[Erorr 2]])</f>
        <v>6.5649999999999764E-2</v>
      </c>
      <c r="Q774" s="8">
        <f>Table8[[#This Row],[Abs Erorr 4]]/Table8[[#This Row],[Adj Close]]</f>
        <v>1.2930100644043046E-2</v>
      </c>
    </row>
    <row r="775" spans="6:17" x14ac:dyDescent="0.3">
      <c r="F775" s="108">
        <v>44587</v>
      </c>
      <c r="G775" s="109">
        <v>5.0865</v>
      </c>
      <c r="H775" s="64">
        <f t="shared" si="24"/>
        <v>5.0390199999999998</v>
      </c>
      <c r="I775" s="64">
        <f>(Table8[[#This Row],[Adj Close]]-Table8[[#This Row],[Forecast 3 Period]])</f>
        <v>4.7480000000000189E-2</v>
      </c>
      <c r="J775" s="64">
        <f>Table8[[#This Row],[Erorr ]]^2</f>
        <v>2.2543504000000179E-3</v>
      </c>
      <c r="K775" s="64">
        <f>ABS(Table8[[#This Row],[Erorr ]])</f>
        <v>4.7480000000000189E-2</v>
      </c>
      <c r="L775" s="8">
        <f>Table8[[#This Row],[Abs Erorr ]]/Table8[[#This Row],[Adj Close]]</f>
        <v>9.3345129263737708E-3</v>
      </c>
      <c r="M775" s="68">
        <f t="shared" si="23"/>
        <v>5.0946300000000004</v>
      </c>
      <c r="N775" s="64">
        <f>(Table8[[#This Row],[Adj Close]]-Table8[[#This Row],[Forecast 6 Period ]])</f>
        <v>-8.1300000000004147E-3</v>
      </c>
      <c r="O775" s="64">
        <f>Table8[[#This Row],[Erorr 2]]^2</f>
        <v>6.6096900000006743E-5</v>
      </c>
      <c r="P775" s="64">
        <f>ABS(Table8[[#This Row],[Erorr 2]])</f>
        <v>8.1300000000004147E-3</v>
      </c>
      <c r="Q775" s="8">
        <f>Table8[[#This Row],[Abs Erorr 4]]/Table8[[#This Row],[Adj Close]]</f>
        <v>1.59834856974352E-3</v>
      </c>
    </row>
    <row r="776" spans="6:17" x14ac:dyDescent="0.3">
      <c r="F776" s="108">
        <v>44588</v>
      </c>
      <c r="G776" s="109">
        <v>5.0956000000000001</v>
      </c>
      <c r="H776" s="64">
        <f t="shared" si="24"/>
        <v>5.0591100000000004</v>
      </c>
      <c r="I776" s="64">
        <f>(Table8[[#This Row],[Adj Close]]-Table8[[#This Row],[Forecast 3 Period]])</f>
        <v>3.6489999999999689E-2</v>
      </c>
      <c r="J776" s="64">
        <f>Table8[[#This Row],[Erorr ]]^2</f>
        <v>1.3315200999999774E-3</v>
      </c>
      <c r="K776" s="64">
        <f>ABS(Table8[[#This Row],[Erorr ]])</f>
        <v>3.6489999999999689E-2</v>
      </c>
      <c r="L776" s="8">
        <f>Table8[[#This Row],[Abs Erorr ]]/Table8[[#This Row],[Adj Close]]</f>
        <v>7.1610801475782415E-3</v>
      </c>
      <c r="M776" s="68">
        <f t="shared" si="23"/>
        <v>5.0745900000000006</v>
      </c>
      <c r="N776" s="64">
        <f>(Table8[[#This Row],[Adj Close]]-Table8[[#This Row],[Forecast 6 Period ]])</f>
        <v>2.1009999999999529E-2</v>
      </c>
      <c r="O776" s="64">
        <f>Table8[[#This Row],[Erorr 2]]^2</f>
        <v>4.4142009999998023E-4</v>
      </c>
      <c r="P776" s="64">
        <f>ABS(Table8[[#This Row],[Erorr 2]])</f>
        <v>2.1009999999999529E-2</v>
      </c>
      <c r="Q776" s="8">
        <f>Table8[[#This Row],[Abs Erorr 4]]/Table8[[#This Row],[Adj Close]]</f>
        <v>4.1231650836014459E-3</v>
      </c>
    </row>
    <row r="777" spans="6:17" x14ac:dyDescent="0.3">
      <c r="F777" s="108">
        <v>44589</v>
      </c>
      <c r="G777" s="109">
        <v>5.2141000000000002</v>
      </c>
      <c r="H777" s="64">
        <f t="shared" si="24"/>
        <v>5.0873799999999996</v>
      </c>
      <c r="I777" s="64">
        <f>(Table8[[#This Row],[Adj Close]]-Table8[[#This Row],[Forecast 3 Period]])</f>
        <v>0.12672000000000061</v>
      </c>
      <c r="J777" s="64">
        <f>Table8[[#This Row],[Erorr ]]^2</f>
        <v>1.6057958400000155E-2</v>
      </c>
      <c r="K777" s="64">
        <f>ABS(Table8[[#This Row],[Erorr ]])</f>
        <v>0.12672000000000061</v>
      </c>
      <c r="L777" s="8">
        <f>Table8[[#This Row],[Abs Erorr ]]/Table8[[#This Row],[Adj Close]]</f>
        <v>2.4303331351527704E-2</v>
      </c>
      <c r="M777" s="68">
        <f t="shared" ref="M777:M840" si="25">$B$10*G776+$B$11*G775+$B$12*G774+$B$13*G773+$B$14*G772+$B$15*G771</f>
        <v>5.0682200000000002</v>
      </c>
      <c r="N777" s="64">
        <f>(Table8[[#This Row],[Adj Close]]-Table8[[#This Row],[Forecast 6 Period ]])</f>
        <v>0.14588000000000001</v>
      </c>
      <c r="O777" s="64">
        <f>Table8[[#This Row],[Erorr 2]]^2</f>
        <v>2.1280974400000003E-2</v>
      </c>
      <c r="P777" s="64">
        <f>ABS(Table8[[#This Row],[Erorr 2]])</f>
        <v>0.14588000000000001</v>
      </c>
      <c r="Q777" s="8">
        <f>Table8[[#This Row],[Abs Erorr 4]]/Table8[[#This Row],[Adj Close]]</f>
        <v>2.7977982777468786E-2</v>
      </c>
    </row>
    <row r="778" spans="6:17" x14ac:dyDescent="0.3">
      <c r="F778" s="108">
        <v>44592</v>
      </c>
      <c r="G778" s="109">
        <v>5.3781999999999996</v>
      </c>
      <c r="H778" s="64">
        <f t="shared" si="24"/>
        <v>5.1402700000000001</v>
      </c>
      <c r="I778" s="64">
        <f>(Table8[[#This Row],[Adj Close]]-Table8[[#This Row],[Forecast 3 Period]])</f>
        <v>0.23792999999999953</v>
      </c>
      <c r="J778" s="64">
        <f>Table8[[#This Row],[Erorr ]]^2</f>
        <v>5.6610684899999777E-2</v>
      </c>
      <c r="K778" s="64">
        <f>ABS(Table8[[#This Row],[Erorr ]])</f>
        <v>0.23792999999999953</v>
      </c>
      <c r="L778" s="8">
        <f>Table8[[#This Row],[Abs Erorr ]]/Table8[[#This Row],[Adj Close]]</f>
        <v>4.4239708452642065E-2</v>
      </c>
      <c r="M778" s="68">
        <f t="shared" si="25"/>
        <v>5.0973999999999995</v>
      </c>
      <c r="N778" s="64">
        <f>(Table8[[#This Row],[Adj Close]]-Table8[[#This Row],[Forecast 6 Period ]])</f>
        <v>0.28080000000000016</v>
      </c>
      <c r="O778" s="64">
        <f>Table8[[#This Row],[Erorr 2]]^2</f>
        <v>7.8848640000000095E-2</v>
      </c>
      <c r="P778" s="64">
        <f>ABS(Table8[[#This Row],[Erorr 2]])</f>
        <v>0.28080000000000016</v>
      </c>
      <c r="Q778" s="8">
        <f>Table8[[#This Row],[Abs Erorr 4]]/Table8[[#This Row],[Adj Close]]</f>
        <v>5.2210776839834924E-2</v>
      </c>
    </row>
    <row r="779" spans="6:17" x14ac:dyDescent="0.3">
      <c r="F779" s="108">
        <v>44593</v>
      </c>
      <c r="G779" s="109">
        <v>5.4146000000000001</v>
      </c>
      <c r="H779" s="64">
        <f t="shared" si="24"/>
        <v>5.2441899999999997</v>
      </c>
      <c r="I779" s="64">
        <f>(Table8[[#This Row],[Adj Close]]-Table8[[#This Row],[Forecast 3 Period]])</f>
        <v>0.17041000000000039</v>
      </c>
      <c r="J779" s="64">
        <f>Table8[[#This Row],[Erorr ]]^2</f>
        <v>2.9039568100000135E-2</v>
      </c>
      <c r="K779" s="64">
        <f>ABS(Table8[[#This Row],[Erorr ]])</f>
        <v>0.17041000000000039</v>
      </c>
      <c r="L779" s="8">
        <f>Table8[[#This Row],[Abs Erorr ]]/Table8[[#This Row],[Adj Close]]</f>
        <v>3.1472315591179474E-2</v>
      </c>
      <c r="M779" s="68">
        <f t="shared" si="25"/>
        <v>5.163050000000001</v>
      </c>
      <c r="N779" s="64">
        <f>(Table8[[#This Row],[Adj Close]]-Table8[[#This Row],[Forecast 6 Period ]])</f>
        <v>0.25154999999999905</v>
      </c>
      <c r="O779" s="64">
        <f>Table8[[#This Row],[Erorr 2]]^2</f>
        <v>6.3277402499999524E-2</v>
      </c>
      <c r="P779" s="64">
        <f>ABS(Table8[[#This Row],[Erorr 2]])</f>
        <v>0.25154999999999905</v>
      </c>
      <c r="Q779" s="8">
        <f>Table8[[#This Row],[Abs Erorr 4]]/Table8[[#This Row],[Adj Close]]</f>
        <v>4.6457725409078977E-2</v>
      </c>
    </row>
    <row r="780" spans="6:17" x14ac:dyDescent="0.3">
      <c r="F780" s="108">
        <v>44594</v>
      </c>
      <c r="G780" s="109">
        <v>5.4420000000000002</v>
      </c>
      <c r="H780" s="64">
        <f t="shared" si="24"/>
        <v>5.3435300000000003</v>
      </c>
      <c r="I780" s="64">
        <f>(Table8[[#This Row],[Adj Close]]-Table8[[#This Row],[Forecast 3 Period]])</f>
        <v>9.8469999999999835E-2</v>
      </c>
      <c r="J780" s="64">
        <f>Table8[[#This Row],[Erorr ]]^2</f>
        <v>9.6963408999999681E-3</v>
      </c>
      <c r="K780" s="64">
        <f>ABS(Table8[[#This Row],[Erorr ]])</f>
        <v>9.8469999999999835E-2</v>
      </c>
      <c r="L780" s="8">
        <f>Table8[[#This Row],[Abs Erorr ]]/Table8[[#This Row],[Adj Close]]</f>
        <v>1.8094450569643483E-2</v>
      </c>
      <c r="M780" s="68">
        <f t="shared" si="25"/>
        <v>5.2368800000000011</v>
      </c>
      <c r="N780" s="64">
        <f>(Table8[[#This Row],[Adj Close]]-Table8[[#This Row],[Forecast 6 Period ]])</f>
        <v>0.20511999999999908</v>
      </c>
      <c r="O780" s="64">
        <f>Table8[[#This Row],[Erorr 2]]^2</f>
        <v>4.2074214399999622E-2</v>
      </c>
      <c r="P780" s="64">
        <f>ABS(Table8[[#This Row],[Erorr 2]])</f>
        <v>0.20511999999999908</v>
      </c>
      <c r="Q780" s="8">
        <f>Table8[[#This Row],[Abs Erorr 4]]/Table8[[#This Row],[Adj Close]]</f>
        <v>3.7692024990812034E-2</v>
      </c>
    </row>
    <row r="781" spans="6:17" x14ac:dyDescent="0.3">
      <c r="F781" s="108">
        <v>44595</v>
      </c>
      <c r="G781" s="109">
        <v>5.2141000000000002</v>
      </c>
      <c r="H781" s="64">
        <f t="shared" si="24"/>
        <v>5.4146400000000003</v>
      </c>
      <c r="I781" s="64">
        <f>(Table8[[#This Row],[Adj Close]]-Table8[[#This Row],[Forecast 3 Period]])</f>
        <v>-0.20054000000000016</v>
      </c>
      <c r="J781" s="64">
        <f>Table8[[#This Row],[Erorr ]]^2</f>
        <v>4.0216291600000065E-2</v>
      </c>
      <c r="K781" s="64">
        <f>ABS(Table8[[#This Row],[Erorr ]])</f>
        <v>0.20054000000000016</v>
      </c>
      <c r="L781" s="8">
        <f>Table8[[#This Row],[Abs Erorr ]]/Table8[[#This Row],[Adj Close]]</f>
        <v>3.8461095874647619E-2</v>
      </c>
      <c r="M781" s="68">
        <f t="shared" si="25"/>
        <v>5.3079900000000011</v>
      </c>
      <c r="N781" s="64">
        <f>(Table8[[#This Row],[Adj Close]]-Table8[[#This Row],[Forecast 6 Period ]])</f>
        <v>-9.3890000000000917E-2</v>
      </c>
      <c r="O781" s="64">
        <f>Table8[[#This Row],[Erorr 2]]^2</f>
        <v>8.8153321000001717E-3</v>
      </c>
      <c r="P781" s="64">
        <f>ABS(Table8[[#This Row],[Erorr 2]])</f>
        <v>9.3890000000000917E-2</v>
      </c>
      <c r="Q781" s="8">
        <f>Table8[[#This Row],[Abs Erorr 4]]/Table8[[#This Row],[Adj Close]]</f>
        <v>1.8006942713028311E-2</v>
      </c>
    </row>
    <row r="782" spans="6:17" x14ac:dyDescent="0.3">
      <c r="F782" s="108">
        <v>44596</v>
      </c>
      <c r="G782" s="109">
        <v>5.2050000000000001</v>
      </c>
      <c r="H782" s="64">
        <f t="shared" si="24"/>
        <v>5.3426200000000001</v>
      </c>
      <c r="I782" s="64">
        <f>(Table8[[#This Row],[Adj Close]]-Table8[[#This Row],[Forecast 3 Period]])</f>
        <v>-0.13762000000000008</v>
      </c>
      <c r="J782" s="64">
        <f>Table8[[#This Row],[Erorr ]]^2</f>
        <v>1.893926440000002E-2</v>
      </c>
      <c r="K782" s="64">
        <f>ABS(Table8[[#This Row],[Erorr ]])</f>
        <v>0.13762000000000008</v>
      </c>
      <c r="L782" s="8">
        <f>Table8[[#This Row],[Abs Erorr ]]/Table8[[#This Row],[Adj Close]]</f>
        <v>2.6439961575408275E-2</v>
      </c>
      <c r="M782" s="68">
        <f t="shared" si="25"/>
        <v>5.3207500000000003</v>
      </c>
      <c r="N782" s="64">
        <f>(Table8[[#This Row],[Adj Close]]-Table8[[#This Row],[Forecast 6 Period ]])</f>
        <v>-0.11575000000000024</v>
      </c>
      <c r="O782" s="64">
        <f>Table8[[#This Row],[Erorr 2]]^2</f>
        <v>1.3398062500000056E-2</v>
      </c>
      <c r="P782" s="64">
        <f>ABS(Table8[[#This Row],[Erorr 2]])</f>
        <v>0.11575000000000024</v>
      </c>
      <c r="Q782" s="8">
        <f>Table8[[#This Row],[Abs Erorr 4]]/Table8[[#This Row],[Adj Close]]</f>
        <v>2.2238232468780067E-2</v>
      </c>
    </row>
    <row r="783" spans="6:17" x14ac:dyDescent="0.3">
      <c r="F783" s="108">
        <v>44599</v>
      </c>
      <c r="G783" s="109">
        <v>5.2232000000000003</v>
      </c>
      <c r="H783" s="64">
        <f t="shared" si="24"/>
        <v>5.2788300000000001</v>
      </c>
      <c r="I783" s="64">
        <f>(Table8[[#This Row],[Adj Close]]-Table8[[#This Row],[Forecast 3 Period]])</f>
        <v>-5.5629999999999846E-2</v>
      </c>
      <c r="J783" s="64">
        <f>Table8[[#This Row],[Erorr ]]^2</f>
        <v>3.094696899999983E-3</v>
      </c>
      <c r="K783" s="64">
        <f>ABS(Table8[[#This Row],[Erorr ]])</f>
        <v>5.5629999999999846E-2</v>
      </c>
      <c r="L783" s="8">
        <f>Table8[[#This Row],[Abs Erorr ]]/Table8[[#This Row],[Adj Close]]</f>
        <v>1.0650559044264023E-2</v>
      </c>
      <c r="M783" s="68">
        <f t="shared" si="25"/>
        <v>5.3143700000000011</v>
      </c>
      <c r="N783" s="64">
        <f>(Table8[[#This Row],[Adj Close]]-Table8[[#This Row],[Forecast 6 Period ]])</f>
        <v>-9.1170000000000861E-2</v>
      </c>
      <c r="O783" s="64">
        <f>Table8[[#This Row],[Erorr 2]]^2</f>
        <v>8.3119689000001572E-3</v>
      </c>
      <c r="P783" s="64">
        <f>ABS(Table8[[#This Row],[Erorr 2]])</f>
        <v>9.1170000000000861E-2</v>
      </c>
      <c r="Q783" s="8">
        <f>Table8[[#This Row],[Abs Erorr 4]]/Table8[[#This Row],[Adj Close]]</f>
        <v>1.745481697043974E-2</v>
      </c>
    </row>
    <row r="784" spans="6:17" x14ac:dyDescent="0.3">
      <c r="F784" s="108">
        <v>44600</v>
      </c>
      <c r="G784" s="109">
        <v>5.1867000000000001</v>
      </c>
      <c r="H784" s="64">
        <f t="shared" si="24"/>
        <v>5.2150100000000004</v>
      </c>
      <c r="I784" s="64">
        <f>(Table8[[#This Row],[Adj Close]]-Table8[[#This Row],[Forecast 3 Period]])</f>
        <v>-2.8310000000000279E-2</v>
      </c>
      <c r="J784" s="64">
        <f>Table8[[#This Row],[Erorr ]]^2</f>
        <v>8.0145610000001584E-4</v>
      </c>
      <c r="K784" s="64">
        <f>ABS(Table8[[#This Row],[Erorr ]])</f>
        <v>2.8310000000000279E-2</v>
      </c>
      <c r="L784" s="8">
        <f>Table8[[#This Row],[Abs Erorr ]]/Table8[[#This Row],[Adj Close]]</f>
        <v>5.4581911427304987E-3</v>
      </c>
      <c r="M784" s="68">
        <f t="shared" si="25"/>
        <v>5.2961400000000003</v>
      </c>
      <c r="N784" s="64">
        <f>(Table8[[#This Row],[Adj Close]]-Table8[[#This Row],[Forecast 6 Period ]])</f>
        <v>-0.1094400000000002</v>
      </c>
      <c r="O784" s="64">
        <f>Table8[[#This Row],[Erorr 2]]^2</f>
        <v>1.1977113600000044E-2</v>
      </c>
      <c r="P784" s="64">
        <f>ABS(Table8[[#This Row],[Erorr 2]])</f>
        <v>0.1094400000000002</v>
      </c>
      <c r="Q784" s="8">
        <f>Table8[[#This Row],[Abs Erorr 4]]/Table8[[#This Row],[Adj Close]]</f>
        <v>2.1100121464515047E-2</v>
      </c>
    </row>
    <row r="785" spans="6:17" x14ac:dyDescent="0.3">
      <c r="F785" s="108">
        <v>44601</v>
      </c>
      <c r="G785" s="109">
        <v>5.2596999999999996</v>
      </c>
      <c r="H785" s="64">
        <f t="shared" si="24"/>
        <v>5.2031400000000003</v>
      </c>
      <c r="I785" s="64">
        <f>(Table8[[#This Row],[Adj Close]]-Table8[[#This Row],[Forecast 3 Period]])</f>
        <v>5.6559999999999278E-2</v>
      </c>
      <c r="J785" s="64">
        <f>Table8[[#This Row],[Erorr ]]^2</f>
        <v>3.1990335999999182E-3</v>
      </c>
      <c r="K785" s="64">
        <f>ABS(Table8[[#This Row],[Erorr ]])</f>
        <v>5.6559999999999278E-2</v>
      </c>
      <c r="L785" s="8">
        <f>Table8[[#This Row],[Abs Erorr ]]/Table8[[#This Row],[Adj Close]]</f>
        <v>1.0753465026522288E-2</v>
      </c>
      <c r="M785" s="68">
        <f t="shared" si="25"/>
        <v>5.2514599999999998</v>
      </c>
      <c r="N785" s="64">
        <f>(Table8[[#This Row],[Adj Close]]-Table8[[#This Row],[Forecast 6 Period ]])</f>
        <v>8.239999999999803E-3</v>
      </c>
      <c r="O785" s="64">
        <f>Table8[[#This Row],[Erorr 2]]^2</f>
        <v>6.7897599999996753E-5</v>
      </c>
      <c r="P785" s="64">
        <f>ABS(Table8[[#This Row],[Erorr 2]])</f>
        <v>8.239999999999803E-3</v>
      </c>
      <c r="Q785" s="8">
        <f>Table8[[#This Row],[Abs Erorr 4]]/Table8[[#This Row],[Adj Close]]</f>
        <v>1.5666292754339228E-3</v>
      </c>
    </row>
    <row r="786" spans="6:17" x14ac:dyDescent="0.3">
      <c r="F786" s="108">
        <v>44602</v>
      </c>
      <c r="G786" s="109">
        <v>5.1502999999999997</v>
      </c>
      <c r="H786" s="64">
        <f t="shared" si="24"/>
        <v>5.2268499999999998</v>
      </c>
      <c r="I786" s="64">
        <f>(Table8[[#This Row],[Adj Close]]-Table8[[#This Row],[Forecast 3 Period]])</f>
        <v>-7.6550000000000118E-2</v>
      </c>
      <c r="J786" s="64">
        <f>Table8[[#This Row],[Erorr ]]^2</f>
        <v>5.8599025000000181E-3</v>
      </c>
      <c r="K786" s="64">
        <f>ABS(Table8[[#This Row],[Erorr ]])</f>
        <v>7.6550000000000118E-2</v>
      </c>
      <c r="L786" s="8">
        <f>Table8[[#This Row],[Abs Erorr ]]/Table8[[#This Row],[Adj Close]]</f>
        <v>1.4863211851736816E-2</v>
      </c>
      <c r="M786" s="68">
        <f t="shared" si="25"/>
        <v>5.2405300000000006</v>
      </c>
      <c r="N786" s="64">
        <f>(Table8[[#This Row],[Adj Close]]-Table8[[#This Row],[Forecast 6 Period ]])</f>
        <v>-9.0230000000000921E-2</v>
      </c>
      <c r="O786" s="64">
        <f>Table8[[#This Row],[Erorr 2]]^2</f>
        <v>8.1414529000001668E-3</v>
      </c>
      <c r="P786" s="64">
        <f>ABS(Table8[[#This Row],[Erorr 2]])</f>
        <v>9.0230000000000921E-2</v>
      </c>
      <c r="Q786" s="8">
        <f>Table8[[#This Row],[Abs Erorr 4]]/Table8[[#This Row],[Adj Close]]</f>
        <v>1.7519367803817434E-2</v>
      </c>
    </row>
    <row r="787" spans="6:17" x14ac:dyDescent="0.3">
      <c r="F787" s="108">
        <v>44603</v>
      </c>
      <c r="G787" s="109">
        <v>5.05</v>
      </c>
      <c r="H787" s="64">
        <f t="shared" si="24"/>
        <v>5.1940399999999993</v>
      </c>
      <c r="I787" s="64">
        <f>(Table8[[#This Row],[Adj Close]]-Table8[[#This Row],[Forecast 3 Period]])</f>
        <v>-0.1440399999999995</v>
      </c>
      <c r="J787" s="64">
        <f>Table8[[#This Row],[Erorr ]]^2</f>
        <v>2.0747521599999857E-2</v>
      </c>
      <c r="K787" s="64">
        <f>ABS(Table8[[#This Row],[Erorr ]])</f>
        <v>0.1440399999999995</v>
      </c>
      <c r="L787" s="8">
        <f>Table8[[#This Row],[Abs Erorr ]]/Table8[[#This Row],[Adj Close]]</f>
        <v>2.8522772277227625E-2</v>
      </c>
      <c r="M787" s="68">
        <f t="shared" si="25"/>
        <v>5.205890000000001</v>
      </c>
      <c r="N787" s="64">
        <f>(Table8[[#This Row],[Adj Close]]-Table8[[#This Row],[Forecast 6 Period ]])</f>
        <v>-0.15589000000000119</v>
      </c>
      <c r="O787" s="64">
        <f>Table8[[#This Row],[Erorr 2]]^2</f>
        <v>2.4301692100000372E-2</v>
      </c>
      <c r="P787" s="64">
        <f>ABS(Table8[[#This Row],[Erorr 2]])</f>
        <v>0.15589000000000119</v>
      </c>
      <c r="Q787" s="8">
        <f>Table8[[#This Row],[Abs Erorr 4]]/Table8[[#This Row],[Adj Close]]</f>
        <v>3.0869306930693306E-2</v>
      </c>
    </row>
    <row r="788" spans="6:17" x14ac:dyDescent="0.3">
      <c r="F788" s="108">
        <v>44606</v>
      </c>
      <c r="G788" s="109">
        <v>4.9497</v>
      </c>
      <c r="H788" s="64">
        <f t="shared" si="24"/>
        <v>5.1429999999999998</v>
      </c>
      <c r="I788" s="64">
        <f>(Table8[[#This Row],[Adj Close]]-Table8[[#This Row],[Forecast 3 Period]])</f>
        <v>-0.19329999999999981</v>
      </c>
      <c r="J788" s="64">
        <f>Table8[[#This Row],[Erorr ]]^2</f>
        <v>3.7364889999999921E-2</v>
      </c>
      <c r="K788" s="64">
        <f>ABS(Table8[[#This Row],[Erorr ]])</f>
        <v>0.19329999999999981</v>
      </c>
      <c r="L788" s="8">
        <f>Table8[[#This Row],[Abs Erorr ]]/Table8[[#This Row],[Adj Close]]</f>
        <v>3.9052871891225693E-2</v>
      </c>
      <c r="M788" s="68">
        <f t="shared" si="25"/>
        <v>5.1721599999999999</v>
      </c>
      <c r="N788" s="64">
        <f>(Table8[[#This Row],[Adj Close]]-Table8[[#This Row],[Forecast 6 Period ]])</f>
        <v>-0.22245999999999988</v>
      </c>
      <c r="O788" s="64">
        <f>Table8[[#This Row],[Erorr 2]]^2</f>
        <v>4.9488451599999948E-2</v>
      </c>
      <c r="P788" s="64">
        <f>ABS(Table8[[#This Row],[Erorr 2]])</f>
        <v>0.22245999999999988</v>
      </c>
      <c r="Q788" s="8">
        <f>Table8[[#This Row],[Abs Erorr 4]]/Table8[[#This Row],[Adj Close]]</f>
        <v>4.4944138028567365E-2</v>
      </c>
    </row>
    <row r="789" spans="6:17" x14ac:dyDescent="0.3">
      <c r="F789" s="108">
        <v>44607</v>
      </c>
      <c r="G789" s="109">
        <v>5.1047000000000002</v>
      </c>
      <c r="H789" s="64">
        <f t="shared" si="24"/>
        <v>5.0399700000000003</v>
      </c>
      <c r="I789" s="64">
        <f>(Table8[[#This Row],[Adj Close]]-Table8[[#This Row],[Forecast 3 Period]])</f>
        <v>6.4729999999999954E-2</v>
      </c>
      <c r="J789" s="64">
        <f>Table8[[#This Row],[Erorr ]]^2</f>
        <v>4.1899728999999939E-3</v>
      </c>
      <c r="K789" s="64">
        <f>ABS(Table8[[#This Row],[Erorr ]])</f>
        <v>6.4729999999999954E-2</v>
      </c>
      <c r="L789" s="8">
        <f>Table8[[#This Row],[Abs Erorr ]]/Table8[[#This Row],[Adj Close]]</f>
        <v>1.2680470938546819E-2</v>
      </c>
      <c r="M789" s="68">
        <f t="shared" si="25"/>
        <v>5.1229300000000002</v>
      </c>
      <c r="N789" s="64">
        <f>(Table8[[#This Row],[Adj Close]]-Table8[[#This Row],[Forecast 6 Period ]])</f>
        <v>-1.8229999999999968E-2</v>
      </c>
      <c r="O789" s="64">
        <f>Table8[[#This Row],[Erorr 2]]^2</f>
        <v>3.3233289999999886E-4</v>
      </c>
      <c r="P789" s="64">
        <f>ABS(Table8[[#This Row],[Erorr 2]])</f>
        <v>1.8229999999999968E-2</v>
      </c>
      <c r="Q789" s="8">
        <f>Table8[[#This Row],[Abs Erorr 4]]/Table8[[#This Row],[Adj Close]]</f>
        <v>3.5712186808235483E-3</v>
      </c>
    </row>
    <row r="790" spans="6:17" x14ac:dyDescent="0.3">
      <c r="F790" s="108">
        <v>44608</v>
      </c>
      <c r="G790" s="109">
        <v>5.3235000000000001</v>
      </c>
      <c r="H790" s="64">
        <f t="shared" si="24"/>
        <v>5.0417899999999998</v>
      </c>
      <c r="I790" s="64">
        <f>(Table8[[#This Row],[Adj Close]]-Table8[[#This Row],[Forecast 3 Period]])</f>
        <v>0.28171000000000035</v>
      </c>
      <c r="J790" s="64">
        <f>Table8[[#This Row],[Erorr ]]^2</f>
        <v>7.936052410000019E-2</v>
      </c>
      <c r="K790" s="64">
        <f>ABS(Table8[[#This Row],[Erorr ]])</f>
        <v>0.28171000000000035</v>
      </c>
      <c r="L790" s="8">
        <f>Table8[[#This Row],[Abs Erorr ]]/Table8[[#This Row],[Adj Close]]</f>
        <v>5.2918192918192983E-2</v>
      </c>
      <c r="M790" s="68">
        <f t="shared" si="25"/>
        <v>5.09558</v>
      </c>
      <c r="N790" s="64">
        <f>(Table8[[#This Row],[Adj Close]]-Table8[[#This Row],[Forecast 6 Period ]])</f>
        <v>0.22792000000000012</v>
      </c>
      <c r="O790" s="64">
        <f>Table8[[#This Row],[Erorr 2]]^2</f>
        <v>5.1947526400000055E-2</v>
      </c>
      <c r="P790" s="64">
        <f>ABS(Table8[[#This Row],[Erorr 2]])</f>
        <v>0.22792000000000012</v>
      </c>
      <c r="Q790" s="8">
        <f>Table8[[#This Row],[Abs Erorr 4]]/Table8[[#This Row],[Adj Close]]</f>
        <v>4.2813938198553607E-2</v>
      </c>
    </row>
    <row r="791" spans="6:17" x14ac:dyDescent="0.3">
      <c r="F791" s="108">
        <v>44609</v>
      </c>
      <c r="G791" s="109">
        <v>5.1502999999999997</v>
      </c>
      <c r="H791" s="64">
        <f t="shared" si="24"/>
        <v>5.1457199999999998</v>
      </c>
      <c r="I791" s="64">
        <f>(Table8[[#This Row],[Adj Close]]-Table8[[#This Row],[Forecast 3 Period]])</f>
        <v>4.5799999999998064E-3</v>
      </c>
      <c r="J791" s="64">
        <f>Table8[[#This Row],[Erorr ]]^2</f>
        <v>2.0976399999998226E-5</v>
      </c>
      <c r="K791" s="64">
        <f>ABS(Table8[[#This Row],[Erorr ]])</f>
        <v>4.5799999999998064E-3</v>
      </c>
      <c r="L791" s="8">
        <f>Table8[[#This Row],[Abs Erorr ]]/Table8[[#This Row],[Adj Close]]</f>
        <v>8.8926858629590638E-4</v>
      </c>
      <c r="M791" s="68">
        <f t="shared" si="25"/>
        <v>5.1265800000000006</v>
      </c>
      <c r="N791" s="64">
        <f>(Table8[[#This Row],[Adj Close]]-Table8[[#This Row],[Forecast 6 Period ]])</f>
        <v>2.3719999999999075E-2</v>
      </c>
      <c r="O791" s="64">
        <f>Table8[[#This Row],[Erorr 2]]^2</f>
        <v>5.6263839999995608E-4</v>
      </c>
      <c r="P791" s="64">
        <f>ABS(Table8[[#This Row],[Erorr 2]])</f>
        <v>2.3719999999999075E-2</v>
      </c>
      <c r="Q791" s="8">
        <f>Table8[[#This Row],[Abs Erorr 4]]/Table8[[#This Row],[Adj Close]]</f>
        <v>4.6055569578469365E-3</v>
      </c>
    </row>
    <row r="792" spans="6:17" x14ac:dyDescent="0.3">
      <c r="F792" s="108">
        <v>44610</v>
      </c>
      <c r="G792" s="109">
        <v>5.1593999999999998</v>
      </c>
      <c r="H792" s="64">
        <f t="shared" si="24"/>
        <v>5.18858</v>
      </c>
      <c r="I792" s="64">
        <f>(Table8[[#This Row],[Adj Close]]-Table8[[#This Row],[Forecast 3 Period]])</f>
        <v>-2.9180000000000206E-2</v>
      </c>
      <c r="J792" s="64">
        <f>Table8[[#This Row],[Erorr ]]^2</f>
        <v>8.5147240000001199E-4</v>
      </c>
      <c r="K792" s="64">
        <f>ABS(Table8[[#This Row],[Erorr ]])</f>
        <v>2.9180000000000206E-2</v>
      </c>
      <c r="L792" s="8">
        <f>Table8[[#This Row],[Abs Erorr ]]/Table8[[#This Row],[Adj Close]]</f>
        <v>5.6556963988061027E-3</v>
      </c>
      <c r="M792" s="68">
        <f t="shared" si="25"/>
        <v>5.1256700000000004</v>
      </c>
      <c r="N792" s="64">
        <f>(Table8[[#This Row],[Adj Close]]-Table8[[#This Row],[Forecast 6 Period ]])</f>
        <v>3.3729999999999372E-2</v>
      </c>
      <c r="O792" s="64">
        <f>Table8[[#This Row],[Erorr 2]]^2</f>
        <v>1.1377128999999575E-3</v>
      </c>
      <c r="P792" s="64">
        <f>ABS(Table8[[#This Row],[Erorr 2]])</f>
        <v>3.3729999999999372E-2</v>
      </c>
      <c r="Q792" s="8">
        <f>Table8[[#This Row],[Abs Erorr 4]]/Table8[[#This Row],[Adj Close]]</f>
        <v>6.5375818893668594E-3</v>
      </c>
    </row>
    <row r="793" spans="6:17" x14ac:dyDescent="0.3">
      <c r="F793" s="108">
        <v>44614</v>
      </c>
      <c r="G793" s="109">
        <v>5.0225999999999997</v>
      </c>
      <c r="H793" s="64">
        <f t="shared" si="24"/>
        <v>5.2058999999999997</v>
      </c>
      <c r="I793" s="64">
        <f>(Table8[[#This Row],[Adj Close]]-Table8[[#This Row],[Forecast 3 Period]])</f>
        <v>-0.18330000000000002</v>
      </c>
      <c r="J793" s="64">
        <f>Table8[[#This Row],[Erorr ]]^2</f>
        <v>3.3598890000000006E-2</v>
      </c>
      <c r="K793" s="64">
        <f>ABS(Table8[[#This Row],[Erorr ]])</f>
        <v>0.18330000000000002</v>
      </c>
      <c r="L793" s="8">
        <f>Table8[[#This Row],[Abs Erorr ]]/Table8[[#This Row],[Adj Close]]</f>
        <v>3.6495042408314422E-2</v>
      </c>
      <c r="M793" s="68">
        <f t="shared" si="25"/>
        <v>5.1475500000000007</v>
      </c>
      <c r="N793" s="64">
        <f>(Table8[[#This Row],[Adj Close]]-Table8[[#This Row],[Forecast 6 Period ]])</f>
        <v>-0.124950000000001</v>
      </c>
      <c r="O793" s="64">
        <f>Table8[[#This Row],[Erorr 2]]^2</f>
        <v>1.5612502500000252E-2</v>
      </c>
      <c r="P793" s="64">
        <f>ABS(Table8[[#This Row],[Erorr 2]])</f>
        <v>0.124950000000001</v>
      </c>
      <c r="Q793" s="8">
        <f>Table8[[#This Row],[Abs Erorr 4]]/Table8[[#This Row],[Adj Close]]</f>
        <v>2.4877553458368378E-2</v>
      </c>
    </row>
    <row r="794" spans="6:17" x14ac:dyDescent="0.3">
      <c r="F794" s="108">
        <v>44615</v>
      </c>
      <c r="G794" s="109">
        <v>4.9040999999999997</v>
      </c>
      <c r="H794" s="64">
        <f t="shared" si="24"/>
        <v>5.1019500000000004</v>
      </c>
      <c r="I794" s="64">
        <f>(Table8[[#This Row],[Adj Close]]-Table8[[#This Row],[Forecast 3 Period]])</f>
        <v>-0.19785000000000075</v>
      </c>
      <c r="J794" s="64">
        <f>Table8[[#This Row],[Erorr ]]^2</f>
        <v>3.9144622500000295E-2</v>
      </c>
      <c r="K794" s="64">
        <f>ABS(Table8[[#This Row],[Erorr ]])</f>
        <v>0.19785000000000075</v>
      </c>
      <c r="L794" s="8">
        <f>Table8[[#This Row],[Abs Erorr ]]/Table8[[#This Row],[Adj Close]]</f>
        <v>4.0343793968312384E-2</v>
      </c>
      <c r="M794" s="68">
        <f t="shared" si="25"/>
        <v>5.1366000000000005</v>
      </c>
      <c r="N794" s="64">
        <f>(Table8[[#This Row],[Adj Close]]-Table8[[#This Row],[Forecast 6 Period ]])</f>
        <v>-0.23250000000000082</v>
      </c>
      <c r="O794" s="64">
        <f>Table8[[#This Row],[Erorr 2]]^2</f>
        <v>5.4056250000000382E-2</v>
      </c>
      <c r="P794" s="64">
        <f>ABS(Table8[[#This Row],[Erorr 2]])</f>
        <v>0.23250000000000082</v>
      </c>
      <c r="Q794" s="8">
        <f>Table8[[#This Row],[Abs Erorr 4]]/Table8[[#This Row],[Adj Close]]</f>
        <v>4.7409310576864427E-2</v>
      </c>
    </row>
    <row r="795" spans="6:17" x14ac:dyDescent="0.3">
      <c r="F795" s="108">
        <v>44616</v>
      </c>
      <c r="G795" s="109">
        <v>4.9132999999999996</v>
      </c>
      <c r="H795" s="64">
        <f t="shared" si="24"/>
        <v>5.0162399999999998</v>
      </c>
      <c r="I795" s="64">
        <f>(Table8[[#This Row],[Adj Close]]-Table8[[#This Row],[Forecast 3 Period]])</f>
        <v>-0.10294000000000025</v>
      </c>
      <c r="J795" s="64">
        <f>Table8[[#This Row],[Erorr ]]^2</f>
        <v>1.0596643600000052E-2</v>
      </c>
      <c r="K795" s="64">
        <f>ABS(Table8[[#This Row],[Erorr ]])</f>
        <v>0.10294000000000025</v>
      </c>
      <c r="L795" s="8">
        <f>Table8[[#This Row],[Abs Erorr ]]/Table8[[#This Row],[Adj Close]]</f>
        <v>2.0951295463334269E-2</v>
      </c>
      <c r="M795" s="68">
        <f t="shared" si="25"/>
        <v>5.0900999999999996</v>
      </c>
      <c r="N795" s="64">
        <f>(Table8[[#This Row],[Adj Close]]-Table8[[#This Row],[Forecast 6 Period ]])</f>
        <v>-0.17680000000000007</v>
      </c>
      <c r="O795" s="64">
        <f>Table8[[#This Row],[Erorr 2]]^2</f>
        <v>3.1258240000000027E-2</v>
      </c>
      <c r="P795" s="64">
        <f>ABS(Table8[[#This Row],[Erorr 2]])</f>
        <v>0.17680000000000007</v>
      </c>
      <c r="Q795" s="8">
        <f>Table8[[#This Row],[Abs Erorr 4]]/Table8[[#This Row],[Adj Close]]</f>
        <v>3.5983961899334477E-2</v>
      </c>
    </row>
    <row r="796" spans="6:17" x14ac:dyDescent="0.3">
      <c r="F796" s="108">
        <v>44617</v>
      </c>
      <c r="G796" s="109">
        <v>4.9588000000000001</v>
      </c>
      <c r="H796" s="64">
        <f t="shared" si="24"/>
        <v>4.9433299999999996</v>
      </c>
      <c r="I796" s="64">
        <f>(Table8[[#This Row],[Adj Close]]-Table8[[#This Row],[Forecast 3 Period]])</f>
        <v>1.5470000000000539E-2</v>
      </c>
      <c r="J796" s="64">
        <f>Table8[[#This Row],[Erorr ]]^2</f>
        <v>2.3932090000001668E-4</v>
      </c>
      <c r="K796" s="64">
        <f>ABS(Table8[[#This Row],[Erorr ]])</f>
        <v>1.5470000000000539E-2</v>
      </c>
      <c r="L796" s="8">
        <f>Table8[[#This Row],[Abs Erorr ]]/Table8[[#This Row],[Adj Close]]</f>
        <v>3.1197063805760545E-3</v>
      </c>
      <c r="M796" s="68">
        <f t="shared" si="25"/>
        <v>5.0472600000000005</v>
      </c>
      <c r="N796" s="64">
        <f>(Table8[[#This Row],[Adj Close]]-Table8[[#This Row],[Forecast 6 Period ]])</f>
        <v>-8.8460000000000427E-2</v>
      </c>
      <c r="O796" s="64">
        <f>Table8[[#This Row],[Erorr 2]]^2</f>
        <v>7.8251716000000762E-3</v>
      </c>
      <c r="P796" s="64">
        <f>ABS(Table8[[#This Row],[Erorr 2]])</f>
        <v>8.8460000000000427E-2</v>
      </c>
      <c r="Q796" s="8">
        <f>Table8[[#This Row],[Abs Erorr 4]]/Table8[[#This Row],[Adj Close]]</f>
        <v>1.78389933048319E-2</v>
      </c>
    </row>
    <row r="797" spans="6:17" x14ac:dyDescent="0.3">
      <c r="F797" s="108">
        <v>44620</v>
      </c>
      <c r="G797" s="109">
        <v>4.8768000000000002</v>
      </c>
      <c r="H797" s="64">
        <f t="shared" si="24"/>
        <v>4.9287399999999995</v>
      </c>
      <c r="I797" s="64">
        <f>(Table8[[#This Row],[Adj Close]]-Table8[[#This Row],[Forecast 3 Period]])</f>
        <v>-5.1939999999999209E-2</v>
      </c>
      <c r="J797" s="64">
        <f>Table8[[#This Row],[Erorr ]]^2</f>
        <v>2.697763599999918E-3</v>
      </c>
      <c r="K797" s="64">
        <f>ABS(Table8[[#This Row],[Erorr ]])</f>
        <v>5.1939999999999209E-2</v>
      </c>
      <c r="L797" s="8">
        <f>Table8[[#This Row],[Abs Erorr ]]/Table8[[#This Row],[Adj Close]]</f>
        <v>1.0650426509186189E-2</v>
      </c>
      <c r="M797" s="68">
        <f t="shared" si="25"/>
        <v>4.9907300000000001</v>
      </c>
      <c r="N797" s="64">
        <f>(Table8[[#This Row],[Adj Close]]-Table8[[#This Row],[Forecast 6 Period ]])</f>
        <v>-0.11392999999999986</v>
      </c>
      <c r="O797" s="64">
        <f>Table8[[#This Row],[Erorr 2]]^2</f>
        <v>1.298004489999997E-2</v>
      </c>
      <c r="P797" s="64">
        <f>ABS(Table8[[#This Row],[Erorr 2]])</f>
        <v>0.11392999999999986</v>
      </c>
      <c r="Q797" s="8">
        <f>Table8[[#This Row],[Abs Erorr 4]]/Table8[[#This Row],[Adj Close]]</f>
        <v>2.3361630577427791E-2</v>
      </c>
    </row>
    <row r="798" spans="6:17" x14ac:dyDescent="0.3">
      <c r="F798" s="108">
        <v>44621</v>
      </c>
      <c r="G798" s="109">
        <v>4.7218</v>
      </c>
      <c r="H798" s="64">
        <f t="shared" si="24"/>
        <v>4.91235</v>
      </c>
      <c r="I798" s="64">
        <f>(Table8[[#This Row],[Adj Close]]-Table8[[#This Row],[Forecast 3 Period]])</f>
        <v>-0.19055</v>
      </c>
      <c r="J798" s="64">
        <f>Table8[[#This Row],[Erorr ]]^2</f>
        <v>3.6309302500000001E-2</v>
      </c>
      <c r="K798" s="64">
        <f>ABS(Table8[[#This Row],[Erorr ]])</f>
        <v>0.19055</v>
      </c>
      <c r="L798" s="8">
        <f>Table8[[#This Row],[Abs Erorr ]]/Table8[[#This Row],[Adj Close]]</f>
        <v>4.0355372950993264E-2</v>
      </c>
      <c r="M798" s="68">
        <f t="shared" si="25"/>
        <v>4.9487999999999994</v>
      </c>
      <c r="N798" s="64">
        <f>(Table8[[#This Row],[Adj Close]]-Table8[[#This Row],[Forecast 6 Period ]])</f>
        <v>-0.22699999999999942</v>
      </c>
      <c r="O798" s="64">
        <f>Table8[[#This Row],[Erorr 2]]^2</f>
        <v>5.1528999999999742E-2</v>
      </c>
      <c r="P798" s="64">
        <f>ABS(Table8[[#This Row],[Erorr 2]])</f>
        <v>0.22699999999999942</v>
      </c>
      <c r="Q798" s="8">
        <f>Table8[[#This Row],[Abs Erorr 4]]/Table8[[#This Row],[Adj Close]]</f>
        <v>4.8074886695751495E-2</v>
      </c>
    </row>
    <row r="799" spans="6:17" x14ac:dyDescent="0.3">
      <c r="F799" s="108">
        <v>44622</v>
      </c>
      <c r="G799" s="109">
        <v>4.8586</v>
      </c>
      <c r="H799" s="64">
        <f t="shared" si="24"/>
        <v>4.8394000000000004</v>
      </c>
      <c r="I799" s="64">
        <f>(Table8[[#This Row],[Adj Close]]-Table8[[#This Row],[Forecast 3 Period]])</f>
        <v>1.9199999999999662E-2</v>
      </c>
      <c r="J799" s="64">
        <f>Table8[[#This Row],[Erorr ]]^2</f>
        <v>3.6863999999998704E-4</v>
      </c>
      <c r="K799" s="64">
        <f>ABS(Table8[[#This Row],[Erorr ]])</f>
        <v>1.9199999999999662E-2</v>
      </c>
      <c r="L799" s="8">
        <f>Table8[[#This Row],[Abs Erorr ]]/Table8[[#This Row],[Adj Close]]</f>
        <v>3.9517556497755861E-3</v>
      </c>
      <c r="M799" s="68">
        <f t="shared" si="25"/>
        <v>4.8868100000000005</v>
      </c>
      <c r="N799" s="64">
        <f>(Table8[[#This Row],[Adj Close]]-Table8[[#This Row],[Forecast 6 Period ]])</f>
        <v>-2.8210000000000512E-2</v>
      </c>
      <c r="O799" s="64">
        <f>Table8[[#This Row],[Erorr 2]]^2</f>
        <v>7.9580410000002887E-4</v>
      </c>
      <c r="P799" s="64">
        <f>ABS(Table8[[#This Row],[Erorr 2]])</f>
        <v>2.8210000000000512E-2</v>
      </c>
      <c r="Q799" s="8">
        <f>Table8[[#This Row],[Abs Erorr 4]]/Table8[[#This Row],[Adj Close]]</f>
        <v>5.8061993166756906E-3</v>
      </c>
    </row>
    <row r="800" spans="6:17" x14ac:dyDescent="0.3">
      <c r="F800" s="108">
        <v>44623</v>
      </c>
      <c r="G800" s="109">
        <v>4.5213000000000001</v>
      </c>
      <c r="H800" s="64">
        <f t="shared" si="24"/>
        <v>4.8230200000000005</v>
      </c>
      <c r="I800" s="64">
        <f>(Table8[[#This Row],[Adj Close]]-Table8[[#This Row],[Forecast 3 Period]])</f>
        <v>-0.30172000000000043</v>
      </c>
      <c r="J800" s="64">
        <f>Table8[[#This Row],[Erorr ]]^2</f>
        <v>9.1034958400000254E-2</v>
      </c>
      <c r="K800" s="64">
        <f>ABS(Table8[[#This Row],[Erorr ]])</f>
        <v>0.30172000000000043</v>
      </c>
      <c r="L800" s="8">
        <f>Table8[[#This Row],[Abs Erorr ]]/Table8[[#This Row],[Adj Close]]</f>
        <v>6.673301926437096E-2</v>
      </c>
      <c r="M800" s="68">
        <f t="shared" si="25"/>
        <v>4.8649399999999998</v>
      </c>
      <c r="N800" s="64">
        <f>(Table8[[#This Row],[Adj Close]]-Table8[[#This Row],[Forecast 6 Period ]])</f>
        <v>-0.34363999999999972</v>
      </c>
      <c r="O800" s="64">
        <f>Table8[[#This Row],[Erorr 2]]^2</f>
        <v>0.11808844959999981</v>
      </c>
      <c r="P800" s="64">
        <f>ABS(Table8[[#This Row],[Erorr 2]])</f>
        <v>0.34363999999999972</v>
      </c>
      <c r="Q800" s="8">
        <f>Table8[[#This Row],[Abs Erorr 4]]/Table8[[#This Row],[Adj Close]]</f>
        <v>7.6004688916904373E-2</v>
      </c>
    </row>
    <row r="801" spans="6:17" x14ac:dyDescent="0.3">
      <c r="F801" s="108">
        <v>44624</v>
      </c>
      <c r="G801" s="109">
        <v>4.3754</v>
      </c>
      <c r="H801" s="64">
        <f t="shared" si="24"/>
        <v>4.6826399999999992</v>
      </c>
      <c r="I801" s="64">
        <f>(Table8[[#This Row],[Adj Close]]-Table8[[#This Row],[Forecast 3 Period]])</f>
        <v>-0.30723999999999929</v>
      </c>
      <c r="J801" s="64">
        <f>Table8[[#This Row],[Erorr ]]^2</f>
        <v>9.439641759999956E-2</v>
      </c>
      <c r="K801" s="64">
        <f>ABS(Table8[[#This Row],[Erorr ]])</f>
        <v>0.30723999999999929</v>
      </c>
      <c r="L801" s="8">
        <f>Table8[[#This Row],[Abs Erorr ]]/Table8[[#This Row],[Adj Close]]</f>
        <v>7.0219865612286714E-2</v>
      </c>
      <c r="M801" s="68">
        <f t="shared" si="25"/>
        <v>4.7829100000000002</v>
      </c>
      <c r="N801" s="64">
        <f>(Table8[[#This Row],[Adj Close]]-Table8[[#This Row],[Forecast 6 Period ]])</f>
        <v>-0.40751000000000026</v>
      </c>
      <c r="O801" s="64">
        <f>Table8[[#This Row],[Erorr 2]]^2</f>
        <v>0.1660644001000002</v>
      </c>
      <c r="P801" s="64">
        <f>ABS(Table8[[#This Row],[Erorr 2]])</f>
        <v>0.40751000000000026</v>
      </c>
      <c r="Q801" s="8">
        <f>Table8[[#This Row],[Abs Erorr 4]]/Table8[[#This Row],[Adj Close]]</f>
        <v>9.313662750834216E-2</v>
      </c>
    </row>
    <row r="802" spans="6:17" x14ac:dyDescent="0.3">
      <c r="F802" s="108">
        <v>44627</v>
      </c>
      <c r="G802" s="109">
        <v>4.1292999999999997</v>
      </c>
      <c r="H802" s="64">
        <f t="shared" si="24"/>
        <v>4.5641300000000005</v>
      </c>
      <c r="I802" s="64">
        <f>(Table8[[#This Row],[Adj Close]]-Table8[[#This Row],[Forecast 3 Period]])</f>
        <v>-0.43483000000000072</v>
      </c>
      <c r="J802" s="64">
        <f>Table8[[#This Row],[Erorr ]]^2</f>
        <v>0.18907712890000061</v>
      </c>
      <c r="K802" s="64">
        <f>ABS(Table8[[#This Row],[Erorr ]])</f>
        <v>0.43483000000000072</v>
      </c>
      <c r="L802" s="8">
        <f>Table8[[#This Row],[Abs Erorr ]]/Table8[[#This Row],[Adj Close]]</f>
        <v>0.10530356234712923</v>
      </c>
      <c r="M802" s="68">
        <f t="shared" si="25"/>
        <v>4.6789800000000001</v>
      </c>
      <c r="N802" s="64">
        <f>(Table8[[#This Row],[Adj Close]]-Table8[[#This Row],[Forecast 6 Period ]])</f>
        <v>-0.54968000000000039</v>
      </c>
      <c r="O802" s="64">
        <f>Table8[[#This Row],[Erorr 2]]^2</f>
        <v>0.30214810240000045</v>
      </c>
      <c r="P802" s="64">
        <f>ABS(Table8[[#This Row],[Erorr 2]])</f>
        <v>0.54968000000000039</v>
      </c>
      <c r="Q802" s="8">
        <f>Table8[[#This Row],[Abs Erorr 4]]/Table8[[#This Row],[Adj Close]]</f>
        <v>0.13311699319497261</v>
      </c>
    </row>
    <row r="803" spans="6:17" x14ac:dyDescent="0.3">
      <c r="F803" s="108">
        <v>44628</v>
      </c>
      <c r="G803" s="109">
        <v>4.2934000000000001</v>
      </c>
      <c r="H803" s="64">
        <f t="shared" si="24"/>
        <v>4.3207300000000002</v>
      </c>
      <c r="I803" s="64">
        <f>(Table8[[#This Row],[Adj Close]]-Table8[[#This Row],[Forecast 3 Period]])</f>
        <v>-2.7330000000000076E-2</v>
      </c>
      <c r="J803" s="64">
        <f>Table8[[#This Row],[Erorr ]]^2</f>
        <v>7.4692890000000421E-4</v>
      </c>
      <c r="K803" s="64">
        <f>ABS(Table8[[#This Row],[Erorr ]])</f>
        <v>2.7330000000000076E-2</v>
      </c>
      <c r="L803" s="8">
        <f>Table8[[#This Row],[Abs Erorr ]]/Table8[[#This Row],[Adj Close]]</f>
        <v>6.3655843853356493E-3</v>
      </c>
      <c r="M803" s="68">
        <f t="shared" si="25"/>
        <v>4.5367800000000003</v>
      </c>
      <c r="N803" s="64">
        <f>(Table8[[#This Row],[Adj Close]]-Table8[[#This Row],[Forecast 6 Period ]])</f>
        <v>-0.24338000000000015</v>
      </c>
      <c r="O803" s="64">
        <f>Table8[[#This Row],[Erorr 2]]^2</f>
        <v>5.9233824400000072E-2</v>
      </c>
      <c r="P803" s="64">
        <f>ABS(Table8[[#This Row],[Erorr 2]])</f>
        <v>0.24338000000000015</v>
      </c>
      <c r="Q803" s="8">
        <f>Table8[[#This Row],[Abs Erorr 4]]/Table8[[#This Row],[Adj Close]]</f>
        <v>5.6687007965714853E-2</v>
      </c>
    </row>
    <row r="804" spans="6:17" x14ac:dyDescent="0.3">
      <c r="F804" s="108">
        <v>44629</v>
      </c>
      <c r="G804" s="109">
        <v>4.4756999999999998</v>
      </c>
      <c r="H804" s="64">
        <f t="shared" si="24"/>
        <v>4.26877</v>
      </c>
      <c r="I804" s="64">
        <f>(Table8[[#This Row],[Adj Close]]-Table8[[#This Row],[Forecast 3 Period]])</f>
        <v>0.20692999999999984</v>
      </c>
      <c r="J804" s="64">
        <f>Table8[[#This Row],[Erorr ]]^2</f>
        <v>4.2820024899999934E-2</v>
      </c>
      <c r="K804" s="64">
        <f>ABS(Table8[[#This Row],[Erorr ]])</f>
        <v>0.20692999999999984</v>
      </c>
      <c r="L804" s="8">
        <f>Table8[[#This Row],[Abs Erorr ]]/Table8[[#This Row],[Adj Close]]</f>
        <v>4.6234108631052089E-2</v>
      </c>
      <c r="M804" s="68">
        <f t="shared" si="25"/>
        <v>4.421920000000001</v>
      </c>
      <c r="N804" s="64">
        <f>(Table8[[#This Row],[Adj Close]]-Table8[[#This Row],[Forecast 6 Period ]])</f>
        <v>5.3779999999998829E-2</v>
      </c>
      <c r="O804" s="64">
        <f>Table8[[#This Row],[Erorr 2]]^2</f>
        <v>2.8922883999998742E-3</v>
      </c>
      <c r="P804" s="64">
        <f>ABS(Table8[[#This Row],[Erorr 2]])</f>
        <v>5.3779999999998829E-2</v>
      </c>
      <c r="Q804" s="8">
        <f>Table8[[#This Row],[Abs Erorr 4]]/Table8[[#This Row],[Adj Close]]</f>
        <v>1.201599749759788E-2</v>
      </c>
    </row>
    <row r="805" spans="6:17" x14ac:dyDescent="0.3">
      <c r="F805" s="108">
        <v>44630</v>
      </c>
      <c r="G805" s="109">
        <v>4.4210000000000003</v>
      </c>
      <c r="H805" s="64">
        <f t="shared" si="24"/>
        <v>4.3170900000000003</v>
      </c>
      <c r="I805" s="64">
        <f>(Table8[[#This Row],[Adj Close]]-Table8[[#This Row],[Forecast 3 Period]])</f>
        <v>0.10390999999999995</v>
      </c>
      <c r="J805" s="64">
        <f>Table8[[#This Row],[Erorr ]]^2</f>
        <v>1.079728809999999E-2</v>
      </c>
      <c r="K805" s="64">
        <f>ABS(Table8[[#This Row],[Erorr ]])</f>
        <v>0.10390999999999995</v>
      </c>
      <c r="L805" s="8">
        <f>Table8[[#This Row],[Abs Erorr ]]/Table8[[#This Row],[Adj Close]]</f>
        <v>2.3503732187287931E-2</v>
      </c>
      <c r="M805" s="68">
        <f t="shared" si="25"/>
        <v>4.3927500000000004</v>
      </c>
      <c r="N805" s="64">
        <f>(Table8[[#This Row],[Adj Close]]-Table8[[#This Row],[Forecast 6 Period ]])</f>
        <v>2.8249999999999886E-2</v>
      </c>
      <c r="O805" s="64">
        <f>Table8[[#This Row],[Erorr 2]]^2</f>
        <v>7.9806249999999355E-4</v>
      </c>
      <c r="P805" s="64">
        <f>ABS(Table8[[#This Row],[Erorr 2]])</f>
        <v>2.8249999999999886E-2</v>
      </c>
      <c r="Q805" s="8">
        <f>Table8[[#This Row],[Abs Erorr 4]]/Table8[[#This Row],[Adj Close]]</f>
        <v>6.3899570232978705E-3</v>
      </c>
    </row>
    <row r="806" spans="6:17" x14ac:dyDescent="0.3">
      <c r="F806" s="108">
        <v>44631</v>
      </c>
      <c r="G806" s="109">
        <v>4.3845999999999998</v>
      </c>
      <c r="H806" s="64">
        <f t="shared" si="24"/>
        <v>4.3991299999999995</v>
      </c>
      <c r="I806" s="64">
        <f>(Table8[[#This Row],[Adj Close]]-Table8[[#This Row],[Forecast 3 Period]])</f>
        <v>-1.452999999999971E-2</v>
      </c>
      <c r="J806" s="64">
        <f>Table8[[#This Row],[Erorr ]]^2</f>
        <v>2.1112089999999158E-4</v>
      </c>
      <c r="K806" s="64">
        <f>ABS(Table8[[#This Row],[Erorr ]])</f>
        <v>1.452999999999971E-2</v>
      </c>
      <c r="L806" s="8">
        <f>Table8[[#This Row],[Abs Erorr ]]/Table8[[#This Row],[Adj Close]]</f>
        <v>3.3138712767412557E-3</v>
      </c>
      <c r="M806" s="68">
        <f t="shared" si="25"/>
        <v>4.3535500000000003</v>
      </c>
      <c r="N806" s="64">
        <f>(Table8[[#This Row],[Adj Close]]-Table8[[#This Row],[Forecast 6 Period ]])</f>
        <v>3.1049999999999578E-2</v>
      </c>
      <c r="O806" s="64">
        <f>Table8[[#This Row],[Erorr 2]]^2</f>
        <v>9.6410249999997382E-4</v>
      </c>
      <c r="P806" s="64">
        <f>ABS(Table8[[#This Row],[Erorr 2]])</f>
        <v>3.1049999999999578E-2</v>
      </c>
      <c r="Q806" s="8">
        <f>Table8[[#This Row],[Abs Erorr 4]]/Table8[[#This Row],[Adj Close]]</f>
        <v>7.0816037951009396E-3</v>
      </c>
    </row>
    <row r="807" spans="6:17" x14ac:dyDescent="0.3">
      <c r="F807" s="108">
        <v>44634</v>
      </c>
      <c r="G807" s="109">
        <v>4.5759999999999996</v>
      </c>
      <c r="H807" s="64">
        <f t="shared" si="24"/>
        <v>4.4228500000000004</v>
      </c>
      <c r="I807" s="64">
        <f>(Table8[[#This Row],[Adj Close]]-Table8[[#This Row],[Forecast 3 Period]])</f>
        <v>0.15314999999999923</v>
      </c>
      <c r="J807" s="64">
        <f>Table8[[#This Row],[Erorr ]]^2</f>
        <v>2.3454922499999763E-2</v>
      </c>
      <c r="K807" s="64">
        <f>ABS(Table8[[#This Row],[Erorr ]])</f>
        <v>0.15314999999999923</v>
      </c>
      <c r="L807" s="8">
        <f>Table8[[#This Row],[Abs Erorr ]]/Table8[[#This Row],[Adj Close]]</f>
        <v>3.3468094405594243E-2</v>
      </c>
      <c r="M807" s="68">
        <f t="shared" si="25"/>
        <v>4.3654100000000007</v>
      </c>
      <c r="N807" s="64">
        <f>(Table8[[#This Row],[Adj Close]]-Table8[[#This Row],[Forecast 6 Period ]])</f>
        <v>0.21058999999999894</v>
      </c>
      <c r="O807" s="64">
        <f>Table8[[#This Row],[Erorr 2]]^2</f>
        <v>4.4348148099999554E-2</v>
      </c>
      <c r="P807" s="64">
        <f>ABS(Table8[[#This Row],[Erorr 2]])</f>
        <v>0.21058999999999894</v>
      </c>
      <c r="Q807" s="8">
        <f>Table8[[#This Row],[Abs Erorr 4]]/Table8[[#This Row],[Adj Close]]</f>
        <v>4.6020541958041734E-2</v>
      </c>
    </row>
    <row r="808" spans="6:17" x14ac:dyDescent="0.3">
      <c r="F808" s="108">
        <v>44635</v>
      </c>
      <c r="G808" s="109">
        <v>4.6489000000000003</v>
      </c>
      <c r="H808" s="64">
        <f t="shared" si="24"/>
        <v>4.4720800000000001</v>
      </c>
      <c r="I808" s="64">
        <f>(Table8[[#This Row],[Adj Close]]-Table8[[#This Row],[Forecast 3 Period]])</f>
        <v>0.1768200000000002</v>
      </c>
      <c r="J808" s="64">
        <f>Table8[[#This Row],[Erorr ]]^2</f>
        <v>3.1265312400000071E-2</v>
      </c>
      <c r="K808" s="64">
        <f>ABS(Table8[[#This Row],[Erorr ]])</f>
        <v>0.1768200000000002</v>
      </c>
      <c r="L808" s="8">
        <f>Table8[[#This Row],[Abs Erorr ]]/Table8[[#This Row],[Adj Close]]</f>
        <v>3.8034803932113011E-2</v>
      </c>
      <c r="M808" s="68">
        <f t="shared" si="25"/>
        <v>4.413730000000001</v>
      </c>
      <c r="N808" s="64">
        <f>(Table8[[#This Row],[Adj Close]]-Table8[[#This Row],[Forecast 6 Period ]])</f>
        <v>0.23516999999999921</v>
      </c>
      <c r="O808" s="64">
        <f>Table8[[#This Row],[Erorr 2]]^2</f>
        <v>5.5304928899999627E-2</v>
      </c>
      <c r="P808" s="64">
        <f>ABS(Table8[[#This Row],[Erorr 2]])</f>
        <v>0.23516999999999921</v>
      </c>
      <c r="Q808" s="8">
        <f>Table8[[#This Row],[Abs Erorr 4]]/Table8[[#This Row],[Adj Close]]</f>
        <v>5.0586160166921038E-2</v>
      </c>
    </row>
    <row r="809" spans="6:17" x14ac:dyDescent="0.3">
      <c r="F809" s="108">
        <v>44636</v>
      </c>
      <c r="G809" s="109">
        <v>4.7948000000000004</v>
      </c>
      <c r="H809" s="64">
        <f t="shared" si="24"/>
        <v>4.5477400000000001</v>
      </c>
      <c r="I809" s="64">
        <f>(Table8[[#This Row],[Adj Close]]-Table8[[#This Row],[Forecast 3 Period]])</f>
        <v>0.24706000000000028</v>
      </c>
      <c r="J809" s="64">
        <f>Table8[[#This Row],[Erorr ]]^2</f>
        <v>6.1038643600000136E-2</v>
      </c>
      <c r="K809" s="64">
        <f>ABS(Table8[[#This Row],[Erorr ]])</f>
        <v>0.24706000000000028</v>
      </c>
      <c r="L809" s="8">
        <f>Table8[[#This Row],[Abs Erorr ]]/Table8[[#This Row],[Adj Close]]</f>
        <v>5.1526653875031338E-2</v>
      </c>
      <c r="M809" s="68">
        <f t="shared" si="25"/>
        <v>4.4830100000000002</v>
      </c>
      <c r="N809" s="64">
        <f>(Table8[[#This Row],[Adj Close]]-Table8[[#This Row],[Forecast 6 Period ]])</f>
        <v>0.31179000000000023</v>
      </c>
      <c r="O809" s="64">
        <f>Table8[[#This Row],[Erorr 2]]^2</f>
        <v>9.7213004100000139E-2</v>
      </c>
      <c r="P809" s="64">
        <f>ABS(Table8[[#This Row],[Erorr 2]])</f>
        <v>0.31179000000000023</v>
      </c>
      <c r="Q809" s="8">
        <f>Table8[[#This Row],[Abs Erorr 4]]/Table8[[#This Row],[Adj Close]]</f>
        <v>6.5026695586885841E-2</v>
      </c>
    </row>
    <row r="810" spans="6:17" x14ac:dyDescent="0.3">
      <c r="F810" s="108">
        <v>44637</v>
      </c>
      <c r="G810" s="109">
        <v>4.8494999999999999</v>
      </c>
      <c r="H810" s="64">
        <f t="shared" si="24"/>
        <v>4.6853899999999999</v>
      </c>
      <c r="I810" s="64">
        <f>(Table8[[#This Row],[Adj Close]]-Table8[[#This Row],[Forecast 3 Period]])</f>
        <v>0.16410999999999998</v>
      </c>
      <c r="J810" s="64">
        <f>Table8[[#This Row],[Erorr ]]^2</f>
        <v>2.6932092099999992E-2</v>
      </c>
      <c r="K810" s="64">
        <f>ABS(Table8[[#This Row],[Erorr ]])</f>
        <v>0.16410999999999998</v>
      </c>
      <c r="L810" s="8">
        <f>Table8[[#This Row],[Abs Erorr ]]/Table8[[#This Row],[Adj Close]]</f>
        <v>3.3840602123930301E-2</v>
      </c>
      <c r="M810" s="68">
        <f t="shared" si="25"/>
        <v>4.5705300000000006</v>
      </c>
      <c r="N810" s="64">
        <f>(Table8[[#This Row],[Adj Close]]-Table8[[#This Row],[Forecast 6 Period ]])</f>
        <v>0.27896999999999927</v>
      </c>
      <c r="O810" s="64">
        <f>Table8[[#This Row],[Erorr 2]]^2</f>
        <v>7.7824260899999595E-2</v>
      </c>
      <c r="P810" s="64">
        <f>ABS(Table8[[#This Row],[Erorr 2]])</f>
        <v>0.27896999999999927</v>
      </c>
      <c r="Q810" s="8">
        <f>Table8[[#This Row],[Abs Erorr 4]]/Table8[[#This Row],[Adj Close]]</f>
        <v>5.7525518094648787E-2</v>
      </c>
    </row>
    <row r="811" spans="6:17" x14ac:dyDescent="0.3">
      <c r="F811" s="108">
        <v>44638</v>
      </c>
      <c r="G811" s="109">
        <v>4.8586</v>
      </c>
      <c r="H811" s="64">
        <f t="shared" si="24"/>
        <v>4.7729099999999995</v>
      </c>
      <c r="I811" s="64">
        <f>(Table8[[#This Row],[Adj Close]]-Table8[[#This Row],[Forecast 3 Period]])</f>
        <v>8.5690000000000488E-2</v>
      </c>
      <c r="J811" s="64">
        <f>Table8[[#This Row],[Erorr ]]^2</f>
        <v>7.3427761000000834E-3</v>
      </c>
      <c r="K811" s="64">
        <f>ABS(Table8[[#This Row],[Erorr ]])</f>
        <v>8.5690000000000488E-2</v>
      </c>
      <c r="L811" s="8">
        <f>Table8[[#This Row],[Abs Erorr ]]/Table8[[#This Row],[Adj Close]]</f>
        <v>1.7636767793191555E-2</v>
      </c>
      <c r="M811" s="68">
        <f t="shared" si="25"/>
        <v>4.6543999999999999</v>
      </c>
      <c r="N811" s="64">
        <f>(Table8[[#This Row],[Adj Close]]-Table8[[#This Row],[Forecast 6 Period ]])</f>
        <v>0.20420000000000016</v>
      </c>
      <c r="O811" s="64">
        <f>Table8[[#This Row],[Erorr 2]]^2</f>
        <v>4.1697640000000064E-2</v>
      </c>
      <c r="P811" s="64">
        <f>ABS(Table8[[#This Row],[Erorr 2]])</f>
        <v>0.20420000000000016</v>
      </c>
      <c r="Q811" s="8">
        <f>Table8[[#This Row],[Abs Erorr 4]]/Table8[[#This Row],[Adj Close]]</f>
        <v>4.2028567900218201E-2</v>
      </c>
    </row>
    <row r="812" spans="6:17" x14ac:dyDescent="0.3">
      <c r="F812" s="108">
        <v>44641</v>
      </c>
      <c r="G812" s="109">
        <v>4.8311999999999999</v>
      </c>
      <c r="H812" s="64">
        <f t="shared" si="24"/>
        <v>4.8367300000000002</v>
      </c>
      <c r="I812" s="64">
        <f>(Table8[[#This Row],[Adj Close]]-Table8[[#This Row],[Forecast 3 Period]])</f>
        <v>-5.5300000000002569E-3</v>
      </c>
      <c r="J812" s="64">
        <f>Table8[[#This Row],[Erorr ]]^2</f>
        <v>3.0580900000002843E-5</v>
      </c>
      <c r="K812" s="64">
        <f>ABS(Table8[[#This Row],[Erorr ]])</f>
        <v>5.5300000000002569E-3</v>
      </c>
      <c r="L812" s="8">
        <f>Table8[[#This Row],[Abs Erorr ]]/Table8[[#This Row],[Adj Close]]</f>
        <v>1.1446431528399274E-3</v>
      </c>
      <c r="M812" s="68">
        <f t="shared" si="25"/>
        <v>4.7264200000000001</v>
      </c>
      <c r="N812" s="64">
        <f>(Table8[[#This Row],[Adj Close]]-Table8[[#This Row],[Forecast 6 Period ]])</f>
        <v>0.10477999999999987</v>
      </c>
      <c r="O812" s="64">
        <f>Table8[[#This Row],[Erorr 2]]^2</f>
        <v>1.0978848399999974E-2</v>
      </c>
      <c r="P812" s="64">
        <f>ABS(Table8[[#This Row],[Erorr 2]])</f>
        <v>0.10477999999999987</v>
      </c>
      <c r="Q812" s="8">
        <f>Table8[[#This Row],[Abs Erorr 4]]/Table8[[#This Row],[Adj Close]]</f>
        <v>2.1688193409504859E-2</v>
      </c>
    </row>
    <row r="813" spans="6:17" x14ac:dyDescent="0.3">
      <c r="F813" s="108">
        <v>44642</v>
      </c>
      <c r="G813" s="109">
        <v>4.8949999999999996</v>
      </c>
      <c r="H813" s="64">
        <f t="shared" si="24"/>
        <v>4.8449100000000005</v>
      </c>
      <c r="I813" s="64">
        <f>(Table8[[#This Row],[Adj Close]]-Table8[[#This Row],[Forecast 3 Period]])</f>
        <v>5.008999999999908E-2</v>
      </c>
      <c r="J813" s="64">
        <f>Table8[[#This Row],[Erorr ]]^2</f>
        <v>2.5090080999999077E-3</v>
      </c>
      <c r="K813" s="64">
        <f>ABS(Table8[[#This Row],[Erorr ]])</f>
        <v>5.008999999999908E-2</v>
      </c>
      <c r="L813" s="8">
        <f>Table8[[#This Row],[Abs Erorr ]]/Table8[[#This Row],[Adj Close]]</f>
        <v>1.0232890704800631E-2</v>
      </c>
      <c r="M813" s="68">
        <f t="shared" si="25"/>
        <v>4.7893100000000004</v>
      </c>
      <c r="N813" s="64">
        <f>(Table8[[#This Row],[Adj Close]]-Table8[[#This Row],[Forecast 6 Period ]])</f>
        <v>0.10568999999999917</v>
      </c>
      <c r="O813" s="64">
        <f>Table8[[#This Row],[Erorr 2]]^2</f>
        <v>1.1170376099999825E-2</v>
      </c>
      <c r="P813" s="64">
        <f>ABS(Table8[[#This Row],[Erorr 2]])</f>
        <v>0.10568999999999917</v>
      </c>
      <c r="Q813" s="8">
        <f>Table8[[#This Row],[Abs Erorr 4]]/Table8[[#This Row],[Adj Close]]</f>
        <v>2.1591419816138751E-2</v>
      </c>
    </row>
    <row r="814" spans="6:17" x14ac:dyDescent="0.3">
      <c r="F814" s="108">
        <v>44643</v>
      </c>
      <c r="G814" s="109">
        <v>4.8129999999999997</v>
      </c>
      <c r="H814" s="64">
        <f t="shared" si="24"/>
        <v>4.8649399999999998</v>
      </c>
      <c r="I814" s="64">
        <f>(Table8[[#This Row],[Adj Close]]-Table8[[#This Row],[Forecast 3 Period]])</f>
        <v>-5.1940000000000097E-2</v>
      </c>
      <c r="J814" s="64">
        <f>Table8[[#This Row],[Erorr ]]^2</f>
        <v>2.6977636000000099E-3</v>
      </c>
      <c r="K814" s="64">
        <f>ABS(Table8[[#This Row],[Erorr ]])</f>
        <v>5.1940000000000097E-2</v>
      </c>
      <c r="L814" s="8">
        <f>Table8[[#This Row],[Abs Erorr ]]/Table8[[#This Row],[Adj Close]]</f>
        <v>1.0791606066902161E-2</v>
      </c>
      <c r="M814" s="68">
        <f t="shared" si="25"/>
        <v>4.8312299999999997</v>
      </c>
      <c r="N814" s="64">
        <f>(Table8[[#This Row],[Adj Close]]-Table8[[#This Row],[Forecast 6 Period ]])</f>
        <v>-1.8229999999999968E-2</v>
      </c>
      <c r="O814" s="64">
        <f>Table8[[#This Row],[Erorr 2]]^2</f>
        <v>3.3233289999999886E-4</v>
      </c>
      <c r="P814" s="64">
        <f>ABS(Table8[[#This Row],[Erorr 2]])</f>
        <v>1.8229999999999968E-2</v>
      </c>
      <c r="Q814" s="8">
        <f>Table8[[#This Row],[Abs Erorr 4]]/Table8[[#This Row],[Adj Close]]</f>
        <v>3.7876584250986847E-3</v>
      </c>
    </row>
    <row r="815" spans="6:17" x14ac:dyDescent="0.3">
      <c r="F815" s="108">
        <v>44644</v>
      </c>
      <c r="G815" s="109">
        <v>4.8677000000000001</v>
      </c>
      <c r="H815" s="64">
        <f t="shared" si="24"/>
        <v>4.8430599999999995</v>
      </c>
      <c r="I815" s="64">
        <f>(Table8[[#This Row],[Adj Close]]-Table8[[#This Row],[Forecast 3 Period]])</f>
        <v>2.4640000000000661E-2</v>
      </c>
      <c r="J815" s="64">
        <f>Table8[[#This Row],[Erorr ]]^2</f>
        <v>6.071296000000326E-4</v>
      </c>
      <c r="K815" s="64">
        <f>ABS(Table8[[#This Row],[Erorr ]])</f>
        <v>2.4640000000000661E-2</v>
      </c>
      <c r="L815" s="8">
        <f>Table8[[#This Row],[Abs Erorr ]]/Table8[[#This Row],[Adj Close]]</f>
        <v>5.0619389033836641E-3</v>
      </c>
      <c r="M815" s="68">
        <f t="shared" si="25"/>
        <v>4.8439899999999998</v>
      </c>
      <c r="N815" s="64">
        <f>(Table8[[#This Row],[Adj Close]]-Table8[[#This Row],[Forecast 6 Period ]])</f>
        <v>2.3710000000000342E-2</v>
      </c>
      <c r="O815" s="64">
        <f>Table8[[#This Row],[Erorr 2]]^2</f>
        <v>5.6216410000001617E-4</v>
      </c>
      <c r="P815" s="64">
        <f>ABS(Table8[[#This Row],[Erorr 2]])</f>
        <v>2.3710000000000342E-2</v>
      </c>
      <c r="Q815" s="8">
        <f>Table8[[#This Row],[Abs Erorr 4]]/Table8[[#This Row],[Adj Close]]</f>
        <v>4.8708835795140092E-3</v>
      </c>
    </row>
    <row r="816" spans="6:17" x14ac:dyDescent="0.3">
      <c r="F816" s="108">
        <v>44645</v>
      </c>
      <c r="G816" s="109">
        <v>4.8949999999999996</v>
      </c>
      <c r="H816" s="64">
        <f t="shared" si="24"/>
        <v>4.8594799999999996</v>
      </c>
      <c r="I816" s="64">
        <f>(Table8[[#This Row],[Adj Close]]-Table8[[#This Row],[Forecast 3 Period]])</f>
        <v>3.5519999999999996E-2</v>
      </c>
      <c r="J816" s="64">
        <f>Table8[[#This Row],[Erorr ]]^2</f>
        <v>1.2616703999999998E-3</v>
      </c>
      <c r="K816" s="64">
        <f>ABS(Table8[[#This Row],[Erorr ]])</f>
        <v>3.5519999999999996E-2</v>
      </c>
      <c r="L816" s="8">
        <f>Table8[[#This Row],[Abs Erorr ]]/Table8[[#This Row],[Adj Close]]</f>
        <v>7.2563840653728289E-3</v>
      </c>
      <c r="M816" s="68">
        <f t="shared" si="25"/>
        <v>4.8521900000000002</v>
      </c>
      <c r="N816" s="64">
        <f>(Table8[[#This Row],[Adj Close]]-Table8[[#This Row],[Forecast 6 Period ]])</f>
        <v>4.2809999999999349E-2</v>
      </c>
      <c r="O816" s="64">
        <f>Table8[[#This Row],[Erorr 2]]^2</f>
        <v>1.8326960999999443E-3</v>
      </c>
      <c r="P816" s="64">
        <f>ABS(Table8[[#This Row],[Erorr 2]])</f>
        <v>4.2809999999999349E-2</v>
      </c>
      <c r="Q816" s="8">
        <f>Table8[[#This Row],[Abs Erorr 4]]/Table8[[#This Row],[Adj Close]]</f>
        <v>8.7456588355463438E-3</v>
      </c>
    </row>
    <row r="817" spans="6:17" x14ac:dyDescent="0.3">
      <c r="F817" s="108">
        <v>44648</v>
      </c>
      <c r="G817" s="109">
        <v>4.9132999999999996</v>
      </c>
      <c r="H817" s="64">
        <f t="shared" si="24"/>
        <v>4.8622100000000001</v>
      </c>
      <c r="I817" s="64">
        <f>(Table8[[#This Row],[Adj Close]]-Table8[[#This Row],[Forecast 3 Period]])</f>
        <v>5.1089999999999414E-2</v>
      </c>
      <c r="J817" s="64">
        <f>Table8[[#This Row],[Erorr ]]^2</f>
        <v>2.61018809999994E-3</v>
      </c>
      <c r="K817" s="64">
        <f>ABS(Table8[[#This Row],[Erorr ]])</f>
        <v>5.1089999999999414E-2</v>
      </c>
      <c r="L817" s="8">
        <f>Table8[[#This Row],[Abs Erorr ]]/Table8[[#This Row],[Adj Close]]</f>
        <v>1.0398306637086971E-2</v>
      </c>
      <c r="M817" s="68">
        <f t="shared" si="25"/>
        <v>4.8631199999999994</v>
      </c>
      <c r="N817" s="64">
        <f>(Table8[[#This Row],[Adj Close]]-Table8[[#This Row],[Forecast 6 Period ]])</f>
        <v>5.0180000000000113E-2</v>
      </c>
      <c r="O817" s="64">
        <f>Table8[[#This Row],[Erorr 2]]^2</f>
        <v>2.5180324000000113E-3</v>
      </c>
      <c r="P817" s="64">
        <f>ABS(Table8[[#This Row],[Erorr 2]])</f>
        <v>5.0180000000000113E-2</v>
      </c>
      <c r="Q817" s="8">
        <f>Table8[[#This Row],[Abs Erorr 4]]/Table8[[#This Row],[Adj Close]]</f>
        <v>1.0213095068487598E-2</v>
      </c>
    </row>
    <row r="818" spans="6:17" x14ac:dyDescent="0.3">
      <c r="F818" s="108">
        <v>44649</v>
      </c>
      <c r="G818" s="109">
        <v>5.0408999999999997</v>
      </c>
      <c r="H818" s="64">
        <f t="shared" si="24"/>
        <v>4.8941299999999996</v>
      </c>
      <c r="I818" s="64">
        <f>(Table8[[#This Row],[Adj Close]]-Table8[[#This Row],[Forecast 3 Period]])</f>
        <v>0.14677000000000007</v>
      </c>
      <c r="J818" s="64">
        <f>Table8[[#This Row],[Erorr ]]^2</f>
        <v>2.1541432900000018E-2</v>
      </c>
      <c r="K818" s="64">
        <f>ABS(Table8[[#This Row],[Erorr ]])</f>
        <v>0.14677000000000007</v>
      </c>
      <c r="L818" s="8">
        <f>Table8[[#This Row],[Abs Erorr ]]/Table8[[#This Row],[Adj Close]]</f>
        <v>2.9115832490229934E-2</v>
      </c>
      <c r="M818" s="68">
        <f t="shared" si="25"/>
        <v>4.8704199999999993</v>
      </c>
      <c r="N818" s="64">
        <f>(Table8[[#This Row],[Adj Close]]-Table8[[#This Row],[Forecast 6 Period ]])</f>
        <v>0.17048000000000041</v>
      </c>
      <c r="O818" s="64">
        <f>Table8[[#This Row],[Erorr 2]]^2</f>
        <v>2.9063430400000138E-2</v>
      </c>
      <c r="P818" s="64">
        <f>ABS(Table8[[#This Row],[Erorr 2]])</f>
        <v>0.17048000000000041</v>
      </c>
      <c r="Q818" s="8">
        <f>Table8[[#This Row],[Abs Erorr 4]]/Table8[[#This Row],[Adj Close]]</f>
        <v>3.3819357654387198E-2</v>
      </c>
    </row>
    <row r="819" spans="6:17" x14ac:dyDescent="0.3">
      <c r="F819" s="108">
        <v>44650</v>
      </c>
      <c r="G819" s="109">
        <v>5.0408999999999997</v>
      </c>
      <c r="H819" s="64">
        <f t="shared" si="24"/>
        <v>4.95885</v>
      </c>
      <c r="I819" s="64">
        <f>(Table8[[#This Row],[Adj Close]]-Table8[[#This Row],[Forecast 3 Period]])</f>
        <v>8.2049999999999734E-2</v>
      </c>
      <c r="J819" s="64">
        <f>Table8[[#This Row],[Erorr ]]^2</f>
        <v>6.732202499999956E-3</v>
      </c>
      <c r="K819" s="64">
        <f>ABS(Table8[[#This Row],[Erorr ]])</f>
        <v>8.2049999999999734E-2</v>
      </c>
      <c r="L819" s="8">
        <f>Table8[[#This Row],[Abs Erorr ]]/Table8[[#This Row],[Adj Close]]</f>
        <v>1.6276855323454093E-2</v>
      </c>
      <c r="M819" s="68">
        <f t="shared" si="25"/>
        <v>4.91418</v>
      </c>
      <c r="N819" s="64">
        <f>(Table8[[#This Row],[Adj Close]]-Table8[[#This Row],[Forecast 6 Period ]])</f>
        <v>0.12671999999999972</v>
      </c>
      <c r="O819" s="64">
        <f>Table8[[#This Row],[Erorr 2]]^2</f>
        <v>1.605795839999993E-2</v>
      </c>
      <c r="P819" s="64">
        <f>ABS(Table8[[#This Row],[Erorr 2]])</f>
        <v>0.12671999999999972</v>
      </c>
      <c r="Q819" s="8">
        <f>Table8[[#This Row],[Abs Erorr 4]]/Table8[[#This Row],[Adj Close]]</f>
        <v>2.5138368148544848E-2</v>
      </c>
    </row>
    <row r="820" spans="6:17" x14ac:dyDescent="0.3">
      <c r="F820" s="108">
        <v>44651</v>
      </c>
      <c r="G820" s="109">
        <v>4.9771000000000001</v>
      </c>
      <c r="H820" s="64">
        <f t="shared" si="24"/>
        <v>5.0026199999999994</v>
      </c>
      <c r="I820" s="64">
        <f>(Table8[[#This Row],[Adj Close]]-Table8[[#This Row],[Forecast 3 Period]])</f>
        <v>-2.5519999999999321E-2</v>
      </c>
      <c r="J820" s="64">
        <f>Table8[[#This Row],[Erorr ]]^2</f>
        <v>6.5127039999996535E-4</v>
      </c>
      <c r="K820" s="64">
        <f>ABS(Table8[[#This Row],[Erorr ]])</f>
        <v>2.5519999999999321E-2</v>
      </c>
      <c r="L820" s="8">
        <f>Table8[[#This Row],[Abs Erorr ]]/Table8[[#This Row],[Adj Close]]</f>
        <v>5.127483876152643E-3</v>
      </c>
      <c r="M820" s="68">
        <f t="shared" si="25"/>
        <v>4.9460900000000008</v>
      </c>
      <c r="N820" s="64">
        <f>(Table8[[#This Row],[Adj Close]]-Table8[[#This Row],[Forecast 6 Period ]])</f>
        <v>3.1009999999999316E-2</v>
      </c>
      <c r="O820" s="64">
        <f>Table8[[#This Row],[Erorr 2]]^2</f>
        <v>9.6162009999995759E-4</v>
      </c>
      <c r="P820" s="64">
        <f>ABS(Table8[[#This Row],[Erorr 2]])</f>
        <v>3.1009999999999316E-2</v>
      </c>
      <c r="Q820" s="8">
        <f>Table8[[#This Row],[Abs Erorr 4]]/Table8[[#This Row],[Adj Close]]</f>
        <v>6.2305358542121547E-3</v>
      </c>
    </row>
    <row r="821" spans="6:17" x14ac:dyDescent="0.3">
      <c r="F821" s="108">
        <v>44652</v>
      </c>
      <c r="G821" s="109">
        <v>5.0590999999999999</v>
      </c>
      <c r="H821" s="64">
        <f t="shared" si="24"/>
        <v>5.0153799999999995</v>
      </c>
      <c r="I821" s="64">
        <f>(Table8[[#This Row],[Adj Close]]-Table8[[#This Row],[Forecast 3 Period]])</f>
        <v>4.3720000000000425E-2</v>
      </c>
      <c r="J821" s="64">
        <f>Table8[[#This Row],[Erorr ]]^2</f>
        <v>1.9114384000000371E-3</v>
      </c>
      <c r="K821" s="64">
        <f>ABS(Table8[[#This Row],[Erorr ]])</f>
        <v>4.3720000000000425E-2</v>
      </c>
      <c r="L821" s="8">
        <f>Table8[[#This Row],[Abs Erorr ]]/Table8[[#This Row],[Adj Close]]</f>
        <v>8.6418532940642466E-3</v>
      </c>
      <c r="M821" s="68">
        <f t="shared" si="25"/>
        <v>4.9707099999999995</v>
      </c>
      <c r="N821" s="64">
        <f>(Table8[[#This Row],[Adj Close]]-Table8[[#This Row],[Forecast 6 Period ]])</f>
        <v>8.8390000000000413E-2</v>
      </c>
      <c r="O821" s="64">
        <f>Table8[[#This Row],[Erorr 2]]^2</f>
        <v>7.8127921000000732E-3</v>
      </c>
      <c r="P821" s="64">
        <f>ABS(Table8[[#This Row],[Erorr 2]])</f>
        <v>8.8390000000000413E-2</v>
      </c>
      <c r="Q821" s="8">
        <f>Table8[[#This Row],[Abs Erorr 4]]/Table8[[#This Row],[Adj Close]]</f>
        <v>1.7471487023383688E-2</v>
      </c>
    </row>
    <row r="822" spans="6:17" x14ac:dyDescent="0.3">
      <c r="F822" s="108">
        <v>44655</v>
      </c>
      <c r="G822" s="109">
        <v>5.0956000000000001</v>
      </c>
      <c r="H822" s="64">
        <f t="shared" si="24"/>
        <v>5.0290400000000002</v>
      </c>
      <c r="I822" s="64">
        <f>(Table8[[#This Row],[Adj Close]]-Table8[[#This Row],[Forecast 3 Period]])</f>
        <v>6.6559999999999953E-2</v>
      </c>
      <c r="J822" s="64">
        <f>Table8[[#This Row],[Erorr ]]^2</f>
        <v>4.4302335999999937E-3</v>
      </c>
      <c r="K822" s="64">
        <f>ABS(Table8[[#This Row],[Erorr ]])</f>
        <v>6.6559999999999953E-2</v>
      </c>
      <c r="L822" s="8">
        <f>Table8[[#This Row],[Abs Erorr ]]/Table8[[#This Row],[Adj Close]]</f>
        <v>1.3062249784127473E-2</v>
      </c>
      <c r="M822" s="68">
        <f t="shared" si="25"/>
        <v>5.0044299999999993</v>
      </c>
      <c r="N822" s="64">
        <f>(Table8[[#This Row],[Adj Close]]-Table8[[#This Row],[Forecast 6 Period ]])</f>
        <v>9.1170000000000861E-2</v>
      </c>
      <c r="O822" s="64">
        <f>Table8[[#This Row],[Erorr 2]]^2</f>
        <v>8.3119689000001572E-3</v>
      </c>
      <c r="P822" s="64">
        <f>ABS(Table8[[#This Row],[Erorr 2]])</f>
        <v>9.1170000000000861E-2</v>
      </c>
      <c r="Q822" s="8">
        <f>Table8[[#This Row],[Abs Erorr 4]]/Table8[[#This Row],[Adj Close]]</f>
        <v>1.7891906743072623E-2</v>
      </c>
    </row>
    <row r="823" spans="6:17" x14ac:dyDescent="0.3">
      <c r="F823" s="108">
        <v>44656</v>
      </c>
      <c r="G823" s="109">
        <v>5.0317999999999996</v>
      </c>
      <c r="H823" s="64">
        <f t="shared" si="24"/>
        <v>5.0491000000000001</v>
      </c>
      <c r="I823" s="64">
        <f>(Table8[[#This Row],[Adj Close]]-Table8[[#This Row],[Forecast 3 Period]])</f>
        <v>-1.7300000000000537E-2</v>
      </c>
      <c r="J823" s="64">
        <f>Table8[[#This Row],[Erorr ]]^2</f>
        <v>2.9929000000001861E-4</v>
      </c>
      <c r="K823" s="64">
        <f>ABS(Table8[[#This Row],[Erorr ]])</f>
        <v>1.7300000000000537E-2</v>
      </c>
      <c r="L823" s="8">
        <f>Table8[[#This Row],[Abs Erorr ]]/Table8[[#This Row],[Adj Close]]</f>
        <v>3.4381334711237606E-3</v>
      </c>
      <c r="M823" s="68">
        <f t="shared" si="25"/>
        <v>5.02996</v>
      </c>
      <c r="N823" s="64">
        <f>(Table8[[#This Row],[Adj Close]]-Table8[[#This Row],[Forecast 6 Period ]])</f>
        <v>1.8399999999996197E-3</v>
      </c>
      <c r="O823" s="64">
        <f>Table8[[#This Row],[Erorr 2]]^2</f>
        <v>3.3855999999986005E-6</v>
      </c>
      <c r="P823" s="64">
        <f>ABS(Table8[[#This Row],[Erorr 2]])</f>
        <v>1.8399999999996197E-3</v>
      </c>
      <c r="Q823" s="8">
        <f>Table8[[#This Row],[Abs Erorr 4]]/Table8[[#This Row],[Adj Close]]</f>
        <v>3.6567431137955004E-4</v>
      </c>
    </row>
    <row r="824" spans="6:17" x14ac:dyDescent="0.3">
      <c r="F824" s="108">
        <v>44657</v>
      </c>
      <c r="G824" s="109">
        <v>4.9314999999999998</v>
      </c>
      <c r="H824" s="64">
        <f t="shared" si="24"/>
        <v>5.0591299999999997</v>
      </c>
      <c r="I824" s="64">
        <f>(Table8[[#This Row],[Adj Close]]-Table8[[#This Row],[Forecast 3 Period]])</f>
        <v>-0.12762999999999991</v>
      </c>
      <c r="J824" s="64">
        <f>Table8[[#This Row],[Erorr ]]^2</f>
        <v>1.6289416899999978E-2</v>
      </c>
      <c r="K824" s="64">
        <f>ABS(Table8[[#This Row],[Erorr ]])</f>
        <v>0.12762999999999991</v>
      </c>
      <c r="L824" s="8">
        <f>Table8[[#This Row],[Abs Erorr ]]/Table8[[#This Row],[Adj Close]]</f>
        <v>2.5880563723005155E-2</v>
      </c>
      <c r="M824" s="68">
        <f t="shared" si="25"/>
        <v>5.0408999999999997</v>
      </c>
      <c r="N824" s="64">
        <f>(Table8[[#This Row],[Adj Close]]-Table8[[#This Row],[Forecast 6 Period ]])</f>
        <v>-0.10939999999999994</v>
      </c>
      <c r="O824" s="64">
        <f>Table8[[#This Row],[Erorr 2]]^2</f>
        <v>1.1968359999999987E-2</v>
      </c>
      <c r="P824" s="64">
        <f>ABS(Table8[[#This Row],[Erorr 2]])</f>
        <v>0.10939999999999994</v>
      </c>
      <c r="Q824" s="8">
        <f>Table8[[#This Row],[Abs Erorr 4]]/Table8[[#This Row],[Adj Close]]</f>
        <v>2.218391969988846E-2</v>
      </c>
    </row>
    <row r="825" spans="6:17" x14ac:dyDescent="0.3">
      <c r="F825" s="108">
        <v>44658</v>
      </c>
      <c r="G825" s="109">
        <v>4.9588000000000001</v>
      </c>
      <c r="H825" s="64">
        <f t="shared" si="24"/>
        <v>5.0108199999999998</v>
      </c>
      <c r="I825" s="64">
        <f>(Table8[[#This Row],[Adj Close]]-Table8[[#This Row],[Forecast 3 Period]])</f>
        <v>-5.2019999999999733E-2</v>
      </c>
      <c r="J825" s="64">
        <f>Table8[[#This Row],[Erorr ]]^2</f>
        <v>2.7060803999999724E-3</v>
      </c>
      <c r="K825" s="64">
        <f>ABS(Table8[[#This Row],[Erorr ]])</f>
        <v>5.2019999999999733E-2</v>
      </c>
      <c r="L825" s="8">
        <f>Table8[[#This Row],[Abs Erorr ]]/Table8[[#This Row],[Adj Close]]</f>
        <v>1.0490441235782797E-2</v>
      </c>
      <c r="M825" s="68">
        <f t="shared" si="25"/>
        <v>5.0253999999999994</v>
      </c>
      <c r="N825" s="64">
        <f>(Table8[[#This Row],[Adj Close]]-Table8[[#This Row],[Forecast 6 Period ]])</f>
        <v>-6.6599999999999326E-2</v>
      </c>
      <c r="O825" s="64">
        <f>Table8[[#This Row],[Erorr 2]]^2</f>
        <v>4.4355599999999105E-3</v>
      </c>
      <c r="P825" s="64">
        <f>ABS(Table8[[#This Row],[Erorr 2]])</f>
        <v>6.6599999999999326E-2</v>
      </c>
      <c r="Q825" s="8">
        <f>Table8[[#This Row],[Abs Erorr 4]]/Table8[[#This Row],[Adj Close]]</f>
        <v>1.343066871017168E-2</v>
      </c>
    </row>
    <row r="826" spans="6:17" x14ac:dyDescent="0.3">
      <c r="F826" s="108">
        <v>44659</v>
      </c>
      <c r="G826" s="109">
        <v>4.8949999999999996</v>
      </c>
      <c r="H826" s="64">
        <f t="shared" si="24"/>
        <v>4.9725099999999998</v>
      </c>
      <c r="I826" s="64">
        <f>(Table8[[#This Row],[Adj Close]]-Table8[[#This Row],[Forecast 3 Period]])</f>
        <v>-7.751000000000019E-2</v>
      </c>
      <c r="J826" s="64">
        <f>Table8[[#This Row],[Erorr ]]^2</f>
        <v>6.0078001000000297E-3</v>
      </c>
      <c r="K826" s="64">
        <f>ABS(Table8[[#This Row],[Erorr ]])</f>
        <v>7.751000000000019E-2</v>
      </c>
      <c r="L826" s="8">
        <f>Table8[[#This Row],[Abs Erorr ]]/Table8[[#This Row],[Adj Close]]</f>
        <v>1.5834525025536301E-2</v>
      </c>
      <c r="M826" s="68">
        <f t="shared" si="25"/>
        <v>5.0071599999999998</v>
      </c>
      <c r="N826" s="64">
        <f>(Table8[[#This Row],[Adj Close]]-Table8[[#This Row],[Forecast 6 Period ]])</f>
        <v>-0.11216000000000026</v>
      </c>
      <c r="O826" s="64">
        <f>Table8[[#This Row],[Erorr 2]]^2</f>
        <v>1.2579865600000057E-2</v>
      </c>
      <c r="P826" s="64">
        <f>ABS(Table8[[#This Row],[Erorr 2]])</f>
        <v>0.11216000000000026</v>
      </c>
      <c r="Q826" s="8">
        <f>Table8[[#This Row],[Abs Erorr 4]]/Table8[[#This Row],[Adj Close]]</f>
        <v>2.2913176710929576E-2</v>
      </c>
    </row>
    <row r="827" spans="6:17" x14ac:dyDescent="0.3">
      <c r="F827" s="108">
        <v>44662</v>
      </c>
      <c r="G827" s="109">
        <v>4.8220999999999998</v>
      </c>
      <c r="H827" s="64">
        <f t="shared" si="24"/>
        <v>4.92509</v>
      </c>
      <c r="I827" s="64">
        <f>(Table8[[#This Row],[Adj Close]]-Table8[[#This Row],[Forecast 3 Period]])</f>
        <v>-0.10299000000000014</v>
      </c>
      <c r="J827" s="64">
        <f>Table8[[#This Row],[Erorr ]]^2</f>
        <v>1.0606940100000028E-2</v>
      </c>
      <c r="K827" s="64">
        <f>ABS(Table8[[#This Row],[Erorr ]])</f>
        <v>0.10299000000000014</v>
      </c>
      <c r="L827" s="8">
        <f>Table8[[#This Row],[Abs Erorr ]]/Table8[[#This Row],[Adj Close]]</f>
        <v>2.1357914601522188E-2</v>
      </c>
      <c r="M827" s="68">
        <f t="shared" si="25"/>
        <v>4.9788899999999998</v>
      </c>
      <c r="N827" s="64">
        <f>(Table8[[#This Row],[Adj Close]]-Table8[[#This Row],[Forecast 6 Period ]])</f>
        <v>-0.15678999999999998</v>
      </c>
      <c r="O827" s="64">
        <f>Table8[[#This Row],[Erorr 2]]^2</f>
        <v>2.4583104099999996E-2</v>
      </c>
      <c r="P827" s="64">
        <f>ABS(Table8[[#This Row],[Erorr 2]])</f>
        <v>0.15678999999999998</v>
      </c>
      <c r="Q827" s="8">
        <f>Table8[[#This Row],[Abs Erorr 4]]/Table8[[#This Row],[Adj Close]]</f>
        <v>3.2514879409385952E-2</v>
      </c>
    </row>
    <row r="828" spans="6:17" x14ac:dyDescent="0.3">
      <c r="F828" s="108">
        <v>44663</v>
      </c>
      <c r="G828" s="109">
        <v>4.7218</v>
      </c>
      <c r="H828" s="64">
        <f t="shared" si="24"/>
        <v>4.8849799999999997</v>
      </c>
      <c r="I828" s="64">
        <f>(Table8[[#This Row],[Adj Close]]-Table8[[#This Row],[Forecast 3 Period]])</f>
        <v>-0.16317999999999966</v>
      </c>
      <c r="J828" s="64">
        <f>Table8[[#This Row],[Erorr ]]^2</f>
        <v>2.6627712399999889E-2</v>
      </c>
      <c r="K828" s="64">
        <f>ABS(Table8[[#This Row],[Erorr ]])</f>
        <v>0.16317999999999966</v>
      </c>
      <c r="L828" s="8">
        <f>Table8[[#This Row],[Abs Erorr ]]/Table8[[#This Row],[Adj Close]]</f>
        <v>3.4558854674064901E-2</v>
      </c>
      <c r="M828" s="68">
        <f t="shared" si="25"/>
        <v>4.9342199999999998</v>
      </c>
      <c r="N828" s="64">
        <f>(Table8[[#This Row],[Adj Close]]-Table8[[#This Row],[Forecast 6 Period ]])</f>
        <v>-0.21241999999999983</v>
      </c>
      <c r="O828" s="64">
        <f>Table8[[#This Row],[Erorr 2]]^2</f>
        <v>4.5122256399999928E-2</v>
      </c>
      <c r="P828" s="64">
        <f>ABS(Table8[[#This Row],[Erorr 2]])</f>
        <v>0.21241999999999983</v>
      </c>
      <c r="Q828" s="8">
        <f>Table8[[#This Row],[Abs Erorr 4]]/Table8[[#This Row],[Adj Close]]</f>
        <v>4.4987081197848243E-2</v>
      </c>
    </row>
    <row r="829" spans="6:17" x14ac:dyDescent="0.3">
      <c r="F829" s="108">
        <v>44664</v>
      </c>
      <c r="G829" s="109">
        <v>4.7855999999999996</v>
      </c>
      <c r="H829" s="64">
        <f t="shared" si="24"/>
        <v>4.8038499999999997</v>
      </c>
      <c r="I829" s="64">
        <f>(Table8[[#This Row],[Adj Close]]-Table8[[#This Row],[Forecast 3 Period]])</f>
        <v>-1.8250000000000099E-2</v>
      </c>
      <c r="J829" s="64">
        <f>Table8[[#This Row],[Erorr ]]^2</f>
        <v>3.3306250000000366E-4</v>
      </c>
      <c r="K829" s="64">
        <f>ABS(Table8[[#This Row],[Erorr ]])</f>
        <v>1.8250000000000099E-2</v>
      </c>
      <c r="L829" s="8">
        <f>Table8[[#This Row],[Abs Erorr ]]/Table8[[#This Row],[Adj Close]]</f>
        <v>3.8135239050484998E-3</v>
      </c>
      <c r="M829" s="68">
        <f t="shared" si="25"/>
        <v>4.8758700000000008</v>
      </c>
      <c r="N829" s="64">
        <f>(Table8[[#This Row],[Adj Close]]-Table8[[#This Row],[Forecast 6 Period ]])</f>
        <v>-9.0270000000001183E-2</v>
      </c>
      <c r="O829" s="64">
        <f>Table8[[#This Row],[Erorr 2]]^2</f>
        <v>8.1486729000002141E-3</v>
      </c>
      <c r="P829" s="64">
        <f>ABS(Table8[[#This Row],[Erorr 2]])</f>
        <v>9.0270000000001183E-2</v>
      </c>
      <c r="Q829" s="8">
        <f>Table8[[#This Row],[Abs Erorr 4]]/Table8[[#This Row],[Adj Close]]</f>
        <v>1.886283851554689E-2</v>
      </c>
    </row>
    <row r="830" spans="6:17" x14ac:dyDescent="0.3">
      <c r="F830" s="108">
        <v>44665</v>
      </c>
      <c r="G830" s="109">
        <v>4.6580000000000004</v>
      </c>
      <c r="H830" s="64">
        <f t="shared" si="24"/>
        <v>4.7774099999999997</v>
      </c>
      <c r="I830" s="64">
        <f>(Table8[[#This Row],[Adj Close]]-Table8[[#This Row],[Forecast 3 Period]])</f>
        <v>-0.11940999999999935</v>
      </c>
      <c r="J830" s="64">
        <f>Table8[[#This Row],[Erorr ]]^2</f>
        <v>1.4258748099999845E-2</v>
      </c>
      <c r="K830" s="64">
        <f>ABS(Table8[[#This Row],[Erorr ]])</f>
        <v>0.11940999999999935</v>
      </c>
      <c r="L830" s="8">
        <f>Table8[[#This Row],[Abs Erorr ]]/Table8[[#This Row],[Adj Close]]</f>
        <v>2.5635465865178047E-2</v>
      </c>
      <c r="M830" s="68">
        <f t="shared" si="25"/>
        <v>4.8339299999999996</v>
      </c>
      <c r="N830" s="64">
        <f>(Table8[[#This Row],[Adj Close]]-Table8[[#This Row],[Forecast 6 Period ]])</f>
        <v>-0.17592999999999925</v>
      </c>
      <c r="O830" s="64">
        <f>Table8[[#This Row],[Erorr 2]]^2</f>
        <v>3.0951364899999737E-2</v>
      </c>
      <c r="P830" s="64">
        <f>ABS(Table8[[#This Row],[Erorr 2]])</f>
        <v>0.17592999999999925</v>
      </c>
      <c r="Q830" s="8">
        <f>Table8[[#This Row],[Abs Erorr 4]]/Table8[[#This Row],[Adj Close]]</f>
        <v>3.7769428939458831E-2</v>
      </c>
    </row>
    <row r="831" spans="6:17" x14ac:dyDescent="0.3">
      <c r="F831" s="108">
        <v>44669</v>
      </c>
      <c r="G831" s="109">
        <v>4.6489000000000003</v>
      </c>
      <c r="H831" s="64">
        <f t="shared" si="24"/>
        <v>4.7154199999999999</v>
      </c>
      <c r="I831" s="64">
        <f>(Table8[[#This Row],[Adj Close]]-Table8[[#This Row],[Forecast 3 Period]])</f>
        <v>-6.651999999999969E-2</v>
      </c>
      <c r="J831" s="64">
        <f>Table8[[#This Row],[Erorr ]]^2</f>
        <v>4.4249103999999592E-3</v>
      </c>
      <c r="K831" s="64">
        <f>ABS(Table8[[#This Row],[Erorr ]])</f>
        <v>6.651999999999969E-2</v>
      </c>
      <c r="L831" s="8">
        <f>Table8[[#This Row],[Abs Erorr ]]/Table8[[#This Row],[Adj Close]]</f>
        <v>1.4308761212329732E-2</v>
      </c>
      <c r="M831" s="68">
        <f t="shared" si="25"/>
        <v>4.7828799999999996</v>
      </c>
      <c r="N831" s="64">
        <f>(Table8[[#This Row],[Adj Close]]-Table8[[#This Row],[Forecast 6 Period ]])</f>
        <v>-0.13397999999999932</v>
      </c>
      <c r="O831" s="64">
        <f>Table8[[#This Row],[Erorr 2]]^2</f>
        <v>1.7950640399999818E-2</v>
      </c>
      <c r="P831" s="64">
        <f>ABS(Table8[[#This Row],[Erorr 2]])</f>
        <v>0.13397999999999932</v>
      </c>
      <c r="Q831" s="8">
        <f>Table8[[#This Row],[Abs Erorr 4]]/Table8[[#This Row],[Adj Close]]</f>
        <v>2.8819720794166215E-2</v>
      </c>
    </row>
    <row r="832" spans="6:17" x14ac:dyDescent="0.3">
      <c r="F832" s="108">
        <v>44670</v>
      </c>
      <c r="G832" s="109">
        <v>4.7401</v>
      </c>
      <c r="H832" s="64">
        <f t="shared" si="24"/>
        <v>4.6926399999999999</v>
      </c>
      <c r="I832" s="64">
        <f>(Table8[[#This Row],[Adj Close]]-Table8[[#This Row],[Forecast 3 Period]])</f>
        <v>4.7460000000000058E-2</v>
      </c>
      <c r="J832" s="64">
        <f>Table8[[#This Row],[Erorr ]]^2</f>
        <v>2.2524516000000053E-3</v>
      </c>
      <c r="K832" s="64">
        <f>ABS(Table8[[#This Row],[Erorr ]])</f>
        <v>4.7460000000000058E-2</v>
      </c>
      <c r="L832" s="8">
        <f>Table8[[#This Row],[Abs Erorr ]]/Table8[[#This Row],[Adj Close]]</f>
        <v>1.0012446994789152E-2</v>
      </c>
      <c r="M832" s="68">
        <f t="shared" si="25"/>
        <v>4.7345699999999997</v>
      </c>
      <c r="N832" s="64">
        <f>(Table8[[#This Row],[Adj Close]]-Table8[[#This Row],[Forecast 6 Period ]])</f>
        <v>5.5300000000002569E-3</v>
      </c>
      <c r="O832" s="64">
        <f>Table8[[#This Row],[Erorr 2]]^2</f>
        <v>3.0580900000002843E-5</v>
      </c>
      <c r="P832" s="64">
        <f>ABS(Table8[[#This Row],[Erorr 2]])</f>
        <v>5.5300000000002569E-3</v>
      </c>
      <c r="Q832" s="8">
        <f>Table8[[#This Row],[Abs Erorr 4]]/Table8[[#This Row],[Adj Close]]</f>
        <v>1.1666420539651605E-3</v>
      </c>
    </row>
    <row r="833" spans="6:17" x14ac:dyDescent="0.3">
      <c r="F833" s="108">
        <v>44671</v>
      </c>
      <c r="G833" s="109">
        <v>4.8586</v>
      </c>
      <c r="H833" s="64">
        <f t="shared" si="24"/>
        <v>4.68811</v>
      </c>
      <c r="I833" s="64">
        <f>(Table8[[#This Row],[Adj Close]]-Table8[[#This Row],[Forecast 3 Period]])</f>
        <v>0.17049000000000003</v>
      </c>
      <c r="J833" s="64">
        <f>Table8[[#This Row],[Erorr ]]^2</f>
        <v>2.9066840100000012E-2</v>
      </c>
      <c r="K833" s="64">
        <f>ABS(Table8[[#This Row],[Erorr ]])</f>
        <v>0.17049000000000003</v>
      </c>
      <c r="L833" s="8">
        <f>Table8[[#This Row],[Abs Erorr ]]/Table8[[#This Row],[Adj Close]]</f>
        <v>3.509035524636727E-2</v>
      </c>
      <c r="M833" s="68">
        <f t="shared" si="25"/>
        <v>4.7209099999999999</v>
      </c>
      <c r="N833" s="64">
        <f>(Table8[[#This Row],[Adj Close]]-Table8[[#This Row],[Forecast 6 Period ]])</f>
        <v>0.13769000000000009</v>
      </c>
      <c r="O833" s="64">
        <f>Table8[[#This Row],[Erorr 2]]^2</f>
        <v>1.8958536100000024E-2</v>
      </c>
      <c r="P833" s="64">
        <f>ABS(Table8[[#This Row],[Erorr 2]])</f>
        <v>0.13769000000000009</v>
      </c>
      <c r="Q833" s="8">
        <f>Table8[[#This Row],[Abs Erorr 4]]/Table8[[#This Row],[Adj Close]]</f>
        <v>2.8339439344667205E-2</v>
      </c>
    </row>
    <row r="834" spans="6:17" x14ac:dyDescent="0.3">
      <c r="F834" s="108">
        <v>44672</v>
      </c>
      <c r="G834" s="109">
        <v>4.8038999999999996</v>
      </c>
      <c r="H834" s="64">
        <f t="shared" si="24"/>
        <v>4.7601399999999998</v>
      </c>
      <c r="I834" s="64">
        <f>(Table8[[#This Row],[Adj Close]]-Table8[[#This Row],[Forecast 3 Period]])</f>
        <v>4.3759999999999799E-2</v>
      </c>
      <c r="J834" s="64">
        <f>Table8[[#This Row],[Erorr ]]^2</f>
        <v>1.9149375999999824E-3</v>
      </c>
      <c r="K834" s="64">
        <f>ABS(Table8[[#This Row],[Erorr ]])</f>
        <v>4.3759999999999799E-2</v>
      </c>
      <c r="L834" s="8">
        <f>Table8[[#This Row],[Abs Erorr ]]/Table8[[#This Row],[Adj Close]]</f>
        <v>9.1092653885384376E-3</v>
      </c>
      <c r="M834" s="68">
        <f t="shared" si="25"/>
        <v>4.7318600000000002</v>
      </c>
      <c r="N834" s="64">
        <f>(Table8[[#This Row],[Adj Close]]-Table8[[#This Row],[Forecast 6 Period ]])</f>
        <v>7.2039999999999438E-2</v>
      </c>
      <c r="O834" s="64">
        <f>Table8[[#This Row],[Erorr 2]]^2</f>
        <v>5.1897615999999189E-3</v>
      </c>
      <c r="P834" s="64">
        <f>ABS(Table8[[#This Row],[Erorr 2]])</f>
        <v>7.2039999999999438E-2</v>
      </c>
      <c r="Q834" s="8">
        <f>Table8[[#This Row],[Abs Erorr 4]]/Table8[[#This Row],[Adj Close]]</f>
        <v>1.4996148962301347E-2</v>
      </c>
    </row>
    <row r="835" spans="6:17" x14ac:dyDescent="0.3">
      <c r="F835" s="108">
        <v>44673</v>
      </c>
      <c r="G835" s="109">
        <v>4.6853999999999996</v>
      </c>
      <c r="H835" s="64">
        <f t="shared" si="24"/>
        <v>4.801169999999999</v>
      </c>
      <c r="I835" s="64">
        <f>(Table8[[#This Row],[Adj Close]]-Table8[[#This Row],[Forecast 3 Period]])</f>
        <v>-0.11576999999999948</v>
      </c>
      <c r="J835" s="64">
        <f>Table8[[#This Row],[Erorr ]]^2</f>
        <v>1.3402692899999881E-2</v>
      </c>
      <c r="K835" s="64">
        <f>ABS(Table8[[#This Row],[Erorr ]])</f>
        <v>0.11576999999999948</v>
      </c>
      <c r="L835" s="8">
        <f>Table8[[#This Row],[Abs Erorr ]]/Table8[[#This Row],[Adj Close]]</f>
        <v>2.4708669483928691E-2</v>
      </c>
      <c r="M835" s="68">
        <f t="shared" si="25"/>
        <v>4.7546600000000003</v>
      </c>
      <c r="N835" s="64">
        <f>(Table8[[#This Row],[Adj Close]]-Table8[[#This Row],[Forecast 6 Period ]])</f>
        <v>-6.9260000000000765E-2</v>
      </c>
      <c r="O835" s="64">
        <f>Table8[[#This Row],[Erorr 2]]^2</f>
        <v>4.7969476000001062E-3</v>
      </c>
      <c r="P835" s="64">
        <f>ABS(Table8[[#This Row],[Erorr 2]])</f>
        <v>6.9260000000000765E-2</v>
      </c>
      <c r="Q835" s="8">
        <f>Table8[[#This Row],[Abs Erorr 4]]/Table8[[#This Row],[Adj Close]]</f>
        <v>1.4782089042557896E-2</v>
      </c>
    </row>
    <row r="836" spans="6:17" x14ac:dyDescent="0.3">
      <c r="F836" s="108">
        <v>44676</v>
      </c>
      <c r="G836" s="109">
        <v>4.7492000000000001</v>
      </c>
      <c r="H836" s="64">
        <f t="shared" si="24"/>
        <v>4.7729099999999995</v>
      </c>
      <c r="I836" s="64">
        <f>(Table8[[#This Row],[Adj Close]]-Table8[[#This Row],[Forecast 3 Period]])</f>
        <v>-2.3709999999999454E-2</v>
      </c>
      <c r="J836" s="64">
        <f>Table8[[#This Row],[Erorr ]]^2</f>
        <v>5.621640999999741E-4</v>
      </c>
      <c r="K836" s="64">
        <f>ABS(Table8[[#This Row],[Erorr ]])</f>
        <v>2.3709999999999454E-2</v>
      </c>
      <c r="L836" s="8">
        <f>Table8[[#This Row],[Abs Erorr ]]/Table8[[#This Row],[Adj Close]]</f>
        <v>4.9924197759621518E-3</v>
      </c>
      <c r="M836" s="68">
        <f t="shared" si="25"/>
        <v>4.7482899999999999</v>
      </c>
      <c r="N836" s="64">
        <f>(Table8[[#This Row],[Adj Close]]-Table8[[#This Row],[Forecast 6 Period ]])</f>
        <v>9.1000000000018844E-4</v>
      </c>
      <c r="O836" s="64">
        <f>Table8[[#This Row],[Erorr 2]]^2</f>
        <v>8.2810000000034301E-7</v>
      </c>
      <c r="P836" s="64">
        <f>ABS(Table8[[#This Row],[Erorr 2]])</f>
        <v>9.1000000000018844E-4</v>
      </c>
      <c r="Q836" s="8">
        <f>Table8[[#This Row],[Abs Erorr 4]]/Table8[[#This Row],[Adj Close]]</f>
        <v>1.9161121873161551E-4</v>
      </c>
    </row>
    <row r="837" spans="6:17" x14ac:dyDescent="0.3">
      <c r="F837" s="108">
        <v>44677</v>
      </c>
      <c r="G837" s="109">
        <v>4.6398000000000001</v>
      </c>
      <c r="H837" s="64">
        <f t="shared" si="24"/>
        <v>4.7464699999999995</v>
      </c>
      <c r="I837" s="64">
        <f>(Table8[[#This Row],[Adj Close]]-Table8[[#This Row],[Forecast 3 Period]])</f>
        <v>-0.10666999999999938</v>
      </c>
      <c r="J837" s="64">
        <f>Table8[[#This Row],[Erorr ]]^2</f>
        <v>1.1378488899999867E-2</v>
      </c>
      <c r="K837" s="64">
        <f>ABS(Table8[[#This Row],[Erorr ]])</f>
        <v>0.10666999999999938</v>
      </c>
      <c r="L837" s="8">
        <f>Table8[[#This Row],[Abs Erorr ]]/Table8[[#This Row],[Adj Close]]</f>
        <v>2.299021509547812E-2</v>
      </c>
      <c r="M837" s="68">
        <f t="shared" si="25"/>
        <v>4.7583199999999994</v>
      </c>
      <c r="N837" s="64">
        <f>(Table8[[#This Row],[Adj Close]]-Table8[[#This Row],[Forecast 6 Period ]])</f>
        <v>-0.11851999999999929</v>
      </c>
      <c r="O837" s="64">
        <f>Table8[[#This Row],[Erorr 2]]^2</f>
        <v>1.4046990399999832E-2</v>
      </c>
      <c r="P837" s="64">
        <f>ABS(Table8[[#This Row],[Erorr 2]])</f>
        <v>0.11851999999999929</v>
      </c>
      <c r="Q837" s="8">
        <f>Table8[[#This Row],[Abs Erorr 4]]/Table8[[#This Row],[Adj Close]]</f>
        <v>2.5544204491572759E-2</v>
      </c>
    </row>
    <row r="838" spans="6:17" x14ac:dyDescent="0.3">
      <c r="F838" s="108">
        <v>44678</v>
      </c>
      <c r="G838" s="109">
        <v>4.5941999999999998</v>
      </c>
      <c r="H838" s="64">
        <f t="shared" ref="H838:H901" si="26">$A$10*G837+$A$11*G836+$A$12*G835</f>
        <v>4.6863000000000001</v>
      </c>
      <c r="I838" s="64">
        <f>(Table8[[#This Row],[Adj Close]]-Table8[[#This Row],[Forecast 3 Period]])</f>
        <v>-9.2100000000000293E-2</v>
      </c>
      <c r="J838" s="64">
        <f>Table8[[#This Row],[Erorr ]]^2</f>
        <v>8.4824100000000548E-3</v>
      </c>
      <c r="K838" s="64">
        <f>ABS(Table8[[#This Row],[Erorr ]])</f>
        <v>9.2100000000000293E-2</v>
      </c>
      <c r="L838" s="8">
        <f>Table8[[#This Row],[Abs Erorr ]]/Table8[[#This Row],[Adj Close]]</f>
        <v>2.0047015802533694E-2</v>
      </c>
      <c r="M838" s="68">
        <f t="shared" si="25"/>
        <v>4.7355299999999998</v>
      </c>
      <c r="N838" s="64">
        <f>(Table8[[#This Row],[Adj Close]]-Table8[[#This Row],[Forecast 6 Period ]])</f>
        <v>-0.14132999999999996</v>
      </c>
      <c r="O838" s="64">
        <f>Table8[[#This Row],[Erorr 2]]^2</f>
        <v>1.9974168899999988E-2</v>
      </c>
      <c r="P838" s="64">
        <f>ABS(Table8[[#This Row],[Erorr 2]])</f>
        <v>0.14132999999999996</v>
      </c>
      <c r="Q838" s="8">
        <f>Table8[[#This Row],[Abs Erorr 4]]/Table8[[#This Row],[Adj Close]]</f>
        <v>3.0762700796656644E-2</v>
      </c>
    </row>
    <row r="839" spans="6:17" x14ac:dyDescent="0.3">
      <c r="F839" s="108">
        <v>44679</v>
      </c>
      <c r="G839" s="109">
        <v>4.4665999999999997</v>
      </c>
      <c r="H839" s="64">
        <f t="shared" si="26"/>
        <v>4.6543799999999997</v>
      </c>
      <c r="I839" s="64">
        <f>(Table8[[#This Row],[Adj Close]]-Table8[[#This Row],[Forecast 3 Period]])</f>
        <v>-0.18778000000000006</v>
      </c>
      <c r="J839" s="64">
        <f>Table8[[#This Row],[Erorr ]]^2</f>
        <v>3.5261328400000021E-2</v>
      </c>
      <c r="K839" s="64">
        <f>ABS(Table8[[#This Row],[Erorr ]])</f>
        <v>0.18778000000000006</v>
      </c>
      <c r="L839" s="8">
        <f>Table8[[#This Row],[Abs Erorr ]]/Table8[[#This Row],[Adj Close]]</f>
        <v>4.2040925983969926E-2</v>
      </c>
      <c r="M839" s="68">
        <f t="shared" si="25"/>
        <v>4.6999699999999995</v>
      </c>
      <c r="N839" s="64">
        <f>(Table8[[#This Row],[Adj Close]]-Table8[[#This Row],[Forecast 6 Period ]])</f>
        <v>-0.23336999999999986</v>
      </c>
      <c r="O839" s="64">
        <f>Table8[[#This Row],[Erorr 2]]^2</f>
        <v>5.446155689999993E-2</v>
      </c>
      <c r="P839" s="64">
        <f>ABS(Table8[[#This Row],[Erorr 2]])</f>
        <v>0.23336999999999986</v>
      </c>
      <c r="Q839" s="8">
        <f>Table8[[#This Row],[Abs Erorr 4]]/Table8[[#This Row],[Adj Close]]</f>
        <v>5.2247794743205095E-2</v>
      </c>
    </row>
    <row r="840" spans="6:17" x14ac:dyDescent="0.3">
      <c r="F840" s="108">
        <v>44680</v>
      </c>
      <c r="G840" s="109">
        <v>4.5941999999999998</v>
      </c>
      <c r="H840" s="64">
        <f t="shared" si="26"/>
        <v>4.5568399999999993</v>
      </c>
      <c r="I840" s="64">
        <f>(Table8[[#This Row],[Adj Close]]-Table8[[#This Row],[Forecast 3 Period]])</f>
        <v>3.7360000000000504E-2</v>
      </c>
      <c r="J840" s="64">
        <f>Table8[[#This Row],[Erorr ]]^2</f>
        <v>1.3957696000000375E-3</v>
      </c>
      <c r="K840" s="64">
        <f>ABS(Table8[[#This Row],[Erorr ]])</f>
        <v>3.7360000000000504E-2</v>
      </c>
      <c r="L840" s="8">
        <f>Table8[[#This Row],[Abs Erorr ]]/Table8[[#This Row],[Adj Close]]</f>
        <v>8.1319925122982258E-3</v>
      </c>
      <c r="M840" s="68">
        <f t="shared" si="25"/>
        <v>4.63889</v>
      </c>
      <c r="N840" s="64">
        <f>(Table8[[#This Row],[Adj Close]]-Table8[[#This Row],[Forecast 6 Period ]])</f>
        <v>-4.4690000000000119E-2</v>
      </c>
      <c r="O840" s="64">
        <f>Table8[[#This Row],[Erorr 2]]^2</f>
        <v>1.9971961000000106E-3</v>
      </c>
      <c r="P840" s="64">
        <f>ABS(Table8[[#This Row],[Erorr 2]])</f>
        <v>4.4690000000000119E-2</v>
      </c>
      <c r="Q840" s="8">
        <f>Table8[[#This Row],[Abs Erorr 4]]/Table8[[#This Row],[Adj Close]]</f>
        <v>9.7274824779069527E-3</v>
      </c>
    </row>
    <row r="841" spans="6:17" x14ac:dyDescent="0.3">
      <c r="F841" s="108">
        <v>44683</v>
      </c>
      <c r="G841" s="109">
        <v>4.6958000000000002</v>
      </c>
      <c r="H841" s="64">
        <f t="shared" si="26"/>
        <v>4.5559199999999995</v>
      </c>
      <c r="I841" s="64">
        <f>(Table8[[#This Row],[Adj Close]]-Table8[[#This Row],[Forecast 3 Period]])</f>
        <v>0.13988000000000067</v>
      </c>
      <c r="J841" s="64">
        <f>Table8[[#This Row],[Erorr ]]^2</f>
        <v>1.9566414400000186E-2</v>
      </c>
      <c r="K841" s="64">
        <f>ABS(Table8[[#This Row],[Erorr ]])</f>
        <v>0.13988000000000067</v>
      </c>
      <c r="L841" s="8">
        <f>Table8[[#This Row],[Abs Erorr ]]/Table8[[#This Row],[Adj Close]]</f>
        <v>2.9788321478768403E-2</v>
      </c>
      <c r="M841" s="68">
        <f t="shared" ref="M841:M904" si="27">$B$10*G840+$B$11*G839+$B$12*G838+$B$13*G837+$B$14*G836+$B$15*G835</f>
        <v>4.6024199999999995</v>
      </c>
      <c r="N841" s="64">
        <f>(Table8[[#This Row],[Adj Close]]-Table8[[#This Row],[Forecast 6 Period ]])</f>
        <v>9.3380000000000685E-2</v>
      </c>
      <c r="O841" s="64">
        <f>Table8[[#This Row],[Erorr 2]]^2</f>
        <v>8.7198244000001278E-3</v>
      </c>
      <c r="P841" s="64">
        <f>ABS(Table8[[#This Row],[Erorr 2]])</f>
        <v>9.3380000000000685E-2</v>
      </c>
      <c r="Q841" s="8">
        <f>Table8[[#This Row],[Abs Erorr 4]]/Table8[[#This Row],[Adj Close]]</f>
        <v>1.9885855445291683E-2</v>
      </c>
    </row>
    <row r="842" spans="6:17" x14ac:dyDescent="0.3">
      <c r="F842" s="108">
        <v>44684</v>
      </c>
      <c r="G842" s="109">
        <v>4.7873999999999999</v>
      </c>
      <c r="H842" s="64">
        <f t="shared" si="26"/>
        <v>4.5965600000000002</v>
      </c>
      <c r="I842" s="64">
        <f>(Table8[[#This Row],[Adj Close]]-Table8[[#This Row],[Forecast 3 Period]])</f>
        <v>0.19083999999999968</v>
      </c>
      <c r="J842" s="64">
        <f>Table8[[#This Row],[Erorr ]]^2</f>
        <v>3.6419905599999879E-2</v>
      </c>
      <c r="K842" s="64">
        <f>ABS(Table8[[#This Row],[Erorr ]])</f>
        <v>0.19083999999999968</v>
      </c>
      <c r="L842" s="8">
        <f>Table8[[#This Row],[Abs Erorr ]]/Table8[[#This Row],[Adj Close]]</f>
        <v>3.9862973639135997E-2</v>
      </c>
      <c r="M842" s="68">
        <f t="shared" si="27"/>
        <v>4.6090600000000004</v>
      </c>
      <c r="N842" s="64">
        <f>(Table8[[#This Row],[Adj Close]]-Table8[[#This Row],[Forecast 6 Period ]])</f>
        <v>0.1783399999999995</v>
      </c>
      <c r="O842" s="64">
        <f>Table8[[#This Row],[Erorr 2]]^2</f>
        <v>3.1805155599999822E-2</v>
      </c>
      <c r="P842" s="64">
        <f>ABS(Table8[[#This Row],[Erorr 2]])</f>
        <v>0.1783399999999995</v>
      </c>
      <c r="Q842" s="8">
        <f>Table8[[#This Row],[Abs Erorr 4]]/Table8[[#This Row],[Adj Close]]</f>
        <v>3.7251953043405506E-2</v>
      </c>
    </row>
    <row r="843" spans="6:17" x14ac:dyDescent="0.3">
      <c r="F843" s="108">
        <v>44685</v>
      </c>
      <c r="G843" s="109">
        <v>4.8788999999999998</v>
      </c>
      <c r="H843" s="64">
        <f t="shared" si="26"/>
        <v>4.7019599999999997</v>
      </c>
      <c r="I843" s="64">
        <f>(Table8[[#This Row],[Adj Close]]-Table8[[#This Row],[Forecast 3 Period]])</f>
        <v>0.1769400000000001</v>
      </c>
      <c r="J843" s="64">
        <f>Table8[[#This Row],[Erorr ]]^2</f>
        <v>3.1307763600000031E-2</v>
      </c>
      <c r="K843" s="64">
        <f>ABS(Table8[[#This Row],[Erorr ]])</f>
        <v>0.1769400000000001</v>
      </c>
      <c r="L843" s="8">
        <f>Table8[[#This Row],[Abs Erorr ]]/Table8[[#This Row],[Adj Close]]</f>
        <v>3.6266371518170103E-2</v>
      </c>
      <c r="M843" s="68">
        <f t="shared" si="27"/>
        <v>4.6322000000000001</v>
      </c>
      <c r="N843" s="64">
        <f>(Table8[[#This Row],[Adj Close]]-Table8[[#This Row],[Forecast 6 Period ]])</f>
        <v>0.2466999999999997</v>
      </c>
      <c r="O843" s="64">
        <f>Table8[[#This Row],[Erorr 2]]^2</f>
        <v>6.0860889999999848E-2</v>
      </c>
      <c r="P843" s="64">
        <f>ABS(Table8[[#This Row],[Erorr 2]])</f>
        <v>0.2466999999999997</v>
      </c>
      <c r="Q843" s="8">
        <f>Table8[[#This Row],[Abs Erorr 4]]/Table8[[#This Row],[Adj Close]]</f>
        <v>5.056467646395698E-2</v>
      </c>
    </row>
    <row r="844" spans="6:17" x14ac:dyDescent="0.3">
      <c r="F844" s="108">
        <v>44686</v>
      </c>
      <c r="G844" s="109">
        <v>4.6775000000000002</v>
      </c>
      <c r="H844" s="64">
        <f t="shared" si="26"/>
        <v>4.7965200000000001</v>
      </c>
      <c r="I844" s="64">
        <f>(Table8[[#This Row],[Adj Close]]-Table8[[#This Row],[Forecast 3 Period]])</f>
        <v>-0.1190199999999999</v>
      </c>
      <c r="J844" s="64">
        <f>Table8[[#This Row],[Erorr ]]^2</f>
        <v>1.4165760399999977E-2</v>
      </c>
      <c r="K844" s="64">
        <f>ABS(Table8[[#This Row],[Erorr ]])</f>
        <v>0.1190199999999999</v>
      </c>
      <c r="L844" s="8">
        <f>Table8[[#This Row],[Abs Erorr ]]/Table8[[#This Row],[Adj Close]]</f>
        <v>2.544521646178512E-2</v>
      </c>
      <c r="M844" s="68">
        <f t="shared" si="27"/>
        <v>4.6973399999999996</v>
      </c>
      <c r="N844" s="64">
        <f>(Table8[[#This Row],[Adj Close]]-Table8[[#This Row],[Forecast 6 Period ]])</f>
        <v>-1.9839999999999414E-2</v>
      </c>
      <c r="O844" s="64">
        <f>Table8[[#This Row],[Erorr 2]]^2</f>
        <v>3.9362559999997672E-4</v>
      </c>
      <c r="P844" s="64">
        <f>ABS(Table8[[#This Row],[Erorr 2]])</f>
        <v>1.9839999999999414E-2</v>
      </c>
      <c r="Q844" s="8">
        <f>Table8[[#This Row],[Abs Erorr 4]]/Table8[[#This Row],[Adj Close]]</f>
        <v>4.2415820416888111E-3</v>
      </c>
    </row>
    <row r="845" spans="6:17" x14ac:dyDescent="0.3">
      <c r="F845" s="108">
        <v>44687</v>
      </c>
      <c r="G845" s="109">
        <v>4.5401999999999996</v>
      </c>
      <c r="H845" s="64">
        <f t="shared" si="26"/>
        <v>4.7708899999999996</v>
      </c>
      <c r="I845" s="64">
        <f>(Table8[[#This Row],[Adj Close]]-Table8[[#This Row],[Forecast 3 Period]])</f>
        <v>-0.23069000000000006</v>
      </c>
      <c r="J845" s="64">
        <f>Table8[[#This Row],[Erorr ]]^2</f>
        <v>5.3217876100000026E-2</v>
      </c>
      <c r="K845" s="64">
        <f>ABS(Table8[[#This Row],[Erorr ]])</f>
        <v>0.23069000000000006</v>
      </c>
      <c r="L845" s="8">
        <f>Table8[[#This Row],[Abs Erorr ]]/Table8[[#This Row],[Adj Close]]</f>
        <v>5.0810536980749763E-2</v>
      </c>
      <c r="M845" s="68">
        <f t="shared" si="27"/>
        <v>4.7139999999999995</v>
      </c>
      <c r="N845" s="64">
        <f>(Table8[[#This Row],[Adj Close]]-Table8[[#This Row],[Forecast 6 Period ]])</f>
        <v>-0.17379999999999995</v>
      </c>
      <c r="O845" s="64">
        <f>Table8[[#This Row],[Erorr 2]]^2</f>
        <v>3.0206439999999984E-2</v>
      </c>
      <c r="P845" s="64">
        <f>ABS(Table8[[#This Row],[Erorr 2]])</f>
        <v>0.17379999999999995</v>
      </c>
      <c r="Q845" s="8">
        <f>Table8[[#This Row],[Abs Erorr 4]]/Table8[[#This Row],[Adj Close]]</f>
        <v>3.8280251971278795E-2</v>
      </c>
    </row>
    <row r="846" spans="6:17" x14ac:dyDescent="0.3">
      <c r="F846" s="108">
        <v>44690</v>
      </c>
      <c r="G846" s="109">
        <v>4.3754</v>
      </c>
      <c r="H846" s="64">
        <f t="shared" si="26"/>
        <v>4.6829999999999998</v>
      </c>
      <c r="I846" s="64">
        <f>(Table8[[#This Row],[Adj Close]]-Table8[[#This Row],[Forecast 3 Period]])</f>
        <v>-0.30759999999999987</v>
      </c>
      <c r="J846" s="64">
        <f>Table8[[#This Row],[Erorr ]]^2</f>
        <v>9.4617759999999926E-2</v>
      </c>
      <c r="K846" s="64">
        <f>ABS(Table8[[#This Row],[Erorr ]])</f>
        <v>0.30759999999999987</v>
      </c>
      <c r="L846" s="8">
        <f>Table8[[#This Row],[Abs Erorr ]]/Table8[[#This Row],[Adj Close]]</f>
        <v>7.0302143803995035E-2</v>
      </c>
      <c r="M846" s="68">
        <f t="shared" si="27"/>
        <v>4.7057999999999991</v>
      </c>
      <c r="N846" s="64">
        <f>(Table8[[#This Row],[Adj Close]]-Table8[[#This Row],[Forecast 6 Period ]])</f>
        <v>-0.33039999999999914</v>
      </c>
      <c r="O846" s="64">
        <f>Table8[[#This Row],[Erorr 2]]^2</f>
        <v>0.10916415999999943</v>
      </c>
      <c r="P846" s="64">
        <f>ABS(Table8[[#This Row],[Erorr 2]])</f>
        <v>0.33039999999999914</v>
      </c>
      <c r="Q846" s="8">
        <f>Table8[[#This Row],[Abs Erorr 4]]/Table8[[#This Row],[Adj Close]]</f>
        <v>7.551309594551335E-2</v>
      </c>
    </row>
    <row r="847" spans="6:17" x14ac:dyDescent="0.3">
      <c r="F847" s="108">
        <v>44691</v>
      </c>
      <c r="G847" s="109">
        <v>4.4028999999999998</v>
      </c>
      <c r="H847" s="64">
        <f t="shared" si="26"/>
        <v>4.5154699999999997</v>
      </c>
      <c r="I847" s="64">
        <f>(Table8[[#This Row],[Adj Close]]-Table8[[#This Row],[Forecast 3 Period]])</f>
        <v>-0.11256999999999984</v>
      </c>
      <c r="J847" s="64">
        <f>Table8[[#This Row],[Erorr ]]^2</f>
        <v>1.2672004899999964E-2</v>
      </c>
      <c r="K847" s="64">
        <f>ABS(Table8[[#This Row],[Erorr ]])</f>
        <v>0.11256999999999984</v>
      </c>
      <c r="L847" s="8">
        <f>Table8[[#This Row],[Abs Erorr ]]/Table8[[#This Row],[Adj Close]]</f>
        <v>2.5567239773785423E-2</v>
      </c>
      <c r="M847" s="68">
        <f t="shared" si="27"/>
        <v>4.6427199999999997</v>
      </c>
      <c r="N847" s="64">
        <f>(Table8[[#This Row],[Adj Close]]-Table8[[#This Row],[Forecast 6 Period ]])</f>
        <v>-0.23981999999999992</v>
      </c>
      <c r="O847" s="64">
        <f>Table8[[#This Row],[Erorr 2]]^2</f>
        <v>5.7513632399999966E-2</v>
      </c>
      <c r="P847" s="64">
        <f>ABS(Table8[[#This Row],[Erorr 2]])</f>
        <v>0.23981999999999992</v>
      </c>
      <c r="Q847" s="8">
        <f>Table8[[#This Row],[Abs Erorr 4]]/Table8[[#This Row],[Adj Close]]</f>
        <v>5.4468645665356911E-2</v>
      </c>
    </row>
    <row r="848" spans="6:17" x14ac:dyDescent="0.3">
      <c r="F848" s="108">
        <v>44692</v>
      </c>
      <c r="G848" s="109">
        <v>4.2930999999999999</v>
      </c>
      <c r="H848" s="64">
        <f t="shared" si="26"/>
        <v>4.4358399999999998</v>
      </c>
      <c r="I848" s="64">
        <f>(Table8[[#This Row],[Adj Close]]-Table8[[#This Row],[Forecast 3 Period]])</f>
        <v>-0.14273999999999987</v>
      </c>
      <c r="J848" s="64">
        <f>Table8[[#This Row],[Erorr ]]^2</f>
        <v>2.0374707599999962E-2</v>
      </c>
      <c r="K848" s="64">
        <f>ABS(Table8[[#This Row],[Erorr ]])</f>
        <v>0.14273999999999987</v>
      </c>
      <c r="L848" s="8">
        <f>Table8[[#This Row],[Abs Erorr ]]/Table8[[#This Row],[Adj Close]]</f>
        <v>3.324870140457941E-2</v>
      </c>
      <c r="M848" s="68">
        <f t="shared" si="27"/>
        <v>4.5658300000000009</v>
      </c>
      <c r="N848" s="64">
        <f>(Table8[[#This Row],[Adj Close]]-Table8[[#This Row],[Forecast 6 Period ]])</f>
        <v>-0.27273000000000103</v>
      </c>
      <c r="O848" s="64">
        <f>Table8[[#This Row],[Erorr 2]]^2</f>
        <v>7.4381652900000567E-2</v>
      </c>
      <c r="P848" s="64">
        <f>ABS(Table8[[#This Row],[Erorr 2]])</f>
        <v>0.27273000000000103</v>
      </c>
      <c r="Q848" s="8">
        <f>Table8[[#This Row],[Abs Erorr 4]]/Table8[[#This Row],[Adj Close]]</f>
        <v>6.3527520905639526E-2</v>
      </c>
    </row>
    <row r="849" spans="6:17" x14ac:dyDescent="0.3">
      <c r="F849" s="108">
        <v>44693</v>
      </c>
      <c r="G849" s="109">
        <v>4.2747999999999999</v>
      </c>
      <c r="H849" s="64">
        <f t="shared" si="26"/>
        <v>4.3507300000000004</v>
      </c>
      <c r="I849" s="64">
        <f>(Table8[[#This Row],[Adj Close]]-Table8[[#This Row],[Forecast 3 Period]])</f>
        <v>-7.5930000000000497E-2</v>
      </c>
      <c r="J849" s="64">
        <f>Table8[[#This Row],[Erorr ]]^2</f>
        <v>5.7653649000000756E-3</v>
      </c>
      <c r="K849" s="64">
        <f>ABS(Table8[[#This Row],[Erorr ]])</f>
        <v>7.5930000000000497E-2</v>
      </c>
      <c r="L849" s="8">
        <f>Table8[[#This Row],[Abs Erorr ]]/Table8[[#This Row],[Adj Close]]</f>
        <v>1.7762234490502595E-2</v>
      </c>
      <c r="M849" s="68">
        <f t="shared" si="27"/>
        <v>4.4779599999999995</v>
      </c>
      <c r="N849" s="64">
        <f>(Table8[[#This Row],[Adj Close]]-Table8[[#This Row],[Forecast 6 Period ]])</f>
        <v>-0.20315999999999956</v>
      </c>
      <c r="O849" s="64">
        <f>Table8[[#This Row],[Erorr 2]]^2</f>
        <v>4.127398559999982E-2</v>
      </c>
      <c r="P849" s="64">
        <f>ABS(Table8[[#This Row],[Erorr 2]])</f>
        <v>0.20315999999999956</v>
      </c>
      <c r="Q849" s="8">
        <f>Table8[[#This Row],[Abs Erorr 4]]/Table8[[#This Row],[Adj Close]]</f>
        <v>4.7525030410779351E-2</v>
      </c>
    </row>
    <row r="850" spans="6:17" x14ac:dyDescent="0.3">
      <c r="F850" s="108">
        <v>44694</v>
      </c>
      <c r="G850" s="109">
        <v>4.4669999999999996</v>
      </c>
      <c r="H850" s="64">
        <f t="shared" si="26"/>
        <v>4.3187199999999999</v>
      </c>
      <c r="I850" s="64">
        <f>(Table8[[#This Row],[Adj Close]]-Table8[[#This Row],[Forecast 3 Period]])</f>
        <v>0.14827999999999975</v>
      </c>
      <c r="J850" s="64">
        <f>Table8[[#This Row],[Erorr ]]^2</f>
        <v>2.1986958399999923E-2</v>
      </c>
      <c r="K850" s="64">
        <f>ABS(Table8[[#This Row],[Erorr ]])</f>
        <v>0.14827999999999975</v>
      </c>
      <c r="L850" s="8">
        <f>Table8[[#This Row],[Abs Erorr ]]/Table8[[#This Row],[Adj Close]]</f>
        <v>3.3194537721065537E-2</v>
      </c>
      <c r="M850" s="68">
        <f t="shared" si="27"/>
        <v>4.3910099999999996</v>
      </c>
      <c r="N850" s="64">
        <f>(Table8[[#This Row],[Adj Close]]-Table8[[#This Row],[Forecast 6 Period ]])</f>
        <v>7.5990000000000002E-2</v>
      </c>
      <c r="O850" s="64">
        <f>Table8[[#This Row],[Erorr 2]]^2</f>
        <v>5.7744801000000007E-3</v>
      </c>
      <c r="P850" s="64">
        <f>ABS(Table8[[#This Row],[Erorr 2]])</f>
        <v>7.5990000000000002E-2</v>
      </c>
      <c r="Q850" s="8">
        <f>Table8[[#This Row],[Abs Erorr 4]]/Table8[[#This Row],[Adj Close]]</f>
        <v>1.7011417058428478E-2</v>
      </c>
    </row>
    <row r="851" spans="6:17" x14ac:dyDescent="0.3">
      <c r="F851" s="108">
        <v>44697</v>
      </c>
      <c r="G851" s="109">
        <v>4.4669999999999996</v>
      </c>
      <c r="H851" s="64">
        <f t="shared" si="26"/>
        <v>4.35717</v>
      </c>
      <c r="I851" s="64">
        <f>(Table8[[#This Row],[Adj Close]]-Table8[[#This Row],[Forecast 3 Period]])</f>
        <v>0.10982999999999965</v>
      </c>
      <c r="J851" s="64">
        <f>Table8[[#This Row],[Erorr ]]^2</f>
        <v>1.2062628899999922E-2</v>
      </c>
      <c r="K851" s="64">
        <f>ABS(Table8[[#This Row],[Erorr ]])</f>
        <v>0.10982999999999965</v>
      </c>
      <c r="L851" s="8">
        <f>Table8[[#This Row],[Abs Erorr ]]/Table8[[#This Row],[Adj Close]]</f>
        <v>2.4586971121558016E-2</v>
      </c>
      <c r="M851" s="68">
        <f t="shared" si="27"/>
        <v>4.3791200000000003</v>
      </c>
      <c r="N851" s="64">
        <f>(Table8[[#This Row],[Adj Close]]-Table8[[#This Row],[Forecast 6 Period ]])</f>
        <v>8.7879999999999292E-2</v>
      </c>
      <c r="O851" s="64">
        <f>Table8[[#This Row],[Erorr 2]]^2</f>
        <v>7.7228943999998753E-3</v>
      </c>
      <c r="P851" s="64">
        <f>ABS(Table8[[#This Row],[Erorr 2]])</f>
        <v>8.7879999999999292E-2</v>
      </c>
      <c r="Q851" s="8">
        <f>Table8[[#This Row],[Abs Erorr 4]]/Table8[[#This Row],[Adj Close]]</f>
        <v>1.9673158719498388E-2</v>
      </c>
    </row>
    <row r="852" spans="6:17" x14ac:dyDescent="0.3">
      <c r="F852" s="108">
        <v>44698</v>
      </c>
      <c r="G852" s="109">
        <v>4.6134000000000004</v>
      </c>
      <c r="H852" s="64">
        <f t="shared" si="26"/>
        <v>4.4093400000000003</v>
      </c>
      <c r="I852" s="64">
        <f>(Table8[[#This Row],[Adj Close]]-Table8[[#This Row],[Forecast 3 Period]])</f>
        <v>0.20406000000000013</v>
      </c>
      <c r="J852" s="64">
        <f>Table8[[#This Row],[Erorr ]]^2</f>
        <v>4.1640483600000056E-2</v>
      </c>
      <c r="K852" s="64">
        <f>ABS(Table8[[#This Row],[Erorr ]])</f>
        <v>0.20406000000000013</v>
      </c>
      <c r="L852" s="8">
        <f>Table8[[#This Row],[Abs Erorr ]]/Table8[[#This Row],[Adj Close]]</f>
        <v>4.4232019768500483E-2</v>
      </c>
      <c r="M852" s="68">
        <f t="shared" si="27"/>
        <v>4.3782100000000002</v>
      </c>
      <c r="N852" s="64">
        <f>(Table8[[#This Row],[Adj Close]]-Table8[[#This Row],[Forecast 6 Period ]])</f>
        <v>0.23519000000000023</v>
      </c>
      <c r="O852" s="64">
        <f>Table8[[#This Row],[Erorr 2]]^2</f>
        <v>5.5314336100000111E-2</v>
      </c>
      <c r="P852" s="64">
        <f>ABS(Table8[[#This Row],[Erorr 2]])</f>
        <v>0.23519000000000023</v>
      </c>
      <c r="Q852" s="8">
        <f>Table8[[#This Row],[Abs Erorr 4]]/Table8[[#This Row],[Adj Close]]</f>
        <v>5.0979754627823344E-2</v>
      </c>
    </row>
    <row r="853" spans="6:17" x14ac:dyDescent="0.3">
      <c r="F853" s="108">
        <v>44699</v>
      </c>
      <c r="G853" s="109">
        <v>4.4486999999999997</v>
      </c>
      <c r="H853" s="64">
        <f t="shared" si="26"/>
        <v>4.5255599999999996</v>
      </c>
      <c r="I853" s="64">
        <f>(Table8[[#This Row],[Adj Close]]-Table8[[#This Row],[Forecast 3 Period]])</f>
        <v>-7.6859999999999928E-2</v>
      </c>
      <c r="J853" s="64">
        <f>Table8[[#This Row],[Erorr ]]^2</f>
        <v>5.9074595999999892E-3</v>
      </c>
      <c r="K853" s="64">
        <f>ABS(Table8[[#This Row],[Erorr ]])</f>
        <v>7.6859999999999928E-2</v>
      </c>
      <c r="L853" s="8">
        <f>Table8[[#This Row],[Abs Erorr ]]/Table8[[#This Row],[Adj Close]]</f>
        <v>1.7276957313372431E-2</v>
      </c>
      <c r="M853" s="68">
        <f t="shared" si="27"/>
        <v>4.4340400000000004</v>
      </c>
      <c r="N853" s="64">
        <f>(Table8[[#This Row],[Adj Close]]-Table8[[#This Row],[Forecast 6 Period ]])</f>
        <v>1.4659999999999229E-2</v>
      </c>
      <c r="O853" s="64">
        <f>Table8[[#This Row],[Erorr 2]]^2</f>
        <v>2.1491559999997739E-4</v>
      </c>
      <c r="P853" s="64">
        <f>ABS(Table8[[#This Row],[Erorr 2]])</f>
        <v>1.4659999999999229E-2</v>
      </c>
      <c r="Q853" s="8">
        <f>Table8[[#This Row],[Abs Erorr 4]]/Table8[[#This Row],[Adj Close]]</f>
        <v>3.2953447074424505E-3</v>
      </c>
    </row>
    <row r="854" spans="6:17" x14ac:dyDescent="0.3">
      <c r="F854" s="108">
        <v>44700</v>
      </c>
      <c r="G854" s="109">
        <v>4.3937999999999997</v>
      </c>
      <c r="H854" s="64">
        <f t="shared" si="26"/>
        <v>4.5035999999999996</v>
      </c>
      <c r="I854" s="64">
        <f>(Table8[[#This Row],[Adj Close]]-Table8[[#This Row],[Forecast 3 Period]])</f>
        <v>-0.1097999999999999</v>
      </c>
      <c r="J854" s="64">
        <f>Table8[[#This Row],[Erorr ]]^2</f>
        <v>1.2056039999999978E-2</v>
      </c>
      <c r="K854" s="64">
        <f>ABS(Table8[[#This Row],[Erorr ]])</f>
        <v>0.1097999999999999</v>
      </c>
      <c r="L854" s="8">
        <f>Table8[[#This Row],[Abs Erorr ]]/Table8[[#This Row],[Adj Close]]</f>
        <v>2.4989758295780398E-2</v>
      </c>
      <c r="M854" s="68">
        <f t="shared" si="27"/>
        <v>4.45601</v>
      </c>
      <c r="N854" s="64">
        <f>(Table8[[#This Row],[Adj Close]]-Table8[[#This Row],[Forecast 6 Period ]])</f>
        <v>-6.2210000000000321E-2</v>
      </c>
      <c r="O854" s="64">
        <f>Table8[[#This Row],[Erorr 2]]^2</f>
        <v>3.8700841000000397E-3</v>
      </c>
      <c r="P854" s="64">
        <f>ABS(Table8[[#This Row],[Erorr 2]])</f>
        <v>6.2210000000000321E-2</v>
      </c>
      <c r="Q854" s="8">
        <f>Table8[[#This Row],[Abs Erorr 4]]/Table8[[#This Row],[Adj Close]]</f>
        <v>1.4158587100004626E-2</v>
      </c>
    </row>
    <row r="855" spans="6:17" x14ac:dyDescent="0.3">
      <c r="F855" s="108">
        <v>44701</v>
      </c>
      <c r="G855" s="109">
        <v>4.4211999999999998</v>
      </c>
      <c r="H855" s="64">
        <f t="shared" si="26"/>
        <v>4.4761500000000005</v>
      </c>
      <c r="I855" s="64">
        <f>(Table8[[#This Row],[Adj Close]]-Table8[[#This Row],[Forecast 3 Period]])</f>
        <v>-5.495000000000072E-2</v>
      </c>
      <c r="J855" s="64">
        <f>Table8[[#This Row],[Erorr ]]^2</f>
        <v>3.0195025000000794E-3</v>
      </c>
      <c r="K855" s="64">
        <f>ABS(Table8[[#This Row],[Erorr ]])</f>
        <v>5.495000000000072E-2</v>
      </c>
      <c r="L855" s="8">
        <f>Table8[[#This Row],[Abs Erorr ]]/Table8[[#This Row],[Adj Close]]</f>
        <v>1.2428752374921E-2</v>
      </c>
      <c r="M855" s="68">
        <f t="shared" si="27"/>
        <v>4.4587599999999998</v>
      </c>
      <c r="N855" s="64">
        <f>(Table8[[#This Row],[Adj Close]]-Table8[[#This Row],[Forecast 6 Period ]])</f>
        <v>-3.7560000000000038E-2</v>
      </c>
      <c r="O855" s="64">
        <f>Table8[[#This Row],[Erorr 2]]^2</f>
        <v>1.4107536000000029E-3</v>
      </c>
      <c r="P855" s="64">
        <f>ABS(Table8[[#This Row],[Erorr 2]])</f>
        <v>3.7560000000000038E-2</v>
      </c>
      <c r="Q855" s="8">
        <f>Table8[[#This Row],[Abs Erorr 4]]/Table8[[#This Row],[Adj Close]]</f>
        <v>8.4954311046774728E-3</v>
      </c>
    </row>
    <row r="856" spans="6:17" x14ac:dyDescent="0.3">
      <c r="F856" s="108">
        <v>44704</v>
      </c>
      <c r="G856" s="109">
        <v>4.5128000000000004</v>
      </c>
      <c r="H856" s="64">
        <f t="shared" si="26"/>
        <v>4.4212299999999995</v>
      </c>
      <c r="I856" s="64">
        <f>(Table8[[#This Row],[Adj Close]]-Table8[[#This Row],[Forecast 3 Period]])</f>
        <v>9.1570000000000817E-2</v>
      </c>
      <c r="J856" s="64">
        <f>Table8[[#This Row],[Erorr ]]^2</f>
        <v>8.3850649000001502E-3</v>
      </c>
      <c r="K856" s="64">
        <f>ABS(Table8[[#This Row],[Erorr ]])</f>
        <v>9.1570000000000817E-2</v>
      </c>
      <c r="L856" s="8">
        <f>Table8[[#This Row],[Abs Erorr ]]/Table8[[#This Row],[Adj Close]]</f>
        <v>2.0291171778053715E-2</v>
      </c>
      <c r="M856" s="68">
        <f t="shared" si="27"/>
        <v>4.46882</v>
      </c>
      <c r="N856" s="64">
        <f>(Table8[[#This Row],[Adj Close]]-Table8[[#This Row],[Forecast 6 Period ]])</f>
        <v>4.3980000000000352E-2</v>
      </c>
      <c r="O856" s="64">
        <f>Table8[[#This Row],[Erorr 2]]^2</f>
        <v>1.934240400000031E-3</v>
      </c>
      <c r="P856" s="64">
        <f>ABS(Table8[[#This Row],[Erorr 2]])</f>
        <v>4.3980000000000352E-2</v>
      </c>
      <c r="Q856" s="8">
        <f>Table8[[#This Row],[Abs Erorr 4]]/Table8[[#This Row],[Adj Close]]</f>
        <v>9.7456124800568041E-3</v>
      </c>
    </row>
    <row r="857" spans="6:17" x14ac:dyDescent="0.3">
      <c r="F857" s="108">
        <v>44705</v>
      </c>
      <c r="G857" s="109">
        <v>4.4852999999999996</v>
      </c>
      <c r="H857" s="64">
        <f t="shared" si="26"/>
        <v>4.4496200000000004</v>
      </c>
      <c r="I857" s="64">
        <f>(Table8[[#This Row],[Adj Close]]-Table8[[#This Row],[Forecast 3 Period]])</f>
        <v>3.5679999999999268E-2</v>
      </c>
      <c r="J857" s="64">
        <f>Table8[[#This Row],[Erorr ]]^2</f>
        <v>1.2730623999999478E-3</v>
      </c>
      <c r="K857" s="64">
        <f>ABS(Table8[[#This Row],[Erorr ]])</f>
        <v>3.5679999999999268E-2</v>
      </c>
      <c r="L857" s="8">
        <f>Table8[[#This Row],[Abs Erorr ]]/Table8[[#This Row],[Adj Close]]</f>
        <v>7.9548748132787714E-3</v>
      </c>
      <c r="M857" s="68">
        <f t="shared" si="27"/>
        <v>4.4633399999999996</v>
      </c>
      <c r="N857" s="64">
        <f>(Table8[[#This Row],[Adj Close]]-Table8[[#This Row],[Forecast 6 Period ]])</f>
        <v>2.195999999999998E-2</v>
      </c>
      <c r="O857" s="64">
        <f>Table8[[#This Row],[Erorr 2]]^2</f>
        <v>4.8224159999999913E-4</v>
      </c>
      <c r="P857" s="64">
        <f>ABS(Table8[[#This Row],[Erorr 2]])</f>
        <v>2.195999999999998E-2</v>
      </c>
      <c r="Q857" s="8">
        <f>Table8[[#This Row],[Abs Erorr 4]]/Table8[[#This Row],[Adj Close]]</f>
        <v>4.8959935790248103E-3</v>
      </c>
    </row>
    <row r="858" spans="6:17" x14ac:dyDescent="0.3">
      <c r="F858" s="108">
        <v>44706</v>
      </c>
      <c r="G858" s="109">
        <v>4.5128000000000004</v>
      </c>
      <c r="H858" s="64">
        <f t="shared" si="26"/>
        <v>4.4743200000000005</v>
      </c>
      <c r="I858" s="64">
        <f>(Table8[[#This Row],[Adj Close]]-Table8[[#This Row],[Forecast 3 Period]])</f>
        <v>3.8479999999999848E-2</v>
      </c>
      <c r="J858" s="64">
        <f>Table8[[#This Row],[Erorr ]]^2</f>
        <v>1.4807103999999883E-3</v>
      </c>
      <c r="K858" s="64">
        <f>ABS(Table8[[#This Row],[Erorr ]])</f>
        <v>3.8479999999999848E-2</v>
      </c>
      <c r="L858" s="8">
        <f>Table8[[#This Row],[Abs Erorr ]]/Table8[[#This Row],[Adj Close]]</f>
        <v>8.5268569402587851E-3</v>
      </c>
      <c r="M858" s="68">
        <f t="shared" si="27"/>
        <v>4.4688299999999996</v>
      </c>
      <c r="N858" s="64">
        <f>(Table8[[#This Row],[Adj Close]]-Table8[[#This Row],[Forecast 6 Period ]])</f>
        <v>4.3970000000000731E-2</v>
      </c>
      <c r="O858" s="64">
        <f>Table8[[#This Row],[Erorr 2]]^2</f>
        <v>1.9333609000000643E-3</v>
      </c>
      <c r="P858" s="64">
        <f>ABS(Table8[[#This Row],[Erorr 2]])</f>
        <v>4.3970000000000731E-2</v>
      </c>
      <c r="Q858" s="8">
        <f>Table8[[#This Row],[Abs Erorr 4]]/Table8[[#This Row],[Adj Close]]</f>
        <v>9.7433965608936194E-3</v>
      </c>
    </row>
    <row r="859" spans="6:17" x14ac:dyDescent="0.3">
      <c r="F859" s="108">
        <v>44707</v>
      </c>
      <c r="G859" s="109">
        <v>4.6592000000000002</v>
      </c>
      <c r="H859" s="64">
        <f t="shared" si="26"/>
        <v>4.5045500000000001</v>
      </c>
      <c r="I859" s="64">
        <f>(Table8[[#This Row],[Adj Close]]-Table8[[#This Row],[Forecast 3 Period]])</f>
        <v>0.15465000000000018</v>
      </c>
      <c r="J859" s="64">
        <f>Table8[[#This Row],[Erorr ]]^2</f>
        <v>2.3916622500000054E-2</v>
      </c>
      <c r="K859" s="64">
        <f>ABS(Table8[[#This Row],[Erorr ]])</f>
        <v>0.15465000000000018</v>
      </c>
      <c r="L859" s="8">
        <f>Table8[[#This Row],[Abs Erorr ]]/Table8[[#This Row],[Adj Close]]</f>
        <v>3.3192393543956082E-2</v>
      </c>
      <c r="M859" s="68">
        <f t="shared" si="27"/>
        <v>4.4706700000000001</v>
      </c>
      <c r="N859" s="64">
        <f>(Table8[[#This Row],[Adj Close]]-Table8[[#This Row],[Forecast 6 Period ]])</f>
        <v>0.18853000000000009</v>
      </c>
      <c r="O859" s="64">
        <f>Table8[[#This Row],[Erorr 2]]^2</f>
        <v>3.5543560900000035E-2</v>
      </c>
      <c r="P859" s="64">
        <f>ABS(Table8[[#This Row],[Erorr 2]])</f>
        <v>0.18853000000000009</v>
      </c>
      <c r="Q859" s="8">
        <f>Table8[[#This Row],[Abs Erorr 4]]/Table8[[#This Row],[Adj Close]]</f>
        <v>4.0464028159340679E-2</v>
      </c>
    </row>
    <row r="860" spans="6:17" x14ac:dyDescent="0.3">
      <c r="F860" s="108">
        <v>44708</v>
      </c>
      <c r="G860" s="109">
        <v>4.7050000000000001</v>
      </c>
      <c r="H860" s="64">
        <f t="shared" si="26"/>
        <v>4.56311</v>
      </c>
      <c r="I860" s="64">
        <f>(Table8[[#This Row],[Adj Close]]-Table8[[#This Row],[Forecast 3 Period]])</f>
        <v>0.14189000000000007</v>
      </c>
      <c r="J860" s="64">
        <f>Table8[[#This Row],[Erorr ]]^2</f>
        <v>2.0132772100000019E-2</v>
      </c>
      <c r="K860" s="64">
        <f>ABS(Table8[[#This Row],[Erorr ]])</f>
        <v>0.14189000000000007</v>
      </c>
      <c r="L860" s="8">
        <f>Table8[[#This Row],[Abs Erorr ]]/Table8[[#This Row],[Adj Close]]</f>
        <v>3.0157279489904373E-2</v>
      </c>
      <c r="M860" s="68">
        <f t="shared" si="27"/>
        <v>4.5155200000000004</v>
      </c>
      <c r="N860" s="64">
        <f>(Table8[[#This Row],[Adj Close]]-Table8[[#This Row],[Forecast 6 Period ]])</f>
        <v>0.18947999999999965</v>
      </c>
      <c r="O860" s="64">
        <f>Table8[[#This Row],[Erorr 2]]^2</f>
        <v>3.5902670399999864E-2</v>
      </c>
      <c r="P860" s="64">
        <f>ABS(Table8[[#This Row],[Erorr 2]])</f>
        <v>0.18947999999999965</v>
      </c>
      <c r="Q860" s="8">
        <f>Table8[[#This Row],[Abs Erorr 4]]/Table8[[#This Row],[Adj Close]]</f>
        <v>4.0272051009564221E-2</v>
      </c>
    </row>
    <row r="861" spans="6:17" x14ac:dyDescent="0.3">
      <c r="F861" s="108">
        <v>44712</v>
      </c>
      <c r="G861" s="109">
        <v>4.5860000000000003</v>
      </c>
      <c r="H861" s="64">
        <f t="shared" si="26"/>
        <v>4.6336000000000004</v>
      </c>
      <c r="I861" s="64">
        <f>(Table8[[#This Row],[Adj Close]]-Table8[[#This Row],[Forecast 3 Period]])</f>
        <v>-4.7600000000000087E-2</v>
      </c>
      <c r="J861" s="64">
        <f>Table8[[#This Row],[Erorr ]]^2</f>
        <v>2.2657600000000081E-3</v>
      </c>
      <c r="K861" s="64">
        <f>ABS(Table8[[#This Row],[Erorr ]])</f>
        <v>4.7600000000000087E-2</v>
      </c>
      <c r="L861" s="8">
        <f>Table8[[#This Row],[Abs Erorr ]]/Table8[[#This Row],[Adj Close]]</f>
        <v>1.0379415612734427E-2</v>
      </c>
      <c r="M861" s="68">
        <f t="shared" si="27"/>
        <v>4.5658599999999998</v>
      </c>
      <c r="N861" s="64">
        <f>(Table8[[#This Row],[Adj Close]]-Table8[[#This Row],[Forecast 6 Period ]])</f>
        <v>2.0140000000000491E-2</v>
      </c>
      <c r="O861" s="64">
        <f>Table8[[#This Row],[Erorr 2]]^2</f>
        <v>4.056196000000198E-4</v>
      </c>
      <c r="P861" s="64">
        <f>ABS(Table8[[#This Row],[Erorr 2]])</f>
        <v>2.0140000000000491E-2</v>
      </c>
      <c r="Q861" s="8">
        <f>Table8[[#This Row],[Abs Erorr 4]]/Table8[[#This Row],[Adj Close]]</f>
        <v>4.391626689925968E-3</v>
      </c>
    </row>
    <row r="862" spans="6:17" x14ac:dyDescent="0.3">
      <c r="F862" s="108">
        <v>44713</v>
      </c>
      <c r="G862" s="109">
        <v>4.5494000000000003</v>
      </c>
      <c r="H862" s="64">
        <f t="shared" si="26"/>
        <v>4.6436600000000006</v>
      </c>
      <c r="I862" s="64">
        <f>(Table8[[#This Row],[Adj Close]]-Table8[[#This Row],[Forecast 3 Period]])</f>
        <v>-9.4260000000000232E-2</v>
      </c>
      <c r="J862" s="64">
        <f>Table8[[#This Row],[Erorr ]]^2</f>
        <v>8.8849476000000434E-3</v>
      </c>
      <c r="K862" s="64">
        <f>ABS(Table8[[#This Row],[Erorr ]])</f>
        <v>9.4260000000000232E-2</v>
      </c>
      <c r="L862" s="8">
        <f>Table8[[#This Row],[Abs Erorr ]]/Table8[[#This Row],[Adj Close]]</f>
        <v>2.0719215720754434E-2</v>
      </c>
      <c r="M862" s="68">
        <f t="shared" si="27"/>
        <v>4.5924100000000001</v>
      </c>
      <c r="N862" s="64">
        <f>(Table8[[#This Row],[Adj Close]]-Table8[[#This Row],[Forecast 6 Period ]])</f>
        <v>-4.3009999999999771E-2</v>
      </c>
      <c r="O862" s="64">
        <f>Table8[[#This Row],[Erorr 2]]^2</f>
        <v>1.8498600999999803E-3</v>
      </c>
      <c r="P862" s="64">
        <f>ABS(Table8[[#This Row],[Erorr 2]])</f>
        <v>4.3009999999999771E-2</v>
      </c>
      <c r="Q862" s="8">
        <f>Table8[[#This Row],[Abs Erorr 4]]/Table8[[#This Row],[Adj Close]]</f>
        <v>9.4539939332658734E-3</v>
      </c>
    </row>
    <row r="863" spans="6:17" x14ac:dyDescent="0.3">
      <c r="F863" s="108">
        <v>44714</v>
      </c>
      <c r="G863" s="109">
        <v>4.6592000000000002</v>
      </c>
      <c r="H863" s="64">
        <f t="shared" si="26"/>
        <v>4.6070600000000006</v>
      </c>
      <c r="I863" s="64">
        <f>(Table8[[#This Row],[Adj Close]]-Table8[[#This Row],[Forecast 3 Period]])</f>
        <v>5.2139999999999631E-2</v>
      </c>
      <c r="J863" s="64">
        <f>Table8[[#This Row],[Erorr ]]^2</f>
        <v>2.7185795999999617E-3</v>
      </c>
      <c r="K863" s="64">
        <f>ABS(Table8[[#This Row],[Erorr ]])</f>
        <v>5.2139999999999631E-2</v>
      </c>
      <c r="L863" s="8">
        <f>Table8[[#This Row],[Abs Erorr ]]/Table8[[#This Row],[Adj Close]]</f>
        <v>1.1190762362637283E-2</v>
      </c>
      <c r="M863" s="68">
        <f t="shared" si="27"/>
        <v>4.5997300000000001</v>
      </c>
      <c r="N863" s="64">
        <f>(Table8[[#This Row],[Adj Close]]-Table8[[#This Row],[Forecast 6 Period ]])</f>
        <v>5.9470000000000134E-2</v>
      </c>
      <c r="O863" s="64">
        <f>Table8[[#This Row],[Erorr 2]]^2</f>
        <v>3.5366809000000159E-3</v>
      </c>
      <c r="P863" s="64">
        <f>ABS(Table8[[#This Row],[Erorr 2]])</f>
        <v>5.9470000000000134E-2</v>
      </c>
      <c r="Q863" s="8">
        <f>Table8[[#This Row],[Abs Erorr 4]]/Table8[[#This Row],[Adj Close]]</f>
        <v>1.2763993818681346E-2</v>
      </c>
    </row>
    <row r="864" spans="6:17" x14ac:dyDescent="0.3">
      <c r="F864" s="108">
        <v>44715</v>
      </c>
      <c r="G864" s="109">
        <v>4.6134000000000004</v>
      </c>
      <c r="H864" s="64">
        <f t="shared" si="26"/>
        <v>4.6043000000000003</v>
      </c>
      <c r="I864" s="64">
        <f>(Table8[[#This Row],[Adj Close]]-Table8[[#This Row],[Forecast 3 Period]])</f>
        <v>9.100000000000108E-3</v>
      </c>
      <c r="J864" s="64">
        <f>Table8[[#This Row],[Erorr ]]^2</f>
        <v>8.2810000000001967E-5</v>
      </c>
      <c r="K864" s="64">
        <f>ABS(Table8[[#This Row],[Erorr ]])</f>
        <v>9.100000000000108E-3</v>
      </c>
      <c r="L864" s="8">
        <f>Table8[[#This Row],[Abs Erorr ]]/Table8[[#This Row],[Adj Close]]</f>
        <v>1.9725148480513521E-3</v>
      </c>
      <c r="M864" s="68">
        <f t="shared" si="27"/>
        <v>4.6171199999999999</v>
      </c>
      <c r="N864" s="64">
        <f>(Table8[[#This Row],[Adj Close]]-Table8[[#This Row],[Forecast 6 Period ]])</f>
        <v>-3.7199999999995015E-3</v>
      </c>
      <c r="O864" s="64">
        <f>Table8[[#This Row],[Erorr 2]]^2</f>
        <v>1.3838399999996291E-5</v>
      </c>
      <c r="P864" s="64">
        <f>ABS(Table8[[#This Row],[Erorr 2]])</f>
        <v>3.7199999999995015E-3</v>
      </c>
      <c r="Q864" s="8">
        <f>Table8[[#This Row],[Abs Erorr 4]]/Table8[[#This Row],[Adj Close]]</f>
        <v>8.0634672909340207E-4</v>
      </c>
    </row>
    <row r="865" spans="6:17" x14ac:dyDescent="0.3">
      <c r="F865" s="108">
        <v>44718</v>
      </c>
      <c r="G865" s="109">
        <v>4.5768000000000004</v>
      </c>
      <c r="H865" s="64">
        <f t="shared" si="26"/>
        <v>4.6079400000000001</v>
      </c>
      <c r="I865" s="64">
        <f>(Table8[[#This Row],[Adj Close]]-Table8[[#This Row],[Forecast 3 Period]])</f>
        <v>-3.1139999999999723E-2</v>
      </c>
      <c r="J865" s="64">
        <f>Table8[[#This Row],[Erorr ]]^2</f>
        <v>9.6969959999998283E-4</v>
      </c>
      <c r="K865" s="64">
        <f>ABS(Table8[[#This Row],[Erorr ]])</f>
        <v>3.1139999999999723E-2</v>
      </c>
      <c r="L865" s="8">
        <f>Table8[[#This Row],[Abs Erorr ]]/Table8[[#This Row],[Adj Close]]</f>
        <v>6.8038804404823719E-3</v>
      </c>
      <c r="M865" s="68">
        <f t="shared" si="27"/>
        <v>4.6180200000000005</v>
      </c>
      <c r="N865" s="64">
        <f>(Table8[[#This Row],[Adj Close]]-Table8[[#This Row],[Forecast 6 Period ]])</f>
        <v>-4.1220000000000034E-2</v>
      </c>
      <c r="O865" s="64">
        <f>Table8[[#This Row],[Erorr 2]]^2</f>
        <v>1.6990884000000028E-3</v>
      </c>
      <c r="P865" s="64">
        <f>ABS(Table8[[#This Row],[Erorr 2]])</f>
        <v>4.1220000000000034E-2</v>
      </c>
      <c r="Q865" s="8">
        <f>Table8[[#This Row],[Abs Erorr 4]]/Table8[[#This Row],[Adj Close]]</f>
        <v>9.0062926061877362E-3</v>
      </c>
    </row>
    <row r="866" spans="6:17" x14ac:dyDescent="0.3">
      <c r="F866" s="108">
        <v>44719</v>
      </c>
      <c r="G866" s="109">
        <v>4.6409000000000002</v>
      </c>
      <c r="H866" s="64">
        <f t="shared" si="26"/>
        <v>4.6125000000000007</v>
      </c>
      <c r="I866" s="64">
        <f>(Table8[[#This Row],[Adj Close]]-Table8[[#This Row],[Forecast 3 Period]])</f>
        <v>2.8399999999999537E-2</v>
      </c>
      <c r="J866" s="64">
        <f>Table8[[#This Row],[Erorr ]]^2</f>
        <v>8.0655999999997366E-4</v>
      </c>
      <c r="K866" s="64">
        <f>ABS(Table8[[#This Row],[Erorr ]])</f>
        <v>2.8399999999999537E-2</v>
      </c>
      <c r="L866" s="8">
        <f>Table8[[#This Row],[Abs Erorr ]]/Table8[[#This Row],[Adj Close]]</f>
        <v>6.11950268266921E-3</v>
      </c>
      <c r="M866" s="68">
        <f t="shared" si="27"/>
        <v>4.6088600000000008</v>
      </c>
      <c r="N866" s="64">
        <f>(Table8[[#This Row],[Adj Close]]-Table8[[#This Row],[Forecast 6 Period ]])</f>
        <v>3.2039999999999402E-2</v>
      </c>
      <c r="O866" s="64">
        <f>Table8[[#This Row],[Erorr 2]]^2</f>
        <v>1.0265615999999617E-3</v>
      </c>
      <c r="P866" s="64">
        <f>ABS(Table8[[#This Row],[Erorr 2]])</f>
        <v>3.2039999999999402E-2</v>
      </c>
      <c r="Q866" s="8">
        <f>Table8[[#This Row],[Abs Erorr 4]]/Table8[[#This Row],[Adj Close]]</f>
        <v>6.9038333081944021E-3</v>
      </c>
    </row>
    <row r="867" spans="6:17" x14ac:dyDescent="0.3">
      <c r="F867" s="108">
        <v>44720</v>
      </c>
      <c r="G867" s="109">
        <v>4.5860000000000003</v>
      </c>
      <c r="H867" s="64">
        <f t="shared" si="26"/>
        <v>4.6134199999999996</v>
      </c>
      <c r="I867" s="64">
        <f>(Table8[[#This Row],[Adj Close]]-Table8[[#This Row],[Forecast 3 Period]])</f>
        <v>-2.7419999999999334E-2</v>
      </c>
      <c r="J867" s="64">
        <f>Table8[[#This Row],[Erorr ]]^2</f>
        <v>7.5185639999996346E-4</v>
      </c>
      <c r="K867" s="64">
        <f>ABS(Table8[[#This Row],[Erorr ]])</f>
        <v>2.7419999999999334E-2</v>
      </c>
      <c r="L867" s="8">
        <f>Table8[[#This Row],[Abs Erorr ]]/Table8[[#This Row],[Adj Close]]</f>
        <v>5.9790667248145078E-3</v>
      </c>
      <c r="M867" s="68">
        <f t="shared" si="27"/>
        <v>4.6116000000000001</v>
      </c>
      <c r="N867" s="64">
        <f>(Table8[[#This Row],[Adj Close]]-Table8[[#This Row],[Forecast 6 Period ]])</f>
        <v>-2.5599999999999845E-2</v>
      </c>
      <c r="O867" s="64">
        <f>Table8[[#This Row],[Erorr 2]]^2</f>
        <v>6.553599999999921E-4</v>
      </c>
      <c r="P867" s="64">
        <f>ABS(Table8[[#This Row],[Erorr 2]])</f>
        <v>2.5599999999999845E-2</v>
      </c>
      <c r="Q867" s="8">
        <f>Table8[[#This Row],[Abs Erorr 4]]/Table8[[#This Row],[Adj Close]]</f>
        <v>5.5822067160924208E-3</v>
      </c>
    </row>
    <row r="868" spans="6:17" x14ac:dyDescent="0.3">
      <c r="F868" s="108">
        <v>44721</v>
      </c>
      <c r="G868" s="109">
        <v>4.4394999999999998</v>
      </c>
      <c r="H868" s="64">
        <f t="shared" si="26"/>
        <v>4.59971</v>
      </c>
      <c r="I868" s="64">
        <f>(Table8[[#This Row],[Adj Close]]-Table8[[#This Row],[Forecast 3 Period]])</f>
        <v>-0.16021000000000019</v>
      </c>
      <c r="J868" s="64">
        <f>Table8[[#This Row],[Erorr ]]^2</f>
        <v>2.5667244100000059E-2</v>
      </c>
      <c r="K868" s="64">
        <f>ABS(Table8[[#This Row],[Erorr ]])</f>
        <v>0.16021000000000019</v>
      </c>
      <c r="L868" s="8">
        <f>Table8[[#This Row],[Abs Erorr ]]/Table8[[#This Row],[Adj Close]]</f>
        <v>3.608739722941777E-2</v>
      </c>
      <c r="M868" s="68">
        <f t="shared" si="27"/>
        <v>4.6042800000000002</v>
      </c>
      <c r="N868" s="64">
        <f>(Table8[[#This Row],[Adj Close]]-Table8[[#This Row],[Forecast 6 Period ]])</f>
        <v>-0.16478000000000037</v>
      </c>
      <c r="O868" s="64">
        <f>Table8[[#This Row],[Erorr 2]]^2</f>
        <v>2.7152448400000122E-2</v>
      </c>
      <c r="P868" s="64">
        <f>ABS(Table8[[#This Row],[Erorr 2]])</f>
        <v>0.16478000000000037</v>
      </c>
      <c r="Q868" s="8">
        <f>Table8[[#This Row],[Abs Erorr 4]]/Table8[[#This Row],[Adj Close]]</f>
        <v>3.7116792431580219E-2</v>
      </c>
    </row>
    <row r="869" spans="6:17" x14ac:dyDescent="0.3">
      <c r="F869" s="108">
        <v>44722</v>
      </c>
      <c r="G869" s="109">
        <v>4.3022</v>
      </c>
      <c r="H869" s="64">
        <f t="shared" si="26"/>
        <v>4.5438700000000001</v>
      </c>
      <c r="I869" s="64">
        <f>(Table8[[#This Row],[Adj Close]]-Table8[[#This Row],[Forecast 3 Period]])</f>
        <v>-0.24167000000000005</v>
      </c>
      <c r="J869" s="64">
        <f>Table8[[#This Row],[Erorr ]]^2</f>
        <v>5.8404388900000027E-2</v>
      </c>
      <c r="K869" s="64">
        <f>ABS(Table8[[#This Row],[Erorr ]])</f>
        <v>0.24167000000000005</v>
      </c>
      <c r="L869" s="8">
        <f>Table8[[#This Row],[Abs Erorr ]]/Table8[[#This Row],[Adj Close]]</f>
        <v>5.6173585607363685E-2</v>
      </c>
      <c r="M869" s="68">
        <f t="shared" si="27"/>
        <v>4.5758999999999999</v>
      </c>
      <c r="N869" s="64">
        <f>(Table8[[#This Row],[Adj Close]]-Table8[[#This Row],[Forecast 6 Period ]])</f>
        <v>-0.27369999999999983</v>
      </c>
      <c r="O869" s="64">
        <f>Table8[[#This Row],[Erorr 2]]^2</f>
        <v>7.4911689999999906E-2</v>
      </c>
      <c r="P869" s="64">
        <f>ABS(Table8[[#This Row],[Erorr 2]])</f>
        <v>0.27369999999999983</v>
      </c>
      <c r="Q869" s="8">
        <f>Table8[[#This Row],[Abs Erorr 4]]/Table8[[#This Row],[Adj Close]]</f>
        <v>6.3618613732508905E-2</v>
      </c>
    </row>
    <row r="870" spans="6:17" x14ac:dyDescent="0.3">
      <c r="F870" s="108">
        <v>44725</v>
      </c>
      <c r="G870" s="109">
        <v>4.1832000000000003</v>
      </c>
      <c r="H870" s="64">
        <f t="shared" si="26"/>
        <v>4.4285300000000003</v>
      </c>
      <c r="I870" s="64">
        <f>(Table8[[#This Row],[Adj Close]]-Table8[[#This Row],[Forecast 3 Period]])</f>
        <v>-0.24533000000000005</v>
      </c>
      <c r="J870" s="64">
        <f>Table8[[#This Row],[Erorr ]]^2</f>
        <v>6.018680890000002E-2</v>
      </c>
      <c r="K870" s="64">
        <f>ABS(Table8[[#This Row],[Erorr ]])</f>
        <v>0.24533000000000005</v>
      </c>
      <c r="L870" s="8">
        <f>Table8[[#This Row],[Abs Erorr ]]/Table8[[#This Row],[Adj Close]]</f>
        <v>5.8646490724803983E-2</v>
      </c>
      <c r="M870" s="68">
        <f t="shared" si="27"/>
        <v>4.5127400000000009</v>
      </c>
      <c r="N870" s="64">
        <f>(Table8[[#This Row],[Adj Close]]-Table8[[#This Row],[Forecast 6 Period ]])</f>
        <v>-0.32954000000000061</v>
      </c>
      <c r="O870" s="64">
        <f>Table8[[#This Row],[Erorr 2]]^2</f>
        <v>0.10859661160000041</v>
      </c>
      <c r="P870" s="64">
        <f>ABS(Table8[[#This Row],[Erorr 2]])</f>
        <v>0.32954000000000061</v>
      </c>
      <c r="Q870" s="8">
        <f>Table8[[#This Row],[Abs Erorr 4]]/Table8[[#This Row],[Adj Close]]</f>
        <v>7.8777012813157535E-2</v>
      </c>
    </row>
    <row r="871" spans="6:17" x14ac:dyDescent="0.3">
      <c r="F871" s="108">
        <v>44726</v>
      </c>
      <c r="G871" s="109">
        <v>4.2747999999999999</v>
      </c>
      <c r="H871" s="64">
        <f t="shared" si="26"/>
        <v>4.2957900000000002</v>
      </c>
      <c r="I871" s="64">
        <f>(Table8[[#This Row],[Adj Close]]-Table8[[#This Row],[Forecast 3 Period]])</f>
        <v>-2.0990000000000286E-2</v>
      </c>
      <c r="J871" s="64">
        <f>Table8[[#This Row],[Erorr ]]^2</f>
        <v>4.40580100000012E-4</v>
      </c>
      <c r="K871" s="64">
        <f>ABS(Table8[[#This Row],[Erorr ]])</f>
        <v>2.0990000000000286E-2</v>
      </c>
      <c r="L871" s="8">
        <f>Table8[[#This Row],[Abs Erorr ]]/Table8[[#This Row],[Adj Close]]</f>
        <v>4.910171236081287E-3</v>
      </c>
      <c r="M871" s="68">
        <f t="shared" si="27"/>
        <v>4.4239500000000005</v>
      </c>
      <c r="N871" s="64">
        <f>(Table8[[#This Row],[Adj Close]]-Table8[[#This Row],[Forecast 6 Period ]])</f>
        <v>-0.14915000000000056</v>
      </c>
      <c r="O871" s="64">
        <f>Table8[[#This Row],[Erorr 2]]^2</f>
        <v>2.2245722500000165E-2</v>
      </c>
      <c r="P871" s="64">
        <f>ABS(Table8[[#This Row],[Erorr 2]])</f>
        <v>0.14915000000000056</v>
      </c>
      <c r="Q871" s="8">
        <f>Table8[[#This Row],[Abs Erorr 4]]/Table8[[#This Row],[Adj Close]]</f>
        <v>3.4890521193974115E-2</v>
      </c>
    </row>
    <row r="872" spans="6:17" x14ac:dyDescent="0.3">
      <c r="F872" s="108">
        <v>44727</v>
      </c>
      <c r="G872" s="109">
        <v>4.3571</v>
      </c>
      <c r="H872" s="64">
        <f t="shared" si="26"/>
        <v>4.2555399999999999</v>
      </c>
      <c r="I872" s="64">
        <f>(Table8[[#This Row],[Adj Close]]-Table8[[#This Row],[Forecast 3 Period]])</f>
        <v>0.10156000000000009</v>
      </c>
      <c r="J872" s="64">
        <f>Table8[[#This Row],[Erorr ]]^2</f>
        <v>1.031443360000002E-2</v>
      </c>
      <c r="K872" s="64">
        <f>ABS(Table8[[#This Row],[Erorr ]])</f>
        <v>0.10156000000000009</v>
      </c>
      <c r="L872" s="8">
        <f>Table8[[#This Row],[Abs Erorr ]]/Table8[[#This Row],[Adj Close]]</f>
        <v>2.3309081728672763E-2</v>
      </c>
      <c r="M872" s="68">
        <f t="shared" si="27"/>
        <v>4.3626300000000002</v>
      </c>
      <c r="N872" s="64">
        <f>(Table8[[#This Row],[Adj Close]]-Table8[[#This Row],[Forecast 6 Period ]])</f>
        <v>-5.5300000000002569E-3</v>
      </c>
      <c r="O872" s="64">
        <f>Table8[[#This Row],[Erorr 2]]^2</f>
        <v>3.0580900000002843E-5</v>
      </c>
      <c r="P872" s="64">
        <f>ABS(Table8[[#This Row],[Erorr 2]])</f>
        <v>5.5300000000002569E-3</v>
      </c>
      <c r="Q872" s="8">
        <f>Table8[[#This Row],[Abs Erorr 4]]/Table8[[#This Row],[Adj Close]]</f>
        <v>1.2691928117326333E-3</v>
      </c>
    </row>
    <row r="873" spans="6:17" x14ac:dyDescent="0.3">
      <c r="F873" s="108">
        <v>44728</v>
      </c>
      <c r="G873" s="109">
        <v>4.1924000000000001</v>
      </c>
      <c r="H873" s="64">
        <f t="shared" si="26"/>
        <v>4.2802400000000009</v>
      </c>
      <c r="I873" s="64">
        <f>(Table8[[#This Row],[Adj Close]]-Table8[[#This Row],[Forecast 3 Period]])</f>
        <v>-8.7840000000000806E-2</v>
      </c>
      <c r="J873" s="64">
        <f>Table8[[#This Row],[Erorr ]]^2</f>
        <v>7.7158656000001413E-3</v>
      </c>
      <c r="K873" s="64">
        <f>ABS(Table8[[#This Row],[Erorr ]])</f>
        <v>8.7840000000000806E-2</v>
      </c>
      <c r="L873" s="8">
        <f>Table8[[#This Row],[Abs Erorr ]]/Table8[[#This Row],[Adj Close]]</f>
        <v>2.0952199217632098E-2</v>
      </c>
      <c r="M873" s="68">
        <f t="shared" si="27"/>
        <v>4.3260100000000001</v>
      </c>
      <c r="N873" s="64">
        <f>(Table8[[#This Row],[Adj Close]]-Table8[[#This Row],[Forecast 6 Period ]])</f>
        <v>-0.13361000000000001</v>
      </c>
      <c r="O873" s="64">
        <f>Table8[[#This Row],[Erorr 2]]^2</f>
        <v>1.7851632100000001E-2</v>
      </c>
      <c r="P873" s="64">
        <f>ABS(Table8[[#This Row],[Erorr 2]])</f>
        <v>0.13361000000000001</v>
      </c>
      <c r="Q873" s="8">
        <f>Table8[[#This Row],[Abs Erorr 4]]/Table8[[#This Row],[Adj Close]]</f>
        <v>3.1869573513977671E-2</v>
      </c>
    </row>
    <row r="874" spans="6:17" x14ac:dyDescent="0.3">
      <c r="F874" s="108">
        <v>44729</v>
      </c>
      <c r="G874" s="109">
        <v>4.2015000000000002</v>
      </c>
      <c r="H874" s="64">
        <f t="shared" si="26"/>
        <v>4.2665300000000004</v>
      </c>
      <c r="I874" s="64">
        <f>(Table8[[#This Row],[Adj Close]]-Table8[[#This Row],[Forecast 3 Period]])</f>
        <v>-6.5030000000000143E-2</v>
      </c>
      <c r="J874" s="64">
        <f>Table8[[#This Row],[Erorr ]]^2</f>
        <v>4.2289009000000188E-3</v>
      </c>
      <c r="K874" s="64">
        <f>ABS(Table8[[#This Row],[Erorr ]])</f>
        <v>6.5030000000000143E-2</v>
      </c>
      <c r="L874" s="8">
        <f>Table8[[#This Row],[Abs Erorr ]]/Table8[[#This Row],[Adj Close]]</f>
        <v>1.5477805545638495E-2</v>
      </c>
      <c r="M874" s="68">
        <f t="shared" si="27"/>
        <v>4.2756700000000007</v>
      </c>
      <c r="N874" s="64">
        <f>(Table8[[#This Row],[Adj Close]]-Table8[[#This Row],[Forecast 6 Period ]])</f>
        <v>-7.4170000000000513E-2</v>
      </c>
      <c r="O874" s="64">
        <f>Table8[[#This Row],[Erorr 2]]^2</f>
        <v>5.5011889000000759E-3</v>
      </c>
      <c r="P874" s="64">
        <f>ABS(Table8[[#This Row],[Erorr 2]])</f>
        <v>7.4170000000000513E-2</v>
      </c>
      <c r="Q874" s="8">
        <f>Table8[[#This Row],[Abs Erorr 4]]/Table8[[#This Row],[Adj Close]]</f>
        <v>1.7653219088420925E-2</v>
      </c>
    </row>
    <row r="875" spans="6:17" x14ac:dyDescent="0.3">
      <c r="F875" s="108">
        <v>44733</v>
      </c>
      <c r="G875" s="109">
        <v>4.3113999999999999</v>
      </c>
      <c r="H875" s="64">
        <f t="shared" si="26"/>
        <v>4.2454499999999999</v>
      </c>
      <c r="I875" s="64">
        <f>(Table8[[#This Row],[Adj Close]]-Table8[[#This Row],[Forecast 3 Period]])</f>
        <v>6.5949999999999953E-2</v>
      </c>
      <c r="J875" s="64">
        <f>Table8[[#This Row],[Erorr ]]^2</f>
        <v>4.3494024999999941E-3</v>
      </c>
      <c r="K875" s="64">
        <f>ABS(Table8[[#This Row],[Erorr ]])</f>
        <v>6.5949999999999953E-2</v>
      </c>
      <c r="L875" s="8">
        <f>Table8[[#This Row],[Abs Erorr ]]/Table8[[#This Row],[Adj Close]]</f>
        <v>1.5296655378763268E-2</v>
      </c>
      <c r="M875" s="68">
        <f t="shared" si="27"/>
        <v>4.2537000000000003</v>
      </c>
      <c r="N875" s="64">
        <f>(Table8[[#This Row],[Adj Close]]-Table8[[#This Row],[Forecast 6 Period ]])</f>
        <v>5.769999999999964E-2</v>
      </c>
      <c r="O875" s="64">
        <f>Table8[[#This Row],[Erorr 2]]^2</f>
        <v>3.3292899999999583E-3</v>
      </c>
      <c r="P875" s="64">
        <f>ABS(Table8[[#This Row],[Erorr 2]])</f>
        <v>5.769999999999964E-2</v>
      </c>
      <c r="Q875" s="8">
        <f>Table8[[#This Row],[Abs Erorr 4]]/Table8[[#This Row],[Adj Close]]</f>
        <v>1.3383123811290913E-2</v>
      </c>
    </row>
    <row r="876" spans="6:17" x14ac:dyDescent="0.3">
      <c r="F876" s="108">
        <v>44734</v>
      </c>
      <c r="G876" s="109">
        <v>4.2839</v>
      </c>
      <c r="H876" s="64">
        <f t="shared" si="26"/>
        <v>4.2427299999999999</v>
      </c>
      <c r="I876" s="64">
        <f>(Table8[[#This Row],[Adj Close]]-Table8[[#This Row],[Forecast 3 Period]])</f>
        <v>4.1170000000000151E-2</v>
      </c>
      <c r="J876" s="64">
        <f>Table8[[#This Row],[Erorr ]]^2</f>
        <v>1.6949689000000125E-3</v>
      </c>
      <c r="K876" s="64">
        <f>ABS(Table8[[#This Row],[Erorr ]])</f>
        <v>4.1170000000000151E-2</v>
      </c>
      <c r="L876" s="8">
        <f>Table8[[#This Row],[Abs Erorr ]]/Table8[[#This Row],[Adj Close]]</f>
        <v>9.6104017367352537E-3</v>
      </c>
      <c r="M876" s="68">
        <f t="shared" si="27"/>
        <v>4.258280000000001</v>
      </c>
      <c r="N876" s="64">
        <f>(Table8[[#This Row],[Adj Close]]-Table8[[#This Row],[Forecast 6 Period ]])</f>
        <v>2.5619999999999088E-2</v>
      </c>
      <c r="O876" s="64">
        <f>Table8[[#This Row],[Erorr 2]]^2</f>
        <v>6.5638439999995328E-4</v>
      </c>
      <c r="P876" s="64">
        <f>ABS(Table8[[#This Row],[Erorr 2]])</f>
        <v>2.5619999999999088E-2</v>
      </c>
      <c r="Q876" s="8">
        <f>Table8[[#This Row],[Abs Erorr 4]]/Table8[[#This Row],[Adj Close]]</f>
        <v>5.9805317584441953E-3</v>
      </c>
    </row>
    <row r="877" spans="6:17" x14ac:dyDescent="0.3">
      <c r="F877" s="108">
        <v>44735</v>
      </c>
      <c r="G877" s="109">
        <v>4.2747999999999999</v>
      </c>
      <c r="H877" s="64">
        <f t="shared" si="26"/>
        <v>4.2674300000000009</v>
      </c>
      <c r="I877" s="64">
        <f>(Table8[[#This Row],[Adj Close]]-Table8[[#This Row],[Forecast 3 Period]])</f>
        <v>7.3699999999989885E-3</v>
      </c>
      <c r="J877" s="64">
        <f>Table8[[#This Row],[Erorr ]]^2</f>
        <v>5.4316899999985087E-5</v>
      </c>
      <c r="K877" s="64">
        <f>ABS(Table8[[#This Row],[Erorr ]])</f>
        <v>7.3699999999989885E-3</v>
      </c>
      <c r="L877" s="8">
        <f>Table8[[#This Row],[Abs Erorr ]]/Table8[[#This Row],[Adj Close]]</f>
        <v>1.7240572658367617E-3</v>
      </c>
      <c r="M877" s="68">
        <f t="shared" si="27"/>
        <v>4.2610300000000008</v>
      </c>
      <c r="N877" s="64">
        <f>(Table8[[#This Row],[Adj Close]]-Table8[[#This Row],[Forecast 6 Period ]])</f>
        <v>1.3769999999999172E-2</v>
      </c>
      <c r="O877" s="64">
        <f>Table8[[#This Row],[Erorr 2]]^2</f>
        <v>1.8961289999997719E-4</v>
      </c>
      <c r="P877" s="64">
        <f>ABS(Table8[[#This Row],[Erorr 2]])</f>
        <v>1.3769999999999172E-2</v>
      </c>
      <c r="Q877" s="8">
        <f>Table8[[#This Row],[Abs Erorr 4]]/Table8[[#This Row],[Adj Close]]</f>
        <v>3.2212033311498018E-3</v>
      </c>
    </row>
    <row r="878" spans="6:17" x14ac:dyDescent="0.3">
      <c r="F878" s="108">
        <v>44736</v>
      </c>
      <c r="G878" s="109">
        <v>4.4028999999999998</v>
      </c>
      <c r="H878" s="64">
        <f t="shared" si="26"/>
        <v>4.2885100000000005</v>
      </c>
      <c r="I878" s="64">
        <f>(Table8[[#This Row],[Adj Close]]-Table8[[#This Row],[Forecast 3 Period]])</f>
        <v>0.11438999999999933</v>
      </c>
      <c r="J878" s="64">
        <f>Table8[[#This Row],[Erorr ]]^2</f>
        <v>1.3085072099999845E-2</v>
      </c>
      <c r="K878" s="64">
        <f>ABS(Table8[[#This Row],[Erorr ]])</f>
        <v>0.11438999999999933</v>
      </c>
      <c r="L878" s="8">
        <f>Table8[[#This Row],[Abs Erorr ]]/Table8[[#This Row],[Adj Close]]</f>
        <v>2.5980603693020358E-2</v>
      </c>
      <c r="M878" s="68">
        <f t="shared" si="27"/>
        <v>4.2692700000000006</v>
      </c>
      <c r="N878" s="64">
        <f>(Table8[[#This Row],[Adj Close]]-Table8[[#This Row],[Forecast 6 Period ]])</f>
        <v>0.13362999999999925</v>
      </c>
      <c r="O878" s="64">
        <f>Table8[[#This Row],[Erorr 2]]^2</f>
        <v>1.78569768999998E-2</v>
      </c>
      <c r="P878" s="64">
        <f>ABS(Table8[[#This Row],[Erorr 2]])</f>
        <v>0.13362999999999925</v>
      </c>
      <c r="Q878" s="8">
        <f>Table8[[#This Row],[Abs Erorr 4]]/Table8[[#This Row],[Adj Close]]</f>
        <v>3.0350450839219435E-2</v>
      </c>
    </row>
    <row r="879" spans="6:17" x14ac:dyDescent="0.3">
      <c r="F879" s="108">
        <v>44739</v>
      </c>
      <c r="G879" s="109">
        <v>4.4120999999999997</v>
      </c>
      <c r="H879" s="64">
        <f t="shared" si="26"/>
        <v>4.3287700000000005</v>
      </c>
      <c r="I879" s="64">
        <f>(Table8[[#This Row],[Adj Close]]-Table8[[#This Row],[Forecast 3 Period]])</f>
        <v>8.3329999999999238E-2</v>
      </c>
      <c r="J879" s="64">
        <f>Table8[[#This Row],[Erorr ]]^2</f>
        <v>6.9438888999998729E-3</v>
      </c>
      <c r="K879" s="64">
        <f>ABS(Table8[[#This Row],[Erorr ]])</f>
        <v>8.3329999999999238E-2</v>
      </c>
      <c r="L879" s="8">
        <f>Table8[[#This Row],[Abs Erorr ]]/Table8[[#This Row],[Adj Close]]</f>
        <v>1.8886697944289398E-2</v>
      </c>
      <c r="M879" s="68">
        <f t="shared" si="27"/>
        <v>4.29399</v>
      </c>
      <c r="N879" s="64">
        <f>(Table8[[#This Row],[Adj Close]]-Table8[[#This Row],[Forecast 6 Period ]])</f>
        <v>0.11810999999999972</v>
      </c>
      <c r="O879" s="64">
        <f>Table8[[#This Row],[Erorr 2]]^2</f>
        <v>1.3949972099999933E-2</v>
      </c>
      <c r="P879" s="64">
        <f>ABS(Table8[[#This Row],[Erorr 2]])</f>
        <v>0.11810999999999972</v>
      </c>
      <c r="Q879" s="8">
        <f>Table8[[#This Row],[Abs Erorr 4]]/Table8[[#This Row],[Adj Close]]</f>
        <v>2.6769565513020947E-2</v>
      </c>
    </row>
    <row r="880" spans="6:17" x14ac:dyDescent="0.3">
      <c r="F880" s="108">
        <v>44740</v>
      </c>
      <c r="G880" s="109">
        <v>4.3479999999999999</v>
      </c>
      <c r="H880" s="64">
        <f t="shared" si="26"/>
        <v>4.36815</v>
      </c>
      <c r="I880" s="64">
        <f>(Table8[[#This Row],[Adj Close]]-Table8[[#This Row],[Forecast 3 Period]])</f>
        <v>-2.0150000000000112E-2</v>
      </c>
      <c r="J880" s="64">
        <f>Table8[[#This Row],[Erorr ]]^2</f>
        <v>4.0602250000000453E-4</v>
      </c>
      <c r="K880" s="64">
        <f>ABS(Table8[[#This Row],[Erorr ]])</f>
        <v>2.0150000000000112E-2</v>
      </c>
      <c r="L880" s="8">
        <f>Table8[[#This Row],[Abs Erorr ]]/Table8[[#This Row],[Adj Close]]</f>
        <v>4.6343146274149295E-3</v>
      </c>
      <c r="M880" s="68">
        <f t="shared" si="27"/>
        <v>4.3260300000000003</v>
      </c>
      <c r="N880" s="64">
        <f>(Table8[[#This Row],[Adj Close]]-Table8[[#This Row],[Forecast 6 Period ]])</f>
        <v>2.1969999999999601E-2</v>
      </c>
      <c r="O880" s="64">
        <f>Table8[[#This Row],[Erorr 2]]^2</f>
        <v>4.8268089999998245E-4</v>
      </c>
      <c r="P880" s="64">
        <f>ABS(Table8[[#This Row],[Erorr 2]])</f>
        <v>2.1969999999999601E-2</v>
      </c>
      <c r="Q880" s="8">
        <f>Table8[[#This Row],[Abs Erorr 4]]/Table8[[#This Row],[Adj Close]]</f>
        <v>5.0528978840845449E-3</v>
      </c>
    </row>
    <row r="881" spans="6:17" x14ac:dyDescent="0.3">
      <c r="F881" s="108">
        <v>44741</v>
      </c>
      <c r="G881" s="109">
        <v>4.3113999999999999</v>
      </c>
      <c r="H881" s="64">
        <f t="shared" si="26"/>
        <v>4.3837000000000002</v>
      </c>
      <c r="I881" s="64">
        <f>(Table8[[#This Row],[Adj Close]]-Table8[[#This Row],[Forecast 3 Period]])</f>
        <v>-7.2300000000000253E-2</v>
      </c>
      <c r="J881" s="64">
        <f>Table8[[#This Row],[Erorr ]]^2</f>
        <v>5.2272900000000363E-3</v>
      </c>
      <c r="K881" s="64">
        <f>ABS(Table8[[#This Row],[Erorr ]])</f>
        <v>7.2300000000000253E-2</v>
      </c>
      <c r="L881" s="8">
        <f>Table8[[#This Row],[Abs Erorr ]]/Table8[[#This Row],[Adj Close]]</f>
        <v>1.6769494827666247E-2</v>
      </c>
      <c r="M881" s="68">
        <f t="shared" si="27"/>
        <v>4.3470900000000006</v>
      </c>
      <c r="N881" s="64">
        <f>(Table8[[#This Row],[Adj Close]]-Table8[[#This Row],[Forecast 6 Period ]])</f>
        <v>-3.5690000000000666E-2</v>
      </c>
      <c r="O881" s="64">
        <f>Table8[[#This Row],[Erorr 2]]^2</f>
        <v>1.2737761000000474E-3</v>
      </c>
      <c r="P881" s="64">
        <f>ABS(Table8[[#This Row],[Erorr 2]])</f>
        <v>3.5690000000000666E-2</v>
      </c>
      <c r="Q881" s="8">
        <f>Table8[[#This Row],[Abs Erorr 4]]/Table8[[#This Row],[Adj Close]]</f>
        <v>8.278053532495399E-3</v>
      </c>
    </row>
    <row r="882" spans="6:17" x14ac:dyDescent="0.3">
      <c r="F882" s="108">
        <v>44742</v>
      </c>
      <c r="G882" s="109">
        <v>4.2198000000000002</v>
      </c>
      <c r="H882" s="64">
        <f t="shared" si="26"/>
        <v>4.3525900000000002</v>
      </c>
      <c r="I882" s="64">
        <f>(Table8[[#This Row],[Adj Close]]-Table8[[#This Row],[Forecast 3 Period]])</f>
        <v>-0.13278999999999996</v>
      </c>
      <c r="J882" s="64">
        <f>Table8[[#This Row],[Erorr ]]^2</f>
        <v>1.7633184099999991E-2</v>
      </c>
      <c r="K882" s="64">
        <f>ABS(Table8[[#This Row],[Erorr ]])</f>
        <v>0.13278999999999996</v>
      </c>
      <c r="L882" s="8">
        <f>Table8[[#This Row],[Abs Erorr ]]/Table8[[#This Row],[Adj Close]]</f>
        <v>3.1468316033935247E-2</v>
      </c>
      <c r="M882" s="68">
        <f t="shared" si="27"/>
        <v>4.3507500000000006</v>
      </c>
      <c r="N882" s="64">
        <f>(Table8[[#This Row],[Adj Close]]-Table8[[#This Row],[Forecast 6 Period ]])</f>
        <v>-0.13095000000000034</v>
      </c>
      <c r="O882" s="64">
        <f>Table8[[#This Row],[Erorr 2]]^2</f>
        <v>1.714790250000009E-2</v>
      </c>
      <c r="P882" s="64">
        <f>ABS(Table8[[#This Row],[Erorr 2]])</f>
        <v>0.13095000000000034</v>
      </c>
      <c r="Q882" s="8">
        <f>Table8[[#This Row],[Abs Erorr 4]]/Table8[[#This Row],[Adj Close]]</f>
        <v>3.1032276411204401E-2</v>
      </c>
    </row>
    <row r="883" spans="6:17" x14ac:dyDescent="0.3">
      <c r="F883" s="108">
        <v>44743</v>
      </c>
      <c r="G883" s="109">
        <v>4.2656000000000001</v>
      </c>
      <c r="H883" s="64">
        <f t="shared" si="26"/>
        <v>4.2857400000000005</v>
      </c>
      <c r="I883" s="64">
        <f>(Table8[[#This Row],[Adj Close]]-Table8[[#This Row],[Forecast 3 Period]])</f>
        <v>-2.0140000000000491E-2</v>
      </c>
      <c r="J883" s="64">
        <f>Table8[[#This Row],[Erorr ]]^2</f>
        <v>4.056196000000198E-4</v>
      </c>
      <c r="K883" s="64">
        <f>ABS(Table8[[#This Row],[Erorr ]])</f>
        <v>2.0140000000000491E-2</v>
      </c>
      <c r="L883" s="8">
        <f>Table8[[#This Row],[Abs Erorr ]]/Table8[[#This Row],[Adj Close]]</f>
        <v>4.7214928732184193E-3</v>
      </c>
      <c r="M883" s="68">
        <f t="shared" si="27"/>
        <v>4.3260300000000003</v>
      </c>
      <c r="N883" s="64">
        <f>(Table8[[#This Row],[Adj Close]]-Table8[[#This Row],[Forecast 6 Period ]])</f>
        <v>-6.0430000000000206E-2</v>
      </c>
      <c r="O883" s="64">
        <f>Table8[[#This Row],[Erorr 2]]^2</f>
        <v>3.651784900000025E-3</v>
      </c>
      <c r="P883" s="64">
        <f>ABS(Table8[[#This Row],[Erorr 2]])</f>
        <v>6.0430000000000206E-2</v>
      </c>
      <c r="Q883" s="8">
        <f>Table8[[#This Row],[Abs Erorr 4]]/Table8[[#This Row],[Adj Close]]</f>
        <v>1.4166822955738984E-2</v>
      </c>
    </row>
    <row r="884" spans="6:17" x14ac:dyDescent="0.3">
      <c r="F884" s="108">
        <v>44747</v>
      </c>
      <c r="G884" s="109">
        <v>4.1649000000000003</v>
      </c>
      <c r="H884" s="64">
        <f t="shared" si="26"/>
        <v>4.2656000000000001</v>
      </c>
      <c r="I884" s="64">
        <f>(Table8[[#This Row],[Adj Close]]-Table8[[#This Row],[Forecast 3 Period]])</f>
        <v>-0.10069999999999979</v>
      </c>
      <c r="J884" s="64">
        <f>Table8[[#This Row],[Erorr ]]^2</f>
        <v>1.0140489999999957E-2</v>
      </c>
      <c r="K884" s="64">
        <f>ABS(Table8[[#This Row],[Erorr ]])</f>
        <v>0.10069999999999979</v>
      </c>
      <c r="L884" s="8">
        <f>Table8[[#This Row],[Abs Erorr ]]/Table8[[#This Row],[Adj Close]]</f>
        <v>2.4178251578669305E-2</v>
      </c>
      <c r="M884" s="68">
        <f t="shared" si="27"/>
        <v>4.31046</v>
      </c>
      <c r="N884" s="64">
        <f>(Table8[[#This Row],[Adj Close]]-Table8[[#This Row],[Forecast 6 Period ]])</f>
        <v>-0.14555999999999969</v>
      </c>
      <c r="O884" s="64">
        <f>Table8[[#This Row],[Erorr 2]]^2</f>
        <v>2.1187713599999911E-2</v>
      </c>
      <c r="P884" s="64">
        <f>ABS(Table8[[#This Row],[Erorr 2]])</f>
        <v>0.14555999999999969</v>
      </c>
      <c r="Q884" s="8">
        <f>Table8[[#This Row],[Abs Erorr 4]]/Table8[[#This Row],[Adj Close]]</f>
        <v>3.4949218468630625E-2</v>
      </c>
    </row>
    <row r="885" spans="6:17" x14ac:dyDescent="0.3">
      <c r="F885" s="108">
        <v>44748</v>
      </c>
      <c r="G885" s="109">
        <v>4.1741000000000001</v>
      </c>
      <c r="H885" s="64">
        <f t="shared" si="26"/>
        <v>4.2115799999999997</v>
      </c>
      <c r="I885" s="64">
        <f>(Table8[[#This Row],[Adj Close]]-Table8[[#This Row],[Forecast 3 Period]])</f>
        <v>-3.7479999999999514E-2</v>
      </c>
      <c r="J885" s="64">
        <f>Table8[[#This Row],[Erorr ]]^2</f>
        <v>1.4047503999999635E-3</v>
      </c>
      <c r="K885" s="64">
        <f>ABS(Table8[[#This Row],[Erorr ]])</f>
        <v>3.7479999999999514E-2</v>
      </c>
      <c r="L885" s="8">
        <f>Table8[[#This Row],[Abs Erorr ]]/Table8[[#This Row],[Adj Close]]</f>
        <v>8.9791811408446165E-3</v>
      </c>
      <c r="M885" s="68">
        <f t="shared" si="27"/>
        <v>4.2683500000000008</v>
      </c>
      <c r="N885" s="64">
        <f>(Table8[[#This Row],[Adj Close]]-Table8[[#This Row],[Forecast 6 Period ]])</f>
        <v>-9.4250000000000611E-2</v>
      </c>
      <c r="O885" s="64">
        <f>Table8[[#This Row],[Erorr 2]]^2</f>
        <v>8.8830625000001148E-3</v>
      </c>
      <c r="P885" s="64">
        <f>ABS(Table8[[#This Row],[Erorr 2]])</f>
        <v>9.4250000000000611E-2</v>
      </c>
      <c r="Q885" s="8">
        <f>Table8[[#This Row],[Abs Erorr 4]]/Table8[[#This Row],[Adj Close]]</f>
        <v>2.2579717783474427E-2</v>
      </c>
    </row>
    <row r="886" spans="6:17" x14ac:dyDescent="0.3">
      <c r="F886" s="108">
        <v>44749</v>
      </c>
      <c r="G886" s="109">
        <v>4.2381000000000002</v>
      </c>
      <c r="H886" s="64">
        <f t="shared" si="26"/>
        <v>4.1987900000000007</v>
      </c>
      <c r="I886" s="64">
        <f>(Table8[[#This Row],[Adj Close]]-Table8[[#This Row],[Forecast 3 Period]])</f>
        <v>3.9309999999999512E-2</v>
      </c>
      <c r="J886" s="64">
        <f>Table8[[#This Row],[Erorr ]]^2</f>
        <v>1.5452760999999616E-3</v>
      </c>
      <c r="K886" s="64">
        <f>ABS(Table8[[#This Row],[Erorr ]])</f>
        <v>3.9309999999999512E-2</v>
      </c>
      <c r="L886" s="8">
        <f>Table8[[#This Row],[Abs Erorr ]]/Table8[[#This Row],[Adj Close]]</f>
        <v>9.2753828366483829E-3</v>
      </c>
      <c r="M886" s="68">
        <f t="shared" si="27"/>
        <v>4.2308200000000005</v>
      </c>
      <c r="N886" s="64">
        <f>(Table8[[#This Row],[Adj Close]]-Table8[[#This Row],[Forecast 6 Period ]])</f>
        <v>7.2799999999997311E-3</v>
      </c>
      <c r="O886" s="64">
        <f>Table8[[#This Row],[Erorr 2]]^2</f>
        <v>5.2998399999996087E-5</v>
      </c>
      <c r="P886" s="64">
        <f>ABS(Table8[[#This Row],[Erorr 2]])</f>
        <v>7.2799999999997311E-3</v>
      </c>
      <c r="Q886" s="8">
        <f>Table8[[#This Row],[Abs Erorr 4]]/Table8[[#This Row],[Adj Close]]</f>
        <v>1.7177508789315331E-3</v>
      </c>
    </row>
    <row r="887" spans="6:17" x14ac:dyDescent="0.3">
      <c r="F887" s="108">
        <v>44750</v>
      </c>
      <c r="G887" s="109">
        <v>4.2564000000000002</v>
      </c>
      <c r="H887" s="64">
        <f t="shared" si="26"/>
        <v>4.1969399999999997</v>
      </c>
      <c r="I887" s="64">
        <f>(Table8[[#This Row],[Adj Close]]-Table8[[#This Row],[Forecast 3 Period]])</f>
        <v>5.9460000000000512E-2</v>
      </c>
      <c r="J887" s="64">
        <f>Table8[[#This Row],[Erorr ]]^2</f>
        <v>3.5354916000000609E-3</v>
      </c>
      <c r="K887" s="64">
        <f>ABS(Table8[[#This Row],[Erorr ]])</f>
        <v>5.9460000000000512E-2</v>
      </c>
      <c r="L887" s="8">
        <f>Table8[[#This Row],[Abs Erorr ]]/Table8[[#This Row],[Adj Close]]</f>
        <v>1.396955173385972E-2</v>
      </c>
      <c r="M887" s="68">
        <f t="shared" si="27"/>
        <v>4.22166</v>
      </c>
      <c r="N887" s="64">
        <f>(Table8[[#This Row],[Adj Close]]-Table8[[#This Row],[Forecast 6 Period ]])</f>
        <v>3.4740000000000215E-2</v>
      </c>
      <c r="O887" s="64">
        <f>Table8[[#This Row],[Erorr 2]]^2</f>
        <v>1.2068676000000149E-3</v>
      </c>
      <c r="P887" s="64">
        <f>ABS(Table8[[#This Row],[Erorr 2]])</f>
        <v>3.4740000000000215E-2</v>
      </c>
      <c r="Q887" s="8">
        <f>Table8[[#This Row],[Abs Erorr 4]]/Table8[[#This Row],[Adj Close]]</f>
        <v>8.1618268959684735E-3</v>
      </c>
    </row>
    <row r="888" spans="6:17" x14ac:dyDescent="0.3">
      <c r="F888" s="108">
        <v>44753</v>
      </c>
      <c r="G888" s="109">
        <v>4.2198000000000002</v>
      </c>
      <c r="H888" s="64">
        <f t="shared" si="26"/>
        <v>4.2262199999999996</v>
      </c>
      <c r="I888" s="64">
        <f>(Table8[[#This Row],[Adj Close]]-Table8[[#This Row],[Forecast 3 Period]])</f>
        <v>-6.4199999999994262E-3</v>
      </c>
      <c r="J888" s="64">
        <f>Table8[[#This Row],[Erorr ]]^2</f>
        <v>4.1216399999992635E-5</v>
      </c>
      <c r="K888" s="64">
        <f>ABS(Table8[[#This Row],[Erorr ]])</f>
        <v>6.4199999999994262E-3</v>
      </c>
      <c r="L888" s="8">
        <f>Table8[[#This Row],[Abs Erorr ]]/Table8[[#This Row],[Adj Close]]</f>
        <v>1.5213991184414963E-3</v>
      </c>
      <c r="M888" s="68">
        <f t="shared" si="27"/>
        <v>4.2152399999999997</v>
      </c>
      <c r="N888" s="64">
        <f>(Table8[[#This Row],[Adj Close]]-Table8[[#This Row],[Forecast 6 Period ]])</f>
        <v>4.5600000000005636E-3</v>
      </c>
      <c r="O888" s="64">
        <f>Table8[[#This Row],[Erorr 2]]^2</f>
        <v>2.079360000000514E-5</v>
      </c>
      <c r="P888" s="64">
        <f>ABS(Table8[[#This Row],[Erorr 2]])</f>
        <v>4.5600000000005636E-3</v>
      </c>
      <c r="Q888" s="8">
        <f>Table8[[#This Row],[Abs Erorr 4]]/Table8[[#This Row],[Adj Close]]</f>
        <v>1.0806199345941901E-3</v>
      </c>
    </row>
    <row r="889" spans="6:17" x14ac:dyDescent="0.3">
      <c r="F889" s="108">
        <v>44754</v>
      </c>
      <c r="G889" s="109">
        <v>4.1832000000000003</v>
      </c>
      <c r="H889" s="64">
        <f t="shared" si="26"/>
        <v>4.2362700000000002</v>
      </c>
      <c r="I889" s="64">
        <f>(Table8[[#This Row],[Adj Close]]-Table8[[#This Row],[Forecast 3 Period]])</f>
        <v>-5.3069999999999951E-2</v>
      </c>
      <c r="J889" s="64">
        <f>Table8[[#This Row],[Erorr ]]^2</f>
        <v>2.8164248999999948E-3</v>
      </c>
      <c r="K889" s="64">
        <f>ABS(Table8[[#This Row],[Erorr ]])</f>
        <v>5.3069999999999951E-2</v>
      </c>
      <c r="L889" s="8">
        <f>Table8[[#This Row],[Abs Erorr ]]/Table8[[#This Row],[Adj Close]]</f>
        <v>1.268646012621915E-2</v>
      </c>
      <c r="M889" s="68">
        <f t="shared" si="27"/>
        <v>4.2207300000000005</v>
      </c>
      <c r="N889" s="64">
        <f>(Table8[[#This Row],[Adj Close]]-Table8[[#This Row],[Forecast 6 Period ]])</f>
        <v>-3.7530000000000285E-2</v>
      </c>
      <c r="O889" s="64">
        <f>Table8[[#This Row],[Erorr 2]]^2</f>
        <v>1.4085009000000214E-3</v>
      </c>
      <c r="P889" s="64">
        <f>ABS(Table8[[#This Row],[Erorr 2]])</f>
        <v>3.7530000000000285E-2</v>
      </c>
      <c r="Q889" s="8">
        <f>Table8[[#This Row],[Abs Erorr 4]]/Table8[[#This Row],[Adj Close]]</f>
        <v>8.9716006884682266E-3</v>
      </c>
    </row>
    <row r="890" spans="6:17" x14ac:dyDescent="0.3">
      <c r="F890" s="108">
        <v>44755</v>
      </c>
      <c r="G890" s="109">
        <v>4.2107000000000001</v>
      </c>
      <c r="H890" s="64">
        <f t="shared" si="26"/>
        <v>4.2161400000000002</v>
      </c>
      <c r="I890" s="64">
        <f>(Table8[[#This Row],[Adj Close]]-Table8[[#This Row],[Forecast 3 Period]])</f>
        <v>-5.4400000000001114E-3</v>
      </c>
      <c r="J890" s="64">
        <f>Table8[[#This Row],[Erorr ]]^2</f>
        <v>2.9593600000001214E-5</v>
      </c>
      <c r="K890" s="64">
        <f>ABS(Table8[[#This Row],[Erorr ]])</f>
        <v>5.4400000000001114E-3</v>
      </c>
      <c r="L890" s="8">
        <f>Table8[[#This Row],[Abs Erorr ]]/Table8[[#This Row],[Adj Close]]</f>
        <v>1.2919467071983545E-3</v>
      </c>
      <c r="M890" s="68">
        <f t="shared" si="27"/>
        <v>4.2134</v>
      </c>
      <c r="N890" s="64">
        <f>(Table8[[#This Row],[Adj Close]]-Table8[[#This Row],[Forecast 6 Period ]])</f>
        <v>-2.6999999999999247E-3</v>
      </c>
      <c r="O890" s="64">
        <f>Table8[[#This Row],[Erorr 2]]^2</f>
        <v>7.2899999999995931E-6</v>
      </c>
      <c r="P890" s="64">
        <f>ABS(Table8[[#This Row],[Erorr 2]])</f>
        <v>2.6999999999999247E-3</v>
      </c>
      <c r="Q890" s="8">
        <f>Table8[[#This Row],[Abs Erorr 4]]/Table8[[#This Row],[Adj Close]]</f>
        <v>6.4122354952856405E-4</v>
      </c>
    </row>
    <row r="891" spans="6:17" x14ac:dyDescent="0.3">
      <c r="F891" s="108">
        <v>44756</v>
      </c>
      <c r="G891" s="109">
        <v>4.0824999999999996</v>
      </c>
      <c r="H891" s="64">
        <f t="shared" si="26"/>
        <v>4.2051800000000004</v>
      </c>
      <c r="I891" s="64">
        <f>(Table8[[#This Row],[Adj Close]]-Table8[[#This Row],[Forecast 3 Period]])</f>
        <v>-0.12268000000000079</v>
      </c>
      <c r="J891" s="64">
        <f>Table8[[#This Row],[Erorr ]]^2</f>
        <v>1.5050382400000194E-2</v>
      </c>
      <c r="K891" s="64">
        <f>ABS(Table8[[#This Row],[Erorr ]])</f>
        <v>0.12268000000000079</v>
      </c>
      <c r="L891" s="8">
        <f>Table8[[#This Row],[Abs Erorr ]]/Table8[[#This Row],[Adj Close]]</f>
        <v>3.0050214329455188E-2</v>
      </c>
      <c r="M891" s="68">
        <f t="shared" si="27"/>
        <v>4.2152400000000005</v>
      </c>
      <c r="N891" s="64">
        <f>(Table8[[#This Row],[Adj Close]]-Table8[[#This Row],[Forecast 6 Period ]])</f>
        <v>-0.13274000000000097</v>
      </c>
      <c r="O891" s="64">
        <f>Table8[[#This Row],[Erorr 2]]^2</f>
        <v>1.7619907600000258E-2</v>
      </c>
      <c r="P891" s="64">
        <f>ABS(Table8[[#This Row],[Erorr 2]])</f>
        <v>0.13274000000000097</v>
      </c>
      <c r="Q891" s="8">
        <f>Table8[[#This Row],[Abs Erorr 4]]/Table8[[#This Row],[Adj Close]]</f>
        <v>3.2514390691978194E-2</v>
      </c>
    </row>
    <row r="892" spans="6:17" x14ac:dyDescent="0.3">
      <c r="F892" s="108">
        <v>44757</v>
      </c>
      <c r="G892" s="109">
        <v>4.2198000000000002</v>
      </c>
      <c r="H892" s="64">
        <f t="shared" si="26"/>
        <v>4.1511700000000005</v>
      </c>
      <c r="I892" s="64">
        <f>(Table8[[#This Row],[Adj Close]]-Table8[[#This Row],[Forecast 3 Period]])</f>
        <v>6.8629999999999747E-2</v>
      </c>
      <c r="J892" s="64">
        <f>Table8[[#This Row],[Erorr ]]^2</f>
        <v>4.7100768999999649E-3</v>
      </c>
      <c r="K892" s="64">
        <f>ABS(Table8[[#This Row],[Erorr ]])</f>
        <v>6.8629999999999747E-2</v>
      </c>
      <c r="L892" s="8">
        <f>Table8[[#This Row],[Abs Erorr ]]/Table8[[#This Row],[Adj Close]]</f>
        <v>1.6263803971752155E-2</v>
      </c>
      <c r="M892" s="68">
        <f t="shared" si="27"/>
        <v>4.1886900000000002</v>
      </c>
      <c r="N892" s="64">
        <f>(Table8[[#This Row],[Adj Close]]-Table8[[#This Row],[Forecast 6 Period ]])</f>
        <v>3.1109999999999971E-2</v>
      </c>
      <c r="O892" s="64">
        <f>Table8[[#This Row],[Erorr 2]]^2</f>
        <v>9.6783209999999815E-4</v>
      </c>
      <c r="P892" s="64">
        <f>ABS(Table8[[#This Row],[Erorr 2]])</f>
        <v>3.1109999999999971E-2</v>
      </c>
      <c r="Q892" s="8">
        <f>Table8[[#This Row],[Abs Erorr 4]]/Table8[[#This Row],[Adj Close]]</f>
        <v>7.372387316934445E-3</v>
      </c>
    </row>
    <row r="893" spans="6:17" x14ac:dyDescent="0.3">
      <c r="F893" s="108">
        <v>44760</v>
      </c>
      <c r="G893" s="109">
        <v>4.1832000000000003</v>
      </c>
      <c r="H893" s="64">
        <f t="shared" si="26"/>
        <v>4.1758799999999994</v>
      </c>
      <c r="I893" s="64">
        <f>(Table8[[#This Row],[Adj Close]]-Table8[[#This Row],[Forecast 3 Period]])</f>
        <v>7.3200000000008814E-3</v>
      </c>
      <c r="J893" s="64">
        <f>Table8[[#This Row],[Erorr ]]^2</f>
        <v>5.3582400000012906E-5</v>
      </c>
      <c r="K893" s="64">
        <f>ABS(Table8[[#This Row],[Erorr ]])</f>
        <v>7.3200000000008814E-3</v>
      </c>
      <c r="L893" s="8">
        <f>Table8[[#This Row],[Abs Erorr ]]/Table8[[#This Row],[Adj Close]]</f>
        <v>1.7498565691338882E-3</v>
      </c>
      <c r="M893" s="68">
        <f t="shared" si="27"/>
        <v>4.1868600000000002</v>
      </c>
      <c r="N893" s="64">
        <f>(Table8[[#This Row],[Adj Close]]-Table8[[#This Row],[Forecast 6 Period ]])</f>
        <v>-3.6599999999999966E-3</v>
      </c>
      <c r="O893" s="64">
        <f>Table8[[#This Row],[Erorr 2]]^2</f>
        <v>1.3395599999999976E-5</v>
      </c>
      <c r="P893" s="64">
        <f>ABS(Table8[[#This Row],[Erorr 2]])</f>
        <v>3.6599999999999966E-3</v>
      </c>
      <c r="Q893" s="8">
        <f>Table8[[#This Row],[Abs Erorr 4]]/Table8[[#This Row],[Adj Close]]</f>
        <v>8.7492828456683794E-4</v>
      </c>
    </row>
    <row r="894" spans="6:17" x14ac:dyDescent="0.3">
      <c r="F894" s="108">
        <v>44761</v>
      </c>
      <c r="G894" s="109">
        <v>4.2839</v>
      </c>
      <c r="H894" s="64">
        <f t="shared" si="26"/>
        <v>4.1639699999999999</v>
      </c>
      <c r="I894" s="64">
        <f>(Table8[[#This Row],[Adj Close]]-Table8[[#This Row],[Forecast 3 Period]])</f>
        <v>0.11993000000000009</v>
      </c>
      <c r="J894" s="64">
        <f>Table8[[#This Row],[Erorr ]]^2</f>
        <v>1.4383204900000023E-2</v>
      </c>
      <c r="K894" s="64">
        <f>ABS(Table8[[#This Row],[Erorr ]])</f>
        <v>0.11993000000000009</v>
      </c>
      <c r="L894" s="8">
        <f>Table8[[#This Row],[Abs Erorr ]]/Table8[[#This Row],[Adj Close]]</f>
        <v>2.7995518102663482E-2</v>
      </c>
      <c r="M894" s="68">
        <f t="shared" si="27"/>
        <v>4.1795400000000003</v>
      </c>
      <c r="N894" s="64">
        <f>(Table8[[#This Row],[Adj Close]]-Table8[[#This Row],[Forecast 6 Period ]])</f>
        <v>0.10435999999999979</v>
      </c>
      <c r="O894" s="64">
        <f>Table8[[#This Row],[Erorr 2]]^2</f>
        <v>1.0891009599999956E-2</v>
      </c>
      <c r="P894" s="64">
        <f>ABS(Table8[[#This Row],[Erorr 2]])</f>
        <v>0.10435999999999979</v>
      </c>
      <c r="Q894" s="8">
        <f>Table8[[#This Row],[Abs Erorr 4]]/Table8[[#This Row],[Adj Close]]</f>
        <v>2.4360979481313706E-2</v>
      </c>
    </row>
    <row r="895" spans="6:17" x14ac:dyDescent="0.3">
      <c r="F895" s="108">
        <v>44762</v>
      </c>
      <c r="G895" s="109">
        <v>4.3022</v>
      </c>
      <c r="H895" s="64">
        <f t="shared" si="26"/>
        <v>4.2344600000000003</v>
      </c>
      <c r="I895" s="64">
        <f>(Table8[[#This Row],[Adj Close]]-Table8[[#This Row],[Forecast 3 Period]])</f>
        <v>6.7739999999999689E-2</v>
      </c>
      <c r="J895" s="64">
        <f>Table8[[#This Row],[Erorr ]]^2</f>
        <v>4.5887075999999577E-3</v>
      </c>
      <c r="K895" s="64">
        <f>ABS(Table8[[#This Row],[Erorr ]])</f>
        <v>6.7739999999999689E-2</v>
      </c>
      <c r="L895" s="8">
        <f>Table8[[#This Row],[Abs Erorr ]]/Table8[[#This Row],[Adj Close]]</f>
        <v>1.5745432569383034E-2</v>
      </c>
      <c r="M895" s="68">
        <f t="shared" si="27"/>
        <v>4.1932700000000001</v>
      </c>
      <c r="N895" s="64">
        <f>(Table8[[#This Row],[Adj Close]]-Table8[[#This Row],[Forecast 6 Period ]])</f>
        <v>0.10892999999999997</v>
      </c>
      <c r="O895" s="64">
        <f>Table8[[#This Row],[Erorr 2]]^2</f>
        <v>1.1865744899999994E-2</v>
      </c>
      <c r="P895" s="64">
        <f>ABS(Table8[[#This Row],[Erorr 2]])</f>
        <v>0.10892999999999997</v>
      </c>
      <c r="Q895" s="8">
        <f>Table8[[#This Row],[Abs Erorr 4]]/Table8[[#This Row],[Adj Close]]</f>
        <v>2.5319603923573977E-2</v>
      </c>
    </row>
    <row r="896" spans="6:17" x14ac:dyDescent="0.3">
      <c r="F896" s="108">
        <v>44763</v>
      </c>
      <c r="G896" s="109">
        <v>4.6867000000000001</v>
      </c>
      <c r="H896" s="64">
        <f t="shared" si="26"/>
        <v>4.2610100000000006</v>
      </c>
      <c r="I896" s="64">
        <f>(Table8[[#This Row],[Adj Close]]-Table8[[#This Row],[Forecast 3 Period]])</f>
        <v>0.42568999999999946</v>
      </c>
      <c r="J896" s="64">
        <f>Table8[[#This Row],[Erorr ]]^2</f>
        <v>0.18121197609999953</v>
      </c>
      <c r="K896" s="64">
        <f>ABS(Table8[[#This Row],[Erorr ]])</f>
        <v>0.42568999999999946</v>
      </c>
      <c r="L896" s="8">
        <f>Table8[[#This Row],[Abs Erorr ]]/Table8[[#This Row],[Adj Close]]</f>
        <v>9.0829368212174758E-2</v>
      </c>
      <c r="M896" s="68">
        <f t="shared" si="27"/>
        <v>4.2271400000000003</v>
      </c>
      <c r="N896" s="64">
        <f>(Table8[[#This Row],[Adj Close]]-Table8[[#This Row],[Forecast 6 Period ]])</f>
        <v>0.45955999999999975</v>
      </c>
      <c r="O896" s="64">
        <f>Table8[[#This Row],[Erorr 2]]^2</f>
        <v>0.21119539359999975</v>
      </c>
      <c r="P896" s="64">
        <f>ABS(Table8[[#This Row],[Erorr 2]])</f>
        <v>0.45955999999999975</v>
      </c>
      <c r="Q896" s="8">
        <f>Table8[[#This Row],[Abs Erorr 4]]/Table8[[#This Row],[Adj Close]]</f>
        <v>9.8056201591738265E-2</v>
      </c>
    </row>
    <row r="897" spans="6:17" x14ac:dyDescent="0.3">
      <c r="F897" s="108">
        <v>44764</v>
      </c>
      <c r="G897" s="109">
        <v>4.6684000000000001</v>
      </c>
      <c r="H897" s="64">
        <f t="shared" si="26"/>
        <v>4.4505099999999995</v>
      </c>
      <c r="I897" s="64">
        <f>(Table8[[#This Row],[Adj Close]]-Table8[[#This Row],[Forecast 3 Period]])</f>
        <v>0.21789000000000058</v>
      </c>
      <c r="J897" s="64">
        <f>Table8[[#This Row],[Erorr ]]^2</f>
        <v>4.7476052100000256E-2</v>
      </c>
      <c r="K897" s="64">
        <f>ABS(Table8[[#This Row],[Erorr ]])</f>
        <v>0.21789000000000058</v>
      </c>
      <c r="L897" s="8">
        <f>Table8[[#This Row],[Abs Erorr ]]/Table8[[#This Row],[Adj Close]]</f>
        <v>4.6673378459429482E-2</v>
      </c>
      <c r="M897" s="68">
        <f t="shared" si="27"/>
        <v>4.3214300000000003</v>
      </c>
      <c r="N897" s="64">
        <f>(Table8[[#This Row],[Adj Close]]-Table8[[#This Row],[Forecast 6 Period ]])</f>
        <v>0.34696999999999978</v>
      </c>
      <c r="O897" s="64">
        <f>Table8[[#This Row],[Erorr 2]]^2</f>
        <v>0.12038818089999985</v>
      </c>
      <c r="P897" s="64">
        <f>ABS(Table8[[#This Row],[Erorr 2]])</f>
        <v>0.34696999999999978</v>
      </c>
      <c r="Q897" s="8">
        <f>Table8[[#This Row],[Abs Erorr 4]]/Table8[[#This Row],[Adj Close]]</f>
        <v>7.4323108559677789E-2</v>
      </c>
    </row>
    <row r="898" spans="6:17" x14ac:dyDescent="0.3">
      <c r="F898" s="108">
        <v>44767</v>
      </c>
      <c r="G898" s="109">
        <v>4.6775000000000002</v>
      </c>
      <c r="H898" s="64">
        <f t="shared" si="26"/>
        <v>4.5640299999999998</v>
      </c>
      <c r="I898" s="64">
        <f>(Table8[[#This Row],[Adj Close]]-Table8[[#This Row],[Forecast 3 Period]])</f>
        <v>0.1134700000000004</v>
      </c>
      <c r="J898" s="64">
        <f>Table8[[#This Row],[Erorr ]]^2</f>
        <v>1.2875440900000092E-2</v>
      </c>
      <c r="K898" s="64">
        <f>ABS(Table8[[#This Row],[Erorr ]])</f>
        <v>0.1134700000000004</v>
      </c>
      <c r="L898" s="8">
        <f>Table8[[#This Row],[Abs Erorr ]]/Table8[[#This Row],[Adj Close]]</f>
        <v>2.4258685195082928E-2</v>
      </c>
      <c r="M898" s="68">
        <f t="shared" si="27"/>
        <v>4.4285399999999999</v>
      </c>
      <c r="N898" s="64">
        <f>(Table8[[#This Row],[Adj Close]]-Table8[[#This Row],[Forecast 6 Period ]])</f>
        <v>0.24896000000000029</v>
      </c>
      <c r="O898" s="64">
        <f>Table8[[#This Row],[Erorr 2]]^2</f>
        <v>6.1981081600000147E-2</v>
      </c>
      <c r="P898" s="64">
        <f>ABS(Table8[[#This Row],[Erorr 2]])</f>
        <v>0.24896000000000029</v>
      </c>
      <c r="Q898" s="8">
        <f>Table8[[#This Row],[Abs Erorr 4]]/Table8[[#This Row],[Adj Close]]</f>
        <v>5.3225013361838651E-2</v>
      </c>
    </row>
    <row r="899" spans="6:17" x14ac:dyDescent="0.3">
      <c r="F899" s="108">
        <v>44768</v>
      </c>
      <c r="G899" s="109">
        <v>4.6134000000000004</v>
      </c>
      <c r="H899" s="64">
        <f t="shared" si="26"/>
        <v>4.67753</v>
      </c>
      <c r="I899" s="64">
        <f>(Table8[[#This Row],[Adj Close]]-Table8[[#This Row],[Forecast 3 Period]])</f>
        <v>-6.4129999999999576E-2</v>
      </c>
      <c r="J899" s="64">
        <f>Table8[[#This Row],[Erorr ]]^2</f>
        <v>4.1126568999999454E-3</v>
      </c>
      <c r="K899" s="64">
        <f>ABS(Table8[[#This Row],[Erorr ]])</f>
        <v>6.4129999999999576E-2</v>
      </c>
      <c r="L899" s="8">
        <f>Table8[[#This Row],[Abs Erorr ]]/Table8[[#This Row],[Adj Close]]</f>
        <v>1.3900810681926468E-2</v>
      </c>
      <c r="M899" s="68">
        <f t="shared" si="27"/>
        <v>4.5136699999999994</v>
      </c>
      <c r="N899" s="64">
        <f>(Table8[[#This Row],[Adj Close]]-Table8[[#This Row],[Forecast 6 Period ]])</f>
        <v>9.9730000000000985E-2</v>
      </c>
      <c r="O899" s="64">
        <f>Table8[[#This Row],[Erorr 2]]^2</f>
        <v>9.9460729000001961E-3</v>
      </c>
      <c r="P899" s="64">
        <f>ABS(Table8[[#This Row],[Erorr 2]])</f>
        <v>9.9730000000000985E-2</v>
      </c>
      <c r="Q899" s="8">
        <f>Table8[[#This Row],[Abs Erorr 4]]/Table8[[#This Row],[Adj Close]]</f>
        <v>2.1617462175402301E-2</v>
      </c>
    </row>
    <row r="900" spans="6:17" x14ac:dyDescent="0.3">
      <c r="F900" s="108">
        <v>44769</v>
      </c>
      <c r="G900" s="109">
        <v>4.7324000000000002</v>
      </c>
      <c r="H900" s="64">
        <f t="shared" si="26"/>
        <v>4.6491300000000004</v>
      </c>
      <c r="I900" s="64">
        <f>(Table8[[#This Row],[Adj Close]]-Table8[[#This Row],[Forecast 3 Period]])</f>
        <v>8.3269999999999733E-2</v>
      </c>
      <c r="J900" s="64">
        <f>Table8[[#This Row],[Erorr ]]^2</f>
        <v>6.9338928999999553E-3</v>
      </c>
      <c r="K900" s="64">
        <f>ABS(Table8[[#This Row],[Erorr ]])</f>
        <v>8.3269999999999733E-2</v>
      </c>
      <c r="L900" s="8">
        <f>Table8[[#This Row],[Abs Erorr ]]/Table8[[#This Row],[Adj Close]]</f>
        <v>1.7595723100329586E-2</v>
      </c>
      <c r="M900" s="68">
        <f t="shared" si="27"/>
        <v>4.5878100000000011</v>
      </c>
      <c r="N900" s="64">
        <f>(Table8[[#This Row],[Adj Close]]-Table8[[#This Row],[Forecast 6 Period ]])</f>
        <v>0.14458999999999911</v>
      </c>
      <c r="O900" s="64">
        <f>Table8[[#This Row],[Erorr 2]]^2</f>
        <v>2.0906268099999743E-2</v>
      </c>
      <c r="P900" s="64">
        <f>ABS(Table8[[#This Row],[Erorr 2]])</f>
        <v>0.14458999999999911</v>
      </c>
      <c r="Q900" s="8">
        <f>Table8[[#This Row],[Abs Erorr 4]]/Table8[[#This Row],[Adj Close]]</f>
        <v>3.0553207674752579E-2</v>
      </c>
    </row>
    <row r="901" spans="6:17" x14ac:dyDescent="0.3">
      <c r="F901" s="108">
        <v>44770</v>
      </c>
      <c r="G901" s="109">
        <v>4.7599</v>
      </c>
      <c r="H901" s="64">
        <f t="shared" si="26"/>
        <v>4.6802299999999999</v>
      </c>
      <c r="I901" s="64">
        <f>(Table8[[#This Row],[Adj Close]]-Table8[[#This Row],[Forecast 3 Period]])</f>
        <v>7.967000000000013E-2</v>
      </c>
      <c r="J901" s="64">
        <f>Table8[[#This Row],[Erorr ]]^2</f>
        <v>6.347308900000021E-3</v>
      </c>
      <c r="K901" s="64">
        <f>ABS(Table8[[#This Row],[Erorr ]])</f>
        <v>7.967000000000013E-2</v>
      </c>
      <c r="L901" s="8">
        <f>Table8[[#This Row],[Abs Erorr ]]/Table8[[#This Row],[Adj Close]]</f>
        <v>1.673774659131497E-2</v>
      </c>
      <c r="M901" s="68">
        <f t="shared" si="27"/>
        <v>4.6372300000000015</v>
      </c>
      <c r="N901" s="64">
        <f>(Table8[[#This Row],[Adj Close]]-Table8[[#This Row],[Forecast 6 Period ]])</f>
        <v>0.1226699999999985</v>
      </c>
      <c r="O901" s="64">
        <f>Table8[[#This Row],[Erorr 2]]^2</f>
        <v>1.5047928899999632E-2</v>
      </c>
      <c r="P901" s="64">
        <f>ABS(Table8[[#This Row],[Erorr 2]])</f>
        <v>0.1226699999999985</v>
      </c>
      <c r="Q901" s="8">
        <f>Table8[[#This Row],[Abs Erorr 4]]/Table8[[#This Row],[Adj Close]]</f>
        <v>2.5771549822474947E-2</v>
      </c>
    </row>
    <row r="902" spans="6:17" x14ac:dyDescent="0.3">
      <c r="F902" s="108">
        <v>44771</v>
      </c>
      <c r="G902" s="109">
        <v>4.7416</v>
      </c>
      <c r="H902" s="64">
        <f t="shared" ref="H902:H965" si="28">$A$10*G901+$A$11*G900+$A$12*G899</f>
        <v>4.7077000000000009</v>
      </c>
      <c r="I902" s="64">
        <f>(Table8[[#This Row],[Adj Close]]-Table8[[#This Row],[Forecast 3 Period]])</f>
        <v>3.3899999999999153E-2</v>
      </c>
      <c r="J902" s="64">
        <f>Table8[[#This Row],[Erorr ]]^2</f>
        <v>1.1492099999999427E-3</v>
      </c>
      <c r="K902" s="64">
        <f>ABS(Table8[[#This Row],[Erorr ]])</f>
        <v>3.3899999999999153E-2</v>
      </c>
      <c r="L902" s="8">
        <f>Table8[[#This Row],[Abs Erorr ]]/Table8[[#This Row],[Adj Close]]</f>
        <v>7.1494854057700258E-3</v>
      </c>
      <c r="M902" s="68">
        <f t="shared" si="27"/>
        <v>4.6921500000000007</v>
      </c>
      <c r="N902" s="64">
        <f>(Table8[[#This Row],[Adj Close]]-Table8[[#This Row],[Forecast 6 Period ]])</f>
        <v>4.9449999999999328E-2</v>
      </c>
      <c r="O902" s="64">
        <f>Table8[[#This Row],[Erorr 2]]^2</f>
        <v>2.4453024999999337E-3</v>
      </c>
      <c r="P902" s="64">
        <f>ABS(Table8[[#This Row],[Erorr 2]])</f>
        <v>4.9449999999999328E-2</v>
      </c>
      <c r="Q902" s="8">
        <f>Table8[[#This Row],[Abs Erorr 4]]/Table8[[#This Row],[Adj Close]]</f>
        <v>1.042896912434607E-2</v>
      </c>
    </row>
    <row r="903" spans="6:17" x14ac:dyDescent="0.3">
      <c r="F903" s="108">
        <v>44774</v>
      </c>
      <c r="G903" s="109">
        <v>4.7873999999999999</v>
      </c>
      <c r="H903" s="64">
        <f t="shared" si="28"/>
        <v>4.7443299999999997</v>
      </c>
      <c r="I903" s="64">
        <f>(Table8[[#This Row],[Adj Close]]-Table8[[#This Row],[Forecast 3 Period]])</f>
        <v>4.3070000000000164E-2</v>
      </c>
      <c r="J903" s="64">
        <f>Table8[[#This Row],[Erorr ]]^2</f>
        <v>1.855024900000014E-3</v>
      </c>
      <c r="K903" s="64">
        <f>ABS(Table8[[#This Row],[Erorr ]])</f>
        <v>4.3070000000000164E-2</v>
      </c>
      <c r="L903" s="8">
        <f>Table8[[#This Row],[Abs Erorr ]]/Table8[[#This Row],[Adj Close]]</f>
        <v>8.9965325646489038E-3</v>
      </c>
      <c r="M903" s="68">
        <f t="shared" si="27"/>
        <v>4.7040500000000005</v>
      </c>
      <c r="N903" s="64">
        <f>(Table8[[#This Row],[Adj Close]]-Table8[[#This Row],[Forecast 6 Period ]])</f>
        <v>8.3349999999999369E-2</v>
      </c>
      <c r="O903" s="64">
        <f>Table8[[#This Row],[Erorr 2]]^2</f>
        <v>6.9472224999998951E-3</v>
      </c>
      <c r="P903" s="64">
        <f>ABS(Table8[[#This Row],[Erorr 2]])</f>
        <v>8.3349999999999369E-2</v>
      </c>
      <c r="Q903" s="8">
        <f>Table8[[#This Row],[Abs Erorr 4]]/Table8[[#This Row],[Adj Close]]</f>
        <v>1.741028533233057E-2</v>
      </c>
    </row>
    <row r="904" spans="6:17" x14ac:dyDescent="0.3">
      <c r="F904" s="108">
        <v>44775</v>
      </c>
      <c r="G904" s="109">
        <v>4.7141000000000002</v>
      </c>
      <c r="H904" s="64">
        <f t="shared" si="28"/>
        <v>4.7654100000000001</v>
      </c>
      <c r="I904" s="64">
        <f>(Table8[[#This Row],[Adj Close]]-Table8[[#This Row],[Forecast 3 Period]])</f>
        <v>-5.1309999999999967E-2</v>
      </c>
      <c r="J904" s="64">
        <f>Table8[[#This Row],[Erorr ]]^2</f>
        <v>2.6327160999999968E-3</v>
      </c>
      <c r="K904" s="64">
        <f>ABS(Table8[[#This Row],[Erorr ]])</f>
        <v>5.1309999999999967E-2</v>
      </c>
      <c r="L904" s="8">
        <f>Table8[[#This Row],[Abs Erorr ]]/Table8[[#This Row],[Adj Close]]</f>
        <v>1.0884368172079498E-2</v>
      </c>
      <c r="M904" s="68">
        <f t="shared" si="27"/>
        <v>4.7333499999999997</v>
      </c>
      <c r="N904" s="64">
        <f>(Table8[[#This Row],[Adj Close]]-Table8[[#This Row],[Forecast 6 Period ]])</f>
        <v>-1.9249999999999545E-2</v>
      </c>
      <c r="O904" s="64">
        <f>Table8[[#This Row],[Erorr 2]]^2</f>
        <v>3.7056249999998251E-4</v>
      </c>
      <c r="P904" s="64">
        <f>ABS(Table8[[#This Row],[Erorr 2]])</f>
        <v>1.9249999999999545E-2</v>
      </c>
      <c r="Q904" s="8">
        <f>Table8[[#This Row],[Abs Erorr 4]]/Table8[[#This Row],[Adj Close]]</f>
        <v>4.0834941982561979E-3</v>
      </c>
    </row>
    <row r="905" spans="6:17" x14ac:dyDescent="0.3">
      <c r="F905" s="108">
        <v>44776</v>
      </c>
      <c r="G905" s="109">
        <v>4.7782</v>
      </c>
      <c r="H905" s="64">
        <f t="shared" si="28"/>
        <v>4.7443400000000002</v>
      </c>
      <c r="I905" s="64">
        <f>(Table8[[#This Row],[Adj Close]]-Table8[[#This Row],[Forecast 3 Period]])</f>
        <v>3.3859999999999779E-2</v>
      </c>
      <c r="J905" s="64">
        <f>Table8[[#This Row],[Erorr ]]^2</f>
        <v>1.1464995999999851E-3</v>
      </c>
      <c r="K905" s="64">
        <f>ABS(Table8[[#This Row],[Erorr ]])</f>
        <v>3.3859999999999779E-2</v>
      </c>
      <c r="L905" s="8">
        <f>Table8[[#This Row],[Abs Erorr ]]/Table8[[#This Row],[Adj Close]]</f>
        <v>7.0863505085596622E-3</v>
      </c>
      <c r="M905" s="68">
        <f t="shared" ref="M905:M968" si="29">$B$10*G904+$B$11*G903+$B$12*G902+$B$13*G901+$B$14*G900+$B$15*G899</f>
        <v>4.7351799999999997</v>
      </c>
      <c r="N905" s="64">
        <f>(Table8[[#This Row],[Adj Close]]-Table8[[#This Row],[Forecast 6 Period ]])</f>
        <v>4.302000000000028E-2</v>
      </c>
      <c r="O905" s="64">
        <f>Table8[[#This Row],[Erorr 2]]^2</f>
        <v>1.8507204000000241E-3</v>
      </c>
      <c r="P905" s="64">
        <f>ABS(Table8[[#This Row],[Erorr 2]])</f>
        <v>4.302000000000028E-2</v>
      </c>
      <c r="Q905" s="8">
        <f>Table8[[#This Row],[Abs Erorr 4]]/Table8[[#This Row],[Adj Close]]</f>
        <v>9.0033903980579044E-3</v>
      </c>
    </row>
    <row r="906" spans="6:17" x14ac:dyDescent="0.3">
      <c r="F906" s="108">
        <v>44777</v>
      </c>
      <c r="G906" s="109">
        <v>4.7873999999999999</v>
      </c>
      <c r="H906" s="64">
        <f t="shared" si="28"/>
        <v>4.76173</v>
      </c>
      <c r="I906" s="64">
        <f>(Table8[[#This Row],[Adj Close]]-Table8[[#This Row],[Forecast 3 Period]])</f>
        <v>2.566999999999986E-2</v>
      </c>
      <c r="J906" s="64">
        <f>Table8[[#This Row],[Erorr ]]^2</f>
        <v>6.5894889999999274E-4</v>
      </c>
      <c r="K906" s="64">
        <f>ABS(Table8[[#This Row],[Erorr ]])</f>
        <v>2.566999999999986E-2</v>
      </c>
      <c r="L906" s="8">
        <f>Table8[[#This Row],[Abs Erorr ]]/Table8[[#This Row],[Adj Close]]</f>
        <v>5.3619918953920417E-3</v>
      </c>
      <c r="M906" s="68">
        <f t="shared" si="29"/>
        <v>4.7534900000000002</v>
      </c>
      <c r="N906" s="64">
        <f>(Table8[[#This Row],[Adj Close]]-Table8[[#This Row],[Forecast 6 Period ]])</f>
        <v>3.3909999999999663E-2</v>
      </c>
      <c r="O906" s="64">
        <f>Table8[[#This Row],[Erorr 2]]^2</f>
        <v>1.1498880999999772E-3</v>
      </c>
      <c r="P906" s="64">
        <f>ABS(Table8[[#This Row],[Erorr 2]])</f>
        <v>3.3909999999999663E-2</v>
      </c>
      <c r="Q906" s="8">
        <f>Table8[[#This Row],[Abs Erorr 4]]/Table8[[#This Row],[Adj Close]]</f>
        <v>7.0831766720975192E-3</v>
      </c>
    </row>
    <row r="907" spans="6:17" x14ac:dyDescent="0.3">
      <c r="F907" s="108">
        <v>44778</v>
      </c>
      <c r="G907" s="109">
        <v>4.8148</v>
      </c>
      <c r="H907" s="64">
        <f t="shared" si="28"/>
        <v>4.7626499999999998</v>
      </c>
      <c r="I907" s="64">
        <f>(Table8[[#This Row],[Adj Close]]-Table8[[#This Row],[Forecast 3 Period]])</f>
        <v>5.2150000000000141E-2</v>
      </c>
      <c r="J907" s="64">
        <f>Table8[[#This Row],[Erorr ]]^2</f>
        <v>2.7196225000000146E-3</v>
      </c>
      <c r="K907" s="64">
        <f>ABS(Table8[[#This Row],[Erorr ]])</f>
        <v>5.2150000000000141E-2</v>
      </c>
      <c r="L907" s="8">
        <f>Table8[[#This Row],[Abs Erorr ]]/Table8[[#This Row],[Adj Close]]</f>
        <v>1.0831187172883639E-2</v>
      </c>
      <c r="M907" s="68">
        <f t="shared" si="29"/>
        <v>4.7635700000000005</v>
      </c>
      <c r="N907" s="64">
        <f>(Table8[[#This Row],[Adj Close]]-Table8[[#This Row],[Forecast 6 Period ]])</f>
        <v>5.1229999999999443E-2</v>
      </c>
      <c r="O907" s="64">
        <f>Table8[[#This Row],[Erorr 2]]^2</f>
        <v>2.6245128999999429E-3</v>
      </c>
      <c r="P907" s="64">
        <f>ABS(Table8[[#This Row],[Erorr 2]])</f>
        <v>5.1229999999999443E-2</v>
      </c>
      <c r="Q907" s="8">
        <f>Table8[[#This Row],[Abs Erorr 4]]/Table8[[#This Row],[Adj Close]]</f>
        <v>1.0640109661875768E-2</v>
      </c>
    </row>
    <row r="908" spans="6:17" x14ac:dyDescent="0.3">
      <c r="F908" s="108">
        <v>44781</v>
      </c>
      <c r="G908" s="109">
        <v>4.7599</v>
      </c>
      <c r="H908" s="64">
        <f t="shared" si="28"/>
        <v>4.7956000000000003</v>
      </c>
      <c r="I908" s="64">
        <f>(Table8[[#This Row],[Adj Close]]-Table8[[#This Row],[Forecast 3 Period]])</f>
        <v>-3.5700000000000287E-2</v>
      </c>
      <c r="J908" s="64">
        <f>Table8[[#This Row],[Erorr ]]^2</f>
        <v>1.2744900000000205E-3</v>
      </c>
      <c r="K908" s="64">
        <f>ABS(Table8[[#This Row],[Erorr ]])</f>
        <v>3.5700000000000287E-2</v>
      </c>
      <c r="L908" s="8">
        <f>Table8[[#This Row],[Abs Erorr ]]/Table8[[#This Row],[Adj Close]]</f>
        <v>7.5001575663354875E-3</v>
      </c>
      <c r="M908" s="68">
        <f t="shared" si="29"/>
        <v>4.7718000000000007</v>
      </c>
      <c r="N908" s="64">
        <f>(Table8[[#This Row],[Adj Close]]-Table8[[#This Row],[Forecast 6 Period ]])</f>
        <v>-1.1900000000000688E-2</v>
      </c>
      <c r="O908" s="64">
        <f>Table8[[#This Row],[Erorr 2]]^2</f>
        <v>1.4161000000001637E-4</v>
      </c>
      <c r="P908" s="64">
        <f>ABS(Table8[[#This Row],[Erorr 2]])</f>
        <v>1.1900000000000688E-2</v>
      </c>
      <c r="Q908" s="8">
        <f>Table8[[#This Row],[Abs Erorr 4]]/Table8[[#This Row],[Adj Close]]</f>
        <v>2.5000525221119535E-3</v>
      </c>
    </row>
    <row r="909" spans="6:17" x14ac:dyDescent="0.3">
      <c r="F909" s="108">
        <v>44782</v>
      </c>
      <c r="G909" s="109">
        <v>4.6501000000000001</v>
      </c>
      <c r="H909" s="64">
        <f t="shared" si="28"/>
        <v>4.7846199999999994</v>
      </c>
      <c r="I909" s="64">
        <f>(Table8[[#This Row],[Adj Close]]-Table8[[#This Row],[Forecast 3 Period]])</f>
        <v>-0.13451999999999931</v>
      </c>
      <c r="J909" s="64">
        <f>Table8[[#This Row],[Erorr ]]^2</f>
        <v>1.8095630399999812E-2</v>
      </c>
      <c r="K909" s="64">
        <f>ABS(Table8[[#This Row],[Erorr ]])</f>
        <v>0.13451999999999931</v>
      </c>
      <c r="L909" s="8">
        <f>Table8[[#This Row],[Abs Erorr ]]/Table8[[#This Row],[Adj Close]]</f>
        <v>2.8928410141717233E-2</v>
      </c>
      <c r="M909" s="68">
        <f t="shared" si="29"/>
        <v>4.7782099999999996</v>
      </c>
      <c r="N909" s="64">
        <f>(Table8[[#This Row],[Adj Close]]-Table8[[#This Row],[Forecast 6 Period ]])</f>
        <v>-0.1281099999999995</v>
      </c>
      <c r="O909" s="64">
        <f>Table8[[#This Row],[Erorr 2]]^2</f>
        <v>1.6412172099999872E-2</v>
      </c>
      <c r="P909" s="64">
        <f>ABS(Table8[[#This Row],[Erorr 2]])</f>
        <v>0.1281099999999995</v>
      </c>
      <c r="Q909" s="8">
        <f>Table8[[#This Row],[Abs Erorr 4]]/Table8[[#This Row],[Adj Close]]</f>
        <v>2.7549945162469516E-2</v>
      </c>
    </row>
    <row r="910" spans="6:17" x14ac:dyDescent="0.3">
      <c r="F910" s="108">
        <v>44783</v>
      </c>
      <c r="G910" s="109">
        <v>4.7690999999999999</v>
      </c>
      <c r="H910" s="64">
        <f t="shared" si="28"/>
        <v>4.73245</v>
      </c>
      <c r="I910" s="64">
        <f>(Table8[[#This Row],[Adj Close]]-Table8[[#This Row],[Forecast 3 Period]])</f>
        <v>3.6649999999999849E-2</v>
      </c>
      <c r="J910" s="64">
        <f>Table8[[#This Row],[Erorr ]]^2</f>
        <v>1.3432224999999889E-3</v>
      </c>
      <c r="K910" s="64">
        <f>ABS(Table8[[#This Row],[Erorr ]])</f>
        <v>3.6649999999999849E-2</v>
      </c>
      <c r="L910" s="8">
        <f>Table8[[#This Row],[Abs Erorr ]]/Table8[[#This Row],[Adj Close]]</f>
        <v>7.6848881340294498E-3</v>
      </c>
      <c r="M910" s="68">
        <f t="shared" si="29"/>
        <v>4.7516699999999998</v>
      </c>
      <c r="N910" s="64">
        <f>(Table8[[#This Row],[Adj Close]]-Table8[[#This Row],[Forecast 6 Period ]])</f>
        <v>1.7430000000000057E-2</v>
      </c>
      <c r="O910" s="64">
        <f>Table8[[#This Row],[Erorr 2]]^2</f>
        <v>3.0380490000000195E-4</v>
      </c>
      <c r="P910" s="64">
        <f>ABS(Table8[[#This Row],[Erorr 2]])</f>
        <v>1.7430000000000057E-2</v>
      </c>
      <c r="Q910" s="8">
        <f>Table8[[#This Row],[Abs Erorr 4]]/Table8[[#This Row],[Adj Close]]</f>
        <v>3.6547776309995717E-3</v>
      </c>
    </row>
    <row r="911" spans="6:17" x14ac:dyDescent="0.3">
      <c r="F911" s="108">
        <v>44784</v>
      </c>
      <c r="G911" s="109">
        <v>4.7690999999999999</v>
      </c>
      <c r="H911" s="64">
        <f t="shared" si="28"/>
        <v>4.7306400000000002</v>
      </c>
      <c r="I911" s="64">
        <f>(Table8[[#This Row],[Adj Close]]-Table8[[#This Row],[Forecast 3 Period]])</f>
        <v>3.8459999999999717E-2</v>
      </c>
      <c r="J911" s="64">
        <f>Table8[[#This Row],[Erorr ]]^2</f>
        <v>1.4791715999999781E-3</v>
      </c>
      <c r="K911" s="64">
        <f>ABS(Table8[[#This Row],[Erorr ]])</f>
        <v>3.8459999999999717E-2</v>
      </c>
      <c r="L911" s="8">
        <f>Table8[[#This Row],[Abs Erorr ]]/Table8[[#This Row],[Adj Close]]</f>
        <v>8.0644146694344252E-3</v>
      </c>
      <c r="M911" s="68">
        <f t="shared" si="29"/>
        <v>4.7553400000000003</v>
      </c>
      <c r="N911" s="64">
        <f>(Table8[[#This Row],[Adj Close]]-Table8[[#This Row],[Forecast 6 Period ]])</f>
        <v>1.375999999999955E-2</v>
      </c>
      <c r="O911" s="64">
        <f>Table8[[#This Row],[Erorr 2]]^2</f>
        <v>1.8933759999998763E-4</v>
      </c>
      <c r="P911" s="64">
        <f>ABS(Table8[[#This Row],[Erorr 2]])</f>
        <v>1.375999999999955E-2</v>
      </c>
      <c r="Q911" s="8">
        <f>Table8[[#This Row],[Abs Erorr 4]]/Table8[[#This Row],[Adj Close]]</f>
        <v>2.885240401752857E-3</v>
      </c>
    </row>
    <row r="912" spans="6:17" x14ac:dyDescent="0.3">
      <c r="F912" s="108">
        <v>44785</v>
      </c>
      <c r="G912" s="109">
        <v>4.7690999999999999</v>
      </c>
      <c r="H912" s="64">
        <f t="shared" si="28"/>
        <v>4.7333999999999996</v>
      </c>
      <c r="I912" s="64">
        <f>(Table8[[#This Row],[Adj Close]]-Table8[[#This Row],[Forecast 3 Period]])</f>
        <v>3.5700000000000287E-2</v>
      </c>
      <c r="J912" s="64">
        <f>Table8[[#This Row],[Erorr ]]^2</f>
        <v>1.2744900000000205E-3</v>
      </c>
      <c r="K912" s="64">
        <f>ABS(Table8[[#This Row],[Erorr ]])</f>
        <v>3.5700000000000287E-2</v>
      </c>
      <c r="L912" s="8">
        <f>Table8[[#This Row],[Abs Erorr ]]/Table8[[#This Row],[Adj Close]]</f>
        <v>7.4856891237340979E-3</v>
      </c>
      <c r="M912" s="68">
        <f t="shared" si="29"/>
        <v>4.7498600000000009</v>
      </c>
      <c r="N912" s="64">
        <f>(Table8[[#This Row],[Adj Close]]-Table8[[#This Row],[Forecast 6 Period ]])</f>
        <v>1.9239999999999036E-2</v>
      </c>
      <c r="O912" s="64">
        <f>Table8[[#This Row],[Erorr 2]]^2</f>
        <v>3.7017759999996287E-4</v>
      </c>
      <c r="P912" s="64">
        <f>ABS(Table8[[#This Row],[Erorr 2]])</f>
        <v>1.9239999999999036E-2</v>
      </c>
      <c r="Q912" s="8">
        <f>Table8[[#This Row],[Abs Erorr 4]]/Table8[[#This Row],[Adj Close]]</f>
        <v>4.0343041664043606E-3</v>
      </c>
    </row>
    <row r="913" spans="6:17" x14ac:dyDescent="0.3">
      <c r="F913" s="108">
        <v>44788</v>
      </c>
      <c r="G913" s="109">
        <v>4.6775000000000002</v>
      </c>
      <c r="H913" s="64">
        <f t="shared" si="28"/>
        <v>4.7690999999999999</v>
      </c>
      <c r="I913" s="64">
        <f>(Table8[[#This Row],[Adj Close]]-Table8[[#This Row],[Forecast 3 Period]])</f>
        <v>-9.1599999999999682E-2</v>
      </c>
      <c r="J913" s="64">
        <f>Table8[[#This Row],[Erorr ]]^2</f>
        <v>8.3905599999999411E-3</v>
      </c>
      <c r="K913" s="64">
        <f>ABS(Table8[[#This Row],[Erorr ]])</f>
        <v>9.1599999999999682E-2</v>
      </c>
      <c r="L913" s="8">
        <f>Table8[[#This Row],[Abs Erorr ]]/Table8[[#This Row],[Adj Close]]</f>
        <v>1.9583110636023447E-2</v>
      </c>
      <c r="M913" s="68">
        <f t="shared" si="29"/>
        <v>4.7489500000000007</v>
      </c>
      <c r="N913" s="64">
        <f>(Table8[[#This Row],[Adj Close]]-Table8[[#This Row],[Forecast 6 Period ]])</f>
        <v>-7.1450000000000458E-2</v>
      </c>
      <c r="O913" s="64">
        <f>Table8[[#This Row],[Erorr 2]]^2</f>
        <v>5.105102500000065E-3</v>
      </c>
      <c r="P913" s="64">
        <f>ABS(Table8[[#This Row],[Erorr 2]])</f>
        <v>7.1450000000000458E-2</v>
      </c>
      <c r="Q913" s="8">
        <f>Table8[[#This Row],[Abs Erorr 4]]/Table8[[#This Row],[Adj Close]]</f>
        <v>1.5275253874933288E-2</v>
      </c>
    </row>
    <row r="914" spans="6:17" x14ac:dyDescent="0.3">
      <c r="F914" s="108">
        <v>44789</v>
      </c>
      <c r="G914" s="109">
        <v>4.7324000000000002</v>
      </c>
      <c r="H914" s="64">
        <f t="shared" si="28"/>
        <v>4.7324599999999997</v>
      </c>
      <c r="I914" s="64">
        <f>(Table8[[#This Row],[Adj Close]]-Table8[[#This Row],[Forecast 3 Period]])</f>
        <v>-5.9999999999504894E-5</v>
      </c>
      <c r="J914" s="64">
        <f>Table8[[#This Row],[Erorr ]]^2</f>
        <v>3.5999999999405873E-9</v>
      </c>
      <c r="K914" s="64">
        <f>ABS(Table8[[#This Row],[Erorr ]])</f>
        <v>5.9999999999504894E-5</v>
      </c>
      <c r="L914" s="8">
        <f>Table8[[#This Row],[Abs Erorr ]]/Table8[[#This Row],[Adj Close]]</f>
        <v>1.2678556334947362E-5</v>
      </c>
      <c r="M914" s="68">
        <f t="shared" si="29"/>
        <v>4.7379600000000002</v>
      </c>
      <c r="N914" s="64">
        <f>(Table8[[#This Row],[Adj Close]]-Table8[[#This Row],[Forecast 6 Period ]])</f>
        <v>-5.5600000000000094E-3</v>
      </c>
      <c r="O914" s="64">
        <f>Table8[[#This Row],[Erorr 2]]^2</f>
        <v>3.0913600000000103E-5</v>
      </c>
      <c r="P914" s="64">
        <f>ABS(Table8[[#This Row],[Erorr 2]])</f>
        <v>5.5600000000000094E-3</v>
      </c>
      <c r="Q914" s="8">
        <f>Table8[[#This Row],[Abs Erorr 4]]/Table8[[#This Row],[Adj Close]]</f>
        <v>1.174879553714819E-3</v>
      </c>
    </row>
    <row r="915" spans="6:17" x14ac:dyDescent="0.3">
      <c r="F915" s="108">
        <v>44790</v>
      </c>
      <c r="G915" s="109">
        <v>4.6317000000000004</v>
      </c>
      <c r="H915" s="64">
        <f t="shared" si="28"/>
        <v>4.7269399999999999</v>
      </c>
      <c r="I915" s="64">
        <f>(Table8[[#This Row],[Adj Close]]-Table8[[#This Row],[Forecast 3 Period]])</f>
        <v>-9.5239999999999547E-2</v>
      </c>
      <c r="J915" s="64">
        <f>Table8[[#This Row],[Erorr ]]^2</f>
        <v>9.0706575999999137E-3</v>
      </c>
      <c r="K915" s="64">
        <f>ABS(Table8[[#This Row],[Erorr ]])</f>
        <v>9.5239999999999547E-2</v>
      </c>
      <c r="L915" s="8">
        <f>Table8[[#This Row],[Abs Erorr ]]/Table8[[#This Row],[Adj Close]]</f>
        <v>2.0562644385430737E-2</v>
      </c>
      <c r="M915" s="68">
        <f t="shared" si="29"/>
        <v>4.7315400000000007</v>
      </c>
      <c r="N915" s="64">
        <f>(Table8[[#This Row],[Adj Close]]-Table8[[#This Row],[Forecast 6 Period ]])</f>
        <v>-9.9840000000000373E-2</v>
      </c>
      <c r="O915" s="64">
        <f>Table8[[#This Row],[Erorr 2]]^2</f>
        <v>9.9680256000000741E-3</v>
      </c>
      <c r="P915" s="64">
        <f>ABS(Table8[[#This Row],[Erorr 2]])</f>
        <v>9.9840000000000373E-2</v>
      </c>
      <c r="Q915" s="8">
        <f>Table8[[#This Row],[Abs Erorr 4]]/Table8[[#This Row],[Adj Close]]</f>
        <v>2.1555800246130009E-2</v>
      </c>
    </row>
    <row r="916" spans="6:17" x14ac:dyDescent="0.3">
      <c r="F916" s="108">
        <v>44791</v>
      </c>
      <c r="G916" s="109">
        <v>4.6958000000000002</v>
      </c>
      <c r="H916" s="64">
        <f t="shared" si="28"/>
        <v>4.6756500000000001</v>
      </c>
      <c r="I916" s="64">
        <f>(Table8[[#This Row],[Adj Close]]-Table8[[#This Row],[Forecast 3 Period]])</f>
        <v>2.0150000000000112E-2</v>
      </c>
      <c r="J916" s="64">
        <f>Table8[[#This Row],[Erorr ]]^2</f>
        <v>4.0602250000000453E-4</v>
      </c>
      <c r="K916" s="64">
        <f>ABS(Table8[[#This Row],[Erorr ]])</f>
        <v>2.0150000000000112E-2</v>
      </c>
      <c r="L916" s="8">
        <f>Table8[[#This Row],[Abs Erorr ]]/Table8[[#This Row],[Adj Close]]</f>
        <v>4.2910686145066039E-3</v>
      </c>
      <c r="M916" s="68">
        <f t="shared" si="29"/>
        <v>4.7159600000000008</v>
      </c>
      <c r="N916" s="64">
        <f>(Table8[[#This Row],[Adj Close]]-Table8[[#This Row],[Forecast 6 Period ]])</f>
        <v>-2.0160000000000622E-2</v>
      </c>
      <c r="O916" s="64">
        <f>Table8[[#This Row],[Erorr 2]]^2</f>
        <v>4.0642560000002506E-4</v>
      </c>
      <c r="P916" s="64">
        <f>ABS(Table8[[#This Row],[Erorr 2]])</f>
        <v>2.0160000000000622E-2</v>
      </c>
      <c r="Q916" s="8">
        <f>Table8[[#This Row],[Abs Erorr 4]]/Table8[[#This Row],[Adj Close]]</f>
        <v>4.2931981770945567E-3</v>
      </c>
    </row>
    <row r="917" spans="6:17" x14ac:dyDescent="0.3">
      <c r="F917" s="108">
        <v>44792</v>
      </c>
      <c r="G917" s="109">
        <v>4.6134000000000004</v>
      </c>
      <c r="H917" s="64">
        <f t="shared" si="28"/>
        <v>4.6875499999999999</v>
      </c>
      <c r="I917" s="64">
        <f>(Table8[[#This Row],[Adj Close]]-Table8[[#This Row],[Forecast 3 Period]])</f>
        <v>-7.4149999999999494E-2</v>
      </c>
      <c r="J917" s="64">
        <f>Table8[[#This Row],[Erorr ]]^2</f>
        <v>5.4982224999999248E-3</v>
      </c>
      <c r="K917" s="64">
        <f>ABS(Table8[[#This Row],[Erorr ]])</f>
        <v>7.4149999999999494E-2</v>
      </c>
      <c r="L917" s="8">
        <f>Table8[[#This Row],[Abs Erorr ]]/Table8[[#This Row],[Adj Close]]</f>
        <v>1.6072744613517036E-2</v>
      </c>
      <c r="M917" s="68">
        <f t="shared" si="29"/>
        <v>4.7013000000000007</v>
      </c>
      <c r="N917" s="64">
        <f>(Table8[[#This Row],[Adj Close]]-Table8[[#This Row],[Forecast 6 Period ]])</f>
        <v>-8.7900000000000311E-2</v>
      </c>
      <c r="O917" s="64">
        <f>Table8[[#This Row],[Erorr 2]]^2</f>
        <v>7.726410000000055E-3</v>
      </c>
      <c r="P917" s="64">
        <f>ABS(Table8[[#This Row],[Erorr 2]])</f>
        <v>8.7900000000000311E-2</v>
      </c>
      <c r="Q917" s="8">
        <f>Table8[[#This Row],[Abs Erorr 4]]/Table8[[#This Row],[Adj Close]]</f>
        <v>1.9053192872935429E-2</v>
      </c>
    </row>
    <row r="918" spans="6:17" x14ac:dyDescent="0.3">
      <c r="F918" s="108">
        <v>44795</v>
      </c>
      <c r="G918" s="109">
        <v>4.5311000000000003</v>
      </c>
      <c r="H918" s="64">
        <f t="shared" si="28"/>
        <v>4.6436100000000007</v>
      </c>
      <c r="I918" s="64">
        <f>(Table8[[#This Row],[Adj Close]]-Table8[[#This Row],[Forecast 3 Period]])</f>
        <v>-0.11251000000000033</v>
      </c>
      <c r="J918" s="64">
        <f>Table8[[#This Row],[Erorr ]]^2</f>
        <v>1.2658500100000076E-2</v>
      </c>
      <c r="K918" s="64">
        <f>ABS(Table8[[#This Row],[Erorr ]])</f>
        <v>0.11251000000000033</v>
      </c>
      <c r="L918" s="8">
        <f>Table8[[#This Row],[Abs Erorr ]]/Table8[[#This Row],[Adj Close]]</f>
        <v>2.4830615082430386E-2</v>
      </c>
      <c r="M918" s="68">
        <f t="shared" si="29"/>
        <v>4.6793200000000006</v>
      </c>
      <c r="N918" s="64">
        <f>(Table8[[#This Row],[Adj Close]]-Table8[[#This Row],[Forecast 6 Period ]])</f>
        <v>-0.14822000000000024</v>
      </c>
      <c r="O918" s="64">
        <f>Table8[[#This Row],[Erorr 2]]^2</f>
        <v>2.1969168400000072E-2</v>
      </c>
      <c r="P918" s="64">
        <f>ABS(Table8[[#This Row],[Erorr 2]])</f>
        <v>0.14822000000000024</v>
      </c>
      <c r="Q918" s="8">
        <f>Table8[[#This Row],[Abs Erorr 4]]/Table8[[#This Row],[Adj Close]]</f>
        <v>3.2711703559842029E-2</v>
      </c>
    </row>
    <row r="919" spans="6:17" x14ac:dyDescent="0.3">
      <c r="F919" s="108">
        <v>44796</v>
      </c>
      <c r="G919" s="109">
        <v>4.5218999999999996</v>
      </c>
      <c r="H919" s="64">
        <f t="shared" si="28"/>
        <v>4.6052</v>
      </c>
      <c r="I919" s="64">
        <f>(Table8[[#This Row],[Adj Close]]-Table8[[#This Row],[Forecast 3 Period]])</f>
        <v>-8.3300000000000374E-2</v>
      </c>
      <c r="J919" s="64">
        <f>Table8[[#This Row],[Erorr ]]^2</f>
        <v>6.9388900000000621E-3</v>
      </c>
      <c r="K919" s="64">
        <f>ABS(Table8[[#This Row],[Erorr ]])</f>
        <v>8.3300000000000374E-2</v>
      </c>
      <c r="L919" s="8">
        <f>Table8[[#This Row],[Abs Erorr ]]/Table8[[#This Row],[Adj Close]]</f>
        <v>1.842146000574988E-2</v>
      </c>
      <c r="M919" s="68">
        <f t="shared" si="29"/>
        <v>4.6353900000000001</v>
      </c>
      <c r="N919" s="64">
        <f>(Table8[[#This Row],[Adj Close]]-Table8[[#This Row],[Forecast 6 Period ]])</f>
        <v>-0.11349000000000053</v>
      </c>
      <c r="O919" s="64">
        <f>Table8[[#This Row],[Erorr 2]]^2</f>
        <v>1.2879980100000122E-2</v>
      </c>
      <c r="P919" s="64">
        <f>ABS(Table8[[#This Row],[Erorr 2]])</f>
        <v>0.11349000000000053</v>
      </c>
      <c r="Q919" s="8">
        <f>Table8[[#This Row],[Abs Erorr 4]]/Table8[[#This Row],[Adj Close]]</f>
        <v>2.5097857095468839E-2</v>
      </c>
    </row>
    <row r="920" spans="6:17" x14ac:dyDescent="0.3">
      <c r="F920" s="108">
        <v>44797</v>
      </c>
      <c r="G920" s="109">
        <v>4.5311000000000003</v>
      </c>
      <c r="H920" s="64">
        <f t="shared" si="28"/>
        <v>4.5521100000000008</v>
      </c>
      <c r="I920" s="64">
        <f>(Table8[[#This Row],[Adj Close]]-Table8[[#This Row],[Forecast 3 Period]])</f>
        <v>-2.1010000000000417E-2</v>
      </c>
      <c r="J920" s="64">
        <f>Table8[[#This Row],[Erorr ]]^2</f>
        <v>4.4142010000001753E-4</v>
      </c>
      <c r="K920" s="64">
        <f>ABS(Table8[[#This Row],[Erorr ]])</f>
        <v>2.1010000000000417E-2</v>
      </c>
      <c r="L920" s="8">
        <f>Table8[[#This Row],[Abs Erorr ]]/Table8[[#This Row],[Adj Close]]</f>
        <v>4.636843150669907E-3</v>
      </c>
      <c r="M920" s="68">
        <f t="shared" si="29"/>
        <v>4.6088500000000003</v>
      </c>
      <c r="N920" s="64">
        <f>(Table8[[#This Row],[Adj Close]]-Table8[[#This Row],[Forecast 6 Period ]])</f>
        <v>-7.7749999999999986E-2</v>
      </c>
      <c r="O920" s="64">
        <f>Table8[[#This Row],[Erorr 2]]^2</f>
        <v>6.0450624999999975E-3</v>
      </c>
      <c r="P920" s="64">
        <f>ABS(Table8[[#This Row],[Erorr 2]])</f>
        <v>7.7749999999999986E-2</v>
      </c>
      <c r="Q920" s="8">
        <f>Table8[[#This Row],[Abs Erorr 4]]/Table8[[#This Row],[Adj Close]]</f>
        <v>1.7159188717971348E-2</v>
      </c>
    </row>
    <row r="921" spans="6:17" x14ac:dyDescent="0.3">
      <c r="F921" s="108">
        <v>44798</v>
      </c>
      <c r="G921" s="109">
        <v>4.6409000000000002</v>
      </c>
      <c r="H921" s="64">
        <f t="shared" si="28"/>
        <v>4.52834</v>
      </c>
      <c r="I921" s="64">
        <f>(Table8[[#This Row],[Adj Close]]-Table8[[#This Row],[Forecast 3 Period]])</f>
        <v>0.11256000000000022</v>
      </c>
      <c r="J921" s="64">
        <f>Table8[[#This Row],[Erorr ]]^2</f>
        <v>1.2669753600000049E-2</v>
      </c>
      <c r="K921" s="64">
        <f>ABS(Table8[[#This Row],[Erorr ]])</f>
        <v>0.11256000000000022</v>
      </c>
      <c r="L921" s="8">
        <f>Table8[[#This Row],[Abs Erorr ]]/Table8[[#This Row],[Adj Close]]</f>
        <v>2.4253916266241508E-2</v>
      </c>
      <c r="M921" s="68">
        <f t="shared" si="29"/>
        <v>4.5722500000000004</v>
      </c>
      <c r="N921" s="64">
        <f>(Table8[[#This Row],[Adj Close]]-Table8[[#This Row],[Forecast 6 Period ]])</f>
        <v>6.8649999999999878E-2</v>
      </c>
      <c r="O921" s="64">
        <f>Table8[[#This Row],[Erorr 2]]^2</f>
        <v>4.7128224999999834E-3</v>
      </c>
      <c r="P921" s="64">
        <f>ABS(Table8[[#This Row],[Erorr 2]])</f>
        <v>6.8649999999999878E-2</v>
      </c>
      <c r="Q921" s="8">
        <f>Table8[[#This Row],[Abs Erorr 4]]/Table8[[#This Row],[Adj Close]]</f>
        <v>1.4792389407227019E-2</v>
      </c>
    </row>
    <row r="922" spans="6:17" x14ac:dyDescent="0.3">
      <c r="F922" s="108">
        <v>44799</v>
      </c>
      <c r="G922" s="109">
        <v>4.4577999999999998</v>
      </c>
      <c r="H922" s="64">
        <f t="shared" si="28"/>
        <v>4.57226</v>
      </c>
      <c r="I922" s="64">
        <f>(Table8[[#This Row],[Adj Close]]-Table8[[#This Row],[Forecast 3 Period]])</f>
        <v>-0.11446000000000023</v>
      </c>
      <c r="J922" s="64">
        <f>Table8[[#This Row],[Erorr ]]^2</f>
        <v>1.3101091600000052E-2</v>
      </c>
      <c r="K922" s="64">
        <f>ABS(Table8[[#This Row],[Erorr ]])</f>
        <v>0.11446000000000023</v>
      </c>
      <c r="L922" s="8">
        <f>Table8[[#This Row],[Abs Erorr ]]/Table8[[#This Row],[Adj Close]]</f>
        <v>2.5676342590515554E-2</v>
      </c>
      <c r="M922" s="68">
        <f t="shared" si="29"/>
        <v>4.57592</v>
      </c>
      <c r="N922" s="64">
        <f>(Table8[[#This Row],[Adj Close]]-Table8[[#This Row],[Forecast 6 Period ]])</f>
        <v>-0.11812000000000022</v>
      </c>
      <c r="O922" s="64">
        <f>Table8[[#This Row],[Erorr 2]]^2</f>
        <v>1.3952334400000052E-2</v>
      </c>
      <c r="P922" s="64">
        <f>ABS(Table8[[#This Row],[Erorr 2]])</f>
        <v>0.11812000000000022</v>
      </c>
      <c r="Q922" s="8">
        <f>Table8[[#This Row],[Abs Erorr 4]]/Table8[[#This Row],[Adj Close]]</f>
        <v>2.649737538696223E-2</v>
      </c>
    </row>
    <row r="923" spans="6:17" x14ac:dyDescent="0.3">
      <c r="F923" s="108">
        <v>44802</v>
      </c>
      <c r="G923" s="109">
        <v>4.4028999999999998</v>
      </c>
      <c r="H923" s="64">
        <f t="shared" si="28"/>
        <v>4.5347200000000001</v>
      </c>
      <c r="I923" s="64">
        <f>(Table8[[#This Row],[Adj Close]]-Table8[[#This Row],[Forecast 3 Period]])</f>
        <v>-0.13182000000000027</v>
      </c>
      <c r="J923" s="64">
        <f>Table8[[#This Row],[Erorr ]]^2</f>
        <v>1.7376512400000071E-2</v>
      </c>
      <c r="K923" s="64">
        <f>ABS(Table8[[#This Row],[Erorr ]])</f>
        <v>0.13182000000000027</v>
      </c>
      <c r="L923" s="8">
        <f>Table8[[#This Row],[Abs Erorr ]]/Table8[[#This Row],[Adj Close]]</f>
        <v>2.9939358150310087E-2</v>
      </c>
      <c r="M923" s="68">
        <f t="shared" si="29"/>
        <v>4.5447899999999999</v>
      </c>
      <c r="N923" s="64">
        <f>(Table8[[#This Row],[Adj Close]]-Table8[[#This Row],[Forecast 6 Period ]])</f>
        <v>-0.14189000000000007</v>
      </c>
      <c r="O923" s="64">
        <f>Table8[[#This Row],[Erorr 2]]^2</f>
        <v>2.0132772100000019E-2</v>
      </c>
      <c r="P923" s="64">
        <f>ABS(Table8[[#This Row],[Erorr 2]])</f>
        <v>0.14189000000000007</v>
      </c>
      <c r="Q923" s="8">
        <f>Table8[[#This Row],[Abs Erorr 4]]/Table8[[#This Row],[Adj Close]]</f>
        <v>3.2226487088055616E-2</v>
      </c>
    </row>
    <row r="924" spans="6:17" x14ac:dyDescent="0.3">
      <c r="F924" s="108">
        <v>44803</v>
      </c>
      <c r="G924" s="109">
        <v>4.4120999999999997</v>
      </c>
      <c r="H924" s="64">
        <f t="shared" si="28"/>
        <v>4.4907700000000004</v>
      </c>
      <c r="I924" s="64">
        <f>(Table8[[#This Row],[Adj Close]]-Table8[[#This Row],[Forecast 3 Period]])</f>
        <v>-7.8670000000000684E-2</v>
      </c>
      <c r="J924" s="64">
        <f>Table8[[#This Row],[Erorr ]]^2</f>
        <v>6.1889689000001078E-3</v>
      </c>
      <c r="K924" s="64">
        <f>ABS(Table8[[#This Row],[Erorr ]])</f>
        <v>7.8670000000000684E-2</v>
      </c>
      <c r="L924" s="8">
        <f>Table8[[#This Row],[Abs Erorr ]]/Table8[[#This Row],[Adj Close]]</f>
        <v>1.7830511547789189E-2</v>
      </c>
      <c r="M924" s="68">
        <f t="shared" si="29"/>
        <v>4.5118400000000003</v>
      </c>
      <c r="N924" s="64">
        <f>(Table8[[#This Row],[Adj Close]]-Table8[[#This Row],[Forecast 6 Period ]])</f>
        <v>-9.9740000000000606E-2</v>
      </c>
      <c r="O924" s="64">
        <f>Table8[[#This Row],[Erorr 2]]^2</f>
        <v>9.9480676000001204E-3</v>
      </c>
      <c r="P924" s="64">
        <f>ABS(Table8[[#This Row],[Erorr 2]])</f>
        <v>9.9740000000000606E-2</v>
      </c>
      <c r="Q924" s="8">
        <f>Table8[[#This Row],[Abs Erorr 4]]/Table8[[#This Row],[Adj Close]]</f>
        <v>2.2606015276172484E-2</v>
      </c>
    </row>
    <row r="925" spans="6:17" x14ac:dyDescent="0.3">
      <c r="F925" s="108">
        <v>44804</v>
      </c>
      <c r="G925" s="109">
        <v>4.6226000000000003</v>
      </c>
      <c r="H925" s="64">
        <f t="shared" si="28"/>
        <v>4.4230499999999999</v>
      </c>
      <c r="I925" s="64">
        <f>(Table8[[#This Row],[Adj Close]]-Table8[[#This Row],[Forecast 3 Period]])</f>
        <v>0.19955000000000034</v>
      </c>
      <c r="J925" s="64">
        <f>Table8[[#This Row],[Erorr ]]^2</f>
        <v>3.9820202500000138E-2</v>
      </c>
      <c r="K925" s="64">
        <f>ABS(Table8[[#This Row],[Erorr ]])</f>
        <v>0.19955000000000034</v>
      </c>
      <c r="L925" s="8">
        <f>Table8[[#This Row],[Abs Erorr ]]/Table8[[#This Row],[Adj Close]]</f>
        <v>4.3168346817808227E-2</v>
      </c>
      <c r="M925" s="68">
        <f t="shared" si="29"/>
        <v>4.4880399999999998</v>
      </c>
      <c r="N925" s="64">
        <f>(Table8[[#This Row],[Adj Close]]-Table8[[#This Row],[Forecast 6 Period ]])</f>
        <v>0.13456000000000046</v>
      </c>
      <c r="O925" s="64">
        <f>Table8[[#This Row],[Erorr 2]]^2</f>
        <v>1.8106393600000124E-2</v>
      </c>
      <c r="P925" s="64">
        <f>ABS(Table8[[#This Row],[Erorr 2]])</f>
        <v>0.13456000000000046</v>
      </c>
      <c r="Q925" s="8">
        <f>Table8[[#This Row],[Abs Erorr 4]]/Table8[[#This Row],[Adj Close]]</f>
        <v>2.9109159347553423E-2</v>
      </c>
    </row>
    <row r="926" spans="6:17" x14ac:dyDescent="0.3">
      <c r="F926" s="108">
        <v>44805</v>
      </c>
      <c r="G926" s="109">
        <v>4.5585000000000004</v>
      </c>
      <c r="H926" s="64">
        <f t="shared" si="28"/>
        <v>4.4935400000000003</v>
      </c>
      <c r="I926" s="64">
        <f>(Table8[[#This Row],[Adj Close]]-Table8[[#This Row],[Forecast 3 Period]])</f>
        <v>6.4960000000000129E-2</v>
      </c>
      <c r="J926" s="64">
        <f>Table8[[#This Row],[Erorr ]]^2</f>
        <v>4.2198016000000171E-3</v>
      </c>
      <c r="K926" s="64">
        <f>ABS(Table8[[#This Row],[Erorr ]])</f>
        <v>6.4960000000000129E-2</v>
      </c>
      <c r="L926" s="8">
        <f>Table8[[#This Row],[Abs Erorr ]]/Table8[[#This Row],[Adj Close]]</f>
        <v>1.4250301634309558E-2</v>
      </c>
      <c r="M926" s="68">
        <f t="shared" si="29"/>
        <v>4.4962799999999996</v>
      </c>
      <c r="N926" s="64">
        <f>(Table8[[#This Row],[Adj Close]]-Table8[[#This Row],[Forecast 6 Period ]])</f>
        <v>6.222000000000083E-2</v>
      </c>
      <c r="O926" s="64">
        <f>Table8[[#This Row],[Erorr 2]]^2</f>
        <v>3.8713284000001032E-3</v>
      </c>
      <c r="P926" s="64">
        <f>ABS(Table8[[#This Row],[Erorr 2]])</f>
        <v>6.222000000000083E-2</v>
      </c>
      <c r="Q926" s="8">
        <f>Table8[[#This Row],[Abs Erorr 4]]/Table8[[#This Row],[Adj Close]]</f>
        <v>1.3649226719315745E-2</v>
      </c>
    </row>
    <row r="927" spans="6:17" x14ac:dyDescent="0.3">
      <c r="F927" s="108">
        <v>44806</v>
      </c>
      <c r="G927" s="109">
        <v>4.5128000000000004</v>
      </c>
      <c r="H927" s="64">
        <f t="shared" si="28"/>
        <v>4.5338099999999999</v>
      </c>
      <c r="I927" s="64">
        <f>(Table8[[#This Row],[Adj Close]]-Table8[[#This Row],[Forecast 3 Period]])</f>
        <v>-2.1009999999999529E-2</v>
      </c>
      <c r="J927" s="64">
        <f>Table8[[#This Row],[Erorr ]]^2</f>
        <v>4.4142009999998023E-4</v>
      </c>
      <c r="K927" s="64">
        <f>ABS(Table8[[#This Row],[Erorr ]])</f>
        <v>2.1009999999999529E-2</v>
      </c>
      <c r="L927" s="8">
        <f>Table8[[#This Row],[Abs Erorr ]]/Table8[[#This Row],[Adj Close]]</f>
        <v>4.6556461620279044E-3</v>
      </c>
      <c r="M927" s="68">
        <f t="shared" si="29"/>
        <v>4.5090900000000005</v>
      </c>
      <c r="N927" s="64">
        <f>(Table8[[#This Row],[Adj Close]]-Table8[[#This Row],[Forecast 6 Period ]])</f>
        <v>3.7099999999998801E-3</v>
      </c>
      <c r="O927" s="64">
        <f>Table8[[#This Row],[Erorr 2]]^2</f>
        <v>1.376409999999911E-5</v>
      </c>
      <c r="P927" s="64">
        <f>ABS(Table8[[#This Row],[Erorr 2]])</f>
        <v>3.7099999999998801E-3</v>
      </c>
      <c r="Q927" s="8">
        <f>Table8[[#This Row],[Abs Erorr 4]]/Table8[[#This Row],[Adj Close]]</f>
        <v>8.2210600957274415E-4</v>
      </c>
    </row>
    <row r="928" spans="6:17" x14ac:dyDescent="0.3">
      <c r="F928" s="108">
        <v>44810</v>
      </c>
      <c r="G928" s="109">
        <v>4.5035999999999996</v>
      </c>
      <c r="H928" s="64">
        <f t="shared" si="28"/>
        <v>4.55945</v>
      </c>
      <c r="I928" s="64">
        <f>(Table8[[#This Row],[Adj Close]]-Table8[[#This Row],[Forecast 3 Period]])</f>
        <v>-5.5850000000000399E-2</v>
      </c>
      <c r="J928" s="64">
        <f>Table8[[#This Row],[Erorr ]]^2</f>
        <v>3.1192225000000445E-3</v>
      </c>
      <c r="K928" s="64">
        <f>ABS(Table8[[#This Row],[Erorr ]])</f>
        <v>5.5850000000000399E-2</v>
      </c>
      <c r="L928" s="8">
        <f>Table8[[#This Row],[Abs Erorr ]]/Table8[[#This Row],[Adj Close]]</f>
        <v>1.2401190158984013E-2</v>
      </c>
      <c r="M928" s="68">
        <f t="shared" si="29"/>
        <v>4.507270000000001</v>
      </c>
      <c r="N928" s="64">
        <f>(Table8[[#This Row],[Adj Close]]-Table8[[#This Row],[Forecast 6 Period ]])</f>
        <v>-3.6700000000013944E-3</v>
      </c>
      <c r="O928" s="64">
        <f>Table8[[#This Row],[Erorr 2]]^2</f>
        <v>1.3468900000010235E-5</v>
      </c>
      <c r="P928" s="64">
        <f>ABS(Table8[[#This Row],[Erorr 2]])</f>
        <v>3.6700000000013944E-3</v>
      </c>
      <c r="Q928" s="8">
        <f>Table8[[#This Row],[Abs Erorr 4]]/Table8[[#This Row],[Adj Close]]</f>
        <v>8.149036326497457E-4</v>
      </c>
    </row>
    <row r="929" spans="6:17" x14ac:dyDescent="0.3">
      <c r="F929" s="108">
        <v>44811</v>
      </c>
      <c r="G929" s="109">
        <v>4.5768000000000004</v>
      </c>
      <c r="H929" s="64">
        <f t="shared" si="28"/>
        <v>4.5228300000000008</v>
      </c>
      <c r="I929" s="64">
        <f>(Table8[[#This Row],[Adj Close]]-Table8[[#This Row],[Forecast 3 Period]])</f>
        <v>5.3969999999999629E-2</v>
      </c>
      <c r="J929" s="64">
        <f>Table8[[#This Row],[Erorr ]]^2</f>
        <v>2.9127608999999599E-3</v>
      </c>
      <c r="K929" s="64">
        <f>ABS(Table8[[#This Row],[Erorr ]])</f>
        <v>5.3969999999999629E-2</v>
      </c>
      <c r="L929" s="8">
        <f>Table8[[#This Row],[Abs Erorr ]]/Table8[[#This Row],[Adj Close]]</f>
        <v>1.1792081803880359E-2</v>
      </c>
      <c r="M929" s="68">
        <f t="shared" si="29"/>
        <v>4.5210000000000008</v>
      </c>
      <c r="N929" s="64">
        <f>(Table8[[#This Row],[Adj Close]]-Table8[[#This Row],[Forecast 6 Period ]])</f>
        <v>5.5799999999999628E-2</v>
      </c>
      <c r="O929" s="64">
        <f>Table8[[#This Row],[Erorr 2]]^2</f>
        <v>3.1136399999999584E-3</v>
      </c>
      <c r="P929" s="64">
        <f>ABS(Table8[[#This Row],[Erorr 2]])</f>
        <v>5.5799999999999628E-2</v>
      </c>
      <c r="Q929" s="8">
        <f>Table8[[#This Row],[Abs Erorr 4]]/Table8[[#This Row],[Adj Close]]</f>
        <v>1.2191924488725664E-2</v>
      </c>
    </row>
    <row r="930" spans="6:17" x14ac:dyDescent="0.3">
      <c r="F930" s="108">
        <v>44812</v>
      </c>
      <c r="G930" s="109">
        <v>4.5768000000000004</v>
      </c>
      <c r="H930" s="64">
        <f t="shared" si="28"/>
        <v>4.5356399999999999</v>
      </c>
      <c r="I930" s="64">
        <f>(Table8[[#This Row],[Adj Close]]-Table8[[#This Row],[Forecast 3 Period]])</f>
        <v>4.1160000000000529E-2</v>
      </c>
      <c r="J930" s="64">
        <f>Table8[[#This Row],[Erorr ]]^2</f>
        <v>1.6941456000000436E-3</v>
      </c>
      <c r="K930" s="64">
        <f>ABS(Table8[[#This Row],[Erorr ]])</f>
        <v>4.1160000000000529E-2</v>
      </c>
      <c r="L930" s="8">
        <f>Table8[[#This Row],[Abs Erorr ]]/Table8[[#This Row],[Adj Close]]</f>
        <v>8.9931830099634087E-3</v>
      </c>
      <c r="M930" s="68">
        <f t="shared" si="29"/>
        <v>4.5338099999999999</v>
      </c>
      <c r="N930" s="64">
        <f>(Table8[[#This Row],[Adj Close]]-Table8[[#This Row],[Forecast 6 Period ]])</f>
        <v>4.2990000000000528E-2</v>
      </c>
      <c r="O930" s="64">
        <f>Table8[[#This Row],[Erorr 2]]^2</f>
        <v>1.8481401000000454E-3</v>
      </c>
      <c r="P930" s="64">
        <f>ABS(Table8[[#This Row],[Erorr 2]])</f>
        <v>4.2990000000000528E-2</v>
      </c>
      <c r="Q930" s="8">
        <f>Table8[[#This Row],[Abs Erorr 4]]/Table8[[#This Row],[Adj Close]]</f>
        <v>9.3930256948087151E-3</v>
      </c>
    </row>
    <row r="931" spans="6:17" x14ac:dyDescent="0.3">
      <c r="F931" s="108">
        <v>44813</v>
      </c>
      <c r="G931" s="109">
        <v>4.6409000000000002</v>
      </c>
      <c r="H931" s="64">
        <f t="shared" si="28"/>
        <v>4.5548400000000004</v>
      </c>
      <c r="I931" s="64">
        <f>(Table8[[#This Row],[Adj Close]]-Table8[[#This Row],[Forecast 3 Period]])</f>
        <v>8.6059999999999803E-2</v>
      </c>
      <c r="J931" s="64">
        <f>Table8[[#This Row],[Erorr ]]^2</f>
        <v>7.4063235999999658E-3</v>
      </c>
      <c r="K931" s="64">
        <f>ABS(Table8[[#This Row],[Erorr ]])</f>
        <v>8.6059999999999803E-2</v>
      </c>
      <c r="L931" s="8">
        <f>Table8[[#This Row],[Abs Erorr ]]/Table8[[#This Row],[Adj Close]]</f>
        <v>1.8543816932060548E-2</v>
      </c>
      <c r="M931" s="68">
        <f t="shared" si="29"/>
        <v>4.5521099999999999</v>
      </c>
      <c r="N931" s="64">
        <f>(Table8[[#This Row],[Adj Close]]-Table8[[#This Row],[Forecast 6 Period ]])</f>
        <v>8.8790000000000369E-2</v>
      </c>
      <c r="O931" s="64">
        <f>Table8[[#This Row],[Erorr 2]]^2</f>
        <v>7.8836641000000658E-3</v>
      </c>
      <c r="P931" s="64">
        <f>ABS(Table8[[#This Row],[Erorr 2]])</f>
        <v>8.8790000000000369E-2</v>
      </c>
      <c r="Q931" s="8">
        <f>Table8[[#This Row],[Abs Erorr 4]]/Table8[[#This Row],[Adj Close]]</f>
        <v>1.9132064901204587E-2</v>
      </c>
    </row>
    <row r="932" spans="6:17" x14ac:dyDescent="0.3">
      <c r="F932" s="108">
        <v>44816</v>
      </c>
      <c r="G932" s="109">
        <v>4.6958000000000002</v>
      </c>
      <c r="H932" s="64">
        <f t="shared" si="28"/>
        <v>4.6024399999999996</v>
      </c>
      <c r="I932" s="64">
        <f>(Table8[[#This Row],[Adj Close]]-Table8[[#This Row],[Forecast 3 Period]])</f>
        <v>9.3360000000000554E-2</v>
      </c>
      <c r="J932" s="64">
        <f>Table8[[#This Row],[Erorr ]]^2</f>
        <v>8.7160896000001032E-3</v>
      </c>
      <c r="K932" s="64">
        <f>ABS(Table8[[#This Row],[Erorr ]])</f>
        <v>9.3360000000000554E-2</v>
      </c>
      <c r="L932" s="8">
        <f>Table8[[#This Row],[Abs Erorr ]]/Table8[[#This Row],[Adj Close]]</f>
        <v>1.9881596320115966E-2</v>
      </c>
      <c r="M932" s="68">
        <f t="shared" si="29"/>
        <v>4.5667499999999999</v>
      </c>
      <c r="N932" s="64">
        <f>(Table8[[#This Row],[Adj Close]]-Table8[[#This Row],[Forecast 6 Period ]])</f>
        <v>0.12905000000000033</v>
      </c>
      <c r="O932" s="64">
        <f>Table8[[#This Row],[Erorr 2]]^2</f>
        <v>1.6653902500000085E-2</v>
      </c>
      <c r="P932" s="64">
        <f>ABS(Table8[[#This Row],[Erorr 2]])</f>
        <v>0.12905000000000033</v>
      </c>
      <c r="Q932" s="8">
        <f>Table8[[#This Row],[Abs Erorr 4]]/Table8[[#This Row],[Adj Close]]</f>
        <v>2.7482005196132784E-2</v>
      </c>
    </row>
    <row r="933" spans="6:17" x14ac:dyDescent="0.3">
      <c r="F933" s="108">
        <v>44817</v>
      </c>
      <c r="G933" s="109">
        <v>4.5401999999999996</v>
      </c>
      <c r="H933" s="64">
        <f t="shared" si="28"/>
        <v>4.6436299999999999</v>
      </c>
      <c r="I933" s="64">
        <f>(Table8[[#This Row],[Adj Close]]-Table8[[#This Row],[Forecast 3 Period]])</f>
        <v>-0.10343000000000035</v>
      </c>
      <c r="J933" s="64">
        <f>Table8[[#This Row],[Erorr ]]^2</f>
        <v>1.0697764900000073E-2</v>
      </c>
      <c r="K933" s="64">
        <f>ABS(Table8[[#This Row],[Erorr ]])</f>
        <v>0.10343000000000035</v>
      </c>
      <c r="L933" s="8">
        <f>Table8[[#This Row],[Abs Erorr ]]/Table8[[#This Row],[Adj Close]]</f>
        <v>2.2780934760583314E-2</v>
      </c>
      <c r="M933" s="68">
        <f t="shared" si="29"/>
        <v>4.5997000000000003</v>
      </c>
      <c r="N933" s="64">
        <f>(Table8[[#This Row],[Adj Close]]-Table8[[#This Row],[Forecast 6 Period ]])</f>
        <v>-5.9500000000000774E-2</v>
      </c>
      <c r="O933" s="64">
        <f>Table8[[#This Row],[Erorr 2]]^2</f>
        <v>3.5402500000000924E-3</v>
      </c>
      <c r="P933" s="64">
        <f>ABS(Table8[[#This Row],[Erorr 2]])</f>
        <v>5.9500000000000774E-2</v>
      </c>
      <c r="Q933" s="8">
        <f>Table8[[#This Row],[Abs Erorr 4]]/Table8[[#This Row],[Adj Close]]</f>
        <v>1.3105149552883305E-2</v>
      </c>
    </row>
    <row r="934" spans="6:17" x14ac:dyDescent="0.3">
      <c r="F934" s="108">
        <v>44818</v>
      </c>
      <c r="G934" s="109">
        <v>4.5218999999999996</v>
      </c>
      <c r="H934" s="64">
        <f t="shared" si="28"/>
        <v>4.6170900000000001</v>
      </c>
      <c r="I934" s="64">
        <f>(Table8[[#This Row],[Adj Close]]-Table8[[#This Row],[Forecast 3 Period]])</f>
        <v>-9.5190000000000552E-2</v>
      </c>
      <c r="J934" s="64">
        <f>Table8[[#This Row],[Erorr ]]^2</f>
        <v>9.0611361000001046E-3</v>
      </c>
      <c r="K934" s="64">
        <f>ABS(Table8[[#This Row],[Erorr ]])</f>
        <v>9.5190000000000552E-2</v>
      </c>
      <c r="L934" s="8">
        <f>Table8[[#This Row],[Abs Erorr ]]/Table8[[#This Row],[Adj Close]]</f>
        <v>2.1050885689643858E-2</v>
      </c>
      <c r="M934" s="68">
        <f t="shared" si="29"/>
        <v>4.5987800000000005</v>
      </c>
      <c r="N934" s="64">
        <f>(Table8[[#This Row],[Adj Close]]-Table8[[#This Row],[Forecast 6 Period ]])</f>
        <v>-7.6880000000000948E-2</v>
      </c>
      <c r="O934" s="64">
        <f>Table8[[#This Row],[Erorr 2]]^2</f>
        <v>5.9105344000001461E-3</v>
      </c>
      <c r="P934" s="64">
        <f>ABS(Table8[[#This Row],[Erorr 2]])</f>
        <v>7.6880000000000948E-2</v>
      </c>
      <c r="Q934" s="8">
        <f>Table8[[#This Row],[Abs Erorr 4]]/Table8[[#This Row],[Adj Close]]</f>
        <v>1.7001702824034355E-2</v>
      </c>
    </row>
    <row r="935" spans="6:17" x14ac:dyDescent="0.3">
      <c r="F935" s="108">
        <v>44819</v>
      </c>
      <c r="G935" s="109">
        <v>4.4577999999999998</v>
      </c>
      <c r="H935" s="64">
        <f t="shared" si="28"/>
        <v>4.5795599999999999</v>
      </c>
      <c r="I935" s="64">
        <f>(Table8[[#This Row],[Adj Close]]-Table8[[#This Row],[Forecast 3 Period]])</f>
        <v>-0.12176000000000009</v>
      </c>
      <c r="J935" s="64">
        <f>Table8[[#This Row],[Erorr ]]^2</f>
        <v>1.4825497600000022E-2</v>
      </c>
      <c r="K935" s="64">
        <f>ABS(Table8[[#This Row],[Erorr ]])</f>
        <v>0.12176000000000009</v>
      </c>
      <c r="L935" s="8">
        <f>Table8[[#This Row],[Abs Erorr ]]/Table8[[#This Row],[Adj Close]]</f>
        <v>2.7313921665395507E-2</v>
      </c>
      <c r="M935" s="68">
        <f t="shared" si="29"/>
        <v>4.5951200000000005</v>
      </c>
      <c r="N935" s="64">
        <f>(Table8[[#This Row],[Adj Close]]-Table8[[#This Row],[Forecast 6 Period ]])</f>
        <v>-0.13732000000000077</v>
      </c>
      <c r="O935" s="64">
        <f>Table8[[#This Row],[Erorr 2]]^2</f>
        <v>1.8856782400000213E-2</v>
      </c>
      <c r="P935" s="64">
        <f>ABS(Table8[[#This Row],[Erorr 2]])</f>
        <v>0.13732000000000077</v>
      </c>
      <c r="Q935" s="8">
        <f>Table8[[#This Row],[Abs Erorr 4]]/Table8[[#This Row],[Adj Close]]</f>
        <v>3.0804432679797385E-2</v>
      </c>
    </row>
    <row r="936" spans="6:17" x14ac:dyDescent="0.3">
      <c r="F936" s="108">
        <v>44820</v>
      </c>
      <c r="G936" s="109">
        <v>4.2381000000000002</v>
      </c>
      <c r="H936" s="64">
        <f t="shared" si="28"/>
        <v>4.5017499999999995</v>
      </c>
      <c r="I936" s="64">
        <f>(Table8[[#This Row],[Adj Close]]-Table8[[#This Row],[Forecast 3 Period]])</f>
        <v>-0.26364999999999927</v>
      </c>
      <c r="J936" s="64">
        <f>Table8[[#This Row],[Erorr ]]^2</f>
        <v>6.9511322499999612E-2</v>
      </c>
      <c r="K936" s="64">
        <f>ABS(Table8[[#This Row],[Erorr ]])</f>
        <v>0.26364999999999927</v>
      </c>
      <c r="L936" s="8">
        <f>Table8[[#This Row],[Abs Erorr ]]/Table8[[#This Row],[Adj Close]]</f>
        <v>6.22094806635047E-2</v>
      </c>
      <c r="M936" s="68">
        <f t="shared" si="29"/>
        <v>4.5649099999999994</v>
      </c>
      <c r="N936" s="64">
        <f>(Table8[[#This Row],[Adj Close]]-Table8[[#This Row],[Forecast 6 Period ]])</f>
        <v>-0.32680999999999916</v>
      </c>
      <c r="O936" s="64">
        <f>Table8[[#This Row],[Erorr 2]]^2</f>
        <v>0.10680477609999944</v>
      </c>
      <c r="P936" s="64">
        <f>ABS(Table8[[#This Row],[Erorr 2]])</f>
        <v>0.32680999999999916</v>
      </c>
      <c r="Q936" s="8">
        <f>Table8[[#This Row],[Abs Erorr 4]]/Table8[[#This Row],[Adj Close]]</f>
        <v>7.711238526698265E-2</v>
      </c>
    </row>
    <row r="937" spans="6:17" x14ac:dyDescent="0.3">
      <c r="F937" s="108">
        <v>44823</v>
      </c>
      <c r="G937" s="109">
        <v>4.2839</v>
      </c>
      <c r="H937" s="64">
        <f t="shared" si="28"/>
        <v>4.3891499999999999</v>
      </c>
      <c r="I937" s="64">
        <f>(Table8[[#This Row],[Adj Close]]-Table8[[#This Row],[Forecast 3 Period]])</f>
        <v>-0.10524999999999984</v>
      </c>
      <c r="J937" s="64">
        <f>Table8[[#This Row],[Erorr ]]^2</f>
        <v>1.1077562499999968E-2</v>
      </c>
      <c r="K937" s="64">
        <f>ABS(Table8[[#This Row],[Erorr ]])</f>
        <v>0.10524999999999984</v>
      </c>
      <c r="L937" s="8">
        <f>Table8[[#This Row],[Abs Erorr ]]/Table8[[#This Row],[Adj Close]]</f>
        <v>2.4568734097434545E-2</v>
      </c>
      <c r="M937" s="68">
        <f t="shared" si="29"/>
        <v>4.485269999999999</v>
      </c>
      <c r="N937" s="64">
        <f>(Table8[[#This Row],[Adj Close]]-Table8[[#This Row],[Forecast 6 Period ]])</f>
        <v>-0.20136999999999894</v>
      </c>
      <c r="O937" s="64">
        <f>Table8[[#This Row],[Erorr 2]]^2</f>
        <v>4.0549876899999573E-2</v>
      </c>
      <c r="P937" s="64">
        <f>ABS(Table8[[#This Row],[Erorr 2]])</f>
        <v>0.20136999999999894</v>
      </c>
      <c r="Q937" s="8">
        <f>Table8[[#This Row],[Abs Erorr 4]]/Table8[[#This Row],[Adj Close]]</f>
        <v>4.7006232638483379E-2</v>
      </c>
    </row>
    <row r="938" spans="6:17" x14ac:dyDescent="0.3">
      <c r="F938" s="108">
        <v>44824</v>
      </c>
      <c r="G938" s="109">
        <v>4.2015000000000002</v>
      </c>
      <c r="H938" s="64">
        <f t="shared" si="28"/>
        <v>4.32233</v>
      </c>
      <c r="I938" s="64">
        <f>(Table8[[#This Row],[Adj Close]]-Table8[[#This Row],[Forecast 3 Period]])</f>
        <v>-0.12082999999999977</v>
      </c>
      <c r="J938" s="64">
        <f>Table8[[#This Row],[Erorr ]]^2</f>
        <v>1.4599888899999944E-2</v>
      </c>
      <c r="K938" s="64">
        <f>ABS(Table8[[#This Row],[Erorr ]])</f>
        <v>0.12082999999999977</v>
      </c>
      <c r="L938" s="8">
        <f>Table8[[#This Row],[Abs Erorr ]]/Table8[[#This Row],[Adj Close]]</f>
        <v>2.8758776627394921E-2</v>
      </c>
      <c r="M938" s="68">
        <f t="shared" si="29"/>
        <v>4.42394</v>
      </c>
      <c r="N938" s="64">
        <f>(Table8[[#This Row],[Adj Close]]-Table8[[#This Row],[Forecast 6 Period ]])</f>
        <v>-0.22243999999999975</v>
      </c>
      <c r="O938" s="64">
        <f>Table8[[#This Row],[Erorr 2]]^2</f>
        <v>4.9479553599999886E-2</v>
      </c>
      <c r="P938" s="64">
        <f>ABS(Table8[[#This Row],[Erorr 2]])</f>
        <v>0.22243999999999975</v>
      </c>
      <c r="Q938" s="8">
        <f>Table8[[#This Row],[Abs Erorr 4]]/Table8[[#This Row],[Adj Close]]</f>
        <v>5.294299654885154E-2</v>
      </c>
    </row>
    <row r="939" spans="6:17" x14ac:dyDescent="0.3">
      <c r="F939" s="108">
        <v>44825</v>
      </c>
      <c r="G939" s="109">
        <v>4.1191000000000004</v>
      </c>
      <c r="H939" s="64">
        <f t="shared" si="28"/>
        <v>4.2371999999999996</v>
      </c>
      <c r="I939" s="64">
        <f>(Table8[[#This Row],[Adj Close]]-Table8[[#This Row],[Forecast 3 Period]])</f>
        <v>-0.11809999999999921</v>
      </c>
      <c r="J939" s="64">
        <f>Table8[[#This Row],[Erorr ]]^2</f>
        <v>1.3947609999999812E-2</v>
      </c>
      <c r="K939" s="64">
        <f>ABS(Table8[[#This Row],[Erorr ]])</f>
        <v>0.11809999999999921</v>
      </c>
      <c r="L939" s="8">
        <f>Table8[[#This Row],[Abs Erorr ]]/Table8[[#This Row],[Adj Close]]</f>
        <v>2.8671311694301958E-2</v>
      </c>
      <c r="M939" s="68">
        <f t="shared" si="29"/>
        <v>4.3424700000000005</v>
      </c>
      <c r="N939" s="64">
        <f>(Table8[[#This Row],[Adj Close]]-Table8[[#This Row],[Forecast 6 Period ]])</f>
        <v>-0.22337000000000007</v>
      </c>
      <c r="O939" s="64">
        <f>Table8[[#This Row],[Erorr 2]]^2</f>
        <v>4.9894156900000028E-2</v>
      </c>
      <c r="P939" s="64">
        <f>ABS(Table8[[#This Row],[Erorr 2]])</f>
        <v>0.22337000000000007</v>
      </c>
      <c r="Q939" s="8">
        <f>Table8[[#This Row],[Abs Erorr 4]]/Table8[[#This Row],[Adj Close]]</f>
        <v>5.4227865310383344E-2</v>
      </c>
    </row>
    <row r="940" spans="6:17" x14ac:dyDescent="0.3">
      <c r="F940" s="108">
        <v>44826</v>
      </c>
      <c r="G940" s="109">
        <v>4.0641999999999996</v>
      </c>
      <c r="H940" s="64">
        <f t="shared" si="28"/>
        <v>4.1932600000000004</v>
      </c>
      <c r="I940" s="64">
        <f>(Table8[[#This Row],[Adj Close]]-Table8[[#This Row],[Forecast 3 Period]])</f>
        <v>-0.12906000000000084</v>
      </c>
      <c r="J940" s="64">
        <f>Table8[[#This Row],[Erorr ]]^2</f>
        <v>1.6656483600000216E-2</v>
      </c>
      <c r="K940" s="64">
        <f>ABS(Table8[[#This Row],[Erorr ]])</f>
        <v>0.12906000000000084</v>
      </c>
      <c r="L940" s="8">
        <f>Table8[[#This Row],[Abs Erorr ]]/Table8[[#This Row],[Adj Close]]</f>
        <v>3.1755327001624145E-2</v>
      </c>
      <c r="M940" s="68">
        <f t="shared" si="29"/>
        <v>4.2664900000000001</v>
      </c>
      <c r="N940" s="64">
        <f>(Table8[[#This Row],[Adj Close]]-Table8[[#This Row],[Forecast 6 Period ]])</f>
        <v>-0.20229000000000052</v>
      </c>
      <c r="O940" s="64">
        <f>Table8[[#This Row],[Erorr 2]]^2</f>
        <v>4.0921244100000212E-2</v>
      </c>
      <c r="P940" s="64">
        <f>ABS(Table8[[#This Row],[Erorr 2]])</f>
        <v>0.20229000000000052</v>
      </c>
      <c r="Q940" s="8">
        <f>Table8[[#This Row],[Abs Erorr 4]]/Table8[[#This Row],[Adj Close]]</f>
        <v>4.9773633187343277E-2</v>
      </c>
    </row>
    <row r="941" spans="6:17" x14ac:dyDescent="0.3">
      <c r="F941" s="108">
        <v>44827</v>
      </c>
      <c r="G941" s="109">
        <v>3.8995000000000002</v>
      </c>
      <c r="H941" s="64">
        <f t="shared" si="28"/>
        <v>4.1218599999999999</v>
      </c>
      <c r="I941" s="64">
        <f>(Table8[[#This Row],[Adj Close]]-Table8[[#This Row],[Forecast 3 Period]])</f>
        <v>-0.22235999999999967</v>
      </c>
      <c r="J941" s="64">
        <f>Table8[[#This Row],[Erorr ]]^2</f>
        <v>4.9443969599999853E-2</v>
      </c>
      <c r="K941" s="64">
        <f>ABS(Table8[[#This Row],[Erorr ]])</f>
        <v>0.22235999999999967</v>
      </c>
      <c r="L941" s="8">
        <f>Table8[[#This Row],[Abs Erorr ]]/Table8[[#This Row],[Adj Close]]</f>
        <v>5.7022695217335467E-2</v>
      </c>
      <c r="M941" s="68">
        <f t="shared" si="29"/>
        <v>4.2033300000000002</v>
      </c>
      <c r="N941" s="64">
        <f>(Table8[[#This Row],[Adj Close]]-Table8[[#This Row],[Forecast 6 Period ]])</f>
        <v>-0.30383000000000004</v>
      </c>
      <c r="O941" s="64">
        <f>Table8[[#This Row],[Erorr 2]]^2</f>
        <v>9.2312668900000033E-2</v>
      </c>
      <c r="P941" s="64">
        <f>ABS(Table8[[#This Row],[Erorr 2]])</f>
        <v>0.30383000000000004</v>
      </c>
      <c r="Q941" s="8">
        <f>Table8[[#This Row],[Abs Erorr 4]]/Table8[[#This Row],[Adj Close]]</f>
        <v>7.7915117322733693E-2</v>
      </c>
    </row>
    <row r="942" spans="6:17" x14ac:dyDescent="0.3">
      <c r="F942" s="108">
        <v>44830</v>
      </c>
      <c r="G942" s="109">
        <v>3.8811</v>
      </c>
      <c r="H942" s="64">
        <f t="shared" si="28"/>
        <v>4.0147899999999996</v>
      </c>
      <c r="I942" s="64">
        <f>(Table8[[#This Row],[Adj Close]]-Table8[[#This Row],[Forecast 3 Period]])</f>
        <v>-0.13368999999999964</v>
      </c>
      <c r="J942" s="64">
        <f>Table8[[#This Row],[Erorr ]]^2</f>
        <v>1.7873016099999903E-2</v>
      </c>
      <c r="K942" s="64">
        <f>ABS(Table8[[#This Row],[Erorr ]])</f>
        <v>0.13368999999999964</v>
      </c>
      <c r="L942" s="8">
        <f>Table8[[#This Row],[Abs Erorr ]]/Table8[[#This Row],[Adj Close]]</f>
        <v>3.4446419829429711E-2</v>
      </c>
      <c r="M942" s="68">
        <f t="shared" si="29"/>
        <v>4.1090599999999995</v>
      </c>
      <c r="N942" s="64">
        <f>(Table8[[#This Row],[Adj Close]]-Table8[[#This Row],[Forecast 6 Period ]])</f>
        <v>-0.2279599999999995</v>
      </c>
      <c r="O942" s="64">
        <f>Table8[[#This Row],[Erorr 2]]^2</f>
        <v>5.1965761599999771E-2</v>
      </c>
      <c r="P942" s="64">
        <f>ABS(Table8[[#This Row],[Erorr 2]])</f>
        <v>0.2279599999999995</v>
      </c>
      <c r="Q942" s="8">
        <f>Table8[[#This Row],[Abs Erorr 4]]/Table8[[#This Row],[Adj Close]]</f>
        <v>5.8735925381979207E-2</v>
      </c>
    </row>
    <row r="943" spans="6:17" x14ac:dyDescent="0.3">
      <c r="F943" s="108">
        <v>44831</v>
      </c>
      <c r="G943" s="109">
        <v>3.8628</v>
      </c>
      <c r="H943" s="64">
        <f t="shared" si="28"/>
        <v>3.9415499999999999</v>
      </c>
      <c r="I943" s="64">
        <f>(Table8[[#This Row],[Adj Close]]-Table8[[#This Row],[Forecast 3 Period]])</f>
        <v>-7.8749999999999876E-2</v>
      </c>
      <c r="J943" s="64">
        <f>Table8[[#This Row],[Erorr ]]^2</f>
        <v>6.2015624999999805E-3</v>
      </c>
      <c r="K943" s="64">
        <f>ABS(Table8[[#This Row],[Erorr ]])</f>
        <v>7.8749999999999876E-2</v>
      </c>
      <c r="L943" s="8">
        <f>Table8[[#This Row],[Abs Erorr ]]/Table8[[#This Row],[Adj Close]]</f>
        <v>2.0386766076421217E-2</v>
      </c>
      <c r="M943" s="68">
        <f t="shared" si="29"/>
        <v>4.0413199999999998</v>
      </c>
      <c r="N943" s="64">
        <f>(Table8[[#This Row],[Adj Close]]-Table8[[#This Row],[Forecast 6 Period ]])</f>
        <v>-0.17851999999999979</v>
      </c>
      <c r="O943" s="64">
        <f>Table8[[#This Row],[Erorr 2]]^2</f>
        <v>3.1869390399999926E-2</v>
      </c>
      <c r="P943" s="64">
        <f>ABS(Table8[[#This Row],[Erorr 2]])</f>
        <v>0.17851999999999979</v>
      </c>
      <c r="Q943" s="8">
        <f>Table8[[#This Row],[Abs Erorr 4]]/Table8[[#This Row],[Adj Close]]</f>
        <v>4.6215180697939263E-2</v>
      </c>
    </row>
    <row r="944" spans="6:17" x14ac:dyDescent="0.3">
      <c r="F944" s="108">
        <v>44832</v>
      </c>
      <c r="G944" s="109">
        <v>3.9910000000000001</v>
      </c>
      <c r="H944" s="64">
        <f t="shared" si="28"/>
        <v>3.8792999999999997</v>
      </c>
      <c r="I944" s="64">
        <f>(Table8[[#This Row],[Adj Close]]-Table8[[#This Row],[Forecast 3 Period]])</f>
        <v>0.11170000000000035</v>
      </c>
      <c r="J944" s="64">
        <f>Table8[[#This Row],[Erorr ]]^2</f>
        <v>1.2476890000000079E-2</v>
      </c>
      <c r="K944" s="64">
        <f>ABS(Table8[[#This Row],[Erorr ]])</f>
        <v>0.11170000000000035</v>
      </c>
      <c r="L944" s="8">
        <f>Table8[[#This Row],[Abs Erorr ]]/Table8[[#This Row],[Adj Close]]</f>
        <v>2.7987972939113093E-2</v>
      </c>
      <c r="M944" s="68">
        <f t="shared" si="29"/>
        <v>3.9735800000000006</v>
      </c>
      <c r="N944" s="64">
        <f>(Table8[[#This Row],[Adj Close]]-Table8[[#This Row],[Forecast 6 Period ]])</f>
        <v>1.7419999999999547E-2</v>
      </c>
      <c r="O944" s="64">
        <f>Table8[[#This Row],[Erorr 2]]^2</f>
        <v>3.0345639999998422E-4</v>
      </c>
      <c r="P944" s="64">
        <f>ABS(Table8[[#This Row],[Erorr 2]])</f>
        <v>1.7419999999999547E-2</v>
      </c>
      <c r="Q944" s="8">
        <f>Table8[[#This Row],[Abs Erorr 4]]/Table8[[#This Row],[Adj Close]]</f>
        <v>4.3648208469054236E-3</v>
      </c>
    </row>
    <row r="945" spans="6:17" x14ac:dyDescent="0.3">
      <c r="F945" s="108">
        <v>44833</v>
      </c>
      <c r="G945" s="109">
        <v>3.9178000000000002</v>
      </c>
      <c r="H945" s="64">
        <f t="shared" si="28"/>
        <v>3.9195699999999993</v>
      </c>
      <c r="I945" s="64">
        <f>(Table8[[#This Row],[Adj Close]]-Table8[[#This Row],[Forecast 3 Period]])</f>
        <v>-1.7699999999991611E-3</v>
      </c>
      <c r="J945" s="64">
        <f>Table8[[#This Row],[Erorr ]]^2</f>
        <v>3.1328999999970304E-6</v>
      </c>
      <c r="K945" s="64">
        <f>ABS(Table8[[#This Row],[Erorr ]])</f>
        <v>1.7699999999991611E-3</v>
      </c>
      <c r="L945" s="8">
        <f>Table8[[#This Row],[Abs Erorr ]]/Table8[[#This Row],[Adj Close]]</f>
        <v>4.517841645819493E-4</v>
      </c>
      <c r="M945" s="68">
        <f t="shared" si="29"/>
        <v>3.9452099999999999</v>
      </c>
      <c r="N945" s="64">
        <f>(Table8[[#This Row],[Adj Close]]-Table8[[#This Row],[Forecast 6 Period ]])</f>
        <v>-2.7409999999999712E-2</v>
      </c>
      <c r="O945" s="64">
        <f>Table8[[#This Row],[Erorr 2]]^2</f>
        <v>7.5130809999998422E-4</v>
      </c>
      <c r="P945" s="64">
        <f>ABS(Table8[[#This Row],[Erorr 2]])</f>
        <v>2.7409999999999712E-2</v>
      </c>
      <c r="Q945" s="8">
        <f>Table8[[#This Row],[Abs Erorr 4]]/Table8[[#This Row],[Adj Close]]</f>
        <v>6.9962734187553506E-3</v>
      </c>
    </row>
    <row r="946" spans="6:17" x14ac:dyDescent="0.3">
      <c r="F946" s="108">
        <v>44834</v>
      </c>
      <c r="G946" s="109">
        <v>3.9085999999999999</v>
      </c>
      <c r="H946" s="64">
        <f t="shared" si="28"/>
        <v>3.92326</v>
      </c>
      <c r="I946" s="64">
        <f>(Table8[[#This Row],[Adj Close]]-Table8[[#This Row],[Forecast 3 Period]])</f>
        <v>-1.4660000000000117E-2</v>
      </c>
      <c r="J946" s="64">
        <f>Table8[[#This Row],[Erorr ]]^2</f>
        <v>2.1491560000000344E-4</v>
      </c>
      <c r="K946" s="64">
        <f>ABS(Table8[[#This Row],[Erorr ]])</f>
        <v>1.4660000000000117E-2</v>
      </c>
      <c r="L946" s="8">
        <f>Table8[[#This Row],[Abs Erorr ]]/Table8[[#This Row],[Adj Close]]</f>
        <v>3.7507035767282704E-3</v>
      </c>
      <c r="M946" s="68">
        <f t="shared" si="29"/>
        <v>3.9269099999999995</v>
      </c>
      <c r="N946" s="64">
        <f>(Table8[[#This Row],[Adj Close]]-Table8[[#This Row],[Forecast 6 Period ]])</f>
        <v>-1.8309999999999604E-2</v>
      </c>
      <c r="O946" s="64">
        <f>Table8[[#This Row],[Erorr 2]]^2</f>
        <v>3.3525609999998554E-4</v>
      </c>
      <c r="P946" s="64">
        <f>ABS(Table8[[#This Row],[Erorr 2]])</f>
        <v>1.8309999999999604E-2</v>
      </c>
      <c r="Q946" s="8">
        <f>Table8[[#This Row],[Abs Erorr 4]]/Table8[[#This Row],[Adj Close]]</f>
        <v>4.684541779665252E-3</v>
      </c>
    </row>
    <row r="947" spans="6:17" x14ac:dyDescent="0.3">
      <c r="F947" s="108">
        <v>44837</v>
      </c>
      <c r="G947" s="109">
        <v>4.0185000000000004</v>
      </c>
      <c r="H947" s="64">
        <f t="shared" si="28"/>
        <v>3.9360800000000005</v>
      </c>
      <c r="I947" s="64">
        <f>(Table8[[#This Row],[Adj Close]]-Table8[[#This Row],[Forecast 3 Period]])</f>
        <v>8.2419999999999938E-2</v>
      </c>
      <c r="J947" s="64">
        <f>Table8[[#This Row],[Erorr ]]^2</f>
        <v>6.7930563999999902E-3</v>
      </c>
      <c r="K947" s="64">
        <f>ABS(Table8[[#This Row],[Erorr ]])</f>
        <v>8.2419999999999938E-2</v>
      </c>
      <c r="L947" s="8">
        <f>Table8[[#This Row],[Abs Erorr ]]/Table8[[#This Row],[Adj Close]]</f>
        <v>2.0510140599726247E-2</v>
      </c>
      <c r="M947" s="68">
        <f t="shared" si="29"/>
        <v>3.9141000000000004</v>
      </c>
      <c r="N947" s="64">
        <f>(Table8[[#This Row],[Adj Close]]-Table8[[#This Row],[Forecast 6 Period ]])</f>
        <v>0.10440000000000005</v>
      </c>
      <c r="O947" s="64">
        <f>Table8[[#This Row],[Erorr 2]]^2</f>
        <v>1.0899360000000011E-2</v>
      </c>
      <c r="P947" s="64">
        <f>ABS(Table8[[#This Row],[Erorr 2]])</f>
        <v>0.10440000000000005</v>
      </c>
      <c r="Q947" s="8">
        <f>Table8[[#This Row],[Abs Erorr 4]]/Table8[[#This Row],[Adj Close]]</f>
        <v>2.5979843225083996E-2</v>
      </c>
    </row>
    <row r="948" spans="6:17" x14ac:dyDescent="0.3">
      <c r="F948" s="108">
        <v>44838</v>
      </c>
      <c r="G948" s="109">
        <v>4.2198000000000002</v>
      </c>
      <c r="H948" s="64">
        <f t="shared" si="28"/>
        <v>3.9553200000000004</v>
      </c>
      <c r="I948" s="64">
        <f>(Table8[[#This Row],[Adj Close]]-Table8[[#This Row],[Forecast 3 Period]])</f>
        <v>0.26447999999999983</v>
      </c>
      <c r="J948" s="64">
        <f>Table8[[#This Row],[Erorr ]]^2</f>
        <v>6.9949670399999914E-2</v>
      </c>
      <c r="K948" s="64">
        <f>ABS(Table8[[#This Row],[Erorr ]])</f>
        <v>0.26447999999999983</v>
      </c>
      <c r="L948" s="8">
        <f>Table8[[#This Row],[Abs Erorr ]]/Table8[[#This Row],[Adj Close]]</f>
        <v>6.2675956206455233E-2</v>
      </c>
      <c r="M948" s="68">
        <f t="shared" si="29"/>
        <v>3.9415700000000005</v>
      </c>
      <c r="N948" s="64">
        <f>(Table8[[#This Row],[Adj Close]]-Table8[[#This Row],[Forecast 6 Period ]])</f>
        <v>0.27822999999999976</v>
      </c>
      <c r="O948" s="64">
        <f>Table8[[#This Row],[Erorr 2]]^2</f>
        <v>7.7411932899999869E-2</v>
      </c>
      <c r="P948" s="64">
        <f>ABS(Table8[[#This Row],[Erorr 2]])</f>
        <v>0.27822999999999976</v>
      </c>
      <c r="Q948" s="8">
        <f>Table8[[#This Row],[Abs Erorr 4]]/Table8[[#This Row],[Adj Close]]</f>
        <v>6.5934404474145628E-2</v>
      </c>
    </row>
    <row r="949" spans="6:17" x14ac:dyDescent="0.3">
      <c r="F949" s="108">
        <v>44839</v>
      </c>
      <c r="G949" s="109">
        <v>4.1741000000000001</v>
      </c>
      <c r="H949" s="64">
        <f t="shared" si="28"/>
        <v>4.0660500000000006</v>
      </c>
      <c r="I949" s="64">
        <f>(Table8[[#This Row],[Adj Close]]-Table8[[#This Row],[Forecast 3 Period]])</f>
        <v>0.10804999999999954</v>
      </c>
      <c r="J949" s="64">
        <f>Table8[[#This Row],[Erorr ]]^2</f>
        <v>1.1674802499999899E-2</v>
      </c>
      <c r="K949" s="64">
        <f>ABS(Table8[[#This Row],[Erorr ]])</f>
        <v>0.10804999999999954</v>
      </c>
      <c r="L949" s="8">
        <f>Table8[[#This Row],[Abs Erorr ]]/Table8[[#This Row],[Adj Close]]</f>
        <v>2.5885819697659265E-2</v>
      </c>
      <c r="M949" s="68">
        <f t="shared" si="29"/>
        <v>3.9983200000000005</v>
      </c>
      <c r="N949" s="64">
        <f>(Table8[[#This Row],[Adj Close]]-Table8[[#This Row],[Forecast 6 Period ]])</f>
        <v>0.1757799999999996</v>
      </c>
      <c r="O949" s="64">
        <f>Table8[[#This Row],[Erorr 2]]^2</f>
        <v>3.0898608399999861E-2</v>
      </c>
      <c r="P949" s="64">
        <f>ABS(Table8[[#This Row],[Erorr 2]])</f>
        <v>0.1757799999999996</v>
      </c>
      <c r="Q949" s="8">
        <f>Table8[[#This Row],[Abs Erorr 4]]/Table8[[#This Row],[Adj Close]]</f>
        <v>4.2112072063438727E-2</v>
      </c>
    </row>
    <row r="950" spans="6:17" x14ac:dyDescent="0.3">
      <c r="F950" s="108">
        <v>44840</v>
      </c>
      <c r="G950" s="109">
        <v>4.1283000000000003</v>
      </c>
      <c r="H950" s="64">
        <f t="shared" si="28"/>
        <v>4.1411300000000004</v>
      </c>
      <c r="I950" s="64">
        <f>(Table8[[#This Row],[Adj Close]]-Table8[[#This Row],[Forecast 3 Period]])</f>
        <v>-1.2830000000000119E-2</v>
      </c>
      <c r="J950" s="64">
        <f>Table8[[#This Row],[Erorr ]]^2</f>
        <v>1.6460890000000305E-4</v>
      </c>
      <c r="K950" s="64">
        <f>ABS(Table8[[#This Row],[Erorr ]])</f>
        <v>1.2830000000000119E-2</v>
      </c>
      <c r="L950" s="8">
        <f>Table8[[#This Row],[Abs Erorr ]]/Table8[[#This Row],[Adj Close]]</f>
        <v>3.1078167768815537E-3</v>
      </c>
      <c r="M950" s="68">
        <f t="shared" si="29"/>
        <v>4.0550800000000002</v>
      </c>
      <c r="N950" s="64">
        <f>(Table8[[#This Row],[Adj Close]]-Table8[[#This Row],[Forecast 6 Period ]])</f>
        <v>7.3220000000000063E-2</v>
      </c>
      <c r="O950" s="64">
        <f>Table8[[#This Row],[Erorr 2]]^2</f>
        <v>5.3611684000000092E-3</v>
      </c>
      <c r="P950" s="64">
        <f>ABS(Table8[[#This Row],[Erorr 2]])</f>
        <v>7.3220000000000063E-2</v>
      </c>
      <c r="Q950" s="8">
        <f>Table8[[#This Row],[Abs Erorr 4]]/Table8[[#This Row],[Adj Close]]</f>
        <v>1.773611413899185E-2</v>
      </c>
    </row>
    <row r="951" spans="6:17" x14ac:dyDescent="0.3">
      <c r="F951" s="108">
        <v>44841</v>
      </c>
      <c r="G951" s="109">
        <v>4.0458999999999996</v>
      </c>
      <c r="H951" s="64">
        <f t="shared" si="28"/>
        <v>4.1694899999999997</v>
      </c>
      <c r="I951" s="64">
        <f>(Table8[[#This Row],[Adj Close]]-Table8[[#This Row],[Forecast 3 Period]])</f>
        <v>-0.12359000000000009</v>
      </c>
      <c r="J951" s="64">
        <f>Table8[[#This Row],[Erorr ]]^2</f>
        <v>1.5274488100000021E-2</v>
      </c>
      <c r="K951" s="64">
        <f>ABS(Table8[[#This Row],[Erorr ]])</f>
        <v>0.12359000000000009</v>
      </c>
      <c r="L951" s="8">
        <f>Table8[[#This Row],[Abs Erorr ]]/Table8[[#This Row],[Adj Close]]</f>
        <v>3.0546973479324772E-2</v>
      </c>
      <c r="M951" s="68">
        <f t="shared" si="29"/>
        <v>4.0907800000000005</v>
      </c>
      <c r="N951" s="64">
        <f>(Table8[[#This Row],[Adj Close]]-Table8[[#This Row],[Forecast 6 Period ]])</f>
        <v>-4.4880000000000919E-2</v>
      </c>
      <c r="O951" s="64">
        <f>Table8[[#This Row],[Erorr 2]]^2</f>
        <v>2.0142144000000824E-3</v>
      </c>
      <c r="P951" s="64">
        <f>ABS(Table8[[#This Row],[Erorr 2]])</f>
        <v>4.4880000000000919E-2</v>
      </c>
      <c r="Q951" s="8">
        <f>Table8[[#This Row],[Abs Erorr 4]]/Table8[[#This Row],[Adj Close]]</f>
        <v>1.1092711139672489E-2</v>
      </c>
    </row>
    <row r="952" spans="6:17" x14ac:dyDescent="0.3">
      <c r="F952" s="108">
        <v>44844</v>
      </c>
      <c r="G952" s="109">
        <v>3.9817999999999998</v>
      </c>
      <c r="H952" s="64">
        <f t="shared" si="28"/>
        <v>4.1090800000000005</v>
      </c>
      <c r="I952" s="64">
        <f>(Table8[[#This Row],[Adj Close]]-Table8[[#This Row],[Forecast 3 Period]])</f>
        <v>-0.12728000000000073</v>
      </c>
      <c r="J952" s="64">
        <f>Table8[[#This Row],[Erorr ]]^2</f>
        <v>1.6200198400000185E-2</v>
      </c>
      <c r="K952" s="64">
        <f>ABS(Table8[[#This Row],[Erorr ]])</f>
        <v>0.12728000000000073</v>
      </c>
      <c r="L952" s="8">
        <f>Table8[[#This Row],[Abs Erorr ]]/Table8[[#This Row],[Adj Close]]</f>
        <v>3.1965442764579015E-2</v>
      </c>
      <c r="M952" s="68">
        <f t="shared" si="29"/>
        <v>4.1063299999999998</v>
      </c>
      <c r="N952" s="64">
        <f>(Table8[[#This Row],[Adj Close]]-Table8[[#This Row],[Forecast 6 Period ]])</f>
        <v>-0.12453000000000003</v>
      </c>
      <c r="O952" s="64">
        <f>Table8[[#This Row],[Erorr 2]]^2</f>
        <v>1.5507720900000008E-2</v>
      </c>
      <c r="P952" s="64">
        <f>ABS(Table8[[#This Row],[Erorr 2]])</f>
        <v>0.12453000000000003</v>
      </c>
      <c r="Q952" s="8">
        <f>Table8[[#This Row],[Abs Erorr 4]]/Table8[[#This Row],[Adj Close]]</f>
        <v>3.1274800341554082E-2</v>
      </c>
    </row>
    <row r="953" spans="6:17" x14ac:dyDescent="0.3">
      <c r="F953" s="108">
        <v>44845</v>
      </c>
      <c r="G953" s="109">
        <v>3.9451999999999998</v>
      </c>
      <c r="H953" s="64">
        <f t="shared" si="28"/>
        <v>4.0449799999999998</v>
      </c>
      <c r="I953" s="64">
        <f>(Table8[[#This Row],[Adj Close]]-Table8[[#This Row],[Forecast 3 Period]])</f>
        <v>-9.977999999999998E-2</v>
      </c>
      <c r="J953" s="64">
        <f>Table8[[#This Row],[Erorr ]]^2</f>
        <v>9.9560483999999953E-3</v>
      </c>
      <c r="K953" s="64">
        <f>ABS(Table8[[#This Row],[Erorr ]])</f>
        <v>9.977999999999998E-2</v>
      </c>
      <c r="L953" s="8">
        <f>Table8[[#This Row],[Abs Erorr ]]/Table8[[#This Row],[Adj Close]]</f>
        <v>2.5291493460407578E-2</v>
      </c>
      <c r="M953" s="68">
        <f t="shared" si="29"/>
        <v>4.0898500000000002</v>
      </c>
      <c r="N953" s="64">
        <f>(Table8[[#This Row],[Adj Close]]-Table8[[#This Row],[Forecast 6 Period ]])</f>
        <v>-0.14465000000000039</v>
      </c>
      <c r="O953" s="64">
        <f>Table8[[#This Row],[Erorr 2]]^2</f>
        <v>2.0923622500000114E-2</v>
      </c>
      <c r="P953" s="64">
        <f>ABS(Table8[[#This Row],[Erorr 2]])</f>
        <v>0.14465000000000039</v>
      </c>
      <c r="Q953" s="8">
        <f>Table8[[#This Row],[Abs Erorr 4]]/Table8[[#This Row],[Adj Close]]</f>
        <v>3.6664807867788807E-2</v>
      </c>
    </row>
    <row r="954" spans="6:17" x14ac:dyDescent="0.3">
      <c r="F954" s="108">
        <v>44846</v>
      </c>
      <c r="G954" s="109">
        <v>3.9817999999999998</v>
      </c>
      <c r="H954" s="64">
        <f t="shared" si="28"/>
        <v>3.9863899999999997</v>
      </c>
      <c r="I954" s="64">
        <f>(Table8[[#This Row],[Adj Close]]-Table8[[#This Row],[Forecast 3 Period]])</f>
        <v>-4.589999999999872E-3</v>
      </c>
      <c r="J954" s="64">
        <f>Table8[[#This Row],[Erorr ]]^2</f>
        <v>2.1068099999998823E-5</v>
      </c>
      <c r="K954" s="64">
        <f>ABS(Table8[[#This Row],[Erorr ]])</f>
        <v>4.589999999999872E-3</v>
      </c>
      <c r="L954" s="8">
        <f>Table8[[#This Row],[Abs Erorr ]]/Table8[[#This Row],[Adj Close]]</f>
        <v>1.1527449897031172E-3</v>
      </c>
      <c r="M954" s="68">
        <f t="shared" si="29"/>
        <v>4.0596300000000003</v>
      </c>
      <c r="N954" s="64">
        <f>(Table8[[#This Row],[Adj Close]]-Table8[[#This Row],[Forecast 6 Period ]])</f>
        <v>-7.783000000000051E-2</v>
      </c>
      <c r="O954" s="64">
        <f>Table8[[#This Row],[Erorr 2]]^2</f>
        <v>6.0575089000000793E-3</v>
      </c>
      <c r="P954" s="64">
        <f>ABS(Table8[[#This Row],[Erorr 2]])</f>
        <v>7.783000000000051E-2</v>
      </c>
      <c r="Q954" s="8">
        <f>Table8[[#This Row],[Abs Erorr 4]]/Table8[[#This Row],[Adj Close]]</f>
        <v>1.9546436285097321E-2</v>
      </c>
    </row>
    <row r="955" spans="6:17" x14ac:dyDescent="0.3">
      <c r="F955" s="108">
        <v>44847</v>
      </c>
      <c r="G955" s="109">
        <v>4.1375000000000002</v>
      </c>
      <c r="H955" s="64">
        <f t="shared" si="28"/>
        <v>3.9708199999999998</v>
      </c>
      <c r="I955" s="64">
        <f>(Table8[[#This Row],[Adj Close]]-Table8[[#This Row],[Forecast 3 Period]])</f>
        <v>0.16668000000000038</v>
      </c>
      <c r="J955" s="64">
        <f>Table8[[#This Row],[Erorr ]]^2</f>
        <v>2.7782222400000129E-2</v>
      </c>
      <c r="K955" s="64">
        <f>ABS(Table8[[#This Row],[Erorr ]])</f>
        <v>0.16668000000000038</v>
      </c>
      <c r="L955" s="8">
        <f>Table8[[#This Row],[Abs Erorr ]]/Table8[[#This Row],[Adj Close]]</f>
        <v>4.0285196374622446E-2</v>
      </c>
      <c r="M955" s="68">
        <f t="shared" si="29"/>
        <v>4.0211800000000002</v>
      </c>
      <c r="N955" s="64">
        <f>(Table8[[#This Row],[Adj Close]]-Table8[[#This Row],[Forecast 6 Period ]])</f>
        <v>0.11631999999999998</v>
      </c>
      <c r="O955" s="64">
        <f>Table8[[#This Row],[Erorr 2]]^2</f>
        <v>1.3530342399999996E-2</v>
      </c>
      <c r="P955" s="64">
        <f>ABS(Table8[[#This Row],[Erorr 2]])</f>
        <v>0.11631999999999998</v>
      </c>
      <c r="Q955" s="8">
        <f>Table8[[#This Row],[Abs Erorr 4]]/Table8[[#This Row],[Adj Close]]</f>
        <v>2.8113595166163137E-2</v>
      </c>
    </row>
    <row r="956" spans="6:17" x14ac:dyDescent="0.3">
      <c r="F956" s="108">
        <v>44848</v>
      </c>
      <c r="G956" s="109">
        <v>4.0734000000000004</v>
      </c>
      <c r="H956" s="64">
        <f t="shared" si="28"/>
        <v>4.0331000000000001</v>
      </c>
      <c r="I956" s="64">
        <f>(Table8[[#This Row],[Adj Close]]-Table8[[#This Row],[Forecast 3 Period]])</f>
        <v>4.0300000000000225E-2</v>
      </c>
      <c r="J956" s="64">
        <f>Table8[[#This Row],[Erorr ]]^2</f>
        <v>1.6240900000000181E-3</v>
      </c>
      <c r="K956" s="64">
        <f>ABS(Table8[[#This Row],[Erorr ]])</f>
        <v>4.0300000000000225E-2</v>
      </c>
      <c r="L956" s="8">
        <f>Table8[[#This Row],[Abs Erorr ]]/Table8[[#This Row],[Adj Close]]</f>
        <v>9.893455098934606E-3</v>
      </c>
      <c r="M956" s="68">
        <f t="shared" si="29"/>
        <v>4.0266800000000007</v>
      </c>
      <c r="N956" s="64">
        <f>(Table8[[#This Row],[Adj Close]]-Table8[[#This Row],[Forecast 6 Period ]])</f>
        <v>4.6719999999999651E-2</v>
      </c>
      <c r="O956" s="64">
        <f>Table8[[#This Row],[Erorr 2]]^2</f>
        <v>2.1827583999999675E-3</v>
      </c>
      <c r="P956" s="64">
        <f>ABS(Table8[[#This Row],[Erorr 2]])</f>
        <v>4.6719999999999651E-2</v>
      </c>
      <c r="Q956" s="8">
        <f>Table8[[#This Row],[Abs Erorr 4]]/Table8[[#This Row],[Adj Close]]</f>
        <v>1.1469534050179125E-2</v>
      </c>
    </row>
    <row r="957" spans="6:17" x14ac:dyDescent="0.3">
      <c r="F957" s="108">
        <v>44851</v>
      </c>
      <c r="G957" s="109">
        <v>4.1924000000000001</v>
      </c>
      <c r="H957" s="64">
        <f t="shared" si="28"/>
        <v>4.06515</v>
      </c>
      <c r="I957" s="64">
        <f>(Table8[[#This Row],[Adj Close]]-Table8[[#This Row],[Forecast 3 Period]])</f>
        <v>0.12725000000000009</v>
      </c>
      <c r="J957" s="64">
        <f>Table8[[#This Row],[Erorr ]]^2</f>
        <v>1.6192562500000021E-2</v>
      </c>
      <c r="K957" s="64">
        <f>ABS(Table8[[#This Row],[Erorr ]])</f>
        <v>0.12725000000000009</v>
      </c>
      <c r="L957" s="8">
        <f>Table8[[#This Row],[Abs Erorr ]]/Table8[[#This Row],[Adj Close]]</f>
        <v>3.0352542696307622E-2</v>
      </c>
      <c r="M957" s="68">
        <f t="shared" si="29"/>
        <v>4.0303500000000003</v>
      </c>
      <c r="N957" s="64">
        <f>(Table8[[#This Row],[Adj Close]]-Table8[[#This Row],[Forecast 6 Period ]])</f>
        <v>0.16204999999999981</v>
      </c>
      <c r="O957" s="64">
        <f>Table8[[#This Row],[Erorr 2]]^2</f>
        <v>2.6260202499999937E-2</v>
      </c>
      <c r="P957" s="64">
        <f>ABS(Table8[[#This Row],[Erorr 2]])</f>
        <v>0.16204999999999981</v>
      </c>
      <c r="Q957" s="8">
        <f>Table8[[#This Row],[Abs Erorr 4]]/Table8[[#This Row],[Adj Close]]</f>
        <v>3.8653277359030576E-2</v>
      </c>
    </row>
    <row r="958" spans="6:17" x14ac:dyDescent="0.3">
      <c r="F958" s="108">
        <v>44852</v>
      </c>
      <c r="G958" s="109">
        <v>4.2564000000000002</v>
      </c>
      <c r="H958" s="64">
        <f t="shared" si="28"/>
        <v>4.1402300000000007</v>
      </c>
      <c r="I958" s="64">
        <f>(Table8[[#This Row],[Adj Close]]-Table8[[#This Row],[Forecast 3 Period]])</f>
        <v>0.11616999999999944</v>
      </c>
      <c r="J958" s="64">
        <f>Table8[[#This Row],[Erorr ]]^2</f>
        <v>1.349546889999987E-2</v>
      </c>
      <c r="K958" s="64">
        <f>ABS(Table8[[#This Row],[Erorr ]])</f>
        <v>0.11616999999999944</v>
      </c>
      <c r="L958" s="8">
        <f>Table8[[#This Row],[Abs Erorr ]]/Table8[[#This Row],[Adj Close]]</f>
        <v>2.729301757353619E-2</v>
      </c>
      <c r="M958" s="68">
        <f t="shared" si="29"/>
        <v>4.0697200000000002</v>
      </c>
      <c r="N958" s="64">
        <f>(Table8[[#This Row],[Adj Close]]-Table8[[#This Row],[Forecast 6 Period ]])</f>
        <v>0.18667999999999996</v>
      </c>
      <c r="O958" s="64">
        <f>Table8[[#This Row],[Erorr 2]]^2</f>
        <v>3.4849422399999982E-2</v>
      </c>
      <c r="P958" s="64">
        <f>ABS(Table8[[#This Row],[Erorr 2]])</f>
        <v>0.18667999999999996</v>
      </c>
      <c r="Q958" s="8">
        <f>Table8[[#This Row],[Abs Erorr 4]]/Table8[[#This Row],[Adj Close]]</f>
        <v>4.3858659900385288E-2</v>
      </c>
    </row>
    <row r="959" spans="6:17" x14ac:dyDescent="0.3">
      <c r="F959" s="108">
        <v>44853</v>
      </c>
      <c r="G959" s="109">
        <v>4.1741000000000001</v>
      </c>
      <c r="H959" s="64">
        <f t="shared" si="28"/>
        <v>4.1822999999999997</v>
      </c>
      <c r="I959" s="64">
        <f>(Table8[[#This Row],[Adj Close]]-Table8[[#This Row],[Forecast 3 Period]])</f>
        <v>-8.199999999999541E-3</v>
      </c>
      <c r="J959" s="64">
        <f>Table8[[#This Row],[Erorr ]]^2</f>
        <v>6.7239999999992478E-5</v>
      </c>
      <c r="K959" s="64">
        <f>ABS(Table8[[#This Row],[Erorr ]])</f>
        <v>8.199999999999541E-3</v>
      </c>
      <c r="L959" s="8">
        <f>Table8[[#This Row],[Abs Erorr ]]/Table8[[#This Row],[Adj Close]]</f>
        <v>1.9644953403127716E-3</v>
      </c>
      <c r="M959" s="68">
        <f t="shared" si="29"/>
        <v>4.1246400000000003</v>
      </c>
      <c r="N959" s="64">
        <f>(Table8[[#This Row],[Adj Close]]-Table8[[#This Row],[Forecast 6 Period ]])</f>
        <v>4.9459999999999837E-2</v>
      </c>
      <c r="O959" s="64">
        <f>Table8[[#This Row],[Erorr 2]]^2</f>
        <v>2.4462915999999839E-3</v>
      </c>
      <c r="P959" s="64">
        <f>ABS(Table8[[#This Row],[Erorr 2]])</f>
        <v>4.9459999999999837E-2</v>
      </c>
      <c r="Q959" s="8">
        <f>Table8[[#This Row],[Abs Erorr 4]]/Table8[[#This Row],[Adj Close]]</f>
        <v>1.1849260918521318E-2</v>
      </c>
    </row>
    <row r="960" spans="6:17" x14ac:dyDescent="0.3">
      <c r="F960" s="108">
        <v>44854</v>
      </c>
      <c r="G960" s="109">
        <v>3.8079000000000001</v>
      </c>
      <c r="H960" s="64">
        <f t="shared" si="28"/>
        <v>4.2042800000000007</v>
      </c>
      <c r="I960" s="64">
        <f>(Table8[[#This Row],[Adj Close]]-Table8[[#This Row],[Forecast 3 Period]])</f>
        <v>-0.39638000000000062</v>
      </c>
      <c r="J960" s="64">
        <f>Table8[[#This Row],[Erorr ]]^2</f>
        <v>0.15711710440000048</v>
      </c>
      <c r="K960" s="64">
        <f>ABS(Table8[[#This Row],[Erorr ]])</f>
        <v>0.39638000000000062</v>
      </c>
      <c r="L960" s="8">
        <f>Table8[[#This Row],[Abs Erorr ]]/Table8[[#This Row],[Adj Close]]</f>
        <v>0.10409412011870076</v>
      </c>
      <c r="M960" s="68">
        <f t="shared" si="29"/>
        <v>4.1511900000000006</v>
      </c>
      <c r="N960" s="64">
        <f>(Table8[[#This Row],[Adj Close]]-Table8[[#This Row],[Forecast 6 Period ]])</f>
        <v>-0.34329000000000054</v>
      </c>
      <c r="O960" s="64">
        <f>Table8[[#This Row],[Erorr 2]]^2</f>
        <v>0.11784802410000036</v>
      </c>
      <c r="P960" s="64">
        <f>ABS(Table8[[#This Row],[Erorr 2]])</f>
        <v>0.34329000000000054</v>
      </c>
      <c r="Q960" s="8">
        <f>Table8[[#This Row],[Abs Erorr 4]]/Table8[[#This Row],[Adj Close]]</f>
        <v>9.0152052312298253E-2</v>
      </c>
    </row>
    <row r="961" spans="6:17" x14ac:dyDescent="0.3">
      <c r="F961" s="108">
        <v>44855</v>
      </c>
      <c r="G961" s="109">
        <v>3.8902999999999999</v>
      </c>
      <c r="H961" s="64">
        <f t="shared" si="28"/>
        <v>4.0523100000000003</v>
      </c>
      <c r="I961" s="64">
        <f>(Table8[[#This Row],[Adj Close]]-Table8[[#This Row],[Forecast 3 Period]])</f>
        <v>-0.16201000000000043</v>
      </c>
      <c r="J961" s="64">
        <f>Table8[[#This Row],[Erorr ]]^2</f>
        <v>2.6247240100000138E-2</v>
      </c>
      <c r="K961" s="64">
        <f>ABS(Table8[[#This Row],[Erorr ]])</f>
        <v>0.16201000000000043</v>
      </c>
      <c r="L961" s="8">
        <f>Table8[[#This Row],[Abs Erorr ]]/Table8[[#This Row],[Adj Close]]</f>
        <v>4.1644603243965871E-2</v>
      </c>
      <c r="M961" s="68">
        <f t="shared" si="29"/>
        <v>4.1072500000000005</v>
      </c>
      <c r="N961" s="64">
        <f>(Table8[[#This Row],[Adj Close]]-Table8[[#This Row],[Forecast 6 Period ]])</f>
        <v>-0.21695000000000064</v>
      </c>
      <c r="O961" s="64">
        <f>Table8[[#This Row],[Erorr 2]]^2</f>
        <v>4.7067302500000276E-2</v>
      </c>
      <c r="P961" s="64">
        <f>ABS(Table8[[#This Row],[Erorr 2]])</f>
        <v>0.21695000000000064</v>
      </c>
      <c r="Q961" s="8">
        <f>Table8[[#This Row],[Abs Erorr 4]]/Table8[[#This Row],[Adj Close]]</f>
        <v>5.5766907436444656E-2</v>
      </c>
    </row>
    <row r="962" spans="6:17" x14ac:dyDescent="0.3">
      <c r="F962" s="108">
        <v>44858</v>
      </c>
      <c r="G962" s="109">
        <v>3.9455</v>
      </c>
      <c r="H962" s="64">
        <f t="shared" si="28"/>
        <v>3.9507199999999996</v>
      </c>
      <c r="I962" s="64">
        <f>(Table8[[#This Row],[Adj Close]]-Table8[[#This Row],[Forecast 3 Period]])</f>
        <v>-5.2199999999995583E-3</v>
      </c>
      <c r="J962" s="64">
        <f>Table8[[#This Row],[Erorr ]]^2</f>
        <v>2.724839999999539E-5</v>
      </c>
      <c r="K962" s="64">
        <f>ABS(Table8[[#This Row],[Erorr ]])</f>
        <v>5.2199999999995583E-3</v>
      </c>
      <c r="L962" s="8">
        <f>Table8[[#This Row],[Abs Erorr ]]/Table8[[#This Row],[Adj Close]]</f>
        <v>1.3230262324165653E-3</v>
      </c>
      <c r="M962" s="68">
        <f t="shared" si="29"/>
        <v>4.0523199999999999</v>
      </c>
      <c r="N962" s="64">
        <f>(Table8[[#This Row],[Adj Close]]-Table8[[#This Row],[Forecast 6 Period ]])</f>
        <v>-0.10681999999999992</v>
      </c>
      <c r="O962" s="64">
        <f>Table8[[#This Row],[Erorr 2]]^2</f>
        <v>1.1410512399999982E-2</v>
      </c>
      <c r="P962" s="64">
        <f>ABS(Table8[[#This Row],[Erorr 2]])</f>
        <v>0.10681999999999992</v>
      </c>
      <c r="Q962" s="8">
        <f>Table8[[#This Row],[Abs Erorr 4]]/Table8[[#This Row],[Adj Close]]</f>
        <v>2.7073881637308304E-2</v>
      </c>
    </row>
    <row r="963" spans="6:17" x14ac:dyDescent="0.3">
      <c r="F963" s="108">
        <v>44859</v>
      </c>
      <c r="G963" s="109">
        <v>4.0557999999999996</v>
      </c>
      <c r="H963" s="64">
        <f t="shared" si="28"/>
        <v>3.8876599999999994</v>
      </c>
      <c r="I963" s="64">
        <f>(Table8[[#This Row],[Adj Close]]-Table8[[#This Row],[Forecast 3 Period]])</f>
        <v>0.16814000000000018</v>
      </c>
      <c r="J963" s="64">
        <f>Table8[[#This Row],[Erorr ]]^2</f>
        <v>2.8271059600000061E-2</v>
      </c>
      <c r="K963" s="64">
        <f>ABS(Table8[[#This Row],[Erorr ]])</f>
        <v>0.16814000000000018</v>
      </c>
      <c r="L963" s="8">
        <f>Table8[[#This Row],[Abs Erorr ]]/Table8[[#This Row],[Adj Close]]</f>
        <v>4.1456679323438085E-2</v>
      </c>
      <c r="M963" s="68">
        <f t="shared" si="29"/>
        <v>4.0084400000000002</v>
      </c>
      <c r="N963" s="64">
        <f>(Table8[[#This Row],[Adj Close]]-Table8[[#This Row],[Forecast 6 Period ]])</f>
        <v>4.7359999999999403E-2</v>
      </c>
      <c r="O963" s="64">
        <f>Table8[[#This Row],[Erorr 2]]^2</f>
        <v>2.2429695999999434E-3</v>
      </c>
      <c r="P963" s="64">
        <f>ABS(Table8[[#This Row],[Erorr 2]])</f>
        <v>4.7359999999999403E-2</v>
      </c>
      <c r="Q963" s="8">
        <f>Table8[[#This Row],[Abs Erorr 4]]/Table8[[#This Row],[Adj Close]]</f>
        <v>1.167710439370763E-2</v>
      </c>
    </row>
    <row r="964" spans="6:17" x14ac:dyDescent="0.3">
      <c r="F964" s="108">
        <v>44860</v>
      </c>
      <c r="G964" s="109">
        <v>4.0742000000000003</v>
      </c>
      <c r="H964" s="64">
        <f t="shared" si="28"/>
        <v>3.9730599999999998</v>
      </c>
      <c r="I964" s="64">
        <f>(Table8[[#This Row],[Adj Close]]-Table8[[#This Row],[Forecast 3 Period]])</f>
        <v>0.10114000000000045</v>
      </c>
      <c r="J964" s="64">
        <f>Table8[[#This Row],[Erorr ]]^2</f>
        <v>1.0229299600000092E-2</v>
      </c>
      <c r="K964" s="64">
        <f>ABS(Table8[[#This Row],[Erorr ]])</f>
        <v>0.10114000000000045</v>
      </c>
      <c r="L964" s="8">
        <f>Table8[[#This Row],[Abs Erorr ]]/Table8[[#This Row],[Adj Close]]</f>
        <v>2.4824505424377901E-2</v>
      </c>
      <c r="M964" s="68">
        <f t="shared" si="29"/>
        <v>3.9829500000000002</v>
      </c>
      <c r="N964" s="64">
        <f>(Table8[[#This Row],[Adj Close]]-Table8[[#This Row],[Forecast 6 Period ]])</f>
        <v>9.1250000000000053E-2</v>
      </c>
      <c r="O964" s="64">
        <f>Table8[[#This Row],[Erorr 2]]^2</f>
        <v>8.3265625000000093E-3</v>
      </c>
      <c r="P964" s="64">
        <f>ABS(Table8[[#This Row],[Erorr 2]])</f>
        <v>9.1250000000000053E-2</v>
      </c>
      <c r="Q964" s="8">
        <f>Table8[[#This Row],[Abs Erorr 4]]/Table8[[#This Row],[Adj Close]]</f>
        <v>2.2397035000736351E-2</v>
      </c>
    </row>
    <row r="965" spans="6:17" x14ac:dyDescent="0.3">
      <c r="F965" s="108">
        <v>44861</v>
      </c>
      <c r="G965" s="109">
        <v>4.0099</v>
      </c>
      <c r="H965" s="64">
        <f t="shared" si="28"/>
        <v>4.0300700000000003</v>
      </c>
      <c r="I965" s="64">
        <f>(Table8[[#This Row],[Adj Close]]-Table8[[#This Row],[Forecast 3 Period]])</f>
        <v>-2.0170000000000243E-2</v>
      </c>
      <c r="J965" s="64">
        <f>Table8[[#This Row],[Erorr ]]^2</f>
        <v>4.0682890000000982E-4</v>
      </c>
      <c r="K965" s="64">
        <f>ABS(Table8[[#This Row],[Erorr ]])</f>
        <v>2.0170000000000243E-2</v>
      </c>
      <c r="L965" s="8">
        <f>Table8[[#This Row],[Abs Erorr ]]/Table8[[#This Row],[Adj Close]]</f>
        <v>5.0300506247039183E-3</v>
      </c>
      <c r="M965" s="68">
        <f t="shared" si="29"/>
        <v>3.9913600000000002</v>
      </c>
      <c r="N965" s="64">
        <f>(Table8[[#This Row],[Adj Close]]-Table8[[#This Row],[Forecast 6 Period ]])</f>
        <v>1.8539999999999779E-2</v>
      </c>
      <c r="O965" s="64">
        <f>Table8[[#This Row],[Erorr 2]]^2</f>
        <v>3.4373159999999181E-4</v>
      </c>
      <c r="P965" s="64">
        <f>ABS(Table8[[#This Row],[Erorr 2]])</f>
        <v>1.8539999999999779E-2</v>
      </c>
      <c r="Q965" s="8">
        <f>Table8[[#This Row],[Abs Erorr 4]]/Table8[[#This Row],[Adj Close]]</f>
        <v>4.623556697174438E-3</v>
      </c>
    </row>
    <row r="966" spans="6:17" x14ac:dyDescent="0.3">
      <c r="F966" s="108">
        <v>44862</v>
      </c>
      <c r="G966" s="109">
        <v>4.0834000000000001</v>
      </c>
      <c r="H966" s="64">
        <f t="shared" ref="H966:H1029" si="30">$A$10*G965+$A$11*G964+$A$12*G963</f>
        <v>4.0429599999999999</v>
      </c>
      <c r="I966" s="64">
        <f>(Table8[[#This Row],[Adj Close]]-Table8[[#This Row],[Forecast 3 Period]])</f>
        <v>4.0440000000000254E-2</v>
      </c>
      <c r="J966" s="64">
        <f>Table8[[#This Row],[Erorr ]]^2</f>
        <v>1.6353936000000205E-3</v>
      </c>
      <c r="K966" s="64">
        <f>ABS(Table8[[#This Row],[Erorr ]])</f>
        <v>4.0440000000000254E-2</v>
      </c>
      <c r="L966" s="8">
        <f>Table8[[#This Row],[Abs Erorr ]]/Table8[[#This Row],[Adj Close]]</f>
        <v>9.9035117793995816E-3</v>
      </c>
      <c r="M966" s="68">
        <f t="shared" si="29"/>
        <v>3.9869000000000003</v>
      </c>
      <c r="N966" s="64">
        <f>(Table8[[#This Row],[Adj Close]]-Table8[[#This Row],[Forecast 6 Period ]])</f>
        <v>9.6499999999999808E-2</v>
      </c>
      <c r="O966" s="64">
        <f>Table8[[#This Row],[Erorr 2]]^2</f>
        <v>9.3122499999999629E-3</v>
      </c>
      <c r="P966" s="64">
        <f>ABS(Table8[[#This Row],[Erorr 2]])</f>
        <v>9.6499999999999808E-2</v>
      </c>
      <c r="Q966" s="8">
        <f>Table8[[#This Row],[Abs Erorr 4]]/Table8[[#This Row],[Adj Close]]</f>
        <v>2.3632267228290104E-2</v>
      </c>
    </row>
    <row r="967" spans="6:17" x14ac:dyDescent="0.3">
      <c r="F967" s="108">
        <v>44865</v>
      </c>
      <c r="G967" s="109">
        <v>4.0465999999999998</v>
      </c>
      <c r="H967" s="64">
        <f t="shared" si="30"/>
        <v>4.0585900000000006</v>
      </c>
      <c r="I967" s="64">
        <f>(Table8[[#This Row],[Adj Close]]-Table8[[#This Row],[Forecast 3 Period]])</f>
        <v>-1.1990000000000833E-2</v>
      </c>
      <c r="J967" s="64">
        <f>Table8[[#This Row],[Erorr ]]^2</f>
        <v>1.4376010000001998E-4</v>
      </c>
      <c r="K967" s="64">
        <f>ABS(Table8[[#This Row],[Erorr ]])</f>
        <v>1.1990000000000833E-2</v>
      </c>
      <c r="L967" s="8">
        <f>Table8[[#This Row],[Abs Erorr ]]/Table8[[#This Row],[Adj Close]]</f>
        <v>2.9629812682253828E-3</v>
      </c>
      <c r="M967" s="68">
        <f t="shared" si="29"/>
        <v>4.0282400000000003</v>
      </c>
      <c r="N967" s="64">
        <f>(Table8[[#This Row],[Adj Close]]-Table8[[#This Row],[Forecast 6 Period ]])</f>
        <v>1.8359999999999488E-2</v>
      </c>
      <c r="O967" s="64">
        <f>Table8[[#This Row],[Erorr 2]]^2</f>
        <v>3.3708959999998117E-4</v>
      </c>
      <c r="P967" s="64">
        <f>ABS(Table8[[#This Row],[Erorr 2]])</f>
        <v>1.8359999999999488E-2</v>
      </c>
      <c r="Q967" s="8">
        <f>Table8[[#This Row],[Abs Erorr 4]]/Table8[[#This Row],[Adj Close]]</f>
        <v>4.53714229229464E-3</v>
      </c>
    </row>
    <row r="968" spans="6:17" x14ac:dyDescent="0.3">
      <c r="F968" s="108">
        <v>44866</v>
      </c>
      <c r="G968" s="109">
        <v>4.0650000000000004</v>
      </c>
      <c r="H968" s="64">
        <f t="shared" si="30"/>
        <v>4.0466299999999995</v>
      </c>
      <c r="I968" s="64">
        <f>(Table8[[#This Row],[Adj Close]]-Table8[[#This Row],[Forecast 3 Period]])</f>
        <v>1.8370000000000886E-2</v>
      </c>
      <c r="J968" s="64">
        <f>Table8[[#This Row],[Erorr ]]^2</f>
        <v>3.3745690000003254E-4</v>
      </c>
      <c r="K968" s="64">
        <f>ABS(Table8[[#This Row],[Erorr ]])</f>
        <v>1.8370000000000886E-2</v>
      </c>
      <c r="L968" s="8">
        <f>Table8[[#This Row],[Abs Erorr ]]/Table8[[#This Row],[Adj Close]]</f>
        <v>4.5190651906521244E-3</v>
      </c>
      <c r="M968" s="68">
        <f t="shared" si="29"/>
        <v>4.0429500000000003</v>
      </c>
      <c r="N968" s="64">
        <f>(Table8[[#This Row],[Adj Close]]-Table8[[#This Row],[Forecast 6 Period ]])</f>
        <v>2.2050000000000125E-2</v>
      </c>
      <c r="O968" s="64">
        <f>Table8[[#This Row],[Erorr 2]]^2</f>
        <v>4.8620250000000551E-4</v>
      </c>
      <c r="P968" s="64">
        <f>ABS(Table8[[#This Row],[Erorr 2]])</f>
        <v>2.2050000000000125E-2</v>
      </c>
      <c r="Q968" s="8">
        <f>Table8[[#This Row],[Abs Erorr 4]]/Table8[[#This Row],[Adj Close]]</f>
        <v>5.4243542435424659E-3</v>
      </c>
    </row>
    <row r="969" spans="6:17" x14ac:dyDescent="0.3">
      <c r="F969" s="108">
        <v>44867</v>
      </c>
      <c r="G969" s="109">
        <v>3.9914999999999998</v>
      </c>
      <c r="H969" s="64">
        <f t="shared" si="30"/>
        <v>4.0650000000000004</v>
      </c>
      <c r="I969" s="64">
        <f>(Table8[[#This Row],[Adj Close]]-Table8[[#This Row],[Forecast 3 Period]])</f>
        <v>-7.3500000000000565E-2</v>
      </c>
      <c r="J969" s="64">
        <f>Table8[[#This Row],[Erorr ]]^2</f>
        <v>5.4022500000000832E-3</v>
      </c>
      <c r="K969" s="64">
        <f>ABS(Table8[[#This Row],[Erorr ]])</f>
        <v>7.3500000000000565E-2</v>
      </c>
      <c r="L969" s="8">
        <f>Table8[[#This Row],[Abs Erorr ]]/Table8[[#This Row],[Adj Close]]</f>
        <v>1.8414130026306041E-2</v>
      </c>
      <c r="M969" s="68">
        <f t="shared" ref="M969:M1032" si="31">$B$10*G968+$B$11*G967+$B$12*G966+$B$13*G965+$B$14*G964+$B$15*G963</f>
        <v>4.0539800000000001</v>
      </c>
      <c r="N969" s="64">
        <f>(Table8[[#This Row],[Adj Close]]-Table8[[#This Row],[Forecast 6 Period ]])</f>
        <v>-6.2480000000000313E-2</v>
      </c>
      <c r="O969" s="64">
        <f>Table8[[#This Row],[Erorr 2]]^2</f>
        <v>3.9037504000000393E-3</v>
      </c>
      <c r="P969" s="64">
        <f>ABS(Table8[[#This Row],[Erorr 2]])</f>
        <v>6.2480000000000313E-2</v>
      </c>
      <c r="Q969" s="8">
        <f>Table8[[#This Row],[Abs Erorr 4]]/Table8[[#This Row],[Adj Close]]</f>
        <v>1.5653263184266644E-2</v>
      </c>
    </row>
    <row r="970" spans="6:17" x14ac:dyDescent="0.3">
      <c r="F970" s="108">
        <v>44868</v>
      </c>
      <c r="G970" s="109">
        <v>3.8811</v>
      </c>
      <c r="H970" s="64">
        <f t="shared" si="30"/>
        <v>4.0300799999999999</v>
      </c>
      <c r="I970" s="64">
        <f>(Table8[[#This Row],[Adj Close]]-Table8[[#This Row],[Forecast 3 Period]])</f>
        <v>-0.14897999999999989</v>
      </c>
      <c r="J970" s="64">
        <f>Table8[[#This Row],[Erorr ]]^2</f>
        <v>2.2195040399999966E-2</v>
      </c>
      <c r="K970" s="64">
        <f>ABS(Table8[[#This Row],[Erorr ]])</f>
        <v>0.14897999999999989</v>
      </c>
      <c r="L970" s="8">
        <f>Table8[[#This Row],[Abs Erorr ]]/Table8[[#This Row],[Adj Close]]</f>
        <v>3.8386024580660094E-2</v>
      </c>
      <c r="M970" s="68">
        <f t="shared" si="31"/>
        <v>4.0457100000000006</v>
      </c>
      <c r="N970" s="64">
        <f>(Table8[[#This Row],[Adj Close]]-Table8[[#This Row],[Forecast 6 Period ]])</f>
        <v>-0.16461000000000059</v>
      </c>
      <c r="O970" s="64">
        <f>Table8[[#This Row],[Erorr 2]]^2</f>
        <v>2.7096452100000196E-2</v>
      </c>
      <c r="P970" s="64">
        <f>ABS(Table8[[#This Row],[Erorr 2]])</f>
        <v>0.16461000000000059</v>
      </c>
      <c r="Q970" s="8">
        <f>Table8[[#This Row],[Abs Erorr 4]]/Table8[[#This Row],[Adj Close]]</f>
        <v>4.2413233361675969E-2</v>
      </c>
    </row>
    <row r="971" spans="6:17" x14ac:dyDescent="0.3">
      <c r="F971" s="108">
        <v>44869</v>
      </c>
      <c r="G971" s="109">
        <v>4.0190999999999999</v>
      </c>
      <c r="H971" s="64">
        <f t="shared" si="30"/>
        <v>3.9693899999999998</v>
      </c>
      <c r="I971" s="64">
        <f>(Table8[[#This Row],[Adj Close]]-Table8[[#This Row],[Forecast 3 Period]])</f>
        <v>4.9710000000000143E-2</v>
      </c>
      <c r="J971" s="64">
        <f>Table8[[#This Row],[Erorr ]]^2</f>
        <v>2.471084100000014E-3</v>
      </c>
      <c r="K971" s="64">
        <f>ABS(Table8[[#This Row],[Erorr ]])</f>
        <v>4.9710000000000143E-2</v>
      </c>
      <c r="L971" s="8">
        <f>Table8[[#This Row],[Abs Erorr ]]/Table8[[#This Row],[Adj Close]]</f>
        <v>1.2368440695678173E-2</v>
      </c>
      <c r="M971" s="68">
        <f t="shared" si="31"/>
        <v>4.00617</v>
      </c>
      <c r="N971" s="64">
        <f>(Table8[[#This Row],[Adj Close]]-Table8[[#This Row],[Forecast 6 Period ]])</f>
        <v>1.2929999999999886E-2</v>
      </c>
      <c r="O971" s="64">
        <f>Table8[[#This Row],[Erorr 2]]^2</f>
        <v>1.6718489999999704E-4</v>
      </c>
      <c r="P971" s="64">
        <f>ABS(Table8[[#This Row],[Erorr 2]])</f>
        <v>1.2929999999999886E-2</v>
      </c>
      <c r="Q971" s="8">
        <f>Table8[[#This Row],[Abs Erorr 4]]/Table8[[#This Row],[Adj Close]]</f>
        <v>3.217138165260851E-3</v>
      </c>
    </row>
    <row r="972" spans="6:17" x14ac:dyDescent="0.3">
      <c r="F972" s="108">
        <v>44872</v>
      </c>
      <c r="G972" s="109">
        <v>4.0557999999999996</v>
      </c>
      <c r="H972" s="64">
        <f t="shared" si="30"/>
        <v>3.9694199999999995</v>
      </c>
      <c r="I972" s="64">
        <f>(Table8[[#This Row],[Adj Close]]-Table8[[#This Row],[Forecast 3 Period]])</f>
        <v>8.6380000000000123E-2</v>
      </c>
      <c r="J972" s="64">
        <f>Table8[[#This Row],[Erorr ]]^2</f>
        <v>7.4615044000000217E-3</v>
      </c>
      <c r="K972" s="64">
        <f>ABS(Table8[[#This Row],[Erorr ]])</f>
        <v>8.6380000000000123E-2</v>
      </c>
      <c r="L972" s="8">
        <f>Table8[[#This Row],[Abs Erorr ]]/Table8[[#This Row],[Adj Close]]</f>
        <v>2.1297894373489848E-2</v>
      </c>
      <c r="M972" s="68">
        <f t="shared" si="31"/>
        <v>4.00434</v>
      </c>
      <c r="N972" s="64">
        <f>(Table8[[#This Row],[Adj Close]]-Table8[[#This Row],[Forecast 6 Period ]])</f>
        <v>5.1459999999999617E-2</v>
      </c>
      <c r="O972" s="64">
        <f>Table8[[#This Row],[Erorr 2]]^2</f>
        <v>2.6481315999999605E-3</v>
      </c>
      <c r="P972" s="64">
        <f>ABS(Table8[[#This Row],[Erorr 2]])</f>
        <v>5.1459999999999617E-2</v>
      </c>
      <c r="Q972" s="8">
        <f>Table8[[#This Row],[Abs Erorr 4]]/Table8[[#This Row],[Adj Close]]</f>
        <v>1.2688002366980528E-2</v>
      </c>
    </row>
    <row r="973" spans="6:17" x14ac:dyDescent="0.3">
      <c r="F973" s="108">
        <v>44873</v>
      </c>
      <c r="G973" s="109">
        <v>4.1017999999999999</v>
      </c>
      <c r="H973" s="64">
        <f t="shared" si="30"/>
        <v>3.9923799999999998</v>
      </c>
      <c r="I973" s="64">
        <f>(Table8[[#This Row],[Adj Close]]-Table8[[#This Row],[Forecast 3 Period]])</f>
        <v>0.10942000000000007</v>
      </c>
      <c r="J973" s="64">
        <f>Table8[[#This Row],[Erorr ]]^2</f>
        <v>1.1972736400000015E-2</v>
      </c>
      <c r="K973" s="64">
        <f>ABS(Table8[[#This Row],[Erorr ]])</f>
        <v>0.10942000000000007</v>
      </c>
      <c r="L973" s="8">
        <f>Table8[[#This Row],[Abs Erorr ]]/Table8[[#This Row],[Adj Close]]</f>
        <v>2.6676093422399939E-2</v>
      </c>
      <c r="M973" s="68">
        <f t="shared" si="31"/>
        <v>4.0006599999999999</v>
      </c>
      <c r="N973" s="64">
        <f>(Table8[[#This Row],[Adj Close]]-Table8[[#This Row],[Forecast 6 Period ]])</f>
        <v>0.10114000000000001</v>
      </c>
      <c r="O973" s="64">
        <f>Table8[[#This Row],[Erorr 2]]^2</f>
        <v>1.0229299600000002E-2</v>
      </c>
      <c r="P973" s="64">
        <f>ABS(Table8[[#This Row],[Erorr 2]])</f>
        <v>0.10114000000000001</v>
      </c>
      <c r="Q973" s="8">
        <f>Table8[[#This Row],[Abs Erorr 4]]/Table8[[#This Row],[Adj Close]]</f>
        <v>2.4657467453313181E-2</v>
      </c>
    </row>
    <row r="974" spans="6:17" x14ac:dyDescent="0.3">
      <c r="F974" s="108">
        <v>44874</v>
      </c>
      <c r="G974" s="109">
        <v>4.0282999999999998</v>
      </c>
      <c r="H974" s="64">
        <f t="shared" si="30"/>
        <v>4.0631899999999996</v>
      </c>
      <c r="I974" s="64">
        <f>(Table8[[#This Row],[Adj Close]]-Table8[[#This Row],[Forecast 3 Period]])</f>
        <v>-3.4889999999999866E-2</v>
      </c>
      <c r="J974" s="64">
        <f>Table8[[#This Row],[Erorr ]]^2</f>
        <v>1.2173120999999906E-3</v>
      </c>
      <c r="K974" s="64">
        <f>ABS(Table8[[#This Row],[Erorr ]])</f>
        <v>3.4889999999999866E-2</v>
      </c>
      <c r="L974" s="8">
        <f>Table8[[#This Row],[Abs Erorr ]]/Table8[[#This Row],[Adj Close]]</f>
        <v>8.6612218553732013E-3</v>
      </c>
      <c r="M974" s="68">
        <f t="shared" si="31"/>
        <v>4.0172100000000004</v>
      </c>
      <c r="N974" s="64">
        <f>(Table8[[#This Row],[Adj Close]]-Table8[[#This Row],[Forecast 6 Period ]])</f>
        <v>1.1089999999999378E-2</v>
      </c>
      <c r="O974" s="64">
        <f>Table8[[#This Row],[Erorr 2]]^2</f>
        <v>1.2298809999998622E-4</v>
      </c>
      <c r="P974" s="64">
        <f>ABS(Table8[[#This Row],[Erorr 2]])</f>
        <v>1.1089999999999378E-2</v>
      </c>
      <c r="Q974" s="8">
        <f>Table8[[#This Row],[Abs Erorr 4]]/Table8[[#This Row],[Adj Close]]</f>
        <v>2.7530223667550525E-3</v>
      </c>
    </row>
    <row r="975" spans="6:17" x14ac:dyDescent="0.3">
      <c r="F975" s="108">
        <v>44875</v>
      </c>
      <c r="G975" s="109">
        <v>4.2674000000000003</v>
      </c>
      <c r="H975" s="64">
        <f t="shared" si="30"/>
        <v>4.0586000000000002</v>
      </c>
      <c r="I975" s="64">
        <f>(Table8[[#This Row],[Adj Close]]-Table8[[#This Row],[Forecast 3 Period]])</f>
        <v>0.2088000000000001</v>
      </c>
      <c r="J975" s="64">
        <f>Table8[[#This Row],[Erorr ]]^2</f>
        <v>4.3597440000000043E-2</v>
      </c>
      <c r="K975" s="64">
        <f>ABS(Table8[[#This Row],[Erorr ]])</f>
        <v>0.2088000000000001</v>
      </c>
      <c r="L975" s="8">
        <f>Table8[[#This Row],[Abs Erorr ]]/Table8[[#This Row],[Adj Close]]</f>
        <v>4.8929090312602543E-2</v>
      </c>
      <c r="M975" s="68">
        <f t="shared" si="31"/>
        <v>4.0282600000000004</v>
      </c>
      <c r="N975" s="64">
        <f>(Table8[[#This Row],[Adj Close]]-Table8[[#This Row],[Forecast 6 Period ]])</f>
        <v>0.23913999999999991</v>
      </c>
      <c r="O975" s="64">
        <f>Table8[[#This Row],[Erorr 2]]^2</f>
        <v>5.7187939599999953E-2</v>
      </c>
      <c r="P975" s="64">
        <f>ABS(Table8[[#This Row],[Erorr 2]])</f>
        <v>0.23913999999999991</v>
      </c>
      <c r="Q975" s="8">
        <f>Table8[[#This Row],[Abs Erorr 4]]/Table8[[#This Row],[Adj Close]]</f>
        <v>5.6038805830247902E-2</v>
      </c>
    </row>
    <row r="976" spans="6:17" x14ac:dyDescent="0.3">
      <c r="F976" s="108">
        <v>44876</v>
      </c>
      <c r="G976" s="109">
        <v>4.3685</v>
      </c>
      <c r="H976" s="64">
        <f t="shared" si="30"/>
        <v>4.1459899999999994</v>
      </c>
      <c r="I976" s="64">
        <f>(Table8[[#This Row],[Adj Close]]-Table8[[#This Row],[Forecast 3 Period]])</f>
        <v>0.22251000000000065</v>
      </c>
      <c r="J976" s="64">
        <f>Table8[[#This Row],[Erorr ]]^2</f>
        <v>4.9510700100000291E-2</v>
      </c>
      <c r="K976" s="64">
        <f>ABS(Table8[[#This Row],[Erorr ]])</f>
        <v>0.22251000000000065</v>
      </c>
      <c r="L976" s="8">
        <f>Table8[[#This Row],[Abs Erorr ]]/Table8[[#This Row],[Adj Close]]</f>
        <v>5.0935103582465523E-2</v>
      </c>
      <c r="M976" s="68">
        <f t="shared" si="31"/>
        <v>4.0806800000000001</v>
      </c>
      <c r="N976" s="64">
        <f>(Table8[[#This Row],[Adj Close]]-Table8[[#This Row],[Forecast 6 Period ]])</f>
        <v>0.28781999999999996</v>
      </c>
      <c r="O976" s="64">
        <f>Table8[[#This Row],[Erorr 2]]^2</f>
        <v>8.2840352399999984E-2</v>
      </c>
      <c r="P976" s="64">
        <f>ABS(Table8[[#This Row],[Erorr 2]])</f>
        <v>0.28781999999999996</v>
      </c>
      <c r="Q976" s="8">
        <f>Table8[[#This Row],[Abs Erorr 4]]/Table8[[#This Row],[Adj Close]]</f>
        <v>6.5885315325626637E-2</v>
      </c>
    </row>
    <row r="977" spans="6:17" x14ac:dyDescent="0.3">
      <c r="F977" s="108">
        <v>44879</v>
      </c>
      <c r="G977" s="109">
        <v>4.3593000000000002</v>
      </c>
      <c r="H977" s="64">
        <f t="shared" si="30"/>
        <v>4.23611</v>
      </c>
      <c r="I977" s="64">
        <f>(Table8[[#This Row],[Adj Close]]-Table8[[#This Row],[Forecast 3 Period]])</f>
        <v>0.12319000000000013</v>
      </c>
      <c r="J977" s="64">
        <f>Table8[[#This Row],[Erorr ]]^2</f>
        <v>1.5175776100000033E-2</v>
      </c>
      <c r="K977" s="64">
        <f>ABS(Table8[[#This Row],[Erorr ]])</f>
        <v>0.12319000000000013</v>
      </c>
      <c r="L977" s="8">
        <f>Table8[[#This Row],[Abs Erorr ]]/Table8[[#This Row],[Adj Close]]</f>
        <v>2.8259124171311937E-2</v>
      </c>
      <c r="M977" s="68">
        <f t="shared" si="31"/>
        <v>4.1606900000000007</v>
      </c>
      <c r="N977" s="64">
        <f>(Table8[[#This Row],[Adj Close]]-Table8[[#This Row],[Forecast 6 Period ]])</f>
        <v>0.19860999999999951</v>
      </c>
      <c r="O977" s="64">
        <f>Table8[[#This Row],[Erorr 2]]^2</f>
        <v>3.9445932099999803E-2</v>
      </c>
      <c r="P977" s="64">
        <f>ABS(Table8[[#This Row],[Erorr 2]])</f>
        <v>0.19860999999999951</v>
      </c>
      <c r="Q977" s="8">
        <f>Table8[[#This Row],[Abs Erorr 4]]/Table8[[#This Row],[Adj Close]]</f>
        <v>4.5560066983231139E-2</v>
      </c>
    </row>
    <row r="978" spans="6:17" x14ac:dyDescent="0.3">
      <c r="F978" s="108">
        <v>44880</v>
      </c>
      <c r="G978" s="109">
        <v>4.4145000000000003</v>
      </c>
      <c r="H978" s="64">
        <f t="shared" si="30"/>
        <v>4.3344899999999997</v>
      </c>
      <c r="I978" s="64">
        <f>(Table8[[#This Row],[Adj Close]]-Table8[[#This Row],[Forecast 3 Period]])</f>
        <v>8.0010000000000581E-2</v>
      </c>
      <c r="J978" s="64">
        <f>Table8[[#This Row],[Erorr ]]^2</f>
        <v>6.4016001000000928E-3</v>
      </c>
      <c r="K978" s="64">
        <f>ABS(Table8[[#This Row],[Erorr ]])</f>
        <v>8.0010000000000581E-2</v>
      </c>
      <c r="L978" s="8">
        <f>Table8[[#This Row],[Abs Erorr ]]/Table8[[#This Row],[Adj Close]]</f>
        <v>1.8124362895005228E-2</v>
      </c>
      <c r="M978" s="68">
        <f t="shared" si="31"/>
        <v>4.2204600000000001</v>
      </c>
      <c r="N978" s="64">
        <f>(Table8[[#This Row],[Adj Close]]-Table8[[#This Row],[Forecast 6 Period ]])</f>
        <v>0.19404000000000021</v>
      </c>
      <c r="O978" s="64">
        <f>Table8[[#This Row],[Erorr 2]]^2</f>
        <v>3.7651521600000085E-2</v>
      </c>
      <c r="P978" s="64">
        <f>ABS(Table8[[#This Row],[Erorr 2]])</f>
        <v>0.19404000000000021</v>
      </c>
      <c r="Q978" s="8">
        <f>Table8[[#This Row],[Abs Erorr 4]]/Table8[[#This Row],[Adj Close]]</f>
        <v>4.3955147808358866E-2</v>
      </c>
    </row>
    <row r="979" spans="6:17" x14ac:dyDescent="0.3">
      <c r="F979" s="108">
        <v>44881</v>
      </c>
      <c r="G979" s="109">
        <v>4.3318000000000003</v>
      </c>
      <c r="H979" s="64">
        <f t="shared" si="30"/>
        <v>4.3841400000000004</v>
      </c>
      <c r="I979" s="64">
        <f>(Table8[[#This Row],[Adj Close]]-Table8[[#This Row],[Forecast 3 Period]])</f>
        <v>-5.2340000000000053E-2</v>
      </c>
      <c r="J979" s="64">
        <f>Table8[[#This Row],[Erorr ]]^2</f>
        <v>2.7394756000000057E-3</v>
      </c>
      <c r="K979" s="64">
        <f>ABS(Table8[[#This Row],[Erorr ]])</f>
        <v>5.2340000000000053E-2</v>
      </c>
      <c r="L979" s="8">
        <f>Table8[[#This Row],[Abs Erorr ]]/Table8[[#This Row],[Adj Close]]</f>
        <v>1.2082736968465776E-2</v>
      </c>
      <c r="M979" s="68">
        <f t="shared" si="31"/>
        <v>4.29495</v>
      </c>
      <c r="N979" s="64">
        <f>(Table8[[#This Row],[Adj Close]]-Table8[[#This Row],[Forecast 6 Period ]])</f>
        <v>3.6850000000000271E-2</v>
      </c>
      <c r="O979" s="64">
        <f>Table8[[#This Row],[Erorr 2]]^2</f>
        <v>1.35792250000002E-3</v>
      </c>
      <c r="P979" s="64">
        <f>ABS(Table8[[#This Row],[Erorr 2]])</f>
        <v>3.6850000000000271E-2</v>
      </c>
      <c r="Q979" s="8">
        <f>Table8[[#This Row],[Abs Erorr 4]]/Table8[[#This Row],[Adj Close]]</f>
        <v>8.5068562722194624E-3</v>
      </c>
    </row>
    <row r="980" spans="6:17" x14ac:dyDescent="0.3">
      <c r="F980" s="108">
        <v>44882</v>
      </c>
      <c r="G980" s="109">
        <v>4.3501000000000003</v>
      </c>
      <c r="H980" s="64">
        <f t="shared" si="30"/>
        <v>4.3648600000000002</v>
      </c>
      <c r="I980" s="64">
        <f>(Table8[[#This Row],[Adj Close]]-Table8[[#This Row],[Forecast 3 Period]])</f>
        <v>-1.4759999999999884E-2</v>
      </c>
      <c r="J980" s="64">
        <f>Table8[[#This Row],[Erorr ]]^2</f>
        <v>2.1785759999999658E-4</v>
      </c>
      <c r="K980" s="64">
        <f>ABS(Table8[[#This Row],[Erorr ]])</f>
        <v>1.4759999999999884E-2</v>
      </c>
      <c r="L980" s="8">
        <f>Table8[[#This Row],[Abs Erorr ]]/Table8[[#This Row],[Adj Close]]</f>
        <v>3.3930254476908311E-3</v>
      </c>
      <c r="M980" s="68">
        <f t="shared" si="31"/>
        <v>4.3243900000000002</v>
      </c>
      <c r="N980" s="64">
        <f>(Table8[[#This Row],[Adj Close]]-Table8[[#This Row],[Forecast 6 Period ]])</f>
        <v>2.5710000000000122E-2</v>
      </c>
      <c r="O980" s="64">
        <f>Table8[[#This Row],[Erorr 2]]^2</f>
        <v>6.610041000000063E-4</v>
      </c>
      <c r="P980" s="64">
        <f>ABS(Table8[[#This Row],[Erorr 2]])</f>
        <v>2.5710000000000122E-2</v>
      </c>
      <c r="Q980" s="8">
        <f>Table8[[#This Row],[Abs Erorr 4]]/Table8[[#This Row],[Adj Close]]</f>
        <v>5.9102089607135748E-3</v>
      </c>
    </row>
    <row r="981" spans="6:17" x14ac:dyDescent="0.3">
      <c r="F981" s="108">
        <v>44883</v>
      </c>
      <c r="G981" s="109">
        <v>4.4053000000000004</v>
      </c>
      <c r="H981" s="64">
        <f t="shared" si="30"/>
        <v>4.3639300000000008</v>
      </c>
      <c r="I981" s="64">
        <f>(Table8[[#This Row],[Adj Close]]-Table8[[#This Row],[Forecast 3 Period]])</f>
        <v>4.1369999999999685E-2</v>
      </c>
      <c r="J981" s="64">
        <f>Table8[[#This Row],[Erorr ]]^2</f>
        <v>1.7114768999999738E-3</v>
      </c>
      <c r="K981" s="64">
        <f>ABS(Table8[[#This Row],[Erorr ]])</f>
        <v>4.1369999999999685E-2</v>
      </c>
      <c r="L981" s="8">
        <f>Table8[[#This Row],[Abs Erorr ]]/Table8[[#This Row],[Adj Close]]</f>
        <v>9.3909608880211742E-3</v>
      </c>
      <c r="M981" s="68">
        <f t="shared" si="31"/>
        <v>4.3547300000000009</v>
      </c>
      <c r="N981" s="64">
        <f>(Table8[[#This Row],[Adj Close]]-Table8[[#This Row],[Forecast 6 Period ]])</f>
        <v>5.056999999999956E-2</v>
      </c>
      <c r="O981" s="64">
        <f>Table8[[#This Row],[Erorr 2]]^2</f>
        <v>2.5573248999999553E-3</v>
      </c>
      <c r="P981" s="64">
        <f>ABS(Table8[[#This Row],[Erorr 2]])</f>
        <v>5.056999999999956E-2</v>
      </c>
      <c r="Q981" s="8">
        <f>Table8[[#This Row],[Abs Erorr 4]]/Table8[[#This Row],[Adj Close]]</f>
        <v>1.1479354414001216E-2</v>
      </c>
    </row>
    <row r="982" spans="6:17" x14ac:dyDescent="0.3">
      <c r="F982" s="108">
        <v>44886</v>
      </c>
      <c r="G982" s="109">
        <v>4.3318000000000003</v>
      </c>
      <c r="H982" s="64">
        <f t="shared" si="30"/>
        <v>4.3666900000000011</v>
      </c>
      <c r="I982" s="64">
        <f>(Table8[[#This Row],[Adj Close]]-Table8[[#This Row],[Forecast 3 Period]])</f>
        <v>-3.4890000000000754E-2</v>
      </c>
      <c r="J982" s="64">
        <f>Table8[[#This Row],[Erorr ]]^2</f>
        <v>1.2173121000000526E-3</v>
      </c>
      <c r="K982" s="64">
        <f>ABS(Table8[[#This Row],[Erorr ]])</f>
        <v>3.4890000000000754E-2</v>
      </c>
      <c r="L982" s="8">
        <f>Table8[[#This Row],[Abs Erorr ]]/Table8[[#This Row],[Adj Close]]</f>
        <v>8.0543884759224221E-3</v>
      </c>
      <c r="M982" s="68">
        <f t="shared" si="31"/>
        <v>4.373120000000001</v>
      </c>
      <c r="N982" s="64">
        <f>(Table8[[#This Row],[Adj Close]]-Table8[[#This Row],[Forecast 6 Period ]])</f>
        <v>-4.132000000000069E-2</v>
      </c>
      <c r="O982" s="64">
        <f>Table8[[#This Row],[Erorr 2]]^2</f>
        <v>1.7073424000000569E-3</v>
      </c>
      <c r="P982" s="64">
        <f>ABS(Table8[[#This Row],[Erorr 2]])</f>
        <v>4.132000000000069E-2</v>
      </c>
      <c r="Q982" s="8">
        <f>Table8[[#This Row],[Abs Erorr 4]]/Table8[[#This Row],[Adj Close]]</f>
        <v>9.5387598688768376E-3</v>
      </c>
    </row>
    <row r="983" spans="6:17" x14ac:dyDescent="0.3">
      <c r="F983" s="108">
        <v>44887</v>
      </c>
      <c r="G983" s="109">
        <v>4.3960999999999997</v>
      </c>
      <c r="H983" s="64">
        <f t="shared" si="30"/>
        <v>4.3593400000000004</v>
      </c>
      <c r="I983" s="64">
        <f>(Table8[[#This Row],[Adj Close]]-Table8[[#This Row],[Forecast 3 Period]])</f>
        <v>3.6759999999999238E-2</v>
      </c>
      <c r="J983" s="64">
        <f>Table8[[#This Row],[Erorr ]]^2</f>
        <v>1.351297599999944E-3</v>
      </c>
      <c r="K983" s="64">
        <f>ABS(Table8[[#This Row],[Erorr ]])</f>
        <v>3.6759999999999238E-2</v>
      </c>
      <c r="L983" s="8">
        <f>Table8[[#This Row],[Abs Erorr ]]/Table8[[#This Row],[Adj Close]]</f>
        <v>8.3619571893267311E-3</v>
      </c>
      <c r="M983" s="68">
        <f t="shared" si="31"/>
        <v>4.3611800000000009</v>
      </c>
      <c r="N983" s="64">
        <f>(Table8[[#This Row],[Adj Close]]-Table8[[#This Row],[Forecast 6 Period ]])</f>
        <v>3.491999999999873E-2</v>
      </c>
      <c r="O983" s="64">
        <f>Table8[[#This Row],[Erorr 2]]^2</f>
        <v>1.2194063999999114E-3</v>
      </c>
      <c r="P983" s="64">
        <f>ABS(Table8[[#This Row],[Erorr 2]])</f>
        <v>3.491999999999873E-2</v>
      </c>
      <c r="Q983" s="8">
        <f>Table8[[#This Row],[Abs Erorr 4]]/Table8[[#This Row],[Adj Close]]</f>
        <v>7.9434043811557366E-3</v>
      </c>
    </row>
    <row r="984" spans="6:17" x14ac:dyDescent="0.3">
      <c r="F984" s="108">
        <v>44888</v>
      </c>
      <c r="G984" s="109">
        <v>4.4053000000000004</v>
      </c>
      <c r="H984" s="64">
        <f t="shared" si="30"/>
        <v>4.3795700000000002</v>
      </c>
      <c r="I984" s="64">
        <f>(Table8[[#This Row],[Adj Close]]-Table8[[#This Row],[Forecast 3 Period]])</f>
        <v>2.5730000000000253E-2</v>
      </c>
      <c r="J984" s="64">
        <f>Table8[[#This Row],[Erorr ]]^2</f>
        <v>6.62032900000013E-4</v>
      </c>
      <c r="K984" s="64">
        <f>ABS(Table8[[#This Row],[Erorr ]])</f>
        <v>2.5730000000000253E-2</v>
      </c>
      <c r="L984" s="8">
        <f>Table8[[#This Row],[Abs Erorr ]]/Table8[[#This Row],[Adj Close]]</f>
        <v>5.8406918938551855E-3</v>
      </c>
      <c r="M984" s="68">
        <f t="shared" si="31"/>
        <v>4.3712900000000001</v>
      </c>
      <c r="N984" s="64">
        <f>(Table8[[#This Row],[Adj Close]]-Table8[[#This Row],[Forecast 6 Period ]])</f>
        <v>3.4010000000000318E-2</v>
      </c>
      <c r="O984" s="64">
        <f>Table8[[#This Row],[Erorr 2]]^2</f>
        <v>1.1566801000000217E-3</v>
      </c>
      <c r="P984" s="64">
        <f>ABS(Table8[[#This Row],[Erorr 2]])</f>
        <v>3.4010000000000318E-2</v>
      </c>
      <c r="Q984" s="8">
        <f>Table8[[#This Row],[Abs Erorr 4]]/Table8[[#This Row],[Adj Close]]</f>
        <v>7.7202460672372627E-3</v>
      </c>
    </row>
    <row r="985" spans="6:17" x14ac:dyDescent="0.3">
      <c r="F985" s="108">
        <v>44890</v>
      </c>
      <c r="G985" s="109">
        <v>4.4329000000000001</v>
      </c>
      <c r="H985" s="64">
        <f t="shared" si="30"/>
        <v>4.3804900000000009</v>
      </c>
      <c r="I985" s="64">
        <f>(Table8[[#This Row],[Adj Close]]-Table8[[#This Row],[Forecast 3 Period]])</f>
        <v>5.2409999999999179E-2</v>
      </c>
      <c r="J985" s="64">
        <f>Table8[[#This Row],[Erorr ]]^2</f>
        <v>2.7468080999999141E-3</v>
      </c>
      <c r="K985" s="64">
        <f>ABS(Table8[[#This Row],[Erorr ]])</f>
        <v>5.2409999999999179E-2</v>
      </c>
      <c r="L985" s="8">
        <f>Table8[[#This Row],[Abs Erorr ]]/Table8[[#This Row],[Adj Close]]</f>
        <v>1.1822960138960765E-2</v>
      </c>
      <c r="M985" s="68">
        <f t="shared" si="31"/>
        <v>4.3758900000000009</v>
      </c>
      <c r="N985" s="64">
        <f>(Table8[[#This Row],[Adj Close]]-Table8[[#This Row],[Forecast 6 Period ]])</f>
        <v>5.7009999999999117E-2</v>
      </c>
      <c r="O985" s="64">
        <f>Table8[[#This Row],[Erorr 2]]^2</f>
        <v>3.2501400999998993E-3</v>
      </c>
      <c r="P985" s="64">
        <f>ABS(Table8[[#This Row],[Erorr 2]])</f>
        <v>5.7009999999999117E-2</v>
      </c>
      <c r="Q985" s="8">
        <f>Table8[[#This Row],[Abs Erorr 4]]/Table8[[#This Row],[Adj Close]]</f>
        <v>1.2860655552798195E-2</v>
      </c>
    </row>
    <row r="986" spans="6:17" x14ac:dyDescent="0.3">
      <c r="F986" s="108">
        <v>44893</v>
      </c>
      <c r="G986" s="109">
        <v>4.3226000000000004</v>
      </c>
      <c r="H986" s="64">
        <f t="shared" si="30"/>
        <v>4.4135800000000005</v>
      </c>
      <c r="I986" s="64">
        <f>(Table8[[#This Row],[Adj Close]]-Table8[[#This Row],[Forecast 3 Period]])</f>
        <v>-9.0980000000000061E-2</v>
      </c>
      <c r="J986" s="64">
        <f>Table8[[#This Row],[Erorr ]]^2</f>
        <v>8.2773604000000115E-3</v>
      </c>
      <c r="K986" s="64">
        <f>ABS(Table8[[#This Row],[Erorr ]])</f>
        <v>9.0980000000000061E-2</v>
      </c>
      <c r="L986" s="8">
        <f>Table8[[#This Row],[Abs Erorr ]]/Table8[[#This Row],[Adj Close]]</f>
        <v>2.1047517697681963E-2</v>
      </c>
      <c r="M986" s="68">
        <f t="shared" si="31"/>
        <v>4.3887600000000004</v>
      </c>
      <c r="N986" s="64">
        <f>(Table8[[#This Row],[Adj Close]]-Table8[[#This Row],[Forecast 6 Period ]])</f>
        <v>-6.6159999999999997E-2</v>
      </c>
      <c r="O986" s="64">
        <f>Table8[[#This Row],[Erorr 2]]^2</f>
        <v>4.3771455999999992E-3</v>
      </c>
      <c r="P986" s="64">
        <f>ABS(Table8[[#This Row],[Erorr 2]])</f>
        <v>6.6159999999999997E-2</v>
      </c>
      <c r="Q986" s="8">
        <f>Table8[[#This Row],[Abs Erorr 4]]/Table8[[#This Row],[Adj Close]]</f>
        <v>1.5305603109239807E-2</v>
      </c>
    </row>
    <row r="987" spans="6:17" x14ac:dyDescent="0.3">
      <c r="F987" s="108">
        <v>44894</v>
      </c>
      <c r="G987" s="109">
        <v>4.3593000000000002</v>
      </c>
      <c r="H987" s="64">
        <f t="shared" si="30"/>
        <v>4.3804999999999996</v>
      </c>
      <c r="I987" s="64">
        <f>(Table8[[#This Row],[Adj Close]]-Table8[[#This Row],[Forecast 3 Period]])</f>
        <v>-2.1199999999999442E-2</v>
      </c>
      <c r="J987" s="64">
        <f>Table8[[#This Row],[Erorr ]]^2</f>
        <v>4.4943999999997632E-4</v>
      </c>
      <c r="K987" s="64">
        <f>ABS(Table8[[#This Row],[Erorr ]])</f>
        <v>2.1199999999999442E-2</v>
      </c>
      <c r="L987" s="8">
        <f>Table8[[#This Row],[Abs Erorr ]]/Table8[[#This Row],[Adj Close]]</f>
        <v>4.8631661046497007E-3</v>
      </c>
      <c r="M987" s="68">
        <f t="shared" si="31"/>
        <v>4.3850900000000008</v>
      </c>
      <c r="N987" s="64">
        <f>(Table8[[#This Row],[Adj Close]]-Table8[[#This Row],[Forecast 6 Period ]])</f>
        <v>-2.5790000000000646E-2</v>
      </c>
      <c r="O987" s="64">
        <f>Table8[[#This Row],[Erorr 2]]^2</f>
        <v>6.6512410000003333E-4</v>
      </c>
      <c r="P987" s="64">
        <f>ABS(Table8[[#This Row],[Erorr 2]])</f>
        <v>2.5790000000000646E-2</v>
      </c>
      <c r="Q987" s="8">
        <f>Table8[[#This Row],[Abs Erorr 4]]/Table8[[#This Row],[Adj Close]]</f>
        <v>5.9160874452321805E-3</v>
      </c>
    </row>
    <row r="988" spans="6:17" x14ac:dyDescent="0.3">
      <c r="F988" s="108">
        <v>44895</v>
      </c>
      <c r="G988" s="109">
        <v>4.5340999999999996</v>
      </c>
      <c r="H988" s="64">
        <f t="shared" si="30"/>
        <v>4.3703700000000003</v>
      </c>
      <c r="I988" s="64">
        <f>(Table8[[#This Row],[Adj Close]]-Table8[[#This Row],[Forecast 3 Period]])</f>
        <v>0.16372999999999927</v>
      </c>
      <c r="J988" s="64">
        <f>Table8[[#This Row],[Erorr ]]^2</f>
        <v>2.6807512899999761E-2</v>
      </c>
      <c r="K988" s="64">
        <f>ABS(Table8[[#This Row],[Erorr ]])</f>
        <v>0.16372999999999927</v>
      </c>
      <c r="L988" s="8">
        <f>Table8[[#This Row],[Abs Erorr ]]/Table8[[#This Row],[Adj Close]]</f>
        <v>3.6110804790366179E-2</v>
      </c>
      <c r="M988" s="68">
        <f t="shared" si="31"/>
        <v>4.3768100000000008</v>
      </c>
      <c r="N988" s="64">
        <f>(Table8[[#This Row],[Adj Close]]-Table8[[#This Row],[Forecast 6 Period ]])</f>
        <v>0.15728999999999882</v>
      </c>
      <c r="O988" s="64">
        <f>Table8[[#This Row],[Erorr 2]]^2</f>
        <v>2.4740144099999629E-2</v>
      </c>
      <c r="P988" s="64">
        <f>ABS(Table8[[#This Row],[Erorr 2]])</f>
        <v>0.15728999999999882</v>
      </c>
      <c r="Q988" s="8">
        <f>Table8[[#This Row],[Abs Erorr 4]]/Table8[[#This Row],[Adj Close]]</f>
        <v>3.469045676098869E-2</v>
      </c>
    </row>
    <row r="989" spans="6:17" x14ac:dyDescent="0.3">
      <c r="F989" s="108">
        <v>44896</v>
      </c>
      <c r="G989" s="109">
        <v>4.5984999999999996</v>
      </c>
      <c r="H989" s="64">
        <f t="shared" si="30"/>
        <v>4.4182100000000002</v>
      </c>
      <c r="I989" s="64">
        <f>(Table8[[#This Row],[Adj Close]]-Table8[[#This Row],[Forecast 3 Period]])</f>
        <v>0.1802899999999994</v>
      </c>
      <c r="J989" s="64">
        <f>Table8[[#This Row],[Erorr ]]^2</f>
        <v>3.2504484099999779E-2</v>
      </c>
      <c r="K989" s="64">
        <f>ABS(Table8[[#This Row],[Erorr ]])</f>
        <v>0.1802899999999994</v>
      </c>
      <c r="L989" s="8">
        <f>Table8[[#This Row],[Abs Erorr ]]/Table8[[#This Row],[Adj Close]]</f>
        <v>3.9206262911818945E-2</v>
      </c>
      <c r="M989" s="68">
        <f t="shared" si="31"/>
        <v>4.4099200000000005</v>
      </c>
      <c r="N989" s="64">
        <f>(Table8[[#This Row],[Adj Close]]-Table8[[#This Row],[Forecast 6 Period ]])</f>
        <v>0.18857999999999908</v>
      </c>
      <c r="O989" s="64">
        <f>Table8[[#This Row],[Erorr 2]]^2</f>
        <v>3.5562416399999651E-2</v>
      </c>
      <c r="P989" s="64">
        <f>ABS(Table8[[#This Row],[Erorr 2]])</f>
        <v>0.18857999999999908</v>
      </c>
      <c r="Q989" s="8">
        <f>Table8[[#This Row],[Abs Erorr 4]]/Table8[[#This Row],[Adj Close]]</f>
        <v>4.1009024681961312E-2</v>
      </c>
    </row>
    <row r="990" spans="6:17" x14ac:dyDescent="0.3">
      <c r="F990" s="108">
        <v>44897</v>
      </c>
      <c r="G990" s="109">
        <v>4.6444999999999999</v>
      </c>
      <c r="H990" s="64">
        <f t="shared" si="30"/>
        <v>4.5074199999999998</v>
      </c>
      <c r="I990" s="64">
        <f>(Table8[[#This Row],[Adj Close]]-Table8[[#This Row],[Forecast 3 Period]])</f>
        <v>0.13708000000000009</v>
      </c>
      <c r="J990" s="64">
        <f>Table8[[#This Row],[Erorr ]]^2</f>
        <v>1.8790926400000026E-2</v>
      </c>
      <c r="K990" s="64">
        <f>ABS(Table8[[#This Row],[Erorr ]])</f>
        <v>0.13708000000000009</v>
      </c>
      <c r="L990" s="8">
        <f>Table8[[#This Row],[Abs Erorr ]]/Table8[[#This Row],[Adj Close]]</f>
        <v>2.9514479491872126E-2</v>
      </c>
      <c r="M990" s="68">
        <f t="shared" si="31"/>
        <v>4.44672</v>
      </c>
      <c r="N990" s="64">
        <f>(Table8[[#This Row],[Adj Close]]-Table8[[#This Row],[Forecast 6 Period ]])</f>
        <v>0.19777999999999984</v>
      </c>
      <c r="O990" s="64">
        <f>Table8[[#This Row],[Erorr 2]]^2</f>
        <v>3.9116928399999938E-2</v>
      </c>
      <c r="P990" s="64">
        <f>ABS(Table8[[#This Row],[Erorr 2]])</f>
        <v>0.19777999999999984</v>
      </c>
      <c r="Q990" s="8">
        <f>Table8[[#This Row],[Abs Erorr 4]]/Table8[[#This Row],[Adj Close]]</f>
        <v>4.2583701151900064E-2</v>
      </c>
    </row>
    <row r="991" spans="6:17" x14ac:dyDescent="0.3">
      <c r="F991" s="108">
        <v>44900</v>
      </c>
      <c r="G991" s="109">
        <v>4.5433000000000003</v>
      </c>
      <c r="H991" s="64">
        <f t="shared" si="30"/>
        <v>4.5975799999999998</v>
      </c>
      <c r="I991" s="64">
        <f>(Table8[[#This Row],[Adj Close]]-Table8[[#This Row],[Forecast 3 Period]])</f>
        <v>-5.427999999999944E-2</v>
      </c>
      <c r="J991" s="64">
        <f>Table8[[#This Row],[Erorr ]]^2</f>
        <v>2.9463183999999393E-3</v>
      </c>
      <c r="K991" s="64">
        <f>ABS(Table8[[#This Row],[Erorr ]])</f>
        <v>5.427999999999944E-2</v>
      </c>
      <c r="L991" s="8">
        <f>Table8[[#This Row],[Abs Erorr ]]/Table8[[#This Row],[Adj Close]]</f>
        <v>1.1947263002663138E-2</v>
      </c>
      <c r="M991" s="68">
        <f t="shared" si="31"/>
        <v>4.5028300000000003</v>
      </c>
      <c r="N991" s="64">
        <f>(Table8[[#This Row],[Adj Close]]-Table8[[#This Row],[Forecast 6 Period ]])</f>
        <v>4.0470000000000006E-2</v>
      </c>
      <c r="O991" s="64">
        <f>Table8[[#This Row],[Erorr 2]]^2</f>
        <v>1.6378209000000004E-3</v>
      </c>
      <c r="P991" s="64">
        <f>ABS(Table8[[#This Row],[Erorr 2]])</f>
        <v>4.0470000000000006E-2</v>
      </c>
      <c r="Q991" s="8">
        <f>Table8[[#This Row],[Abs Erorr 4]]/Table8[[#This Row],[Adj Close]]</f>
        <v>8.9076222129289284E-3</v>
      </c>
    </row>
    <row r="992" spans="6:17" x14ac:dyDescent="0.3">
      <c r="F992" s="108">
        <v>44901</v>
      </c>
      <c r="G992" s="109">
        <v>4.4789000000000003</v>
      </c>
      <c r="H992" s="64">
        <f t="shared" si="30"/>
        <v>4.5902200000000004</v>
      </c>
      <c r="I992" s="64">
        <f>(Table8[[#This Row],[Adj Close]]-Table8[[#This Row],[Forecast 3 Period]])</f>
        <v>-0.11132000000000009</v>
      </c>
      <c r="J992" s="64">
        <f>Table8[[#This Row],[Erorr ]]^2</f>
        <v>1.2392142400000019E-2</v>
      </c>
      <c r="K992" s="64">
        <f>ABS(Table8[[#This Row],[Erorr ]])</f>
        <v>0.11132000000000009</v>
      </c>
      <c r="L992" s="8">
        <f>Table8[[#This Row],[Abs Erorr ]]/Table8[[#This Row],[Adj Close]]</f>
        <v>2.4854316908169433E-2</v>
      </c>
      <c r="M992" s="68">
        <f t="shared" si="31"/>
        <v>4.5322700000000005</v>
      </c>
      <c r="N992" s="64">
        <f>(Table8[[#This Row],[Adj Close]]-Table8[[#This Row],[Forecast 6 Period ]])</f>
        <v>-5.337000000000014E-2</v>
      </c>
      <c r="O992" s="64">
        <f>Table8[[#This Row],[Erorr 2]]^2</f>
        <v>2.8483569000000149E-3</v>
      </c>
      <c r="P992" s="64">
        <f>ABS(Table8[[#This Row],[Erorr 2]])</f>
        <v>5.337000000000014E-2</v>
      </c>
      <c r="Q992" s="8">
        <f>Table8[[#This Row],[Abs Erorr 4]]/Table8[[#This Row],[Adj Close]]</f>
        <v>1.191587220076361E-2</v>
      </c>
    </row>
    <row r="993" spans="6:17" x14ac:dyDescent="0.3">
      <c r="F993" s="108">
        <v>44902</v>
      </c>
      <c r="G993" s="109">
        <v>4.4329000000000001</v>
      </c>
      <c r="H993" s="64">
        <f t="shared" si="30"/>
        <v>4.5479000000000003</v>
      </c>
      <c r="I993" s="64">
        <f>(Table8[[#This Row],[Adj Close]]-Table8[[#This Row],[Forecast 3 Period]])</f>
        <v>-0.11500000000000021</v>
      </c>
      <c r="J993" s="64">
        <f>Table8[[#This Row],[Erorr ]]^2</f>
        <v>1.3225000000000049E-2</v>
      </c>
      <c r="K993" s="64">
        <f>ABS(Table8[[#This Row],[Erorr ]])</f>
        <v>0.11500000000000021</v>
      </c>
      <c r="L993" s="8">
        <f>Table8[[#This Row],[Abs Erorr ]]/Table8[[#This Row],[Adj Close]]</f>
        <v>2.5942385345936118E-2</v>
      </c>
      <c r="M993" s="68">
        <f t="shared" si="31"/>
        <v>4.5423799999999996</v>
      </c>
      <c r="N993" s="64">
        <f>(Table8[[#This Row],[Adj Close]]-Table8[[#This Row],[Forecast 6 Period ]])</f>
        <v>-0.10947999999999958</v>
      </c>
      <c r="O993" s="64">
        <f>Table8[[#This Row],[Erorr 2]]^2</f>
        <v>1.1985870399999907E-2</v>
      </c>
      <c r="P993" s="64">
        <f>ABS(Table8[[#This Row],[Erorr 2]])</f>
        <v>0.10947999999999958</v>
      </c>
      <c r="Q993" s="8">
        <f>Table8[[#This Row],[Abs Erorr 4]]/Table8[[#This Row],[Adj Close]]</f>
        <v>2.4697150849331041E-2</v>
      </c>
    </row>
    <row r="994" spans="6:17" x14ac:dyDescent="0.3">
      <c r="F994" s="108">
        <v>44903</v>
      </c>
      <c r="G994" s="109">
        <v>4.5065</v>
      </c>
      <c r="H994" s="64">
        <f t="shared" si="30"/>
        <v>4.4798200000000001</v>
      </c>
      <c r="I994" s="64">
        <f>(Table8[[#This Row],[Adj Close]]-Table8[[#This Row],[Forecast 3 Period]])</f>
        <v>2.6679999999999815E-2</v>
      </c>
      <c r="J994" s="64">
        <f>Table8[[#This Row],[Erorr ]]^2</f>
        <v>7.1182239999999014E-4</v>
      </c>
      <c r="K994" s="64">
        <f>ABS(Table8[[#This Row],[Erorr ]])</f>
        <v>2.6679999999999815E-2</v>
      </c>
      <c r="L994" s="8">
        <f>Table8[[#This Row],[Abs Erorr ]]/Table8[[#This Row],[Adj Close]]</f>
        <v>5.9203372905802321E-3</v>
      </c>
      <c r="M994" s="68">
        <f t="shared" si="31"/>
        <v>4.5331800000000007</v>
      </c>
      <c r="N994" s="64">
        <f>(Table8[[#This Row],[Adj Close]]-Table8[[#This Row],[Forecast 6 Period ]])</f>
        <v>-2.6680000000000703E-2</v>
      </c>
      <c r="O994" s="64">
        <f>Table8[[#This Row],[Erorr 2]]^2</f>
        <v>7.1182240000003752E-4</v>
      </c>
      <c r="P994" s="64">
        <f>ABS(Table8[[#This Row],[Erorr 2]])</f>
        <v>2.6680000000000703E-2</v>
      </c>
      <c r="Q994" s="8">
        <f>Table8[[#This Row],[Abs Erorr 4]]/Table8[[#This Row],[Adj Close]]</f>
        <v>5.920337290580429E-3</v>
      </c>
    </row>
    <row r="995" spans="6:17" x14ac:dyDescent="0.3">
      <c r="F995" s="108">
        <v>44904</v>
      </c>
      <c r="G995" s="109">
        <v>4.4973000000000001</v>
      </c>
      <c r="H995" s="64">
        <f t="shared" si="30"/>
        <v>4.47614</v>
      </c>
      <c r="I995" s="64">
        <f>(Table8[[#This Row],[Adj Close]]-Table8[[#This Row],[Forecast 3 Period]])</f>
        <v>2.1160000000000068E-2</v>
      </c>
      <c r="J995" s="64">
        <f>Table8[[#This Row],[Erorr ]]^2</f>
        <v>4.4774560000000285E-4</v>
      </c>
      <c r="K995" s="64">
        <f>ABS(Table8[[#This Row],[Erorr ]])</f>
        <v>2.1160000000000068E-2</v>
      </c>
      <c r="L995" s="8">
        <f>Table8[[#This Row],[Abs Erorr ]]/Table8[[#This Row],[Adj Close]]</f>
        <v>4.7050452493718605E-3</v>
      </c>
      <c r="M995" s="68">
        <f t="shared" si="31"/>
        <v>4.5166200000000005</v>
      </c>
      <c r="N995" s="64">
        <f>(Table8[[#This Row],[Adj Close]]-Table8[[#This Row],[Forecast 6 Period ]])</f>
        <v>-1.9320000000000448E-2</v>
      </c>
      <c r="O995" s="64">
        <f>Table8[[#This Row],[Erorr 2]]^2</f>
        <v>3.7326240000001729E-4</v>
      </c>
      <c r="P995" s="64">
        <f>ABS(Table8[[#This Row],[Erorr 2]])</f>
        <v>1.9320000000000448E-2</v>
      </c>
      <c r="Q995" s="8">
        <f>Table8[[#This Row],[Abs Erorr 4]]/Table8[[#This Row],[Adj Close]]</f>
        <v>4.2959108798613496E-3</v>
      </c>
    </row>
    <row r="996" spans="6:17" x14ac:dyDescent="0.3">
      <c r="F996" s="108">
        <v>44907</v>
      </c>
      <c r="G996" s="109">
        <v>4.5340999999999996</v>
      </c>
      <c r="H996" s="64">
        <f t="shared" si="30"/>
        <v>4.4807399999999999</v>
      </c>
      <c r="I996" s="64">
        <f>(Table8[[#This Row],[Adj Close]]-Table8[[#This Row],[Forecast 3 Period]])</f>
        <v>5.335999999999963E-2</v>
      </c>
      <c r="J996" s="64">
        <f>Table8[[#This Row],[Erorr ]]^2</f>
        <v>2.8472895999999605E-3</v>
      </c>
      <c r="K996" s="64">
        <f>ABS(Table8[[#This Row],[Erorr ]])</f>
        <v>5.335999999999963E-2</v>
      </c>
      <c r="L996" s="8">
        <f>Table8[[#This Row],[Abs Erorr ]]/Table8[[#This Row],[Adj Close]]</f>
        <v>1.1768597957698249E-2</v>
      </c>
      <c r="M996" s="68">
        <f t="shared" si="31"/>
        <v>4.5019</v>
      </c>
      <c r="N996" s="64">
        <f>(Table8[[#This Row],[Adj Close]]-Table8[[#This Row],[Forecast 6 Period ]])</f>
        <v>3.2199999999999562E-2</v>
      </c>
      <c r="O996" s="64">
        <f>Table8[[#This Row],[Erorr 2]]^2</f>
        <v>1.0368399999999718E-3</v>
      </c>
      <c r="P996" s="64">
        <f>ABS(Table8[[#This Row],[Erorr 2]])</f>
        <v>3.2199999999999562E-2</v>
      </c>
      <c r="Q996" s="8">
        <f>Table8[[#This Row],[Abs Erorr 4]]/Table8[[#This Row],[Adj Close]]</f>
        <v>7.1017401468868278E-3</v>
      </c>
    </row>
    <row r="997" spans="6:17" x14ac:dyDescent="0.3">
      <c r="F997" s="108">
        <v>44908</v>
      </c>
      <c r="G997" s="109">
        <v>4.5892999999999997</v>
      </c>
      <c r="H997" s="64">
        <f t="shared" si="30"/>
        <v>4.51478</v>
      </c>
      <c r="I997" s="64">
        <f>(Table8[[#This Row],[Adj Close]]-Table8[[#This Row],[Forecast 3 Period]])</f>
        <v>7.4519999999999698E-2</v>
      </c>
      <c r="J997" s="64">
        <f>Table8[[#This Row],[Erorr ]]^2</f>
        <v>5.5532303999999552E-3</v>
      </c>
      <c r="K997" s="64">
        <f>ABS(Table8[[#This Row],[Erorr ]])</f>
        <v>7.4519999999999698E-2</v>
      </c>
      <c r="L997" s="8">
        <f>Table8[[#This Row],[Abs Erorr ]]/Table8[[#This Row],[Adj Close]]</f>
        <v>1.6237770466084087E-2</v>
      </c>
      <c r="M997" s="68">
        <f t="shared" si="31"/>
        <v>4.4963799999999994</v>
      </c>
      <c r="N997" s="64">
        <f>(Table8[[#This Row],[Adj Close]]-Table8[[#This Row],[Forecast 6 Period ]])</f>
        <v>9.2920000000000336E-2</v>
      </c>
      <c r="O997" s="64">
        <f>Table8[[#This Row],[Erorr 2]]^2</f>
        <v>8.6341264000000632E-3</v>
      </c>
      <c r="P997" s="64">
        <f>ABS(Table8[[#This Row],[Erorr 2]])</f>
        <v>9.2920000000000336E-2</v>
      </c>
      <c r="Q997" s="8">
        <f>Table8[[#This Row],[Abs Erorr 4]]/Table8[[#This Row],[Adj Close]]</f>
        <v>2.0247096507092659E-2</v>
      </c>
    </row>
    <row r="998" spans="6:17" x14ac:dyDescent="0.3">
      <c r="F998" s="108">
        <v>44909</v>
      </c>
      <c r="G998" s="109">
        <v>4.5892999999999997</v>
      </c>
      <c r="H998" s="64">
        <f t="shared" si="30"/>
        <v>4.54514</v>
      </c>
      <c r="I998" s="64">
        <f>(Table8[[#This Row],[Adj Close]]-Table8[[#This Row],[Forecast 3 Period]])</f>
        <v>4.4159999999999755E-2</v>
      </c>
      <c r="J998" s="64">
        <f>Table8[[#This Row],[Erorr ]]^2</f>
        <v>1.9501055999999785E-3</v>
      </c>
      <c r="K998" s="64">
        <f>ABS(Table8[[#This Row],[Erorr ]])</f>
        <v>4.4159999999999755E-2</v>
      </c>
      <c r="L998" s="8">
        <f>Table8[[#This Row],[Abs Erorr ]]/Table8[[#This Row],[Adj Close]]</f>
        <v>9.6223824984201858E-3</v>
      </c>
      <c r="M998" s="68">
        <f t="shared" si="31"/>
        <v>4.5166199999999996</v>
      </c>
      <c r="N998" s="64">
        <f>(Table8[[#This Row],[Adj Close]]-Table8[[#This Row],[Forecast 6 Period ]])</f>
        <v>7.2680000000000078E-2</v>
      </c>
      <c r="O998" s="64">
        <f>Table8[[#This Row],[Erorr 2]]^2</f>
        <v>5.2823824000000109E-3</v>
      </c>
      <c r="P998" s="64">
        <f>ABS(Table8[[#This Row],[Erorr 2]])</f>
        <v>7.2680000000000078E-2</v>
      </c>
      <c r="Q998" s="8">
        <f>Table8[[#This Row],[Abs Erorr 4]]/Table8[[#This Row],[Adj Close]]</f>
        <v>1.5836837861983328E-2</v>
      </c>
    </row>
    <row r="999" spans="6:17" x14ac:dyDescent="0.3">
      <c r="F999" s="108">
        <v>44910</v>
      </c>
      <c r="G999" s="109">
        <v>4.4053000000000004</v>
      </c>
      <c r="H999" s="64">
        <f t="shared" si="30"/>
        <v>4.5727399999999996</v>
      </c>
      <c r="I999" s="64">
        <f>(Table8[[#This Row],[Adj Close]]-Table8[[#This Row],[Forecast 3 Period]])</f>
        <v>-0.16743999999999915</v>
      </c>
      <c r="J999" s="64">
        <f>Table8[[#This Row],[Erorr ]]^2</f>
        <v>2.8036153599999714E-2</v>
      </c>
      <c r="K999" s="64">
        <f>ABS(Table8[[#This Row],[Erorr ]])</f>
        <v>0.16743999999999915</v>
      </c>
      <c r="L999" s="8">
        <f>Table8[[#This Row],[Abs Erorr ]]/Table8[[#This Row],[Adj Close]]</f>
        <v>3.8008762172837066E-2</v>
      </c>
      <c r="M999" s="68">
        <f t="shared" si="31"/>
        <v>4.5359400000000001</v>
      </c>
      <c r="N999" s="64">
        <f>(Table8[[#This Row],[Adj Close]]-Table8[[#This Row],[Forecast 6 Period ]])</f>
        <v>-0.13063999999999965</v>
      </c>
      <c r="O999" s="64">
        <f>Table8[[#This Row],[Erorr 2]]^2</f>
        <v>1.7066809599999906E-2</v>
      </c>
      <c r="P999" s="64">
        <f>ABS(Table8[[#This Row],[Erorr 2]])</f>
        <v>0.13063999999999965</v>
      </c>
      <c r="Q999" s="8">
        <f>Table8[[#This Row],[Abs Erorr 4]]/Table8[[#This Row],[Adj Close]]</f>
        <v>2.9655188068916902E-2</v>
      </c>
    </row>
    <row r="1000" spans="6:17" x14ac:dyDescent="0.3">
      <c r="F1000" s="108">
        <v>44911</v>
      </c>
      <c r="G1000" s="109">
        <v>4.2582000000000004</v>
      </c>
      <c r="H1000" s="64">
        <f t="shared" si="30"/>
        <v>4.5156999999999998</v>
      </c>
      <c r="I1000" s="64">
        <f>(Table8[[#This Row],[Adj Close]]-Table8[[#This Row],[Forecast 3 Period]])</f>
        <v>-0.2574999999999994</v>
      </c>
      <c r="J1000" s="64">
        <f>Table8[[#This Row],[Erorr ]]^2</f>
        <v>6.6306249999999692E-2</v>
      </c>
      <c r="K1000" s="64">
        <f>ABS(Table8[[#This Row],[Erorr ]])</f>
        <v>0.2574999999999994</v>
      </c>
      <c r="L1000" s="8">
        <f>Table8[[#This Row],[Abs Erorr ]]/Table8[[#This Row],[Adj Close]]</f>
        <v>6.0471560753369819E-2</v>
      </c>
      <c r="M1000" s="68">
        <f t="shared" si="31"/>
        <v>4.5239799999999999</v>
      </c>
      <c r="N1000" s="64">
        <f>(Table8[[#This Row],[Adj Close]]-Table8[[#This Row],[Forecast 6 Period ]])</f>
        <v>-0.26577999999999946</v>
      </c>
      <c r="O1000" s="64">
        <f>Table8[[#This Row],[Erorr 2]]^2</f>
        <v>7.0639008399999717E-2</v>
      </c>
      <c r="P1000" s="64">
        <f>ABS(Table8[[#This Row],[Erorr 2]])</f>
        <v>0.26577999999999946</v>
      </c>
      <c r="Q1000" s="8">
        <f>Table8[[#This Row],[Abs Erorr 4]]/Table8[[#This Row],[Adj Close]]</f>
        <v>6.2416044337983055E-2</v>
      </c>
    </row>
    <row r="1001" spans="6:17" x14ac:dyDescent="0.3">
      <c r="F1001" s="108">
        <v>44914</v>
      </c>
      <c r="G1001" s="109">
        <v>4.2305999999999999</v>
      </c>
      <c r="H1001" s="64">
        <f t="shared" si="30"/>
        <v>4.4016600000000006</v>
      </c>
      <c r="I1001" s="64">
        <f>(Table8[[#This Row],[Adj Close]]-Table8[[#This Row],[Forecast 3 Period]])</f>
        <v>-0.17106000000000066</v>
      </c>
      <c r="J1001" s="64">
        <f>Table8[[#This Row],[Erorr ]]^2</f>
        <v>2.9261523600000224E-2</v>
      </c>
      <c r="K1001" s="64">
        <f>ABS(Table8[[#This Row],[Erorr ]])</f>
        <v>0.17106000000000066</v>
      </c>
      <c r="L1001" s="8">
        <f>Table8[[#This Row],[Abs Erorr ]]/Table8[[#This Row],[Adj Close]]</f>
        <v>4.0433980995603615E-2</v>
      </c>
      <c r="M1001" s="68">
        <f t="shared" si="31"/>
        <v>4.4715600000000002</v>
      </c>
      <c r="N1001" s="64">
        <f>(Table8[[#This Row],[Adj Close]]-Table8[[#This Row],[Forecast 6 Period ]])</f>
        <v>-0.24096000000000029</v>
      </c>
      <c r="O1001" s="64">
        <f>Table8[[#This Row],[Erorr 2]]^2</f>
        <v>5.8061721600000137E-2</v>
      </c>
      <c r="P1001" s="64">
        <f>ABS(Table8[[#This Row],[Erorr 2]])</f>
        <v>0.24096000000000029</v>
      </c>
      <c r="Q1001" s="8">
        <f>Table8[[#This Row],[Abs Erorr 4]]/Table8[[#This Row],[Adj Close]]</f>
        <v>5.6956460076584947E-2</v>
      </c>
    </row>
    <row r="1002" spans="6:17" x14ac:dyDescent="0.3">
      <c r="F1002" s="108">
        <v>44915</v>
      </c>
      <c r="G1002" s="109">
        <v>4.2122000000000002</v>
      </c>
      <c r="H1002" s="64">
        <f t="shared" si="30"/>
        <v>4.29129</v>
      </c>
      <c r="I1002" s="64">
        <f>(Table8[[#This Row],[Adj Close]]-Table8[[#This Row],[Forecast 3 Period]])</f>
        <v>-7.9089999999999883E-2</v>
      </c>
      <c r="J1002" s="64">
        <f>Table8[[#This Row],[Erorr ]]^2</f>
        <v>6.2552280999999812E-3</v>
      </c>
      <c r="K1002" s="64">
        <f>ABS(Table8[[#This Row],[Erorr ]])</f>
        <v>7.9089999999999883E-2</v>
      </c>
      <c r="L1002" s="8">
        <f>Table8[[#This Row],[Abs Erorr ]]/Table8[[#This Row],[Adj Close]]</f>
        <v>1.8776411376477821E-2</v>
      </c>
      <c r="M1002" s="68">
        <f t="shared" si="31"/>
        <v>4.4090200000000008</v>
      </c>
      <c r="N1002" s="64">
        <f>(Table8[[#This Row],[Adj Close]]-Table8[[#This Row],[Forecast 6 Period ]])</f>
        <v>-0.19682000000000066</v>
      </c>
      <c r="O1002" s="64">
        <f>Table8[[#This Row],[Erorr 2]]^2</f>
        <v>3.873811240000026E-2</v>
      </c>
      <c r="P1002" s="64">
        <f>ABS(Table8[[#This Row],[Erorr 2]])</f>
        <v>0.19682000000000066</v>
      </c>
      <c r="Q1002" s="8">
        <f>Table8[[#This Row],[Abs Erorr 4]]/Table8[[#This Row],[Adj Close]]</f>
        <v>4.6726176344903059E-2</v>
      </c>
    </row>
    <row r="1003" spans="6:17" x14ac:dyDescent="0.3">
      <c r="F1003" s="108">
        <v>44916</v>
      </c>
      <c r="G1003" s="109">
        <v>4.2674000000000003</v>
      </c>
      <c r="H1003" s="64">
        <f t="shared" si="30"/>
        <v>4.2315199999999997</v>
      </c>
      <c r="I1003" s="64">
        <f>(Table8[[#This Row],[Adj Close]]-Table8[[#This Row],[Forecast 3 Period]])</f>
        <v>3.5880000000000578E-2</v>
      </c>
      <c r="J1003" s="64">
        <f>Table8[[#This Row],[Erorr ]]^2</f>
        <v>1.2873744000000415E-3</v>
      </c>
      <c r="K1003" s="64">
        <f>ABS(Table8[[#This Row],[Erorr ]])</f>
        <v>3.5880000000000578E-2</v>
      </c>
      <c r="L1003" s="8">
        <f>Table8[[#This Row],[Abs Erorr ]]/Table8[[#This Row],[Adj Close]]</f>
        <v>8.4079298870507989E-3</v>
      </c>
      <c r="M1003" s="68">
        <f t="shared" si="31"/>
        <v>4.3391200000000003</v>
      </c>
      <c r="N1003" s="64">
        <f>(Table8[[#This Row],[Adj Close]]-Table8[[#This Row],[Forecast 6 Period ]])</f>
        <v>-7.1720000000000006E-2</v>
      </c>
      <c r="O1003" s="64">
        <f>Table8[[#This Row],[Erorr 2]]^2</f>
        <v>5.143758400000001E-3</v>
      </c>
      <c r="P1003" s="64">
        <f>ABS(Table8[[#This Row],[Erorr 2]])</f>
        <v>7.1720000000000006E-2</v>
      </c>
      <c r="Q1003" s="8">
        <f>Table8[[#This Row],[Abs Erorr 4]]/Table8[[#This Row],[Adj Close]]</f>
        <v>1.6806486385152551E-2</v>
      </c>
    </row>
    <row r="1004" spans="6:17" x14ac:dyDescent="0.3">
      <c r="F1004" s="108">
        <v>44917</v>
      </c>
      <c r="G1004" s="109">
        <v>4.2397999999999998</v>
      </c>
      <c r="H1004" s="64">
        <f t="shared" si="30"/>
        <v>4.2398000000000007</v>
      </c>
      <c r="I1004" s="64">
        <f>(Table8[[#This Row],[Adj Close]]-Table8[[#This Row],[Forecast 3 Period]])</f>
        <v>-8.8817841970012523E-16</v>
      </c>
      <c r="J1004" s="64">
        <f>Table8[[#This Row],[Erorr ]]^2</f>
        <v>7.8886090522101181E-31</v>
      </c>
      <c r="K1004" s="64">
        <f>ABS(Table8[[#This Row],[Erorr ]])</f>
        <v>8.8817841970012523E-16</v>
      </c>
      <c r="L1004" s="8">
        <f>Table8[[#This Row],[Abs Erorr ]]/Table8[[#This Row],[Adj Close]]</f>
        <v>2.0948592379360473E-16</v>
      </c>
      <c r="M1004" s="68">
        <f t="shared" si="31"/>
        <v>4.2931400000000002</v>
      </c>
      <c r="N1004" s="64">
        <f>(Table8[[#This Row],[Adj Close]]-Table8[[#This Row],[Forecast 6 Period ]])</f>
        <v>-5.3340000000000387E-2</v>
      </c>
      <c r="O1004" s="64">
        <f>Table8[[#This Row],[Erorr 2]]^2</f>
        <v>2.8451556000000412E-3</v>
      </c>
      <c r="P1004" s="64">
        <f>ABS(Table8[[#This Row],[Erorr 2]])</f>
        <v>5.3340000000000387E-2</v>
      </c>
      <c r="Q1004" s="8">
        <f>Table8[[#This Row],[Abs Erorr 4]]/Table8[[#This Row],[Adj Close]]</f>
        <v>1.2580782112363883E-2</v>
      </c>
    </row>
    <row r="1005" spans="6:17" x14ac:dyDescent="0.3">
      <c r="F1005" s="108">
        <v>44918</v>
      </c>
      <c r="G1005" s="109">
        <v>4.2674000000000003</v>
      </c>
      <c r="H1005" s="64">
        <f t="shared" si="30"/>
        <v>4.2397999999999998</v>
      </c>
      <c r="I1005" s="64">
        <f>(Table8[[#This Row],[Adj Close]]-Table8[[#This Row],[Forecast 3 Period]])</f>
        <v>2.7600000000000513E-2</v>
      </c>
      <c r="J1005" s="64">
        <f>Table8[[#This Row],[Erorr ]]^2</f>
        <v>7.617600000000283E-4</v>
      </c>
      <c r="K1005" s="64">
        <f>ABS(Table8[[#This Row],[Erorr ]])</f>
        <v>2.7600000000000513E-2</v>
      </c>
      <c r="L1005" s="8">
        <f>Table8[[#This Row],[Abs Erorr ]]/Table8[[#This Row],[Adj Close]]</f>
        <v>6.4676383746544762E-3</v>
      </c>
      <c r="M1005" s="68">
        <f t="shared" si="31"/>
        <v>4.2563500000000003</v>
      </c>
      <c r="N1005" s="64">
        <f>(Table8[[#This Row],[Adj Close]]-Table8[[#This Row],[Forecast 6 Period ]])</f>
        <v>1.1050000000000004E-2</v>
      </c>
      <c r="O1005" s="64">
        <f>Table8[[#This Row],[Erorr 2]]^2</f>
        <v>1.2210250000000011E-4</v>
      </c>
      <c r="P1005" s="64">
        <f>ABS(Table8[[#This Row],[Erorr 2]])</f>
        <v>1.1050000000000004E-2</v>
      </c>
      <c r="Q1005" s="8">
        <f>Table8[[#This Row],[Abs Erorr 4]]/Table8[[#This Row],[Adj Close]]</f>
        <v>2.5893986970989369E-3</v>
      </c>
    </row>
    <row r="1006" spans="6:17" x14ac:dyDescent="0.3">
      <c r="F1006" s="108">
        <v>44922</v>
      </c>
      <c r="G1006" s="109">
        <v>4.2489999999999997</v>
      </c>
      <c r="H1006" s="64">
        <f t="shared" si="30"/>
        <v>4.2591200000000002</v>
      </c>
      <c r="I1006" s="64">
        <f>(Table8[[#This Row],[Adj Close]]-Table8[[#This Row],[Forecast 3 Period]])</f>
        <v>-1.0120000000000573E-2</v>
      </c>
      <c r="J1006" s="64">
        <f>Table8[[#This Row],[Erorr ]]^2</f>
        <v>1.024144000000116E-4</v>
      </c>
      <c r="K1006" s="64">
        <f>ABS(Table8[[#This Row],[Erorr ]])</f>
        <v>1.0120000000000573E-2</v>
      </c>
      <c r="L1006" s="8">
        <f>Table8[[#This Row],[Abs Erorr ]]/Table8[[#This Row],[Adj Close]]</f>
        <v>2.3817368792658448E-3</v>
      </c>
      <c r="M1006" s="68">
        <f t="shared" si="31"/>
        <v>4.2462400000000011</v>
      </c>
      <c r="N1006" s="64">
        <f>(Table8[[#This Row],[Adj Close]]-Table8[[#This Row],[Forecast 6 Period ]])</f>
        <v>2.7599999999985414E-3</v>
      </c>
      <c r="O1006" s="64">
        <f>Table8[[#This Row],[Erorr 2]]^2</f>
        <v>7.6175999999919487E-6</v>
      </c>
      <c r="P1006" s="64">
        <f>ABS(Table8[[#This Row],[Erorr 2]])</f>
        <v>2.7599999999985414E-3</v>
      </c>
      <c r="Q1006" s="8">
        <f>Table8[[#This Row],[Abs Erorr 4]]/Table8[[#This Row],[Adj Close]]</f>
        <v>6.4956460343575941E-4</v>
      </c>
    </row>
    <row r="1007" spans="6:17" x14ac:dyDescent="0.3">
      <c r="F1007" s="108">
        <v>44923</v>
      </c>
      <c r="G1007" s="109">
        <v>4.1938000000000004</v>
      </c>
      <c r="H1007" s="64">
        <f t="shared" si="30"/>
        <v>4.25176</v>
      </c>
      <c r="I1007" s="64">
        <f>(Table8[[#This Row],[Adj Close]]-Table8[[#This Row],[Forecast 3 Period]])</f>
        <v>-5.7959999999999567E-2</v>
      </c>
      <c r="J1007" s="64">
        <f>Table8[[#This Row],[Erorr ]]^2</f>
        <v>3.3593615999999498E-3</v>
      </c>
      <c r="K1007" s="64">
        <f>ABS(Table8[[#This Row],[Erorr ]])</f>
        <v>5.7959999999999567E-2</v>
      </c>
      <c r="L1007" s="8">
        <f>Table8[[#This Row],[Abs Erorr ]]/Table8[[#This Row],[Adj Close]]</f>
        <v>1.3820401545137957E-2</v>
      </c>
      <c r="M1007" s="68">
        <f t="shared" si="31"/>
        <v>4.2490000000000006</v>
      </c>
      <c r="N1007" s="64">
        <f>(Table8[[#This Row],[Adj Close]]-Table8[[#This Row],[Forecast 6 Period ]])</f>
        <v>-5.5200000000000138E-2</v>
      </c>
      <c r="O1007" s="64">
        <f>Table8[[#This Row],[Erorr 2]]^2</f>
        <v>3.0470400000000152E-3</v>
      </c>
      <c r="P1007" s="64">
        <f>ABS(Table8[[#This Row],[Erorr 2]])</f>
        <v>5.5200000000000138E-2</v>
      </c>
      <c r="Q1007" s="8">
        <f>Table8[[#This Row],[Abs Erorr 4]]/Table8[[#This Row],[Adj Close]]</f>
        <v>1.3162287185845804E-2</v>
      </c>
    </row>
    <row r="1008" spans="6:17" x14ac:dyDescent="0.3">
      <c r="F1008" s="108">
        <v>44924</v>
      </c>
      <c r="G1008" s="109">
        <v>4.3041999999999998</v>
      </c>
      <c r="H1008" s="64">
        <f t="shared" si="30"/>
        <v>4.2324400000000004</v>
      </c>
      <c r="I1008" s="64">
        <f>(Table8[[#This Row],[Adj Close]]-Table8[[#This Row],[Forecast 3 Period]])</f>
        <v>7.175999999999938E-2</v>
      </c>
      <c r="J1008" s="64">
        <f>Table8[[#This Row],[Erorr ]]^2</f>
        <v>5.1494975999999111E-3</v>
      </c>
      <c r="K1008" s="64">
        <f>ABS(Table8[[#This Row],[Erorr ]])</f>
        <v>7.175999999999938E-2</v>
      </c>
      <c r="L1008" s="8">
        <f>Table8[[#This Row],[Abs Erorr ]]/Table8[[#This Row],[Adj Close]]</f>
        <v>1.6672087728265273E-2</v>
      </c>
      <c r="M1008" s="68">
        <f t="shared" si="31"/>
        <v>4.2379600000000011</v>
      </c>
      <c r="N1008" s="64">
        <f>(Table8[[#This Row],[Adj Close]]-Table8[[#This Row],[Forecast 6 Period ]])</f>
        <v>6.6239999999998744E-2</v>
      </c>
      <c r="O1008" s="64">
        <f>Table8[[#This Row],[Erorr 2]]^2</f>
        <v>4.3877375999998337E-3</v>
      </c>
      <c r="P1008" s="64">
        <f>ABS(Table8[[#This Row],[Erorr 2]])</f>
        <v>6.6239999999998744E-2</v>
      </c>
      <c r="Q1008" s="8">
        <f>Table8[[#This Row],[Abs Erorr 4]]/Table8[[#This Row],[Adj Close]]</f>
        <v>1.5389619441475476E-2</v>
      </c>
    </row>
    <row r="1009" spans="6:17" x14ac:dyDescent="0.3">
      <c r="F1009" s="108">
        <v>44925</v>
      </c>
      <c r="G1009" s="109">
        <v>4.2674000000000003</v>
      </c>
      <c r="H1009" s="64">
        <f t="shared" si="30"/>
        <v>4.2545200000000003</v>
      </c>
      <c r="I1009" s="64">
        <f>(Table8[[#This Row],[Adj Close]]-Table8[[#This Row],[Forecast 3 Period]])</f>
        <v>1.2880000000000003E-2</v>
      </c>
      <c r="J1009" s="64">
        <f>Table8[[#This Row],[Erorr ]]^2</f>
        <v>1.6589440000000006E-4</v>
      </c>
      <c r="K1009" s="64">
        <f>ABS(Table8[[#This Row],[Erorr ]])</f>
        <v>1.2880000000000003E-2</v>
      </c>
      <c r="L1009" s="8">
        <f>Table8[[#This Row],[Abs Erorr ]]/Table8[[#This Row],[Adj Close]]</f>
        <v>3.0182312415053666E-3</v>
      </c>
      <c r="M1009" s="68">
        <f t="shared" si="31"/>
        <v>4.2536000000000005</v>
      </c>
      <c r="N1009" s="64">
        <f>(Table8[[#This Row],[Adj Close]]-Table8[[#This Row],[Forecast 6 Period ]])</f>
        <v>1.3799999999999812E-2</v>
      </c>
      <c r="O1009" s="64">
        <f>Table8[[#This Row],[Erorr 2]]^2</f>
        <v>1.9043999999999482E-4</v>
      </c>
      <c r="P1009" s="64">
        <f>ABS(Table8[[#This Row],[Erorr 2]])</f>
        <v>1.3799999999999812E-2</v>
      </c>
      <c r="Q1009" s="8">
        <f>Table8[[#This Row],[Abs Erorr 4]]/Table8[[#This Row],[Adj Close]]</f>
        <v>3.233819187327134E-3</v>
      </c>
    </row>
    <row r="1010" spans="6:17" x14ac:dyDescent="0.3">
      <c r="F1010" s="108">
        <v>44929</v>
      </c>
      <c r="G1010" s="109">
        <v>4.3133999999999997</v>
      </c>
      <c r="H1010" s="64">
        <f t="shared" si="30"/>
        <v>4.2563599999999999</v>
      </c>
      <c r="I1010" s="64">
        <f>(Table8[[#This Row],[Adj Close]]-Table8[[#This Row],[Forecast 3 Period]])</f>
        <v>5.7039999999999758E-2</v>
      </c>
      <c r="J1010" s="64">
        <f>Table8[[#This Row],[Erorr ]]^2</f>
        <v>3.2535615999999723E-3</v>
      </c>
      <c r="K1010" s="64">
        <f>ABS(Table8[[#This Row],[Erorr ]])</f>
        <v>5.7039999999999758E-2</v>
      </c>
      <c r="L1010" s="8">
        <f>Table8[[#This Row],[Abs Erorr ]]/Table8[[#This Row],[Adj Close]]</f>
        <v>1.3223906894792916E-2</v>
      </c>
      <c r="M1010" s="68">
        <f t="shared" si="31"/>
        <v>4.2536000000000005</v>
      </c>
      <c r="N1010" s="64">
        <f>(Table8[[#This Row],[Adj Close]]-Table8[[#This Row],[Forecast 6 Period ]])</f>
        <v>5.9799999999999187E-2</v>
      </c>
      <c r="O1010" s="64">
        <f>Table8[[#This Row],[Erorr 2]]^2</f>
        <v>3.5760399999999028E-3</v>
      </c>
      <c r="P1010" s="64">
        <f>ABS(Table8[[#This Row],[Erorr 2]])</f>
        <v>5.9799999999999187E-2</v>
      </c>
      <c r="Q1010" s="8">
        <f>Table8[[#This Row],[Abs Erorr 4]]/Table8[[#This Row],[Adj Close]]</f>
        <v>1.3863773357444056E-2</v>
      </c>
    </row>
    <row r="1011" spans="6:17" x14ac:dyDescent="0.3">
      <c r="F1011" s="108">
        <v>44930</v>
      </c>
      <c r="G1011" s="109">
        <v>4.3501000000000003</v>
      </c>
      <c r="H1011" s="64">
        <f t="shared" si="30"/>
        <v>4.2968399999999995</v>
      </c>
      <c r="I1011" s="64">
        <f>(Table8[[#This Row],[Adj Close]]-Table8[[#This Row],[Forecast 3 Period]])</f>
        <v>5.3260000000000751E-2</v>
      </c>
      <c r="J1011" s="64">
        <f>Table8[[#This Row],[Erorr ]]^2</f>
        <v>2.83662760000008E-3</v>
      </c>
      <c r="K1011" s="64">
        <f>ABS(Table8[[#This Row],[Erorr ]])</f>
        <v>5.3260000000000751E-2</v>
      </c>
      <c r="L1011" s="8">
        <f>Table8[[#This Row],[Abs Erorr ]]/Table8[[#This Row],[Adj Close]]</f>
        <v>1.2243396703524229E-2</v>
      </c>
      <c r="M1011" s="68">
        <f t="shared" si="31"/>
        <v>4.2674000000000003</v>
      </c>
      <c r="N1011" s="64">
        <f>(Table8[[#This Row],[Adj Close]]-Table8[[#This Row],[Forecast 6 Period ]])</f>
        <v>8.2699999999999996E-2</v>
      </c>
      <c r="O1011" s="64">
        <f>Table8[[#This Row],[Erorr 2]]^2</f>
        <v>6.8392899999999996E-3</v>
      </c>
      <c r="P1011" s="64">
        <f>ABS(Table8[[#This Row],[Erorr 2]])</f>
        <v>8.2699999999999996E-2</v>
      </c>
      <c r="Q1011" s="8">
        <f>Table8[[#This Row],[Abs Erorr 4]]/Table8[[#This Row],[Adj Close]]</f>
        <v>1.9011057217075467E-2</v>
      </c>
    </row>
    <row r="1012" spans="6:17" x14ac:dyDescent="0.3">
      <c r="F1012" s="108">
        <v>44931</v>
      </c>
      <c r="G1012" s="109">
        <v>4.3133999999999997</v>
      </c>
      <c r="H1012" s="64">
        <f t="shared" si="30"/>
        <v>4.3142800000000001</v>
      </c>
      <c r="I1012" s="64">
        <f>(Table8[[#This Row],[Adj Close]]-Table8[[#This Row],[Forecast 3 Period]])</f>
        <v>-8.8000000000043599E-4</v>
      </c>
      <c r="J1012" s="64">
        <f>Table8[[#This Row],[Erorr ]]^2</f>
        <v>7.7440000000076736E-7</v>
      </c>
      <c r="K1012" s="64">
        <f>ABS(Table8[[#This Row],[Erorr ]])</f>
        <v>8.8000000000043599E-4</v>
      </c>
      <c r="L1012" s="8">
        <f>Table8[[#This Row],[Abs Erorr ]]/Table8[[#This Row],[Adj Close]]</f>
        <v>2.0401539388891272E-4</v>
      </c>
      <c r="M1012" s="68">
        <f t="shared" si="31"/>
        <v>4.2913000000000006</v>
      </c>
      <c r="N1012" s="64">
        <f>(Table8[[#This Row],[Adj Close]]-Table8[[#This Row],[Forecast 6 Period ]])</f>
        <v>2.209999999999912E-2</v>
      </c>
      <c r="O1012" s="64">
        <f>Table8[[#This Row],[Erorr 2]]^2</f>
        <v>4.8840999999996107E-4</v>
      </c>
      <c r="P1012" s="64">
        <f>ABS(Table8[[#This Row],[Erorr 2]])</f>
        <v>2.209999999999912E-2</v>
      </c>
      <c r="Q1012" s="8">
        <f>Table8[[#This Row],[Abs Erorr 4]]/Table8[[#This Row],[Adj Close]]</f>
        <v>5.1235684147074518E-3</v>
      </c>
    </row>
    <row r="1013" spans="6:17" x14ac:dyDescent="0.3">
      <c r="F1013" s="108">
        <v>44932</v>
      </c>
      <c r="G1013" s="109">
        <v>4.4420999999999999</v>
      </c>
      <c r="H1013" s="64">
        <f t="shared" si="30"/>
        <v>4.3244100000000003</v>
      </c>
      <c r="I1013" s="64">
        <f>(Table8[[#This Row],[Adj Close]]-Table8[[#This Row],[Forecast 3 Period]])</f>
        <v>0.11768999999999963</v>
      </c>
      <c r="J1013" s="64">
        <f>Table8[[#This Row],[Erorr ]]^2</f>
        <v>1.3850936099999912E-2</v>
      </c>
      <c r="K1013" s="64">
        <f>ABS(Table8[[#This Row],[Erorr ]])</f>
        <v>0.11768999999999963</v>
      </c>
      <c r="L1013" s="8">
        <f>Table8[[#This Row],[Abs Erorr ]]/Table8[[#This Row],[Adj Close]]</f>
        <v>2.6494225704058808E-2</v>
      </c>
      <c r="M1013" s="68">
        <f t="shared" si="31"/>
        <v>4.2986600000000008</v>
      </c>
      <c r="N1013" s="64">
        <f>(Table8[[#This Row],[Adj Close]]-Table8[[#This Row],[Forecast 6 Period ]])</f>
        <v>0.14343999999999912</v>
      </c>
      <c r="O1013" s="64">
        <f>Table8[[#This Row],[Erorr 2]]^2</f>
        <v>2.0575033599999747E-2</v>
      </c>
      <c r="P1013" s="64">
        <f>ABS(Table8[[#This Row],[Erorr 2]])</f>
        <v>0.14343999999999912</v>
      </c>
      <c r="Q1013" s="8">
        <f>Table8[[#This Row],[Abs Erorr 4]]/Table8[[#This Row],[Adj Close]]</f>
        <v>3.22910335201817E-2</v>
      </c>
    </row>
    <row r="1014" spans="6:17" x14ac:dyDescent="0.3">
      <c r="F1014" s="108">
        <v>44935</v>
      </c>
      <c r="G1014" s="109">
        <v>4.4512999999999998</v>
      </c>
      <c r="H1014" s="64">
        <f t="shared" si="30"/>
        <v>4.3758900000000001</v>
      </c>
      <c r="I1014" s="64">
        <f>(Table8[[#This Row],[Adj Close]]-Table8[[#This Row],[Forecast 3 Period]])</f>
        <v>7.5409999999999755E-2</v>
      </c>
      <c r="J1014" s="64">
        <f>Table8[[#This Row],[Erorr ]]^2</f>
        <v>5.6866680999999629E-3</v>
      </c>
      <c r="K1014" s="64">
        <f>ABS(Table8[[#This Row],[Erorr ]])</f>
        <v>7.5409999999999755E-2</v>
      </c>
      <c r="L1014" s="8">
        <f>Table8[[#This Row],[Abs Erorr ]]/Table8[[#This Row],[Adj Close]]</f>
        <v>1.694111832498366E-2</v>
      </c>
      <c r="M1014" s="68">
        <f t="shared" si="31"/>
        <v>4.3409600000000008</v>
      </c>
      <c r="N1014" s="64">
        <f>(Table8[[#This Row],[Adj Close]]-Table8[[#This Row],[Forecast 6 Period ]])</f>
        <v>0.11033999999999899</v>
      </c>
      <c r="O1014" s="64">
        <f>Table8[[#This Row],[Erorr 2]]^2</f>
        <v>1.2174915599999779E-2</v>
      </c>
      <c r="P1014" s="64">
        <f>ABS(Table8[[#This Row],[Erorr 2]])</f>
        <v>0.11033999999999899</v>
      </c>
      <c r="Q1014" s="8">
        <f>Table8[[#This Row],[Abs Erorr 4]]/Table8[[#This Row],[Adj Close]]</f>
        <v>2.4788264102621482E-2</v>
      </c>
    </row>
    <row r="1015" spans="6:17" x14ac:dyDescent="0.3">
      <c r="F1015" s="108">
        <v>44936</v>
      </c>
      <c r="G1015" s="109">
        <v>4.4789000000000003</v>
      </c>
      <c r="H1015" s="64">
        <f t="shared" si="30"/>
        <v>4.4071699999999998</v>
      </c>
      <c r="I1015" s="64">
        <f>(Table8[[#This Row],[Adj Close]]-Table8[[#This Row],[Forecast 3 Period]])</f>
        <v>7.1730000000000516E-2</v>
      </c>
      <c r="J1015" s="64">
        <f>Table8[[#This Row],[Erorr ]]^2</f>
        <v>5.1451929000000743E-3</v>
      </c>
      <c r="K1015" s="64">
        <f>ABS(Table8[[#This Row],[Erorr ]])</f>
        <v>7.1730000000000516E-2</v>
      </c>
      <c r="L1015" s="8">
        <f>Table8[[#This Row],[Abs Erorr ]]/Table8[[#This Row],[Adj Close]]</f>
        <v>1.601509299158287E-2</v>
      </c>
      <c r="M1015" s="68">
        <f t="shared" si="31"/>
        <v>4.3694600000000001</v>
      </c>
      <c r="N1015" s="64">
        <f>(Table8[[#This Row],[Adj Close]]-Table8[[#This Row],[Forecast 6 Period ]])</f>
        <v>0.1094400000000002</v>
      </c>
      <c r="O1015" s="64">
        <f>Table8[[#This Row],[Erorr 2]]^2</f>
        <v>1.1977113600000044E-2</v>
      </c>
      <c r="P1015" s="64">
        <f>ABS(Table8[[#This Row],[Erorr 2]])</f>
        <v>0.1094400000000002</v>
      </c>
      <c r="Q1015" s="8">
        <f>Table8[[#This Row],[Abs Erorr 4]]/Table8[[#This Row],[Adj Close]]</f>
        <v>2.4434570988412375E-2</v>
      </c>
    </row>
    <row r="1016" spans="6:17" x14ac:dyDescent="0.3">
      <c r="F1016" s="108">
        <v>44937</v>
      </c>
      <c r="G1016" s="109">
        <v>4.5433000000000003</v>
      </c>
      <c r="H1016" s="64">
        <f t="shared" si="30"/>
        <v>4.4595799999999999</v>
      </c>
      <c r="I1016" s="64">
        <f>(Table8[[#This Row],[Adj Close]]-Table8[[#This Row],[Forecast 3 Period]])</f>
        <v>8.3720000000000461E-2</v>
      </c>
      <c r="J1016" s="64">
        <f>Table8[[#This Row],[Erorr ]]^2</f>
        <v>7.0090384000000769E-3</v>
      </c>
      <c r="K1016" s="64">
        <f>ABS(Table8[[#This Row],[Erorr ]])</f>
        <v>8.3720000000000461E-2</v>
      </c>
      <c r="L1016" s="8">
        <f>Table8[[#This Row],[Abs Erorr ]]/Table8[[#This Row],[Adj Close]]</f>
        <v>1.8427134461734964E-2</v>
      </c>
      <c r="M1016" s="68">
        <f t="shared" si="31"/>
        <v>4.4034900000000006</v>
      </c>
      <c r="N1016" s="64">
        <f>(Table8[[#This Row],[Adj Close]]-Table8[[#This Row],[Forecast 6 Period ]])</f>
        <v>0.13980999999999977</v>
      </c>
      <c r="O1016" s="64">
        <f>Table8[[#This Row],[Erorr 2]]^2</f>
        <v>1.9546836099999933E-2</v>
      </c>
      <c r="P1016" s="64">
        <f>ABS(Table8[[#This Row],[Erorr 2]])</f>
        <v>0.13980999999999977</v>
      </c>
      <c r="Q1016" s="8">
        <f>Table8[[#This Row],[Abs Erorr 4]]/Table8[[#This Row],[Adj Close]]</f>
        <v>3.077278630070648E-2</v>
      </c>
    </row>
    <row r="1017" spans="6:17" x14ac:dyDescent="0.3">
      <c r="F1017" s="108">
        <v>44938</v>
      </c>
      <c r="G1017" s="109">
        <v>4.6169000000000002</v>
      </c>
      <c r="H1017" s="64">
        <f t="shared" si="30"/>
        <v>4.4963800000000003</v>
      </c>
      <c r="I1017" s="64">
        <f>(Table8[[#This Row],[Adj Close]]-Table8[[#This Row],[Forecast 3 Period]])</f>
        <v>0.12051999999999996</v>
      </c>
      <c r="J1017" s="64">
        <f>Table8[[#This Row],[Erorr ]]^2</f>
        <v>1.4525070399999991E-2</v>
      </c>
      <c r="K1017" s="64">
        <f>ABS(Table8[[#This Row],[Erorr ]])</f>
        <v>0.12051999999999996</v>
      </c>
      <c r="L1017" s="8">
        <f>Table8[[#This Row],[Abs Erorr ]]/Table8[[#This Row],[Adj Close]]</f>
        <v>2.6104095821871807E-2</v>
      </c>
      <c r="M1017" s="68">
        <f t="shared" si="31"/>
        <v>4.4494699999999998</v>
      </c>
      <c r="N1017" s="64">
        <f>(Table8[[#This Row],[Adj Close]]-Table8[[#This Row],[Forecast 6 Period ]])</f>
        <v>0.16743000000000041</v>
      </c>
      <c r="O1017" s="64">
        <f>Table8[[#This Row],[Erorr 2]]^2</f>
        <v>2.8032804900000138E-2</v>
      </c>
      <c r="P1017" s="64">
        <f>ABS(Table8[[#This Row],[Erorr 2]])</f>
        <v>0.16743000000000041</v>
      </c>
      <c r="Q1017" s="8">
        <f>Table8[[#This Row],[Abs Erorr 4]]/Table8[[#This Row],[Adj Close]]</f>
        <v>3.6264593125257295E-2</v>
      </c>
    </row>
    <row r="1018" spans="6:17" x14ac:dyDescent="0.3">
      <c r="F1018" s="108">
        <v>44939</v>
      </c>
      <c r="G1018" s="109">
        <v>4.6261000000000001</v>
      </c>
      <c r="H1018" s="64">
        <f t="shared" si="30"/>
        <v>4.5534200000000009</v>
      </c>
      <c r="I1018" s="64">
        <f>(Table8[[#This Row],[Adj Close]]-Table8[[#This Row],[Forecast 3 Period]])</f>
        <v>7.267999999999919E-2</v>
      </c>
      <c r="J1018" s="64">
        <f>Table8[[#This Row],[Erorr ]]^2</f>
        <v>5.2823823999998826E-3</v>
      </c>
      <c r="K1018" s="64">
        <f>ABS(Table8[[#This Row],[Erorr ]])</f>
        <v>7.267999999999919E-2</v>
      </c>
      <c r="L1018" s="8">
        <f>Table8[[#This Row],[Abs Erorr ]]/Table8[[#This Row],[Adj Close]]</f>
        <v>1.5710857958107085E-2</v>
      </c>
      <c r="M1018" s="68">
        <f t="shared" si="31"/>
        <v>4.4936300000000005</v>
      </c>
      <c r="N1018" s="64">
        <f>(Table8[[#This Row],[Adj Close]]-Table8[[#This Row],[Forecast 6 Period ]])</f>
        <v>0.13246999999999964</v>
      </c>
      <c r="O1018" s="64">
        <f>Table8[[#This Row],[Erorr 2]]^2</f>
        <v>1.7548300899999907E-2</v>
      </c>
      <c r="P1018" s="64">
        <f>ABS(Table8[[#This Row],[Erorr 2]])</f>
        <v>0.13246999999999964</v>
      </c>
      <c r="Q1018" s="8">
        <f>Table8[[#This Row],[Abs Erorr 4]]/Table8[[#This Row],[Adj Close]]</f>
        <v>2.8635351592053705E-2</v>
      </c>
    </row>
    <row r="1019" spans="6:17" x14ac:dyDescent="0.3">
      <c r="F1019" s="108">
        <v>44943</v>
      </c>
      <c r="G1019" s="109">
        <v>4.4329000000000001</v>
      </c>
      <c r="H1019" s="64">
        <f t="shared" si="30"/>
        <v>4.5985000000000005</v>
      </c>
      <c r="I1019" s="64">
        <f>(Table8[[#This Row],[Adj Close]]-Table8[[#This Row],[Forecast 3 Period]])</f>
        <v>-0.16560000000000041</v>
      </c>
      <c r="J1019" s="64">
        <f>Table8[[#This Row],[Erorr ]]^2</f>
        <v>2.7423360000000136E-2</v>
      </c>
      <c r="K1019" s="64">
        <f>ABS(Table8[[#This Row],[Erorr ]])</f>
        <v>0.16560000000000041</v>
      </c>
      <c r="L1019" s="8">
        <f>Table8[[#This Row],[Abs Erorr ]]/Table8[[#This Row],[Adj Close]]</f>
        <v>3.7357034898148032E-2</v>
      </c>
      <c r="M1019" s="68">
        <f t="shared" si="31"/>
        <v>4.5423800000000005</v>
      </c>
      <c r="N1019" s="64">
        <f>(Table8[[#This Row],[Adj Close]]-Table8[[#This Row],[Forecast 6 Period ]])</f>
        <v>-0.10948000000000047</v>
      </c>
      <c r="O1019" s="64">
        <f>Table8[[#This Row],[Erorr 2]]^2</f>
        <v>1.1985870400000102E-2</v>
      </c>
      <c r="P1019" s="64">
        <f>ABS(Table8[[#This Row],[Erorr 2]])</f>
        <v>0.10948000000000047</v>
      </c>
      <c r="Q1019" s="8">
        <f>Table8[[#This Row],[Abs Erorr 4]]/Table8[[#This Row],[Adj Close]]</f>
        <v>2.4697150849331242E-2</v>
      </c>
    </row>
    <row r="1020" spans="6:17" x14ac:dyDescent="0.3">
      <c r="F1020" s="108">
        <v>44944</v>
      </c>
      <c r="G1020" s="109">
        <v>4.3960999999999997</v>
      </c>
      <c r="H1020" s="64">
        <f t="shared" si="30"/>
        <v>4.5460599999999998</v>
      </c>
      <c r="I1020" s="64">
        <f>(Table8[[#This Row],[Adj Close]]-Table8[[#This Row],[Forecast 3 Period]])</f>
        <v>-0.14996000000000009</v>
      </c>
      <c r="J1020" s="64">
        <f>Table8[[#This Row],[Erorr ]]^2</f>
        <v>2.2488001600000029E-2</v>
      </c>
      <c r="K1020" s="64">
        <f>ABS(Table8[[#This Row],[Erorr ]])</f>
        <v>0.14996000000000009</v>
      </c>
      <c r="L1020" s="8">
        <f>Table8[[#This Row],[Abs Erorr ]]/Table8[[#This Row],[Adj Close]]</f>
        <v>3.4112053865926639E-2</v>
      </c>
      <c r="M1020" s="68">
        <f t="shared" si="31"/>
        <v>4.5368599999999999</v>
      </c>
      <c r="N1020" s="64">
        <f>(Table8[[#This Row],[Adj Close]]-Table8[[#This Row],[Forecast 6 Period ]])</f>
        <v>-0.14076000000000022</v>
      </c>
      <c r="O1020" s="64">
        <f>Table8[[#This Row],[Erorr 2]]^2</f>
        <v>1.981337760000006E-2</v>
      </c>
      <c r="P1020" s="64">
        <f>ABS(Table8[[#This Row],[Erorr 2]])</f>
        <v>0.14076000000000022</v>
      </c>
      <c r="Q1020" s="8">
        <f>Table8[[#This Row],[Abs Erorr 4]]/Table8[[#This Row],[Adj Close]]</f>
        <v>3.2019289825072274E-2</v>
      </c>
    </row>
    <row r="1021" spans="6:17" x14ac:dyDescent="0.3">
      <c r="F1021" s="108">
        <v>44945</v>
      </c>
      <c r="G1021" s="109">
        <v>4.3041999999999998</v>
      </c>
      <c r="H1021" s="64">
        <f t="shared" si="30"/>
        <v>4.47614</v>
      </c>
      <c r="I1021" s="64">
        <f>(Table8[[#This Row],[Adj Close]]-Table8[[#This Row],[Forecast 3 Period]])</f>
        <v>-0.1719400000000002</v>
      </c>
      <c r="J1021" s="64">
        <f>Table8[[#This Row],[Erorr ]]^2</f>
        <v>2.9563363600000069E-2</v>
      </c>
      <c r="K1021" s="64">
        <f>ABS(Table8[[#This Row],[Erorr ]])</f>
        <v>0.1719400000000002</v>
      </c>
      <c r="L1021" s="8">
        <f>Table8[[#This Row],[Abs Erorr ]]/Table8[[#This Row],[Adj Close]]</f>
        <v>3.9947028483806567E-2</v>
      </c>
      <c r="M1021" s="68">
        <f t="shared" si="31"/>
        <v>4.5166199999999996</v>
      </c>
      <c r="N1021" s="64">
        <f>(Table8[[#This Row],[Adj Close]]-Table8[[#This Row],[Forecast 6 Period ]])</f>
        <v>-0.21241999999999983</v>
      </c>
      <c r="O1021" s="64">
        <f>Table8[[#This Row],[Erorr 2]]^2</f>
        <v>4.5122256399999928E-2</v>
      </c>
      <c r="P1021" s="64">
        <f>ABS(Table8[[#This Row],[Erorr 2]])</f>
        <v>0.21241999999999983</v>
      </c>
      <c r="Q1021" s="8">
        <f>Table8[[#This Row],[Abs Erorr 4]]/Table8[[#This Row],[Adj Close]]</f>
        <v>4.935179592026389E-2</v>
      </c>
    </row>
    <row r="1022" spans="6:17" x14ac:dyDescent="0.3">
      <c r="F1022" s="108">
        <v>44946</v>
      </c>
      <c r="G1022" s="109">
        <v>4.2397999999999998</v>
      </c>
      <c r="H1022" s="64">
        <f t="shared" si="30"/>
        <v>4.3703799999999999</v>
      </c>
      <c r="I1022" s="64">
        <f>(Table8[[#This Row],[Adj Close]]-Table8[[#This Row],[Forecast 3 Period]])</f>
        <v>-0.13058000000000014</v>
      </c>
      <c r="J1022" s="64">
        <f>Table8[[#This Row],[Erorr ]]^2</f>
        <v>1.7051136400000038E-2</v>
      </c>
      <c r="K1022" s="64">
        <f>ABS(Table8[[#This Row],[Erorr ]])</f>
        <v>0.13058000000000014</v>
      </c>
      <c r="L1022" s="8">
        <f>Table8[[#This Row],[Abs Erorr ]]/Table8[[#This Row],[Adj Close]]</f>
        <v>3.0798622576536663E-2</v>
      </c>
      <c r="M1022" s="68">
        <f t="shared" si="31"/>
        <v>4.4678800000000001</v>
      </c>
      <c r="N1022" s="64">
        <f>(Table8[[#This Row],[Adj Close]]-Table8[[#This Row],[Forecast 6 Period ]])</f>
        <v>-0.22808000000000028</v>
      </c>
      <c r="O1022" s="64">
        <f>Table8[[#This Row],[Erorr 2]]^2</f>
        <v>5.2020486400000128E-2</v>
      </c>
      <c r="P1022" s="64">
        <f>ABS(Table8[[#This Row],[Erorr 2]])</f>
        <v>0.22808000000000028</v>
      </c>
      <c r="Q1022" s="8">
        <f>Table8[[#This Row],[Abs Erorr 4]]/Table8[[#This Row],[Adj Close]]</f>
        <v>5.3794990329732603E-2</v>
      </c>
    </row>
    <row r="1023" spans="6:17" x14ac:dyDescent="0.3">
      <c r="F1023" s="108">
        <v>44949</v>
      </c>
      <c r="G1023" s="109">
        <v>4.2582000000000004</v>
      </c>
      <c r="H1023" s="64">
        <f t="shared" si="30"/>
        <v>4.3060099999999997</v>
      </c>
      <c r="I1023" s="64">
        <f>(Table8[[#This Row],[Adj Close]]-Table8[[#This Row],[Forecast 3 Period]])</f>
        <v>-4.7809999999999242E-2</v>
      </c>
      <c r="J1023" s="64">
        <f>Table8[[#This Row],[Erorr ]]^2</f>
        <v>2.2857960999999277E-3</v>
      </c>
      <c r="K1023" s="64">
        <f>ABS(Table8[[#This Row],[Erorr ]])</f>
        <v>4.7809999999999242E-2</v>
      </c>
      <c r="L1023" s="8">
        <f>Table8[[#This Row],[Abs Erorr ]]/Table8[[#This Row],[Adj Close]]</f>
        <v>1.1227748814052706E-2</v>
      </c>
      <c r="M1023" s="68">
        <f t="shared" si="31"/>
        <v>4.3989000000000003</v>
      </c>
      <c r="N1023" s="64">
        <f>(Table8[[#This Row],[Adj Close]]-Table8[[#This Row],[Forecast 6 Period ]])</f>
        <v>-0.14069999999999983</v>
      </c>
      <c r="O1023" s="64">
        <f>Table8[[#This Row],[Erorr 2]]^2</f>
        <v>1.9796489999999951E-2</v>
      </c>
      <c r="P1023" s="64">
        <f>ABS(Table8[[#This Row],[Erorr 2]])</f>
        <v>0.14069999999999983</v>
      </c>
      <c r="Q1023" s="8">
        <f>Table8[[#This Row],[Abs Erorr 4]]/Table8[[#This Row],[Adj Close]]</f>
        <v>3.3042130477666576E-2</v>
      </c>
    </row>
    <row r="1024" spans="6:17" x14ac:dyDescent="0.3">
      <c r="F1024" s="108">
        <v>44950</v>
      </c>
      <c r="G1024" s="109">
        <v>4.1845999999999997</v>
      </c>
      <c r="H1024" s="64">
        <f t="shared" si="30"/>
        <v>4.2664799999999996</v>
      </c>
      <c r="I1024" s="64">
        <f>(Table8[[#This Row],[Adj Close]]-Table8[[#This Row],[Forecast 3 Period]])</f>
        <v>-8.1879999999999953E-2</v>
      </c>
      <c r="J1024" s="64">
        <f>Table8[[#This Row],[Erorr ]]^2</f>
        <v>6.7043343999999925E-3</v>
      </c>
      <c r="K1024" s="64">
        <f>ABS(Table8[[#This Row],[Erorr ]])</f>
        <v>8.1879999999999953E-2</v>
      </c>
      <c r="L1024" s="8">
        <f>Table8[[#This Row],[Abs Erorr ]]/Table8[[#This Row],[Adj Close]]</f>
        <v>1.9566983702145956E-2</v>
      </c>
      <c r="M1024" s="68">
        <f t="shared" si="31"/>
        <v>4.3455600000000008</v>
      </c>
      <c r="N1024" s="64">
        <f>(Table8[[#This Row],[Adj Close]]-Table8[[#This Row],[Forecast 6 Period ]])</f>
        <v>-0.1609600000000011</v>
      </c>
      <c r="O1024" s="64">
        <f>Table8[[#This Row],[Erorr 2]]^2</f>
        <v>2.5908121600000354E-2</v>
      </c>
      <c r="P1024" s="64">
        <f>ABS(Table8[[#This Row],[Erorr 2]])</f>
        <v>0.1609600000000011</v>
      </c>
      <c r="Q1024" s="8">
        <f>Table8[[#This Row],[Abs Erorr 4]]/Table8[[#This Row],[Adj Close]]</f>
        <v>3.8464847297232978E-2</v>
      </c>
    </row>
    <row r="1025" spans="6:17" x14ac:dyDescent="0.3">
      <c r="F1025" s="108">
        <v>44951</v>
      </c>
      <c r="G1025" s="109">
        <v>4.2582000000000004</v>
      </c>
      <c r="H1025" s="64">
        <f t="shared" si="30"/>
        <v>4.2232399999999997</v>
      </c>
      <c r="I1025" s="64">
        <f>(Table8[[#This Row],[Adj Close]]-Table8[[#This Row],[Forecast 3 Period]])</f>
        <v>3.4960000000000768E-2</v>
      </c>
      <c r="J1025" s="64">
        <f>Table8[[#This Row],[Erorr ]]^2</f>
        <v>1.2222016000000538E-3</v>
      </c>
      <c r="K1025" s="64">
        <f>ABS(Table8[[#This Row],[Erorr ]])</f>
        <v>3.4960000000000768E-2</v>
      </c>
      <c r="L1025" s="8">
        <f>Table8[[#This Row],[Abs Erorr ]]/Table8[[#This Row],[Adj Close]]</f>
        <v>8.2100418017004278E-3</v>
      </c>
      <c r="M1025" s="68">
        <f t="shared" si="31"/>
        <v>4.2802600000000002</v>
      </c>
      <c r="N1025" s="64">
        <f>(Table8[[#This Row],[Adj Close]]-Table8[[#This Row],[Forecast 6 Period ]])</f>
        <v>-2.2059999999999746E-2</v>
      </c>
      <c r="O1025" s="64">
        <f>Table8[[#This Row],[Erorr 2]]^2</f>
        <v>4.866435999999888E-4</v>
      </c>
      <c r="P1025" s="64">
        <f>ABS(Table8[[#This Row],[Erorr 2]])</f>
        <v>2.2059999999999746E-2</v>
      </c>
      <c r="Q1025" s="8">
        <f>Table8[[#This Row],[Abs Erorr 4]]/Table8[[#This Row],[Adj Close]]</f>
        <v>5.1805927387158293E-3</v>
      </c>
    </row>
    <row r="1026" spans="6:17" x14ac:dyDescent="0.3">
      <c r="F1026" s="108">
        <v>44952</v>
      </c>
      <c r="G1026" s="109">
        <v>4.4237000000000002</v>
      </c>
      <c r="H1026" s="64">
        <f t="shared" si="30"/>
        <v>4.2361199999999997</v>
      </c>
      <c r="I1026" s="64">
        <f>(Table8[[#This Row],[Adj Close]]-Table8[[#This Row],[Forecast 3 Period]])</f>
        <v>0.18758000000000052</v>
      </c>
      <c r="J1026" s="64">
        <f>Table8[[#This Row],[Erorr ]]^2</f>
        <v>3.5186256400000199E-2</v>
      </c>
      <c r="K1026" s="64">
        <f>ABS(Table8[[#This Row],[Erorr ]])</f>
        <v>0.18758000000000052</v>
      </c>
      <c r="L1026" s="8">
        <f>Table8[[#This Row],[Abs Erorr ]]/Table8[[#This Row],[Adj Close]]</f>
        <v>4.2403417953297128E-2</v>
      </c>
      <c r="M1026" s="68">
        <f t="shared" si="31"/>
        <v>4.2581900000000008</v>
      </c>
      <c r="N1026" s="64">
        <f>(Table8[[#This Row],[Adj Close]]-Table8[[#This Row],[Forecast 6 Period ]])</f>
        <v>0.16550999999999938</v>
      </c>
      <c r="O1026" s="64">
        <f>Table8[[#This Row],[Erorr 2]]^2</f>
        <v>2.7393560099999794E-2</v>
      </c>
      <c r="P1026" s="64">
        <f>ABS(Table8[[#This Row],[Erorr 2]])</f>
        <v>0.16550999999999938</v>
      </c>
      <c r="Q1026" s="8">
        <f>Table8[[#This Row],[Abs Erorr 4]]/Table8[[#This Row],[Adj Close]]</f>
        <v>3.7414381626240334E-2</v>
      </c>
    </row>
    <row r="1027" spans="6:17" x14ac:dyDescent="0.3">
      <c r="F1027" s="108">
        <v>44953</v>
      </c>
      <c r="G1027" s="109">
        <v>4.3501000000000003</v>
      </c>
      <c r="H1027" s="64">
        <f t="shared" si="30"/>
        <v>4.3023199999999999</v>
      </c>
      <c r="I1027" s="64">
        <f>(Table8[[#This Row],[Adj Close]]-Table8[[#This Row],[Forecast 3 Period]])</f>
        <v>4.7780000000000378E-2</v>
      </c>
      <c r="J1027" s="64">
        <f>Table8[[#This Row],[Erorr ]]^2</f>
        <v>2.2829284000000362E-3</v>
      </c>
      <c r="K1027" s="64">
        <f>ABS(Table8[[#This Row],[Erorr ]])</f>
        <v>4.7780000000000378E-2</v>
      </c>
      <c r="L1027" s="8">
        <f>Table8[[#This Row],[Abs Erorr ]]/Table8[[#This Row],[Adj Close]]</f>
        <v>1.0983655548148405E-2</v>
      </c>
      <c r="M1027" s="68">
        <f t="shared" si="31"/>
        <v>4.2793400000000004</v>
      </c>
      <c r="N1027" s="64">
        <f>(Table8[[#This Row],[Adj Close]]-Table8[[#This Row],[Forecast 6 Period ]])</f>
        <v>7.0759999999999934E-2</v>
      </c>
      <c r="O1027" s="64">
        <f>Table8[[#This Row],[Erorr 2]]^2</f>
        <v>5.0069775999999908E-3</v>
      </c>
      <c r="P1027" s="64">
        <f>ABS(Table8[[#This Row],[Erorr 2]])</f>
        <v>7.0759999999999934E-2</v>
      </c>
      <c r="Q1027" s="8">
        <f>Table8[[#This Row],[Abs Erorr 4]]/Table8[[#This Row],[Adj Close]]</f>
        <v>1.6266292728902766E-2</v>
      </c>
    </row>
    <row r="1028" spans="6:17" x14ac:dyDescent="0.3">
      <c r="F1028" s="108">
        <v>44956</v>
      </c>
      <c r="G1028" s="109">
        <v>4.3796999999999997</v>
      </c>
      <c r="H1028" s="64">
        <f t="shared" si="30"/>
        <v>4.3446100000000003</v>
      </c>
      <c r="I1028" s="64">
        <f>(Table8[[#This Row],[Adj Close]]-Table8[[#This Row],[Forecast 3 Period]])</f>
        <v>3.5089999999999399E-2</v>
      </c>
      <c r="J1028" s="64">
        <f>Table8[[#This Row],[Erorr ]]^2</f>
        <v>1.2313080999999579E-3</v>
      </c>
      <c r="K1028" s="64">
        <f>ABS(Table8[[#This Row],[Erorr ]])</f>
        <v>3.5089999999999399E-2</v>
      </c>
      <c r="L1028" s="8">
        <f>Table8[[#This Row],[Abs Erorr ]]/Table8[[#This Row],[Adj Close]]</f>
        <v>8.0119642897914008E-3</v>
      </c>
      <c r="M1028" s="68">
        <f t="shared" si="31"/>
        <v>4.2931200000000009</v>
      </c>
      <c r="N1028" s="64">
        <f>(Table8[[#This Row],[Adj Close]]-Table8[[#This Row],[Forecast 6 Period ]])</f>
        <v>8.6579999999998769E-2</v>
      </c>
      <c r="O1028" s="64">
        <f>Table8[[#This Row],[Erorr 2]]^2</f>
        <v>7.4960963999997866E-3</v>
      </c>
      <c r="P1028" s="64">
        <f>ABS(Table8[[#This Row],[Erorr 2]])</f>
        <v>8.6579999999998769E-2</v>
      </c>
      <c r="Q1028" s="8">
        <f>Table8[[#This Row],[Abs Erorr 4]]/Table8[[#This Row],[Adj Close]]</f>
        <v>1.9768477292964992E-2</v>
      </c>
    </row>
    <row r="1029" spans="6:17" x14ac:dyDescent="0.3">
      <c r="F1029" s="108">
        <v>44957</v>
      </c>
      <c r="G1029" s="109">
        <v>4.3982000000000001</v>
      </c>
      <c r="H1029" s="64">
        <f t="shared" si="30"/>
        <v>4.3840200000000005</v>
      </c>
      <c r="I1029" s="64">
        <f>(Table8[[#This Row],[Adj Close]]-Table8[[#This Row],[Forecast 3 Period]])</f>
        <v>1.4179999999999637E-2</v>
      </c>
      <c r="J1029" s="64">
        <f>Table8[[#This Row],[Erorr ]]^2</f>
        <v>2.010723999999897E-4</v>
      </c>
      <c r="K1029" s="64">
        <f>ABS(Table8[[#This Row],[Erorr ]])</f>
        <v>1.4179999999999637E-2</v>
      </c>
      <c r="L1029" s="8">
        <f>Table8[[#This Row],[Abs Erorr ]]/Table8[[#This Row],[Adj Close]]</f>
        <v>3.2240462007183932E-3</v>
      </c>
      <c r="M1029" s="68">
        <f t="shared" si="31"/>
        <v>4.3266200000000001</v>
      </c>
      <c r="N1029" s="64">
        <f>(Table8[[#This Row],[Adj Close]]-Table8[[#This Row],[Forecast 6 Period ]])</f>
        <v>7.1579999999999977E-2</v>
      </c>
      <c r="O1029" s="64">
        <f>Table8[[#This Row],[Erorr 2]]^2</f>
        <v>5.1236963999999963E-3</v>
      </c>
      <c r="P1029" s="64">
        <f>ABS(Table8[[#This Row],[Erorr 2]])</f>
        <v>7.1579999999999977E-2</v>
      </c>
      <c r="Q1029" s="8">
        <f>Table8[[#This Row],[Abs Erorr 4]]/Table8[[#This Row],[Adj Close]]</f>
        <v>1.6274839707152919E-2</v>
      </c>
    </row>
    <row r="1030" spans="6:17" x14ac:dyDescent="0.3">
      <c r="F1030" s="108">
        <v>44958</v>
      </c>
      <c r="G1030" s="109">
        <v>4.4905999999999997</v>
      </c>
      <c r="H1030" s="64">
        <f t="shared" ref="H1030:H1093" si="32">$A$10*G1029+$A$11*G1028+$A$12*G1027</f>
        <v>4.3782200000000007</v>
      </c>
      <c r="I1030" s="64">
        <f>(Table8[[#This Row],[Adj Close]]-Table8[[#This Row],[Forecast 3 Period]])</f>
        <v>0.11237999999999904</v>
      </c>
      <c r="J1030" s="64">
        <f>Table8[[#This Row],[Erorr ]]^2</f>
        <v>1.2629264399999783E-2</v>
      </c>
      <c r="K1030" s="64">
        <f>ABS(Table8[[#This Row],[Erorr ]])</f>
        <v>0.11237999999999904</v>
      </c>
      <c r="L1030" s="8">
        <f>Table8[[#This Row],[Abs Erorr ]]/Table8[[#This Row],[Adj Close]]</f>
        <v>2.5025609050015375E-2</v>
      </c>
      <c r="M1030" s="68">
        <f t="shared" si="31"/>
        <v>4.3546199999999997</v>
      </c>
      <c r="N1030" s="64">
        <f>(Table8[[#This Row],[Adj Close]]-Table8[[#This Row],[Forecast 6 Period ]])</f>
        <v>0.13597999999999999</v>
      </c>
      <c r="O1030" s="64">
        <f>Table8[[#This Row],[Erorr 2]]^2</f>
        <v>1.8490560399999998E-2</v>
      </c>
      <c r="P1030" s="64">
        <f>ABS(Table8[[#This Row],[Erorr 2]])</f>
        <v>0.13597999999999999</v>
      </c>
      <c r="Q1030" s="8">
        <f>Table8[[#This Row],[Abs Erorr 4]]/Table8[[#This Row],[Adj Close]]</f>
        <v>3.028103148799715E-2</v>
      </c>
    </row>
    <row r="1031" spans="6:17" x14ac:dyDescent="0.3">
      <c r="F1031" s="108">
        <v>44959</v>
      </c>
      <c r="G1031" s="109">
        <v>4.5460000000000003</v>
      </c>
      <c r="H1031" s="64">
        <f t="shared" si="32"/>
        <v>4.4296100000000003</v>
      </c>
      <c r="I1031" s="64">
        <f>(Table8[[#This Row],[Adj Close]]-Table8[[#This Row],[Forecast 3 Period]])</f>
        <v>0.11638999999999999</v>
      </c>
      <c r="J1031" s="64">
        <f>Table8[[#This Row],[Erorr ]]^2</f>
        <v>1.3546632099999999E-2</v>
      </c>
      <c r="K1031" s="64">
        <f>ABS(Table8[[#This Row],[Erorr ]])</f>
        <v>0.11638999999999999</v>
      </c>
      <c r="L1031" s="8">
        <f>Table8[[#This Row],[Abs Erorr ]]/Table8[[#This Row],[Adj Close]]</f>
        <v>2.5602727672679276E-2</v>
      </c>
      <c r="M1031" s="68">
        <f t="shared" si="31"/>
        <v>4.3919100000000002</v>
      </c>
      <c r="N1031" s="64">
        <f>(Table8[[#This Row],[Adj Close]]-Table8[[#This Row],[Forecast 6 Period ]])</f>
        <v>0.15409000000000006</v>
      </c>
      <c r="O1031" s="64">
        <f>Table8[[#This Row],[Erorr 2]]^2</f>
        <v>2.3743728100000017E-2</v>
      </c>
      <c r="P1031" s="64">
        <f>ABS(Table8[[#This Row],[Erorr 2]])</f>
        <v>0.15409000000000006</v>
      </c>
      <c r="Q1031" s="8">
        <f>Table8[[#This Row],[Abs Erorr 4]]/Table8[[#This Row],[Adj Close]]</f>
        <v>3.3895732512098563E-2</v>
      </c>
    </row>
    <row r="1032" spans="6:17" x14ac:dyDescent="0.3">
      <c r="F1032" s="108">
        <v>44960</v>
      </c>
      <c r="G1032" s="109">
        <v>4.4259000000000004</v>
      </c>
      <c r="H1032" s="64">
        <f t="shared" si="32"/>
        <v>4.4850400000000006</v>
      </c>
      <c r="I1032" s="64">
        <f>(Table8[[#This Row],[Adj Close]]-Table8[[#This Row],[Forecast 3 Period]])</f>
        <v>-5.9140000000000192E-2</v>
      </c>
      <c r="J1032" s="64">
        <f>Table8[[#This Row],[Erorr ]]^2</f>
        <v>3.4975396000000228E-3</v>
      </c>
      <c r="K1032" s="64">
        <f>ABS(Table8[[#This Row],[Erorr ]])</f>
        <v>5.9140000000000192E-2</v>
      </c>
      <c r="L1032" s="8">
        <f>Table8[[#This Row],[Abs Erorr ]]/Table8[[#This Row],[Adj Close]]</f>
        <v>1.3362254004835218E-2</v>
      </c>
      <c r="M1032" s="68">
        <f t="shared" si="31"/>
        <v>4.4402800000000004</v>
      </c>
      <c r="N1032" s="64">
        <f>(Table8[[#This Row],[Adj Close]]-Table8[[#This Row],[Forecast 6 Period ]])</f>
        <v>-1.4380000000000059E-2</v>
      </c>
      <c r="O1032" s="64">
        <f>Table8[[#This Row],[Erorr 2]]^2</f>
        <v>2.0678440000000171E-4</v>
      </c>
      <c r="P1032" s="64">
        <f>ABS(Table8[[#This Row],[Erorr 2]])</f>
        <v>1.4380000000000059E-2</v>
      </c>
      <c r="Q1032" s="8">
        <f>Table8[[#This Row],[Abs Erorr 4]]/Table8[[#This Row],[Adj Close]]</f>
        <v>3.2490566890350115E-3</v>
      </c>
    </row>
    <row r="1033" spans="6:17" x14ac:dyDescent="0.3">
      <c r="F1033" s="108">
        <v>44963</v>
      </c>
      <c r="G1033" s="109">
        <v>4.3150000000000004</v>
      </c>
      <c r="H1033" s="64">
        <f t="shared" si="32"/>
        <v>4.4813400000000003</v>
      </c>
      <c r="I1033" s="64">
        <f>(Table8[[#This Row],[Adj Close]]-Table8[[#This Row],[Forecast 3 Period]])</f>
        <v>-0.16633999999999993</v>
      </c>
      <c r="J1033" s="64">
        <f>Table8[[#This Row],[Erorr ]]^2</f>
        <v>2.7668995599999979E-2</v>
      </c>
      <c r="K1033" s="64">
        <f>ABS(Table8[[#This Row],[Erorr ]])</f>
        <v>0.16633999999999993</v>
      </c>
      <c r="L1033" s="8">
        <f>Table8[[#This Row],[Abs Erorr ]]/Table8[[#This Row],[Adj Close]]</f>
        <v>3.8549246813441462E-2</v>
      </c>
      <c r="M1033" s="68">
        <f t="shared" ref="M1033:M1096" si="33">$B$10*G1032+$B$11*G1031+$B$12*G1030+$B$13*G1029+$B$14*G1028+$B$15*G1027</f>
        <v>4.4451200000000011</v>
      </c>
      <c r="N1033" s="64">
        <f>(Table8[[#This Row],[Adj Close]]-Table8[[#This Row],[Forecast 6 Period ]])</f>
        <v>-0.13012000000000068</v>
      </c>
      <c r="O1033" s="64">
        <f>Table8[[#This Row],[Erorr 2]]^2</f>
        <v>1.6931214400000175E-2</v>
      </c>
      <c r="P1033" s="64">
        <f>ABS(Table8[[#This Row],[Erorr 2]])</f>
        <v>0.13012000000000068</v>
      </c>
      <c r="Q1033" s="8">
        <f>Table8[[#This Row],[Abs Erorr 4]]/Table8[[#This Row],[Adj Close]]</f>
        <v>3.0155272305909774E-2</v>
      </c>
    </row>
    <row r="1034" spans="6:17" x14ac:dyDescent="0.3">
      <c r="F1034" s="108">
        <v>44964</v>
      </c>
      <c r="G1034" s="109">
        <v>4.3428000000000004</v>
      </c>
      <c r="H1034" s="64">
        <f t="shared" si="32"/>
        <v>4.4175700000000004</v>
      </c>
      <c r="I1034" s="64">
        <f>(Table8[[#This Row],[Adj Close]]-Table8[[#This Row],[Forecast 3 Period]])</f>
        <v>-7.4770000000000003E-2</v>
      </c>
      <c r="J1034" s="64">
        <f>Table8[[#This Row],[Erorr ]]^2</f>
        <v>5.5905529000000002E-3</v>
      </c>
      <c r="K1034" s="64">
        <f>ABS(Table8[[#This Row],[Erorr ]])</f>
        <v>7.4770000000000003E-2</v>
      </c>
      <c r="L1034" s="8">
        <f>Table8[[#This Row],[Abs Erorr ]]/Table8[[#This Row],[Adj Close]]</f>
        <v>1.7217002855300728E-2</v>
      </c>
      <c r="M1034" s="68">
        <f t="shared" si="33"/>
        <v>4.4332900000000004</v>
      </c>
      <c r="N1034" s="64">
        <f>(Table8[[#This Row],[Adj Close]]-Table8[[#This Row],[Forecast 6 Period ]])</f>
        <v>-9.0489999999999959E-2</v>
      </c>
      <c r="O1034" s="64">
        <f>Table8[[#This Row],[Erorr 2]]^2</f>
        <v>8.1884400999999926E-3</v>
      </c>
      <c r="P1034" s="64">
        <f>ABS(Table8[[#This Row],[Erorr 2]])</f>
        <v>9.0489999999999959E-2</v>
      </c>
      <c r="Q1034" s="8">
        <f>Table8[[#This Row],[Abs Erorr 4]]/Table8[[#This Row],[Adj Close]]</f>
        <v>2.0836787326149016E-2</v>
      </c>
    </row>
    <row r="1035" spans="6:17" x14ac:dyDescent="0.3">
      <c r="F1035" s="108">
        <v>44965</v>
      </c>
      <c r="G1035" s="109">
        <v>4.3243</v>
      </c>
      <c r="H1035" s="64">
        <f t="shared" si="32"/>
        <v>4.3593900000000003</v>
      </c>
      <c r="I1035" s="64">
        <f>(Table8[[#This Row],[Adj Close]]-Table8[[#This Row],[Forecast 3 Period]])</f>
        <v>-3.5090000000000288E-2</v>
      </c>
      <c r="J1035" s="64">
        <f>Table8[[#This Row],[Erorr ]]^2</f>
        <v>1.2313081000000202E-3</v>
      </c>
      <c r="K1035" s="64">
        <f>ABS(Table8[[#This Row],[Erorr ]])</f>
        <v>3.5090000000000288E-2</v>
      </c>
      <c r="L1035" s="8">
        <f>Table8[[#This Row],[Abs Erorr ]]/Table8[[#This Row],[Adj Close]]</f>
        <v>8.11460814467088E-3</v>
      </c>
      <c r="M1035" s="68">
        <f t="shared" si="33"/>
        <v>4.4148200000000006</v>
      </c>
      <c r="N1035" s="64">
        <f>(Table8[[#This Row],[Adj Close]]-Table8[[#This Row],[Forecast 6 Period ]])</f>
        <v>-9.05200000000006E-2</v>
      </c>
      <c r="O1035" s="64">
        <f>Table8[[#This Row],[Erorr 2]]^2</f>
        <v>8.1938704000001084E-3</v>
      </c>
      <c r="P1035" s="64">
        <f>ABS(Table8[[#This Row],[Erorr 2]])</f>
        <v>9.05200000000006E-2</v>
      </c>
      <c r="Q1035" s="8">
        <f>Table8[[#This Row],[Abs Erorr 4]]/Table8[[#This Row],[Adj Close]]</f>
        <v>2.0932867747381217E-2</v>
      </c>
    </row>
    <row r="1036" spans="6:17" x14ac:dyDescent="0.3">
      <c r="F1036" s="108">
        <v>44966</v>
      </c>
      <c r="G1036" s="109">
        <v>4.3150000000000004</v>
      </c>
      <c r="H1036" s="64">
        <f t="shared" si="32"/>
        <v>4.3270600000000004</v>
      </c>
      <c r="I1036" s="64">
        <f>(Table8[[#This Row],[Adj Close]]-Table8[[#This Row],[Forecast 3 Period]])</f>
        <v>-1.205999999999996E-2</v>
      </c>
      <c r="J1036" s="64">
        <f>Table8[[#This Row],[Erorr ]]^2</f>
        <v>1.4544359999999902E-4</v>
      </c>
      <c r="K1036" s="64">
        <f>ABS(Table8[[#This Row],[Erorr ]])</f>
        <v>1.205999999999996E-2</v>
      </c>
      <c r="L1036" s="8">
        <f>Table8[[#This Row],[Abs Erorr ]]/Table8[[#This Row],[Adj Close]]</f>
        <v>2.7949015063731073E-3</v>
      </c>
      <c r="M1036" s="68">
        <f t="shared" si="33"/>
        <v>4.3852600000000006</v>
      </c>
      <c r="N1036" s="64">
        <f>(Table8[[#This Row],[Adj Close]]-Table8[[#This Row],[Forecast 6 Period ]])</f>
        <v>-7.0260000000000211E-2</v>
      </c>
      <c r="O1036" s="64">
        <f>Table8[[#This Row],[Erorr 2]]^2</f>
        <v>4.9364676000000296E-3</v>
      </c>
      <c r="P1036" s="64">
        <f>ABS(Table8[[#This Row],[Erorr 2]])</f>
        <v>7.0260000000000211E-2</v>
      </c>
      <c r="Q1036" s="8">
        <f>Table8[[#This Row],[Abs Erorr 4]]/Table8[[#This Row],[Adj Close]]</f>
        <v>1.628273464658174E-2</v>
      </c>
    </row>
    <row r="1037" spans="6:17" x14ac:dyDescent="0.3">
      <c r="F1037" s="108">
        <v>44967</v>
      </c>
      <c r="G1037" s="109">
        <v>4.3057999999999996</v>
      </c>
      <c r="H1037" s="64">
        <f t="shared" si="32"/>
        <v>4.32613</v>
      </c>
      <c r="I1037" s="64">
        <f>(Table8[[#This Row],[Adj Close]]-Table8[[#This Row],[Forecast 3 Period]])</f>
        <v>-2.0330000000000403E-2</v>
      </c>
      <c r="J1037" s="64">
        <f>Table8[[#This Row],[Erorr ]]^2</f>
        <v>4.1330890000001639E-4</v>
      </c>
      <c r="K1037" s="64">
        <f>ABS(Table8[[#This Row],[Erorr ]])</f>
        <v>2.0330000000000403E-2</v>
      </c>
      <c r="L1037" s="8">
        <f>Table8[[#This Row],[Abs Erorr ]]/Table8[[#This Row],[Adj Close]]</f>
        <v>4.7215383900785926E-3</v>
      </c>
      <c r="M1037" s="68">
        <f t="shared" si="33"/>
        <v>4.3566099999999999</v>
      </c>
      <c r="N1037" s="64">
        <f>(Table8[[#This Row],[Adj Close]]-Table8[[#This Row],[Forecast 6 Period ]])</f>
        <v>-5.0810000000000244E-2</v>
      </c>
      <c r="O1037" s="64">
        <f>Table8[[#This Row],[Erorr 2]]^2</f>
        <v>2.5816561000000246E-3</v>
      </c>
      <c r="P1037" s="64">
        <f>ABS(Table8[[#This Row],[Erorr 2]])</f>
        <v>5.0810000000000244E-2</v>
      </c>
      <c r="Q1037" s="8">
        <f>Table8[[#This Row],[Abs Erorr 4]]/Table8[[#This Row],[Adj Close]]</f>
        <v>1.1800362302011298E-2</v>
      </c>
    </row>
    <row r="1038" spans="6:17" x14ac:dyDescent="0.3">
      <c r="F1038" s="108">
        <v>44970</v>
      </c>
      <c r="G1038" s="109">
        <v>4.3243</v>
      </c>
      <c r="H1038" s="64">
        <f t="shared" si="32"/>
        <v>4.3141100000000003</v>
      </c>
      <c r="I1038" s="64">
        <f>(Table8[[#This Row],[Adj Close]]-Table8[[#This Row],[Forecast 3 Period]])</f>
        <v>1.0189999999999699E-2</v>
      </c>
      <c r="J1038" s="64">
        <f>Table8[[#This Row],[Erorr ]]^2</f>
        <v>1.0383609999999387E-4</v>
      </c>
      <c r="K1038" s="64">
        <f>ABS(Table8[[#This Row],[Erorr ]])</f>
        <v>1.0189999999999699E-2</v>
      </c>
      <c r="L1038" s="8">
        <f>Table8[[#This Row],[Abs Erorr ]]/Table8[[#This Row],[Adj Close]]</f>
        <v>2.3564507550354274E-3</v>
      </c>
      <c r="M1038" s="68">
        <f t="shared" si="33"/>
        <v>4.3316700000000008</v>
      </c>
      <c r="N1038" s="64">
        <f>(Table8[[#This Row],[Adj Close]]-Table8[[#This Row],[Forecast 6 Period ]])</f>
        <v>-7.3700000000007648E-3</v>
      </c>
      <c r="O1038" s="64">
        <f>Table8[[#This Row],[Erorr 2]]^2</f>
        <v>5.4316900000011271E-5</v>
      </c>
      <c r="P1038" s="64">
        <f>ABS(Table8[[#This Row],[Erorr 2]])</f>
        <v>7.3700000000007648E-3</v>
      </c>
      <c r="Q1038" s="8">
        <f>Table8[[#This Row],[Abs Erorr 4]]/Table8[[#This Row],[Adj Close]]</f>
        <v>1.7043220868119152E-3</v>
      </c>
    </row>
    <row r="1039" spans="6:17" x14ac:dyDescent="0.3">
      <c r="F1039" s="108">
        <v>44971</v>
      </c>
      <c r="G1039" s="109">
        <v>4.3150000000000004</v>
      </c>
      <c r="H1039" s="64">
        <f t="shared" si="32"/>
        <v>4.3159600000000005</v>
      </c>
      <c r="I1039" s="64">
        <f>(Table8[[#This Row],[Adj Close]]-Table8[[#This Row],[Forecast 3 Period]])</f>
        <v>-9.6000000000007191E-4</v>
      </c>
      <c r="J1039" s="64">
        <f>Table8[[#This Row],[Erorr ]]^2</f>
        <v>9.2160000000013806E-7</v>
      </c>
      <c r="K1039" s="64">
        <f>ABS(Table8[[#This Row],[Erorr ]])</f>
        <v>9.6000000000007191E-4</v>
      </c>
      <c r="L1039" s="8">
        <f>Table8[[#This Row],[Abs Erorr ]]/Table8[[#This Row],[Adj Close]]</f>
        <v>2.2247972190036426E-4</v>
      </c>
      <c r="M1039" s="68">
        <f t="shared" si="33"/>
        <v>4.3196600000000007</v>
      </c>
      <c r="N1039" s="64">
        <f>(Table8[[#This Row],[Adj Close]]-Table8[[#This Row],[Forecast 6 Period ]])</f>
        <v>-4.6600000000003305E-3</v>
      </c>
      <c r="O1039" s="64">
        <f>Table8[[#This Row],[Erorr 2]]^2</f>
        <v>2.1715600000003079E-5</v>
      </c>
      <c r="P1039" s="64">
        <f>ABS(Table8[[#This Row],[Erorr 2]])</f>
        <v>4.6600000000003305E-3</v>
      </c>
      <c r="Q1039" s="8">
        <f>Table8[[#This Row],[Abs Erorr 4]]/Table8[[#This Row],[Adj Close]]</f>
        <v>1.079953650058014E-3</v>
      </c>
    </row>
    <row r="1040" spans="6:17" x14ac:dyDescent="0.3">
      <c r="F1040" s="108">
        <v>44972</v>
      </c>
      <c r="G1040" s="109">
        <v>4.3704999999999998</v>
      </c>
      <c r="H1040" s="64">
        <f t="shared" si="32"/>
        <v>4.3150300000000001</v>
      </c>
      <c r="I1040" s="64">
        <f>(Table8[[#This Row],[Adj Close]]-Table8[[#This Row],[Forecast 3 Period]])</f>
        <v>5.5469999999999686E-2</v>
      </c>
      <c r="J1040" s="64">
        <f>Table8[[#This Row],[Erorr ]]^2</f>
        <v>3.0769208999999651E-3</v>
      </c>
      <c r="K1040" s="64">
        <f>ABS(Table8[[#This Row],[Erorr ]])</f>
        <v>5.5469999999999686E-2</v>
      </c>
      <c r="L1040" s="8">
        <f>Table8[[#This Row],[Abs Erorr ]]/Table8[[#This Row],[Adj Close]]</f>
        <v>1.2691911680585675E-2</v>
      </c>
      <c r="M1040" s="68">
        <f t="shared" si="33"/>
        <v>4.3187300000000004</v>
      </c>
      <c r="N1040" s="64">
        <f>(Table8[[#This Row],[Adj Close]]-Table8[[#This Row],[Forecast 6 Period ]])</f>
        <v>5.1769999999999428E-2</v>
      </c>
      <c r="O1040" s="64">
        <f>Table8[[#This Row],[Erorr 2]]^2</f>
        <v>2.6801328999999409E-3</v>
      </c>
      <c r="P1040" s="64">
        <f>ABS(Table8[[#This Row],[Erorr 2]])</f>
        <v>5.1769999999999428E-2</v>
      </c>
      <c r="Q1040" s="8">
        <f>Table8[[#This Row],[Abs Erorr 4]]/Table8[[#This Row],[Adj Close]]</f>
        <v>1.1845326621667871E-2</v>
      </c>
    </row>
    <row r="1041" spans="6:17" x14ac:dyDescent="0.3">
      <c r="F1041" s="108">
        <v>44973</v>
      </c>
      <c r="G1041" s="109">
        <v>4.3704999999999998</v>
      </c>
      <c r="H1041" s="64">
        <f t="shared" si="32"/>
        <v>4.3399900000000002</v>
      </c>
      <c r="I1041" s="64">
        <f>(Table8[[#This Row],[Adj Close]]-Table8[[#This Row],[Forecast 3 Period]])</f>
        <v>3.0509999999999593E-2</v>
      </c>
      <c r="J1041" s="64">
        <f>Table8[[#This Row],[Erorr ]]^2</f>
        <v>9.3086009999997514E-4</v>
      </c>
      <c r="K1041" s="64">
        <f>ABS(Table8[[#This Row],[Erorr ]])</f>
        <v>3.0509999999999593E-2</v>
      </c>
      <c r="L1041" s="8">
        <f>Table8[[#This Row],[Abs Erorr ]]/Table8[[#This Row],[Adj Close]]</f>
        <v>6.980894634481088E-3</v>
      </c>
      <c r="M1041" s="68">
        <f t="shared" si="33"/>
        <v>4.3270499999999998</v>
      </c>
      <c r="N1041" s="64">
        <f>(Table8[[#This Row],[Adj Close]]-Table8[[#This Row],[Forecast 6 Period ]])</f>
        <v>4.3449999999999989E-2</v>
      </c>
      <c r="O1041" s="64">
        <f>Table8[[#This Row],[Erorr 2]]^2</f>
        <v>1.887902499999999E-3</v>
      </c>
      <c r="P1041" s="64">
        <f>ABS(Table8[[#This Row],[Erorr 2]])</f>
        <v>4.3449999999999989E-2</v>
      </c>
      <c r="Q1041" s="8">
        <f>Table8[[#This Row],[Abs Erorr 4]]/Table8[[#This Row],[Adj Close]]</f>
        <v>9.941654272966477E-3</v>
      </c>
    </row>
    <row r="1042" spans="6:17" x14ac:dyDescent="0.3">
      <c r="F1042" s="108">
        <v>44974</v>
      </c>
      <c r="G1042" s="109">
        <v>4.4074</v>
      </c>
      <c r="H1042" s="64">
        <f t="shared" si="32"/>
        <v>4.3538499999999996</v>
      </c>
      <c r="I1042" s="64">
        <f>(Table8[[#This Row],[Adj Close]]-Table8[[#This Row],[Forecast 3 Period]])</f>
        <v>5.3550000000000431E-2</v>
      </c>
      <c r="J1042" s="64">
        <f>Table8[[#This Row],[Erorr ]]^2</f>
        <v>2.8676025000000461E-3</v>
      </c>
      <c r="K1042" s="64">
        <f>ABS(Table8[[#This Row],[Erorr ]])</f>
        <v>5.3550000000000431E-2</v>
      </c>
      <c r="L1042" s="8">
        <f>Table8[[#This Row],[Abs Erorr ]]/Table8[[#This Row],[Adj Close]]</f>
        <v>1.2150020420202485E-2</v>
      </c>
      <c r="M1042" s="68">
        <f t="shared" si="33"/>
        <v>4.3381400000000001</v>
      </c>
      <c r="N1042" s="64">
        <f>(Table8[[#This Row],[Adj Close]]-Table8[[#This Row],[Forecast 6 Period ]])</f>
        <v>6.9259999999999877E-2</v>
      </c>
      <c r="O1042" s="64">
        <f>Table8[[#This Row],[Erorr 2]]^2</f>
        <v>4.796947599999983E-3</v>
      </c>
      <c r="P1042" s="64">
        <f>ABS(Table8[[#This Row],[Erorr 2]])</f>
        <v>6.9259999999999877E-2</v>
      </c>
      <c r="Q1042" s="8">
        <f>Table8[[#This Row],[Abs Erorr 4]]/Table8[[#This Row],[Adj Close]]</f>
        <v>1.5714480192403658E-2</v>
      </c>
    </row>
    <row r="1043" spans="6:17" x14ac:dyDescent="0.3">
      <c r="F1043" s="108">
        <v>44978</v>
      </c>
      <c r="G1043" s="109">
        <v>4.3150000000000004</v>
      </c>
      <c r="H1043" s="64">
        <f t="shared" si="32"/>
        <v>4.3852599999999997</v>
      </c>
      <c r="I1043" s="64">
        <f>(Table8[[#This Row],[Adj Close]]-Table8[[#This Row],[Forecast 3 Period]])</f>
        <v>-7.0259999999999323E-2</v>
      </c>
      <c r="J1043" s="64">
        <f>Table8[[#This Row],[Erorr ]]^2</f>
        <v>4.9364675999999047E-3</v>
      </c>
      <c r="K1043" s="64">
        <f>ABS(Table8[[#This Row],[Erorr ]])</f>
        <v>7.0259999999999323E-2</v>
      </c>
      <c r="L1043" s="8">
        <f>Table8[[#This Row],[Abs Erorr ]]/Table8[[#This Row],[Adj Close]]</f>
        <v>1.6282734646581535E-2</v>
      </c>
      <c r="M1043" s="68">
        <f t="shared" si="33"/>
        <v>4.3556900000000001</v>
      </c>
      <c r="N1043" s="64">
        <f>(Table8[[#This Row],[Adj Close]]-Table8[[#This Row],[Forecast 6 Period ]])</f>
        <v>-4.0689999999999671E-2</v>
      </c>
      <c r="O1043" s="64">
        <f>Table8[[#This Row],[Erorr 2]]^2</f>
        <v>1.6556760999999732E-3</v>
      </c>
      <c r="P1043" s="64">
        <f>ABS(Table8[[#This Row],[Erorr 2]])</f>
        <v>4.0689999999999671E-2</v>
      </c>
      <c r="Q1043" s="8">
        <f>Table8[[#This Row],[Abs Erorr 4]]/Table8[[#This Row],[Adj Close]]</f>
        <v>9.4298957126302818E-3</v>
      </c>
    </row>
    <row r="1044" spans="6:17" x14ac:dyDescent="0.3">
      <c r="F1044" s="108">
        <v>44979</v>
      </c>
      <c r="G1044" s="109">
        <v>4.2965999999999998</v>
      </c>
      <c r="H1044" s="64">
        <f t="shared" si="32"/>
        <v>4.3593700000000002</v>
      </c>
      <c r="I1044" s="64">
        <f>(Table8[[#This Row],[Adj Close]]-Table8[[#This Row],[Forecast 3 Period]])</f>
        <v>-6.2770000000000437E-2</v>
      </c>
      <c r="J1044" s="64">
        <f>Table8[[#This Row],[Erorr ]]^2</f>
        <v>3.9400729000000547E-3</v>
      </c>
      <c r="K1044" s="64">
        <f>ABS(Table8[[#This Row],[Erorr ]])</f>
        <v>6.2770000000000437E-2</v>
      </c>
      <c r="L1044" s="8">
        <f>Table8[[#This Row],[Abs Erorr ]]/Table8[[#This Row],[Adj Close]]</f>
        <v>1.4609225899548583E-2</v>
      </c>
      <c r="M1044" s="68">
        <f t="shared" si="33"/>
        <v>4.3566099999999999</v>
      </c>
      <c r="N1044" s="64">
        <f>(Table8[[#This Row],[Adj Close]]-Table8[[#This Row],[Forecast 6 Period ]])</f>
        <v>-6.0010000000000119E-2</v>
      </c>
      <c r="O1044" s="64">
        <f>Table8[[#This Row],[Erorr 2]]^2</f>
        <v>3.6012001000000141E-3</v>
      </c>
      <c r="P1044" s="64">
        <f>ABS(Table8[[#This Row],[Erorr 2]])</f>
        <v>6.0010000000000119E-2</v>
      </c>
      <c r="Q1044" s="8">
        <f>Table8[[#This Row],[Abs Erorr 4]]/Table8[[#This Row],[Adj Close]]</f>
        <v>1.3966857515244641E-2</v>
      </c>
    </row>
    <row r="1045" spans="6:17" x14ac:dyDescent="0.3">
      <c r="F1045" s="108">
        <v>44980</v>
      </c>
      <c r="G1045" s="109">
        <v>4.2965999999999998</v>
      </c>
      <c r="H1045" s="64">
        <f t="shared" si="32"/>
        <v>4.3353599999999997</v>
      </c>
      <c r="I1045" s="64">
        <f>(Table8[[#This Row],[Adj Close]]-Table8[[#This Row],[Forecast 3 Period]])</f>
        <v>-3.8759999999999906E-2</v>
      </c>
      <c r="J1045" s="64">
        <f>Table8[[#This Row],[Erorr ]]^2</f>
        <v>1.5023375999999927E-3</v>
      </c>
      <c r="K1045" s="64">
        <f>ABS(Table8[[#This Row],[Erorr ]])</f>
        <v>3.8759999999999906E-2</v>
      </c>
      <c r="L1045" s="8">
        <f>Table8[[#This Row],[Abs Erorr ]]/Table8[[#This Row],[Adj Close]]</f>
        <v>9.0210864404412575E-3</v>
      </c>
      <c r="M1045" s="68">
        <f t="shared" si="33"/>
        <v>4.3464499999999999</v>
      </c>
      <c r="N1045" s="64">
        <f>(Table8[[#This Row],[Adj Close]]-Table8[[#This Row],[Forecast 6 Period ]])</f>
        <v>-4.9850000000000172E-2</v>
      </c>
      <c r="O1045" s="64">
        <f>Table8[[#This Row],[Erorr 2]]^2</f>
        <v>2.485022500000017E-3</v>
      </c>
      <c r="P1045" s="64">
        <f>ABS(Table8[[#This Row],[Erorr 2]])</f>
        <v>4.9850000000000172E-2</v>
      </c>
      <c r="Q1045" s="8">
        <f>Table8[[#This Row],[Abs Erorr 4]]/Table8[[#This Row],[Adj Close]]</f>
        <v>1.1602197086068095E-2</v>
      </c>
    </row>
    <row r="1046" spans="6:17" x14ac:dyDescent="0.3">
      <c r="F1046" s="108">
        <v>44981</v>
      </c>
      <c r="G1046" s="109">
        <v>4.2319000000000004</v>
      </c>
      <c r="H1046" s="64">
        <f t="shared" si="32"/>
        <v>4.3021199999999995</v>
      </c>
      <c r="I1046" s="64">
        <f>(Table8[[#This Row],[Adj Close]]-Table8[[#This Row],[Forecast 3 Period]])</f>
        <v>-7.0219999999999061E-2</v>
      </c>
      <c r="J1046" s="64">
        <f>Table8[[#This Row],[Erorr ]]^2</f>
        <v>4.9308483999998681E-3</v>
      </c>
      <c r="K1046" s="64">
        <f>ABS(Table8[[#This Row],[Erorr ]])</f>
        <v>7.0219999999999061E-2</v>
      </c>
      <c r="L1046" s="8">
        <f>Table8[[#This Row],[Abs Erorr ]]/Table8[[#This Row],[Adj Close]]</f>
        <v>1.6593019683829733E-2</v>
      </c>
      <c r="M1046" s="68">
        <f t="shared" si="33"/>
        <v>4.3372200000000003</v>
      </c>
      <c r="N1046" s="64">
        <f>(Table8[[#This Row],[Adj Close]]-Table8[[#This Row],[Forecast 6 Period ]])</f>
        <v>-0.10531999999999986</v>
      </c>
      <c r="O1046" s="64">
        <f>Table8[[#This Row],[Erorr 2]]^2</f>
        <v>1.1092302399999971E-2</v>
      </c>
      <c r="P1046" s="64">
        <f>ABS(Table8[[#This Row],[Erorr 2]])</f>
        <v>0.10531999999999986</v>
      </c>
      <c r="Q1046" s="8">
        <f>Table8[[#This Row],[Abs Erorr 4]]/Table8[[#This Row],[Adj Close]]</f>
        <v>2.4887166520948002E-2</v>
      </c>
    </row>
    <row r="1047" spans="6:17" x14ac:dyDescent="0.3">
      <c r="F1047" s="108">
        <v>44984</v>
      </c>
      <c r="G1047" s="109">
        <v>4.3150000000000004</v>
      </c>
      <c r="H1047" s="64">
        <f t="shared" si="32"/>
        <v>4.2707199999999998</v>
      </c>
      <c r="I1047" s="64">
        <f>(Table8[[#This Row],[Adj Close]]-Table8[[#This Row],[Forecast 3 Period]])</f>
        <v>4.4280000000000541E-2</v>
      </c>
      <c r="J1047" s="64">
        <f>Table8[[#This Row],[Erorr ]]^2</f>
        <v>1.960718400000048E-3</v>
      </c>
      <c r="K1047" s="64">
        <f>ABS(Table8[[#This Row],[Erorr ]])</f>
        <v>4.4280000000000541E-2</v>
      </c>
      <c r="L1047" s="8">
        <f>Table8[[#This Row],[Abs Erorr ]]/Table8[[#This Row],[Adj Close]]</f>
        <v>1.0261877172653658E-2</v>
      </c>
      <c r="M1047" s="68">
        <f t="shared" si="33"/>
        <v>4.3058100000000001</v>
      </c>
      <c r="N1047" s="64">
        <f>(Table8[[#This Row],[Adj Close]]-Table8[[#This Row],[Forecast 6 Period ]])</f>
        <v>9.1900000000002535E-3</v>
      </c>
      <c r="O1047" s="64">
        <f>Table8[[#This Row],[Erorr 2]]^2</f>
        <v>8.4456100000004661E-5</v>
      </c>
      <c r="P1047" s="64">
        <f>ABS(Table8[[#This Row],[Erorr 2]])</f>
        <v>9.1900000000002535E-3</v>
      </c>
      <c r="Q1047" s="8">
        <f>Table8[[#This Row],[Abs Erorr 4]]/Table8[[#This Row],[Adj Close]]</f>
        <v>2.1297798377752615E-3</v>
      </c>
    </row>
    <row r="1048" spans="6:17" x14ac:dyDescent="0.3">
      <c r="F1048" s="108">
        <v>44985</v>
      </c>
      <c r="G1048" s="109">
        <v>4.2504</v>
      </c>
      <c r="H1048" s="64">
        <f t="shared" si="32"/>
        <v>4.2845500000000003</v>
      </c>
      <c r="I1048" s="64">
        <f>(Table8[[#This Row],[Adj Close]]-Table8[[#This Row],[Forecast 3 Period]])</f>
        <v>-3.4150000000000347E-2</v>
      </c>
      <c r="J1048" s="64">
        <f>Table8[[#This Row],[Erorr ]]^2</f>
        <v>1.1662225000000238E-3</v>
      </c>
      <c r="K1048" s="64">
        <f>ABS(Table8[[#This Row],[Erorr ]])</f>
        <v>3.4150000000000347E-2</v>
      </c>
      <c r="L1048" s="8">
        <f>Table8[[#This Row],[Abs Erorr ]]/Table8[[#This Row],[Adj Close]]</f>
        <v>8.0345379258423555E-3</v>
      </c>
      <c r="M1048" s="68">
        <f t="shared" si="33"/>
        <v>4.3002600000000006</v>
      </c>
      <c r="N1048" s="64">
        <f>(Table8[[#This Row],[Adj Close]]-Table8[[#This Row],[Forecast 6 Period ]])</f>
        <v>-4.9860000000000682E-2</v>
      </c>
      <c r="O1048" s="64">
        <f>Table8[[#This Row],[Erorr 2]]^2</f>
        <v>2.4860196000000678E-3</v>
      </c>
      <c r="P1048" s="64">
        <f>ABS(Table8[[#This Row],[Erorr 2]])</f>
        <v>4.9860000000000682E-2</v>
      </c>
      <c r="Q1048" s="8">
        <f>Table8[[#This Row],[Abs Erorr 4]]/Table8[[#This Row],[Adj Close]]</f>
        <v>1.1730660643704283E-2</v>
      </c>
    </row>
    <row r="1049" spans="6:17" x14ac:dyDescent="0.3">
      <c r="F1049" s="108">
        <v>44986</v>
      </c>
      <c r="G1049" s="109">
        <v>4.2504</v>
      </c>
      <c r="H1049" s="64">
        <f t="shared" si="32"/>
        <v>4.2642300000000004</v>
      </c>
      <c r="I1049" s="64">
        <f>(Table8[[#This Row],[Adj Close]]-Table8[[#This Row],[Forecast 3 Period]])</f>
        <v>-1.3830000000000453E-2</v>
      </c>
      <c r="J1049" s="64">
        <f>Table8[[#This Row],[Erorr ]]^2</f>
        <v>1.9126890000001253E-4</v>
      </c>
      <c r="K1049" s="64">
        <f>ABS(Table8[[#This Row],[Erorr ]])</f>
        <v>1.3830000000000453E-2</v>
      </c>
      <c r="L1049" s="8">
        <f>Table8[[#This Row],[Abs Erorr ]]/Table8[[#This Row],[Adj Close]]</f>
        <v>3.2538114059854255E-3</v>
      </c>
      <c r="M1049" s="68">
        <f t="shared" si="33"/>
        <v>4.2799400000000007</v>
      </c>
      <c r="N1049" s="64">
        <f>(Table8[[#This Row],[Adj Close]]-Table8[[#This Row],[Forecast 6 Period ]])</f>
        <v>-2.9540000000000788E-2</v>
      </c>
      <c r="O1049" s="64">
        <f>Table8[[#This Row],[Erorr 2]]^2</f>
        <v>8.7261160000004652E-4</v>
      </c>
      <c r="P1049" s="64">
        <f>ABS(Table8[[#This Row],[Erorr 2]])</f>
        <v>2.9540000000000788E-2</v>
      </c>
      <c r="Q1049" s="8">
        <f>Table8[[#This Row],[Abs Erorr 4]]/Table8[[#This Row],[Adj Close]]</f>
        <v>6.949934123847353E-3</v>
      </c>
    </row>
    <row r="1050" spans="6:17" x14ac:dyDescent="0.3">
      <c r="F1050" s="108">
        <v>44987</v>
      </c>
      <c r="G1050" s="109">
        <v>4.3243</v>
      </c>
      <c r="H1050" s="64">
        <f t="shared" si="32"/>
        <v>4.2697799999999999</v>
      </c>
      <c r="I1050" s="64">
        <f>(Table8[[#This Row],[Adj Close]]-Table8[[#This Row],[Forecast 3 Period]])</f>
        <v>5.4520000000000124E-2</v>
      </c>
      <c r="J1050" s="64">
        <f>Table8[[#This Row],[Erorr ]]^2</f>
        <v>2.9724304000000134E-3</v>
      </c>
      <c r="K1050" s="64">
        <f>ABS(Table8[[#This Row],[Erorr ]])</f>
        <v>5.4520000000000124E-2</v>
      </c>
      <c r="L1050" s="8">
        <f>Table8[[#This Row],[Abs Erorr ]]/Table8[[#This Row],[Adj Close]]</f>
        <v>1.2607820918992698E-2</v>
      </c>
      <c r="M1050" s="68">
        <f t="shared" si="33"/>
        <v>4.268860000000001</v>
      </c>
      <c r="N1050" s="64">
        <f>(Table8[[#This Row],[Adj Close]]-Table8[[#This Row],[Forecast 6 Period ]])</f>
        <v>5.5439999999999046E-2</v>
      </c>
      <c r="O1050" s="64">
        <f>Table8[[#This Row],[Erorr 2]]^2</f>
        <v>3.0735935999998943E-3</v>
      </c>
      <c r="P1050" s="64">
        <f>ABS(Table8[[#This Row],[Erorr 2]])</f>
        <v>5.5439999999999046E-2</v>
      </c>
      <c r="Q1050" s="8">
        <f>Table8[[#This Row],[Abs Erorr 4]]/Table8[[#This Row],[Adj Close]]</f>
        <v>1.2820572115717931E-2</v>
      </c>
    </row>
    <row r="1051" spans="6:17" x14ac:dyDescent="0.3">
      <c r="F1051" s="108">
        <v>44988</v>
      </c>
      <c r="G1051" s="109">
        <v>4.4535999999999998</v>
      </c>
      <c r="H1051" s="64">
        <f t="shared" si="32"/>
        <v>4.27996</v>
      </c>
      <c r="I1051" s="64">
        <f>(Table8[[#This Row],[Adj Close]]-Table8[[#This Row],[Forecast 3 Period]])</f>
        <v>0.17363999999999979</v>
      </c>
      <c r="J1051" s="64">
        <f>Table8[[#This Row],[Erorr ]]^2</f>
        <v>3.0150849599999929E-2</v>
      </c>
      <c r="K1051" s="64">
        <f>ABS(Table8[[#This Row],[Erorr ]])</f>
        <v>0.17363999999999979</v>
      </c>
      <c r="L1051" s="8">
        <f>Table8[[#This Row],[Abs Erorr ]]/Table8[[#This Row],[Adj Close]]</f>
        <v>3.8988683312376461E-2</v>
      </c>
      <c r="M1051" s="68">
        <f t="shared" si="33"/>
        <v>4.2808700000000002</v>
      </c>
      <c r="N1051" s="64">
        <f>(Table8[[#This Row],[Adj Close]]-Table8[[#This Row],[Forecast 6 Period ]])</f>
        <v>0.17272999999999961</v>
      </c>
      <c r="O1051" s="64">
        <f>Table8[[#This Row],[Erorr 2]]^2</f>
        <v>2.9835652899999864E-2</v>
      </c>
      <c r="P1051" s="64">
        <f>ABS(Table8[[#This Row],[Erorr 2]])</f>
        <v>0.17272999999999961</v>
      </c>
      <c r="Q1051" s="8">
        <f>Table8[[#This Row],[Abs Erorr 4]]/Table8[[#This Row],[Adj Close]]</f>
        <v>3.8784354230285527E-2</v>
      </c>
    </row>
    <row r="1052" spans="6:17" x14ac:dyDescent="0.3">
      <c r="F1052" s="108">
        <v>44991</v>
      </c>
      <c r="G1052" s="109">
        <v>4.4259000000000004</v>
      </c>
      <c r="H1052" s="64">
        <f t="shared" si="32"/>
        <v>4.3538500000000004</v>
      </c>
      <c r="I1052" s="64">
        <f>(Table8[[#This Row],[Adj Close]]-Table8[[#This Row],[Forecast 3 Period]])</f>
        <v>7.2049999999999947E-2</v>
      </c>
      <c r="J1052" s="64">
        <f>Table8[[#This Row],[Erorr ]]^2</f>
        <v>5.1912024999999926E-3</v>
      </c>
      <c r="K1052" s="64">
        <f>ABS(Table8[[#This Row],[Erorr ]])</f>
        <v>7.2049999999999947E-2</v>
      </c>
      <c r="L1052" s="8">
        <f>Table8[[#This Row],[Abs Erorr ]]/Table8[[#This Row],[Adj Close]]</f>
        <v>1.6279174857091201E-2</v>
      </c>
      <c r="M1052" s="68">
        <f t="shared" si="33"/>
        <v>4.3104300000000011</v>
      </c>
      <c r="N1052" s="64">
        <f>(Table8[[#This Row],[Adj Close]]-Table8[[#This Row],[Forecast 6 Period ]])</f>
        <v>0.1154699999999993</v>
      </c>
      <c r="O1052" s="64">
        <f>Table8[[#This Row],[Erorr 2]]^2</f>
        <v>1.3333320899999838E-2</v>
      </c>
      <c r="P1052" s="64">
        <f>ABS(Table8[[#This Row],[Erorr 2]])</f>
        <v>0.1154699999999993</v>
      </c>
      <c r="Q1052" s="8">
        <f>Table8[[#This Row],[Abs Erorr 4]]/Table8[[#This Row],[Adj Close]]</f>
        <v>2.6089608893106325E-2</v>
      </c>
    </row>
    <row r="1053" spans="6:17" x14ac:dyDescent="0.3">
      <c r="F1053" s="108">
        <v>44992</v>
      </c>
      <c r="G1053" s="109">
        <v>4.3796999999999997</v>
      </c>
      <c r="H1053" s="64">
        <f t="shared" si="32"/>
        <v>4.4037300000000004</v>
      </c>
      <c r="I1053" s="64">
        <f>(Table8[[#This Row],[Adj Close]]-Table8[[#This Row],[Forecast 3 Period]])</f>
        <v>-2.4030000000000662E-2</v>
      </c>
      <c r="J1053" s="64">
        <f>Table8[[#This Row],[Erorr ]]^2</f>
        <v>5.7744090000003178E-4</v>
      </c>
      <c r="K1053" s="64">
        <f>ABS(Table8[[#This Row],[Erorr ]])</f>
        <v>2.4030000000000662E-2</v>
      </c>
      <c r="L1053" s="8">
        <f>Table8[[#This Row],[Abs Erorr ]]/Table8[[#This Row],[Adj Close]]</f>
        <v>5.4866771696693069E-3</v>
      </c>
      <c r="M1053" s="68">
        <f t="shared" si="33"/>
        <v>4.3473800000000002</v>
      </c>
      <c r="N1053" s="64">
        <f>(Table8[[#This Row],[Adj Close]]-Table8[[#This Row],[Forecast 6 Period ]])</f>
        <v>3.231999999999946E-2</v>
      </c>
      <c r="O1053" s="64">
        <f>Table8[[#This Row],[Erorr 2]]^2</f>
        <v>1.0445823999999651E-3</v>
      </c>
      <c r="P1053" s="64">
        <f>ABS(Table8[[#This Row],[Erorr 2]])</f>
        <v>3.231999999999946E-2</v>
      </c>
      <c r="Q1053" s="8">
        <f>Table8[[#This Row],[Abs Erorr 4]]/Table8[[#This Row],[Adj Close]]</f>
        <v>7.37950087905552E-3</v>
      </c>
    </row>
    <row r="1054" spans="6:17" x14ac:dyDescent="0.3">
      <c r="F1054" s="108">
        <v>44993</v>
      </c>
      <c r="G1054" s="109">
        <v>4.3982000000000001</v>
      </c>
      <c r="H1054" s="64">
        <f t="shared" si="32"/>
        <v>4.4157299999999999</v>
      </c>
      <c r="I1054" s="64">
        <f>(Table8[[#This Row],[Adj Close]]-Table8[[#This Row],[Forecast 3 Period]])</f>
        <v>-1.7529999999999824E-2</v>
      </c>
      <c r="J1054" s="64">
        <f>Table8[[#This Row],[Erorr ]]^2</f>
        <v>3.0730089999999379E-4</v>
      </c>
      <c r="K1054" s="64">
        <f>ABS(Table8[[#This Row],[Erorr ]])</f>
        <v>1.7529999999999824E-2</v>
      </c>
      <c r="L1054" s="8">
        <f>Table8[[#This Row],[Abs Erorr ]]/Table8[[#This Row],[Adj Close]]</f>
        <v>3.9857214314946623E-3</v>
      </c>
      <c r="M1054" s="68">
        <f t="shared" si="33"/>
        <v>4.3667800000000003</v>
      </c>
      <c r="N1054" s="64">
        <f>(Table8[[#This Row],[Adj Close]]-Table8[[#This Row],[Forecast 6 Period ]])</f>
        <v>3.1419999999999781E-2</v>
      </c>
      <c r="O1054" s="64">
        <f>Table8[[#This Row],[Erorr 2]]^2</f>
        <v>9.8721639999998622E-4</v>
      </c>
      <c r="P1054" s="64">
        <f>ABS(Table8[[#This Row],[Erorr 2]])</f>
        <v>3.1419999999999781E-2</v>
      </c>
      <c r="Q1054" s="8">
        <f>Table8[[#This Row],[Abs Erorr 4]]/Table8[[#This Row],[Adj Close]]</f>
        <v>7.1438315674593657E-3</v>
      </c>
    </row>
    <row r="1055" spans="6:17" x14ac:dyDescent="0.3">
      <c r="F1055" s="108">
        <v>44994</v>
      </c>
      <c r="G1055" s="109">
        <v>4.3796999999999997</v>
      </c>
      <c r="H1055" s="64">
        <f t="shared" si="32"/>
        <v>4.4009600000000004</v>
      </c>
      <c r="I1055" s="64">
        <f>(Table8[[#This Row],[Adj Close]]-Table8[[#This Row],[Forecast 3 Period]])</f>
        <v>-2.1260000000000723E-2</v>
      </c>
      <c r="J1055" s="64">
        <f>Table8[[#This Row],[Erorr ]]^2</f>
        <v>4.5198760000003072E-4</v>
      </c>
      <c r="K1055" s="64">
        <f>ABS(Table8[[#This Row],[Erorr ]])</f>
        <v>2.1260000000000723E-2</v>
      </c>
      <c r="L1055" s="8">
        <f>Table8[[#This Row],[Abs Erorr ]]/Table8[[#This Row],[Adj Close]]</f>
        <v>4.8542137589334252E-3</v>
      </c>
      <c r="M1055" s="68">
        <f t="shared" si="33"/>
        <v>4.3889500000000004</v>
      </c>
      <c r="N1055" s="64">
        <f>(Table8[[#This Row],[Adj Close]]-Table8[[#This Row],[Forecast 6 Period ]])</f>
        <v>-9.2500000000006466E-3</v>
      </c>
      <c r="O1055" s="64">
        <f>Table8[[#This Row],[Erorr 2]]^2</f>
        <v>8.5562500000011966E-5</v>
      </c>
      <c r="P1055" s="64">
        <f>ABS(Table8[[#This Row],[Erorr 2]])</f>
        <v>9.2500000000006466E-3</v>
      </c>
      <c r="Q1055" s="8">
        <f>Table8[[#This Row],[Abs Erorr 4]]/Table8[[#This Row],[Adj Close]]</f>
        <v>2.1120168048041296E-3</v>
      </c>
    </row>
    <row r="1056" spans="6:17" x14ac:dyDescent="0.3">
      <c r="F1056" s="108">
        <v>44995</v>
      </c>
      <c r="G1056" s="109">
        <v>4.3334999999999999</v>
      </c>
      <c r="H1056" s="64">
        <f t="shared" si="32"/>
        <v>4.3852500000000001</v>
      </c>
      <c r="I1056" s="64">
        <f>(Table8[[#This Row],[Adj Close]]-Table8[[#This Row],[Forecast 3 Period]])</f>
        <v>-5.1750000000000185E-2</v>
      </c>
      <c r="J1056" s="64">
        <f>Table8[[#This Row],[Erorr ]]^2</f>
        <v>2.678062500000019E-3</v>
      </c>
      <c r="K1056" s="64">
        <f>ABS(Table8[[#This Row],[Erorr ]])</f>
        <v>5.1750000000000185E-2</v>
      </c>
      <c r="L1056" s="8">
        <f>Table8[[#This Row],[Abs Erorr ]]/Table8[[#This Row],[Adj Close]]</f>
        <v>1.1941848390446564E-2</v>
      </c>
      <c r="M1056" s="68">
        <f t="shared" si="33"/>
        <v>4.3944900000000002</v>
      </c>
      <c r="N1056" s="64">
        <f>(Table8[[#This Row],[Adj Close]]-Table8[[#This Row],[Forecast 6 Period ]])</f>
        <v>-6.0990000000000322E-2</v>
      </c>
      <c r="O1056" s="64">
        <f>Table8[[#This Row],[Erorr 2]]^2</f>
        <v>3.7197801000000393E-3</v>
      </c>
      <c r="P1056" s="64">
        <f>ABS(Table8[[#This Row],[Erorr 2]])</f>
        <v>6.0990000000000322E-2</v>
      </c>
      <c r="Q1056" s="8">
        <f>Table8[[#This Row],[Abs Erorr 4]]/Table8[[#This Row],[Adj Close]]</f>
        <v>1.4074074074074149E-2</v>
      </c>
    </row>
    <row r="1057" spans="6:17" x14ac:dyDescent="0.3">
      <c r="F1057" s="108">
        <v>44998</v>
      </c>
      <c r="G1057" s="109">
        <v>4.3057999999999996</v>
      </c>
      <c r="H1057" s="64">
        <f t="shared" si="32"/>
        <v>4.3667699999999998</v>
      </c>
      <c r="I1057" s="64">
        <f>(Table8[[#This Row],[Adj Close]]-Table8[[#This Row],[Forecast 3 Period]])</f>
        <v>-6.0970000000000191E-2</v>
      </c>
      <c r="J1057" s="64">
        <f>Table8[[#This Row],[Erorr ]]^2</f>
        <v>3.7173409000000233E-3</v>
      </c>
      <c r="K1057" s="64">
        <f>ABS(Table8[[#This Row],[Erorr ]])</f>
        <v>6.0970000000000191E-2</v>
      </c>
      <c r="L1057" s="8">
        <f>Table8[[#This Row],[Abs Erorr ]]/Table8[[#This Row],[Adj Close]]</f>
        <v>1.4159970272655533E-2</v>
      </c>
      <c r="M1057" s="68">
        <f t="shared" si="33"/>
        <v>4.3861699999999999</v>
      </c>
      <c r="N1057" s="64">
        <f>(Table8[[#This Row],[Adj Close]]-Table8[[#This Row],[Forecast 6 Period ]])</f>
        <v>-8.0370000000000275E-2</v>
      </c>
      <c r="O1057" s="64">
        <f>Table8[[#This Row],[Erorr 2]]^2</f>
        <v>6.4593369000000445E-3</v>
      </c>
      <c r="P1057" s="64">
        <f>ABS(Table8[[#This Row],[Erorr 2]])</f>
        <v>8.0370000000000275E-2</v>
      </c>
      <c r="Q1057" s="8">
        <f>Table8[[#This Row],[Abs Erorr 4]]/Table8[[#This Row],[Adj Close]]</f>
        <v>1.8665520925263662E-2</v>
      </c>
    </row>
    <row r="1058" spans="6:17" x14ac:dyDescent="0.3">
      <c r="F1058" s="108">
        <v>44999</v>
      </c>
      <c r="G1058" s="109">
        <v>4.3243</v>
      </c>
      <c r="H1058" s="64">
        <f t="shared" si="32"/>
        <v>4.3362799999999995</v>
      </c>
      <c r="I1058" s="64">
        <f>(Table8[[#This Row],[Adj Close]]-Table8[[#This Row],[Forecast 3 Period]])</f>
        <v>-1.1979999999999436E-2</v>
      </c>
      <c r="J1058" s="64">
        <f>Table8[[#This Row],[Erorr ]]^2</f>
        <v>1.4352039999998648E-4</v>
      </c>
      <c r="K1058" s="64">
        <f>ABS(Table8[[#This Row],[Erorr ]])</f>
        <v>1.1979999999999436E-2</v>
      </c>
      <c r="L1058" s="8">
        <f>Table8[[#This Row],[Abs Erorr ]]/Table8[[#This Row],[Adj Close]]</f>
        <v>2.7703905834469012E-3</v>
      </c>
      <c r="M1058" s="68">
        <f t="shared" si="33"/>
        <v>4.3639999999999999</v>
      </c>
      <c r="N1058" s="64">
        <f>(Table8[[#This Row],[Adj Close]]-Table8[[#This Row],[Forecast 6 Period ]])</f>
        <v>-3.9699999999999847E-2</v>
      </c>
      <c r="O1058" s="64">
        <f>Table8[[#This Row],[Erorr 2]]^2</f>
        <v>1.5760899999999879E-3</v>
      </c>
      <c r="P1058" s="64">
        <f>ABS(Table8[[#This Row],[Erorr 2]])</f>
        <v>3.9699999999999847E-2</v>
      </c>
      <c r="Q1058" s="8">
        <f>Table8[[#This Row],[Abs Erorr 4]]/Table8[[#This Row],[Adj Close]]</f>
        <v>9.1806766413060712E-3</v>
      </c>
    </row>
    <row r="1059" spans="6:17" x14ac:dyDescent="0.3">
      <c r="F1059" s="108">
        <v>45000</v>
      </c>
      <c r="G1059" s="109">
        <v>4.1486999999999998</v>
      </c>
      <c r="H1059" s="64">
        <f t="shared" si="32"/>
        <v>4.32151</v>
      </c>
      <c r="I1059" s="64">
        <f>(Table8[[#This Row],[Adj Close]]-Table8[[#This Row],[Forecast 3 Period]])</f>
        <v>-0.17281000000000013</v>
      </c>
      <c r="J1059" s="64">
        <f>Table8[[#This Row],[Erorr ]]^2</f>
        <v>2.9863296100000044E-2</v>
      </c>
      <c r="K1059" s="64">
        <f>ABS(Table8[[#This Row],[Erorr ]])</f>
        <v>0.17281000000000013</v>
      </c>
      <c r="L1059" s="8">
        <f>Table8[[#This Row],[Abs Erorr ]]/Table8[[#This Row],[Adj Close]]</f>
        <v>4.165401210017599E-2</v>
      </c>
      <c r="M1059" s="68">
        <f t="shared" si="33"/>
        <v>4.3464499999999999</v>
      </c>
      <c r="N1059" s="64">
        <f>(Table8[[#This Row],[Adj Close]]-Table8[[#This Row],[Forecast 6 Period ]])</f>
        <v>-0.19775000000000009</v>
      </c>
      <c r="O1059" s="64">
        <f>Table8[[#This Row],[Erorr 2]]^2</f>
        <v>3.9105062500000037E-2</v>
      </c>
      <c r="P1059" s="64">
        <f>ABS(Table8[[#This Row],[Erorr 2]])</f>
        <v>0.19775000000000009</v>
      </c>
      <c r="Q1059" s="8">
        <f>Table8[[#This Row],[Abs Erorr 4]]/Table8[[#This Row],[Adj Close]]</f>
        <v>4.7665533781666568E-2</v>
      </c>
    </row>
    <row r="1060" spans="6:17" x14ac:dyDescent="0.3">
      <c r="F1060" s="108">
        <v>45001</v>
      </c>
      <c r="G1060" s="109">
        <v>4.2225999999999999</v>
      </c>
      <c r="H1060" s="64">
        <f t="shared" si="32"/>
        <v>4.2485099999999996</v>
      </c>
      <c r="I1060" s="64">
        <f>(Table8[[#This Row],[Adj Close]]-Table8[[#This Row],[Forecast 3 Period]])</f>
        <v>-2.5909999999999656E-2</v>
      </c>
      <c r="J1060" s="64">
        <f>Table8[[#This Row],[Erorr ]]^2</f>
        <v>6.7132809999998215E-4</v>
      </c>
      <c r="K1060" s="64">
        <f>ABS(Table8[[#This Row],[Erorr ]])</f>
        <v>2.5909999999999656E-2</v>
      </c>
      <c r="L1060" s="8">
        <f>Table8[[#This Row],[Abs Erorr ]]/Table8[[#This Row],[Adj Close]]</f>
        <v>6.1360299341637042E-3</v>
      </c>
      <c r="M1060" s="68">
        <f t="shared" si="33"/>
        <v>4.3002500000000001</v>
      </c>
      <c r="N1060" s="64">
        <f>(Table8[[#This Row],[Adj Close]]-Table8[[#This Row],[Forecast 6 Period ]])</f>
        <v>-7.7650000000000219E-2</v>
      </c>
      <c r="O1060" s="64">
        <f>Table8[[#This Row],[Erorr 2]]^2</f>
        <v>6.0295225000000343E-3</v>
      </c>
      <c r="P1060" s="64">
        <f>ABS(Table8[[#This Row],[Erorr 2]])</f>
        <v>7.7650000000000219E-2</v>
      </c>
      <c r="Q1060" s="8">
        <f>Table8[[#This Row],[Abs Erorr 4]]/Table8[[#This Row],[Adj Close]]</f>
        <v>1.8389144129209545E-2</v>
      </c>
    </row>
    <row r="1061" spans="6:17" x14ac:dyDescent="0.3">
      <c r="F1061" s="108">
        <v>45002</v>
      </c>
      <c r="G1061" s="109">
        <v>4.1764000000000001</v>
      </c>
      <c r="H1061" s="64">
        <f t="shared" si="32"/>
        <v>4.2309400000000004</v>
      </c>
      <c r="I1061" s="64">
        <f>(Table8[[#This Row],[Adj Close]]-Table8[[#This Row],[Forecast 3 Period]])</f>
        <v>-5.4540000000000255E-2</v>
      </c>
      <c r="J1061" s="64">
        <f>Table8[[#This Row],[Erorr ]]^2</f>
        <v>2.9746116000000278E-3</v>
      </c>
      <c r="K1061" s="64">
        <f>ABS(Table8[[#This Row],[Erorr ]])</f>
        <v>5.4540000000000255E-2</v>
      </c>
      <c r="L1061" s="8">
        <f>Table8[[#This Row],[Abs Erorr ]]/Table8[[#This Row],[Adj Close]]</f>
        <v>1.3059093956517635E-2</v>
      </c>
      <c r="M1061" s="68">
        <f t="shared" si="33"/>
        <v>4.2715999999999994</v>
      </c>
      <c r="N1061" s="64">
        <f>(Table8[[#This Row],[Adj Close]]-Table8[[#This Row],[Forecast 6 Period ]])</f>
        <v>-9.5199999999999285E-2</v>
      </c>
      <c r="O1061" s="64">
        <f>Table8[[#This Row],[Erorr 2]]^2</f>
        <v>9.0630399999998643E-3</v>
      </c>
      <c r="P1061" s="64">
        <f>ABS(Table8[[#This Row],[Erorr 2]])</f>
        <v>9.5199999999999285E-2</v>
      </c>
      <c r="Q1061" s="8">
        <f>Table8[[#This Row],[Abs Erorr 4]]/Table8[[#This Row],[Adj Close]]</f>
        <v>2.2794751460587896E-2</v>
      </c>
    </row>
    <row r="1062" spans="6:17" x14ac:dyDescent="0.3">
      <c r="F1062" s="108">
        <v>45005</v>
      </c>
      <c r="G1062" s="109">
        <v>4.2225999999999999</v>
      </c>
      <c r="H1062" s="64">
        <f t="shared" si="32"/>
        <v>4.1819499999999996</v>
      </c>
      <c r="I1062" s="64">
        <f>(Table8[[#This Row],[Adj Close]]-Table8[[#This Row],[Forecast 3 Period]])</f>
        <v>4.0650000000000297E-2</v>
      </c>
      <c r="J1062" s="64">
        <f>Table8[[#This Row],[Erorr ]]^2</f>
        <v>1.6524225000000242E-3</v>
      </c>
      <c r="K1062" s="64">
        <f>ABS(Table8[[#This Row],[Erorr ]])</f>
        <v>4.0650000000000297E-2</v>
      </c>
      <c r="L1062" s="8">
        <f>Table8[[#This Row],[Abs Erorr ]]/Table8[[#This Row],[Adj Close]]</f>
        <v>9.6267702363473442E-3</v>
      </c>
      <c r="M1062" s="68">
        <f t="shared" si="33"/>
        <v>4.2383300000000004</v>
      </c>
      <c r="N1062" s="64">
        <f>(Table8[[#This Row],[Adj Close]]-Table8[[#This Row],[Forecast 6 Period ]])</f>
        <v>-1.5730000000000466E-2</v>
      </c>
      <c r="O1062" s="64">
        <f>Table8[[#This Row],[Erorr 2]]^2</f>
        <v>2.4743290000001463E-4</v>
      </c>
      <c r="P1062" s="64">
        <f>ABS(Table8[[#This Row],[Erorr 2]])</f>
        <v>1.5730000000000466E-2</v>
      </c>
      <c r="Q1062" s="8">
        <f>Table8[[#This Row],[Abs Erorr 4]]/Table8[[#This Row],[Adj Close]]</f>
        <v>3.7251930090466696E-3</v>
      </c>
    </row>
    <row r="1063" spans="6:17" x14ac:dyDescent="0.3">
      <c r="F1063" s="108">
        <v>45006</v>
      </c>
      <c r="G1063" s="109">
        <v>4.2965999999999998</v>
      </c>
      <c r="H1063" s="64">
        <f t="shared" si="32"/>
        <v>4.2087399999999997</v>
      </c>
      <c r="I1063" s="64">
        <f>(Table8[[#This Row],[Adj Close]]-Table8[[#This Row],[Forecast 3 Period]])</f>
        <v>8.7860000000000049E-2</v>
      </c>
      <c r="J1063" s="64">
        <f>Table8[[#This Row],[Erorr ]]^2</f>
        <v>7.719379600000009E-3</v>
      </c>
      <c r="K1063" s="64">
        <f>ABS(Table8[[#This Row],[Erorr ]])</f>
        <v>8.7860000000000049E-2</v>
      </c>
      <c r="L1063" s="8">
        <f>Table8[[#This Row],[Abs Erorr ]]/Table8[[#This Row],[Adj Close]]</f>
        <v>2.0448726900339817E-2</v>
      </c>
      <c r="M1063" s="68">
        <f t="shared" si="33"/>
        <v>4.2170700000000005</v>
      </c>
      <c r="N1063" s="64">
        <f>(Table8[[#This Row],[Adj Close]]-Table8[[#This Row],[Forecast 6 Period ]])</f>
        <v>7.9529999999999212E-2</v>
      </c>
      <c r="O1063" s="64">
        <f>Table8[[#This Row],[Erorr 2]]^2</f>
        <v>6.3250208999998747E-3</v>
      </c>
      <c r="P1063" s="64">
        <f>ABS(Table8[[#This Row],[Erorr 2]])</f>
        <v>7.9529999999999212E-2</v>
      </c>
      <c r="Q1063" s="8">
        <f>Table8[[#This Row],[Abs Erorr 4]]/Table8[[#This Row],[Adj Close]]</f>
        <v>1.8509984639016715E-2</v>
      </c>
    </row>
    <row r="1064" spans="6:17" x14ac:dyDescent="0.3">
      <c r="F1064" s="108">
        <v>45007</v>
      </c>
      <c r="G1064" s="109">
        <v>4.2411000000000003</v>
      </c>
      <c r="H1064" s="64">
        <f t="shared" si="32"/>
        <v>4.23834</v>
      </c>
      <c r="I1064" s="64">
        <f>(Table8[[#This Row],[Adj Close]]-Table8[[#This Row],[Forecast 3 Period]])</f>
        <v>2.7600000000003178E-3</v>
      </c>
      <c r="J1064" s="64">
        <f>Table8[[#This Row],[Erorr ]]^2</f>
        <v>7.6176000000017539E-6</v>
      </c>
      <c r="K1064" s="64">
        <f>ABS(Table8[[#This Row],[Erorr ]])</f>
        <v>2.7600000000003178E-3</v>
      </c>
      <c r="L1064" s="8">
        <f>Table8[[#This Row],[Abs Erorr ]]/Table8[[#This Row],[Adj Close]]</f>
        <v>6.5077456320301755E-4</v>
      </c>
      <c r="M1064" s="68">
        <f t="shared" si="33"/>
        <v>4.2309400000000004</v>
      </c>
      <c r="N1064" s="64">
        <f>(Table8[[#This Row],[Adj Close]]-Table8[[#This Row],[Forecast 6 Period ]])</f>
        <v>1.0159999999999947E-2</v>
      </c>
      <c r="O1064" s="64">
        <f>Table8[[#This Row],[Erorr 2]]^2</f>
        <v>1.0322559999999892E-4</v>
      </c>
      <c r="P1064" s="64">
        <f>ABS(Table8[[#This Row],[Erorr 2]])</f>
        <v>1.0159999999999947E-2</v>
      </c>
      <c r="Q1064" s="8">
        <f>Table8[[#This Row],[Abs Erorr 4]]/Table8[[#This Row],[Adj Close]]</f>
        <v>2.3956049138195152E-3</v>
      </c>
    </row>
    <row r="1065" spans="6:17" x14ac:dyDescent="0.3">
      <c r="F1065" s="108">
        <v>45008</v>
      </c>
      <c r="G1065" s="109">
        <v>4.2504</v>
      </c>
      <c r="H1065" s="64">
        <f t="shared" si="32"/>
        <v>4.2522000000000002</v>
      </c>
      <c r="I1065" s="64">
        <f>(Table8[[#This Row],[Adj Close]]-Table8[[#This Row],[Forecast 3 Period]])</f>
        <v>-1.8000000000002458E-3</v>
      </c>
      <c r="J1065" s="64">
        <f>Table8[[#This Row],[Erorr ]]^2</f>
        <v>3.240000000000885E-6</v>
      </c>
      <c r="K1065" s="64">
        <f>ABS(Table8[[#This Row],[Erorr ]])</f>
        <v>1.8000000000002458E-3</v>
      </c>
      <c r="L1065" s="8">
        <f>Table8[[#This Row],[Abs Erorr ]]/Table8[[#This Row],[Adj Close]]</f>
        <v>4.234895539243944E-4</v>
      </c>
      <c r="M1065" s="68">
        <f t="shared" si="33"/>
        <v>4.2244700000000002</v>
      </c>
      <c r="N1065" s="64">
        <f>(Table8[[#This Row],[Adj Close]]-Table8[[#This Row],[Forecast 6 Period ]])</f>
        <v>2.5929999999999787E-2</v>
      </c>
      <c r="O1065" s="64">
        <f>Table8[[#This Row],[Erorr 2]]^2</f>
        <v>6.7236489999998898E-4</v>
      </c>
      <c r="P1065" s="64">
        <f>ABS(Table8[[#This Row],[Erorr 2]])</f>
        <v>2.5929999999999787E-2</v>
      </c>
      <c r="Q1065" s="8">
        <f>Table8[[#This Row],[Abs Erorr 4]]/Table8[[#This Row],[Adj Close]]</f>
        <v>6.1006022962544204E-3</v>
      </c>
    </row>
    <row r="1066" spans="6:17" x14ac:dyDescent="0.3">
      <c r="F1066" s="108">
        <v>45009</v>
      </c>
      <c r="G1066" s="109">
        <v>4.2781000000000002</v>
      </c>
      <c r="H1066" s="64">
        <f t="shared" si="32"/>
        <v>4.2614700000000001</v>
      </c>
      <c r="I1066" s="64">
        <f>(Table8[[#This Row],[Adj Close]]-Table8[[#This Row],[Forecast 3 Period]])</f>
        <v>1.6630000000000145E-2</v>
      </c>
      <c r="J1066" s="64">
        <f>Table8[[#This Row],[Erorr ]]^2</f>
        <v>2.7655690000000482E-4</v>
      </c>
      <c r="K1066" s="64">
        <f>ABS(Table8[[#This Row],[Erorr ]])</f>
        <v>1.6630000000000145E-2</v>
      </c>
      <c r="L1066" s="8">
        <f>Table8[[#This Row],[Abs Erorr ]]/Table8[[#This Row],[Adj Close]]</f>
        <v>3.8872396624670168E-3</v>
      </c>
      <c r="M1066" s="68">
        <f t="shared" si="33"/>
        <v>4.2420400000000003</v>
      </c>
      <c r="N1066" s="64">
        <f>(Table8[[#This Row],[Adj Close]]-Table8[[#This Row],[Forecast 6 Period ]])</f>
        <v>3.6059999999999981E-2</v>
      </c>
      <c r="O1066" s="64">
        <f>Table8[[#This Row],[Erorr 2]]^2</f>
        <v>1.3003235999999986E-3</v>
      </c>
      <c r="P1066" s="64">
        <f>ABS(Table8[[#This Row],[Erorr 2]])</f>
        <v>3.6059999999999981E-2</v>
      </c>
      <c r="Q1066" s="8">
        <f>Table8[[#This Row],[Abs Erorr 4]]/Table8[[#This Row],[Adj Close]]</f>
        <v>8.4289754797690509E-3</v>
      </c>
    </row>
    <row r="1067" spans="6:17" x14ac:dyDescent="0.3">
      <c r="F1067" s="108">
        <v>45012</v>
      </c>
      <c r="G1067" s="109">
        <v>4.3150000000000004</v>
      </c>
      <c r="H1067" s="64">
        <f t="shared" si="32"/>
        <v>4.2586900000000005</v>
      </c>
      <c r="I1067" s="64">
        <f>(Table8[[#This Row],[Adj Close]]-Table8[[#This Row],[Forecast 3 Period]])</f>
        <v>5.630999999999986E-2</v>
      </c>
      <c r="J1067" s="64">
        <f>Table8[[#This Row],[Erorr ]]^2</f>
        <v>3.1708160999999843E-3</v>
      </c>
      <c r="K1067" s="64">
        <f>ABS(Table8[[#This Row],[Erorr ]])</f>
        <v>5.630999999999986E-2</v>
      </c>
      <c r="L1067" s="8">
        <f>Table8[[#This Row],[Abs Erorr ]]/Table8[[#This Row],[Adj Close]]</f>
        <v>1.3049826187717231E-2</v>
      </c>
      <c r="M1067" s="68">
        <f t="shared" si="33"/>
        <v>4.2531400000000001</v>
      </c>
      <c r="N1067" s="64">
        <f>(Table8[[#This Row],[Adj Close]]-Table8[[#This Row],[Forecast 6 Period ]])</f>
        <v>6.1860000000000248E-2</v>
      </c>
      <c r="O1067" s="64">
        <f>Table8[[#This Row],[Erorr 2]]^2</f>
        <v>3.8266596000000306E-3</v>
      </c>
      <c r="P1067" s="64">
        <f>ABS(Table8[[#This Row],[Erorr 2]])</f>
        <v>6.1860000000000248E-2</v>
      </c>
      <c r="Q1067" s="8">
        <f>Table8[[#This Row],[Abs Erorr 4]]/Table8[[#This Row],[Adj Close]]</f>
        <v>1.4336037079953706E-2</v>
      </c>
    </row>
    <row r="1068" spans="6:17" x14ac:dyDescent="0.3">
      <c r="F1068" s="108">
        <v>45013</v>
      </c>
      <c r="G1068" s="109">
        <v>4.3243</v>
      </c>
      <c r="H1068" s="64">
        <f t="shared" si="32"/>
        <v>4.2845500000000003</v>
      </c>
      <c r="I1068" s="64">
        <f>(Table8[[#This Row],[Adj Close]]-Table8[[#This Row],[Forecast 3 Period]])</f>
        <v>3.974999999999973E-2</v>
      </c>
      <c r="J1068" s="64">
        <f>Table8[[#This Row],[Erorr ]]^2</f>
        <v>1.5800624999999786E-3</v>
      </c>
      <c r="K1068" s="64">
        <f>ABS(Table8[[#This Row],[Erorr ]])</f>
        <v>3.974999999999973E-2</v>
      </c>
      <c r="L1068" s="8">
        <f>Table8[[#This Row],[Abs Erorr ]]/Table8[[#This Row],[Adj Close]]</f>
        <v>9.1922392063454733E-3</v>
      </c>
      <c r="M1068" s="68">
        <f t="shared" si="33"/>
        <v>4.26884</v>
      </c>
      <c r="N1068" s="64">
        <f>(Table8[[#This Row],[Adj Close]]-Table8[[#This Row],[Forecast 6 Period ]])</f>
        <v>5.5460000000000065E-2</v>
      </c>
      <c r="O1068" s="64">
        <f>Table8[[#This Row],[Erorr 2]]^2</f>
        <v>3.0758116000000071E-3</v>
      </c>
      <c r="P1068" s="64">
        <f>ABS(Table8[[#This Row],[Erorr 2]])</f>
        <v>5.5460000000000065E-2</v>
      </c>
      <c r="Q1068" s="8">
        <f>Table8[[#This Row],[Abs Erorr 4]]/Table8[[#This Row],[Adj Close]]</f>
        <v>1.2825197141733937E-2</v>
      </c>
    </row>
    <row r="1069" spans="6:17" x14ac:dyDescent="0.3">
      <c r="F1069" s="108">
        <v>45014</v>
      </c>
      <c r="G1069" s="109">
        <v>4.3796999999999997</v>
      </c>
      <c r="H1069" s="64">
        <f t="shared" si="32"/>
        <v>4.3076500000000006</v>
      </c>
      <c r="I1069" s="64">
        <f>(Table8[[#This Row],[Adj Close]]-Table8[[#This Row],[Forecast 3 Period]])</f>
        <v>7.2049999999999059E-2</v>
      </c>
      <c r="J1069" s="64">
        <f>Table8[[#This Row],[Erorr ]]^2</f>
        <v>5.1912024999998642E-3</v>
      </c>
      <c r="K1069" s="64">
        <f>ABS(Table8[[#This Row],[Erorr ]])</f>
        <v>7.2049999999999059E-2</v>
      </c>
      <c r="L1069" s="8">
        <f>Table8[[#This Row],[Abs Erorr ]]/Table8[[#This Row],[Adj Close]]</f>
        <v>1.6450898463364855E-2</v>
      </c>
      <c r="M1069" s="68">
        <f t="shared" si="33"/>
        <v>4.2873300000000008</v>
      </c>
      <c r="N1069" s="64">
        <f>(Table8[[#This Row],[Adj Close]]-Table8[[#This Row],[Forecast 6 Period ]])</f>
        <v>9.2369999999998953E-2</v>
      </c>
      <c r="O1069" s="64">
        <f>Table8[[#This Row],[Erorr 2]]^2</f>
        <v>8.532216899999806E-3</v>
      </c>
      <c r="P1069" s="64">
        <f>ABS(Table8[[#This Row],[Erorr 2]])</f>
        <v>9.2369999999998953E-2</v>
      </c>
      <c r="Q1069" s="8">
        <f>Table8[[#This Row],[Abs Erorr 4]]/Table8[[#This Row],[Adj Close]]</f>
        <v>2.1090485649701798E-2</v>
      </c>
    </row>
    <row r="1070" spans="6:17" x14ac:dyDescent="0.3">
      <c r="F1070" s="108">
        <v>45015</v>
      </c>
      <c r="G1070" s="109">
        <v>4.4721000000000002</v>
      </c>
      <c r="H1070" s="64">
        <f t="shared" si="32"/>
        <v>4.3436700000000004</v>
      </c>
      <c r="I1070" s="64">
        <f>(Table8[[#This Row],[Adj Close]]-Table8[[#This Row],[Forecast 3 Period]])</f>
        <v>0.12842999999999982</v>
      </c>
      <c r="J1070" s="64">
        <f>Table8[[#This Row],[Erorr ]]^2</f>
        <v>1.6494264899999955E-2</v>
      </c>
      <c r="K1070" s="64">
        <f>ABS(Table8[[#This Row],[Erorr ]])</f>
        <v>0.12842999999999982</v>
      </c>
      <c r="L1070" s="8">
        <f>Table8[[#This Row],[Abs Erorr ]]/Table8[[#This Row],[Adj Close]]</f>
        <v>2.8718051921915837E-2</v>
      </c>
      <c r="M1070" s="68">
        <f t="shared" si="33"/>
        <v>4.3085700000000005</v>
      </c>
      <c r="N1070" s="64">
        <f>(Table8[[#This Row],[Adj Close]]-Table8[[#This Row],[Forecast 6 Period ]])</f>
        <v>0.16352999999999973</v>
      </c>
      <c r="O1070" s="64">
        <f>Table8[[#This Row],[Erorr 2]]^2</f>
        <v>2.6742060899999913E-2</v>
      </c>
      <c r="P1070" s="64">
        <f>ABS(Table8[[#This Row],[Erorr 2]])</f>
        <v>0.16352999999999973</v>
      </c>
      <c r="Q1070" s="8">
        <f>Table8[[#This Row],[Abs Erorr 4]]/Table8[[#This Row],[Adj Close]]</f>
        <v>3.6566713624471663E-2</v>
      </c>
    </row>
    <row r="1071" spans="6:17" x14ac:dyDescent="0.3">
      <c r="F1071" s="108">
        <v>45016</v>
      </c>
      <c r="G1071" s="109">
        <v>4.5368000000000004</v>
      </c>
      <c r="H1071" s="64">
        <f t="shared" si="32"/>
        <v>4.4000400000000006</v>
      </c>
      <c r="I1071" s="64">
        <f>(Table8[[#This Row],[Adj Close]]-Table8[[#This Row],[Forecast 3 Period]])</f>
        <v>0.13675999999999977</v>
      </c>
      <c r="J1071" s="64">
        <f>Table8[[#This Row],[Erorr ]]^2</f>
        <v>1.8703297599999936E-2</v>
      </c>
      <c r="K1071" s="64">
        <f>ABS(Table8[[#This Row],[Erorr ]])</f>
        <v>0.13675999999999977</v>
      </c>
      <c r="L1071" s="8">
        <f>Table8[[#This Row],[Abs Erorr ]]/Table8[[#This Row],[Adj Close]]</f>
        <v>3.0144595309469176E-2</v>
      </c>
      <c r="M1071" s="68">
        <f t="shared" si="33"/>
        <v>4.35107</v>
      </c>
      <c r="N1071" s="64">
        <f>(Table8[[#This Row],[Adj Close]]-Table8[[#This Row],[Forecast 6 Period ]])</f>
        <v>0.18573000000000039</v>
      </c>
      <c r="O1071" s="64">
        <f>Table8[[#This Row],[Erorr 2]]^2</f>
        <v>3.4495632900000149E-2</v>
      </c>
      <c r="P1071" s="64">
        <f>ABS(Table8[[#This Row],[Erorr 2]])</f>
        <v>0.18573000000000039</v>
      </c>
      <c r="Q1071" s="8">
        <f>Table8[[#This Row],[Abs Erorr 4]]/Table8[[#This Row],[Adj Close]]</f>
        <v>4.0938546993475662E-2</v>
      </c>
    </row>
    <row r="1072" spans="6:17" x14ac:dyDescent="0.3">
      <c r="F1072" s="108">
        <v>45019</v>
      </c>
      <c r="G1072" s="109">
        <v>4.5091000000000001</v>
      </c>
      <c r="H1072" s="64">
        <f t="shared" si="32"/>
        <v>4.4702600000000006</v>
      </c>
      <c r="I1072" s="64">
        <f>(Table8[[#This Row],[Adj Close]]-Table8[[#This Row],[Forecast 3 Period]])</f>
        <v>3.8839999999999542E-2</v>
      </c>
      <c r="J1072" s="64">
        <f>Table8[[#This Row],[Erorr ]]^2</f>
        <v>1.5085455999999645E-3</v>
      </c>
      <c r="K1072" s="64">
        <f>ABS(Table8[[#This Row],[Erorr ]])</f>
        <v>3.8839999999999542E-2</v>
      </c>
      <c r="L1072" s="8">
        <f>Table8[[#This Row],[Abs Erorr ]]/Table8[[#This Row],[Adj Close]]</f>
        <v>8.6136923111041104E-3</v>
      </c>
      <c r="M1072" s="68">
        <f t="shared" si="33"/>
        <v>4.4018900000000007</v>
      </c>
      <c r="N1072" s="64">
        <f>(Table8[[#This Row],[Adj Close]]-Table8[[#This Row],[Forecast 6 Period ]])</f>
        <v>0.10720999999999936</v>
      </c>
      <c r="O1072" s="64">
        <f>Table8[[#This Row],[Erorr 2]]^2</f>
        <v>1.1493984099999863E-2</v>
      </c>
      <c r="P1072" s="64">
        <f>ABS(Table8[[#This Row],[Erorr 2]])</f>
        <v>0.10720999999999936</v>
      </c>
      <c r="Q1072" s="8">
        <f>Table8[[#This Row],[Abs Erorr 4]]/Table8[[#This Row],[Adj Close]]</f>
        <v>2.3776363354106E-2</v>
      </c>
    </row>
    <row r="1073" spans="6:17" x14ac:dyDescent="0.3">
      <c r="F1073" s="108">
        <v>45020</v>
      </c>
      <c r="G1073" s="109">
        <v>4.5368000000000004</v>
      </c>
      <c r="H1073" s="64">
        <f t="shared" si="32"/>
        <v>4.50631</v>
      </c>
      <c r="I1073" s="64">
        <f>(Table8[[#This Row],[Adj Close]]-Table8[[#This Row],[Forecast 3 Period]])</f>
        <v>3.049000000000035E-2</v>
      </c>
      <c r="J1073" s="64">
        <f>Table8[[#This Row],[Erorr ]]^2</f>
        <v>9.2964010000002131E-4</v>
      </c>
      <c r="K1073" s="64">
        <f>ABS(Table8[[#This Row],[Erorr ]])</f>
        <v>3.049000000000035E-2</v>
      </c>
      <c r="L1073" s="8">
        <f>Table8[[#This Row],[Abs Erorr ]]/Table8[[#This Row],[Adj Close]]</f>
        <v>6.7205960148122787E-3</v>
      </c>
      <c r="M1073" s="68">
        <f t="shared" si="33"/>
        <v>4.4434699999999996</v>
      </c>
      <c r="N1073" s="64">
        <f>(Table8[[#This Row],[Adj Close]]-Table8[[#This Row],[Forecast 6 Period ]])</f>
        <v>9.3330000000000801E-2</v>
      </c>
      <c r="O1073" s="64">
        <f>Table8[[#This Row],[Erorr 2]]^2</f>
        <v>8.7104889000001497E-3</v>
      </c>
      <c r="P1073" s="64">
        <f>ABS(Table8[[#This Row],[Erorr 2]])</f>
        <v>9.3330000000000801E-2</v>
      </c>
      <c r="Q1073" s="8">
        <f>Table8[[#This Row],[Abs Erorr 4]]/Table8[[#This Row],[Adj Close]]</f>
        <v>2.0571768647505023E-2</v>
      </c>
    </row>
    <row r="1074" spans="6:17" x14ac:dyDescent="0.3">
      <c r="F1074" s="108">
        <v>45021</v>
      </c>
      <c r="G1074" s="109">
        <v>4.5275999999999996</v>
      </c>
      <c r="H1074" s="64">
        <f t="shared" si="32"/>
        <v>4.5284900000000006</v>
      </c>
      <c r="I1074" s="64">
        <f>(Table8[[#This Row],[Adj Close]]-Table8[[#This Row],[Forecast 3 Period]])</f>
        <v>-8.9000000000094559E-4</v>
      </c>
      <c r="J1074" s="64">
        <f>Table8[[#This Row],[Erorr ]]^2</f>
        <v>7.9210000000168317E-7</v>
      </c>
      <c r="K1074" s="64">
        <f>ABS(Table8[[#This Row],[Erorr ]])</f>
        <v>8.9000000000094559E-4</v>
      </c>
      <c r="L1074" s="8">
        <f>Table8[[#This Row],[Abs Erorr ]]/Table8[[#This Row],[Adj Close]]</f>
        <v>1.9657213534785443E-4</v>
      </c>
      <c r="M1074" s="68">
        <f t="shared" si="33"/>
        <v>4.4813600000000005</v>
      </c>
      <c r="N1074" s="64">
        <f>(Table8[[#This Row],[Adj Close]]-Table8[[#This Row],[Forecast 6 Period ]])</f>
        <v>4.6239999999999171E-2</v>
      </c>
      <c r="O1074" s="64">
        <f>Table8[[#This Row],[Erorr 2]]^2</f>
        <v>2.1381375999999235E-3</v>
      </c>
      <c r="P1074" s="64">
        <f>ABS(Table8[[#This Row],[Erorr 2]])</f>
        <v>4.6239999999999171E-2</v>
      </c>
      <c r="Q1074" s="8">
        <f>Table8[[#This Row],[Abs Erorr 4]]/Table8[[#This Row],[Adj Close]]</f>
        <v>1.0212916335365132E-2</v>
      </c>
    </row>
    <row r="1075" spans="6:17" x14ac:dyDescent="0.3">
      <c r="F1075" s="108">
        <v>45022</v>
      </c>
      <c r="G1075" s="109">
        <v>4.4997999999999996</v>
      </c>
      <c r="H1075" s="64">
        <f t="shared" si="32"/>
        <v>4.5248100000000004</v>
      </c>
      <c r="I1075" s="64">
        <f>(Table8[[#This Row],[Adj Close]]-Table8[[#This Row],[Forecast 3 Period]])</f>
        <v>-2.5010000000000865E-2</v>
      </c>
      <c r="J1075" s="64">
        <f>Table8[[#This Row],[Erorr ]]^2</f>
        <v>6.2550010000004326E-4</v>
      </c>
      <c r="K1075" s="64">
        <f>ABS(Table8[[#This Row],[Erorr ]])</f>
        <v>2.5010000000000865E-2</v>
      </c>
      <c r="L1075" s="8">
        <f>Table8[[#This Row],[Abs Erorr ]]/Table8[[#This Row],[Adj Close]]</f>
        <v>5.5580248011024638E-3</v>
      </c>
      <c r="M1075" s="68">
        <f t="shared" si="33"/>
        <v>4.5072400000000004</v>
      </c>
      <c r="N1075" s="64">
        <f>(Table8[[#This Row],[Adj Close]]-Table8[[#This Row],[Forecast 6 Period ]])</f>
        <v>-7.4400000000007793E-3</v>
      </c>
      <c r="O1075" s="64">
        <f>Table8[[#This Row],[Erorr 2]]^2</f>
        <v>5.5353600000011599E-5</v>
      </c>
      <c r="P1075" s="64">
        <f>ABS(Table8[[#This Row],[Erorr 2]])</f>
        <v>7.4400000000007793E-3</v>
      </c>
      <c r="Q1075" s="8">
        <f>Table8[[#This Row],[Abs Erorr 4]]/Table8[[#This Row],[Adj Close]]</f>
        <v>1.6534068180809769E-3</v>
      </c>
    </row>
    <row r="1076" spans="6:17" x14ac:dyDescent="0.3">
      <c r="F1076" s="108">
        <v>45026</v>
      </c>
      <c r="G1076" s="109">
        <v>4.4535999999999998</v>
      </c>
      <c r="H1076" s="64">
        <f t="shared" si="32"/>
        <v>4.5192399999999999</v>
      </c>
      <c r="I1076" s="64">
        <f>(Table8[[#This Row],[Adj Close]]-Table8[[#This Row],[Forecast 3 Period]])</f>
        <v>-6.5640000000000143E-2</v>
      </c>
      <c r="J1076" s="64">
        <f>Table8[[#This Row],[Erorr ]]^2</f>
        <v>4.308609600000019E-3</v>
      </c>
      <c r="K1076" s="64">
        <f>ABS(Table8[[#This Row],[Erorr ]])</f>
        <v>6.5640000000000143E-2</v>
      </c>
      <c r="L1076" s="8">
        <f>Table8[[#This Row],[Abs Erorr ]]/Table8[[#This Row],[Adj Close]]</f>
        <v>1.4738638404885969E-2</v>
      </c>
      <c r="M1076" s="68">
        <f t="shared" si="33"/>
        <v>4.5155500000000002</v>
      </c>
      <c r="N1076" s="64">
        <f>(Table8[[#This Row],[Adj Close]]-Table8[[#This Row],[Forecast 6 Period ]])</f>
        <v>-6.1950000000000394E-2</v>
      </c>
      <c r="O1076" s="64">
        <f>Table8[[#This Row],[Erorr 2]]^2</f>
        <v>3.8378025000000487E-3</v>
      </c>
      <c r="P1076" s="64">
        <f>ABS(Table8[[#This Row],[Erorr 2]])</f>
        <v>6.1950000000000394E-2</v>
      </c>
      <c r="Q1076" s="8">
        <f>Table8[[#This Row],[Abs Erorr 4]]/Table8[[#This Row],[Adj Close]]</f>
        <v>1.3910095203880096E-2</v>
      </c>
    </row>
    <row r="1077" spans="6:17" x14ac:dyDescent="0.3">
      <c r="F1077" s="108">
        <v>45027</v>
      </c>
      <c r="G1077" s="109">
        <v>4.5183</v>
      </c>
      <c r="H1077" s="64">
        <f t="shared" si="32"/>
        <v>4.4896599999999998</v>
      </c>
      <c r="I1077" s="64">
        <f>(Table8[[#This Row],[Adj Close]]-Table8[[#This Row],[Forecast 3 Period]])</f>
        <v>2.8640000000000221E-2</v>
      </c>
      <c r="J1077" s="64">
        <f>Table8[[#This Row],[Erorr ]]^2</f>
        <v>8.2024960000001267E-4</v>
      </c>
      <c r="K1077" s="64">
        <f>ABS(Table8[[#This Row],[Erorr ]])</f>
        <v>2.8640000000000221E-2</v>
      </c>
      <c r="L1077" s="8">
        <f>Table8[[#This Row],[Abs Erorr ]]/Table8[[#This Row],[Adj Close]]</f>
        <v>6.3386671978399442E-3</v>
      </c>
      <c r="M1077" s="68">
        <f t="shared" si="33"/>
        <v>4.5081500000000005</v>
      </c>
      <c r="N1077" s="64">
        <f>(Table8[[#This Row],[Adj Close]]-Table8[[#This Row],[Forecast 6 Period ]])</f>
        <v>1.0149999999999437E-2</v>
      </c>
      <c r="O1077" s="64">
        <f>Table8[[#This Row],[Erorr 2]]^2</f>
        <v>1.0302249999998857E-4</v>
      </c>
      <c r="P1077" s="64">
        <f>ABS(Table8[[#This Row],[Erorr 2]])</f>
        <v>1.0149999999999437E-2</v>
      </c>
      <c r="Q1077" s="8">
        <f>Table8[[#This Row],[Abs Erorr 4]]/Table8[[#This Row],[Adj Close]]</f>
        <v>2.2464201137594752E-3</v>
      </c>
    </row>
    <row r="1078" spans="6:17" x14ac:dyDescent="0.3">
      <c r="F1078" s="108">
        <v>45028</v>
      </c>
      <c r="G1078" s="109">
        <v>4.4997999999999996</v>
      </c>
      <c r="H1078" s="64">
        <f t="shared" si="32"/>
        <v>4.4933399999999999</v>
      </c>
      <c r="I1078" s="64">
        <f>(Table8[[#This Row],[Adj Close]]-Table8[[#This Row],[Forecast 3 Period]])</f>
        <v>6.4599999999996882E-3</v>
      </c>
      <c r="J1078" s="64">
        <f>Table8[[#This Row],[Erorr ]]^2</f>
        <v>4.1731599999995974E-5</v>
      </c>
      <c r="K1078" s="64">
        <f>ABS(Table8[[#This Row],[Erorr ]])</f>
        <v>6.4599999999996882E-3</v>
      </c>
      <c r="L1078" s="8">
        <f>Table8[[#This Row],[Abs Erorr ]]/Table8[[#This Row],[Adj Close]]</f>
        <v>1.4356193608604136E-3</v>
      </c>
      <c r="M1078" s="68">
        <f t="shared" si="33"/>
        <v>4.5044500000000003</v>
      </c>
      <c r="N1078" s="64">
        <f>(Table8[[#This Row],[Adj Close]]-Table8[[#This Row],[Forecast 6 Period ]])</f>
        <v>-4.6500000000007091E-3</v>
      </c>
      <c r="O1078" s="64">
        <f>Table8[[#This Row],[Erorr 2]]^2</f>
        <v>2.1622500000006595E-5</v>
      </c>
      <c r="P1078" s="64">
        <f>ABS(Table8[[#This Row],[Erorr 2]])</f>
        <v>4.6500000000007091E-3</v>
      </c>
      <c r="Q1078" s="8">
        <f>Table8[[#This Row],[Abs Erorr 4]]/Table8[[#This Row],[Adj Close]]</f>
        <v>1.03337926130066E-3</v>
      </c>
    </row>
    <row r="1079" spans="6:17" x14ac:dyDescent="0.3">
      <c r="F1079" s="108">
        <v>45029</v>
      </c>
      <c r="G1079" s="109">
        <v>4.5644999999999998</v>
      </c>
      <c r="H1079" s="64">
        <f t="shared" si="32"/>
        <v>4.4914899999999998</v>
      </c>
      <c r="I1079" s="64">
        <f>(Table8[[#This Row],[Adj Close]]-Table8[[#This Row],[Forecast 3 Period]])</f>
        <v>7.3010000000000019E-2</v>
      </c>
      <c r="J1079" s="64">
        <f>Table8[[#This Row],[Erorr ]]^2</f>
        <v>5.3304601000000026E-3</v>
      </c>
      <c r="K1079" s="64">
        <f>ABS(Table8[[#This Row],[Erorr ]])</f>
        <v>7.3010000000000019E-2</v>
      </c>
      <c r="L1079" s="8">
        <f>Table8[[#This Row],[Abs Erorr ]]/Table8[[#This Row],[Adj Close]]</f>
        <v>1.5995180194983027E-2</v>
      </c>
      <c r="M1079" s="68">
        <f t="shared" si="33"/>
        <v>4.5007400000000004</v>
      </c>
      <c r="N1079" s="64">
        <f>(Table8[[#This Row],[Adj Close]]-Table8[[#This Row],[Forecast 6 Period ]])</f>
        <v>6.3759999999999373E-2</v>
      </c>
      <c r="O1079" s="64">
        <f>Table8[[#This Row],[Erorr 2]]^2</f>
        <v>4.06533759999992E-3</v>
      </c>
      <c r="P1079" s="64">
        <f>ABS(Table8[[#This Row],[Erorr 2]])</f>
        <v>6.3759999999999373E-2</v>
      </c>
      <c r="Q1079" s="8">
        <f>Table8[[#This Row],[Abs Erorr 4]]/Table8[[#This Row],[Adj Close]]</f>
        <v>1.3968671267389501E-2</v>
      </c>
    </row>
    <row r="1080" spans="6:17" x14ac:dyDescent="0.3">
      <c r="F1080" s="108">
        <v>45030</v>
      </c>
      <c r="G1080" s="109">
        <v>4.5275999999999996</v>
      </c>
      <c r="H1080" s="64">
        <f t="shared" si="32"/>
        <v>4.5312299999999999</v>
      </c>
      <c r="I1080" s="64">
        <f>(Table8[[#This Row],[Adj Close]]-Table8[[#This Row],[Forecast 3 Period]])</f>
        <v>-3.6300000000002441E-3</v>
      </c>
      <c r="J1080" s="64">
        <f>Table8[[#This Row],[Erorr ]]^2</f>
        <v>1.3176900000001773E-5</v>
      </c>
      <c r="K1080" s="64">
        <f>ABS(Table8[[#This Row],[Erorr ]])</f>
        <v>3.6300000000002441E-3</v>
      </c>
      <c r="L1080" s="8">
        <f>Table8[[#This Row],[Abs Erorr ]]/Table8[[#This Row],[Adj Close]]</f>
        <v>8.0174927113708027E-4</v>
      </c>
      <c r="M1080" s="68">
        <f t="shared" si="33"/>
        <v>4.5099799999999997</v>
      </c>
      <c r="N1080" s="64">
        <f>(Table8[[#This Row],[Adj Close]]-Table8[[#This Row],[Forecast 6 Period ]])</f>
        <v>1.7619999999999969E-2</v>
      </c>
      <c r="O1080" s="64">
        <f>Table8[[#This Row],[Erorr 2]]^2</f>
        <v>3.1046439999999893E-4</v>
      </c>
      <c r="P1080" s="64">
        <f>ABS(Table8[[#This Row],[Erorr 2]])</f>
        <v>1.7619999999999969E-2</v>
      </c>
      <c r="Q1080" s="8">
        <f>Table8[[#This Row],[Abs Erorr 4]]/Table8[[#This Row],[Adj Close]]</f>
        <v>3.8916865447477626E-3</v>
      </c>
    </row>
    <row r="1081" spans="6:17" x14ac:dyDescent="0.3">
      <c r="F1081" s="108">
        <v>45033</v>
      </c>
      <c r="G1081" s="109">
        <v>4.4813999999999998</v>
      </c>
      <c r="H1081" s="64">
        <f t="shared" si="32"/>
        <v>4.5303300000000002</v>
      </c>
      <c r="I1081" s="64">
        <f>(Table8[[#This Row],[Adj Close]]-Table8[[#This Row],[Forecast 3 Period]])</f>
        <v>-4.8930000000000362E-2</v>
      </c>
      <c r="J1081" s="64">
        <f>Table8[[#This Row],[Erorr ]]^2</f>
        <v>2.3941449000000354E-3</v>
      </c>
      <c r="K1081" s="64">
        <f>ABS(Table8[[#This Row],[Erorr ]])</f>
        <v>4.8930000000000362E-2</v>
      </c>
      <c r="L1081" s="8">
        <f>Table8[[#This Row],[Abs Erorr ]]/Table8[[#This Row],[Adj Close]]</f>
        <v>1.0918462980318731E-2</v>
      </c>
      <c r="M1081" s="68">
        <f t="shared" si="33"/>
        <v>4.5173800000000002</v>
      </c>
      <c r="N1081" s="64">
        <f>(Table8[[#This Row],[Adj Close]]-Table8[[#This Row],[Forecast 6 Period ]])</f>
        <v>-3.5980000000000345E-2</v>
      </c>
      <c r="O1081" s="64">
        <f>Table8[[#This Row],[Erorr 2]]^2</f>
        <v>1.2945604000000248E-3</v>
      </c>
      <c r="P1081" s="64">
        <f>ABS(Table8[[#This Row],[Erorr 2]])</f>
        <v>3.5980000000000345E-2</v>
      </c>
      <c r="Q1081" s="8">
        <f>Table8[[#This Row],[Abs Erorr 4]]/Table8[[#This Row],[Adj Close]]</f>
        <v>8.0287410184318175E-3</v>
      </c>
    </row>
    <row r="1082" spans="6:17" x14ac:dyDescent="0.3">
      <c r="F1082" s="108">
        <v>45034</v>
      </c>
      <c r="G1082" s="109">
        <v>4.3057999999999996</v>
      </c>
      <c r="H1082" s="64">
        <f t="shared" si="32"/>
        <v>4.5201899999999995</v>
      </c>
      <c r="I1082" s="64">
        <f>(Table8[[#This Row],[Adj Close]]-Table8[[#This Row],[Forecast 3 Period]])</f>
        <v>-0.21438999999999986</v>
      </c>
      <c r="J1082" s="64">
        <f>Table8[[#This Row],[Erorr ]]^2</f>
        <v>4.596307209999994E-2</v>
      </c>
      <c r="K1082" s="64">
        <f>ABS(Table8[[#This Row],[Erorr ]])</f>
        <v>0.21438999999999986</v>
      </c>
      <c r="L1082" s="8">
        <f>Table8[[#This Row],[Abs Erorr ]]/Table8[[#This Row],[Adj Close]]</f>
        <v>4.9790979608899597E-2</v>
      </c>
      <c r="M1082" s="68">
        <f t="shared" si="33"/>
        <v>4.5118499999999999</v>
      </c>
      <c r="N1082" s="64">
        <f>(Table8[[#This Row],[Adj Close]]-Table8[[#This Row],[Forecast 6 Period ]])</f>
        <v>-0.20605000000000029</v>
      </c>
      <c r="O1082" s="64">
        <f>Table8[[#This Row],[Erorr 2]]^2</f>
        <v>4.2456602500000121E-2</v>
      </c>
      <c r="P1082" s="64">
        <f>ABS(Table8[[#This Row],[Erorr 2]])</f>
        <v>0.20605000000000029</v>
      </c>
      <c r="Q1082" s="8">
        <f>Table8[[#This Row],[Abs Erorr 4]]/Table8[[#This Row],[Adj Close]]</f>
        <v>4.7854057318036207E-2</v>
      </c>
    </row>
    <row r="1083" spans="6:17" x14ac:dyDescent="0.3">
      <c r="F1083" s="108">
        <v>45035</v>
      </c>
      <c r="G1083" s="109">
        <v>4.2687999999999997</v>
      </c>
      <c r="H1083" s="64">
        <f t="shared" si="32"/>
        <v>4.42502</v>
      </c>
      <c r="I1083" s="64">
        <f>(Table8[[#This Row],[Adj Close]]-Table8[[#This Row],[Forecast 3 Period]])</f>
        <v>-0.15622000000000025</v>
      </c>
      <c r="J1083" s="64">
        <f>Table8[[#This Row],[Erorr ]]^2</f>
        <v>2.4404688400000079E-2</v>
      </c>
      <c r="K1083" s="64">
        <f>ABS(Table8[[#This Row],[Erorr ]])</f>
        <v>0.15622000000000025</v>
      </c>
      <c r="L1083" s="8">
        <f>Table8[[#This Row],[Abs Erorr ]]/Table8[[#This Row],[Adj Close]]</f>
        <v>3.6595764617691214E-2</v>
      </c>
      <c r="M1083" s="68">
        <f t="shared" si="33"/>
        <v>4.4776699999999998</v>
      </c>
      <c r="N1083" s="64">
        <f>(Table8[[#This Row],[Adj Close]]-Table8[[#This Row],[Forecast 6 Period ]])</f>
        <v>-0.20887000000000011</v>
      </c>
      <c r="O1083" s="64">
        <f>Table8[[#This Row],[Erorr 2]]^2</f>
        <v>4.362667690000005E-2</v>
      </c>
      <c r="P1083" s="64">
        <f>ABS(Table8[[#This Row],[Erorr 2]])</f>
        <v>0.20887000000000011</v>
      </c>
      <c r="Q1083" s="8">
        <f>Table8[[#This Row],[Abs Erorr 4]]/Table8[[#This Row],[Adj Close]]</f>
        <v>4.892944152923541E-2</v>
      </c>
    </row>
    <row r="1084" spans="6:17" x14ac:dyDescent="0.3">
      <c r="F1084" s="108">
        <v>45036</v>
      </c>
      <c r="G1084" s="109">
        <v>3.8807999999999998</v>
      </c>
      <c r="H1084" s="64">
        <f t="shared" si="32"/>
        <v>4.3436799999999991</v>
      </c>
      <c r="I1084" s="64">
        <f>(Table8[[#This Row],[Adj Close]]-Table8[[#This Row],[Forecast 3 Period]])</f>
        <v>-0.46287999999999929</v>
      </c>
      <c r="J1084" s="64">
        <f>Table8[[#This Row],[Erorr ]]^2</f>
        <v>0.21425789439999934</v>
      </c>
      <c r="K1084" s="64">
        <f>ABS(Table8[[#This Row],[Erorr ]])</f>
        <v>0.46287999999999929</v>
      </c>
      <c r="L1084" s="8">
        <f>Table8[[#This Row],[Abs Erorr ]]/Table8[[#This Row],[Adj Close]]</f>
        <v>0.11927437641723339</v>
      </c>
      <c r="M1084" s="68">
        <f t="shared" si="33"/>
        <v>4.4231499999999997</v>
      </c>
      <c r="N1084" s="64">
        <f>(Table8[[#This Row],[Adj Close]]-Table8[[#This Row],[Forecast 6 Period ]])</f>
        <v>-0.54234999999999989</v>
      </c>
      <c r="O1084" s="64">
        <f>Table8[[#This Row],[Erorr 2]]^2</f>
        <v>0.29414352249999987</v>
      </c>
      <c r="P1084" s="64">
        <f>ABS(Table8[[#This Row],[Erorr 2]])</f>
        <v>0.54234999999999989</v>
      </c>
      <c r="Q1084" s="8">
        <f>Table8[[#This Row],[Abs Erorr 4]]/Table8[[#This Row],[Adj Close]]</f>
        <v>0.13975211296639867</v>
      </c>
    </row>
    <row r="1085" spans="6:17" x14ac:dyDescent="0.3">
      <c r="F1085" s="108">
        <v>45037</v>
      </c>
      <c r="G1085" s="109">
        <v>3.8992</v>
      </c>
      <c r="H1085" s="64">
        <f t="shared" si="32"/>
        <v>4.1246999999999998</v>
      </c>
      <c r="I1085" s="64">
        <f>(Table8[[#This Row],[Adj Close]]-Table8[[#This Row],[Forecast 3 Period]])</f>
        <v>-0.22549999999999981</v>
      </c>
      <c r="J1085" s="64">
        <f>Table8[[#This Row],[Erorr ]]^2</f>
        <v>5.0850249999999916E-2</v>
      </c>
      <c r="K1085" s="64">
        <f>ABS(Table8[[#This Row],[Erorr ]])</f>
        <v>0.22549999999999981</v>
      </c>
      <c r="L1085" s="8">
        <f>Table8[[#This Row],[Abs Erorr ]]/Table8[[#This Row],[Adj Close]]</f>
        <v>5.7832375871973693E-2</v>
      </c>
      <c r="M1085" s="68">
        <f t="shared" si="33"/>
        <v>4.29657</v>
      </c>
      <c r="N1085" s="64">
        <f>(Table8[[#This Row],[Adj Close]]-Table8[[#This Row],[Forecast 6 Period ]])</f>
        <v>-0.39737</v>
      </c>
      <c r="O1085" s="64">
        <f>Table8[[#This Row],[Erorr 2]]^2</f>
        <v>0.1579029169</v>
      </c>
      <c r="P1085" s="64">
        <f>ABS(Table8[[#This Row],[Erorr 2]])</f>
        <v>0.39737</v>
      </c>
      <c r="Q1085" s="8">
        <f>Table8[[#This Row],[Abs Erorr 4]]/Table8[[#This Row],[Adj Close]]</f>
        <v>0.10191064833812064</v>
      </c>
    </row>
    <row r="1086" spans="6:17" x14ac:dyDescent="0.3">
      <c r="F1086" s="108">
        <v>45040</v>
      </c>
      <c r="G1086" s="109">
        <v>3.9740000000000002</v>
      </c>
      <c r="H1086" s="64">
        <f t="shared" si="32"/>
        <v>4.0045599999999997</v>
      </c>
      <c r="I1086" s="64">
        <f>(Table8[[#This Row],[Adj Close]]-Table8[[#This Row],[Forecast 3 Period]])</f>
        <v>-3.0559999999999476E-2</v>
      </c>
      <c r="J1086" s="64">
        <f>Table8[[#This Row],[Erorr ]]^2</f>
        <v>9.3391359999996798E-4</v>
      </c>
      <c r="K1086" s="64">
        <f>ABS(Table8[[#This Row],[Erorr ]])</f>
        <v>3.0559999999999476E-2</v>
      </c>
      <c r="L1086" s="8">
        <f>Table8[[#This Row],[Abs Erorr ]]/Table8[[#This Row],[Adj Close]]</f>
        <v>7.6899849018619718E-3</v>
      </c>
      <c r="M1086" s="68">
        <f t="shared" si="33"/>
        <v>4.1718199999999994</v>
      </c>
      <c r="N1086" s="64">
        <f>(Table8[[#This Row],[Adj Close]]-Table8[[#This Row],[Forecast 6 Period ]])</f>
        <v>-0.19781999999999922</v>
      </c>
      <c r="O1086" s="64">
        <f>Table8[[#This Row],[Erorr 2]]^2</f>
        <v>3.9132752399999693E-2</v>
      </c>
      <c r="P1086" s="64">
        <f>ABS(Table8[[#This Row],[Erorr 2]])</f>
        <v>0.19781999999999922</v>
      </c>
      <c r="Q1086" s="8">
        <f>Table8[[#This Row],[Abs Erorr 4]]/Table8[[#This Row],[Adj Close]]</f>
        <v>4.9778560644187016E-2</v>
      </c>
    </row>
    <row r="1087" spans="6:17" x14ac:dyDescent="0.3">
      <c r="F1087" s="108">
        <v>45041</v>
      </c>
      <c r="G1087" s="109">
        <v>3.8794</v>
      </c>
      <c r="H1087" s="64">
        <f t="shared" si="32"/>
        <v>3.9236</v>
      </c>
      <c r="I1087" s="64">
        <f>(Table8[[#This Row],[Adj Close]]-Table8[[#This Row],[Forecast 3 Period]])</f>
        <v>-4.4200000000000017E-2</v>
      </c>
      <c r="J1087" s="64">
        <f>Table8[[#This Row],[Erorr ]]^2</f>
        <v>1.9536400000000017E-3</v>
      </c>
      <c r="K1087" s="64">
        <f>ABS(Table8[[#This Row],[Erorr ]])</f>
        <v>4.4200000000000017E-2</v>
      </c>
      <c r="L1087" s="8">
        <f>Table8[[#This Row],[Abs Erorr ]]/Table8[[#This Row],[Adj Close]]</f>
        <v>1.1393514460999128E-2</v>
      </c>
      <c r="M1087" s="68">
        <f t="shared" si="33"/>
        <v>4.0832800000000002</v>
      </c>
      <c r="N1087" s="64">
        <f>(Table8[[#This Row],[Adj Close]]-Table8[[#This Row],[Forecast 6 Period ]])</f>
        <v>-0.20388000000000028</v>
      </c>
      <c r="O1087" s="64">
        <f>Table8[[#This Row],[Erorr 2]]^2</f>
        <v>4.1567054400000115E-2</v>
      </c>
      <c r="P1087" s="64">
        <f>ABS(Table8[[#This Row],[Erorr 2]])</f>
        <v>0.20388000000000028</v>
      </c>
      <c r="Q1087" s="8">
        <f>Table8[[#This Row],[Abs Erorr 4]]/Table8[[#This Row],[Adj Close]]</f>
        <v>5.2554518740011415E-2</v>
      </c>
    </row>
    <row r="1088" spans="6:17" x14ac:dyDescent="0.3">
      <c r="F1088" s="108">
        <v>45042</v>
      </c>
      <c r="G1088" s="109">
        <v>3.9266999999999999</v>
      </c>
      <c r="H1088" s="64">
        <f t="shared" si="32"/>
        <v>3.9137199999999996</v>
      </c>
      <c r="I1088" s="64">
        <f>(Table8[[#This Row],[Adj Close]]-Table8[[#This Row],[Forecast 3 Period]])</f>
        <v>1.2980000000000214E-2</v>
      </c>
      <c r="J1088" s="64">
        <f>Table8[[#This Row],[Erorr ]]^2</f>
        <v>1.6848040000000554E-4</v>
      </c>
      <c r="K1088" s="64">
        <f>ABS(Table8[[#This Row],[Erorr ]])</f>
        <v>1.2980000000000214E-2</v>
      </c>
      <c r="L1088" s="8">
        <f>Table8[[#This Row],[Abs Erorr ]]/Table8[[#This Row],[Adj Close]]</f>
        <v>3.3055746555632499E-3</v>
      </c>
      <c r="M1088" s="68">
        <f t="shared" si="33"/>
        <v>3.9841400000000005</v>
      </c>
      <c r="N1088" s="64">
        <f>(Table8[[#This Row],[Adj Close]]-Table8[[#This Row],[Forecast 6 Period ]])</f>
        <v>-5.7440000000000602E-2</v>
      </c>
      <c r="O1088" s="64">
        <f>Table8[[#This Row],[Erorr 2]]^2</f>
        <v>3.2993536000000693E-3</v>
      </c>
      <c r="P1088" s="64">
        <f>ABS(Table8[[#This Row],[Erorr 2]])</f>
        <v>5.7440000000000602E-2</v>
      </c>
      <c r="Q1088" s="8">
        <f>Table8[[#This Row],[Abs Erorr 4]]/Table8[[#This Row],[Adj Close]]</f>
        <v>1.4628059184557162E-2</v>
      </c>
    </row>
    <row r="1089" spans="6:17" x14ac:dyDescent="0.3">
      <c r="F1089" s="108">
        <v>45043</v>
      </c>
      <c r="G1089" s="109">
        <v>3.9550999999999998</v>
      </c>
      <c r="H1089" s="64">
        <f t="shared" si="32"/>
        <v>3.9266999999999994</v>
      </c>
      <c r="I1089" s="64">
        <f>(Table8[[#This Row],[Adj Close]]-Table8[[#This Row],[Forecast 3 Period]])</f>
        <v>2.8400000000000425E-2</v>
      </c>
      <c r="J1089" s="64">
        <f>Table8[[#This Row],[Erorr ]]^2</f>
        <v>8.0656000000002418E-4</v>
      </c>
      <c r="K1089" s="64">
        <f>ABS(Table8[[#This Row],[Erorr ]])</f>
        <v>2.8400000000000425E-2</v>
      </c>
      <c r="L1089" s="8">
        <f>Table8[[#This Row],[Abs Erorr ]]/Table8[[#This Row],[Adj Close]]</f>
        <v>7.1806022603727914E-3</v>
      </c>
      <c r="M1089" s="68">
        <f t="shared" si="33"/>
        <v>3.9508200000000002</v>
      </c>
      <c r="N1089" s="64">
        <f>(Table8[[#This Row],[Adj Close]]-Table8[[#This Row],[Forecast 6 Period ]])</f>
        <v>4.2799999999996174E-3</v>
      </c>
      <c r="O1089" s="64">
        <f>Table8[[#This Row],[Erorr 2]]^2</f>
        <v>1.8318399999996724E-5</v>
      </c>
      <c r="P1089" s="64">
        <f>ABS(Table8[[#This Row],[Erorr 2]])</f>
        <v>4.2799999999996174E-3</v>
      </c>
      <c r="Q1089" s="8">
        <f>Table8[[#This Row],[Abs Erorr 4]]/Table8[[#This Row],[Adj Close]]</f>
        <v>1.0821471012109978E-3</v>
      </c>
    </row>
    <row r="1090" spans="6:17" x14ac:dyDescent="0.3">
      <c r="F1090" s="108">
        <v>45044</v>
      </c>
      <c r="G1090" s="109">
        <v>3.9645000000000001</v>
      </c>
      <c r="H1090" s="64">
        <f t="shared" si="32"/>
        <v>3.92387</v>
      </c>
      <c r="I1090" s="64">
        <f>(Table8[[#This Row],[Adj Close]]-Table8[[#This Row],[Forecast 3 Period]])</f>
        <v>4.0630000000000166E-2</v>
      </c>
      <c r="J1090" s="64">
        <f>Table8[[#This Row],[Erorr ]]^2</f>
        <v>1.6507969000000135E-3</v>
      </c>
      <c r="K1090" s="64">
        <f>ABS(Table8[[#This Row],[Erorr ]])</f>
        <v>4.0630000000000166E-2</v>
      </c>
      <c r="L1090" s="8">
        <f>Table8[[#This Row],[Abs Erorr ]]/Table8[[#This Row],[Adj Close]]</f>
        <v>1.0248455038466431E-2</v>
      </c>
      <c r="M1090" s="68">
        <f t="shared" si="33"/>
        <v>3.9250400000000001</v>
      </c>
      <c r="N1090" s="64">
        <f>(Table8[[#This Row],[Adj Close]]-Table8[[#This Row],[Forecast 6 Period ]])</f>
        <v>3.9460000000000051E-2</v>
      </c>
      <c r="O1090" s="64">
        <f>Table8[[#This Row],[Erorr 2]]^2</f>
        <v>1.5570916000000039E-3</v>
      </c>
      <c r="P1090" s="64">
        <f>ABS(Table8[[#This Row],[Erorr 2]])</f>
        <v>3.9460000000000051E-2</v>
      </c>
      <c r="Q1090" s="8">
        <f>Table8[[#This Row],[Abs Erorr 4]]/Table8[[#This Row],[Adj Close]]</f>
        <v>9.9533358557195237E-3</v>
      </c>
    </row>
    <row r="1091" spans="6:17" x14ac:dyDescent="0.3">
      <c r="F1091" s="108">
        <v>45047</v>
      </c>
      <c r="G1091" s="109">
        <v>3.9361000000000002</v>
      </c>
      <c r="H1091" s="64">
        <f t="shared" si="32"/>
        <v>3.9503400000000002</v>
      </c>
      <c r="I1091" s="64">
        <f>(Table8[[#This Row],[Adj Close]]-Table8[[#This Row],[Forecast 3 Period]])</f>
        <v>-1.424000000000003E-2</v>
      </c>
      <c r="J1091" s="64">
        <f>Table8[[#This Row],[Erorr ]]^2</f>
        <v>2.0277760000000087E-4</v>
      </c>
      <c r="K1091" s="64">
        <f>ABS(Table8[[#This Row],[Erorr ]])</f>
        <v>1.424000000000003E-2</v>
      </c>
      <c r="L1091" s="8">
        <f>Table8[[#This Row],[Abs Erorr ]]/Table8[[#This Row],[Adj Close]]</f>
        <v>3.6177942633571379E-3</v>
      </c>
      <c r="M1091" s="68">
        <f t="shared" si="33"/>
        <v>3.9324600000000003</v>
      </c>
      <c r="N1091" s="64">
        <f>(Table8[[#This Row],[Adj Close]]-Table8[[#This Row],[Forecast 6 Period ]])</f>
        <v>3.6399999999998656E-3</v>
      </c>
      <c r="O1091" s="64">
        <f>Table8[[#This Row],[Erorr 2]]^2</f>
        <v>1.3249599999999022E-5</v>
      </c>
      <c r="P1091" s="64">
        <f>ABS(Table8[[#This Row],[Erorr 2]])</f>
        <v>3.6399999999998656E-3</v>
      </c>
      <c r="Q1091" s="8">
        <f>Table8[[#This Row],[Abs Erorr 4]]/Table8[[#This Row],[Adj Close]]</f>
        <v>9.2477325271204123E-4</v>
      </c>
    </row>
    <row r="1092" spans="6:17" x14ac:dyDescent="0.3">
      <c r="F1092" s="108">
        <v>45048</v>
      </c>
      <c r="G1092" s="109">
        <v>3.8794</v>
      </c>
      <c r="H1092" s="64">
        <f t="shared" si="32"/>
        <v>3.9503200000000001</v>
      </c>
      <c r="I1092" s="64">
        <f>(Table8[[#This Row],[Adj Close]]-Table8[[#This Row],[Forecast 3 Period]])</f>
        <v>-7.0920000000000094E-2</v>
      </c>
      <c r="J1092" s="64">
        <f>Table8[[#This Row],[Erorr ]]^2</f>
        <v>5.0296464000000136E-3</v>
      </c>
      <c r="K1092" s="64">
        <f>ABS(Table8[[#This Row],[Erorr ]])</f>
        <v>7.0920000000000094E-2</v>
      </c>
      <c r="L1092" s="8">
        <f>Table8[[#This Row],[Abs Erorr ]]/Table8[[#This Row],[Adj Close]]</f>
        <v>1.8281177501675541E-2</v>
      </c>
      <c r="M1092" s="68">
        <f t="shared" si="33"/>
        <v>3.9418200000000003</v>
      </c>
      <c r="N1092" s="64">
        <f>(Table8[[#This Row],[Adj Close]]-Table8[[#This Row],[Forecast 6 Period ]])</f>
        <v>-6.2420000000000364E-2</v>
      </c>
      <c r="O1092" s="64">
        <f>Table8[[#This Row],[Erorr 2]]^2</f>
        <v>3.8962564000000455E-3</v>
      </c>
      <c r="P1092" s="64">
        <f>ABS(Table8[[#This Row],[Erorr 2]])</f>
        <v>6.2420000000000364E-2</v>
      </c>
      <c r="Q1092" s="8">
        <f>Table8[[#This Row],[Abs Erorr 4]]/Table8[[#This Row],[Adj Close]]</f>
        <v>1.6090117028406549E-2</v>
      </c>
    </row>
    <row r="1093" spans="6:17" x14ac:dyDescent="0.3">
      <c r="F1093" s="108">
        <v>45049</v>
      </c>
      <c r="G1093" s="109">
        <v>3.8414999999999999</v>
      </c>
      <c r="H1093" s="64">
        <f t="shared" si="32"/>
        <v>3.9219400000000002</v>
      </c>
      <c r="I1093" s="64">
        <f>(Table8[[#This Row],[Adj Close]]-Table8[[#This Row],[Forecast 3 Period]])</f>
        <v>-8.0440000000000289E-2</v>
      </c>
      <c r="J1093" s="64">
        <f>Table8[[#This Row],[Erorr ]]^2</f>
        <v>6.4705936000000464E-3</v>
      </c>
      <c r="K1093" s="64">
        <f>ABS(Table8[[#This Row],[Erorr ]])</f>
        <v>8.0440000000000289E-2</v>
      </c>
      <c r="L1093" s="8">
        <f>Table8[[#This Row],[Abs Erorr ]]/Table8[[#This Row],[Adj Close]]</f>
        <v>2.0939737081869136E-2</v>
      </c>
      <c r="M1093" s="68">
        <f t="shared" si="33"/>
        <v>3.9276299999999997</v>
      </c>
      <c r="N1093" s="64">
        <f>(Table8[[#This Row],[Adj Close]]-Table8[[#This Row],[Forecast 6 Period ]])</f>
        <v>-8.6129999999999818E-2</v>
      </c>
      <c r="O1093" s="64">
        <f>Table8[[#This Row],[Erorr 2]]^2</f>
        <v>7.4183768999999686E-3</v>
      </c>
      <c r="P1093" s="64">
        <f>ABS(Table8[[#This Row],[Erorr 2]])</f>
        <v>8.6129999999999818E-2</v>
      </c>
      <c r="Q1093" s="8">
        <f>Table8[[#This Row],[Abs Erorr 4]]/Table8[[#This Row],[Adj Close]]</f>
        <v>2.2420929324482575E-2</v>
      </c>
    </row>
    <row r="1094" spans="6:17" x14ac:dyDescent="0.3">
      <c r="F1094" s="108">
        <v>45050</v>
      </c>
      <c r="G1094" s="109">
        <v>3.8037000000000001</v>
      </c>
      <c r="H1094" s="64">
        <f t="shared" ref="H1094:H1157" si="34">$A$10*G1093+$A$11*G1092+$A$12*G1091</f>
        <v>3.8812499999999996</v>
      </c>
      <c r="I1094" s="64">
        <f>(Table8[[#This Row],[Adj Close]]-Table8[[#This Row],[Forecast 3 Period]])</f>
        <v>-7.7549999999999564E-2</v>
      </c>
      <c r="J1094" s="64">
        <f>Table8[[#This Row],[Erorr ]]^2</f>
        <v>6.0140024999999321E-3</v>
      </c>
      <c r="K1094" s="64">
        <f>ABS(Table8[[#This Row],[Erorr ]])</f>
        <v>7.7549999999999564E-2</v>
      </c>
      <c r="L1094" s="8">
        <f>Table8[[#This Row],[Abs Erorr ]]/Table8[[#This Row],[Adj Close]]</f>
        <v>2.0388043221074102E-2</v>
      </c>
      <c r="M1094" s="68">
        <f t="shared" si="33"/>
        <v>3.9124799999999995</v>
      </c>
      <c r="N1094" s="64">
        <f>(Table8[[#This Row],[Adj Close]]-Table8[[#This Row],[Forecast 6 Period ]])</f>
        <v>-0.10877999999999943</v>
      </c>
      <c r="O1094" s="64">
        <f>Table8[[#This Row],[Erorr 2]]^2</f>
        <v>1.1833088399999877E-2</v>
      </c>
      <c r="P1094" s="64">
        <f>ABS(Table8[[#This Row],[Erorr 2]])</f>
        <v>0.10877999999999943</v>
      </c>
      <c r="Q1094" s="8">
        <f>Table8[[#This Row],[Abs Erorr 4]]/Table8[[#This Row],[Adj Close]]</f>
        <v>2.8598469910876102E-2</v>
      </c>
    </row>
    <row r="1095" spans="6:17" x14ac:dyDescent="0.3">
      <c r="F1095" s="108">
        <v>45051</v>
      </c>
      <c r="G1095" s="109">
        <v>3.8887999999999998</v>
      </c>
      <c r="H1095" s="64">
        <f t="shared" si="34"/>
        <v>3.8377500000000002</v>
      </c>
      <c r="I1095" s="64">
        <f>(Table8[[#This Row],[Adj Close]]-Table8[[#This Row],[Forecast 3 Period]])</f>
        <v>5.1049999999999596E-2</v>
      </c>
      <c r="J1095" s="64">
        <f>Table8[[#This Row],[Erorr ]]^2</f>
        <v>2.6061024999999589E-3</v>
      </c>
      <c r="K1095" s="64">
        <f>ABS(Table8[[#This Row],[Erorr ]])</f>
        <v>5.1049999999999596E-2</v>
      </c>
      <c r="L1095" s="8">
        <f>Table8[[#This Row],[Abs Erorr ]]/Table8[[#This Row],[Adj Close]]</f>
        <v>1.3127442912980765E-2</v>
      </c>
      <c r="M1095" s="68">
        <f t="shared" si="33"/>
        <v>3.8841000000000001</v>
      </c>
      <c r="N1095" s="64">
        <f>(Table8[[#This Row],[Adj Close]]-Table8[[#This Row],[Forecast 6 Period ]])</f>
        <v>4.6999999999997044E-3</v>
      </c>
      <c r="O1095" s="64">
        <f>Table8[[#This Row],[Erorr 2]]^2</f>
        <v>2.2089999999997222E-5</v>
      </c>
      <c r="P1095" s="64">
        <f>ABS(Table8[[#This Row],[Erorr 2]])</f>
        <v>4.6999999999997044E-3</v>
      </c>
      <c r="Q1095" s="8">
        <f>Table8[[#This Row],[Abs Erorr 4]]/Table8[[#This Row],[Adj Close]]</f>
        <v>1.20859905369258E-3</v>
      </c>
    </row>
    <row r="1096" spans="6:17" x14ac:dyDescent="0.3">
      <c r="F1096" s="108">
        <v>45054</v>
      </c>
      <c r="G1096" s="109">
        <v>3.8982999999999999</v>
      </c>
      <c r="H1096" s="64">
        <f t="shared" si="34"/>
        <v>3.8490799999999998</v>
      </c>
      <c r="I1096" s="64">
        <f>(Table8[[#This Row],[Adj Close]]-Table8[[#This Row],[Forecast 3 Period]])</f>
        <v>4.9220000000000041E-2</v>
      </c>
      <c r="J1096" s="64">
        <f>Table8[[#This Row],[Erorr ]]^2</f>
        <v>2.4226084000000042E-3</v>
      </c>
      <c r="K1096" s="64">
        <f>ABS(Table8[[#This Row],[Erorr ]])</f>
        <v>4.9220000000000041E-2</v>
      </c>
      <c r="L1096" s="8">
        <f>Table8[[#This Row],[Abs Erorr ]]/Table8[[#This Row],[Adj Close]]</f>
        <v>1.2626016468717144E-2</v>
      </c>
      <c r="M1096" s="68">
        <f t="shared" si="33"/>
        <v>3.8727399999999998</v>
      </c>
      <c r="N1096" s="64">
        <f>(Table8[[#This Row],[Adj Close]]-Table8[[#This Row],[Forecast 6 Period ]])</f>
        <v>2.5560000000000027E-2</v>
      </c>
      <c r="O1096" s="64">
        <f>Table8[[#This Row],[Erorr 2]]^2</f>
        <v>6.5331360000000138E-4</v>
      </c>
      <c r="P1096" s="64">
        <f>ABS(Table8[[#This Row],[Erorr 2]])</f>
        <v>2.5560000000000027E-2</v>
      </c>
      <c r="Q1096" s="8">
        <f>Table8[[#This Row],[Abs Erorr 4]]/Table8[[#This Row],[Adj Close]]</f>
        <v>6.5567042043967955E-3</v>
      </c>
    </row>
    <row r="1097" spans="6:17" x14ac:dyDescent="0.3">
      <c r="F1097" s="108">
        <v>45055</v>
      </c>
      <c r="G1097" s="109">
        <v>3.851</v>
      </c>
      <c r="H1097" s="64">
        <f t="shared" si="34"/>
        <v>3.86707</v>
      </c>
      <c r="I1097" s="64">
        <f>(Table8[[#This Row],[Adj Close]]-Table8[[#This Row],[Forecast 3 Period]])</f>
        <v>-1.6070000000000029E-2</v>
      </c>
      <c r="J1097" s="64">
        <f>Table8[[#This Row],[Erorr ]]^2</f>
        <v>2.5824490000000093E-4</v>
      </c>
      <c r="K1097" s="64">
        <f>ABS(Table8[[#This Row],[Erorr ]])</f>
        <v>1.6070000000000029E-2</v>
      </c>
      <c r="L1097" s="8">
        <f>Table8[[#This Row],[Abs Erorr ]]/Table8[[#This Row],[Adj Close]]</f>
        <v>4.1729420929628742E-3</v>
      </c>
      <c r="M1097" s="68">
        <f t="shared" ref="M1097:M1160" si="35">$B$10*G1096+$B$11*G1095+$B$12*G1094+$B$13*G1093+$B$14*G1092+$B$15*G1091</f>
        <v>3.8680099999999999</v>
      </c>
      <c r="N1097" s="64">
        <f>(Table8[[#This Row],[Adj Close]]-Table8[[#This Row],[Forecast 6 Period ]])</f>
        <v>-1.700999999999997E-2</v>
      </c>
      <c r="O1097" s="64">
        <f>Table8[[#This Row],[Erorr 2]]^2</f>
        <v>2.8934009999999897E-4</v>
      </c>
      <c r="P1097" s="64">
        <f>ABS(Table8[[#This Row],[Erorr 2]])</f>
        <v>1.700999999999997E-2</v>
      </c>
      <c r="Q1097" s="8">
        <f>Table8[[#This Row],[Abs Erorr 4]]/Table8[[#This Row],[Adj Close]]</f>
        <v>4.4170345364840224E-3</v>
      </c>
    </row>
    <row r="1098" spans="6:17" x14ac:dyDescent="0.3">
      <c r="F1098" s="108">
        <v>45056</v>
      </c>
      <c r="G1098" s="109">
        <v>3.8603999999999998</v>
      </c>
      <c r="H1098" s="64">
        <f t="shared" si="34"/>
        <v>3.8765299999999998</v>
      </c>
      <c r="I1098" s="64">
        <f>(Table8[[#This Row],[Adj Close]]-Table8[[#This Row],[Forecast 3 Period]])</f>
        <v>-1.6129999999999978E-2</v>
      </c>
      <c r="J1098" s="64">
        <f>Table8[[#This Row],[Erorr ]]^2</f>
        <v>2.6017689999999926E-4</v>
      </c>
      <c r="K1098" s="64">
        <f>ABS(Table8[[#This Row],[Erorr ]])</f>
        <v>1.6129999999999978E-2</v>
      </c>
      <c r="L1098" s="8">
        <f>Table8[[#This Row],[Abs Erorr ]]/Table8[[#This Row],[Adj Close]]</f>
        <v>4.1783234897937978E-3</v>
      </c>
      <c r="M1098" s="68">
        <f t="shared" si="35"/>
        <v>3.8604500000000002</v>
      </c>
      <c r="N1098" s="64">
        <f>(Table8[[#This Row],[Adj Close]]-Table8[[#This Row],[Forecast 6 Period ]])</f>
        <v>-5.000000000032756E-5</v>
      </c>
      <c r="O1098" s="64">
        <f>Table8[[#This Row],[Erorr 2]]^2</f>
        <v>2.500000000032756E-9</v>
      </c>
      <c r="P1098" s="64">
        <f>ABS(Table8[[#This Row],[Erorr 2]])</f>
        <v>5.000000000032756E-5</v>
      </c>
      <c r="Q1098" s="8">
        <f>Table8[[#This Row],[Abs Erorr 4]]/Table8[[#This Row],[Adj Close]]</f>
        <v>1.2952025696903834E-5</v>
      </c>
    </row>
    <row r="1099" spans="6:17" x14ac:dyDescent="0.3">
      <c r="F1099" s="108">
        <v>45057</v>
      </c>
      <c r="G1099" s="109">
        <v>3.7848000000000002</v>
      </c>
      <c r="H1099" s="64">
        <f t="shared" si="34"/>
        <v>3.8689499999999999</v>
      </c>
      <c r="I1099" s="64">
        <f>(Table8[[#This Row],[Adj Close]]-Table8[[#This Row],[Forecast 3 Period]])</f>
        <v>-8.4149999999999725E-2</v>
      </c>
      <c r="J1099" s="64">
        <f>Table8[[#This Row],[Erorr ]]^2</f>
        <v>7.0812224999999536E-3</v>
      </c>
      <c r="K1099" s="64">
        <f>ABS(Table8[[#This Row],[Erorr ]])</f>
        <v>8.4149999999999725E-2</v>
      </c>
      <c r="L1099" s="8">
        <f>Table8[[#This Row],[Abs Erorr ]]/Table8[[#This Row],[Adj Close]]</f>
        <v>2.2233671528218063E-2</v>
      </c>
      <c r="M1099" s="68">
        <f t="shared" si="35"/>
        <v>3.8642199999999995</v>
      </c>
      <c r="N1099" s="64">
        <f>(Table8[[#This Row],[Adj Close]]-Table8[[#This Row],[Forecast 6 Period ]])</f>
        <v>-7.941999999999938E-2</v>
      </c>
      <c r="O1099" s="64">
        <f>Table8[[#This Row],[Erorr 2]]^2</f>
        <v>6.3075363999999011E-3</v>
      </c>
      <c r="P1099" s="64">
        <f>ABS(Table8[[#This Row],[Erorr 2]])</f>
        <v>7.941999999999938E-2</v>
      </c>
      <c r="Q1099" s="8">
        <f>Table8[[#This Row],[Abs Erorr 4]]/Table8[[#This Row],[Adj Close]]</f>
        <v>2.0983935742971725E-2</v>
      </c>
    </row>
    <row r="1100" spans="6:17" x14ac:dyDescent="0.3">
      <c r="F1100" s="108">
        <v>45058</v>
      </c>
      <c r="G1100" s="109">
        <v>3.8130999999999999</v>
      </c>
      <c r="H1100" s="64">
        <f t="shared" si="34"/>
        <v>3.82734</v>
      </c>
      <c r="I1100" s="64">
        <f>(Table8[[#This Row],[Adj Close]]-Table8[[#This Row],[Forecast 3 Period]])</f>
        <v>-1.424000000000003E-2</v>
      </c>
      <c r="J1100" s="64">
        <f>Table8[[#This Row],[Erorr ]]^2</f>
        <v>2.0277760000000087E-4</v>
      </c>
      <c r="K1100" s="64">
        <f>ABS(Table8[[#This Row],[Erorr ]])</f>
        <v>1.424000000000003E-2</v>
      </c>
      <c r="L1100" s="8">
        <f>Table8[[#This Row],[Abs Erorr ]]/Table8[[#This Row],[Adj Close]]</f>
        <v>3.7344942435288955E-3</v>
      </c>
      <c r="M1100" s="68">
        <f t="shared" si="35"/>
        <v>3.84815</v>
      </c>
      <c r="N1100" s="64">
        <f>(Table8[[#This Row],[Adj Close]]-Table8[[#This Row],[Forecast 6 Period ]])</f>
        <v>-3.5050000000000026E-2</v>
      </c>
      <c r="O1100" s="64">
        <f>Table8[[#This Row],[Erorr 2]]^2</f>
        <v>1.2285025000000017E-3</v>
      </c>
      <c r="P1100" s="64">
        <f>ABS(Table8[[#This Row],[Erorr 2]])</f>
        <v>3.5050000000000026E-2</v>
      </c>
      <c r="Q1100" s="8">
        <f>Table8[[#This Row],[Abs Erorr 4]]/Table8[[#This Row],[Adj Close]]</f>
        <v>9.1919960137421073E-3</v>
      </c>
    </row>
    <row r="1101" spans="6:17" x14ac:dyDescent="0.3">
      <c r="F1101" s="108">
        <v>45061</v>
      </c>
      <c r="G1101" s="109">
        <v>3.8414999999999999</v>
      </c>
      <c r="H1101" s="64">
        <f t="shared" si="34"/>
        <v>3.8188</v>
      </c>
      <c r="I1101" s="64">
        <f>(Table8[[#This Row],[Adj Close]]-Table8[[#This Row],[Forecast 3 Period]])</f>
        <v>2.2699999999999942E-2</v>
      </c>
      <c r="J1101" s="64">
        <f>Table8[[#This Row],[Erorr ]]^2</f>
        <v>5.1528999999999735E-4</v>
      </c>
      <c r="K1101" s="64">
        <f>ABS(Table8[[#This Row],[Erorr ]])</f>
        <v>2.2699999999999942E-2</v>
      </c>
      <c r="L1101" s="8">
        <f>Table8[[#This Row],[Abs Erorr ]]/Table8[[#This Row],[Adj Close]]</f>
        <v>5.9091500715866049E-3</v>
      </c>
      <c r="M1101" s="68">
        <f t="shared" si="35"/>
        <v>3.84057</v>
      </c>
      <c r="N1101" s="64">
        <f>(Table8[[#This Row],[Adj Close]]-Table8[[#This Row],[Forecast 6 Period ]])</f>
        <v>9.2999999999987537E-4</v>
      </c>
      <c r="O1101" s="64">
        <f>Table8[[#This Row],[Erorr 2]]^2</f>
        <v>8.648999999997682E-7</v>
      </c>
      <c r="P1101" s="64">
        <f>ABS(Table8[[#This Row],[Erorr 2]])</f>
        <v>9.2999999999987537E-4</v>
      </c>
      <c r="Q1101" s="8">
        <f>Table8[[#This Row],[Abs Erorr 4]]/Table8[[#This Row],[Adj Close]]</f>
        <v>2.4209293244822997E-4</v>
      </c>
    </row>
    <row r="1102" spans="6:17" x14ac:dyDescent="0.3">
      <c r="F1102" s="108">
        <v>45062</v>
      </c>
      <c r="G1102" s="109">
        <v>3.7374000000000001</v>
      </c>
      <c r="H1102" s="64">
        <f t="shared" si="34"/>
        <v>3.8159700000000001</v>
      </c>
      <c r="I1102" s="64">
        <f>(Table8[[#This Row],[Adj Close]]-Table8[[#This Row],[Forecast 3 Period]])</f>
        <v>-7.8570000000000029E-2</v>
      </c>
      <c r="J1102" s="64">
        <f>Table8[[#This Row],[Erorr ]]^2</f>
        <v>6.1732449000000047E-3</v>
      </c>
      <c r="K1102" s="64">
        <f>ABS(Table8[[#This Row],[Erorr ]])</f>
        <v>7.8570000000000029E-2</v>
      </c>
      <c r="L1102" s="8">
        <f>Table8[[#This Row],[Abs Erorr ]]/Table8[[#This Row],[Adj Close]]</f>
        <v>2.1022636057152037E-2</v>
      </c>
      <c r="M1102" s="68">
        <f t="shared" si="35"/>
        <v>3.8348900000000001</v>
      </c>
      <c r="N1102" s="64">
        <f>(Table8[[#This Row],[Adj Close]]-Table8[[#This Row],[Forecast 6 Period ]])</f>
        <v>-9.7490000000000077E-2</v>
      </c>
      <c r="O1102" s="64">
        <f>Table8[[#This Row],[Erorr 2]]^2</f>
        <v>9.5043001000000155E-3</v>
      </c>
      <c r="P1102" s="64">
        <f>ABS(Table8[[#This Row],[Erorr 2]])</f>
        <v>9.7490000000000077E-2</v>
      </c>
      <c r="Q1102" s="8">
        <f>Table8[[#This Row],[Abs Erorr 4]]/Table8[[#This Row],[Adj Close]]</f>
        <v>2.6084978862310718E-2</v>
      </c>
    </row>
    <row r="1103" spans="6:17" x14ac:dyDescent="0.3">
      <c r="F1103" s="108">
        <v>45063</v>
      </c>
      <c r="G1103" s="109">
        <v>3.8037000000000001</v>
      </c>
      <c r="H1103" s="64">
        <f t="shared" si="34"/>
        <v>3.7913399999999999</v>
      </c>
      <c r="I1103" s="64">
        <f>(Table8[[#This Row],[Adj Close]]-Table8[[#This Row],[Forecast 3 Period]])</f>
        <v>1.2360000000000149E-2</v>
      </c>
      <c r="J1103" s="64">
        <f>Table8[[#This Row],[Erorr ]]^2</f>
        <v>1.5276960000000367E-4</v>
      </c>
      <c r="K1103" s="64">
        <f>ABS(Table8[[#This Row],[Erorr ]])</f>
        <v>1.2360000000000149E-2</v>
      </c>
      <c r="L1103" s="8">
        <f>Table8[[#This Row],[Abs Erorr ]]/Table8[[#This Row],[Adj Close]]</f>
        <v>3.2494676236296629E-3</v>
      </c>
      <c r="M1103" s="68">
        <f t="shared" si="35"/>
        <v>3.8064999999999998</v>
      </c>
      <c r="N1103" s="64">
        <f>(Table8[[#This Row],[Adj Close]]-Table8[[#This Row],[Forecast 6 Period ]])</f>
        <v>-2.7999999999996916E-3</v>
      </c>
      <c r="O1103" s="64">
        <f>Table8[[#This Row],[Erorr 2]]^2</f>
        <v>7.8399999999982732E-6</v>
      </c>
      <c r="P1103" s="64">
        <f>ABS(Table8[[#This Row],[Erorr 2]])</f>
        <v>2.7999999999996916E-3</v>
      </c>
      <c r="Q1103" s="8">
        <f>Table8[[#This Row],[Abs Erorr 4]]/Table8[[#This Row],[Adj Close]]</f>
        <v>7.3612535163122524E-4</v>
      </c>
    </row>
    <row r="1104" spans="6:17" x14ac:dyDescent="0.3">
      <c r="F1104" s="108">
        <v>45064</v>
      </c>
      <c r="G1104" s="109">
        <v>3.7942</v>
      </c>
      <c r="H1104" s="64">
        <f t="shared" si="34"/>
        <v>3.79515</v>
      </c>
      <c r="I1104" s="64">
        <f>(Table8[[#This Row],[Adj Close]]-Table8[[#This Row],[Forecast 3 Period]])</f>
        <v>-9.5000000000000639E-4</v>
      </c>
      <c r="J1104" s="64">
        <f>Table8[[#This Row],[Erorr ]]^2</f>
        <v>9.0250000000001211E-7</v>
      </c>
      <c r="K1104" s="64">
        <f>ABS(Table8[[#This Row],[Erorr ]])</f>
        <v>9.5000000000000639E-4</v>
      </c>
      <c r="L1104" s="8">
        <f>Table8[[#This Row],[Abs Erorr ]]/Table8[[#This Row],[Adj Close]]</f>
        <v>2.5038216224764284E-4</v>
      </c>
      <c r="M1104" s="68">
        <f t="shared" si="35"/>
        <v>3.8036600000000003</v>
      </c>
      <c r="N1104" s="64">
        <f>(Table8[[#This Row],[Adj Close]]-Table8[[#This Row],[Forecast 6 Period ]])</f>
        <v>-9.460000000000246E-3</v>
      </c>
      <c r="O1104" s="64">
        <f>Table8[[#This Row],[Erorr 2]]^2</f>
        <v>8.9491600000004651E-5</v>
      </c>
      <c r="P1104" s="64">
        <f>ABS(Table8[[#This Row],[Erorr 2]])</f>
        <v>9.460000000000246E-3</v>
      </c>
      <c r="Q1104" s="8">
        <f>Table8[[#This Row],[Abs Erorr 4]]/Table8[[#This Row],[Adj Close]]</f>
        <v>2.4932792156449964E-3</v>
      </c>
    </row>
    <row r="1105" spans="6:17" x14ac:dyDescent="0.3">
      <c r="F1105" s="108">
        <v>45065</v>
      </c>
      <c r="G1105" s="109">
        <v>3.8321000000000001</v>
      </c>
      <c r="H1105" s="64">
        <f t="shared" si="34"/>
        <v>3.7800099999999999</v>
      </c>
      <c r="I1105" s="64">
        <f>(Table8[[#This Row],[Adj Close]]-Table8[[#This Row],[Forecast 3 Period]])</f>
        <v>5.2090000000000192E-2</v>
      </c>
      <c r="J1105" s="64">
        <f>Table8[[#This Row],[Erorr ]]^2</f>
        <v>2.7133681000000198E-3</v>
      </c>
      <c r="K1105" s="64">
        <f>ABS(Table8[[#This Row],[Erorr ]])</f>
        <v>5.2090000000000192E-2</v>
      </c>
      <c r="L1105" s="8">
        <f>Table8[[#This Row],[Abs Erorr ]]/Table8[[#This Row],[Adj Close]]</f>
        <v>1.35930690743979E-2</v>
      </c>
      <c r="M1105" s="68">
        <f t="shared" si="35"/>
        <v>3.7951500000000005</v>
      </c>
      <c r="N1105" s="64">
        <f>(Table8[[#This Row],[Adj Close]]-Table8[[#This Row],[Forecast 6 Period ]])</f>
        <v>3.6949999999999594E-2</v>
      </c>
      <c r="O1105" s="64">
        <f>Table8[[#This Row],[Erorr 2]]^2</f>
        <v>1.3653024999999701E-3</v>
      </c>
      <c r="P1105" s="64">
        <f>ABS(Table8[[#This Row],[Erorr 2]])</f>
        <v>3.6949999999999594E-2</v>
      </c>
      <c r="Q1105" s="8">
        <f>Table8[[#This Row],[Abs Erorr 4]]/Table8[[#This Row],[Adj Close]]</f>
        <v>9.6422327183527546E-3</v>
      </c>
    </row>
    <row r="1106" spans="6:17" x14ac:dyDescent="0.3">
      <c r="F1106" s="108">
        <v>45068</v>
      </c>
      <c r="G1106" s="109">
        <v>3.8603999999999998</v>
      </c>
      <c r="H1106" s="64">
        <f t="shared" si="34"/>
        <v>3.8122100000000003</v>
      </c>
      <c r="I1106" s="64">
        <f>(Table8[[#This Row],[Adj Close]]-Table8[[#This Row],[Forecast 3 Period]])</f>
        <v>4.8189999999999511E-2</v>
      </c>
      <c r="J1106" s="64">
        <f>Table8[[#This Row],[Erorr ]]^2</f>
        <v>2.3222760999999531E-3</v>
      </c>
      <c r="K1106" s="64">
        <f>ABS(Table8[[#This Row],[Erorr ]])</f>
        <v>4.8189999999999511E-2</v>
      </c>
      <c r="L1106" s="8">
        <f>Table8[[#This Row],[Abs Erorr ]]/Table8[[#This Row],[Adj Close]]</f>
        <v>1.2483162366594009E-2</v>
      </c>
      <c r="M1106" s="68">
        <f t="shared" si="35"/>
        <v>3.7989400000000004</v>
      </c>
      <c r="N1106" s="64">
        <f>(Table8[[#This Row],[Adj Close]]-Table8[[#This Row],[Forecast 6 Period ]])</f>
        <v>6.1459999999999404E-2</v>
      </c>
      <c r="O1106" s="64">
        <f>Table8[[#This Row],[Erorr 2]]^2</f>
        <v>3.7773315999999266E-3</v>
      </c>
      <c r="P1106" s="64">
        <f>ABS(Table8[[#This Row],[Erorr 2]])</f>
        <v>6.1459999999999404E-2</v>
      </c>
      <c r="Q1106" s="8">
        <f>Table8[[#This Row],[Abs Erorr 4]]/Table8[[#This Row],[Adj Close]]</f>
        <v>1.5920629986529738E-2</v>
      </c>
    </row>
    <row r="1107" spans="6:17" x14ac:dyDescent="0.3">
      <c r="F1107" s="108">
        <v>45069</v>
      </c>
      <c r="G1107" s="109">
        <v>3.8130999999999999</v>
      </c>
      <c r="H1107" s="64">
        <f t="shared" si="34"/>
        <v>3.8320499999999997</v>
      </c>
      <c r="I1107" s="64">
        <f>(Table8[[#This Row],[Adj Close]]-Table8[[#This Row],[Forecast 3 Period]])</f>
        <v>-1.89499999999998E-2</v>
      </c>
      <c r="J1107" s="64">
        <f>Table8[[#This Row],[Erorr ]]^2</f>
        <v>3.5910249999999245E-4</v>
      </c>
      <c r="K1107" s="64">
        <f>ABS(Table8[[#This Row],[Erorr ]])</f>
        <v>1.89499999999998E-2</v>
      </c>
      <c r="L1107" s="8">
        <f>Table8[[#This Row],[Abs Erorr ]]/Table8[[#This Row],[Adj Close]]</f>
        <v>4.9697096850331232E-3</v>
      </c>
      <c r="M1107" s="68">
        <f t="shared" si="35"/>
        <v>3.8159700000000005</v>
      </c>
      <c r="N1107" s="64">
        <f>(Table8[[#This Row],[Adj Close]]-Table8[[#This Row],[Forecast 6 Period ]])</f>
        <v>-2.8700000000005943E-3</v>
      </c>
      <c r="O1107" s="64">
        <f>Table8[[#This Row],[Erorr 2]]^2</f>
        <v>8.2369000000034109E-6</v>
      </c>
      <c r="P1107" s="64">
        <f>ABS(Table8[[#This Row],[Erorr 2]])</f>
        <v>2.8700000000005943E-3</v>
      </c>
      <c r="Q1107" s="8">
        <f>Table8[[#This Row],[Abs Erorr 4]]/Table8[[#This Row],[Adj Close]]</f>
        <v>7.5266843250913805E-4</v>
      </c>
    </row>
    <row r="1108" spans="6:17" x14ac:dyDescent="0.3">
      <c r="F1108" s="108">
        <v>45070</v>
      </c>
      <c r="G1108" s="109">
        <v>3.7280000000000002</v>
      </c>
      <c r="H1108" s="64">
        <f t="shared" si="34"/>
        <v>3.8329899999999997</v>
      </c>
      <c r="I1108" s="64">
        <f>(Table8[[#This Row],[Adj Close]]-Table8[[#This Row],[Forecast 3 Period]])</f>
        <v>-0.10498999999999947</v>
      </c>
      <c r="J1108" s="64">
        <f>Table8[[#This Row],[Erorr ]]^2</f>
        <v>1.1022900099999889E-2</v>
      </c>
      <c r="K1108" s="64">
        <f>ABS(Table8[[#This Row],[Erorr ]])</f>
        <v>0.10498999999999947</v>
      </c>
      <c r="L1108" s="8">
        <f>Table8[[#This Row],[Abs Erorr ]]/Table8[[#This Row],[Adj Close]]</f>
        <v>2.8162553648068526E-2</v>
      </c>
      <c r="M1108" s="68">
        <f t="shared" si="35"/>
        <v>3.8140700000000005</v>
      </c>
      <c r="N1108" s="64">
        <f>(Table8[[#This Row],[Adj Close]]-Table8[[#This Row],[Forecast 6 Period ]])</f>
        <v>-8.6070000000000313E-2</v>
      </c>
      <c r="O1108" s="64">
        <f>Table8[[#This Row],[Erorr 2]]^2</f>
        <v>7.4080449000000536E-3</v>
      </c>
      <c r="P1108" s="64">
        <f>ABS(Table8[[#This Row],[Erorr 2]])</f>
        <v>8.6070000000000313E-2</v>
      </c>
      <c r="Q1108" s="8">
        <f>Table8[[#This Row],[Abs Erorr 4]]/Table8[[#This Row],[Adj Close]]</f>
        <v>2.3087446351931412E-2</v>
      </c>
    </row>
    <row r="1109" spans="6:17" x14ac:dyDescent="0.3">
      <c r="F1109" s="108">
        <v>45071</v>
      </c>
      <c r="G1109" s="109">
        <v>3.7469000000000001</v>
      </c>
      <c r="H1109" s="64">
        <f t="shared" si="34"/>
        <v>3.79325</v>
      </c>
      <c r="I1109" s="64">
        <f>(Table8[[#This Row],[Adj Close]]-Table8[[#This Row],[Forecast 3 Period]])</f>
        <v>-4.6349999999999891E-2</v>
      </c>
      <c r="J1109" s="64">
        <f>Table8[[#This Row],[Erorr ]]^2</f>
        <v>2.14832249999999E-3</v>
      </c>
      <c r="K1109" s="64">
        <f>ABS(Table8[[#This Row],[Erorr ]])</f>
        <v>4.6349999999999891E-2</v>
      </c>
      <c r="L1109" s="8">
        <f>Table8[[#This Row],[Abs Erorr ]]/Table8[[#This Row],[Adj Close]]</f>
        <v>1.2370226053537561E-2</v>
      </c>
      <c r="M1109" s="68">
        <f t="shared" si="35"/>
        <v>3.8065100000000003</v>
      </c>
      <c r="N1109" s="64">
        <f>(Table8[[#This Row],[Adj Close]]-Table8[[#This Row],[Forecast 6 Period ]])</f>
        <v>-5.9610000000000163E-2</v>
      </c>
      <c r="O1109" s="64">
        <f>Table8[[#This Row],[Erorr 2]]^2</f>
        <v>3.5533521000000196E-3</v>
      </c>
      <c r="P1109" s="64">
        <f>ABS(Table8[[#This Row],[Erorr 2]])</f>
        <v>5.9610000000000163E-2</v>
      </c>
      <c r="Q1109" s="8">
        <f>Table8[[#This Row],[Abs Erorr 4]]/Table8[[#This Row],[Adj Close]]</f>
        <v>1.590915156529402E-2</v>
      </c>
    </row>
    <row r="1110" spans="6:17" x14ac:dyDescent="0.3">
      <c r="F1110" s="108">
        <v>45072</v>
      </c>
      <c r="G1110" s="109">
        <v>3.8037000000000001</v>
      </c>
      <c r="H1110" s="64">
        <f t="shared" si="34"/>
        <v>3.7610900000000003</v>
      </c>
      <c r="I1110" s="64">
        <f>(Table8[[#This Row],[Adj Close]]-Table8[[#This Row],[Forecast 3 Period]])</f>
        <v>4.2609999999999815E-2</v>
      </c>
      <c r="J1110" s="64">
        <f>Table8[[#This Row],[Erorr ]]^2</f>
        <v>1.8156120999999843E-3</v>
      </c>
      <c r="K1110" s="64">
        <f>ABS(Table8[[#This Row],[Erorr ]])</f>
        <v>4.2609999999999815E-2</v>
      </c>
      <c r="L1110" s="8">
        <f>Table8[[#This Row],[Abs Erorr ]]/Table8[[#This Row],[Adj Close]]</f>
        <v>1.1202250440360653E-2</v>
      </c>
      <c r="M1110" s="68">
        <f t="shared" si="35"/>
        <v>3.7923100000000001</v>
      </c>
      <c r="N1110" s="64">
        <f>(Table8[[#This Row],[Adj Close]]-Table8[[#This Row],[Forecast 6 Period ]])</f>
        <v>1.1390000000000011E-2</v>
      </c>
      <c r="O1110" s="64">
        <f>Table8[[#This Row],[Erorr 2]]^2</f>
        <v>1.2973210000000025E-4</v>
      </c>
      <c r="P1110" s="64">
        <f>ABS(Table8[[#This Row],[Erorr 2]])</f>
        <v>1.1390000000000011E-2</v>
      </c>
      <c r="Q1110" s="8">
        <f>Table8[[#This Row],[Abs Erorr 4]]/Table8[[#This Row],[Adj Close]]</f>
        <v>2.9944527696716384E-3</v>
      </c>
    </row>
    <row r="1111" spans="6:17" x14ac:dyDescent="0.3">
      <c r="F1111" s="108">
        <v>45076</v>
      </c>
      <c r="G1111" s="109">
        <v>3.8037000000000001</v>
      </c>
      <c r="H1111" s="64">
        <f t="shared" si="34"/>
        <v>3.7639500000000004</v>
      </c>
      <c r="I1111" s="64">
        <f>(Table8[[#This Row],[Adj Close]]-Table8[[#This Row],[Forecast 3 Period]])</f>
        <v>3.974999999999973E-2</v>
      </c>
      <c r="J1111" s="64">
        <f>Table8[[#This Row],[Erorr ]]^2</f>
        <v>1.5800624999999786E-3</v>
      </c>
      <c r="K1111" s="64">
        <f>ABS(Table8[[#This Row],[Erorr ]])</f>
        <v>3.974999999999973E-2</v>
      </c>
      <c r="L1111" s="8">
        <f>Table8[[#This Row],[Abs Erorr ]]/Table8[[#This Row],[Adj Close]]</f>
        <v>1.045035097405151E-2</v>
      </c>
      <c r="M1111" s="68">
        <f t="shared" si="35"/>
        <v>3.7875900000000002</v>
      </c>
      <c r="N1111" s="64">
        <f>(Table8[[#This Row],[Adj Close]]-Table8[[#This Row],[Forecast 6 Period ]])</f>
        <v>1.6109999999999847E-2</v>
      </c>
      <c r="O1111" s="64">
        <f>Table8[[#This Row],[Erorr 2]]^2</f>
        <v>2.5953209999999508E-4</v>
      </c>
      <c r="P1111" s="64">
        <f>ABS(Table8[[#This Row],[Erorr 2]])</f>
        <v>1.6109999999999847E-2</v>
      </c>
      <c r="Q1111" s="8">
        <f>Table8[[#This Row],[Abs Erorr 4]]/Table8[[#This Row],[Adj Close]]</f>
        <v>4.2353497909929398E-3</v>
      </c>
    </row>
    <row r="1112" spans="6:17" x14ac:dyDescent="0.3">
      <c r="F1112" s="108">
        <v>45077</v>
      </c>
      <c r="G1112" s="109">
        <v>3.7942</v>
      </c>
      <c r="H1112" s="64">
        <f t="shared" si="34"/>
        <v>3.7866600000000004</v>
      </c>
      <c r="I1112" s="64">
        <f>(Table8[[#This Row],[Adj Close]]-Table8[[#This Row],[Forecast 3 Period]])</f>
        <v>7.5399999999996581E-3</v>
      </c>
      <c r="J1112" s="64">
        <f>Table8[[#This Row],[Erorr ]]^2</f>
        <v>5.6851599999994846E-5</v>
      </c>
      <c r="K1112" s="64">
        <f>ABS(Table8[[#This Row],[Erorr ]])</f>
        <v>7.5399999999996581E-3</v>
      </c>
      <c r="L1112" s="8">
        <f>Table8[[#This Row],[Abs Erorr ]]/Table8[[#This Row],[Adj Close]]</f>
        <v>1.9872436877338196E-3</v>
      </c>
      <c r="M1112" s="68">
        <f t="shared" si="35"/>
        <v>3.7838100000000003</v>
      </c>
      <c r="N1112" s="64">
        <f>(Table8[[#This Row],[Adj Close]]-Table8[[#This Row],[Forecast 6 Period ]])</f>
        <v>1.0389999999999677E-2</v>
      </c>
      <c r="O1112" s="64">
        <f>Table8[[#This Row],[Erorr 2]]^2</f>
        <v>1.079520999999933E-4</v>
      </c>
      <c r="P1112" s="64">
        <f>ABS(Table8[[#This Row],[Erorr 2]])</f>
        <v>1.0389999999999677E-2</v>
      </c>
      <c r="Q1112" s="8">
        <f>Table8[[#This Row],[Abs Erorr 4]]/Table8[[#This Row],[Adj Close]]</f>
        <v>2.738390174476748E-3</v>
      </c>
    </row>
    <row r="1113" spans="6:17" x14ac:dyDescent="0.3">
      <c r="F1113" s="108">
        <v>45078</v>
      </c>
      <c r="G1113" s="109">
        <v>3.8321000000000001</v>
      </c>
      <c r="H1113" s="64">
        <f t="shared" si="34"/>
        <v>3.7999000000000001</v>
      </c>
      <c r="I1113" s="64">
        <f>(Table8[[#This Row],[Adj Close]]-Table8[[#This Row],[Forecast 3 Period]])</f>
        <v>3.2200000000000006E-2</v>
      </c>
      <c r="J1113" s="64">
        <f>Table8[[#This Row],[Erorr ]]^2</f>
        <v>1.0368400000000005E-3</v>
      </c>
      <c r="K1113" s="64">
        <f>ABS(Table8[[#This Row],[Erorr ]])</f>
        <v>3.2200000000000006E-2</v>
      </c>
      <c r="L1113" s="8">
        <f>Table8[[#This Row],[Abs Erorr ]]/Table8[[#This Row],[Adj Close]]</f>
        <v>8.4027034785104787E-3</v>
      </c>
      <c r="M1113" s="68">
        <f t="shared" si="35"/>
        <v>3.7838099999999999</v>
      </c>
      <c r="N1113" s="64">
        <f>(Table8[[#This Row],[Adj Close]]-Table8[[#This Row],[Forecast 6 Period ]])</f>
        <v>4.8290000000000166E-2</v>
      </c>
      <c r="O1113" s="64">
        <f>Table8[[#This Row],[Erorr 2]]^2</f>
        <v>2.3319241000000161E-3</v>
      </c>
      <c r="P1113" s="64">
        <f>ABS(Table8[[#This Row],[Erorr 2]])</f>
        <v>4.8290000000000166E-2</v>
      </c>
      <c r="Q1113" s="8">
        <f>Table8[[#This Row],[Abs Erorr 4]]/Table8[[#This Row],[Adj Close]]</f>
        <v>1.2601445682523986E-2</v>
      </c>
    </row>
    <row r="1114" spans="6:17" x14ac:dyDescent="0.3">
      <c r="F1114" s="108">
        <v>45079</v>
      </c>
      <c r="G1114" s="109">
        <v>3.8414999999999999</v>
      </c>
      <c r="H1114" s="64">
        <f t="shared" si="34"/>
        <v>3.8122100000000003</v>
      </c>
      <c r="I1114" s="64">
        <f>(Table8[[#This Row],[Adj Close]]-Table8[[#This Row],[Forecast 3 Period]])</f>
        <v>2.9289999999999594E-2</v>
      </c>
      <c r="J1114" s="64">
        <f>Table8[[#This Row],[Erorr ]]^2</f>
        <v>8.5790409999997623E-4</v>
      </c>
      <c r="K1114" s="64">
        <f>ABS(Table8[[#This Row],[Erorr ]])</f>
        <v>2.9289999999999594E-2</v>
      </c>
      <c r="L1114" s="8">
        <f>Table8[[#This Row],[Abs Erorr ]]/Table8[[#This Row],[Adj Close]]</f>
        <v>7.6246257972145239E-3</v>
      </c>
      <c r="M1114" s="68">
        <f t="shared" si="35"/>
        <v>3.7942300000000007</v>
      </c>
      <c r="N1114" s="64">
        <f>(Table8[[#This Row],[Adj Close]]-Table8[[#This Row],[Forecast 6 Period ]])</f>
        <v>4.7269999999999257E-2</v>
      </c>
      <c r="O1114" s="64">
        <f>Table8[[#This Row],[Erorr 2]]^2</f>
        <v>2.2344528999999297E-3</v>
      </c>
      <c r="P1114" s="64">
        <f>ABS(Table8[[#This Row],[Erorr 2]])</f>
        <v>4.7269999999999257E-2</v>
      </c>
      <c r="Q1114" s="8">
        <f>Table8[[#This Row],[Abs Erorr 4]]/Table8[[#This Row],[Adj Close]]</f>
        <v>1.2305089157880844E-2</v>
      </c>
    </row>
    <row r="1115" spans="6:17" x14ac:dyDescent="0.3">
      <c r="F1115" s="108">
        <v>45082</v>
      </c>
      <c r="G1115" s="109">
        <v>3.8226</v>
      </c>
      <c r="H1115" s="64">
        <f t="shared" si="34"/>
        <v>3.8244899999999999</v>
      </c>
      <c r="I1115" s="64">
        <f>(Table8[[#This Row],[Adj Close]]-Table8[[#This Row],[Forecast 3 Period]])</f>
        <v>-1.8899999999999473E-3</v>
      </c>
      <c r="J1115" s="64">
        <f>Table8[[#This Row],[Erorr ]]^2</f>
        <v>3.5720999999998006E-6</v>
      </c>
      <c r="K1115" s="64">
        <f>ABS(Table8[[#This Row],[Erorr ]])</f>
        <v>1.8899999999999473E-3</v>
      </c>
      <c r="L1115" s="8">
        <f>Table8[[#This Row],[Abs Erorr ]]/Table8[[#This Row],[Adj Close]]</f>
        <v>4.9442787631453653E-4</v>
      </c>
      <c r="M1115" s="68">
        <f t="shared" si="35"/>
        <v>3.8093600000000007</v>
      </c>
      <c r="N1115" s="64">
        <f>(Table8[[#This Row],[Adj Close]]-Table8[[#This Row],[Forecast 6 Period ]])</f>
        <v>1.3239999999999252E-2</v>
      </c>
      <c r="O1115" s="64">
        <f>Table8[[#This Row],[Erorr 2]]^2</f>
        <v>1.7529759999998021E-4</v>
      </c>
      <c r="P1115" s="64">
        <f>ABS(Table8[[#This Row],[Erorr 2]])</f>
        <v>1.3239999999999252E-2</v>
      </c>
      <c r="Q1115" s="8">
        <f>Table8[[#This Row],[Abs Erorr 4]]/Table8[[#This Row],[Adj Close]]</f>
        <v>3.4636111547112574E-3</v>
      </c>
    </row>
    <row r="1116" spans="6:17" x14ac:dyDescent="0.3">
      <c r="F1116" s="108">
        <v>45083</v>
      </c>
      <c r="G1116" s="109">
        <v>3.7753000000000001</v>
      </c>
      <c r="H1116" s="64">
        <f t="shared" si="34"/>
        <v>3.8311200000000003</v>
      </c>
      <c r="I1116" s="64">
        <f>(Table8[[#This Row],[Adj Close]]-Table8[[#This Row],[Forecast 3 Period]])</f>
        <v>-5.5820000000000203E-2</v>
      </c>
      <c r="J1116" s="64">
        <f>Table8[[#This Row],[Erorr ]]^2</f>
        <v>3.1158724000000227E-3</v>
      </c>
      <c r="K1116" s="64">
        <f>ABS(Table8[[#This Row],[Erorr ]])</f>
        <v>5.5820000000000203E-2</v>
      </c>
      <c r="L1116" s="8">
        <f>Table8[[#This Row],[Abs Erorr ]]/Table8[[#This Row],[Adj Close]]</f>
        <v>1.4785579953911001E-2</v>
      </c>
      <c r="M1116" s="68">
        <f t="shared" si="35"/>
        <v>3.8188200000000005</v>
      </c>
      <c r="N1116" s="64">
        <f>(Table8[[#This Row],[Adj Close]]-Table8[[#This Row],[Forecast 6 Period ]])</f>
        <v>-4.3520000000000447E-2</v>
      </c>
      <c r="O1116" s="64">
        <f>Table8[[#This Row],[Erorr 2]]^2</f>
        <v>1.8939904000000389E-3</v>
      </c>
      <c r="P1116" s="64">
        <f>ABS(Table8[[#This Row],[Erorr 2]])</f>
        <v>4.3520000000000447E-2</v>
      </c>
      <c r="Q1116" s="8">
        <f>Table8[[#This Row],[Abs Erorr 4]]/Table8[[#This Row],[Adj Close]]</f>
        <v>1.1527560723651218E-2</v>
      </c>
    </row>
    <row r="1117" spans="6:17" x14ac:dyDescent="0.3">
      <c r="F1117" s="108">
        <v>45084</v>
      </c>
      <c r="G1117" s="109">
        <v>3.8037000000000001</v>
      </c>
      <c r="H1117" s="64">
        <f t="shared" si="34"/>
        <v>3.8093500000000002</v>
      </c>
      <c r="I1117" s="64">
        <f>(Table8[[#This Row],[Adj Close]]-Table8[[#This Row],[Forecast 3 Period]])</f>
        <v>-5.6500000000001549E-3</v>
      </c>
      <c r="J1117" s="64">
        <f>Table8[[#This Row],[Erorr ]]^2</f>
        <v>3.1922500000001753E-5</v>
      </c>
      <c r="K1117" s="64">
        <f>ABS(Table8[[#This Row],[Erorr ]])</f>
        <v>5.6500000000001549E-3</v>
      </c>
      <c r="L1117" s="8">
        <f>Table8[[#This Row],[Abs Erorr ]]/Table8[[#This Row],[Adj Close]]</f>
        <v>1.4853957988274981E-3</v>
      </c>
      <c r="M1117" s="68">
        <f t="shared" si="35"/>
        <v>3.8140900000000006</v>
      </c>
      <c r="N1117" s="64">
        <f>(Table8[[#This Row],[Adj Close]]-Table8[[#This Row],[Forecast 6 Period ]])</f>
        <v>-1.0390000000000565E-2</v>
      </c>
      <c r="O1117" s="64">
        <f>Table8[[#This Row],[Erorr 2]]^2</f>
        <v>1.0795210000001176E-4</v>
      </c>
      <c r="P1117" s="64">
        <f>ABS(Table8[[#This Row],[Erorr 2]])</f>
        <v>1.0390000000000565E-2</v>
      </c>
      <c r="Q1117" s="8">
        <f>Table8[[#This Row],[Abs Erorr 4]]/Table8[[#This Row],[Adj Close]]</f>
        <v>2.7315508583748891E-3</v>
      </c>
    </row>
    <row r="1118" spans="6:17" x14ac:dyDescent="0.3">
      <c r="F1118" s="108">
        <v>45085</v>
      </c>
      <c r="G1118" s="109">
        <v>3.7753000000000001</v>
      </c>
      <c r="H1118" s="64">
        <f t="shared" si="34"/>
        <v>3.8008499999999996</v>
      </c>
      <c r="I1118" s="64">
        <f>(Table8[[#This Row],[Adj Close]]-Table8[[#This Row],[Forecast 3 Period]])</f>
        <v>-2.5549999999999518E-2</v>
      </c>
      <c r="J1118" s="64">
        <f>Table8[[#This Row],[Erorr ]]^2</f>
        <v>6.528024999999753E-4</v>
      </c>
      <c r="K1118" s="64">
        <f>ABS(Table8[[#This Row],[Erorr ]])</f>
        <v>2.5549999999999518E-2</v>
      </c>
      <c r="L1118" s="8">
        <f>Table8[[#This Row],[Abs Erorr ]]/Table8[[#This Row],[Adj Close]]</f>
        <v>6.7676740921250008E-3</v>
      </c>
      <c r="M1118" s="68">
        <f t="shared" si="35"/>
        <v>3.8112500000000002</v>
      </c>
      <c r="N1118" s="64">
        <f>(Table8[[#This Row],[Adj Close]]-Table8[[#This Row],[Forecast 6 Period ]])</f>
        <v>-3.5950000000000149E-2</v>
      </c>
      <c r="O1118" s="64">
        <f>Table8[[#This Row],[Erorr 2]]^2</f>
        <v>1.2924025000000106E-3</v>
      </c>
      <c r="P1118" s="64">
        <f>ABS(Table8[[#This Row],[Erorr 2]])</f>
        <v>3.5950000000000149E-2</v>
      </c>
      <c r="Q1118" s="8">
        <f>Table8[[#This Row],[Abs Erorr 4]]/Table8[[#This Row],[Adj Close]]</f>
        <v>9.5224220591741439E-3</v>
      </c>
    </row>
    <row r="1119" spans="6:17" x14ac:dyDescent="0.3">
      <c r="F1119" s="108">
        <v>45086</v>
      </c>
      <c r="G1119" s="109">
        <v>3.7848000000000002</v>
      </c>
      <c r="H1119" s="64">
        <f t="shared" si="34"/>
        <v>3.78382</v>
      </c>
      <c r="I1119" s="64">
        <f>(Table8[[#This Row],[Adj Close]]-Table8[[#This Row],[Forecast 3 Period]])</f>
        <v>9.8000000000020293E-4</v>
      </c>
      <c r="J1119" s="64">
        <f>Table8[[#This Row],[Erorr ]]^2</f>
        <v>9.6040000000039784E-7</v>
      </c>
      <c r="K1119" s="64">
        <f>ABS(Table8[[#This Row],[Erorr ]])</f>
        <v>9.8000000000020293E-4</v>
      </c>
      <c r="L1119" s="8">
        <f>Table8[[#This Row],[Abs Erorr ]]/Table8[[#This Row],[Adj Close]]</f>
        <v>2.5893045867686612E-4</v>
      </c>
      <c r="M1119" s="68">
        <f t="shared" si="35"/>
        <v>3.80274</v>
      </c>
      <c r="N1119" s="64">
        <f>(Table8[[#This Row],[Adj Close]]-Table8[[#This Row],[Forecast 6 Period ]])</f>
        <v>-1.7939999999999845E-2</v>
      </c>
      <c r="O1119" s="64">
        <f>Table8[[#This Row],[Erorr 2]]^2</f>
        <v>3.2184359999999445E-4</v>
      </c>
      <c r="P1119" s="64">
        <f>ABS(Table8[[#This Row],[Erorr 2]])</f>
        <v>1.7939999999999845E-2</v>
      </c>
      <c r="Q1119" s="8">
        <f>Table8[[#This Row],[Abs Erorr 4]]/Table8[[#This Row],[Adj Close]]</f>
        <v>4.7400126823081389E-3</v>
      </c>
    </row>
    <row r="1120" spans="6:17" x14ac:dyDescent="0.3">
      <c r="F1120" s="108">
        <v>45089</v>
      </c>
      <c r="G1120" s="109">
        <v>3.8603999999999998</v>
      </c>
      <c r="H1120" s="64">
        <f t="shared" si="34"/>
        <v>3.7876200000000004</v>
      </c>
      <c r="I1120" s="64">
        <f>(Table8[[#This Row],[Adj Close]]-Table8[[#This Row],[Forecast 3 Period]])</f>
        <v>7.2779999999999401E-2</v>
      </c>
      <c r="J1120" s="64">
        <f>Table8[[#This Row],[Erorr ]]^2</f>
        <v>5.2969283999999128E-3</v>
      </c>
      <c r="K1120" s="64">
        <f>ABS(Table8[[#This Row],[Erorr ]])</f>
        <v>7.2779999999999401E-2</v>
      </c>
      <c r="L1120" s="8">
        <f>Table8[[#This Row],[Abs Erorr ]]/Table8[[#This Row],[Adj Close]]</f>
        <v>1.8852968604289557E-2</v>
      </c>
      <c r="M1120" s="68">
        <f t="shared" si="35"/>
        <v>3.7942300000000002</v>
      </c>
      <c r="N1120" s="64">
        <f>(Table8[[#This Row],[Adj Close]]-Table8[[#This Row],[Forecast 6 Period ]])</f>
        <v>6.6169999999999618E-2</v>
      </c>
      <c r="O1120" s="64">
        <f>Table8[[#This Row],[Erorr 2]]^2</f>
        <v>4.3784688999999495E-3</v>
      </c>
      <c r="P1120" s="64">
        <f>ABS(Table8[[#This Row],[Erorr 2]])</f>
        <v>6.6169999999999618E-2</v>
      </c>
      <c r="Q1120" s="8">
        <f>Table8[[#This Row],[Abs Erorr 4]]/Table8[[#This Row],[Adj Close]]</f>
        <v>1.7140710807170143E-2</v>
      </c>
    </row>
    <row r="1121" spans="6:17" x14ac:dyDescent="0.3">
      <c r="F1121" s="108">
        <v>45090</v>
      </c>
      <c r="G1121" s="109">
        <v>3.8603999999999998</v>
      </c>
      <c r="H1121" s="64">
        <f t="shared" si="34"/>
        <v>3.8121899999999997</v>
      </c>
      <c r="I1121" s="64">
        <f>(Table8[[#This Row],[Adj Close]]-Table8[[#This Row],[Forecast 3 Period]])</f>
        <v>4.8210000000000086E-2</v>
      </c>
      <c r="J1121" s="64">
        <f>Table8[[#This Row],[Erorr ]]^2</f>
        <v>2.3242041000000081E-3</v>
      </c>
      <c r="K1121" s="64">
        <f>ABS(Table8[[#This Row],[Erorr ]])</f>
        <v>4.8210000000000086E-2</v>
      </c>
      <c r="L1121" s="8">
        <f>Table8[[#This Row],[Abs Erorr ]]/Table8[[#This Row],[Adj Close]]</f>
        <v>1.2488343176872885E-2</v>
      </c>
      <c r="M1121" s="68">
        <f t="shared" si="35"/>
        <v>3.8046300000000008</v>
      </c>
      <c r="N1121" s="64">
        <f>(Table8[[#This Row],[Adj Close]]-Table8[[#This Row],[Forecast 6 Period ]])</f>
        <v>5.5769999999998987E-2</v>
      </c>
      <c r="O1121" s="64">
        <f>Table8[[#This Row],[Erorr 2]]^2</f>
        <v>3.1102928999998869E-3</v>
      </c>
      <c r="P1121" s="64">
        <f>ABS(Table8[[#This Row],[Erorr 2]])</f>
        <v>5.5769999999998987E-2</v>
      </c>
      <c r="Q1121" s="8">
        <f>Table8[[#This Row],[Abs Erorr 4]]/Table8[[#This Row],[Adj Close]]</f>
        <v>1.4446689462231632E-2</v>
      </c>
    </row>
    <row r="1122" spans="6:17" x14ac:dyDescent="0.3">
      <c r="F1122" s="108">
        <v>45091</v>
      </c>
      <c r="G1122" s="109">
        <v>3.9266999999999999</v>
      </c>
      <c r="H1122" s="64">
        <f t="shared" si="34"/>
        <v>3.83772</v>
      </c>
      <c r="I1122" s="64">
        <f>(Table8[[#This Row],[Adj Close]]-Table8[[#This Row],[Forecast 3 Period]])</f>
        <v>8.8979999999999837E-2</v>
      </c>
      <c r="J1122" s="64">
        <f>Table8[[#This Row],[Erorr ]]^2</f>
        <v>7.9174403999999702E-3</v>
      </c>
      <c r="K1122" s="64">
        <f>ABS(Table8[[#This Row],[Erorr ]])</f>
        <v>8.8979999999999837E-2</v>
      </c>
      <c r="L1122" s="8">
        <f>Table8[[#This Row],[Abs Erorr ]]/Table8[[#This Row],[Adj Close]]</f>
        <v>2.2660249064099584E-2</v>
      </c>
      <c r="M1122" s="68">
        <f t="shared" si="35"/>
        <v>3.8140800000000006</v>
      </c>
      <c r="N1122" s="64">
        <f>(Table8[[#This Row],[Adj Close]]-Table8[[#This Row],[Forecast 6 Period ]])</f>
        <v>0.11261999999999928</v>
      </c>
      <c r="O1122" s="64">
        <f>Table8[[#This Row],[Erorr 2]]^2</f>
        <v>1.2683264399999837E-2</v>
      </c>
      <c r="P1122" s="64">
        <f>ABS(Table8[[#This Row],[Erorr 2]])</f>
        <v>0.11261999999999928</v>
      </c>
      <c r="Q1122" s="8">
        <f>Table8[[#This Row],[Abs Erorr 4]]/Table8[[#This Row],[Adj Close]]</f>
        <v>2.8680571472228404E-2</v>
      </c>
    </row>
    <row r="1123" spans="6:17" x14ac:dyDescent="0.3">
      <c r="F1123" s="108">
        <v>45092</v>
      </c>
      <c r="G1123" s="109">
        <v>4.0118</v>
      </c>
      <c r="H1123" s="64">
        <f t="shared" si="34"/>
        <v>3.8869199999999995</v>
      </c>
      <c r="I1123" s="64">
        <f>(Table8[[#This Row],[Adj Close]]-Table8[[#This Row],[Forecast 3 Period]])</f>
        <v>0.12488000000000055</v>
      </c>
      <c r="J1123" s="64">
        <f>Table8[[#This Row],[Erorr ]]^2</f>
        <v>1.5595014400000136E-2</v>
      </c>
      <c r="K1123" s="64">
        <f>ABS(Table8[[#This Row],[Erorr ]])</f>
        <v>0.12488000000000055</v>
      </c>
      <c r="L1123" s="8">
        <f>Table8[[#This Row],[Abs Erorr ]]/Table8[[#This Row],[Adj Close]]</f>
        <v>3.1128171892916032E-2</v>
      </c>
      <c r="M1123" s="68">
        <f t="shared" si="35"/>
        <v>3.84436</v>
      </c>
      <c r="N1123" s="64">
        <f>(Table8[[#This Row],[Adj Close]]-Table8[[#This Row],[Forecast 6 Period ]])</f>
        <v>0.16744000000000003</v>
      </c>
      <c r="O1123" s="64">
        <f>Table8[[#This Row],[Erorr 2]]^2</f>
        <v>2.8036153600000013E-2</v>
      </c>
      <c r="P1123" s="64">
        <f>ABS(Table8[[#This Row],[Erorr 2]])</f>
        <v>0.16744000000000003</v>
      </c>
      <c r="Q1123" s="8">
        <f>Table8[[#This Row],[Abs Erorr 4]]/Table8[[#This Row],[Adj Close]]</f>
        <v>4.1736876215165274E-2</v>
      </c>
    </row>
    <row r="1124" spans="6:17" x14ac:dyDescent="0.3">
      <c r="F1124" s="108">
        <v>45093</v>
      </c>
      <c r="G1124" s="109">
        <v>4.0496999999999996</v>
      </c>
      <c r="H1124" s="64">
        <f t="shared" si="34"/>
        <v>3.9408499999999997</v>
      </c>
      <c r="I1124" s="64">
        <f>(Table8[[#This Row],[Adj Close]]-Table8[[#This Row],[Forecast 3 Period]])</f>
        <v>0.10884999999999989</v>
      </c>
      <c r="J1124" s="64">
        <f>Table8[[#This Row],[Erorr ]]^2</f>
        <v>1.1848322499999977E-2</v>
      </c>
      <c r="K1124" s="64">
        <f>ABS(Table8[[#This Row],[Erorr ]])</f>
        <v>0.10884999999999989</v>
      </c>
      <c r="L1124" s="8">
        <f>Table8[[#This Row],[Abs Erorr ]]/Table8[[#This Row],[Adj Close]]</f>
        <v>2.6878534212410772E-2</v>
      </c>
      <c r="M1124" s="68">
        <f t="shared" si="35"/>
        <v>3.8878700000000004</v>
      </c>
      <c r="N1124" s="64">
        <f>(Table8[[#This Row],[Adj Close]]-Table8[[#This Row],[Forecast 6 Period ]])</f>
        <v>0.16182999999999925</v>
      </c>
      <c r="O1124" s="64">
        <f>Table8[[#This Row],[Erorr 2]]^2</f>
        <v>2.6188948899999759E-2</v>
      </c>
      <c r="P1124" s="64">
        <f>ABS(Table8[[#This Row],[Erorr 2]])</f>
        <v>0.16182999999999925</v>
      </c>
      <c r="Q1124" s="8">
        <f>Table8[[#This Row],[Abs Erorr 4]]/Table8[[#This Row],[Adj Close]]</f>
        <v>3.9960984764303348E-2</v>
      </c>
    </row>
    <row r="1125" spans="6:17" x14ac:dyDescent="0.3">
      <c r="F1125" s="108">
        <v>45097</v>
      </c>
      <c r="G1125" s="109">
        <v>3.9740000000000002</v>
      </c>
      <c r="H1125" s="64">
        <f t="shared" si="34"/>
        <v>4.00143</v>
      </c>
      <c r="I1125" s="64">
        <f>(Table8[[#This Row],[Adj Close]]-Table8[[#This Row],[Forecast 3 Period]])</f>
        <v>-2.7429999999999843E-2</v>
      </c>
      <c r="J1125" s="64">
        <f>Table8[[#This Row],[Erorr ]]^2</f>
        <v>7.5240489999999144E-4</v>
      </c>
      <c r="K1125" s="64">
        <f>ABS(Table8[[#This Row],[Erorr ]])</f>
        <v>2.7429999999999843E-2</v>
      </c>
      <c r="L1125" s="8">
        <f>Table8[[#This Row],[Abs Erorr ]]/Table8[[#This Row],[Adj Close]]</f>
        <v>6.9023653749370516E-3</v>
      </c>
      <c r="M1125" s="68">
        <f t="shared" si="35"/>
        <v>3.93424</v>
      </c>
      <c r="N1125" s="64">
        <f>(Table8[[#This Row],[Adj Close]]-Table8[[#This Row],[Forecast 6 Period ]])</f>
        <v>3.976000000000024E-2</v>
      </c>
      <c r="O1125" s="64">
        <f>Table8[[#This Row],[Erorr 2]]^2</f>
        <v>1.580857600000019E-3</v>
      </c>
      <c r="P1125" s="64">
        <f>ABS(Table8[[#This Row],[Erorr 2]])</f>
        <v>3.976000000000024E-2</v>
      </c>
      <c r="Q1125" s="8">
        <f>Table8[[#This Row],[Abs Erorr 4]]/Table8[[#This Row],[Adj Close]]</f>
        <v>1.0005032712632169E-2</v>
      </c>
    </row>
    <row r="1126" spans="6:17" x14ac:dyDescent="0.3">
      <c r="F1126" s="108">
        <v>45098</v>
      </c>
      <c r="G1126" s="109">
        <v>3.8982999999999999</v>
      </c>
      <c r="H1126" s="64">
        <f t="shared" si="34"/>
        <v>4.0080499999999999</v>
      </c>
      <c r="I1126" s="64">
        <f>(Table8[[#This Row],[Adj Close]]-Table8[[#This Row],[Forecast 3 Period]])</f>
        <v>-0.10975000000000001</v>
      </c>
      <c r="J1126" s="64">
        <f>Table8[[#This Row],[Erorr ]]^2</f>
        <v>1.2045062500000004E-2</v>
      </c>
      <c r="K1126" s="64">
        <f>ABS(Table8[[#This Row],[Erorr ]])</f>
        <v>0.10975000000000001</v>
      </c>
      <c r="L1126" s="8">
        <f>Table8[[#This Row],[Abs Erorr ]]/Table8[[#This Row],[Adj Close]]</f>
        <v>2.8153297591257731E-2</v>
      </c>
      <c r="M1126" s="68">
        <f t="shared" si="35"/>
        <v>3.9645200000000003</v>
      </c>
      <c r="N1126" s="64">
        <f>(Table8[[#This Row],[Adj Close]]-Table8[[#This Row],[Forecast 6 Period ]])</f>
        <v>-6.622000000000039E-2</v>
      </c>
      <c r="O1126" s="64">
        <f>Table8[[#This Row],[Erorr 2]]^2</f>
        <v>4.3850884000000518E-3</v>
      </c>
      <c r="P1126" s="64">
        <f>ABS(Table8[[#This Row],[Erorr 2]])</f>
        <v>6.622000000000039E-2</v>
      </c>
      <c r="Q1126" s="8">
        <f>Table8[[#This Row],[Abs Erorr 4]]/Table8[[#This Row],[Adj Close]]</f>
        <v>1.6986891722032781E-2</v>
      </c>
    </row>
    <row r="1127" spans="6:17" x14ac:dyDescent="0.3">
      <c r="F1127" s="108">
        <v>45099</v>
      </c>
      <c r="G1127" s="109">
        <v>3.851</v>
      </c>
      <c r="H1127" s="64">
        <f t="shared" si="34"/>
        <v>3.9664299999999999</v>
      </c>
      <c r="I1127" s="64">
        <f>(Table8[[#This Row],[Adj Close]]-Table8[[#This Row],[Forecast 3 Period]])</f>
        <v>-0.11542999999999992</v>
      </c>
      <c r="J1127" s="64">
        <f>Table8[[#This Row],[Erorr ]]^2</f>
        <v>1.3324084899999982E-2</v>
      </c>
      <c r="K1127" s="64">
        <f>ABS(Table8[[#This Row],[Erorr ]])</f>
        <v>0.11542999999999992</v>
      </c>
      <c r="L1127" s="8">
        <f>Table8[[#This Row],[Abs Erorr ]]/Table8[[#This Row],[Adj Close]]</f>
        <v>2.9974032718774322E-2</v>
      </c>
      <c r="M1127" s="68">
        <f t="shared" si="35"/>
        <v>3.9654700000000003</v>
      </c>
      <c r="N1127" s="64">
        <f>(Table8[[#This Row],[Adj Close]]-Table8[[#This Row],[Forecast 6 Period ]])</f>
        <v>-0.11447000000000029</v>
      </c>
      <c r="O1127" s="64">
        <f>Table8[[#This Row],[Erorr 2]]^2</f>
        <v>1.3103380900000067E-2</v>
      </c>
      <c r="P1127" s="64">
        <f>ABS(Table8[[#This Row],[Erorr 2]])</f>
        <v>0.11447000000000029</v>
      </c>
      <c r="Q1127" s="8">
        <f>Table8[[#This Row],[Abs Erorr 4]]/Table8[[#This Row],[Adj Close]]</f>
        <v>2.9724746819008125E-2</v>
      </c>
    </row>
    <row r="1128" spans="6:17" x14ac:dyDescent="0.3">
      <c r="F1128" s="108">
        <v>45100</v>
      </c>
      <c r="G1128" s="109">
        <v>3.7658</v>
      </c>
      <c r="H1128" s="64">
        <f t="shared" si="34"/>
        <v>3.9020899999999994</v>
      </c>
      <c r="I1128" s="64">
        <f>(Table8[[#This Row],[Adj Close]]-Table8[[#This Row],[Forecast 3 Period]])</f>
        <v>-0.13628999999999936</v>
      </c>
      <c r="J1128" s="64">
        <f>Table8[[#This Row],[Erorr ]]^2</f>
        <v>1.8574964099999824E-2</v>
      </c>
      <c r="K1128" s="64">
        <f>ABS(Table8[[#This Row],[Erorr ]])</f>
        <v>0.13628999999999936</v>
      </c>
      <c r="L1128" s="8">
        <f>Table8[[#This Row],[Abs Erorr ]]/Table8[[#This Row],[Adj Close]]</f>
        <v>3.6191513091507609E-2</v>
      </c>
      <c r="M1128" s="68">
        <f t="shared" si="35"/>
        <v>3.9484500000000002</v>
      </c>
      <c r="N1128" s="64">
        <f>(Table8[[#This Row],[Adj Close]]-Table8[[#This Row],[Forecast 6 Period ]])</f>
        <v>-0.1826500000000002</v>
      </c>
      <c r="O1128" s="64">
        <f>Table8[[#This Row],[Erorr 2]]^2</f>
        <v>3.3361022500000073E-2</v>
      </c>
      <c r="P1128" s="64">
        <f>ABS(Table8[[#This Row],[Erorr 2]])</f>
        <v>0.1826500000000002</v>
      </c>
      <c r="Q1128" s="8">
        <f>Table8[[#This Row],[Abs Erorr 4]]/Table8[[#This Row],[Adj Close]]</f>
        <v>4.8502310266078971E-2</v>
      </c>
    </row>
    <row r="1129" spans="6:17" x14ac:dyDescent="0.3">
      <c r="F1129" s="108">
        <v>45103</v>
      </c>
      <c r="G1129" s="109">
        <v>3.8037000000000001</v>
      </c>
      <c r="H1129" s="64">
        <f t="shared" si="34"/>
        <v>3.8311099999999998</v>
      </c>
      <c r="I1129" s="64">
        <f>(Table8[[#This Row],[Adj Close]]-Table8[[#This Row],[Forecast 3 Period]])</f>
        <v>-2.7409999999999712E-2</v>
      </c>
      <c r="J1129" s="64">
        <f>Table8[[#This Row],[Erorr ]]^2</f>
        <v>7.5130809999998422E-4</v>
      </c>
      <c r="K1129" s="64">
        <f>ABS(Table8[[#This Row],[Erorr ]])</f>
        <v>2.7409999999999712E-2</v>
      </c>
      <c r="L1129" s="8">
        <f>Table8[[#This Row],[Abs Erorr ]]/Table8[[#This Row],[Adj Close]]</f>
        <v>7.2061413886478198E-3</v>
      </c>
      <c r="M1129" s="68">
        <f t="shared" si="35"/>
        <v>3.9039700000000002</v>
      </c>
      <c r="N1129" s="64">
        <f>(Table8[[#This Row],[Adj Close]]-Table8[[#This Row],[Forecast 6 Period ]])</f>
        <v>-0.10027000000000008</v>
      </c>
      <c r="O1129" s="64">
        <f>Table8[[#This Row],[Erorr 2]]^2</f>
        <v>1.0054072900000016E-2</v>
      </c>
      <c r="P1129" s="64">
        <f>ABS(Table8[[#This Row],[Erorr 2]])</f>
        <v>0.10027000000000008</v>
      </c>
      <c r="Q1129" s="8">
        <f>Table8[[#This Row],[Abs Erorr 4]]/Table8[[#This Row],[Adj Close]]</f>
        <v>2.6361174645739695E-2</v>
      </c>
    </row>
    <row r="1130" spans="6:17" x14ac:dyDescent="0.3">
      <c r="F1130" s="108">
        <v>45104</v>
      </c>
      <c r="G1130" s="109">
        <v>3.8982999999999999</v>
      </c>
      <c r="H1130" s="64">
        <f t="shared" si="34"/>
        <v>3.8065200000000003</v>
      </c>
      <c r="I1130" s="64">
        <f>(Table8[[#This Row],[Adj Close]]-Table8[[#This Row],[Forecast 3 Period]])</f>
        <v>9.1779999999999529E-2</v>
      </c>
      <c r="J1130" s="64">
        <f>Table8[[#This Row],[Erorr ]]^2</f>
        <v>8.4235683999999127E-3</v>
      </c>
      <c r="K1130" s="64">
        <f>ABS(Table8[[#This Row],[Erorr ]])</f>
        <v>9.1779999999999529E-2</v>
      </c>
      <c r="L1130" s="8">
        <f>Table8[[#This Row],[Abs Erorr ]]/Table8[[#This Row],[Adj Close]]</f>
        <v>2.354359592642935E-2</v>
      </c>
      <c r="M1130" s="68">
        <f t="shared" si="35"/>
        <v>3.8661300000000005</v>
      </c>
      <c r="N1130" s="64">
        <f>(Table8[[#This Row],[Adj Close]]-Table8[[#This Row],[Forecast 6 Period ]])</f>
        <v>3.2169999999999366E-2</v>
      </c>
      <c r="O1130" s="64">
        <f>Table8[[#This Row],[Erorr 2]]^2</f>
        <v>1.0349088999999593E-3</v>
      </c>
      <c r="P1130" s="64">
        <f>ABS(Table8[[#This Row],[Erorr 2]])</f>
        <v>3.2169999999999366E-2</v>
      </c>
      <c r="Q1130" s="8">
        <f>Table8[[#This Row],[Abs Erorr 4]]/Table8[[#This Row],[Adj Close]]</f>
        <v>8.252315111715201E-3</v>
      </c>
    </row>
    <row r="1131" spans="6:17" x14ac:dyDescent="0.3">
      <c r="F1131" s="108">
        <v>45105</v>
      </c>
      <c r="G1131" s="109">
        <v>3.9171999999999998</v>
      </c>
      <c r="H1131" s="64">
        <f t="shared" si="34"/>
        <v>3.8301699999999999</v>
      </c>
      <c r="I1131" s="64">
        <f>(Table8[[#This Row],[Adj Close]]-Table8[[#This Row],[Forecast 3 Period]])</f>
        <v>8.7029999999999941E-2</v>
      </c>
      <c r="J1131" s="64">
        <f>Table8[[#This Row],[Erorr ]]^2</f>
        <v>7.5742208999999899E-3</v>
      </c>
      <c r="K1131" s="64">
        <f>ABS(Table8[[#This Row],[Erorr ]])</f>
        <v>8.7029999999999941E-2</v>
      </c>
      <c r="L1131" s="8">
        <f>Table8[[#This Row],[Abs Erorr ]]/Table8[[#This Row],[Adj Close]]</f>
        <v>2.2217400183804744E-2</v>
      </c>
      <c r="M1131" s="68">
        <f t="shared" si="35"/>
        <v>3.8509900000000004</v>
      </c>
      <c r="N1131" s="64">
        <f>(Table8[[#This Row],[Adj Close]]-Table8[[#This Row],[Forecast 6 Period ]])</f>
        <v>6.6209999999999436E-2</v>
      </c>
      <c r="O1131" s="64">
        <f>Table8[[#This Row],[Erorr 2]]^2</f>
        <v>4.3837640999999251E-3</v>
      </c>
      <c r="P1131" s="64">
        <f>ABS(Table8[[#This Row],[Erorr 2]])</f>
        <v>6.6209999999999436E-2</v>
      </c>
      <c r="Q1131" s="8">
        <f>Table8[[#This Row],[Abs Erorr 4]]/Table8[[#This Row],[Adj Close]]</f>
        <v>1.6902379250484899E-2</v>
      </c>
    </row>
    <row r="1132" spans="6:17" x14ac:dyDescent="0.3">
      <c r="F1132" s="108">
        <v>45106</v>
      </c>
      <c r="G1132" s="109">
        <v>3.9266999999999999</v>
      </c>
      <c r="H1132" s="64">
        <f t="shared" si="34"/>
        <v>3.8774800000000003</v>
      </c>
      <c r="I1132" s="64">
        <f>(Table8[[#This Row],[Adj Close]]-Table8[[#This Row],[Forecast 3 Period]])</f>
        <v>4.9219999999999597E-2</v>
      </c>
      <c r="J1132" s="64">
        <f>Table8[[#This Row],[Erorr ]]^2</f>
        <v>2.4226083999999604E-3</v>
      </c>
      <c r="K1132" s="64">
        <f>ABS(Table8[[#This Row],[Erorr ]])</f>
        <v>4.9219999999999597E-2</v>
      </c>
      <c r="L1132" s="8">
        <f>Table8[[#This Row],[Abs Erorr ]]/Table8[[#This Row],[Adj Close]]</f>
        <v>1.253469834721257E-2</v>
      </c>
      <c r="M1132" s="68">
        <f t="shared" si="35"/>
        <v>3.8519299999999999</v>
      </c>
      <c r="N1132" s="64">
        <f>(Table8[[#This Row],[Adj Close]]-Table8[[#This Row],[Forecast 6 Period ]])</f>
        <v>7.4770000000000003E-2</v>
      </c>
      <c r="O1132" s="64">
        <f>Table8[[#This Row],[Erorr 2]]^2</f>
        <v>5.5905529000000002E-3</v>
      </c>
      <c r="P1132" s="64">
        <f>ABS(Table8[[#This Row],[Erorr 2]])</f>
        <v>7.4770000000000003E-2</v>
      </c>
      <c r="Q1132" s="8">
        <f>Table8[[#This Row],[Abs Erorr 4]]/Table8[[#This Row],[Adj Close]]</f>
        <v>1.9041434283240382E-2</v>
      </c>
    </row>
    <row r="1133" spans="6:17" x14ac:dyDescent="0.3">
      <c r="F1133" s="108">
        <v>45107</v>
      </c>
      <c r="G1133" s="109">
        <v>3.9361000000000002</v>
      </c>
      <c r="H1133" s="64">
        <f t="shared" si="34"/>
        <v>3.91533</v>
      </c>
      <c r="I1133" s="64">
        <f>(Table8[[#This Row],[Adj Close]]-Table8[[#This Row],[Forecast 3 Period]])</f>
        <v>2.0770000000000177E-2</v>
      </c>
      <c r="J1133" s="64">
        <f>Table8[[#This Row],[Erorr ]]^2</f>
        <v>4.3139290000000736E-4</v>
      </c>
      <c r="K1133" s="64">
        <f>ABS(Table8[[#This Row],[Erorr ]])</f>
        <v>2.0770000000000177E-2</v>
      </c>
      <c r="L1133" s="8">
        <f>Table8[[#This Row],[Abs Erorr ]]/Table8[[#This Row],[Adj Close]]</f>
        <v>5.2767968293488928E-3</v>
      </c>
      <c r="M1133" s="68">
        <f t="shared" si="35"/>
        <v>3.8708600000000004</v>
      </c>
      <c r="N1133" s="64">
        <f>(Table8[[#This Row],[Adj Close]]-Table8[[#This Row],[Forecast 6 Period ]])</f>
        <v>6.5239999999999743E-2</v>
      </c>
      <c r="O1133" s="64">
        <f>Table8[[#This Row],[Erorr 2]]^2</f>
        <v>4.2562575999999666E-3</v>
      </c>
      <c r="P1133" s="64">
        <f>ABS(Table8[[#This Row],[Erorr 2]])</f>
        <v>6.5239999999999743E-2</v>
      </c>
      <c r="Q1133" s="8">
        <f>Table8[[#This Row],[Abs Erorr 4]]/Table8[[#This Row],[Adj Close]]</f>
        <v>1.6574782144762518E-2</v>
      </c>
    </row>
    <row r="1134" spans="6:17" x14ac:dyDescent="0.3">
      <c r="F1134" s="108">
        <v>45110</v>
      </c>
      <c r="G1134" s="109">
        <v>4.0118</v>
      </c>
      <c r="H1134" s="64">
        <f t="shared" si="34"/>
        <v>3.92761</v>
      </c>
      <c r="I1134" s="64">
        <f>(Table8[[#This Row],[Adj Close]]-Table8[[#This Row],[Forecast 3 Period]])</f>
        <v>8.4189999999999987E-2</v>
      </c>
      <c r="J1134" s="64">
        <f>Table8[[#This Row],[Erorr ]]^2</f>
        <v>7.0879560999999982E-3</v>
      </c>
      <c r="K1134" s="64">
        <f>ABS(Table8[[#This Row],[Erorr ]])</f>
        <v>8.4189999999999987E-2</v>
      </c>
      <c r="L1134" s="8">
        <f>Table8[[#This Row],[Abs Erorr ]]/Table8[[#This Row],[Adj Close]]</f>
        <v>2.0985592502118747E-2</v>
      </c>
      <c r="M1134" s="68">
        <f t="shared" si="35"/>
        <v>3.8926100000000008</v>
      </c>
      <c r="N1134" s="64">
        <f>(Table8[[#This Row],[Adj Close]]-Table8[[#This Row],[Forecast 6 Period ]])</f>
        <v>0.11918999999999924</v>
      </c>
      <c r="O1134" s="64">
        <f>Table8[[#This Row],[Erorr 2]]^2</f>
        <v>1.420625609999982E-2</v>
      </c>
      <c r="P1134" s="64">
        <f>ABS(Table8[[#This Row],[Erorr 2]])</f>
        <v>0.11918999999999924</v>
      </c>
      <c r="Q1134" s="8">
        <f>Table8[[#This Row],[Abs Erorr 4]]/Table8[[#This Row],[Adj Close]]</f>
        <v>2.9709855925020998E-2</v>
      </c>
    </row>
    <row r="1135" spans="6:17" x14ac:dyDescent="0.3">
      <c r="F1135" s="108">
        <v>45112</v>
      </c>
      <c r="G1135" s="109">
        <v>3.9550999999999998</v>
      </c>
      <c r="H1135" s="64">
        <f t="shared" si="34"/>
        <v>3.9635600000000002</v>
      </c>
      <c r="I1135" s="64">
        <f>(Table8[[#This Row],[Adj Close]]-Table8[[#This Row],[Forecast 3 Period]])</f>
        <v>-8.4600000000003561E-3</v>
      </c>
      <c r="J1135" s="64">
        <f>Table8[[#This Row],[Erorr ]]^2</f>
        <v>7.1571600000006028E-5</v>
      </c>
      <c r="K1135" s="64">
        <f>ABS(Table8[[#This Row],[Erorr ]])</f>
        <v>8.4600000000003561E-3</v>
      </c>
      <c r="L1135" s="8">
        <f>Table8[[#This Row],[Abs Erorr ]]/Table8[[#This Row],[Adj Close]]</f>
        <v>2.1390103916463189E-3</v>
      </c>
      <c r="M1135" s="68">
        <f t="shared" si="35"/>
        <v>3.9285600000000005</v>
      </c>
      <c r="N1135" s="64">
        <f>(Table8[[#This Row],[Adj Close]]-Table8[[#This Row],[Forecast 6 Period ]])</f>
        <v>2.6539999999999342E-2</v>
      </c>
      <c r="O1135" s="64">
        <f>Table8[[#This Row],[Erorr 2]]^2</f>
        <v>7.0437159999996504E-4</v>
      </c>
      <c r="P1135" s="64">
        <f>ABS(Table8[[#This Row],[Erorr 2]])</f>
        <v>2.6539999999999342E-2</v>
      </c>
      <c r="Q1135" s="8">
        <f>Table8[[#This Row],[Abs Erorr 4]]/Table8[[#This Row],[Adj Close]]</f>
        <v>6.7103233799396585E-3</v>
      </c>
    </row>
    <row r="1136" spans="6:17" x14ac:dyDescent="0.3">
      <c r="F1136" s="108">
        <v>45113</v>
      </c>
      <c r="G1136" s="109">
        <v>3.9171999999999998</v>
      </c>
      <c r="H1136" s="64">
        <f t="shared" si="34"/>
        <v>3.9664100000000007</v>
      </c>
      <c r="I1136" s="64">
        <f>(Table8[[#This Row],[Adj Close]]-Table8[[#This Row],[Forecast 3 Period]])</f>
        <v>-4.9210000000000864E-2</v>
      </c>
      <c r="J1136" s="64">
        <f>Table8[[#This Row],[Erorr ]]^2</f>
        <v>2.4216241000000849E-3</v>
      </c>
      <c r="K1136" s="64">
        <f>ABS(Table8[[#This Row],[Erorr ]])</f>
        <v>4.9210000000000864E-2</v>
      </c>
      <c r="L1136" s="8">
        <f>Table8[[#This Row],[Abs Erorr ]]/Table8[[#This Row],[Adj Close]]</f>
        <v>1.2562544674767912E-2</v>
      </c>
      <c r="M1136" s="68">
        <f t="shared" si="35"/>
        <v>3.9474900000000002</v>
      </c>
      <c r="N1136" s="64">
        <f>(Table8[[#This Row],[Adj Close]]-Table8[[#This Row],[Forecast 6 Period ]])</f>
        <v>-3.0290000000000372E-2</v>
      </c>
      <c r="O1136" s="64">
        <f>Table8[[#This Row],[Erorr 2]]^2</f>
        <v>9.1748410000002257E-4</v>
      </c>
      <c r="P1136" s="64">
        <f>ABS(Table8[[#This Row],[Erorr 2]])</f>
        <v>3.0290000000000372E-2</v>
      </c>
      <c r="Q1136" s="8">
        <f>Table8[[#This Row],[Abs Erorr 4]]/Table8[[#This Row],[Adj Close]]</f>
        <v>7.7325640763811843E-3</v>
      </c>
    </row>
    <row r="1137" spans="6:17" x14ac:dyDescent="0.3">
      <c r="F1137" s="108">
        <v>45114</v>
      </c>
      <c r="G1137" s="109">
        <v>3.9266999999999999</v>
      </c>
      <c r="H1137" s="64">
        <f t="shared" si="34"/>
        <v>3.95695</v>
      </c>
      <c r="I1137" s="64">
        <f>(Table8[[#This Row],[Adj Close]]-Table8[[#This Row],[Forecast 3 Period]])</f>
        <v>-3.025000000000011E-2</v>
      </c>
      <c r="J1137" s="64">
        <f>Table8[[#This Row],[Erorr ]]^2</f>
        <v>9.1506250000000669E-4</v>
      </c>
      <c r="K1137" s="64">
        <f>ABS(Table8[[#This Row],[Erorr ]])</f>
        <v>3.025000000000011E-2</v>
      </c>
      <c r="L1137" s="8">
        <f>Table8[[#This Row],[Abs Erorr ]]/Table8[[#This Row],[Adj Close]]</f>
        <v>7.703669748134594E-3</v>
      </c>
      <c r="M1137" s="68">
        <f t="shared" si="35"/>
        <v>3.9484300000000001</v>
      </c>
      <c r="N1137" s="64">
        <f>(Table8[[#This Row],[Adj Close]]-Table8[[#This Row],[Forecast 6 Period ]])</f>
        <v>-2.1730000000000249E-2</v>
      </c>
      <c r="O1137" s="64">
        <f>Table8[[#This Row],[Erorr 2]]^2</f>
        <v>4.7219290000001085E-4</v>
      </c>
      <c r="P1137" s="64">
        <f>ABS(Table8[[#This Row],[Erorr 2]])</f>
        <v>2.1730000000000249E-2</v>
      </c>
      <c r="Q1137" s="8">
        <f>Table8[[#This Row],[Abs Erorr 4]]/Table8[[#This Row],[Adj Close]]</f>
        <v>5.5339088802302825E-3</v>
      </c>
    </row>
    <row r="1138" spans="6:17" x14ac:dyDescent="0.3">
      <c r="F1138" s="108">
        <v>45117</v>
      </c>
      <c r="G1138" s="109">
        <v>3.9456000000000002</v>
      </c>
      <c r="H1138" s="64">
        <f t="shared" si="34"/>
        <v>3.9323700000000001</v>
      </c>
      <c r="I1138" s="64">
        <f>(Table8[[#This Row],[Adj Close]]-Table8[[#This Row],[Forecast 3 Period]])</f>
        <v>1.3230000000000075E-2</v>
      </c>
      <c r="J1138" s="64">
        <f>Table8[[#This Row],[Erorr ]]^2</f>
        <v>1.7503290000000197E-4</v>
      </c>
      <c r="K1138" s="64">
        <f>ABS(Table8[[#This Row],[Erorr ]])</f>
        <v>1.3230000000000075E-2</v>
      </c>
      <c r="L1138" s="8">
        <f>Table8[[#This Row],[Abs Erorr ]]/Table8[[#This Row],[Adj Close]]</f>
        <v>3.3531021897810409E-3</v>
      </c>
      <c r="M1138" s="68">
        <f t="shared" si="35"/>
        <v>3.9484399999999997</v>
      </c>
      <c r="N1138" s="64">
        <f>(Table8[[#This Row],[Adj Close]]-Table8[[#This Row],[Forecast 6 Period ]])</f>
        <v>-2.8399999999995096E-3</v>
      </c>
      <c r="O1138" s="64">
        <f>Table8[[#This Row],[Erorr 2]]^2</f>
        <v>8.0655999999972144E-6</v>
      </c>
      <c r="P1138" s="64">
        <f>ABS(Table8[[#This Row],[Erorr 2]])</f>
        <v>2.8399999999995096E-3</v>
      </c>
      <c r="Q1138" s="8">
        <f>Table8[[#This Row],[Abs Erorr 4]]/Table8[[#This Row],[Adj Close]]</f>
        <v>7.1978913219776703E-4</v>
      </c>
    </row>
    <row r="1139" spans="6:17" x14ac:dyDescent="0.3">
      <c r="F1139" s="108">
        <v>45118</v>
      </c>
      <c r="G1139" s="109">
        <v>3.9740000000000002</v>
      </c>
      <c r="H1139" s="64">
        <f t="shared" si="34"/>
        <v>3.9314100000000001</v>
      </c>
      <c r="I1139" s="64">
        <f>(Table8[[#This Row],[Adj Close]]-Table8[[#This Row],[Forecast 3 Period]])</f>
        <v>4.2590000000000128E-2</v>
      </c>
      <c r="J1139" s="64">
        <f>Table8[[#This Row],[Erorr ]]^2</f>
        <v>1.8139081000000108E-3</v>
      </c>
      <c r="K1139" s="64">
        <f>ABS(Table8[[#This Row],[Erorr ]])</f>
        <v>4.2590000000000128E-2</v>
      </c>
      <c r="L1139" s="8">
        <f>Table8[[#This Row],[Abs Erorr ]]/Table8[[#This Row],[Adj Close]]</f>
        <v>1.0717161550075523E-2</v>
      </c>
      <c r="M1139" s="68">
        <f t="shared" si="35"/>
        <v>3.9437100000000003</v>
      </c>
      <c r="N1139" s="64">
        <f>(Table8[[#This Row],[Adj Close]]-Table8[[#This Row],[Forecast 6 Period ]])</f>
        <v>3.0289999999999928E-2</v>
      </c>
      <c r="O1139" s="64">
        <f>Table8[[#This Row],[Erorr 2]]^2</f>
        <v>9.1748409999999568E-4</v>
      </c>
      <c r="P1139" s="64">
        <f>ABS(Table8[[#This Row],[Erorr 2]])</f>
        <v>3.0289999999999928E-2</v>
      </c>
      <c r="Q1139" s="8">
        <f>Table8[[#This Row],[Abs Erorr 4]]/Table8[[#This Row],[Adj Close]]</f>
        <v>7.6220432813286177E-3</v>
      </c>
    </row>
    <row r="1140" spans="6:17" x14ac:dyDescent="0.3">
      <c r="F1140" s="108">
        <v>45119</v>
      </c>
      <c r="G1140" s="109">
        <v>4.0496999999999996</v>
      </c>
      <c r="H1140" s="64">
        <f t="shared" si="34"/>
        <v>3.9512900000000002</v>
      </c>
      <c r="I1140" s="64">
        <f>(Table8[[#This Row],[Adj Close]]-Table8[[#This Row],[Forecast 3 Period]])</f>
        <v>9.8409999999999442E-2</v>
      </c>
      <c r="J1140" s="64">
        <f>Table8[[#This Row],[Erorr ]]^2</f>
        <v>9.6845280999998899E-3</v>
      </c>
      <c r="K1140" s="64">
        <f>ABS(Table8[[#This Row],[Erorr ]])</f>
        <v>9.8409999999999442E-2</v>
      </c>
      <c r="L1140" s="8">
        <f>Table8[[#This Row],[Abs Erorr ]]/Table8[[#This Row],[Adj Close]]</f>
        <v>2.4300565473985593E-2</v>
      </c>
      <c r="M1140" s="68">
        <f t="shared" si="35"/>
        <v>3.9493900000000002</v>
      </c>
      <c r="N1140" s="64">
        <f>(Table8[[#This Row],[Adj Close]]-Table8[[#This Row],[Forecast 6 Period ]])</f>
        <v>0.10030999999999946</v>
      </c>
      <c r="O1140" s="64">
        <f>Table8[[#This Row],[Erorr 2]]^2</f>
        <v>1.006209609999989E-2</v>
      </c>
      <c r="P1140" s="64">
        <f>ABS(Table8[[#This Row],[Erorr 2]])</f>
        <v>0.10030999999999946</v>
      </c>
      <c r="Q1140" s="8">
        <f>Table8[[#This Row],[Abs Erorr 4]]/Table8[[#This Row],[Adj Close]]</f>
        <v>2.4769736029829237E-2</v>
      </c>
    </row>
    <row r="1141" spans="6:17" x14ac:dyDescent="0.3">
      <c r="F1141" s="108">
        <v>45120</v>
      </c>
      <c r="G1141" s="109">
        <v>4.1158999999999999</v>
      </c>
      <c r="H1141" s="64">
        <f t="shared" si="34"/>
        <v>3.9957599999999998</v>
      </c>
      <c r="I1141" s="64">
        <f>(Table8[[#This Row],[Adj Close]]-Table8[[#This Row],[Forecast 3 Period]])</f>
        <v>0.12014000000000014</v>
      </c>
      <c r="J1141" s="64">
        <f>Table8[[#This Row],[Erorr ]]^2</f>
        <v>1.4433619600000032E-2</v>
      </c>
      <c r="K1141" s="64">
        <f>ABS(Table8[[#This Row],[Erorr ]])</f>
        <v>0.12014000000000014</v>
      </c>
      <c r="L1141" s="8">
        <f>Table8[[#This Row],[Abs Erorr ]]/Table8[[#This Row],[Adj Close]]</f>
        <v>2.9189241721130285E-2</v>
      </c>
      <c r="M1141" s="68">
        <f t="shared" si="35"/>
        <v>3.9664299999999999</v>
      </c>
      <c r="N1141" s="64">
        <f>(Table8[[#This Row],[Adj Close]]-Table8[[#This Row],[Forecast 6 Period ]])</f>
        <v>0.14946999999999999</v>
      </c>
      <c r="O1141" s="64">
        <f>Table8[[#This Row],[Erorr 2]]^2</f>
        <v>2.2341280899999996E-2</v>
      </c>
      <c r="P1141" s="64">
        <f>ABS(Table8[[#This Row],[Erorr 2]])</f>
        <v>0.14946999999999999</v>
      </c>
      <c r="Q1141" s="8">
        <f>Table8[[#This Row],[Abs Erorr 4]]/Table8[[#This Row],[Adj Close]]</f>
        <v>3.6315265191088221E-2</v>
      </c>
    </row>
    <row r="1142" spans="6:17" x14ac:dyDescent="0.3">
      <c r="F1142" s="108">
        <v>45121</v>
      </c>
      <c r="G1142" s="109">
        <v>3.7658</v>
      </c>
      <c r="H1142" s="64">
        <f t="shared" si="34"/>
        <v>4.0534699999999999</v>
      </c>
      <c r="I1142" s="64">
        <f>(Table8[[#This Row],[Adj Close]]-Table8[[#This Row],[Forecast 3 Period]])</f>
        <v>-0.28766999999999987</v>
      </c>
      <c r="J1142" s="64">
        <f>Table8[[#This Row],[Erorr ]]^2</f>
        <v>8.2754028899999929E-2</v>
      </c>
      <c r="K1142" s="64">
        <f>ABS(Table8[[#This Row],[Erorr ]])</f>
        <v>0.28766999999999987</v>
      </c>
      <c r="L1142" s="8">
        <f>Table8[[#This Row],[Abs Erorr ]]/Table8[[#This Row],[Adj Close]]</f>
        <v>7.6390142864729907E-2</v>
      </c>
      <c r="M1142" s="68">
        <f t="shared" si="35"/>
        <v>4.00143</v>
      </c>
      <c r="N1142" s="64">
        <f>(Table8[[#This Row],[Adj Close]]-Table8[[#This Row],[Forecast 6 Period ]])</f>
        <v>-0.23563000000000001</v>
      </c>
      <c r="O1142" s="64">
        <f>Table8[[#This Row],[Erorr 2]]^2</f>
        <v>5.5521496900000002E-2</v>
      </c>
      <c r="P1142" s="64">
        <f>ABS(Table8[[#This Row],[Erorr 2]])</f>
        <v>0.23563000000000001</v>
      </c>
      <c r="Q1142" s="8">
        <f>Table8[[#This Row],[Abs Erorr 4]]/Table8[[#This Row],[Adj Close]]</f>
        <v>6.257103404323118E-2</v>
      </c>
    </row>
    <row r="1143" spans="6:17" x14ac:dyDescent="0.3">
      <c r="F1143" s="108">
        <v>45124</v>
      </c>
      <c r="G1143" s="109">
        <v>3.6427999999999998</v>
      </c>
      <c r="H1143" s="64">
        <f t="shared" si="34"/>
        <v>3.9559999999999995</v>
      </c>
      <c r="I1143" s="64">
        <f>(Table8[[#This Row],[Adj Close]]-Table8[[#This Row],[Forecast 3 Period]])</f>
        <v>-0.3131999999999997</v>
      </c>
      <c r="J1143" s="64">
        <f>Table8[[#This Row],[Erorr ]]^2</f>
        <v>9.8094239999999819E-2</v>
      </c>
      <c r="K1143" s="64">
        <f>ABS(Table8[[#This Row],[Erorr ]])</f>
        <v>0.3131999999999997</v>
      </c>
      <c r="L1143" s="8">
        <f>Table8[[#This Row],[Abs Erorr ]]/Table8[[#This Row],[Adj Close]]</f>
        <v>8.5977819259909882E-2</v>
      </c>
      <c r="M1143" s="68">
        <f t="shared" si="35"/>
        <v>3.9683099999999998</v>
      </c>
      <c r="N1143" s="64">
        <f>(Table8[[#This Row],[Adj Close]]-Table8[[#This Row],[Forecast 6 Period ]])</f>
        <v>-0.32550999999999997</v>
      </c>
      <c r="O1143" s="64">
        <f>Table8[[#This Row],[Erorr 2]]^2</f>
        <v>0.10595676009999998</v>
      </c>
      <c r="P1143" s="64">
        <f>ABS(Table8[[#This Row],[Erorr 2]])</f>
        <v>0.32550999999999997</v>
      </c>
      <c r="Q1143" s="8">
        <f>Table8[[#This Row],[Abs Erorr 4]]/Table8[[#This Row],[Adj Close]]</f>
        <v>8.9357087954320846E-2</v>
      </c>
    </row>
    <row r="1144" spans="6:17" x14ac:dyDescent="0.3">
      <c r="F1144" s="108">
        <v>45125</v>
      </c>
      <c r="G1144" s="109">
        <v>3.6711999999999998</v>
      </c>
      <c r="H1144" s="64">
        <f t="shared" si="34"/>
        <v>3.8216299999999999</v>
      </c>
      <c r="I1144" s="64">
        <f>(Table8[[#This Row],[Adj Close]]-Table8[[#This Row],[Forecast 3 Period]])</f>
        <v>-0.15043000000000006</v>
      </c>
      <c r="J1144" s="64">
        <f>Table8[[#This Row],[Erorr ]]^2</f>
        <v>2.2629184900000019E-2</v>
      </c>
      <c r="K1144" s="64">
        <f>ABS(Table8[[#This Row],[Erorr ]])</f>
        <v>0.15043000000000006</v>
      </c>
      <c r="L1144" s="8">
        <f>Table8[[#This Row],[Abs Erorr ]]/Table8[[#This Row],[Adj Close]]</f>
        <v>4.0975702767487493E-2</v>
      </c>
      <c r="M1144" s="68">
        <f t="shared" si="35"/>
        <v>3.9068000000000005</v>
      </c>
      <c r="N1144" s="64">
        <f>(Table8[[#This Row],[Adj Close]]-Table8[[#This Row],[Forecast 6 Period ]])</f>
        <v>-0.2356000000000007</v>
      </c>
      <c r="O1144" s="64">
        <f>Table8[[#This Row],[Erorr 2]]^2</f>
        <v>5.5507360000000332E-2</v>
      </c>
      <c r="P1144" s="64">
        <f>ABS(Table8[[#This Row],[Erorr 2]])</f>
        <v>0.2356000000000007</v>
      </c>
      <c r="Q1144" s="8">
        <f>Table8[[#This Row],[Abs Erorr 4]]/Table8[[#This Row],[Adj Close]]</f>
        <v>6.417520156896947E-2</v>
      </c>
    </row>
    <row r="1145" spans="6:17" x14ac:dyDescent="0.3">
      <c r="F1145" s="108">
        <v>45126</v>
      </c>
      <c r="G1145" s="109">
        <v>3.7280000000000002</v>
      </c>
      <c r="H1145" s="64">
        <f t="shared" si="34"/>
        <v>3.6910599999999998</v>
      </c>
      <c r="I1145" s="64">
        <f>(Table8[[#This Row],[Adj Close]]-Table8[[#This Row],[Forecast 3 Period]])</f>
        <v>3.6940000000000417E-2</v>
      </c>
      <c r="J1145" s="64">
        <f>Table8[[#This Row],[Erorr ]]^2</f>
        <v>1.3645636000000308E-3</v>
      </c>
      <c r="K1145" s="64">
        <f>ABS(Table8[[#This Row],[Erorr ]])</f>
        <v>3.6940000000000417E-2</v>
      </c>
      <c r="L1145" s="8">
        <f>Table8[[#This Row],[Abs Erorr ]]/Table8[[#This Row],[Adj Close]]</f>
        <v>9.9087982832619138E-3</v>
      </c>
      <c r="M1145" s="68">
        <f t="shared" si="35"/>
        <v>3.84151</v>
      </c>
      <c r="N1145" s="64">
        <f>(Table8[[#This Row],[Adj Close]]-Table8[[#This Row],[Forecast 6 Period ]])</f>
        <v>-0.11350999999999978</v>
      </c>
      <c r="O1145" s="64">
        <f>Table8[[#This Row],[Erorr 2]]^2</f>
        <v>1.2884520099999949E-2</v>
      </c>
      <c r="P1145" s="64">
        <f>ABS(Table8[[#This Row],[Erorr 2]])</f>
        <v>0.11350999999999978</v>
      </c>
      <c r="Q1145" s="8">
        <f>Table8[[#This Row],[Abs Erorr 4]]/Table8[[#This Row],[Adj Close]]</f>
        <v>3.0447961373390498E-2</v>
      </c>
    </row>
    <row r="1146" spans="6:17" x14ac:dyDescent="0.3">
      <c r="F1146" s="108">
        <v>45127</v>
      </c>
      <c r="G1146" s="109">
        <v>3.7185000000000001</v>
      </c>
      <c r="H1146" s="64">
        <f t="shared" si="34"/>
        <v>3.6853999999999996</v>
      </c>
      <c r="I1146" s="64">
        <f>(Table8[[#This Row],[Adj Close]]-Table8[[#This Row],[Forecast 3 Period]])</f>
        <v>3.3100000000000573E-2</v>
      </c>
      <c r="J1146" s="64">
        <f>Table8[[#This Row],[Erorr ]]^2</f>
        <v>1.0956100000000381E-3</v>
      </c>
      <c r="K1146" s="64">
        <f>ABS(Table8[[#This Row],[Erorr ]])</f>
        <v>3.3100000000000573E-2</v>
      </c>
      <c r="L1146" s="8">
        <f>Table8[[#This Row],[Abs Erorr ]]/Table8[[#This Row],[Adj Close]]</f>
        <v>8.9014387521851746E-3</v>
      </c>
      <c r="M1146" s="68">
        <f t="shared" si="35"/>
        <v>3.7781200000000004</v>
      </c>
      <c r="N1146" s="64">
        <f>(Table8[[#This Row],[Adj Close]]-Table8[[#This Row],[Forecast 6 Period ]])</f>
        <v>-5.9620000000000228E-2</v>
      </c>
      <c r="O1146" s="64">
        <f>Table8[[#This Row],[Erorr 2]]^2</f>
        <v>3.5545444000000272E-3</v>
      </c>
      <c r="P1146" s="64">
        <f>ABS(Table8[[#This Row],[Erorr 2]])</f>
        <v>5.9620000000000228E-2</v>
      </c>
      <c r="Q1146" s="8">
        <f>Table8[[#This Row],[Abs Erorr 4]]/Table8[[#This Row],[Adj Close]]</f>
        <v>1.6033346779615498E-2</v>
      </c>
    </row>
    <row r="1147" spans="6:17" x14ac:dyDescent="0.3">
      <c r="F1147" s="108">
        <v>45128</v>
      </c>
      <c r="G1147" s="109">
        <v>3.7280000000000002</v>
      </c>
      <c r="H1147" s="64">
        <f t="shared" si="34"/>
        <v>3.70716</v>
      </c>
      <c r="I1147" s="64">
        <f>(Table8[[#This Row],[Adj Close]]-Table8[[#This Row],[Forecast 3 Period]])</f>
        <v>2.0840000000000192E-2</v>
      </c>
      <c r="J1147" s="64">
        <f>Table8[[#This Row],[Erorr ]]^2</f>
        <v>4.3430560000000797E-4</v>
      </c>
      <c r="K1147" s="64">
        <f>ABS(Table8[[#This Row],[Erorr ]])</f>
        <v>2.0840000000000192E-2</v>
      </c>
      <c r="L1147" s="8">
        <f>Table8[[#This Row],[Abs Erorr ]]/Table8[[#This Row],[Adj Close]]</f>
        <v>5.5901287553648581E-3</v>
      </c>
      <c r="M1147" s="68">
        <f t="shared" si="35"/>
        <v>3.7402699999999998</v>
      </c>
      <c r="N1147" s="64">
        <f>(Table8[[#This Row],[Adj Close]]-Table8[[#This Row],[Forecast 6 Period ]])</f>
        <v>-1.2269999999999559E-2</v>
      </c>
      <c r="O1147" s="64">
        <f>Table8[[#This Row],[Erorr 2]]^2</f>
        <v>1.5055289999998917E-4</v>
      </c>
      <c r="P1147" s="64">
        <f>ABS(Table8[[#This Row],[Erorr 2]])</f>
        <v>1.2269999999999559E-2</v>
      </c>
      <c r="Q1147" s="8">
        <f>Table8[[#This Row],[Abs Erorr 4]]/Table8[[#This Row],[Adj Close]]</f>
        <v>3.2913090128754178E-3</v>
      </c>
    </row>
    <row r="1148" spans="6:17" x14ac:dyDescent="0.3">
      <c r="F1148" s="108">
        <v>45131</v>
      </c>
      <c r="G1148" s="109">
        <v>3.7795000000000001</v>
      </c>
      <c r="H1148" s="64">
        <f t="shared" si="34"/>
        <v>3.7251500000000002</v>
      </c>
      <c r="I1148" s="64">
        <f>(Table8[[#This Row],[Adj Close]]-Table8[[#This Row],[Forecast 3 Period]])</f>
        <v>5.4349999999999898E-2</v>
      </c>
      <c r="J1148" s="64">
        <f>Table8[[#This Row],[Erorr ]]^2</f>
        <v>2.9539224999999888E-3</v>
      </c>
      <c r="K1148" s="64">
        <f>ABS(Table8[[#This Row],[Erorr ]])</f>
        <v>5.4349999999999898E-2</v>
      </c>
      <c r="L1148" s="8">
        <f>Table8[[#This Row],[Abs Erorr ]]/Table8[[#This Row],[Adj Close]]</f>
        <v>1.4380209022357428E-2</v>
      </c>
      <c r="M1148" s="68">
        <f t="shared" si="35"/>
        <v>3.7100000000000004</v>
      </c>
      <c r="N1148" s="64">
        <f>(Table8[[#This Row],[Adj Close]]-Table8[[#This Row],[Forecast 6 Period ]])</f>
        <v>6.9499999999999673E-2</v>
      </c>
      <c r="O1148" s="64">
        <f>Table8[[#This Row],[Erorr 2]]^2</f>
        <v>4.8302499999999544E-3</v>
      </c>
      <c r="P1148" s="64">
        <f>ABS(Table8[[#This Row],[Erorr 2]])</f>
        <v>6.9499999999999673E-2</v>
      </c>
      <c r="Q1148" s="8">
        <f>Table8[[#This Row],[Abs Erorr 4]]/Table8[[#This Row],[Adj Close]]</f>
        <v>1.8388675750760596E-2</v>
      </c>
    </row>
    <row r="1149" spans="6:17" x14ac:dyDescent="0.3">
      <c r="F1149" s="108">
        <v>45132</v>
      </c>
      <c r="G1149" s="109">
        <v>3.7890999999999999</v>
      </c>
      <c r="H1149" s="64">
        <f t="shared" si="34"/>
        <v>3.7457500000000001</v>
      </c>
      <c r="I1149" s="64">
        <f>(Table8[[#This Row],[Adj Close]]-Table8[[#This Row],[Forecast 3 Period]])</f>
        <v>4.3349999999999778E-2</v>
      </c>
      <c r="J1149" s="64">
        <f>Table8[[#This Row],[Erorr ]]^2</f>
        <v>1.8792224999999807E-3</v>
      </c>
      <c r="K1149" s="64">
        <f>ABS(Table8[[#This Row],[Erorr ]])</f>
        <v>4.3349999999999778E-2</v>
      </c>
      <c r="L1149" s="8">
        <f>Table8[[#This Row],[Abs Erorr ]]/Table8[[#This Row],[Adj Close]]</f>
        <v>1.1440711514607632E-2</v>
      </c>
      <c r="M1149" s="68">
        <f t="shared" si="35"/>
        <v>3.7222</v>
      </c>
      <c r="N1149" s="64">
        <f>(Table8[[#This Row],[Adj Close]]-Table8[[#This Row],[Forecast 6 Period ]])</f>
        <v>6.6899999999999959E-2</v>
      </c>
      <c r="O1149" s="64">
        <f>Table8[[#This Row],[Erorr 2]]^2</f>
        <v>4.4756099999999945E-3</v>
      </c>
      <c r="P1149" s="64">
        <f>ABS(Table8[[#This Row],[Erorr 2]])</f>
        <v>6.6899999999999959E-2</v>
      </c>
      <c r="Q1149" s="8">
        <f>Table8[[#This Row],[Abs Erorr 4]]/Table8[[#This Row],[Adj Close]]</f>
        <v>1.7655907735346116E-2</v>
      </c>
    </row>
    <row r="1150" spans="6:17" x14ac:dyDescent="0.3">
      <c r="F1150" s="108">
        <v>45133</v>
      </c>
      <c r="G1150" s="109">
        <v>3.7795000000000001</v>
      </c>
      <c r="H1150" s="64">
        <f t="shared" si="34"/>
        <v>3.7678900000000004</v>
      </c>
      <c r="I1150" s="64">
        <f>(Table8[[#This Row],[Adj Close]]-Table8[[#This Row],[Forecast 3 Period]])</f>
        <v>1.1609999999999676E-2</v>
      </c>
      <c r="J1150" s="64">
        <f>Table8[[#This Row],[Erorr ]]^2</f>
        <v>1.3479209999999248E-4</v>
      </c>
      <c r="K1150" s="64">
        <f>ABS(Table8[[#This Row],[Erorr ]])</f>
        <v>1.1609999999999676E-2</v>
      </c>
      <c r="L1150" s="8">
        <f>Table8[[#This Row],[Abs Erorr ]]/Table8[[#This Row],[Adj Close]]</f>
        <v>3.0718348987960513E-3</v>
      </c>
      <c r="M1150" s="68">
        <f t="shared" si="35"/>
        <v>3.7429399999999999</v>
      </c>
      <c r="N1150" s="64">
        <f>(Table8[[#This Row],[Adj Close]]-Table8[[#This Row],[Forecast 6 Period ]])</f>
        <v>3.6560000000000148E-2</v>
      </c>
      <c r="O1150" s="64">
        <f>Table8[[#This Row],[Erorr 2]]^2</f>
        <v>1.3366336000000109E-3</v>
      </c>
      <c r="P1150" s="64">
        <f>ABS(Table8[[#This Row],[Erorr 2]])</f>
        <v>3.6560000000000148E-2</v>
      </c>
      <c r="Q1150" s="8">
        <f>Table8[[#This Row],[Abs Erorr 4]]/Table8[[#This Row],[Adj Close]]</f>
        <v>9.6732372006879605E-3</v>
      </c>
    </row>
    <row r="1151" spans="6:17" x14ac:dyDescent="0.3">
      <c r="F1151" s="108">
        <v>45134</v>
      </c>
      <c r="G1151" s="109">
        <v>3.7223000000000002</v>
      </c>
      <c r="H1151" s="64">
        <f t="shared" si="34"/>
        <v>3.7823799999999999</v>
      </c>
      <c r="I1151" s="64">
        <f>(Table8[[#This Row],[Adj Close]]-Table8[[#This Row],[Forecast 3 Period]])</f>
        <v>-6.0079999999999689E-2</v>
      </c>
      <c r="J1151" s="64">
        <f>Table8[[#This Row],[Erorr ]]^2</f>
        <v>3.6096063999999629E-3</v>
      </c>
      <c r="K1151" s="64">
        <f>ABS(Table8[[#This Row],[Erorr ]])</f>
        <v>6.0079999999999689E-2</v>
      </c>
      <c r="L1151" s="8">
        <f>Table8[[#This Row],[Abs Erorr ]]/Table8[[#This Row],[Adj Close]]</f>
        <v>1.6140558256991559E-2</v>
      </c>
      <c r="M1151" s="68">
        <f t="shared" si="35"/>
        <v>3.7598700000000003</v>
      </c>
      <c r="N1151" s="64">
        <f>(Table8[[#This Row],[Adj Close]]-Table8[[#This Row],[Forecast 6 Period ]])</f>
        <v>-3.7570000000000103E-2</v>
      </c>
      <c r="O1151" s="64">
        <f>Table8[[#This Row],[Erorr 2]]^2</f>
        <v>1.4115049000000077E-3</v>
      </c>
      <c r="P1151" s="64">
        <f>ABS(Table8[[#This Row],[Erorr 2]])</f>
        <v>3.7570000000000103E-2</v>
      </c>
      <c r="Q1151" s="8">
        <f>Table8[[#This Row],[Abs Erorr 4]]/Table8[[#This Row],[Adj Close]]</f>
        <v>1.0093221932676061E-2</v>
      </c>
    </row>
    <row r="1152" spans="6:17" x14ac:dyDescent="0.3">
      <c r="F1152" s="108">
        <v>45135</v>
      </c>
      <c r="G1152" s="109">
        <v>3.7509000000000001</v>
      </c>
      <c r="H1152" s="64">
        <f t="shared" si="34"/>
        <v>3.7595000000000001</v>
      </c>
      <c r="I1152" s="64">
        <f>(Table8[[#This Row],[Adj Close]]-Table8[[#This Row],[Forecast 3 Period]])</f>
        <v>-8.599999999999941E-3</v>
      </c>
      <c r="J1152" s="64">
        <f>Table8[[#This Row],[Erorr ]]^2</f>
        <v>7.3959999999998987E-5</v>
      </c>
      <c r="K1152" s="64">
        <f>ABS(Table8[[#This Row],[Erorr ]])</f>
        <v>8.599999999999941E-3</v>
      </c>
      <c r="L1152" s="8">
        <f>Table8[[#This Row],[Abs Erorr ]]/Table8[[#This Row],[Adj Close]]</f>
        <v>2.2927830653976223E-3</v>
      </c>
      <c r="M1152" s="68">
        <f t="shared" si="35"/>
        <v>3.7587300000000008</v>
      </c>
      <c r="N1152" s="64">
        <f>(Table8[[#This Row],[Adj Close]]-Table8[[#This Row],[Forecast 6 Period ]])</f>
        <v>-7.8300000000006698E-3</v>
      </c>
      <c r="O1152" s="64">
        <f>Table8[[#This Row],[Erorr 2]]^2</f>
        <v>6.1308900000010488E-5</v>
      </c>
      <c r="P1152" s="64">
        <f>ABS(Table8[[#This Row],[Erorr 2]])</f>
        <v>7.8300000000006698E-3</v>
      </c>
      <c r="Q1152" s="8">
        <f>Table8[[#This Row],[Abs Erorr 4]]/Table8[[#This Row],[Adj Close]]</f>
        <v>2.0874990002401209E-3</v>
      </c>
    </row>
    <row r="1153" spans="6:17" x14ac:dyDescent="0.3">
      <c r="F1153" s="108">
        <v>45138</v>
      </c>
      <c r="G1153" s="109">
        <v>3.7604000000000002</v>
      </c>
      <c r="H1153" s="64">
        <f t="shared" si="34"/>
        <v>3.7508999999999997</v>
      </c>
      <c r="I1153" s="64">
        <f>(Table8[[#This Row],[Adj Close]]-Table8[[#This Row],[Forecast 3 Period]])</f>
        <v>9.500000000000508E-3</v>
      </c>
      <c r="J1153" s="64">
        <f>Table8[[#This Row],[Erorr ]]^2</f>
        <v>9.0250000000009648E-5</v>
      </c>
      <c r="K1153" s="64">
        <f>ABS(Table8[[#This Row],[Erorr ]])</f>
        <v>9.500000000000508E-3</v>
      </c>
      <c r="L1153" s="8">
        <f>Table8[[#This Row],[Abs Erorr ]]/Table8[[#This Row],[Adj Close]]</f>
        <v>2.5263269864909338E-3</v>
      </c>
      <c r="M1153" s="68">
        <f t="shared" si="35"/>
        <v>3.7591099999999997</v>
      </c>
      <c r="N1153" s="64">
        <f>(Table8[[#This Row],[Adj Close]]-Table8[[#This Row],[Forecast 6 Period ]])</f>
        <v>1.2900000000004574E-3</v>
      </c>
      <c r="O1153" s="64">
        <f>Table8[[#This Row],[Erorr 2]]^2</f>
        <v>1.6641000000011802E-6</v>
      </c>
      <c r="P1153" s="64">
        <f>ABS(Table8[[#This Row],[Erorr 2]])</f>
        <v>1.2900000000004574E-3</v>
      </c>
      <c r="Q1153" s="8">
        <f>Table8[[#This Row],[Abs Erorr 4]]/Table8[[#This Row],[Adj Close]]</f>
        <v>3.4304861184992482E-4</v>
      </c>
    </row>
    <row r="1154" spans="6:17" x14ac:dyDescent="0.3">
      <c r="F1154" s="108">
        <v>45139</v>
      </c>
      <c r="G1154" s="109">
        <v>3.77</v>
      </c>
      <c r="H1154" s="64">
        <f t="shared" si="34"/>
        <v>3.7461200000000003</v>
      </c>
      <c r="I1154" s="64">
        <f>(Table8[[#This Row],[Adj Close]]-Table8[[#This Row],[Forecast 3 Period]])</f>
        <v>2.3879999999999679E-2</v>
      </c>
      <c r="J1154" s="64">
        <f>Table8[[#This Row],[Erorr ]]^2</f>
        <v>5.7025439999998471E-4</v>
      </c>
      <c r="K1154" s="64">
        <f>ABS(Table8[[#This Row],[Erorr ]])</f>
        <v>2.3879999999999679E-2</v>
      </c>
      <c r="L1154" s="8">
        <f>Table8[[#This Row],[Abs Erorr ]]/Table8[[#This Row],[Adj Close]]</f>
        <v>6.3342175066312149E-3</v>
      </c>
      <c r="M1154" s="68">
        <f t="shared" si="35"/>
        <v>3.7594799999999999</v>
      </c>
      <c r="N1154" s="64">
        <f>(Table8[[#This Row],[Adj Close]]-Table8[[#This Row],[Forecast 6 Period ]])</f>
        <v>1.0520000000000085E-2</v>
      </c>
      <c r="O1154" s="64">
        <f>Table8[[#This Row],[Erorr 2]]^2</f>
        <v>1.1067040000000179E-4</v>
      </c>
      <c r="P1154" s="64">
        <f>ABS(Table8[[#This Row],[Erorr 2]])</f>
        <v>1.0520000000000085E-2</v>
      </c>
      <c r="Q1154" s="8">
        <f>Table8[[#This Row],[Abs Erorr 4]]/Table8[[#This Row],[Adj Close]]</f>
        <v>2.7904509283819853E-3</v>
      </c>
    </row>
    <row r="1155" spans="6:17" x14ac:dyDescent="0.3">
      <c r="F1155" s="108">
        <v>45140</v>
      </c>
      <c r="G1155" s="109">
        <v>3.7604000000000002</v>
      </c>
      <c r="H1155" s="64">
        <f t="shared" si="34"/>
        <v>3.76139</v>
      </c>
      <c r="I1155" s="64">
        <f>(Table8[[#This Row],[Adj Close]]-Table8[[#This Row],[Forecast 3 Period]])</f>
        <v>-9.8999999999982435E-4</v>
      </c>
      <c r="J1155" s="64">
        <f>Table8[[#This Row],[Erorr ]]^2</f>
        <v>9.8009999999965223E-7</v>
      </c>
      <c r="K1155" s="64">
        <f>ABS(Table8[[#This Row],[Erorr ]])</f>
        <v>9.8999999999982435E-4</v>
      </c>
      <c r="L1155" s="8">
        <f>Table8[[#This Row],[Abs Erorr ]]/Table8[[#This Row],[Adj Close]]</f>
        <v>2.6326986490794176E-4</v>
      </c>
      <c r="M1155" s="68">
        <f t="shared" si="35"/>
        <v>3.7575800000000004</v>
      </c>
      <c r="N1155" s="64">
        <f>(Table8[[#This Row],[Adj Close]]-Table8[[#This Row],[Forecast 6 Period ]])</f>
        <v>2.8199999999998226E-3</v>
      </c>
      <c r="O1155" s="64">
        <f>Table8[[#This Row],[Erorr 2]]^2</f>
        <v>7.9523999999989991E-6</v>
      </c>
      <c r="P1155" s="64">
        <f>ABS(Table8[[#This Row],[Erorr 2]])</f>
        <v>2.8199999999998226E-3</v>
      </c>
      <c r="Q1155" s="8">
        <f>Table8[[#This Row],[Abs Erorr 4]]/Table8[[#This Row],[Adj Close]]</f>
        <v>7.4992022125301098E-4</v>
      </c>
    </row>
    <row r="1156" spans="6:17" x14ac:dyDescent="0.3">
      <c r="F1156" s="108">
        <v>45141</v>
      </c>
      <c r="G1156" s="109">
        <v>3.7126999999999999</v>
      </c>
      <c r="H1156" s="64">
        <f t="shared" si="34"/>
        <v>3.76328</v>
      </c>
      <c r="I1156" s="64">
        <f>(Table8[[#This Row],[Adj Close]]-Table8[[#This Row],[Forecast 3 Period]])</f>
        <v>-5.0580000000000069E-2</v>
      </c>
      <c r="J1156" s="64">
        <f>Table8[[#This Row],[Erorr ]]^2</f>
        <v>2.5583364000000071E-3</v>
      </c>
      <c r="K1156" s="64">
        <f>ABS(Table8[[#This Row],[Erorr ]])</f>
        <v>5.0580000000000069E-2</v>
      </c>
      <c r="L1156" s="8">
        <f>Table8[[#This Row],[Abs Erorr ]]/Table8[[#This Row],[Adj Close]]</f>
        <v>1.3623508497858721E-2</v>
      </c>
      <c r="M1156" s="68">
        <f t="shared" si="35"/>
        <v>3.7585200000000007</v>
      </c>
      <c r="N1156" s="64">
        <f>(Table8[[#This Row],[Adj Close]]-Table8[[#This Row],[Forecast 6 Period ]])</f>
        <v>-4.582000000000086E-2</v>
      </c>
      <c r="O1156" s="64">
        <f>Table8[[#This Row],[Erorr 2]]^2</f>
        <v>2.0994724000000789E-3</v>
      </c>
      <c r="P1156" s="64">
        <f>ABS(Table8[[#This Row],[Erorr 2]])</f>
        <v>4.582000000000086E-2</v>
      </c>
      <c r="Q1156" s="8">
        <f>Table8[[#This Row],[Abs Erorr 4]]/Table8[[#This Row],[Adj Close]]</f>
        <v>1.2341422684300067E-2</v>
      </c>
    </row>
    <row r="1157" spans="6:17" x14ac:dyDescent="0.3">
      <c r="F1157" s="108">
        <v>45142</v>
      </c>
      <c r="G1157" s="109">
        <v>3.7317999999999998</v>
      </c>
      <c r="H1157" s="64">
        <f t="shared" si="34"/>
        <v>3.7442000000000002</v>
      </c>
      <c r="I1157" s="64">
        <f>(Table8[[#This Row],[Adj Close]]-Table8[[#This Row],[Forecast 3 Period]])</f>
        <v>-1.2400000000000411E-2</v>
      </c>
      <c r="J1157" s="64">
        <f>Table8[[#This Row],[Erorr ]]^2</f>
        <v>1.5376000000001018E-4</v>
      </c>
      <c r="K1157" s="64">
        <f>ABS(Table8[[#This Row],[Erorr ]])</f>
        <v>1.2400000000000411E-2</v>
      </c>
      <c r="L1157" s="8">
        <f>Table8[[#This Row],[Abs Erorr ]]/Table8[[#This Row],[Adj Close]]</f>
        <v>3.3227932901014018E-3</v>
      </c>
      <c r="M1157" s="68">
        <f t="shared" si="35"/>
        <v>3.7480200000000004</v>
      </c>
      <c r="N1157" s="64">
        <f>(Table8[[#This Row],[Adj Close]]-Table8[[#This Row],[Forecast 6 Period ]])</f>
        <v>-1.6220000000000567E-2</v>
      </c>
      <c r="O1157" s="64">
        <f>Table8[[#This Row],[Erorr 2]]^2</f>
        <v>2.6308840000001838E-4</v>
      </c>
      <c r="P1157" s="64">
        <f>ABS(Table8[[#This Row],[Erorr 2]])</f>
        <v>1.6220000000000567E-2</v>
      </c>
      <c r="Q1157" s="8">
        <f>Table8[[#This Row],[Abs Erorr 4]]/Table8[[#This Row],[Adj Close]]</f>
        <v>4.3464279972132936E-3</v>
      </c>
    </row>
    <row r="1158" spans="6:17" x14ac:dyDescent="0.3">
      <c r="F1158" s="108">
        <v>45145</v>
      </c>
      <c r="G1158" s="109">
        <v>3.7223000000000002</v>
      </c>
      <c r="H1158" s="64">
        <f t="shared" ref="H1158:H1221" si="36">$A$10*G1157+$A$11*G1156+$A$12*G1155</f>
        <v>3.7346500000000002</v>
      </c>
      <c r="I1158" s="64">
        <f>(Table8[[#This Row],[Adj Close]]-Table8[[#This Row],[Forecast 3 Period]])</f>
        <v>-1.2350000000000083E-2</v>
      </c>
      <c r="J1158" s="64">
        <f>Table8[[#This Row],[Erorr ]]^2</f>
        <v>1.5252250000000206E-4</v>
      </c>
      <c r="K1158" s="64">
        <f>ABS(Table8[[#This Row],[Erorr ]])</f>
        <v>1.2350000000000083E-2</v>
      </c>
      <c r="L1158" s="8">
        <f>Table8[[#This Row],[Abs Erorr ]]/Table8[[#This Row],[Adj Close]]</f>
        <v>3.3178411197378188E-3</v>
      </c>
      <c r="M1158" s="68">
        <f t="shared" si="35"/>
        <v>3.7461100000000007</v>
      </c>
      <c r="N1158" s="64">
        <f>(Table8[[#This Row],[Adj Close]]-Table8[[#This Row],[Forecast 6 Period ]])</f>
        <v>-2.3810000000000553E-2</v>
      </c>
      <c r="O1158" s="64">
        <f>Table8[[#This Row],[Erorr 2]]^2</f>
        <v>5.6691610000002637E-4</v>
      </c>
      <c r="P1158" s="64">
        <f>ABS(Table8[[#This Row],[Erorr 2]])</f>
        <v>2.3810000000000553E-2</v>
      </c>
      <c r="Q1158" s="8">
        <f>Table8[[#This Row],[Abs Erorr 4]]/Table8[[#This Row],[Adj Close]]</f>
        <v>6.3965827579723694E-3</v>
      </c>
    </row>
    <row r="1159" spans="6:17" x14ac:dyDescent="0.3">
      <c r="F1159" s="108">
        <v>45146</v>
      </c>
      <c r="G1159" s="109">
        <v>3.7223000000000002</v>
      </c>
      <c r="H1159" s="64">
        <f t="shared" si="36"/>
        <v>3.72227</v>
      </c>
      <c r="I1159" s="64">
        <f>(Table8[[#This Row],[Adj Close]]-Table8[[#This Row],[Forecast 3 Period]])</f>
        <v>3.0000000000196536E-5</v>
      </c>
      <c r="J1159" s="64">
        <f>Table8[[#This Row],[Erorr ]]^2</f>
        <v>9.0000000001179218E-10</v>
      </c>
      <c r="K1159" s="64">
        <f>ABS(Table8[[#This Row],[Erorr ]])</f>
        <v>3.0000000000196536E-5</v>
      </c>
      <c r="L1159" s="8">
        <f>Table8[[#This Row],[Abs Erorr ]]/Table8[[#This Row],[Adj Close]]</f>
        <v>8.05953308443611E-6</v>
      </c>
      <c r="M1159" s="68">
        <f t="shared" si="35"/>
        <v>3.7384800000000005</v>
      </c>
      <c r="N1159" s="64">
        <f>(Table8[[#This Row],[Adj Close]]-Table8[[#This Row],[Forecast 6 Period ]])</f>
        <v>-1.6180000000000305E-2</v>
      </c>
      <c r="O1159" s="64">
        <f>Table8[[#This Row],[Erorr 2]]^2</f>
        <v>2.617924000000099E-4</v>
      </c>
      <c r="P1159" s="64">
        <f>ABS(Table8[[#This Row],[Erorr 2]])</f>
        <v>1.6180000000000305E-2</v>
      </c>
      <c r="Q1159" s="8">
        <f>Table8[[#This Row],[Abs Erorr 4]]/Table8[[#This Row],[Adj Close]]</f>
        <v>4.3467748435108144E-3</v>
      </c>
    </row>
    <row r="1160" spans="6:17" x14ac:dyDescent="0.3">
      <c r="F1160" s="108">
        <v>45147</v>
      </c>
      <c r="G1160" s="109">
        <v>3.7223000000000002</v>
      </c>
      <c r="H1160" s="64">
        <f t="shared" si="36"/>
        <v>3.7251500000000002</v>
      </c>
      <c r="I1160" s="64">
        <f>(Table8[[#This Row],[Adj Close]]-Table8[[#This Row],[Forecast 3 Period]])</f>
        <v>-2.8500000000000192E-3</v>
      </c>
      <c r="J1160" s="64">
        <f>Table8[[#This Row],[Erorr ]]^2</f>
        <v>8.122500000000109E-6</v>
      </c>
      <c r="K1160" s="64">
        <f>ABS(Table8[[#This Row],[Erorr ]])</f>
        <v>2.8500000000000192E-3</v>
      </c>
      <c r="L1160" s="8">
        <f>Table8[[#This Row],[Abs Erorr ]]/Table8[[#This Row],[Adj Close]]</f>
        <v>7.6565564301641969E-4</v>
      </c>
      <c r="M1160" s="68">
        <f t="shared" si="35"/>
        <v>3.7308600000000007</v>
      </c>
      <c r="N1160" s="64">
        <f>(Table8[[#This Row],[Adj Close]]-Table8[[#This Row],[Forecast 6 Period ]])</f>
        <v>-8.5600000000005672E-3</v>
      </c>
      <c r="O1160" s="64">
        <f>Table8[[#This Row],[Erorr 2]]^2</f>
        <v>7.3273600000009706E-5</v>
      </c>
      <c r="P1160" s="64">
        <f>ABS(Table8[[#This Row],[Erorr 2]])</f>
        <v>8.5600000000005672E-3</v>
      </c>
      <c r="Q1160" s="8">
        <f>Table8[[#This Row],[Abs Erorr 4]]/Table8[[#This Row],[Adj Close]]</f>
        <v>2.2996534400775239E-3</v>
      </c>
    </row>
    <row r="1161" spans="6:17" x14ac:dyDescent="0.3">
      <c r="F1161" s="108">
        <v>45148</v>
      </c>
      <c r="G1161" s="109">
        <v>3.77</v>
      </c>
      <c r="H1161" s="64">
        <f t="shared" si="36"/>
        <v>3.7223000000000006</v>
      </c>
      <c r="I1161" s="64">
        <f>(Table8[[#This Row],[Adj Close]]-Table8[[#This Row],[Forecast 3 Period]])</f>
        <v>4.769999999999941E-2</v>
      </c>
      <c r="J1161" s="64">
        <f>Table8[[#This Row],[Erorr ]]^2</f>
        <v>2.2752899999999437E-3</v>
      </c>
      <c r="K1161" s="64">
        <f>ABS(Table8[[#This Row],[Erorr ]])</f>
        <v>4.769999999999941E-2</v>
      </c>
      <c r="L1161" s="8">
        <f>Table8[[#This Row],[Abs Erorr ]]/Table8[[#This Row],[Adj Close]]</f>
        <v>1.2652519893899048E-2</v>
      </c>
      <c r="M1161" s="68">
        <f t="shared" ref="M1161:M1224" si="37">$B$10*G1160+$B$11*G1159+$B$12*G1158+$B$13*G1157+$B$14*G1156+$B$15*G1155</f>
        <v>3.7270500000000006</v>
      </c>
      <c r="N1161" s="64">
        <f>(Table8[[#This Row],[Adj Close]]-Table8[[#This Row],[Forecast 6 Period ]])</f>
        <v>4.2949999999999378E-2</v>
      </c>
      <c r="O1161" s="64">
        <f>Table8[[#This Row],[Erorr 2]]^2</f>
        <v>1.8447024999999465E-3</v>
      </c>
      <c r="P1161" s="64">
        <f>ABS(Table8[[#This Row],[Erorr 2]])</f>
        <v>4.2949999999999378E-2</v>
      </c>
      <c r="Q1161" s="8">
        <f>Table8[[#This Row],[Abs Erorr 4]]/Table8[[#This Row],[Adj Close]]</f>
        <v>1.1392572944296917E-2</v>
      </c>
    </row>
    <row r="1162" spans="6:17" x14ac:dyDescent="0.3">
      <c r="F1162" s="108">
        <v>45149</v>
      </c>
      <c r="G1162" s="109">
        <v>3.7126999999999999</v>
      </c>
      <c r="H1162" s="64">
        <f t="shared" si="36"/>
        <v>3.7413800000000004</v>
      </c>
      <c r="I1162" s="64">
        <f>(Table8[[#This Row],[Adj Close]]-Table8[[#This Row],[Forecast 3 Period]])</f>
        <v>-2.8680000000000483E-2</v>
      </c>
      <c r="J1162" s="64">
        <f>Table8[[#This Row],[Erorr ]]^2</f>
        <v>8.2254240000002767E-4</v>
      </c>
      <c r="K1162" s="64">
        <f>ABS(Table8[[#This Row],[Erorr ]])</f>
        <v>2.8680000000000483E-2</v>
      </c>
      <c r="L1162" s="8">
        <f>Table8[[#This Row],[Abs Erorr ]]/Table8[[#This Row],[Adj Close]]</f>
        <v>7.7248363724514461E-3</v>
      </c>
      <c r="M1162" s="68">
        <f t="shared" si="37"/>
        <v>3.7318300000000004</v>
      </c>
      <c r="N1162" s="64">
        <f>(Table8[[#This Row],[Adj Close]]-Table8[[#This Row],[Forecast 6 Period ]])</f>
        <v>-1.9130000000000535E-2</v>
      </c>
      <c r="O1162" s="64">
        <f>Table8[[#This Row],[Erorr 2]]^2</f>
        <v>3.6595690000002049E-4</v>
      </c>
      <c r="P1162" s="64">
        <f>ABS(Table8[[#This Row],[Erorr 2]])</f>
        <v>1.9130000000000535E-2</v>
      </c>
      <c r="Q1162" s="8">
        <f>Table8[[#This Row],[Abs Erorr 4]]/Table8[[#This Row],[Adj Close]]</f>
        <v>5.1525843725591988E-3</v>
      </c>
    </row>
    <row r="1163" spans="6:17" x14ac:dyDescent="0.3">
      <c r="F1163" s="108">
        <v>45152</v>
      </c>
      <c r="G1163" s="109">
        <v>3.6936</v>
      </c>
      <c r="H1163" s="64">
        <f t="shared" si="36"/>
        <v>3.7327700000000004</v>
      </c>
      <c r="I1163" s="64">
        <f>(Table8[[#This Row],[Adj Close]]-Table8[[#This Row],[Forecast 3 Period]])</f>
        <v>-3.9170000000000371E-2</v>
      </c>
      <c r="J1163" s="64">
        <f>Table8[[#This Row],[Erorr ]]^2</f>
        <v>1.5342889000000291E-3</v>
      </c>
      <c r="K1163" s="64">
        <f>ABS(Table8[[#This Row],[Erorr ]])</f>
        <v>3.9170000000000371E-2</v>
      </c>
      <c r="L1163" s="8">
        <f>Table8[[#This Row],[Abs Erorr ]]/Table8[[#This Row],[Adj Close]]</f>
        <v>1.0604829976175106E-2</v>
      </c>
      <c r="M1163" s="68">
        <f t="shared" si="37"/>
        <v>3.7308700000000004</v>
      </c>
      <c r="N1163" s="64">
        <f>(Table8[[#This Row],[Adj Close]]-Table8[[#This Row],[Forecast 6 Period ]])</f>
        <v>-3.7270000000000358E-2</v>
      </c>
      <c r="O1163" s="64">
        <f>Table8[[#This Row],[Erorr 2]]^2</f>
        <v>1.3890529000000268E-3</v>
      </c>
      <c r="P1163" s="64">
        <f>ABS(Table8[[#This Row],[Erorr 2]])</f>
        <v>3.7270000000000358E-2</v>
      </c>
      <c r="Q1163" s="8">
        <f>Table8[[#This Row],[Abs Erorr 4]]/Table8[[#This Row],[Adj Close]]</f>
        <v>1.0090426683994033E-2</v>
      </c>
    </row>
    <row r="1164" spans="6:17" x14ac:dyDescent="0.3">
      <c r="F1164" s="108">
        <v>45153</v>
      </c>
      <c r="G1164" s="109">
        <v>3.6267999999999998</v>
      </c>
      <c r="H1164" s="64">
        <f t="shared" si="36"/>
        <v>3.7222499999999998</v>
      </c>
      <c r="I1164" s="64">
        <f>(Table8[[#This Row],[Adj Close]]-Table8[[#This Row],[Forecast 3 Period]])</f>
        <v>-9.5450000000000035E-2</v>
      </c>
      <c r="J1164" s="64">
        <f>Table8[[#This Row],[Erorr ]]^2</f>
        <v>9.1107025000000067E-3</v>
      </c>
      <c r="K1164" s="64">
        <f>ABS(Table8[[#This Row],[Erorr ]])</f>
        <v>9.5450000000000035E-2</v>
      </c>
      <c r="L1164" s="8">
        <f>Table8[[#This Row],[Abs Erorr ]]/Table8[[#This Row],[Adj Close]]</f>
        <v>2.6317966251240773E-2</v>
      </c>
      <c r="M1164" s="68">
        <f t="shared" si="37"/>
        <v>3.7241800000000005</v>
      </c>
      <c r="N1164" s="64">
        <f>(Table8[[#This Row],[Adj Close]]-Table8[[#This Row],[Forecast 6 Period ]])</f>
        <v>-9.7380000000000688E-2</v>
      </c>
      <c r="O1164" s="64">
        <f>Table8[[#This Row],[Erorr 2]]^2</f>
        <v>9.4828644000001343E-3</v>
      </c>
      <c r="P1164" s="64">
        <f>ABS(Table8[[#This Row],[Erorr 2]])</f>
        <v>9.7380000000000688E-2</v>
      </c>
      <c r="Q1164" s="8">
        <f>Table8[[#This Row],[Abs Erorr 4]]/Table8[[#This Row],[Adj Close]]</f>
        <v>2.6850115804566199E-2</v>
      </c>
    </row>
    <row r="1165" spans="6:17" x14ac:dyDescent="0.3">
      <c r="F1165" s="108">
        <v>45154</v>
      </c>
      <c r="G1165" s="109">
        <v>3.5886</v>
      </c>
      <c r="H1165" s="64">
        <f t="shared" si="36"/>
        <v>3.6726099999999997</v>
      </c>
      <c r="I1165" s="64">
        <f>(Table8[[#This Row],[Adj Close]]-Table8[[#This Row],[Forecast 3 Period]])</f>
        <v>-8.4009999999999696E-2</v>
      </c>
      <c r="J1165" s="64">
        <f>Table8[[#This Row],[Erorr ]]^2</f>
        <v>7.0576800999999486E-3</v>
      </c>
      <c r="K1165" s="64">
        <f>ABS(Table8[[#This Row],[Erorr ]])</f>
        <v>8.4009999999999696E-2</v>
      </c>
      <c r="L1165" s="8">
        <f>Table8[[#This Row],[Abs Erorr ]]/Table8[[#This Row],[Adj Close]]</f>
        <v>2.3410243549016246E-2</v>
      </c>
      <c r="M1165" s="68">
        <f t="shared" si="37"/>
        <v>3.7050800000000002</v>
      </c>
      <c r="N1165" s="64">
        <f>(Table8[[#This Row],[Adj Close]]-Table8[[#This Row],[Forecast 6 Period ]])</f>
        <v>-0.11648000000000014</v>
      </c>
      <c r="O1165" s="64">
        <f>Table8[[#This Row],[Erorr 2]]^2</f>
        <v>1.3567590400000032E-2</v>
      </c>
      <c r="P1165" s="64">
        <f>ABS(Table8[[#This Row],[Erorr 2]])</f>
        <v>0.11648000000000014</v>
      </c>
      <c r="Q1165" s="8">
        <f>Table8[[#This Row],[Abs Erorr 4]]/Table8[[#This Row],[Adj Close]]</f>
        <v>3.2458340299838413E-2</v>
      </c>
    </row>
    <row r="1166" spans="6:17" x14ac:dyDescent="0.3">
      <c r="F1166" s="108">
        <v>45155</v>
      </c>
      <c r="G1166" s="109">
        <v>3.5981999999999998</v>
      </c>
      <c r="H1166" s="64">
        <f t="shared" si="36"/>
        <v>3.6315600000000003</v>
      </c>
      <c r="I1166" s="64">
        <f>(Table8[[#This Row],[Adj Close]]-Table8[[#This Row],[Forecast 3 Period]])</f>
        <v>-3.33600000000005E-2</v>
      </c>
      <c r="J1166" s="64">
        <f>Table8[[#This Row],[Erorr ]]^2</f>
        <v>1.1128896000000333E-3</v>
      </c>
      <c r="K1166" s="64">
        <f>ABS(Table8[[#This Row],[Erorr ]])</f>
        <v>3.33600000000005E-2</v>
      </c>
      <c r="L1166" s="8">
        <f>Table8[[#This Row],[Abs Erorr ]]/Table8[[#This Row],[Adj Close]]</f>
        <v>9.2713023178257192E-3</v>
      </c>
      <c r="M1166" s="68">
        <f t="shared" si="37"/>
        <v>3.6735699999999998</v>
      </c>
      <c r="N1166" s="64">
        <f>(Table8[[#This Row],[Adj Close]]-Table8[[#This Row],[Forecast 6 Period ]])</f>
        <v>-7.5369999999999937E-2</v>
      </c>
      <c r="O1166" s="64">
        <f>Table8[[#This Row],[Erorr 2]]^2</f>
        <v>5.6806368999999905E-3</v>
      </c>
      <c r="P1166" s="64">
        <f>ABS(Table8[[#This Row],[Erorr 2]])</f>
        <v>7.5369999999999937E-2</v>
      </c>
      <c r="Q1166" s="8">
        <f>Table8[[#This Row],[Abs Erorr 4]]/Table8[[#This Row],[Adj Close]]</f>
        <v>2.0946584403312752E-2</v>
      </c>
    </row>
    <row r="1167" spans="6:17" x14ac:dyDescent="0.3">
      <c r="F1167" s="108">
        <v>45156</v>
      </c>
      <c r="G1167" s="109">
        <v>3.6364000000000001</v>
      </c>
      <c r="H1167" s="64">
        <f t="shared" si="36"/>
        <v>3.6038999999999999</v>
      </c>
      <c r="I1167" s="64">
        <f>(Table8[[#This Row],[Adj Close]]-Table8[[#This Row],[Forecast 3 Period]])</f>
        <v>3.2500000000000195E-2</v>
      </c>
      <c r="J1167" s="64">
        <f>Table8[[#This Row],[Erorr ]]^2</f>
        <v>1.0562500000000127E-3</v>
      </c>
      <c r="K1167" s="64">
        <f>ABS(Table8[[#This Row],[Erorr ]])</f>
        <v>3.2500000000000195E-2</v>
      </c>
      <c r="L1167" s="8">
        <f>Table8[[#This Row],[Abs Erorr ]]/Table8[[#This Row],[Adj Close]]</f>
        <v>8.9374106258937949E-3</v>
      </c>
      <c r="M1167" s="68">
        <f t="shared" si="37"/>
        <v>3.6497099999999998</v>
      </c>
      <c r="N1167" s="64">
        <f>(Table8[[#This Row],[Adj Close]]-Table8[[#This Row],[Forecast 6 Period ]])</f>
        <v>-1.3309999999999711E-2</v>
      </c>
      <c r="O1167" s="64">
        <f>Table8[[#This Row],[Erorr 2]]^2</f>
        <v>1.7715609999999232E-4</v>
      </c>
      <c r="P1167" s="64">
        <f>ABS(Table8[[#This Row],[Erorr 2]])</f>
        <v>1.3309999999999711E-2</v>
      </c>
      <c r="Q1167" s="8">
        <f>Table8[[#This Row],[Abs Erorr 4]]/Table8[[#This Row],[Adj Close]]</f>
        <v>3.6602133978659418E-3</v>
      </c>
    </row>
    <row r="1168" spans="6:17" x14ac:dyDescent="0.3">
      <c r="F1168" s="108">
        <v>45159</v>
      </c>
      <c r="G1168" s="109">
        <v>3.6364000000000001</v>
      </c>
      <c r="H1168" s="64">
        <f t="shared" si="36"/>
        <v>3.6105999999999998</v>
      </c>
      <c r="I1168" s="64">
        <f>(Table8[[#This Row],[Adj Close]]-Table8[[#This Row],[Forecast 3 Period]])</f>
        <v>2.5800000000000267E-2</v>
      </c>
      <c r="J1168" s="64">
        <f>Table8[[#This Row],[Erorr ]]^2</f>
        <v>6.6564000000001377E-4</v>
      </c>
      <c r="K1168" s="64">
        <f>ABS(Table8[[#This Row],[Erorr ]])</f>
        <v>2.5800000000000267E-2</v>
      </c>
      <c r="L1168" s="8">
        <f>Table8[[#This Row],[Abs Erorr ]]/Table8[[#This Row],[Adj Close]]</f>
        <v>7.0949290507095666E-3</v>
      </c>
      <c r="M1168" s="68">
        <f t="shared" si="37"/>
        <v>3.6306299999999996</v>
      </c>
      <c r="N1168" s="64">
        <f>(Table8[[#This Row],[Adj Close]]-Table8[[#This Row],[Forecast 6 Period ]])</f>
        <v>5.770000000000497E-3</v>
      </c>
      <c r="O1168" s="64">
        <f>Table8[[#This Row],[Erorr 2]]^2</f>
        <v>3.3292900000005734E-5</v>
      </c>
      <c r="P1168" s="64">
        <f>ABS(Table8[[#This Row],[Erorr 2]])</f>
        <v>5.770000000000497E-3</v>
      </c>
      <c r="Q1168" s="8">
        <f>Table8[[#This Row],[Abs Erorr 4]]/Table8[[#This Row],[Adj Close]]</f>
        <v>1.58673413265881E-3</v>
      </c>
    </row>
    <row r="1169" spans="6:17" x14ac:dyDescent="0.3">
      <c r="F1169" s="108">
        <v>45160</v>
      </c>
      <c r="G1169" s="109">
        <v>3.6267999999999998</v>
      </c>
      <c r="H1169" s="64">
        <f t="shared" si="36"/>
        <v>3.6249399999999996</v>
      </c>
      <c r="I1169" s="64">
        <f>(Table8[[#This Row],[Adj Close]]-Table8[[#This Row],[Forecast 3 Period]])</f>
        <v>1.8600000000001948E-3</v>
      </c>
      <c r="J1169" s="64">
        <f>Table8[[#This Row],[Erorr ]]^2</f>
        <v>3.4596000000007249E-6</v>
      </c>
      <c r="K1169" s="64">
        <f>ABS(Table8[[#This Row],[Erorr ]])</f>
        <v>1.8600000000001948E-3</v>
      </c>
      <c r="L1169" s="8">
        <f>Table8[[#This Row],[Abs Erorr ]]/Table8[[#This Row],[Adj Close]]</f>
        <v>5.1284879232386536E-4</v>
      </c>
      <c r="M1169" s="68">
        <f t="shared" si="37"/>
        <v>3.6239599999999998</v>
      </c>
      <c r="N1169" s="64">
        <f>(Table8[[#This Row],[Adj Close]]-Table8[[#This Row],[Forecast 6 Period ]])</f>
        <v>2.8399999999999537E-3</v>
      </c>
      <c r="O1169" s="64">
        <f>Table8[[#This Row],[Erorr 2]]^2</f>
        <v>8.0655999999997369E-6</v>
      </c>
      <c r="P1169" s="64">
        <f>ABS(Table8[[#This Row],[Erorr 2]])</f>
        <v>2.8399999999999537E-3</v>
      </c>
      <c r="Q1169" s="8">
        <f>Table8[[#This Row],[Abs Erorr 4]]/Table8[[#This Row],[Adj Close]]</f>
        <v>7.8305944634387171E-4</v>
      </c>
    </row>
    <row r="1170" spans="6:17" x14ac:dyDescent="0.3">
      <c r="F1170" s="108">
        <v>45161</v>
      </c>
      <c r="G1170" s="109">
        <v>3.6554000000000002</v>
      </c>
      <c r="H1170" s="64">
        <f t="shared" si="36"/>
        <v>3.6325599999999998</v>
      </c>
      <c r="I1170" s="64">
        <f>(Table8[[#This Row],[Adj Close]]-Table8[[#This Row],[Forecast 3 Period]])</f>
        <v>2.2840000000000416E-2</v>
      </c>
      <c r="J1170" s="64">
        <f>Table8[[#This Row],[Erorr ]]^2</f>
        <v>5.21665600000019E-4</v>
      </c>
      <c r="K1170" s="64">
        <f>ABS(Table8[[#This Row],[Erorr ]])</f>
        <v>2.2840000000000416E-2</v>
      </c>
      <c r="L1170" s="8">
        <f>Table8[[#This Row],[Abs Erorr ]]/Table8[[#This Row],[Adj Close]]</f>
        <v>6.2482902007989314E-3</v>
      </c>
      <c r="M1170" s="68">
        <f t="shared" si="37"/>
        <v>3.6211000000000002</v>
      </c>
      <c r="N1170" s="64">
        <f>(Table8[[#This Row],[Adj Close]]-Table8[[#This Row],[Forecast 6 Period ]])</f>
        <v>3.4299999999999997E-2</v>
      </c>
      <c r="O1170" s="64">
        <f>Table8[[#This Row],[Erorr 2]]^2</f>
        <v>1.1764899999999999E-3</v>
      </c>
      <c r="P1170" s="64">
        <f>ABS(Table8[[#This Row],[Erorr 2]])</f>
        <v>3.4299999999999997E-2</v>
      </c>
      <c r="Q1170" s="8">
        <f>Table8[[#This Row],[Abs Erorr 4]]/Table8[[#This Row],[Adj Close]]</f>
        <v>9.3833780160857902E-3</v>
      </c>
    </row>
    <row r="1171" spans="6:17" x14ac:dyDescent="0.3">
      <c r="F1171" s="108">
        <v>45162</v>
      </c>
      <c r="G1171" s="109">
        <v>3.5981999999999998</v>
      </c>
      <c r="H1171" s="64">
        <f t="shared" si="36"/>
        <v>3.6411199999999999</v>
      </c>
      <c r="I1171" s="64">
        <f>(Table8[[#This Row],[Adj Close]]-Table8[[#This Row],[Forecast 3 Period]])</f>
        <v>-4.2920000000000069E-2</v>
      </c>
      <c r="J1171" s="64">
        <f>Table8[[#This Row],[Erorr ]]^2</f>
        <v>1.8421264000000059E-3</v>
      </c>
      <c r="K1171" s="64">
        <f>ABS(Table8[[#This Row],[Erorr ]])</f>
        <v>4.2920000000000069E-2</v>
      </c>
      <c r="L1171" s="8">
        <f>Table8[[#This Row],[Abs Erorr ]]/Table8[[#This Row],[Adj Close]]</f>
        <v>1.1928186315379933E-2</v>
      </c>
      <c r="M1171" s="68">
        <f t="shared" si="37"/>
        <v>3.62968</v>
      </c>
      <c r="N1171" s="64">
        <f>(Table8[[#This Row],[Adj Close]]-Table8[[#This Row],[Forecast 6 Period ]])</f>
        <v>-3.1480000000000175E-2</v>
      </c>
      <c r="O1171" s="64">
        <f>Table8[[#This Row],[Erorr 2]]^2</f>
        <v>9.9099040000001095E-4</v>
      </c>
      <c r="P1171" s="64">
        <f>ABS(Table8[[#This Row],[Erorr 2]])</f>
        <v>3.1480000000000175E-2</v>
      </c>
      <c r="Q1171" s="8">
        <f>Table8[[#This Row],[Abs Erorr 4]]/Table8[[#This Row],[Adj Close]]</f>
        <v>8.7488188538714286E-3</v>
      </c>
    </row>
    <row r="1172" spans="6:17" x14ac:dyDescent="0.3">
      <c r="F1172" s="108">
        <v>45163</v>
      </c>
      <c r="G1172" s="109">
        <v>3.6267999999999998</v>
      </c>
      <c r="H1172" s="64">
        <f t="shared" si="36"/>
        <v>3.6239399999999997</v>
      </c>
      <c r="I1172" s="64">
        <f>(Table8[[#This Row],[Adj Close]]-Table8[[#This Row],[Forecast 3 Period]])</f>
        <v>2.8600000000000847E-3</v>
      </c>
      <c r="J1172" s="64">
        <f>Table8[[#This Row],[Erorr ]]^2</f>
        <v>8.1796000000004849E-6</v>
      </c>
      <c r="K1172" s="64">
        <f>ABS(Table8[[#This Row],[Erorr ]])</f>
        <v>2.8600000000000847E-3</v>
      </c>
      <c r="L1172" s="8">
        <f>Table8[[#This Row],[Abs Erorr ]]/Table8[[#This Row],[Adj Close]]</f>
        <v>7.8857394948717463E-4</v>
      </c>
      <c r="M1172" s="68">
        <f t="shared" si="37"/>
        <v>3.6268199999999999</v>
      </c>
      <c r="N1172" s="64">
        <f>(Table8[[#This Row],[Adj Close]]-Table8[[#This Row],[Forecast 6 Period ]])</f>
        <v>-2.0000000000131024E-5</v>
      </c>
      <c r="O1172" s="64">
        <f>Table8[[#This Row],[Erorr 2]]^2</f>
        <v>4.0000000000524098E-10</v>
      </c>
      <c r="P1172" s="64">
        <f>ABS(Table8[[#This Row],[Erorr 2]])</f>
        <v>2.0000000000131024E-5</v>
      </c>
      <c r="Q1172" s="8">
        <f>Table8[[#This Row],[Abs Erorr 4]]/Table8[[#This Row],[Adj Close]]</f>
        <v>5.5145031433029188E-6</v>
      </c>
    </row>
    <row r="1173" spans="6:17" x14ac:dyDescent="0.3">
      <c r="F1173" s="108">
        <v>45166</v>
      </c>
      <c r="G1173" s="109">
        <v>3.6745000000000001</v>
      </c>
      <c r="H1173" s="64">
        <f t="shared" si="36"/>
        <v>3.6267999999999994</v>
      </c>
      <c r="I1173" s="64">
        <f>(Table8[[#This Row],[Adj Close]]-Table8[[#This Row],[Forecast 3 Period]])</f>
        <v>4.7700000000000742E-2</v>
      </c>
      <c r="J1173" s="64">
        <f>Table8[[#This Row],[Erorr ]]^2</f>
        <v>2.2752900000000708E-3</v>
      </c>
      <c r="K1173" s="64">
        <f>ABS(Table8[[#This Row],[Erorr ]])</f>
        <v>4.7700000000000742E-2</v>
      </c>
      <c r="L1173" s="8">
        <f>Table8[[#This Row],[Abs Erorr ]]/Table8[[#This Row],[Adj Close]]</f>
        <v>1.2981358007892432E-2</v>
      </c>
      <c r="M1173" s="68">
        <f t="shared" si="37"/>
        <v>3.6287200000000004</v>
      </c>
      <c r="N1173" s="64">
        <f>(Table8[[#This Row],[Adj Close]]-Table8[[#This Row],[Forecast 6 Period ]])</f>
        <v>4.577999999999971E-2</v>
      </c>
      <c r="O1173" s="64">
        <f>Table8[[#This Row],[Erorr 2]]^2</f>
        <v>2.0958083999999735E-3</v>
      </c>
      <c r="P1173" s="64">
        <f>ABS(Table8[[#This Row],[Erorr 2]])</f>
        <v>4.577999999999971E-2</v>
      </c>
      <c r="Q1173" s="8">
        <f>Table8[[#This Row],[Abs Erorr 4]]/Table8[[#This Row],[Adj Close]]</f>
        <v>1.2458837937134225E-2</v>
      </c>
    </row>
    <row r="1174" spans="6:17" x14ac:dyDescent="0.3">
      <c r="F1174" s="108">
        <v>45167</v>
      </c>
      <c r="G1174" s="109">
        <v>3.77</v>
      </c>
      <c r="H1174" s="64">
        <f t="shared" si="36"/>
        <v>3.6372999999999998</v>
      </c>
      <c r="I1174" s="64">
        <f>(Table8[[#This Row],[Adj Close]]-Table8[[#This Row],[Forecast 3 Period]])</f>
        <v>0.13270000000000026</v>
      </c>
      <c r="J1174" s="64">
        <f>Table8[[#This Row],[Erorr ]]^2</f>
        <v>1.7609290000000069E-2</v>
      </c>
      <c r="K1174" s="64">
        <f>ABS(Table8[[#This Row],[Erorr ]])</f>
        <v>0.13270000000000026</v>
      </c>
      <c r="L1174" s="8">
        <f>Table8[[#This Row],[Abs Erorr ]]/Table8[[#This Row],[Adj Close]]</f>
        <v>3.519893899204251E-2</v>
      </c>
      <c r="M1174" s="68">
        <f t="shared" si="37"/>
        <v>3.6373000000000002</v>
      </c>
      <c r="N1174" s="64">
        <f>(Table8[[#This Row],[Adj Close]]-Table8[[#This Row],[Forecast 6 Period ]])</f>
        <v>0.13269999999999982</v>
      </c>
      <c r="O1174" s="64">
        <f>Table8[[#This Row],[Erorr 2]]^2</f>
        <v>1.7609289999999951E-2</v>
      </c>
      <c r="P1174" s="64">
        <f>ABS(Table8[[#This Row],[Erorr 2]])</f>
        <v>0.13269999999999982</v>
      </c>
      <c r="Q1174" s="8">
        <f>Table8[[#This Row],[Abs Erorr 4]]/Table8[[#This Row],[Adj Close]]</f>
        <v>3.5198938992042392E-2</v>
      </c>
    </row>
    <row r="1175" spans="6:17" x14ac:dyDescent="0.3">
      <c r="F1175" s="108">
        <v>45168</v>
      </c>
      <c r="G1175" s="109">
        <v>3.7986</v>
      </c>
      <c r="H1175" s="64">
        <f t="shared" si="36"/>
        <v>3.6983899999999998</v>
      </c>
      <c r="I1175" s="64">
        <f>(Table8[[#This Row],[Adj Close]]-Table8[[#This Row],[Forecast 3 Period]])</f>
        <v>0.10021000000000013</v>
      </c>
      <c r="J1175" s="64">
        <f>Table8[[#This Row],[Erorr ]]^2</f>
        <v>1.0042044100000027E-2</v>
      </c>
      <c r="K1175" s="64">
        <f>ABS(Table8[[#This Row],[Erorr ]])</f>
        <v>0.10021000000000013</v>
      </c>
      <c r="L1175" s="8">
        <f>Table8[[#This Row],[Abs Erorr ]]/Table8[[#This Row],[Adj Close]]</f>
        <v>2.6380771863318098E-2</v>
      </c>
      <c r="M1175" s="68">
        <f t="shared" si="37"/>
        <v>3.6621200000000007</v>
      </c>
      <c r="N1175" s="64">
        <f>(Table8[[#This Row],[Adj Close]]-Table8[[#This Row],[Forecast 6 Period ]])</f>
        <v>0.13647999999999927</v>
      </c>
      <c r="O1175" s="64">
        <f>Table8[[#This Row],[Erorr 2]]^2</f>
        <v>1.8626790399999801E-2</v>
      </c>
      <c r="P1175" s="64">
        <f>ABS(Table8[[#This Row],[Erorr 2]])</f>
        <v>0.13647999999999927</v>
      </c>
      <c r="Q1175" s="8">
        <f>Table8[[#This Row],[Abs Erorr 4]]/Table8[[#This Row],[Adj Close]]</f>
        <v>3.5929026483441075E-2</v>
      </c>
    </row>
    <row r="1176" spans="6:17" x14ac:dyDescent="0.3">
      <c r="F1176" s="108">
        <v>45169</v>
      </c>
      <c r="G1176" s="109">
        <v>3.8081999999999998</v>
      </c>
      <c r="H1176" s="64">
        <f t="shared" si="36"/>
        <v>3.7527900000000001</v>
      </c>
      <c r="I1176" s="64">
        <f>(Table8[[#This Row],[Adj Close]]-Table8[[#This Row],[Forecast 3 Period]])</f>
        <v>5.5409999999999737E-2</v>
      </c>
      <c r="J1176" s="64">
        <f>Table8[[#This Row],[Erorr ]]^2</f>
        <v>3.0702680999999707E-3</v>
      </c>
      <c r="K1176" s="64">
        <f>ABS(Table8[[#This Row],[Erorr ]])</f>
        <v>5.5409999999999737E-2</v>
      </c>
      <c r="L1176" s="8">
        <f>Table8[[#This Row],[Abs Erorr ]]/Table8[[#This Row],[Adj Close]]</f>
        <v>1.4550181187962748E-2</v>
      </c>
      <c r="M1176" s="68">
        <f t="shared" si="37"/>
        <v>3.6993400000000003</v>
      </c>
      <c r="N1176" s="64">
        <f>(Table8[[#This Row],[Adj Close]]-Table8[[#This Row],[Forecast 6 Period ]])</f>
        <v>0.10885999999999951</v>
      </c>
      <c r="O1176" s="64">
        <f>Table8[[#This Row],[Erorr 2]]^2</f>
        <v>1.1850499599999894E-2</v>
      </c>
      <c r="P1176" s="64">
        <f>ABS(Table8[[#This Row],[Erorr 2]])</f>
        <v>0.10885999999999951</v>
      </c>
      <c r="Q1176" s="8">
        <f>Table8[[#This Row],[Abs Erorr 4]]/Table8[[#This Row],[Adj Close]]</f>
        <v>2.8585683525024819E-2</v>
      </c>
    </row>
    <row r="1177" spans="6:17" x14ac:dyDescent="0.3">
      <c r="F1177" s="108">
        <v>45170</v>
      </c>
      <c r="G1177" s="109">
        <v>3.8081999999999998</v>
      </c>
      <c r="H1177" s="64">
        <f t="shared" si="36"/>
        <v>3.7938600000000005</v>
      </c>
      <c r="I1177" s="64">
        <f>(Table8[[#This Row],[Adj Close]]-Table8[[#This Row],[Forecast 3 Period]])</f>
        <v>1.4339999999999353E-2</v>
      </c>
      <c r="J1177" s="64">
        <f>Table8[[#This Row],[Erorr ]]^2</f>
        <v>2.0563559999998144E-4</v>
      </c>
      <c r="K1177" s="64">
        <f>ABS(Table8[[#This Row],[Erorr ]])</f>
        <v>1.4339999999999353E-2</v>
      </c>
      <c r="L1177" s="8">
        <f>Table8[[#This Row],[Abs Erorr ]]/Table8[[#This Row],[Adj Close]]</f>
        <v>3.765558531589558E-3</v>
      </c>
      <c r="M1177" s="68">
        <f t="shared" si="37"/>
        <v>3.7327600000000003</v>
      </c>
      <c r="N1177" s="64">
        <f>(Table8[[#This Row],[Adj Close]]-Table8[[#This Row],[Forecast 6 Period ]])</f>
        <v>7.5439999999999507E-2</v>
      </c>
      <c r="O1177" s="64">
        <f>Table8[[#This Row],[Erorr 2]]^2</f>
        <v>5.6911935999999254E-3</v>
      </c>
      <c r="P1177" s="64">
        <f>ABS(Table8[[#This Row],[Erorr 2]])</f>
        <v>7.5439999999999507E-2</v>
      </c>
      <c r="Q1177" s="8">
        <f>Table8[[#This Row],[Abs Erorr 4]]/Table8[[#This Row],[Adj Close]]</f>
        <v>1.9809883934667167E-2</v>
      </c>
    </row>
    <row r="1178" spans="6:17" x14ac:dyDescent="0.3">
      <c r="F1178" s="108">
        <v>45174</v>
      </c>
      <c r="G1178" s="109">
        <v>3.8176999999999999</v>
      </c>
      <c r="H1178" s="64">
        <f t="shared" si="36"/>
        <v>3.8053199999999996</v>
      </c>
      <c r="I1178" s="64">
        <f>(Table8[[#This Row],[Adj Close]]-Table8[[#This Row],[Forecast 3 Period]])</f>
        <v>1.238000000000028E-2</v>
      </c>
      <c r="J1178" s="64">
        <f>Table8[[#This Row],[Erorr ]]^2</f>
        <v>1.5326440000000693E-4</v>
      </c>
      <c r="K1178" s="64">
        <f>ABS(Table8[[#This Row],[Erorr ]])</f>
        <v>1.238000000000028E-2</v>
      </c>
      <c r="L1178" s="8">
        <f>Table8[[#This Row],[Abs Erorr ]]/Table8[[#This Row],[Adj Close]]</f>
        <v>3.2427901616157058E-3</v>
      </c>
      <c r="M1178" s="68">
        <f t="shared" si="37"/>
        <v>3.7671299999999999</v>
      </c>
      <c r="N1178" s="64">
        <f>(Table8[[#This Row],[Adj Close]]-Table8[[#This Row],[Forecast 6 Period ]])</f>
        <v>5.0570000000000004E-2</v>
      </c>
      <c r="O1178" s="64">
        <f>Table8[[#This Row],[Erorr 2]]^2</f>
        <v>2.5573249000000004E-3</v>
      </c>
      <c r="P1178" s="64">
        <f>ABS(Table8[[#This Row],[Erorr 2]])</f>
        <v>5.0570000000000004E-2</v>
      </c>
      <c r="Q1178" s="8">
        <f>Table8[[#This Row],[Abs Erorr 4]]/Table8[[#This Row],[Adj Close]]</f>
        <v>1.3246195353223146E-2</v>
      </c>
    </row>
    <row r="1179" spans="6:17" x14ac:dyDescent="0.3">
      <c r="F1179" s="108">
        <v>45175</v>
      </c>
      <c r="G1179" s="109">
        <v>3.8654000000000002</v>
      </c>
      <c r="H1179" s="64">
        <f t="shared" si="36"/>
        <v>3.8119999999999994</v>
      </c>
      <c r="I1179" s="64">
        <f>(Table8[[#This Row],[Adj Close]]-Table8[[#This Row],[Forecast 3 Period]])</f>
        <v>5.340000000000078E-2</v>
      </c>
      <c r="J1179" s="64">
        <f>Table8[[#This Row],[Erorr ]]^2</f>
        <v>2.8515600000000832E-3</v>
      </c>
      <c r="K1179" s="64">
        <f>ABS(Table8[[#This Row],[Erorr ]])</f>
        <v>5.340000000000078E-2</v>
      </c>
      <c r="L1179" s="8">
        <f>Table8[[#This Row],[Abs Erorr ]]/Table8[[#This Row],[Adj Close]]</f>
        <v>1.3814870388575769E-2</v>
      </c>
      <c r="M1179" s="68">
        <f t="shared" si="37"/>
        <v>3.7909899999999999</v>
      </c>
      <c r="N1179" s="64">
        <f>(Table8[[#This Row],[Adj Close]]-Table8[[#This Row],[Forecast 6 Period ]])</f>
        <v>7.4410000000000309E-2</v>
      </c>
      <c r="O1179" s="64">
        <f>Table8[[#This Row],[Erorr 2]]^2</f>
        <v>5.536848100000046E-3</v>
      </c>
      <c r="P1179" s="64">
        <f>ABS(Table8[[#This Row],[Erorr 2]])</f>
        <v>7.4410000000000309E-2</v>
      </c>
      <c r="Q1179" s="8">
        <f>Table8[[#This Row],[Abs Erorr 4]]/Table8[[#This Row],[Adj Close]]</f>
        <v>1.9250271640709967E-2</v>
      </c>
    </row>
    <row r="1180" spans="6:17" x14ac:dyDescent="0.3">
      <c r="F1180" s="108">
        <v>45176</v>
      </c>
      <c r="G1180" s="109">
        <v>3.8845000000000001</v>
      </c>
      <c r="H1180" s="64">
        <f t="shared" si="36"/>
        <v>3.8339299999999996</v>
      </c>
      <c r="I1180" s="64">
        <f>(Table8[[#This Row],[Adj Close]]-Table8[[#This Row],[Forecast 3 Period]])</f>
        <v>5.0570000000000448E-2</v>
      </c>
      <c r="J1180" s="64">
        <f>Table8[[#This Row],[Erorr ]]^2</f>
        <v>2.5573249000000451E-3</v>
      </c>
      <c r="K1180" s="64">
        <f>ABS(Table8[[#This Row],[Erorr ]])</f>
        <v>5.0570000000000448E-2</v>
      </c>
      <c r="L1180" s="8">
        <f>Table8[[#This Row],[Abs Erorr ]]/Table8[[#This Row],[Adj Close]]</f>
        <v>1.3018406487321521E-2</v>
      </c>
      <c r="M1180" s="68">
        <f t="shared" si="37"/>
        <v>3.8167599999999995</v>
      </c>
      <c r="N1180" s="64">
        <f>(Table8[[#This Row],[Adj Close]]-Table8[[#This Row],[Forecast 6 Period ]])</f>
        <v>6.7740000000000578E-2</v>
      </c>
      <c r="O1180" s="64">
        <f>Table8[[#This Row],[Erorr 2]]^2</f>
        <v>4.5887076000000783E-3</v>
      </c>
      <c r="P1180" s="64">
        <f>ABS(Table8[[#This Row],[Erorr 2]])</f>
        <v>6.7740000000000578E-2</v>
      </c>
      <c r="Q1180" s="8">
        <f>Table8[[#This Row],[Abs Erorr 4]]/Table8[[#This Row],[Adj Close]]</f>
        <v>1.743853777835E-2</v>
      </c>
    </row>
    <row r="1181" spans="6:17" x14ac:dyDescent="0.3">
      <c r="F1181" s="108">
        <v>45177</v>
      </c>
      <c r="G1181" s="109">
        <v>3.8559000000000001</v>
      </c>
      <c r="H1181" s="64">
        <f t="shared" si="36"/>
        <v>3.85873</v>
      </c>
      <c r="I1181" s="64">
        <f>(Table8[[#This Row],[Adj Close]]-Table8[[#This Row],[Forecast 3 Period]])</f>
        <v>-2.8299999999998882E-3</v>
      </c>
      <c r="J1181" s="64">
        <f>Table8[[#This Row],[Erorr ]]^2</f>
        <v>8.0088999999993669E-6</v>
      </c>
      <c r="K1181" s="64">
        <f>ABS(Table8[[#This Row],[Erorr ]])</f>
        <v>2.8299999999998882E-3</v>
      </c>
      <c r="L1181" s="8">
        <f>Table8[[#This Row],[Abs Erorr ]]/Table8[[#This Row],[Adj Close]]</f>
        <v>7.3394019554446125E-4</v>
      </c>
      <c r="M1181" s="68">
        <f t="shared" si="37"/>
        <v>3.8358399999999997</v>
      </c>
      <c r="N1181" s="64">
        <f>(Table8[[#This Row],[Adj Close]]-Table8[[#This Row],[Forecast 6 Period ]])</f>
        <v>2.0060000000000411E-2</v>
      </c>
      <c r="O1181" s="64">
        <f>Table8[[#This Row],[Erorr 2]]^2</f>
        <v>4.0240360000001648E-4</v>
      </c>
      <c r="P1181" s="64">
        <f>ABS(Table8[[#This Row],[Erorr 2]])</f>
        <v>2.0060000000000411E-2</v>
      </c>
      <c r="Q1181" s="8">
        <f>Table8[[#This Row],[Abs Erorr 4]]/Table8[[#This Row],[Adj Close]]</f>
        <v>5.2024170751317229E-3</v>
      </c>
    </row>
    <row r="1182" spans="6:17" x14ac:dyDescent="0.3">
      <c r="F1182" s="108">
        <v>45180</v>
      </c>
      <c r="G1182" s="109">
        <v>3.8845000000000001</v>
      </c>
      <c r="H1182" s="64">
        <f t="shared" si="36"/>
        <v>3.8673299999999999</v>
      </c>
      <c r="I1182" s="64">
        <f>(Table8[[#This Row],[Adj Close]]-Table8[[#This Row],[Forecast 3 Period]])</f>
        <v>1.717000000000013E-2</v>
      </c>
      <c r="J1182" s="64">
        <f>Table8[[#This Row],[Erorr ]]^2</f>
        <v>2.9480890000000445E-4</v>
      </c>
      <c r="K1182" s="64">
        <f>ABS(Table8[[#This Row],[Erorr ]])</f>
        <v>1.717000000000013E-2</v>
      </c>
      <c r="L1182" s="8">
        <f>Table8[[#This Row],[Abs Erorr ]]/Table8[[#This Row],[Adj Close]]</f>
        <v>4.4201312910284798E-3</v>
      </c>
      <c r="M1182" s="68">
        <f t="shared" si="37"/>
        <v>3.8463400000000001</v>
      </c>
      <c r="N1182" s="64">
        <f>(Table8[[#This Row],[Adj Close]]-Table8[[#This Row],[Forecast 6 Period ]])</f>
        <v>3.8159999999999972E-2</v>
      </c>
      <c r="O1182" s="64">
        <f>Table8[[#This Row],[Erorr 2]]^2</f>
        <v>1.4561855999999979E-3</v>
      </c>
      <c r="P1182" s="64">
        <f>ABS(Table8[[#This Row],[Erorr 2]])</f>
        <v>3.8159999999999972E-2</v>
      </c>
      <c r="Q1182" s="8">
        <f>Table8[[#This Row],[Abs Erorr 4]]/Table8[[#This Row],[Adj Close]]</f>
        <v>9.8236581284592544E-3</v>
      </c>
    </row>
    <row r="1183" spans="6:17" x14ac:dyDescent="0.3">
      <c r="F1183" s="108">
        <v>45181</v>
      </c>
      <c r="G1183" s="109">
        <v>3.8654000000000002</v>
      </c>
      <c r="H1183" s="64">
        <f t="shared" si="36"/>
        <v>3.8759199999999998</v>
      </c>
      <c r="I1183" s="64">
        <f>(Table8[[#This Row],[Adj Close]]-Table8[[#This Row],[Forecast 3 Period]])</f>
        <v>-1.0519999999999641E-2</v>
      </c>
      <c r="J1183" s="64">
        <f>Table8[[#This Row],[Erorr ]]^2</f>
        <v>1.1067039999999245E-4</v>
      </c>
      <c r="K1183" s="64">
        <f>ABS(Table8[[#This Row],[Erorr ]])</f>
        <v>1.0519999999999641E-2</v>
      </c>
      <c r="L1183" s="8">
        <f>Table8[[#This Row],[Abs Erorr ]]/Table8[[#This Row],[Adj Close]]</f>
        <v>2.7215812076368914E-3</v>
      </c>
      <c r="M1183" s="68">
        <f t="shared" si="37"/>
        <v>3.8606500000000001</v>
      </c>
      <c r="N1183" s="64">
        <f>(Table8[[#This Row],[Adj Close]]-Table8[[#This Row],[Forecast 6 Period ]])</f>
        <v>4.750000000000032E-3</v>
      </c>
      <c r="O1183" s="64">
        <f>Table8[[#This Row],[Erorr 2]]^2</f>
        <v>2.2562500000000304E-5</v>
      </c>
      <c r="P1183" s="64">
        <f>ABS(Table8[[#This Row],[Erorr 2]])</f>
        <v>4.750000000000032E-3</v>
      </c>
      <c r="Q1183" s="8">
        <f>Table8[[#This Row],[Abs Erorr 4]]/Table8[[#This Row],[Adj Close]]</f>
        <v>1.2288508304444641E-3</v>
      </c>
    </row>
    <row r="1184" spans="6:17" x14ac:dyDescent="0.3">
      <c r="F1184" s="108">
        <v>45182</v>
      </c>
      <c r="G1184" s="109">
        <v>3.8271999999999999</v>
      </c>
      <c r="H1184" s="64">
        <f t="shared" si="36"/>
        <v>3.8682800000000004</v>
      </c>
      <c r="I1184" s="64">
        <f>(Table8[[#This Row],[Adj Close]]-Table8[[#This Row],[Forecast 3 Period]])</f>
        <v>-4.1080000000000449E-2</v>
      </c>
      <c r="J1184" s="64">
        <f>Table8[[#This Row],[Erorr ]]^2</f>
        <v>1.6875664000000369E-3</v>
      </c>
      <c r="K1184" s="64">
        <f>ABS(Table8[[#This Row],[Erorr ]])</f>
        <v>4.1080000000000449E-2</v>
      </c>
      <c r="L1184" s="8">
        <f>Table8[[#This Row],[Abs Erorr ]]/Table8[[#This Row],[Adj Close]]</f>
        <v>1.0733695652174031E-2</v>
      </c>
      <c r="M1184" s="68">
        <f t="shared" si="37"/>
        <v>3.8663700000000003</v>
      </c>
      <c r="N1184" s="64">
        <f>(Table8[[#This Row],[Adj Close]]-Table8[[#This Row],[Forecast 6 Period ]])</f>
        <v>-3.9170000000000371E-2</v>
      </c>
      <c r="O1184" s="64">
        <f>Table8[[#This Row],[Erorr 2]]^2</f>
        <v>1.5342889000000291E-3</v>
      </c>
      <c r="P1184" s="64">
        <f>ABS(Table8[[#This Row],[Erorr 2]])</f>
        <v>3.9170000000000371E-2</v>
      </c>
      <c r="Q1184" s="8">
        <f>Table8[[#This Row],[Abs Erorr 4]]/Table8[[#This Row],[Adj Close]]</f>
        <v>1.0234636287625515E-2</v>
      </c>
    </row>
    <row r="1185" spans="6:17" x14ac:dyDescent="0.3">
      <c r="F1185" s="108">
        <v>45183</v>
      </c>
      <c r="G1185" s="109">
        <v>3.8368000000000002</v>
      </c>
      <c r="H1185" s="64">
        <f t="shared" si="36"/>
        <v>3.8558500000000002</v>
      </c>
      <c r="I1185" s="64">
        <f>(Table8[[#This Row],[Adj Close]]-Table8[[#This Row],[Forecast 3 Period]])</f>
        <v>-1.9050000000000011E-2</v>
      </c>
      <c r="J1185" s="64">
        <f>Table8[[#This Row],[Erorr ]]^2</f>
        <v>3.6290250000000046E-4</v>
      </c>
      <c r="K1185" s="64">
        <f>ABS(Table8[[#This Row],[Erorr ]])</f>
        <v>1.9050000000000011E-2</v>
      </c>
      <c r="L1185" s="8">
        <f>Table8[[#This Row],[Abs Erorr ]]/Table8[[#This Row],[Adj Close]]</f>
        <v>4.9650750625521295E-3</v>
      </c>
      <c r="M1185" s="68">
        <f t="shared" si="37"/>
        <v>3.8615900000000005</v>
      </c>
      <c r="N1185" s="64">
        <f>(Table8[[#This Row],[Adj Close]]-Table8[[#This Row],[Forecast 6 Period ]])</f>
        <v>-2.4790000000000312E-2</v>
      </c>
      <c r="O1185" s="64">
        <f>Table8[[#This Row],[Erorr 2]]^2</f>
        <v>6.145441000000155E-4</v>
      </c>
      <c r="P1185" s="64">
        <f>ABS(Table8[[#This Row],[Erorr 2]])</f>
        <v>2.4790000000000312E-2</v>
      </c>
      <c r="Q1185" s="8">
        <f>Table8[[#This Row],[Abs Erorr 4]]/Table8[[#This Row],[Adj Close]]</f>
        <v>6.4611134278566278E-3</v>
      </c>
    </row>
    <row r="1186" spans="6:17" x14ac:dyDescent="0.3">
      <c r="F1186" s="108">
        <v>45184</v>
      </c>
      <c r="G1186" s="109">
        <v>3.7509000000000001</v>
      </c>
      <c r="H1186" s="64">
        <f t="shared" si="36"/>
        <v>3.8425000000000002</v>
      </c>
      <c r="I1186" s="64">
        <f>(Table8[[#This Row],[Adj Close]]-Table8[[#This Row],[Forecast 3 Period]])</f>
        <v>-9.1600000000000126E-2</v>
      </c>
      <c r="J1186" s="64">
        <f>Table8[[#This Row],[Erorr ]]^2</f>
        <v>8.3905600000000226E-3</v>
      </c>
      <c r="K1186" s="64">
        <f>ABS(Table8[[#This Row],[Erorr ]])</f>
        <v>9.1600000000000126E-2</v>
      </c>
      <c r="L1186" s="8">
        <f>Table8[[#This Row],[Abs Erorr ]]/Table8[[#This Row],[Adj Close]]</f>
        <v>2.4420805673305106E-2</v>
      </c>
      <c r="M1186" s="68">
        <f t="shared" si="37"/>
        <v>3.8568200000000004</v>
      </c>
      <c r="N1186" s="64">
        <f>(Table8[[#This Row],[Adj Close]]-Table8[[#This Row],[Forecast 6 Period ]])</f>
        <v>-0.10592000000000024</v>
      </c>
      <c r="O1186" s="64">
        <f>Table8[[#This Row],[Erorr 2]]^2</f>
        <v>1.121904640000005E-2</v>
      </c>
      <c r="P1186" s="64">
        <f>ABS(Table8[[#This Row],[Erorr 2]])</f>
        <v>0.10592000000000024</v>
      </c>
      <c r="Q1186" s="8">
        <f>Table8[[#This Row],[Abs Erorr 4]]/Table8[[#This Row],[Adj Close]]</f>
        <v>2.8238556079874227E-2</v>
      </c>
    </row>
    <row r="1187" spans="6:17" x14ac:dyDescent="0.3">
      <c r="F1187" s="108">
        <v>45187</v>
      </c>
      <c r="G1187" s="109">
        <v>3.77</v>
      </c>
      <c r="H1187" s="64">
        <f t="shared" si="36"/>
        <v>3.79956</v>
      </c>
      <c r="I1187" s="64">
        <f>(Table8[[#This Row],[Adj Close]]-Table8[[#This Row],[Forecast 3 Period]])</f>
        <v>-2.9560000000000031E-2</v>
      </c>
      <c r="J1187" s="64">
        <f>Table8[[#This Row],[Erorr ]]^2</f>
        <v>8.7379360000000182E-4</v>
      </c>
      <c r="K1187" s="64">
        <f>ABS(Table8[[#This Row],[Erorr ]])</f>
        <v>2.9560000000000031E-2</v>
      </c>
      <c r="L1187" s="8">
        <f>Table8[[#This Row],[Abs Erorr ]]/Table8[[#This Row],[Adj Close]]</f>
        <v>7.8408488063660565E-3</v>
      </c>
      <c r="M1187" s="68">
        <f t="shared" si="37"/>
        <v>3.8301000000000007</v>
      </c>
      <c r="N1187" s="64">
        <f>(Table8[[#This Row],[Adj Close]]-Table8[[#This Row],[Forecast 6 Period ]])</f>
        <v>-6.0100000000000708E-2</v>
      </c>
      <c r="O1187" s="64">
        <f>Table8[[#This Row],[Erorr 2]]^2</f>
        <v>3.6120100000000851E-3</v>
      </c>
      <c r="P1187" s="64">
        <f>ABS(Table8[[#This Row],[Erorr 2]])</f>
        <v>6.0100000000000708E-2</v>
      </c>
      <c r="Q1187" s="8">
        <f>Table8[[#This Row],[Abs Erorr 4]]/Table8[[#This Row],[Adj Close]]</f>
        <v>1.5941644562334406E-2</v>
      </c>
    </row>
    <row r="1188" spans="6:17" x14ac:dyDescent="0.3">
      <c r="F1188" s="108">
        <v>45188</v>
      </c>
      <c r="G1188" s="109">
        <v>3.8176999999999999</v>
      </c>
      <c r="H1188" s="64">
        <f t="shared" si="36"/>
        <v>3.7843100000000001</v>
      </c>
      <c r="I1188" s="64">
        <f>(Table8[[#This Row],[Adj Close]]-Table8[[#This Row],[Forecast 3 Period]])</f>
        <v>3.3389999999999809E-2</v>
      </c>
      <c r="J1188" s="64">
        <f>Table8[[#This Row],[Erorr ]]^2</f>
        <v>1.1148920999999872E-3</v>
      </c>
      <c r="K1188" s="64">
        <f>ABS(Table8[[#This Row],[Erorr ]])</f>
        <v>3.3389999999999809E-2</v>
      </c>
      <c r="L1188" s="8">
        <f>Table8[[#This Row],[Abs Erorr ]]/Table8[[#This Row],[Adj Close]]</f>
        <v>8.7461036749875085E-3</v>
      </c>
      <c r="M1188" s="68">
        <f t="shared" si="37"/>
        <v>3.8119700000000001</v>
      </c>
      <c r="N1188" s="64">
        <f>(Table8[[#This Row],[Adj Close]]-Table8[[#This Row],[Forecast 6 Period ]])</f>
        <v>5.7299999999997908E-3</v>
      </c>
      <c r="O1188" s="64">
        <f>Table8[[#This Row],[Erorr 2]]^2</f>
        <v>3.2832899999997603E-5</v>
      </c>
      <c r="P1188" s="64">
        <f>ABS(Table8[[#This Row],[Erorr 2]])</f>
        <v>5.7299999999997908E-3</v>
      </c>
      <c r="Q1188" s="8">
        <f>Table8[[#This Row],[Abs Erorr 4]]/Table8[[#This Row],[Adj Close]]</f>
        <v>1.500903685465016E-3</v>
      </c>
    </row>
    <row r="1189" spans="6:17" x14ac:dyDescent="0.3">
      <c r="F1189" s="108">
        <v>45189</v>
      </c>
      <c r="G1189" s="109">
        <v>3.7795000000000001</v>
      </c>
      <c r="H1189" s="64">
        <f t="shared" si="36"/>
        <v>3.78335</v>
      </c>
      <c r="I1189" s="64">
        <f>(Table8[[#This Row],[Adj Close]]-Table8[[#This Row],[Forecast 3 Period]])</f>
        <v>-3.8499999999999091E-3</v>
      </c>
      <c r="J1189" s="64">
        <f>Table8[[#This Row],[Erorr ]]^2</f>
        <v>1.4822499999999299E-5</v>
      </c>
      <c r="K1189" s="64">
        <f>ABS(Table8[[#This Row],[Erorr ]])</f>
        <v>3.8499999999999091E-3</v>
      </c>
      <c r="L1189" s="8">
        <f>Table8[[#This Row],[Abs Erorr ]]/Table8[[#This Row],[Adj Close]]</f>
        <v>1.0186532610133375E-3</v>
      </c>
      <c r="M1189" s="68">
        <f t="shared" si="37"/>
        <v>3.8043399999999998</v>
      </c>
      <c r="N1189" s="64">
        <f>(Table8[[#This Row],[Adj Close]]-Table8[[#This Row],[Forecast 6 Period ]])</f>
        <v>-2.4839999999999751E-2</v>
      </c>
      <c r="O1189" s="64">
        <f>Table8[[#This Row],[Erorr 2]]^2</f>
        <v>6.1702559999998762E-4</v>
      </c>
      <c r="P1189" s="64">
        <f>ABS(Table8[[#This Row],[Erorr 2]])</f>
        <v>2.4839999999999751E-2</v>
      </c>
      <c r="Q1189" s="8">
        <f>Table8[[#This Row],[Abs Erorr 4]]/Table8[[#This Row],[Adj Close]]</f>
        <v>6.5722979230056228E-3</v>
      </c>
    </row>
    <row r="1190" spans="6:17" x14ac:dyDescent="0.3">
      <c r="F1190" s="108">
        <v>45190</v>
      </c>
      <c r="G1190" s="109">
        <v>3.6936</v>
      </c>
      <c r="H1190" s="64">
        <f t="shared" si="36"/>
        <v>3.7881099999999996</v>
      </c>
      <c r="I1190" s="64">
        <f>(Table8[[#This Row],[Adj Close]]-Table8[[#This Row],[Forecast 3 Period]])</f>
        <v>-9.450999999999965E-2</v>
      </c>
      <c r="J1190" s="64">
        <f>Table8[[#This Row],[Erorr ]]^2</f>
        <v>8.9321400999999336E-3</v>
      </c>
      <c r="K1190" s="64">
        <f>ABS(Table8[[#This Row],[Erorr ]])</f>
        <v>9.450999999999965E-2</v>
      </c>
      <c r="L1190" s="8">
        <f>Table8[[#This Row],[Abs Erorr ]]/Table8[[#This Row],[Adj Close]]</f>
        <v>2.5587502707385655E-2</v>
      </c>
      <c r="M1190" s="68">
        <f t="shared" si="37"/>
        <v>3.7900200000000002</v>
      </c>
      <c r="N1190" s="64">
        <f>(Table8[[#This Row],[Adj Close]]-Table8[[#This Row],[Forecast 6 Period ]])</f>
        <v>-9.6420000000000172E-2</v>
      </c>
      <c r="O1190" s="64">
        <f>Table8[[#This Row],[Erorr 2]]^2</f>
        <v>9.2968164000000325E-3</v>
      </c>
      <c r="P1190" s="64">
        <f>ABS(Table8[[#This Row],[Erorr 2]])</f>
        <v>9.6420000000000172E-2</v>
      </c>
      <c r="Q1190" s="8">
        <f>Table8[[#This Row],[Abs Erorr 4]]/Table8[[#This Row],[Adj Close]]</f>
        <v>2.6104613385315185E-2</v>
      </c>
    </row>
    <row r="1191" spans="6:17" x14ac:dyDescent="0.3">
      <c r="F1191" s="108">
        <v>45191</v>
      </c>
      <c r="G1191" s="109">
        <v>3.7126999999999999</v>
      </c>
      <c r="H1191" s="64">
        <f t="shared" si="36"/>
        <v>3.7566000000000002</v>
      </c>
      <c r="I1191" s="64">
        <f>(Table8[[#This Row],[Adj Close]]-Table8[[#This Row],[Forecast 3 Period]])</f>
        <v>-4.3900000000000272E-2</v>
      </c>
      <c r="J1191" s="64">
        <f>Table8[[#This Row],[Erorr ]]^2</f>
        <v>1.9272100000000238E-3</v>
      </c>
      <c r="K1191" s="64">
        <f>ABS(Table8[[#This Row],[Erorr ]])</f>
        <v>4.3900000000000272E-2</v>
      </c>
      <c r="L1191" s="8">
        <f>Table8[[#This Row],[Abs Erorr ]]/Table8[[#This Row],[Adj Close]]</f>
        <v>1.1824278826729947E-2</v>
      </c>
      <c r="M1191" s="68">
        <f t="shared" si="37"/>
        <v>3.7709300000000003</v>
      </c>
      <c r="N1191" s="64">
        <f>(Table8[[#This Row],[Adj Close]]-Table8[[#This Row],[Forecast 6 Period ]])</f>
        <v>-5.8230000000000448E-2</v>
      </c>
      <c r="O1191" s="64">
        <f>Table8[[#This Row],[Erorr 2]]^2</f>
        <v>3.3907329000000524E-3</v>
      </c>
      <c r="P1191" s="64">
        <f>ABS(Table8[[#This Row],[Erorr 2]])</f>
        <v>5.8230000000000448E-2</v>
      </c>
      <c r="Q1191" s="8">
        <f>Table8[[#This Row],[Abs Erorr 4]]/Table8[[#This Row],[Adj Close]]</f>
        <v>1.5684003555364142E-2</v>
      </c>
    </row>
    <row r="1192" spans="6:17" x14ac:dyDescent="0.3">
      <c r="F1192" s="108">
        <v>45194</v>
      </c>
      <c r="G1192" s="109">
        <v>3.6554000000000002</v>
      </c>
      <c r="H1192" s="64">
        <f t="shared" si="36"/>
        <v>3.7270099999999999</v>
      </c>
      <c r="I1192" s="64">
        <f>(Table8[[#This Row],[Adj Close]]-Table8[[#This Row],[Forecast 3 Period]])</f>
        <v>-7.1609999999999729E-2</v>
      </c>
      <c r="J1192" s="64">
        <f>Table8[[#This Row],[Erorr ]]^2</f>
        <v>5.1279920999999611E-3</v>
      </c>
      <c r="K1192" s="64">
        <f>ABS(Table8[[#This Row],[Erorr ]])</f>
        <v>7.1609999999999729E-2</v>
      </c>
      <c r="L1192" s="8">
        <f>Table8[[#This Row],[Abs Erorr ]]/Table8[[#This Row],[Adj Close]]</f>
        <v>1.9590195327460667E-2</v>
      </c>
      <c r="M1192" s="68">
        <f t="shared" si="37"/>
        <v>3.7527900000000001</v>
      </c>
      <c r="N1192" s="64">
        <f>(Table8[[#This Row],[Adj Close]]-Table8[[#This Row],[Forecast 6 Period ]])</f>
        <v>-9.7389999999999866E-2</v>
      </c>
      <c r="O1192" s="64">
        <f>Table8[[#This Row],[Erorr 2]]^2</f>
        <v>9.484812099999974E-3</v>
      </c>
      <c r="P1192" s="64">
        <f>ABS(Table8[[#This Row],[Erorr 2]])</f>
        <v>9.7389999999999866E-2</v>
      </c>
      <c r="Q1192" s="8">
        <f>Table8[[#This Row],[Abs Erorr 4]]/Table8[[#This Row],[Adj Close]]</f>
        <v>2.6642775072495448E-2</v>
      </c>
    </row>
    <row r="1193" spans="6:17" x14ac:dyDescent="0.3">
      <c r="F1193" s="108">
        <v>45195</v>
      </c>
      <c r="G1193" s="109">
        <v>3.56</v>
      </c>
      <c r="H1193" s="64">
        <f t="shared" si="36"/>
        <v>3.68405</v>
      </c>
      <c r="I1193" s="64">
        <f>(Table8[[#This Row],[Adj Close]]-Table8[[#This Row],[Forecast 3 Period]])</f>
        <v>-0.12404999999999999</v>
      </c>
      <c r="J1193" s="64">
        <f>Table8[[#This Row],[Erorr ]]^2</f>
        <v>1.5388402499999999E-2</v>
      </c>
      <c r="K1193" s="64">
        <f>ABS(Table8[[#This Row],[Erorr ]])</f>
        <v>0.12404999999999999</v>
      </c>
      <c r="L1193" s="8">
        <f>Table8[[#This Row],[Abs Erorr ]]/Table8[[#This Row],[Adj Close]]</f>
        <v>3.4845505617977529E-2</v>
      </c>
      <c r="M1193" s="68">
        <f t="shared" si="37"/>
        <v>3.7270099999999999</v>
      </c>
      <c r="N1193" s="64">
        <f>(Table8[[#This Row],[Adj Close]]-Table8[[#This Row],[Forecast 6 Period ]])</f>
        <v>-0.16700999999999988</v>
      </c>
      <c r="O1193" s="64">
        <f>Table8[[#This Row],[Erorr 2]]^2</f>
        <v>2.7892340099999961E-2</v>
      </c>
      <c r="P1193" s="64">
        <f>ABS(Table8[[#This Row],[Erorr 2]])</f>
        <v>0.16700999999999988</v>
      </c>
      <c r="Q1193" s="8">
        <f>Table8[[#This Row],[Abs Erorr 4]]/Table8[[#This Row],[Adj Close]]</f>
        <v>4.6912921348314575E-2</v>
      </c>
    </row>
    <row r="1194" spans="6:17" x14ac:dyDescent="0.3">
      <c r="F1194" s="108">
        <v>45196</v>
      </c>
      <c r="G1194" s="109">
        <v>3.5314000000000001</v>
      </c>
      <c r="H1194" s="64">
        <f t="shared" si="36"/>
        <v>3.63443</v>
      </c>
      <c r="I1194" s="64">
        <f>(Table8[[#This Row],[Adj Close]]-Table8[[#This Row],[Forecast 3 Period]])</f>
        <v>-0.10302999999999995</v>
      </c>
      <c r="J1194" s="64">
        <f>Table8[[#This Row],[Erorr ]]^2</f>
        <v>1.0615180899999991E-2</v>
      </c>
      <c r="K1194" s="64">
        <f>ABS(Table8[[#This Row],[Erorr ]])</f>
        <v>0.10302999999999995</v>
      </c>
      <c r="L1194" s="8">
        <f>Table8[[#This Row],[Abs Erorr ]]/Table8[[#This Row],[Adj Close]]</f>
        <v>2.9175397859205966E-2</v>
      </c>
      <c r="M1194" s="68">
        <f t="shared" si="37"/>
        <v>3.6840600000000001</v>
      </c>
      <c r="N1194" s="64">
        <f>(Table8[[#This Row],[Adj Close]]-Table8[[#This Row],[Forecast 6 Period ]])</f>
        <v>-0.15266000000000002</v>
      </c>
      <c r="O1194" s="64">
        <f>Table8[[#This Row],[Erorr 2]]^2</f>
        <v>2.3305075600000006E-2</v>
      </c>
      <c r="P1194" s="64">
        <f>ABS(Table8[[#This Row],[Erorr 2]])</f>
        <v>0.15266000000000002</v>
      </c>
      <c r="Q1194" s="8">
        <f>Table8[[#This Row],[Abs Erorr 4]]/Table8[[#This Row],[Adj Close]]</f>
        <v>4.322931415302713E-2</v>
      </c>
    </row>
    <row r="1195" spans="6:17" x14ac:dyDescent="0.3">
      <c r="F1195" s="108">
        <v>45197</v>
      </c>
      <c r="G1195" s="109">
        <v>3.5505</v>
      </c>
      <c r="H1195" s="64">
        <f t="shared" si="36"/>
        <v>3.5771800000000002</v>
      </c>
      <c r="I1195" s="64">
        <f>(Table8[[#This Row],[Adj Close]]-Table8[[#This Row],[Forecast 3 Period]])</f>
        <v>-2.6680000000000259E-2</v>
      </c>
      <c r="J1195" s="64">
        <f>Table8[[#This Row],[Erorr ]]^2</f>
        <v>7.1182240000001377E-4</v>
      </c>
      <c r="K1195" s="64">
        <f>ABS(Table8[[#This Row],[Erorr ]])</f>
        <v>2.6680000000000259E-2</v>
      </c>
      <c r="L1195" s="8">
        <f>Table8[[#This Row],[Abs Erorr ]]/Table8[[#This Row],[Adj Close]]</f>
        <v>7.514434586678006E-3</v>
      </c>
      <c r="M1195" s="68">
        <f t="shared" si="37"/>
        <v>3.6392100000000003</v>
      </c>
      <c r="N1195" s="64">
        <f>(Table8[[#This Row],[Adj Close]]-Table8[[#This Row],[Forecast 6 Period ]])</f>
        <v>-8.8710000000000289E-2</v>
      </c>
      <c r="O1195" s="64">
        <f>Table8[[#This Row],[Erorr 2]]^2</f>
        <v>7.8694641000000513E-3</v>
      </c>
      <c r="P1195" s="64">
        <f>ABS(Table8[[#This Row],[Erorr 2]])</f>
        <v>8.8710000000000289E-2</v>
      </c>
      <c r="Q1195" s="8">
        <f>Table8[[#This Row],[Abs Erorr 4]]/Table8[[#This Row],[Adj Close]]</f>
        <v>2.4985213350232443E-2</v>
      </c>
    </row>
    <row r="1196" spans="6:17" x14ac:dyDescent="0.3">
      <c r="F1196" s="108">
        <v>45198</v>
      </c>
      <c r="G1196" s="109">
        <v>3.5695000000000001</v>
      </c>
      <c r="H1196" s="64">
        <f t="shared" si="36"/>
        <v>3.5476200000000002</v>
      </c>
      <c r="I1196" s="64">
        <f>(Table8[[#This Row],[Adj Close]]-Table8[[#This Row],[Forecast 3 Period]])</f>
        <v>2.18799999999999E-2</v>
      </c>
      <c r="J1196" s="64">
        <f>Table8[[#This Row],[Erorr ]]^2</f>
        <v>4.7873439999999561E-4</v>
      </c>
      <c r="K1196" s="64">
        <f>ABS(Table8[[#This Row],[Erorr ]])</f>
        <v>2.18799999999999E-2</v>
      </c>
      <c r="L1196" s="8">
        <f>Table8[[#This Row],[Abs Erorr ]]/Table8[[#This Row],[Adj Close]]</f>
        <v>6.1297100434234203E-3</v>
      </c>
      <c r="M1196" s="68">
        <f t="shared" si="37"/>
        <v>3.6000900000000002</v>
      </c>
      <c r="N1196" s="64">
        <f>(Table8[[#This Row],[Adj Close]]-Table8[[#This Row],[Forecast 6 Period ]])</f>
        <v>-3.0590000000000117E-2</v>
      </c>
      <c r="O1196" s="64">
        <f>Table8[[#This Row],[Erorr 2]]^2</f>
        <v>9.3574810000000722E-4</v>
      </c>
      <c r="P1196" s="64">
        <f>ABS(Table8[[#This Row],[Erorr 2]])</f>
        <v>3.0590000000000117E-2</v>
      </c>
      <c r="Q1196" s="8">
        <f>Table8[[#This Row],[Abs Erorr 4]]/Table8[[#This Row],[Adj Close]]</f>
        <v>8.5698277069617915E-3</v>
      </c>
    </row>
    <row r="1197" spans="6:17" x14ac:dyDescent="0.3">
      <c r="F1197" s="108">
        <v>45201</v>
      </c>
      <c r="G1197" s="109">
        <v>3.5505</v>
      </c>
      <c r="H1197" s="64">
        <f t="shared" si="36"/>
        <v>3.5523700000000007</v>
      </c>
      <c r="I1197" s="64">
        <f>(Table8[[#This Row],[Adj Close]]-Table8[[#This Row],[Forecast 3 Period]])</f>
        <v>-1.8700000000007044E-3</v>
      </c>
      <c r="J1197" s="64">
        <f>Table8[[#This Row],[Erorr ]]^2</f>
        <v>3.4969000000026346E-6</v>
      </c>
      <c r="K1197" s="64">
        <f>ABS(Table8[[#This Row],[Erorr ]])</f>
        <v>1.8700000000007044E-3</v>
      </c>
      <c r="L1197" s="8">
        <f>Table8[[#This Row],[Abs Erorr ]]/Table8[[#This Row],[Adj Close]]</f>
        <v>5.2668638219988855E-4</v>
      </c>
      <c r="M1197" s="68">
        <f t="shared" si="37"/>
        <v>3.5790900000000003</v>
      </c>
      <c r="N1197" s="64">
        <f>(Table8[[#This Row],[Adj Close]]-Table8[[#This Row],[Forecast 6 Period ]])</f>
        <v>-2.8590000000000337E-2</v>
      </c>
      <c r="O1197" s="64">
        <f>Table8[[#This Row],[Erorr 2]]^2</f>
        <v>8.1738810000001928E-4</v>
      </c>
      <c r="P1197" s="64">
        <f>ABS(Table8[[#This Row],[Erorr 2]])</f>
        <v>2.8590000000000337E-2</v>
      </c>
      <c r="Q1197" s="8">
        <f>Table8[[#This Row],[Abs Erorr 4]]/Table8[[#This Row],[Adj Close]]</f>
        <v>8.0523869877482997E-3</v>
      </c>
    </row>
    <row r="1198" spans="6:17" x14ac:dyDescent="0.3">
      <c r="F1198" s="108">
        <v>45202</v>
      </c>
      <c r="G1198" s="109">
        <v>3.5026999999999999</v>
      </c>
      <c r="H1198" s="64">
        <f t="shared" si="36"/>
        <v>3.5562000000000005</v>
      </c>
      <c r="I1198" s="64">
        <f>(Table8[[#This Row],[Adj Close]]-Table8[[#This Row],[Forecast 3 Period]])</f>
        <v>-5.3500000000000547E-2</v>
      </c>
      <c r="J1198" s="64">
        <f>Table8[[#This Row],[Erorr ]]^2</f>
        <v>2.8622500000000588E-3</v>
      </c>
      <c r="K1198" s="64">
        <f>ABS(Table8[[#This Row],[Erorr ]])</f>
        <v>5.3500000000000547E-2</v>
      </c>
      <c r="L1198" s="8">
        <f>Table8[[#This Row],[Abs Erorr ]]/Table8[[#This Row],[Adj Close]]</f>
        <v>1.5273931538527578E-2</v>
      </c>
      <c r="M1198" s="68">
        <f t="shared" si="37"/>
        <v>3.5619200000000002</v>
      </c>
      <c r="N1198" s="64">
        <f>(Table8[[#This Row],[Adj Close]]-Table8[[#This Row],[Forecast 6 Period ]])</f>
        <v>-5.9220000000000272E-2</v>
      </c>
      <c r="O1198" s="64">
        <f>Table8[[#This Row],[Erorr 2]]^2</f>
        <v>3.5070084000000321E-3</v>
      </c>
      <c r="P1198" s="64">
        <f>ABS(Table8[[#This Row],[Erorr 2]])</f>
        <v>5.9220000000000272E-2</v>
      </c>
      <c r="Q1198" s="8">
        <f>Table8[[#This Row],[Abs Erorr 4]]/Table8[[#This Row],[Adj Close]]</f>
        <v>1.6906957489936415E-2</v>
      </c>
    </row>
    <row r="1199" spans="6:17" x14ac:dyDescent="0.3">
      <c r="F1199" s="108">
        <v>45203</v>
      </c>
      <c r="G1199" s="109">
        <v>3.4550000000000001</v>
      </c>
      <c r="H1199" s="64">
        <f t="shared" si="36"/>
        <v>3.5370800000000004</v>
      </c>
      <c r="I1199" s="64">
        <f>(Table8[[#This Row],[Adj Close]]-Table8[[#This Row],[Forecast 3 Period]])</f>
        <v>-8.2080000000000375E-2</v>
      </c>
      <c r="J1199" s="64">
        <f>Table8[[#This Row],[Erorr ]]^2</f>
        <v>6.7371264000000613E-3</v>
      </c>
      <c r="K1199" s="64">
        <f>ABS(Table8[[#This Row],[Erorr ]])</f>
        <v>8.2080000000000375E-2</v>
      </c>
      <c r="L1199" s="8">
        <f>Table8[[#This Row],[Abs Erorr ]]/Table8[[#This Row],[Adj Close]]</f>
        <v>2.3756874095513855E-2</v>
      </c>
      <c r="M1199" s="68">
        <f t="shared" si="37"/>
        <v>3.5437799999999999</v>
      </c>
      <c r="N1199" s="64">
        <f>(Table8[[#This Row],[Adj Close]]-Table8[[#This Row],[Forecast 6 Period ]])</f>
        <v>-8.8779999999999859E-2</v>
      </c>
      <c r="O1199" s="64">
        <f>Table8[[#This Row],[Erorr 2]]^2</f>
        <v>7.8818883999999742E-3</v>
      </c>
      <c r="P1199" s="64">
        <f>ABS(Table8[[#This Row],[Erorr 2]])</f>
        <v>8.8779999999999859E-2</v>
      </c>
      <c r="Q1199" s="8">
        <f>Table8[[#This Row],[Abs Erorr 4]]/Table8[[#This Row],[Adj Close]]</f>
        <v>2.5696092619392145E-2</v>
      </c>
    </row>
    <row r="1200" spans="6:17" x14ac:dyDescent="0.3">
      <c r="F1200" s="108">
        <v>45204</v>
      </c>
      <c r="G1200" s="109">
        <v>3.3786999999999998</v>
      </c>
      <c r="H1200" s="64">
        <f t="shared" si="36"/>
        <v>3.49796</v>
      </c>
      <c r="I1200" s="64">
        <f>(Table8[[#This Row],[Adj Close]]-Table8[[#This Row],[Forecast 3 Period]])</f>
        <v>-0.11926000000000014</v>
      </c>
      <c r="J1200" s="64">
        <f>Table8[[#This Row],[Erorr ]]^2</f>
        <v>1.4222947600000034E-2</v>
      </c>
      <c r="K1200" s="64">
        <f>ABS(Table8[[#This Row],[Erorr ]])</f>
        <v>0.11926000000000014</v>
      </c>
      <c r="L1200" s="8">
        <f>Table8[[#This Row],[Abs Erorr ]]/Table8[[#This Row],[Adj Close]]</f>
        <v>3.5297599668511599E-2</v>
      </c>
      <c r="M1200" s="68">
        <f t="shared" si="37"/>
        <v>3.5237300000000005</v>
      </c>
      <c r="N1200" s="64">
        <f>(Table8[[#This Row],[Adj Close]]-Table8[[#This Row],[Forecast 6 Period ]])</f>
        <v>-0.14503000000000066</v>
      </c>
      <c r="O1200" s="64">
        <f>Table8[[#This Row],[Erorr 2]]^2</f>
        <v>2.1033700900000191E-2</v>
      </c>
      <c r="P1200" s="64">
        <f>ABS(Table8[[#This Row],[Erorr 2]])</f>
        <v>0.14503000000000066</v>
      </c>
      <c r="Q1200" s="8">
        <f>Table8[[#This Row],[Abs Erorr 4]]/Table8[[#This Row],[Adj Close]]</f>
        <v>4.2924793559653319E-2</v>
      </c>
    </row>
    <row r="1201" spans="6:17" x14ac:dyDescent="0.3">
      <c r="F1201" s="108">
        <v>45205</v>
      </c>
      <c r="G1201" s="109">
        <v>3.3978000000000002</v>
      </c>
      <c r="H1201" s="64">
        <f t="shared" si="36"/>
        <v>3.43879</v>
      </c>
      <c r="I1201" s="64">
        <f>(Table8[[#This Row],[Adj Close]]-Table8[[#This Row],[Forecast 3 Period]])</f>
        <v>-4.098999999999986E-2</v>
      </c>
      <c r="J1201" s="64">
        <f>Table8[[#This Row],[Erorr ]]^2</f>
        <v>1.6801800999999884E-3</v>
      </c>
      <c r="K1201" s="64">
        <f>ABS(Table8[[#This Row],[Erorr ]])</f>
        <v>4.098999999999986E-2</v>
      </c>
      <c r="L1201" s="8">
        <f>Table8[[#This Row],[Abs Erorr ]]/Table8[[#This Row],[Adj Close]]</f>
        <v>1.2063688268879822E-2</v>
      </c>
      <c r="M1201" s="68">
        <f t="shared" si="37"/>
        <v>3.4893800000000001</v>
      </c>
      <c r="N1201" s="64">
        <f>(Table8[[#This Row],[Adj Close]]-Table8[[#This Row],[Forecast 6 Period ]])</f>
        <v>-9.1579999999999995E-2</v>
      </c>
      <c r="O1201" s="64">
        <f>Table8[[#This Row],[Erorr 2]]^2</f>
        <v>8.3868963999999997E-3</v>
      </c>
      <c r="P1201" s="64">
        <f>ABS(Table8[[#This Row],[Erorr 2]])</f>
        <v>9.1579999999999995E-2</v>
      </c>
      <c r="Q1201" s="8">
        <f>Table8[[#This Row],[Abs Erorr 4]]/Table8[[#This Row],[Adj Close]]</f>
        <v>2.6952734122078988E-2</v>
      </c>
    </row>
    <row r="1202" spans="6:17" x14ac:dyDescent="0.3">
      <c r="F1202" s="108">
        <v>45208</v>
      </c>
      <c r="G1202" s="109">
        <v>3.3978000000000002</v>
      </c>
      <c r="H1202" s="64">
        <f t="shared" si="36"/>
        <v>3.40923</v>
      </c>
      <c r="I1202" s="64">
        <f>(Table8[[#This Row],[Adj Close]]-Table8[[#This Row],[Forecast 3 Period]])</f>
        <v>-1.1429999999999829E-2</v>
      </c>
      <c r="J1202" s="64">
        <f>Table8[[#This Row],[Erorr ]]^2</f>
        <v>1.306448999999961E-4</v>
      </c>
      <c r="K1202" s="64">
        <f>ABS(Table8[[#This Row],[Erorr ]])</f>
        <v>1.1429999999999829E-2</v>
      </c>
      <c r="L1202" s="8">
        <f>Table8[[#This Row],[Abs Erorr ]]/Table8[[#This Row],[Adj Close]]</f>
        <v>3.363941373830075E-3</v>
      </c>
      <c r="M1202" s="68">
        <f t="shared" si="37"/>
        <v>3.4588400000000004</v>
      </c>
      <c r="N1202" s="64">
        <f>(Table8[[#This Row],[Adj Close]]-Table8[[#This Row],[Forecast 6 Period ]])</f>
        <v>-6.1040000000000205E-2</v>
      </c>
      <c r="O1202" s="64">
        <f>Table8[[#This Row],[Erorr 2]]^2</f>
        <v>3.7258816000000253E-3</v>
      </c>
      <c r="P1202" s="64">
        <f>ABS(Table8[[#This Row],[Erorr 2]])</f>
        <v>6.1040000000000205E-2</v>
      </c>
      <c r="Q1202" s="8">
        <f>Table8[[#This Row],[Abs Erorr 4]]/Table8[[#This Row],[Adj Close]]</f>
        <v>1.7964565306963391E-2</v>
      </c>
    </row>
    <row r="1203" spans="6:17" x14ac:dyDescent="0.3">
      <c r="F1203" s="108">
        <v>45209</v>
      </c>
      <c r="G1203" s="109">
        <v>3.4359000000000002</v>
      </c>
      <c r="H1203" s="64">
        <f t="shared" si="36"/>
        <v>3.3920699999999999</v>
      </c>
      <c r="I1203" s="64">
        <f>(Table8[[#This Row],[Adj Close]]-Table8[[#This Row],[Forecast 3 Period]])</f>
        <v>4.3830000000000258E-2</v>
      </c>
      <c r="J1203" s="64">
        <f>Table8[[#This Row],[Erorr ]]^2</f>
        <v>1.9210689000000226E-3</v>
      </c>
      <c r="K1203" s="64">
        <f>ABS(Table8[[#This Row],[Erorr ]])</f>
        <v>4.3830000000000258E-2</v>
      </c>
      <c r="L1203" s="8">
        <f>Table8[[#This Row],[Abs Erorr ]]/Table8[[#This Row],[Adj Close]]</f>
        <v>1.2756483017550061E-2</v>
      </c>
      <c r="M1203" s="68">
        <f t="shared" si="37"/>
        <v>3.4311799999999999</v>
      </c>
      <c r="N1203" s="64">
        <f>(Table8[[#This Row],[Adj Close]]-Table8[[#This Row],[Forecast 6 Period ]])</f>
        <v>4.7200000000002795E-3</v>
      </c>
      <c r="O1203" s="64">
        <f>Table8[[#This Row],[Erorr 2]]^2</f>
        <v>2.2278400000002639E-5</v>
      </c>
      <c r="P1203" s="64">
        <f>ABS(Table8[[#This Row],[Erorr 2]])</f>
        <v>4.7200000000002795E-3</v>
      </c>
      <c r="Q1203" s="8">
        <f>Table8[[#This Row],[Abs Erorr 4]]/Table8[[#This Row],[Adj Close]]</f>
        <v>1.3737303181117842E-3</v>
      </c>
    </row>
    <row r="1204" spans="6:17" x14ac:dyDescent="0.3">
      <c r="F1204" s="108">
        <v>45210</v>
      </c>
      <c r="G1204" s="109">
        <v>3.4073000000000002</v>
      </c>
      <c r="H1204" s="64">
        <f t="shared" si="36"/>
        <v>3.4130399999999996</v>
      </c>
      <c r="I1204" s="64">
        <f>(Table8[[#This Row],[Adj Close]]-Table8[[#This Row],[Forecast 3 Period]])</f>
        <v>-5.7399999999994122E-3</v>
      </c>
      <c r="J1204" s="64">
        <f>Table8[[#This Row],[Erorr ]]^2</f>
        <v>3.2947599999993254E-5</v>
      </c>
      <c r="K1204" s="64">
        <f>ABS(Table8[[#This Row],[Erorr ]])</f>
        <v>5.7399999999994122E-3</v>
      </c>
      <c r="L1204" s="8">
        <f>Table8[[#This Row],[Abs Erorr ]]/Table8[[#This Row],[Adj Close]]</f>
        <v>1.684618319490333E-3</v>
      </c>
      <c r="M1204" s="68">
        <f t="shared" si="37"/>
        <v>3.4178099999999998</v>
      </c>
      <c r="N1204" s="64">
        <f>(Table8[[#This Row],[Adj Close]]-Table8[[#This Row],[Forecast 6 Period ]])</f>
        <v>-1.0509999999999575E-2</v>
      </c>
      <c r="O1204" s="64">
        <f>Table8[[#This Row],[Erorr 2]]^2</f>
        <v>1.1046009999999107E-4</v>
      </c>
      <c r="P1204" s="64">
        <f>ABS(Table8[[#This Row],[Erorr 2]])</f>
        <v>1.0509999999999575E-2</v>
      </c>
      <c r="Q1204" s="8">
        <f>Table8[[#This Row],[Abs Erorr 4]]/Table8[[#This Row],[Adj Close]]</f>
        <v>3.0845537522377173E-3</v>
      </c>
    </row>
    <row r="1205" spans="6:17" x14ac:dyDescent="0.3">
      <c r="F1205" s="108">
        <v>45211</v>
      </c>
      <c r="G1205" s="109">
        <v>3.4073000000000002</v>
      </c>
      <c r="H1205" s="64">
        <f t="shared" si="36"/>
        <v>3.41303</v>
      </c>
      <c r="I1205" s="64">
        <f>(Table8[[#This Row],[Adj Close]]-Table8[[#This Row],[Forecast 3 Period]])</f>
        <v>-5.7299999999997908E-3</v>
      </c>
      <c r="J1205" s="64">
        <f>Table8[[#This Row],[Erorr ]]^2</f>
        <v>3.2832899999997603E-5</v>
      </c>
      <c r="K1205" s="64">
        <f>ABS(Table8[[#This Row],[Erorr ]])</f>
        <v>5.7299999999997908E-3</v>
      </c>
      <c r="L1205" s="8">
        <f>Table8[[#This Row],[Abs Erorr ]]/Table8[[#This Row],[Adj Close]]</f>
        <v>1.6816834443693805E-3</v>
      </c>
      <c r="M1205" s="68">
        <f t="shared" si="37"/>
        <v>3.41113</v>
      </c>
      <c r="N1205" s="64">
        <f>(Table8[[#This Row],[Adj Close]]-Table8[[#This Row],[Forecast 6 Period ]])</f>
        <v>-3.829999999999778E-3</v>
      </c>
      <c r="O1205" s="64">
        <f>Table8[[#This Row],[Erorr 2]]^2</f>
        <v>1.46688999999983E-5</v>
      </c>
      <c r="P1205" s="64">
        <f>ABS(Table8[[#This Row],[Erorr 2]])</f>
        <v>3.829999999999778E-3</v>
      </c>
      <c r="Q1205" s="8">
        <f>Table8[[#This Row],[Abs Erorr 4]]/Table8[[#This Row],[Adj Close]]</f>
        <v>1.1240571713672931E-3</v>
      </c>
    </row>
    <row r="1206" spans="6:17" x14ac:dyDescent="0.3">
      <c r="F1206" s="108">
        <v>45212</v>
      </c>
      <c r="G1206" s="109">
        <v>3.35</v>
      </c>
      <c r="H1206" s="64">
        <f t="shared" si="36"/>
        <v>3.41588</v>
      </c>
      <c r="I1206" s="64">
        <f>(Table8[[#This Row],[Adj Close]]-Table8[[#This Row],[Forecast 3 Period]])</f>
        <v>-6.5879999999999939E-2</v>
      </c>
      <c r="J1206" s="64">
        <f>Table8[[#This Row],[Erorr ]]^2</f>
        <v>4.3401743999999919E-3</v>
      </c>
      <c r="K1206" s="64">
        <f>ABS(Table8[[#This Row],[Erorr ]])</f>
        <v>6.5879999999999939E-2</v>
      </c>
      <c r="L1206" s="8">
        <f>Table8[[#This Row],[Abs Erorr ]]/Table8[[#This Row],[Adj Close]]</f>
        <v>1.9665671641791026E-2</v>
      </c>
      <c r="M1206" s="68">
        <f t="shared" si="37"/>
        <v>3.4073100000000007</v>
      </c>
      <c r="N1206" s="64">
        <f>(Table8[[#This Row],[Adj Close]]-Table8[[#This Row],[Forecast 6 Period ]])</f>
        <v>-5.7310000000000638E-2</v>
      </c>
      <c r="O1206" s="64">
        <f>Table8[[#This Row],[Erorr 2]]^2</f>
        <v>3.2844361000000733E-3</v>
      </c>
      <c r="P1206" s="64">
        <f>ABS(Table8[[#This Row],[Erorr 2]])</f>
        <v>5.7310000000000638E-2</v>
      </c>
      <c r="Q1206" s="8">
        <f>Table8[[#This Row],[Abs Erorr 4]]/Table8[[#This Row],[Adj Close]]</f>
        <v>1.7107462686567355E-2</v>
      </c>
    </row>
    <row r="1207" spans="6:17" x14ac:dyDescent="0.3">
      <c r="F1207" s="108">
        <v>45215</v>
      </c>
      <c r="G1207" s="109">
        <v>3.4359000000000002</v>
      </c>
      <c r="H1207" s="64">
        <f t="shared" si="36"/>
        <v>3.3843800000000002</v>
      </c>
      <c r="I1207" s="64">
        <f>(Table8[[#This Row],[Adj Close]]-Table8[[#This Row],[Forecast 3 Period]])</f>
        <v>5.152000000000001E-2</v>
      </c>
      <c r="J1207" s="64">
        <f>Table8[[#This Row],[Erorr ]]^2</f>
        <v>2.654310400000001E-3</v>
      </c>
      <c r="K1207" s="64">
        <f>ABS(Table8[[#This Row],[Erorr ]])</f>
        <v>5.152000000000001E-2</v>
      </c>
      <c r="L1207" s="8">
        <f>Table8[[#This Row],[Abs Erorr ]]/Table8[[#This Row],[Adj Close]]</f>
        <v>1.4994615675659946E-2</v>
      </c>
      <c r="M1207" s="68">
        <f t="shared" si="37"/>
        <v>3.3996600000000008</v>
      </c>
      <c r="N1207" s="64">
        <f>(Table8[[#This Row],[Adj Close]]-Table8[[#This Row],[Forecast 6 Period ]])</f>
        <v>3.6239999999999384E-2</v>
      </c>
      <c r="O1207" s="64">
        <f>Table8[[#This Row],[Erorr 2]]^2</f>
        <v>1.3133375999999552E-3</v>
      </c>
      <c r="P1207" s="64">
        <f>ABS(Table8[[#This Row],[Erorr 2]])</f>
        <v>3.6239999999999384E-2</v>
      </c>
      <c r="Q1207" s="8">
        <f>Table8[[#This Row],[Abs Erorr 4]]/Table8[[#This Row],[Adj Close]]</f>
        <v>1.0547454815332048E-2</v>
      </c>
    </row>
    <row r="1208" spans="6:17" x14ac:dyDescent="0.3">
      <c r="F1208" s="108">
        <v>45216</v>
      </c>
      <c r="G1208" s="109">
        <v>3.3309000000000002</v>
      </c>
      <c r="H1208" s="64">
        <f t="shared" si="36"/>
        <v>3.4015500000000003</v>
      </c>
      <c r="I1208" s="64">
        <f>(Table8[[#This Row],[Adj Close]]-Table8[[#This Row],[Forecast 3 Period]])</f>
        <v>-7.0650000000000102E-2</v>
      </c>
      <c r="J1208" s="64">
        <f>Table8[[#This Row],[Erorr ]]^2</f>
        <v>4.9914225000000142E-3</v>
      </c>
      <c r="K1208" s="64">
        <f>ABS(Table8[[#This Row],[Erorr ]])</f>
        <v>7.0650000000000102E-2</v>
      </c>
      <c r="L1208" s="8">
        <f>Table8[[#This Row],[Abs Erorr ]]/Table8[[#This Row],[Adj Close]]</f>
        <v>2.121048365306677E-2</v>
      </c>
      <c r="M1208" s="68">
        <f t="shared" si="37"/>
        <v>3.4034700000000004</v>
      </c>
      <c r="N1208" s="64">
        <f>(Table8[[#This Row],[Adj Close]]-Table8[[#This Row],[Forecast 6 Period ]])</f>
        <v>-7.2570000000000245E-2</v>
      </c>
      <c r="O1208" s="64">
        <f>Table8[[#This Row],[Erorr 2]]^2</f>
        <v>5.266404900000036E-3</v>
      </c>
      <c r="P1208" s="64">
        <f>ABS(Table8[[#This Row],[Erorr 2]])</f>
        <v>7.2570000000000245E-2</v>
      </c>
      <c r="Q1208" s="8">
        <f>Table8[[#This Row],[Abs Erorr 4]]/Table8[[#This Row],[Adj Close]]</f>
        <v>2.178690444024145E-2</v>
      </c>
    </row>
    <row r="1209" spans="6:17" x14ac:dyDescent="0.3">
      <c r="F1209" s="108">
        <v>45217</v>
      </c>
      <c r="G1209" s="109">
        <v>3.2355</v>
      </c>
      <c r="H1209" s="64">
        <f t="shared" si="36"/>
        <v>3.3681299999999998</v>
      </c>
      <c r="I1209" s="64">
        <f>(Table8[[#This Row],[Adj Close]]-Table8[[#This Row],[Forecast 3 Period]])</f>
        <v>-0.1326299999999998</v>
      </c>
      <c r="J1209" s="64">
        <f>Table8[[#This Row],[Erorr ]]^2</f>
        <v>1.7590716899999949E-2</v>
      </c>
      <c r="K1209" s="64">
        <f>ABS(Table8[[#This Row],[Erorr ]])</f>
        <v>0.1326299999999998</v>
      </c>
      <c r="L1209" s="8">
        <f>Table8[[#This Row],[Abs Erorr ]]/Table8[[#This Row],[Adj Close]]</f>
        <v>4.0992118683356456E-2</v>
      </c>
      <c r="M1209" s="68">
        <f t="shared" si="37"/>
        <v>3.3891400000000003</v>
      </c>
      <c r="N1209" s="64">
        <f>(Table8[[#This Row],[Adj Close]]-Table8[[#This Row],[Forecast 6 Period ]])</f>
        <v>-0.15364000000000022</v>
      </c>
      <c r="O1209" s="64">
        <f>Table8[[#This Row],[Erorr 2]]^2</f>
        <v>2.3605249600000069E-2</v>
      </c>
      <c r="P1209" s="64">
        <f>ABS(Table8[[#This Row],[Erorr 2]])</f>
        <v>0.15364000000000022</v>
      </c>
      <c r="Q1209" s="8">
        <f>Table8[[#This Row],[Abs Erorr 4]]/Table8[[#This Row],[Adj Close]]</f>
        <v>4.7485705455107469E-2</v>
      </c>
    </row>
    <row r="1210" spans="6:17" x14ac:dyDescent="0.3">
      <c r="F1210" s="108">
        <v>45218</v>
      </c>
      <c r="G1210" s="109">
        <v>3.0636999999999999</v>
      </c>
      <c r="H1210" s="64">
        <f t="shared" si="36"/>
        <v>3.3242400000000001</v>
      </c>
      <c r="I1210" s="64">
        <f>(Table8[[#This Row],[Adj Close]]-Table8[[#This Row],[Forecast 3 Period]])</f>
        <v>-0.26054000000000022</v>
      </c>
      <c r="J1210" s="64">
        <f>Table8[[#This Row],[Erorr ]]^2</f>
        <v>6.788109160000011E-2</v>
      </c>
      <c r="K1210" s="64">
        <f>ABS(Table8[[#This Row],[Erorr ]])</f>
        <v>0.26054000000000022</v>
      </c>
      <c r="L1210" s="8">
        <f>Table8[[#This Row],[Abs Erorr ]]/Table8[[#This Row],[Adj Close]]</f>
        <v>8.5040963540816736E-2</v>
      </c>
      <c r="M1210" s="68">
        <f t="shared" si="37"/>
        <v>3.3519200000000007</v>
      </c>
      <c r="N1210" s="64">
        <f>(Table8[[#This Row],[Adj Close]]-Table8[[#This Row],[Forecast 6 Period ]])</f>
        <v>-0.28822000000000081</v>
      </c>
      <c r="O1210" s="64">
        <f>Table8[[#This Row],[Erorr 2]]^2</f>
        <v>8.3070768400000466E-2</v>
      </c>
      <c r="P1210" s="64">
        <f>ABS(Table8[[#This Row],[Erorr 2]])</f>
        <v>0.28822000000000081</v>
      </c>
      <c r="Q1210" s="8">
        <f>Table8[[#This Row],[Abs Erorr 4]]/Table8[[#This Row],[Adj Close]]</f>
        <v>9.4075790710578977E-2</v>
      </c>
    </row>
    <row r="1211" spans="6:17" x14ac:dyDescent="0.3">
      <c r="F1211" s="108">
        <v>45219</v>
      </c>
      <c r="G1211" s="109">
        <v>3.0350999999999999</v>
      </c>
      <c r="H1211" s="64">
        <f t="shared" si="36"/>
        <v>3.1954000000000002</v>
      </c>
      <c r="I1211" s="64">
        <f>(Table8[[#This Row],[Adj Close]]-Table8[[#This Row],[Forecast 3 Period]])</f>
        <v>-0.16030000000000033</v>
      </c>
      <c r="J1211" s="64">
        <f>Table8[[#This Row],[Erorr ]]^2</f>
        <v>2.5696090000000105E-2</v>
      </c>
      <c r="K1211" s="64">
        <f>ABS(Table8[[#This Row],[Erorr ]])</f>
        <v>0.16030000000000033</v>
      </c>
      <c r="L1211" s="8">
        <f>Table8[[#This Row],[Abs Erorr ]]/Table8[[#This Row],[Adj Close]]</f>
        <v>5.2815393232513046E-2</v>
      </c>
      <c r="M1211" s="68">
        <f t="shared" si="37"/>
        <v>3.2889300000000006</v>
      </c>
      <c r="N1211" s="64">
        <f>(Table8[[#This Row],[Adj Close]]-Table8[[#This Row],[Forecast 6 Period ]])</f>
        <v>-0.25383000000000067</v>
      </c>
      <c r="O1211" s="64">
        <f>Table8[[#This Row],[Erorr 2]]^2</f>
        <v>6.4429668900000334E-2</v>
      </c>
      <c r="P1211" s="64">
        <f>ABS(Table8[[#This Row],[Erorr 2]])</f>
        <v>0.25383000000000067</v>
      </c>
      <c r="Q1211" s="8">
        <f>Table8[[#This Row],[Abs Erorr 4]]/Table8[[#This Row],[Adj Close]]</f>
        <v>8.3631511317584492E-2</v>
      </c>
    </row>
    <row r="1212" spans="6:17" x14ac:dyDescent="0.3">
      <c r="F1212" s="108">
        <v>45222</v>
      </c>
      <c r="G1212" s="109">
        <v>3.0466000000000002</v>
      </c>
      <c r="H1212" s="64">
        <f t="shared" si="36"/>
        <v>3.1037999999999997</v>
      </c>
      <c r="I1212" s="64">
        <f>(Table8[[#This Row],[Adj Close]]-Table8[[#This Row],[Forecast 3 Period]])</f>
        <v>-5.7199999999999473E-2</v>
      </c>
      <c r="J1212" s="64">
        <f>Table8[[#This Row],[Erorr ]]^2</f>
        <v>3.27183999999994E-3</v>
      </c>
      <c r="K1212" s="64">
        <f>ABS(Table8[[#This Row],[Erorr ]])</f>
        <v>5.7199999999999473E-2</v>
      </c>
      <c r="L1212" s="8">
        <f>Table8[[#This Row],[Abs Erorr ]]/Table8[[#This Row],[Adj Close]]</f>
        <v>1.8775027899953872E-2</v>
      </c>
      <c r="M1212" s="68">
        <f t="shared" si="37"/>
        <v>3.2116300000000004</v>
      </c>
      <c r="N1212" s="64">
        <f>(Table8[[#This Row],[Adj Close]]-Table8[[#This Row],[Forecast 6 Period ]])</f>
        <v>-0.16503000000000023</v>
      </c>
      <c r="O1212" s="64">
        <f>Table8[[#This Row],[Erorr 2]]^2</f>
        <v>2.7234900900000077E-2</v>
      </c>
      <c r="P1212" s="64">
        <f>ABS(Table8[[#This Row],[Erorr 2]])</f>
        <v>0.16503000000000023</v>
      </c>
      <c r="Q1212" s="8">
        <f>Table8[[#This Row],[Abs Erorr 4]]/Table8[[#This Row],[Adj Close]]</f>
        <v>5.4168581369395466E-2</v>
      </c>
    </row>
    <row r="1213" spans="6:17" x14ac:dyDescent="0.3">
      <c r="F1213" s="108">
        <v>45223</v>
      </c>
      <c r="G1213" s="109">
        <v>3.1044999999999998</v>
      </c>
      <c r="H1213" s="64">
        <f t="shared" si="36"/>
        <v>3.0482800000000001</v>
      </c>
      <c r="I1213" s="64">
        <f>(Table8[[#This Row],[Adj Close]]-Table8[[#This Row],[Forecast 3 Period]])</f>
        <v>5.6219999999999715E-2</v>
      </c>
      <c r="J1213" s="64">
        <f>Table8[[#This Row],[Erorr ]]^2</f>
        <v>3.1606883999999681E-3</v>
      </c>
      <c r="K1213" s="64">
        <f>ABS(Table8[[#This Row],[Erorr ]])</f>
        <v>5.6219999999999715E-2</v>
      </c>
      <c r="L1213" s="8">
        <f>Table8[[#This Row],[Abs Erorr ]]/Table8[[#This Row],[Adj Close]]</f>
        <v>1.8109196327911005E-2</v>
      </c>
      <c r="M1213" s="68">
        <f t="shared" si="37"/>
        <v>3.1528600000000004</v>
      </c>
      <c r="N1213" s="64">
        <f>(Table8[[#This Row],[Adj Close]]-Table8[[#This Row],[Forecast 6 Period ]])</f>
        <v>-4.8360000000000625E-2</v>
      </c>
      <c r="O1213" s="64">
        <f>Table8[[#This Row],[Erorr 2]]^2</f>
        <v>2.3386896000000606E-3</v>
      </c>
      <c r="P1213" s="64">
        <f>ABS(Table8[[#This Row],[Erorr 2]])</f>
        <v>4.8360000000000625E-2</v>
      </c>
      <c r="Q1213" s="8">
        <f>Table8[[#This Row],[Abs Erorr 4]]/Table8[[#This Row],[Adj Close]]</f>
        <v>1.5577387663069939E-2</v>
      </c>
    </row>
    <row r="1214" spans="6:17" x14ac:dyDescent="0.3">
      <c r="F1214" s="108">
        <v>45224</v>
      </c>
      <c r="G1214" s="109">
        <v>3.0948000000000002</v>
      </c>
      <c r="H1214" s="64">
        <f t="shared" si="36"/>
        <v>3.0663100000000001</v>
      </c>
      <c r="I1214" s="64">
        <f>(Table8[[#This Row],[Adj Close]]-Table8[[#This Row],[Forecast 3 Period]])</f>
        <v>2.8490000000000126E-2</v>
      </c>
      <c r="J1214" s="64">
        <f>Table8[[#This Row],[Erorr ]]^2</f>
        <v>8.1168010000000725E-4</v>
      </c>
      <c r="K1214" s="64">
        <f>ABS(Table8[[#This Row],[Erorr ]])</f>
        <v>2.8490000000000126E-2</v>
      </c>
      <c r="L1214" s="8">
        <f>Table8[[#This Row],[Abs Erorr ]]/Table8[[#This Row],[Adj Close]]</f>
        <v>9.2057645082073564E-3</v>
      </c>
      <c r="M1214" s="68">
        <f t="shared" si="37"/>
        <v>3.1066199999999999</v>
      </c>
      <c r="N1214" s="64">
        <f>(Table8[[#This Row],[Adj Close]]-Table8[[#This Row],[Forecast 6 Period ]])</f>
        <v>-1.181999999999972E-2</v>
      </c>
      <c r="O1214" s="64">
        <f>Table8[[#This Row],[Erorr 2]]^2</f>
        <v>1.3971239999999337E-4</v>
      </c>
      <c r="P1214" s="64">
        <f>ABS(Table8[[#This Row],[Erorr 2]])</f>
        <v>1.181999999999972E-2</v>
      </c>
      <c r="Q1214" s="8">
        <f>Table8[[#This Row],[Abs Erorr 4]]/Table8[[#This Row],[Adj Close]]</f>
        <v>3.8193098100037866E-3</v>
      </c>
    </row>
    <row r="1215" spans="6:17" x14ac:dyDescent="0.3">
      <c r="F1215" s="108">
        <v>45225</v>
      </c>
      <c r="G1215" s="109">
        <v>3.1238000000000001</v>
      </c>
      <c r="H1215" s="64">
        <f t="shared" si="36"/>
        <v>3.08325</v>
      </c>
      <c r="I1215" s="64">
        <f>(Table8[[#This Row],[Adj Close]]-Table8[[#This Row],[Forecast 3 Period]])</f>
        <v>4.0550000000000086E-2</v>
      </c>
      <c r="J1215" s="64">
        <f>Table8[[#This Row],[Erorr ]]^2</f>
        <v>1.6443025000000069E-3</v>
      </c>
      <c r="K1215" s="64">
        <f>ABS(Table8[[#This Row],[Erorr ]])</f>
        <v>4.0550000000000086E-2</v>
      </c>
      <c r="L1215" s="8">
        <f>Table8[[#This Row],[Abs Erorr ]]/Table8[[#This Row],[Adj Close]]</f>
        <v>1.2980984698124106E-2</v>
      </c>
      <c r="M1215" s="68">
        <f t="shared" si="37"/>
        <v>3.0861200000000002</v>
      </c>
      <c r="N1215" s="64">
        <f>(Table8[[#This Row],[Adj Close]]-Table8[[#This Row],[Forecast 6 Period ]])</f>
        <v>3.7679999999999936E-2</v>
      </c>
      <c r="O1215" s="64">
        <f>Table8[[#This Row],[Erorr 2]]^2</f>
        <v>1.4197823999999952E-3</v>
      </c>
      <c r="P1215" s="64">
        <f>ABS(Table8[[#This Row],[Erorr 2]])</f>
        <v>3.7679999999999936E-2</v>
      </c>
      <c r="Q1215" s="8">
        <f>Table8[[#This Row],[Abs Erorr 4]]/Table8[[#This Row],[Adj Close]]</f>
        <v>1.2062231897048446E-2</v>
      </c>
    </row>
    <row r="1216" spans="6:17" x14ac:dyDescent="0.3">
      <c r="F1216" s="108">
        <v>45226</v>
      </c>
      <c r="G1216" s="109">
        <v>3.1334</v>
      </c>
      <c r="H1216" s="64">
        <f t="shared" si="36"/>
        <v>3.1093099999999998</v>
      </c>
      <c r="I1216" s="64">
        <f>(Table8[[#This Row],[Adj Close]]-Table8[[#This Row],[Forecast 3 Period]])</f>
        <v>2.4090000000000167E-2</v>
      </c>
      <c r="J1216" s="64">
        <f>Table8[[#This Row],[Erorr ]]^2</f>
        <v>5.8032810000000802E-4</v>
      </c>
      <c r="K1216" s="64">
        <f>ABS(Table8[[#This Row],[Erorr ]])</f>
        <v>2.4090000000000167E-2</v>
      </c>
      <c r="L1216" s="8">
        <f>Table8[[#This Row],[Abs Erorr ]]/Table8[[#This Row],[Adj Close]]</f>
        <v>7.6881342950150533E-3</v>
      </c>
      <c r="M1216" s="68">
        <f t="shared" si="37"/>
        <v>3.0838200000000002</v>
      </c>
      <c r="N1216" s="64">
        <f>(Table8[[#This Row],[Adj Close]]-Table8[[#This Row],[Forecast 6 Period ]])</f>
        <v>4.9579999999999735E-2</v>
      </c>
      <c r="O1216" s="64">
        <f>Table8[[#This Row],[Erorr 2]]^2</f>
        <v>2.458176399999974E-3</v>
      </c>
      <c r="P1216" s="64">
        <f>ABS(Table8[[#This Row],[Erorr 2]])</f>
        <v>4.9579999999999735E-2</v>
      </c>
      <c r="Q1216" s="8">
        <f>Table8[[#This Row],[Abs Erorr 4]]/Table8[[#This Row],[Adj Close]]</f>
        <v>1.582306759430642E-2</v>
      </c>
    </row>
    <row r="1217" spans="6:17" x14ac:dyDescent="0.3">
      <c r="F1217" s="108">
        <v>45229</v>
      </c>
      <c r="G1217" s="109">
        <v>3.1720000000000002</v>
      </c>
      <c r="H1217" s="64">
        <f t="shared" si="36"/>
        <v>3.1189400000000003</v>
      </c>
      <c r="I1217" s="64">
        <f>(Table8[[#This Row],[Adj Close]]-Table8[[#This Row],[Forecast 3 Period]])</f>
        <v>5.3059999999999885E-2</v>
      </c>
      <c r="J1217" s="64">
        <f>Table8[[#This Row],[Erorr ]]^2</f>
        <v>2.8153635999999876E-3</v>
      </c>
      <c r="K1217" s="64">
        <f>ABS(Table8[[#This Row],[Erorr ]])</f>
        <v>5.3059999999999885E-2</v>
      </c>
      <c r="L1217" s="8">
        <f>Table8[[#This Row],[Abs Erorr ]]/Table8[[#This Row],[Adj Close]]</f>
        <v>1.6727616645649396E-2</v>
      </c>
      <c r="M1217" s="68">
        <f t="shared" si="37"/>
        <v>3.0994700000000002</v>
      </c>
      <c r="N1217" s="64">
        <f>(Table8[[#This Row],[Adj Close]]-Table8[[#This Row],[Forecast 6 Period ]])</f>
        <v>7.2529999999999983E-2</v>
      </c>
      <c r="O1217" s="64">
        <f>Table8[[#This Row],[Erorr 2]]^2</f>
        <v>5.260600899999998E-3</v>
      </c>
      <c r="P1217" s="64">
        <f>ABS(Table8[[#This Row],[Erorr 2]])</f>
        <v>7.2529999999999983E-2</v>
      </c>
      <c r="Q1217" s="8">
        <f>Table8[[#This Row],[Abs Erorr 4]]/Table8[[#This Row],[Adj Close]]</f>
        <v>2.286569987389659E-2</v>
      </c>
    </row>
    <row r="1218" spans="6:17" x14ac:dyDescent="0.3">
      <c r="F1218" s="108">
        <v>45230</v>
      </c>
      <c r="G1218" s="109">
        <v>3.1913</v>
      </c>
      <c r="H1218" s="64">
        <f t="shared" si="36"/>
        <v>3.1459600000000001</v>
      </c>
      <c r="I1218" s="64">
        <f>(Table8[[#This Row],[Adj Close]]-Table8[[#This Row],[Forecast 3 Period]])</f>
        <v>4.5339999999999936E-2</v>
      </c>
      <c r="J1218" s="64">
        <f>Table8[[#This Row],[Erorr ]]^2</f>
        <v>2.0557155999999942E-3</v>
      </c>
      <c r="K1218" s="64">
        <f>ABS(Table8[[#This Row],[Erorr ]])</f>
        <v>4.5339999999999936E-2</v>
      </c>
      <c r="L1218" s="8">
        <f>Table8[[#This Row],[Abs Erorr ]]/Table8[[#This Row],[Adj Close]]</f>
        <v>1.420737630432737E-2</v>
      </c>
      <c r="M1218" s="68">
        <f t="shared" si="37"/>
        <v>3.1199100000000004</v>
      </c>
      <c r="N1218" s="64">
        <f>(Table8[[#This Row],[Adj Close]]-Table8[[#This Row],[Forecast 6 Period ]])</f>
        <v>7.138999999999962E-2</v>
      </c>
      <c r="O1218" s="64">
        <f>Table8[[#This Row],[Erorr 2]]^2</f>
        <v>5.0965320999999458E-3</v>
      </c>
      <c r="P1218" s="64">
        <f>ABS(Table8[[#This Row],[Erorr 2]])</f>
        <v>7.138999999999962E-2</v>
      </c>
      <c r="Q1218" s="8">
        <f>Table8[[#This Row],[Abs Erorr 4]]/Table8[[#This Row],[Adj Close]]</f>
        <v>2.2370193964841793E-2</v>
      </c>
    </row>
    <row r="1219" spans="6:17" x14ac:dyDescent="0.3">
      <c r="F1219" s="108">
        <v>45231</v>
      </c>
      <c r="G1219" s="109">
        <v>3.1238000000000001</v>
      </c>
      <c r="H1219" s="64">
        <f t="shared" si="36"/>
        <v>3.1681400000000002</v>
      </c>
      <c r="I1219" s="64">
        <f>(Table8[[#This Row],[Adj Close]]-Table8[[#This Row],[Forecast 3 Period]])</f>
        <v>-4.4340000000000046E-2</v>
      </c>
      <c r="J1219" s="64">
        <f>Table8[[#This Row],[Erorr ]]^2</f>
        <v>1.9660356000000042E-3</v>
      </c>
      <c r="K1219" s="64">
        <f>ABS(Table8[[#This Row],[Erorr ]])</f>
        <v>4.4340000000000046E-2</v>
      </c>
      <c r="L1219" s="8">
        <f>Table8[[#This Row],[Abs Erorr ]]/Table8[[#This Row],[Adj Close]]</f>
        <v>1.4194250592227429E-2</v>
      </c>
      <c r="M1219" s="68">
        <f t="shared" si="37"/>
        <v>3.1440300000000003</v>
      </c>
      <c r="N1219" s="64">
        <f>(Table8[[#This Row],[Adj Close]]-Table8[[#This Row],[Forecast 6 Period ]])</f>
        <v>-2.0230000000000192E-2</v>
      </c>
      <c r="O1219" s="64">
        <f>Table8[[#This Row],[Erorr 2]]^2</f>
        <v>4.0925290000000777E-4</v>
      </c>
      <c r="P1219" s="64">
        <f>ABS(Table8[[#This Row],[Erorr 2]])</f>
        <v>2.0230000000000192E-2</v>
      </c>
      <c r="Q1219" s="8">
        <f>Table8[[#This Row],[Abs Erorr 4]]/Table8[[#This Row],[Adj Close]]</f>
        <v>6.4760868173379194E-3</v>
      </c>
    </row>
    <row r="1220" spans="6:17" x14ac:dyDescent="0.3">
      <c r="F1220" s="108">
        <v>45232</v>
      </c>
      <c r="G1220" s="109">
        <v>3.2298</v>
      </c>
      <c r="H1220" s="64">
        <f t="shared" si="36"/>
        <v>3.1585100000000002</v>
      </c>
      <c r="I1220" s="64">
        <f>(Table8[[#This Row],[Adj Close]]-Table8[[#This Row],[Forecast 3 Period]])</f>
        <v>7.1289999999999853E-2</v>
      </c>
      <c r="J1220" s="64">
        <f>Table8[[#This Row],[Erorr ]]^2</f>
        <v>5.0822640999999792E-3</v>
      </c>
      <c r="K1220" s="64">
        <f>ABS(Table8[[#This Row],[Erorr ]])</f>
        <v>7.1289999999999853E-2</v>
      </c>
      <c r="L1220" s="8">
        <f>Table8[[#This Row],[Abs Erorr ]]/Table8[[#This Row],[Adj Close]]</f>
        <v>2.2072574153198295E-2</v>
      </c>
      <c r="M1220" s="68">
        <f t="shared" si="37"/>
        <v>3.1459600000000005</v>
      </c>
      <c r="N1220" s="64">
        <f>(Table8[[#This Row],[Adj Close]]-Table8[[#This Row],[Forecast 6 Period ]])</f>
        <v>8.3839999999999471E-2</v>
      </c>
      <c r="O1220" s="64">
        <f>Table8[[#This Row],[Erorr 2]]^2</f>
        <v>7.0291455999999114E-3</v>
      </c>
      <c r="P1220" s="64">
        <f>ABS(Table8[[#This Row],[Erorr 2]])</f>
        <v>8.3839999999999471E-2</v>
      </c>
      <c r="Q1220" s="8">
        <f>Table8[[#This Row],[Abs Erorr 4]]/Table8[[#This Row],[Adj Close]]</f>
        <v>2.59582636695769E-2</v>
      </c>
    </row>
    <row r="1221" spans="6:17" x14ac:dyDescent="0.3">
      <c r="F1221" s="108">
        <v>45233</v>
      </c>
      <c r="G1221" s="109">
        <v>3.3359000000000001</v>
      </c>
      <c r="H1221" s="64">
        <f t="shared" si="36"/>
        <v>3.1864499999999998</v>
      </c>
      <c r="I1221" s="64">
        <f>(Table8[[#This Row],[Adj Close]]-Table8[[#This Row],[Forecast 3 Period]])</f>
        <v>0.1494500000000003</v>
      </c>
      <c r="J1221" s="64">
        <f>Table8[[#This Row],[Erorr ]]^2</f>
        <v>2.2335302500000091E-2</v>
      </c>
      <c r="K1221" s="64">
        <f>ABS(Table8[[#This Row],[Erorr ]])</f>
        <v>0.1494500000000003</v>
      </c>
      <c r="L1221" s="8">
        <f>Table8[[#This Row],[Abs Erorr ]]/Table8[[#This Row],[Adj Close]]</f>
        <v>4.4800503612218684E-2</v>
      </c>
      <c r="M1221" s="68">
        <f t="shared" si="37"/>
        <v>3.1691000000000007</v>
      </c>
      <c r="N1221" s="64">
        <f>(Table8[[#This Row],[Adj Close]]-Table8[[#This Row],[Forecast 6 Period ]])</f>
        <v>0.16679999999999939</v>
      </c>
      <c r="O1221" s="64">
        <f>Table8[[#This Row],[Erorr 2]]^2</f>
        <v>2.7822239999999797E-2</v>
      </c>
      <c r="P1221" s="64">
        <f>ABS(Table8[[#This Row],[Erorr 2]])</f>
        <v>0.16679999999999939</v>
      </c>
      <c r="Q1221" s="8">
        <f>Table8[[#This Row],[Abs Erorr 4]]/Table8[[#This Row],[Adj Close]]</f>
        <v>5.0001498845888483E-2</v>
      </c>
    </row>
    <row r="1222" spans="6:17" x14ac:dyDescent="0.3">
      <c r="F1222" s="108">
        <v>45236</v>
      </c>
      <c r="G1222" s="109">
        <v>3.3069999999999999</v>
      </c>
      <c r="H1222" s="64">
        <f t="shared" ref="H1222:H1285" si="38">$A$10*G1221+$A$11*G1220+$A$12*G1219</f>
        <v>3.24044</v>
      </c>
      <c r="I1222" s="64">
        <f>(Table8[[#This Row],[Adj Close]]-Table8[[#This Row],[Forecast 3 Period]])</f>
        <v>6.6559999999999953E-2</v>
      </c>
      <c r="J1222" s="64">
        <f>Table8[[#This Row],[Erorr ]]^2</f>
        <v>4.4302335999999937E-3</v>
      </c>
      <c r="K1222" s="64">
        <f>ABS(Table8[[#This Row],[Erorr ]])</f>
        <v>6.6559999999999953E-2</v>
      </c>
      <c r="L1222" s="8">
        <f>Table8[[#This Row],[Abs Erorr ]]/Table8[[#This Row],[Adj Close]]</f>
        <v>2.0127003326277579E-2</v>
      </c>
      <c r="M1222" s="68">
        <f t="shared" si="37"/>
        <v>3.206700000000001</v>
      </c>
      <c r="N1222" s="64">
        <f>(Table8[[#This Row],[Adj Close]]-Table8[[#This Row],[Forecast 6 Period ]])</f>
        <v>0.10029999999999895</v>
      </c>
      <c r="O1222" s="64">
        <f>Table8[[#This Row],[Erorr 2]]^2</f>
        <v>1.0060089999999789E-2</v>
      </c>
      <c r="P1222" s="64">
        <f>ABS(Table8[[#This Row],[Erorr 2]])</f>
        <v>0.10029999999999895</v>
      </c>
      <c r="Q1222" s="8">
        <f>Table8[[#This Row],[Abs Erorr 4]]/Table8[[#This Row],[Adj Close]]</f>
        <v>3.0329603870577246E-2</v>
      </c>
    </row>
    <row r="1223" spans="6:17" x14ac:dyDescent="0.3">
      <c r="F1223" s="108">
        <v>45237</v>
      </c>
      <c r="G1223" s="109">
        <v>3.3069999999999999</v>
      </c>
      <c r="H1223" s="64">
        <f t="shared" si="38"/>
        <v>3.29251</v>
      </c>
      <c r="I1223" s="64">
        <f>(Table8[[#This Row],[Adj Close]]-Table8[[#This Row],[Forecast 3 Period]])</f>
        <v>1.4489999999999892E-2</v>
      </c>
      <c r="J1223" s="64">
        <f>Table8[[#This Row],[Erorr ]]^2</f>
        <v>2.0996009999999687E-4</v>
      </c>
      <c r="K1223" s="64">
        <f>ABS(Table8[[#This Row],[Erorr ]])</f>
        <v>1.4489999999999892E-2</v>
      </c>
      <c r="L1223" s="8">
        <f>Table8[[#This Row],[Abs Erorr ]]/Table8[[#This Row],[Adj Close]]</f>
        <v>4.3816147565769251E-3</v>
      </c>
      <c r="M1223" s="68">
        <f t="shared" si="37"/>
        <v>3.2356300000000005</v>
      </c>
      <c r="N1223" s="64">
        <f>(Table8[[#This Row],[Adj Close]]-Table8[[#This Row],[Forecast 6 Period ]])</f>
        <v>7.1369999999999489E-2</v>
      </c>
      <c r="O1223" s="64">
        <f>Table8[[#This Row],[Erorr 2]]^2</f>
        <v>5.0936768999999271E-3</v>
      </c>
      <c r="P1223" s="64">
        <f>ABS(Table8[[#This Row],[Erorr 2]])</f>
        <v>7.1369999999999489E-2</v>
      </c>
      <c r="Q1223" s="8">
        <f>Table8[[#This Row],[Abs Erorr 4]]/Table8[[#This Row],[Adj Close]]</f>
        <v>2.158149380102797E-2</v>
      </c>
    </row>
    <row r="1224" spans="6:17" x14ac:dyDescent="0.3">
      <c r="F1224" s="108">
        <v>45238</v>
      </c>
      <c r="G1224" s="109">
        <v>3.3552</v>
      </c>
      <c r="H1224" s="64">
        <f t="shared" si="38"/>
        <v>3.3156699999999999</v>
      </c>
      <c r="I1224" s="64">
        <f>(Table8[[#This Row],[Adj Close]]-Table8[[#This Row],[Forecast 3 Period]])</f>
        <v>3.9530000000000065E-2</v>
      </c>
      <c r="J1224" s="64">
        <f>Table8[[#This Row],[Erorr ]]^2</f>
        <v>1.5626209000000051E-3</v>
      </c>
      <c r="K1224" s="64">
        <f>ABS(Table8[[#This Row],[Erorr ]])</f>
        <v>3.9530000000000065E-2</v>
      </c>
      <c r="L1224" s="8">
        <f>Table8[[#This Row],[Abs Erorr ]]/Table8[[#This Row],[Adj Close]]</f>
        <v>1.1781711969480229E-2</v>
      </c>
      <c r="M1224" s="68">
        <f t="shared" si="37"/>
        <v>3.2674500000000002</v>
      </c>
      <c r="N1224" s="64">
        <f>(Table8[[#This Row],[Adj Close]]-Table8[[#This Row],[Forecast 6 Period ]])</f>
        <v>8.7749999999999773E-2</v>
      </c>
      <c r="O1224" s="64">
        <f>Table8[[#This Row],[Erorr 2]]^2</f>
        <v>7.7000624999999604E-3</v>
      </c>
      <c r="P1224" s="64">
        <f>ABS(Table8[[#This Row],[Erorr 2]])</f>
        <v>8.7749999999999773E-2</v>
      </c>
      <c r="Q1224" s="8">
        <f>Table8[[#This Row],[Abs Erorr 4]]/Table8[[#This Row],[Adj Close]]</f>
        <v>2.6153433476394781E-2</v>
      </c>
    </row>
    <row r="1225" spans="6:17" x14ac:dyDescent="0.3">
      <c r="F1225" s="108">
        <v>45239</v>
      </c>
      <c r="G1225" s="109">
        <v>3.3262</v>
      </c>
      <c r="H1225" s="64">
        <f t="shared" si="38"/>
        <v>3.3262799999999997</v>
      </c>
      <c r="I1225" s="64">
        <f>(Table8[[#This Row],[Adj Close]]-Table8[[#This Row],[Forecast 3 Period]])</f>
        <v>-7.9999999999635918E-5</v>
      </c>
      <c r="J1225" s="64">
        <f>Table8[[#This Row],[Erorr ]]^2</f>
        <v>6.3999999999417469E-9</v>
      </c>
      <c r="K1225" s="64">
        <f>ABS(Table8[[#This Row],[Erorr ]])</f>
        <v>7.9999999999635918E-5</v>
      </c>
      <c r="L1225" s="8">
        <f>Table8[[#This Row],[Abs Erorr ]]/Table8[[#This Row],[Adj Close]]</f>
        <v>2.4051470146003221E-5</v>
      </c>
      <c r="M1225" s="68">
        <f t="shared" ref="M1225:M1288" si="39">$B$10*G1224+$B$11*G1223+$B$12*G1222+$B$13*G1221+$B$14*G1220+$B$15*G1219</f>
        <v>3.2963800000000001</v>
      </c>
      <c r="N1225" s="64">
        <f>(Table8[[#This Row],[Adj Close]]-Table8[[#This Row],[Forecast 6 Period ]])</f>
        <v>2.9819999999999958E-2</v>
      </c>
      <c r="O1225" s="64">
        <f>Table8[[#This Row],[Erorr 2]]^2</f>
        <v>8.8923239999999743E-4</v>
      </c>
      <c r="P1225" s="64">
        <f>ABS(Table8[[#This Row],[Erorr 2]])</f>
        <v>2.9819999999999958E-2</v>
      </c>
      <c r="Q1225" s="8">
        <f>Table8[[#This Row],[Abs Erorr 4]]/Table8[[#This Row],[Adj Close]]</f>
        <v>8.9651854969634882E-3</v>
      </c>
    </row>
    <row r="1226" spans="6:17" x14ac:dyDescent="0.3">
      <c r="F1226" s="108">
        <v>45240</v>
      </c>
      <c r="G1226" s="109">
        <v>3.3647999999999998</v>
      </c>
      <c r="H1226" s="64">
        <f t="shared" si="38"/>
        <v>3.3291399999999998</v>
      </c>
      <c r="I1226" s="64">
        <f>(Table8[[#This Row],[Adj Close]]-Table8[[#This Row],[Forecast 3 Period]])</f>
        <v>3.5660000000000025E-2</v>
      </c>
      <c r="J1226" s="64">
        <f>Table8[[#This Row],[Erorr ]]^2</f>
        <v>1.2716356000000018E-3</v>
      </c>
      <c r="K1226" s="64">
        <f>ABS(Table8[[#This Row],[Erorr ]])</f>
        <v>3.5660000000000025E-2</v>
      </c>
      <c r="L1226" s="8">
        <f>Table8[[#This Row],[Abs Erorr ]]/Table8[[#This Row],[Adj Close]]</f>
        <v>1.0597955301949603E-2</v>
      </c>
      <c r="M1226" s="68">
        <f t="shared" si="39"/>
        <v>3.3156500000000007</v>
      </c>
      <c r="N1226" s="64">
        <f>(Table8[[#This Row],[Adj Close]]-Table8[[#This Row],[Forecast 6 Period ]])</f>
        <v>4.9149999999999139E-2</v>
      </c>
      <c r="O1226" s="64">
        <f>Table8[[#This Row],[Erorr 2]]^2</f>
        <v>2.4157224999999155E-3</v>
      </c>
      <c r="P1226" s="64">
        <f>ABS(Table8[[#This Row],[Erorr 2]])</f>
        <v>4.9149999999999139E-2</v>
      </c>
      <c r="Q1226" s="8">
        <f>Table8[[#This Row],[Abs Erorr 4]]/Table8[[#This Row],[Adj Close]]</f>
        <v>1.4607108892058709E-2</v>
      </c>
    </row>
    <row r="1227" spans="6:17" x14ac:dyDescent="0.3">
      <c r="F1227" s="108">
        <v>45243</v>
      </c>
      <c r="G1227" s="109">
        <v>3.3552</v>
      </c>
      <c r="H1227" s="64">
        <f t="shared" si="38"/>
        <v>3.3503399999999997</v>
      </c>
      <c r="I1227" s="64">
        <f>(Table8[[#This Row],[Adj Close]]-Table8[[#This Row],[Forecast 3 Period]])</f>
        <v>4.8600000000003085E-3</v>
      </c>
      <c r="J1227" s="64">
        <f>Table8[[#This Row],[Erorr ]]^2</f>
        <v>2.3619600000002998E-5</v>
      </c>
      <c r="K1227" s="64">
        <f>ABS(Table8[[#This Row],[Erorr ]])</f>
        <v>4.8600000000003085E-3</v>
      </c>
      <c r="L1227" s="8">
        <f>Table8[[#This Row],[Abs Erorr ]]/Table8[[#This Row],[Adj Close]]</f>
        <v>1.4484978540773453E-3</v>
      </c>
      <c r="M1227" s="68">
        <f t="shared" si="39"/>
        <v>3.3349299999999999</v>
      </c>
      <c r="N1227" s="64">
        <f>(Table8[[#This Row],[Adj Close]]-Table8[[#This Row],[Forecast 6 Period ]])</f>
        <v>2.027000000000001E-2</v>
      </c>
      <c r="O1227" s="64">
        <f>Table8[[#This Row],[Erorr 2]]^2</f>
        <v>4.1087290000000042E-4</v>
      </c>
      <c r="P1227" s="64">
        <f>ABS(Table8[[#This Row],[Erorr 2]])</f>
        <v>2.027000000000001E-2</v>
      </c>
      <c r="Q1227" s="8">
        <f>Table8[[#This Row],[Abs Erorr 4]]/Table8[[#This Row],[Adj Close]]</f>
        <v>6.0413686218407283E-3</v>
      </c>
    </row>
    <row r="1228" spans="6:17" x14ac:dyDescent="0.3">
      <c r="F1228" s="108">
        <v>45244</v>
      </c>
      <c r="G1228" s="109">
        <v>3.4419</v>
      </c>
      <c r="H1228" s="64">
        <f t="shared" si="38"/>
        <v>3.34938</v>
      </c>
      <c r="I1228" s="64">
        <f>(Table8[[#This Row],[Adj Close]]-Table8[[#This Row],[Forecast 3 Period]])</f>
        <v>9.2519999999999936E-2</v>
      </c>
      <c r="J1228" s="64">
        <f>Table8[[#This Row],[Erorr ]]^2</f>
        <v>8.5599503999999882E-3</v>
      </c>
      <c r="K1228" s="64">
        <f>ABS(Table8[[#This Row],[Erorr ]])</f>
        <v>9.2519999999999936E-2</v>
      </c>
      <c r="L1228" s="8">
        <f>Table8[[#This Row],[Abs Erorr ]]/Table8[[#This Row],[Adj Close]]</f>
        <v>2.6880502048287264E-2</v>
      </c>
      <c r="M1228" s="68">
        <f t="shared" si="39"/>
        <v>3.3416800000000002</v>
      </c>
      <c r="N1228" s="64">
        <f>(Table8[[#This Row],[Adj Close]]-Table8[[#This Row],[Forecast 6 Period ]])</f>
        <v>0.10021999999999975</v>
      </c>
      <c r="O1228" s="64">
        <f>Table8[[#This Row],[Erorr 2]]^2</f>
        <v>1.0044048399999951E-2</v>
      </c>
      <c r="P1228" s="64">
        <f>ABS(Table8[[#This Row],[Erorr 2]])</f>
        <v>0.10021999999999975</v>
      </c>
      <c r="Q1228" s="8">
        <f>Table8[[#This Row],[Abs Erorr 4]]/Table8[[#This Row],[Adj Close]]</f>
        <v>2.9117638513611595E-2</v>
      </c>
    </row>
    <row r="1229" spans="6:17" x14ac:dyDescent="0.3">
      <c r="F1229" s="108">
        <v>45245</v>
      </c>
      <c r="G1229" s="109">
        <v>3.4611999999999998</v>
      </c>
      <c r="H1229" s="64">
        <f t="shared" si="38"/>
        <v>3.39276</v>
      </c>
      <c r="I1229" s="64">
        <f>(Table8[[#This Row],[Adj Close]]-Table8[[#This Row],[Forecast 3 Period]])</f>
        <v>6.8439999999999834E-2</v>
      </c>
      <c r="J1229" s="64">
        <f>Table8[[#This Row],[Erorr ]]^2</f>
        <v>4.6840335999999774E-3</v>
      </c>
      <c r="K1229" s="64">
        <f>ABS(Table8[[#This Row],[Erorr ]])</f>
        <v>6.8439999999999834E-2</v>
      </c>
      <c r="L1229" s="8">
        <f>Table8[[#This Row],[Abs Erorr ]]/Table8[[#This Row],[Adj Close]]</f>
        <v>1.9773488963365261E-2</v>
      </c>
      <c r="M1229" s="68">
        <f t="shared" si="39"/>
        <v>3.3638399999999997</v>
      </c>
      <c r="N1229" s="64">
        <f>(Table8[[#This Row],[Adj Close]]-Table8[[#This Row],[Forecast 6 Period ]])</f>
        <v>9.7360000000000113E-2</v>
      </c>
      <c r="O1229" s="64">
        <f>Table8[[#This Row],[Erorr 2]]^2</f>
        <v>9.4789696000000222E-3</v>
      </c>
      <c r="P1229" s="64">
        <f>ABS(Table8[[#This Row],[Erorr 2]])</f>
        <v>9.7360000000000113E-2</v>
      </c>
      <c r="Q1229" s="8">
        <f>Table8[[#This Row],[Abs Erorr 4]]/Table8[[#This Row],[Adj Close]]</f>
        <v>2.8128972610655299E-2</v>
      </c>
    </row>
    <row r="1230" spans="6:17" x14ac:dyDescent="0.3">
      <c r="F1230" s="108">
        <v>45246</v>
      </c>
      <c r="G1230" s="109">
        <v>3.4129999999999998</v>
      </c>
      <c r="H1230" s="64">
        <f t="shared" si="38"/>
        <v>3.4236099999999996</v>
      </c>
      <c r="I1230" s="64">
        <f>(Table8[[#This Row],[Adj Close]]-Table8[[#This Row],[Forecast 3 Period]])</f>
        <v>-1.0609999999999786E-2</v>
      </c>
      <c r="J1230" s="64">
        <f>Table8[[#This Row],[Erorr ]]^2</f>
        <v>1.1257209999999546E-4</v>
      </c>
      <c r="K1230" s="64">
        <f>ABS(Table8[[#This Row],[Erorr ]])</f>
        <v>1.0609999999999786E-2</v>
      </c>
      <c r="L1230" s="8">
        <f>Table8[[#This Row],[Abs Erorr ]]/Table8[[#This Row],[Adj Close]]</f>
        <v>3.1087020216817424E-3</v>
      </c>
      <c r="M1230" s="68">
        <f t="shared" si="39"/>
        <v>3.39276</v>
      </c>
      <c r="N1230" s="64">
        <f>(Table8[[#This Row],[Adj Close]]-Table8[[#This Row],[Forecast 6 Period ]])</f>
        <v>2.0239999999999814E-2</v>
      </c>
      <c r="O1230" s="64">
        <f>Table8[[#This Row],[Erorr 2]]^2</f>
        <v>4.0965759999999246E-4</v>
      </c>
      <c r="P1230" s="64">
        <f>ABS(Table8[[#This Row],[Erorr 2]])</f>
        <v>2.0239999999999814E-2</v>
      </c>
      <c r="Q1230" s="8">
        <f>Table8[[#This Row],[Abs Erorr 4]]/Table8[[#This Row],[Adj Close]]</f>
        <v>5.9302666276002973E-3</v>
      </c>
    </row>
    <row r="1231" spans="6:17" x14ac:dyDescent="0.3">
      <c r="F1231" s="108">
        <v>45247</v>
      </c>
      <c r="G1231" s="109">
        <v>3.4323000000000001</v>
      </c>
      <c r="H1231" s="64">
        <f t="shared" si="38"/>
        <v>3.4361299999999995</v>
      </c>
      <c r="I1231" s="64">
        <f>(Table8[[#This Row],[Adj Close]]-Table8[[#This Row],[Forecast 3 Period]])</f>
        <v>-3.8299999999993339E-3</v>
      </c>
      <c r="J1231" s="64">
        <f>Table8[[#This Row],[Erorr ]]^2</f>
        <v>1.4668899999994899E-5</v>
      </c>
      <c r="K1231" s="64">
        <f>ABS(Table8[[#This Row],[Erorr ]])</f>
        <v>3.8299999999993339E-3</v>
      </c>
      <c r="L1231" s="8">
        <f>Table8[[#This Row],[Abs Erorr ]]/Table8[[#This Row],[Adj Close]]</f>
        <v>1.1158698248985618E-3</v>
      </c>
      <c r="M1231" s="68">
        <f t="shared" si="39"/>
        <v>3.4033599999999997</v>
      </c>
      <c r="N1231" s="64">
        <f>(Table8[[#This Row],[Adj Close]]-Table8[[#This Row],[Forecast 6 Period ]])</f>
        <v>2.894000000000041E-2</v>
      </c>
      <c r="O1231" s="64">
        <f>Table8[[#This Row],[Erorr 2]]^2</f>
        <v>8.3752360000002369E-4</v>
      </c>
      <c r="P1231" s="64">
        <f>ABS(Table8[[#This Row],[Erorr 2]])</f>
        <v>2.894000000000041E-2</v>
      </c>
      <c r="Q1231" s="8">
        <f>Table8[[#This Row],[Abs Erorr 4]]/Table8[[#This Row],[Adj Close]]</f>
        <v>8.4316638988434604E-3</v>
      </c>
    </row>
    <row r="1232" spans="6:17" x14ac:dyDescent="0.3">
      <c r="F1232" s="108">
        <v>45250</v>
      </c>
      <c r="G1232" s="109">
        <v>3.4611999999999998</v>
      </c>
      <c r="H1232" s="64">
        <f t="shared" si="38"/>
        <v>3.4351799999999999</v>
      </c>
      <c r="I1232" s="64">
        <f>(Table8[[#This Row],[Adj Close]]-Table8[[#This Row],[Forecast 3 Period]])</f>
        <v>2.6019999999999932E-2</v>
      </c>
      <c r="J1232" s="64">
        <f>Table8[[#This Row],[Erorr ]]^2</f>
        <v>6.7704039999999651E-4</v>
      </c>
      <c r="K1232" s="64">
        <f>ABS(Table8[[#This Row],[Erorr ]])</f>
        <v>2.6019999999999932E-2</v>
      </c>
      <c r="L1232" s="8">
        <f>Table8[[#This Row],[Abs Erorr ]]/Table8[[#This Row],[Adj Close]]</f>
        <v>7.5176239454524249E-3</v>
      </c>
      <c r="M1232" s="68">
        <f t="shared" si="39"/>
        <v>3.4216800000000003</v>
      </c>
      <c r="N1232" s="64">
        <f>(Table8[[#This Row],[Adj Close]]-Table8[[#This Row],[Forecast 6 Period ]])</f>
        <v>3.9519999999999555E-2</v>
      </c>
      <c r="O1232" s="64">
        <f>Table8[[#This Row],[Erorr 2]]^2</f>
        <v>1.561830399999965E-3</v>
      </c>
      <c r="P1232" s="64">
        <f>ABS(Table8[[#This Row],[Erorr 2]])</f>
        <v>3.9519999999999555E-2</v>
      </c>
      <c r="Q1232" s="8">
        <f>Table8[[#This Row],[Abs Erorr 4]]/Table8[[#This Row],[Adj Close]]</f>
        <v>1.1418005316075222E-2</v>
      </c>
    </row>
    <row r="1233" spans="6:17" x14ac:dyDescent="0.3">
      <c r="F1233" s="108">
        <v>45251</v>
      </c>
      <c r="G1233" s="109">
        <v>3.4034</v>
      </c>
      <c r="H1233" s="64">
        <f t="shared" si="38"/>
        <v>3.4380699999999997</v>
      </c>
      <c r="I1233" s="64">
        <f>(Table8[[#This Row],[Adj Close]]-Table8[[#This Row],[Forecast 3 Period]])</f>
        <v>-3.4669999999999757E-2</v>
      </c>
      <c r="J1233" s="64">
        <f>Table8[[#This Row],[Erorr ]]^2</f>
        <v>1.202008899999983E-3</v>
      </c>
      <c r="K1233" s="64">
        <f>ABS(Table8[[#This Row],[Erorr ]])</f>
        <v>3.4669999999999757E-2</v>
      </c>
      <c r="L1233" s="8">
        <f>Table8[[#This Row],[Abs Erorr ]]/Table8[[#This Row],[Adj Close]]</f>
        <v>1.0186871951577763E-2</v>
      </c>
      <c r="M1233" s="68">
        <f t="shared" si="39"/>
        <v>3.4332500000000001</v>
      </c>
      <c r="N1233" s="64">
        <f>(Table8[[#This Row],[Adj Close]]-Table8[[#This Row],[Forecast 6 Period ]])</f>
        <v>-2.9850000000000154E-2</v>
      </c>
      <c r="O1233" s="64">
        <f>Table8[[#This Row],[Erorr 2]]^2</f>
        <v>8.9102250000000916E-4</v>
      </c>
      <c r="P1233" s="64">
        <f>ABS(Table8[[#This Row],[Erorr 2]])</f>
        <v>2.9850000000000154E-2</v>
      </c>
      <c r="Q1233" s="8">
        <f>Table8[[#This Row],[Abs Erorr 4]]/Table8[[#This Row],[Adj Close]]</f>
        <v>8.7706411235823449E-3</v>
      </c>
    </row>
    <row r="1234" spans="6:17" x14ac:dyDescent="0.3">
      <c r="F1234" s="108">
        <v>45252</v>
      </c>
      <c r="G1234" s="109">
        <v>3.4034</v>
      </c>
      <c r="H1234" s="64">
        <f t="shared" si="38"/>
        <v>3.4294100000000003</v>
      </c>
      <c r="I1234" s="64">
        <f>(Table8[[#This Row],[Adj Close]]-Table8[[#This Row],[Forecast 3 Period]])</f>
        <v>-2.6010000000000311E-2</v>
      </c>
      <c r="J1234" s="64">
        <f>Table8[[#This Row],[Erorr ]]^2</f>
        <v>6.765201000000162E-4</v>
      </c>
      <c r="K1234" s="64">
        <f>ABS(Table8[[#This Row],[Erorr ]])</f>
        <v>2.6010000000000311E-2</v>
      </c>
      <c r="L1234" s="8">
        <f>Table8[[#This Row],[Abs Erorr ]]/Table8[[#This Row],[Adj Close]]</f>
        <v>7.6423576423577336E-3</v>
      </c>
      <c r="M1234" s="68">
        <f t="shared" si="39"/>
        <v>3.4322900000000001</v>
      </c>
      <c r="N1234" s="64">
        <f>(Table8[[#This Row],[Adj Close]]-Table8[[#This Row],[Forecast 6 Period ]])</f>
        <v>-2.8890000000000082E-2</v>
      </c>
      <c r="O1234" s="64">
        <f>Table8[[#This Row],[Erorr 2]]^2</f>
        <v>8.3463210000000478E-4</v>
      </c>
      <c r="P1234" s="64">
        <f>ABS(Table8[[#This Row],[Erorr 2]])</f>
        <v>2.8890000000000082E-2</v>
      </c>
      <c r="Q1234" s="8">
        <f>Table8[[#This Row],[Abs Erorr 4]]/Table8[[#This Row],[Adj Close]]</f>
        <v>8.4885702532761596E-3</v>
      </c>
    </row>
    <row r="1235" spans="6:17" x14ac:dyDescent="0.3">
      <c r="F1235" s="108">
        <v>45254</v>
      </c>
      <c r="G1235" s="109">
        <v>3.4226000000000001</v>
      </c>
      <c r="H1235" s="64">
        <f t="shared" si="38"/>
        <v>3.4207400000000003</v>
      </c>
      <c r="I1235" s="64">
        <f>(Table8[[#This Row],[Adj Close]]-Table8[[#This Row],[Forecast 3 Period]])</f>
        <v>1.8599999999997507E-3</v>
      </c>
      <c r="J1235" s="64">
        <f>Table8[[#This Row],[Erorr ]]^2</f>
        <v>3.4595999999990728E-6</v>
      </c>
      <c r="K1235" s="64">
        <f>ABS(Table8[[#This Row],[Erorr ]])</f>
        <v>1.8599999999997507E-3</v>
      </c>
      <c r="L1235" s="8">
        <f>Table8[[#This Row],[Abs Erorr ]]/Table8[[#This Row],[Adj Close]]</f>
        <v>5.4344650265872459E-4</v>
      </c>
      <c r="M1235" s="68">
        <f t="shared" si="39"/>
        <v>3.4274800000000005</v>
      </c>
      <c r="N1235" s="64">
        <f>(Table8[[#This Row],[Adj Close]]-Table8[[#This Row],[Forecast 6 Period ]])</f>
        <v>-4.8800000000004395E-3</v>
      </c>
      <c r="O1235" s="64">
        <f>Table8[[#This Row],[Erorr 2]]^2</f>
        <v>2.381440000000429E-5</v>
      </c>
      <c r="P1235" s="64">
        <f>ABS(Table8[[#This Row],[Erorr 2]])</f>
        <v>4.8800000000004395E-3</v>
      </c>
      <c r="Q1235" s="8">
        <f>Table8[[#This Row],[Abs Erorr 4]]/Table8[[#This Row],[Adj Close]]</f>
        <v>1.4258166306318119E-3</v>
      </c>
    </row>
    <row r="1236" spans="6:17" x14ac:dyDescent="0.3">
      <c r="F1236" s="108">
        <v>45257</v>
      </c>
      <c r="G1236" s="109">
        <v>3.4129999999999998</v>
      </c>
      <c r="H1236" s="64">
        <f t="shared" si="38"/>
        <v>3.4110800000000001</v>
      </c>
      <c r="I1236" s="64">
        <f>(Table8[[#This Row],[Adj Close]]-Table8[[#This Row],[Forecast 3 Period]])</f>
        <v>1.9199999999996997E-3</v>
      </c>
      <c r="J1236" s="64">
        <f>Table8[[#This Row],[Erorr ]]^2</f>
        <v>3.6863999999988467E-6</v>
      </c>
      <c r="K1236" s="64">
        <f>ABS(Table8[[#This Row],[Erorr ]])</f>
        <v>1.9199999999996997E-3</v>
      </c>
      <c r="L1236" s="8">
        <f>Table8[[#This Row],[Abs Erorr ]]/Table8[[#This Row],[Adj Close]]</f>
        <v>5.6255493700547901E-4</v>
      </c>
      <c r="M1236" s="68">
        <f t="shared" si="39"/>
        <v>3.4226500000000004</v>
      </c>
      <c r="N1236" s="64">
        <f>(Table8[[#This Row],[Adj Close]]-Table8[[#This Row],[Forecast 6 Period ]])</f>
        <v>-9.6500000000006025E-3</v>
      </c>
      <c r="O1236" s="64">
        <f>Table8[[#This Row],[Erorr 2]]^2</f>
        <v>9.312250000001163E-5</v>
      </c>
      <c r="P1236" s="64">
        <f>ABS(Table8[[#This Row],[Erorr 2]])</f>
        <v>9.6500000000006025E-3</v>
      </c>
      <c r="Q1236" s="8">
        <f>Table8[[#This Row],[Abs Erorr 4]]/Table8[[#This Row],[Adj Close]]</f>
        <v>2.827424553179198E-3</v>
      </c>
    </row>
    <row r="1237" spans="6:17" x14ac:dyDescent="0.3">
      <c r="F1237" s="108">
        <v>45258</v>
      </c>
      <c r="G1237" s="109">
        <v>3.3936999999999999</v>
      </c>
      <c r="H1237" s="64">
        <f t="shared" si="38"/>
        <v>3.4130000000000003</v>
      </c>
      <c r="I1237" s="64">
        <f>(Table8[[#This Row],[Adj Close]]-Table8[[#This Row],[Forecast 3 Period]])</f>
        <v>-1.9300000000000317E-2</v>
      </c>
      <c r="J1237" s="64">
        <f>Table8[[#This Row],[Erorr ]]^2</f>
        <v>3.7249000000001226E-4</v>
      </c>
      <c r="K1237" s="64">
        <f>ABS(Table8[[#This Row],[Erorr ]])</f>
        <v>1.9300000000000317E-2</v>
      </c>
      <c r="L1237" s="8">
        <f>Table8[[#This Row],[Abs Erorr ]]/Table8[[#This Row],[Adj Close]]</f>
        <v>5.687008280048418E-3</v>
      </c>
      <c r="M1237" s="68">
        <f t="shared" si="39"/>
        <v>3.4178300000000004</v>
      </c>
      <c r="N1237" s="64">
        <f>(Table8[[#This Row],[Adj Close]]-Table8[[#This Row],[Forecast 6 Period ]])</f>
        <v>-2.4130000000000429E-2</v>
      </c>
      <c r="O1237" s="64">
        <f>Table8[[#This Row],[Erorr 2]]^2</f>
        <v>5.8225690000002065E-4</v>
      </c>
      <c r="P1237" s="64">
        <f>ABS(Table8[[#This Row],[Erorr 2]])</f>
        <v>2.4130000000000429E-2</v>
      </c>
      <c r="Q1237" s="8">
        <f>Table8[[#This Row],[Abs Erorr 4]]/Table8[[#This Row],[Adj Close]]</f>
        <v>7.1102336682677993E-3</v>
      </c>
    </row>
    <row r="1238" spans="6:17" x14ac:dyDescent="0.3">
      <c r="F1238" s="108">
        <v>45259</v>
      </c>
      <c r="G1238" s="109">
        <v>3.4323000000000001</v>
      </c>
      <c r="H1238" s="64">
        <f t="shared" si="38"/>
        <v>3.4081600000000001</v>
      </c>
      <c r="I1238" s="64">
        <f>(Table8[[#This Row],[Adj Close]]-Table8[[#This Row],[Forecast 3 Period]])</f>
        <v>2.414000000000005E-2</v>
      </c>
      <c r="J1238" s="64">
        <f>Table8[[#This Row],[Erorr ]]^2</f>
        <v>5.8273960000000246E-4</v>
      </c>
      <c r="K1238" s="64">
        <f>ABS(Table8[[#This Row],[Erorr ]])</f>
        <v>2.414000000000005E-2</v>
      </c>
      <c r="L1238" s="8">
        <f>Table8[[#This Row],[Abs Erorr ]]/Table8[[#This Row],[Adj Close]]</f>
        <v>7.0331847449232434E-3</v>
      </c>
      <c r="M1238" s="68">
        <f t="shared" si="39"/>
        <v>3.4130000000000003</v>
      </c>
      <c r="N1238" s="64">
        <f>(Table8[[#This Row],[Adj Close]]-Table8[[#This Row],[Forecast 6 Period ]])</f>
        <v>1.9299999999999873E-2</v>
      </c>
      <c r="O1238" s="64">
        <f>Table8[[#This Row],[Erorr 2]]^2</f>
        <v>3.7248999999999507E-4</v>
      </c>
      <c r="P1238" s="64">
        <f>ABS(Table8[[#This Row],[Erorr 2]])</f>
        <v>1.9299999999999873E-2</v>
      </c>
      <c r="Q1238" s="8">
        <f>Table8[[#This Row],[Abs Erorr 4]]/Table8[[#This Row],[Adj Close]]</f>
        <v>5.6230515980537459E-3</v>
      </c>
    </row>
    <row r="1239" spans="6:17" x14ac:dyDescent="0.3">
      <c r="F1239" s="108">
        <v>45260</v>
      </c>
      <c r="G1239" s="109">
        <v>3.3552</v>
      </c>
      <c r="H1239" s="64">
        <f t="shared" si="38"/>
        <v>3.4149299999999996</v>
      </c>
      <c r="I1239" s="64">
        <f>(Table8[[#This Row],[Adj Close]]-Table8[[#This Row],[Forecast 3 Period]])</f>
        <v>-5.9729999999999617E-2</v>
      </c>
      <c r="J1239" s="64">
        <f>Table8[[#This Row],[Erorr ]]^2</f>
        <v>3.5676728999999544E-3</v>
      </c>
      <c r="K1239" s="64">
        <f>ABS(Table8[[#This Row],[Erorr ]])</f>
        <v>5.9729999999999617E-2</v>
      </c>
      <c r="L1239" s="8">
        <f>Table8[[#This Row],[Abs Erorr ]]/Table8[[#This Row],[Adj Close]]</f>
        <v>1.7802217453504892E-2</v>
      </c>
      <c r="M1239" s="68">
        <f t="shared" si="39"/>
        <v>3.4129999999999998</v>
      </c>
      <c r="N1239" s="64">
        <f>(Table8[[#This Row],[Adj Close]]-Table8[[#This Row],[Forecast 6 Period ]])</f>
        <v>-5.7799999999999851E-2</v>
      </c>
      <c r="O1239" s="64">
        <f>Table8[[#This Row],[Erorr 2]]^2</f>
        <v>3.340839999999983E-3</v>
      </c>
      <c r="P1239" s="64">
        <f>ABS(Table8[[#This Row],[Erorr 2]])</f>
        <v>5.7799999999999851E-2</v>
      </c>
      <c r="Q1239" s="8">
        <f>Table8[[#This Row],[Abs Erorr 4]]/Table8[[#This Row],[Adj Close]]</f>
        <v>1.7226990939437248E-2</v>
      </c>
    </row>
    <row r="1240" spans="6:17" x14ac:dyDescent="0.3">
      <c r="F1240" s="108">
        <v>45261</v>
      </c>
      <c r="G1240" s="109">
        <v>3.3647999999999998</v>
      </c>
      <c r="H1240" s="64">
        <f t="shared" si="38"/>
        <v>3.3898799999999998</v>
      </c>
      <c r="I1240" s="64">
        <f>(Table8[[#This Row],[Adj Close]]-Table8[[#This Row],[Forecast 3 Period]])</f>
        <v>-2.5079999999999991E-2</v>
      </c>
      <c r="J1240" s="64">
        <f>Table8[[#This Row],[Erorr ]]^2</f>
        <v>6.2900639999999958E-4</v>
      </c>
      <c r="K1240" s="64">
        <f>ABS(Table8[[#This Row],[Erorr ]])</f>
        <v>2.5079999999999991E-2</v>
      </c>
      <c r="L1240" s="8">
        <f>Table8[[#This Row],[Abs Erorr ]]/Table8[[#This Row],[Adj Close]]</f>
        <v>7.453637660485019E-3</v>
      </c>
      <c r="M1240" s="68">
        <f t="shared" si="39"/>
        <v>3.40144</v>
      </c>
      <c r="N1240" s="64">
        <f>(Table8[[#This Row],[Adj Close]]-Table8[[#This Row],[Forecast 6 Period ]])</f>
        <v>-3.6640000000000228E-2</v>
      </c>
      <c r="O1240" s="64">
        <f>Table8[[#This Row],[Erorr 2]]^2</f>
        <v>1.3424896000000168E-3</v>
      </c>
      <c r="P1240" s="64">
        <f>ABS(Table8[[#This Row],[Erorr 2]])</f>
        <v>3.6640000000000228E-2</v>
      </c>
      <c r="Q1240" s="8">
        <f>Table8[[#This Row],[Abs Erorr 4]]/Table8[[#This Row],[Adj Close]]</f>
        <v>1.0889205896338633E-2</v>
      </c>
    </row>
    <row r="1241" spans="6:17" x14ac:dyDescent="0.3">
      <c r="F1241" s="108">
        <v>45264</v>
      </c>
      <c r="G1241" s="109">
        <v>3.0466000000000002</v>
      </c>
      <c r="H1241" s="64">
        <f t="shared" si="38"/>
        <v>3.3821699999999999</v>
      </c>
      <c r="I1241" s="64">
        <f>(Table8[[#This Row],[Adj Close]]-Table8[[#This Row],[Forecast 3 Period]])</f>
        <v>-0.3355699999999997</v>
      </c>
      <c r="J1241" s="64">
        <f>Table8[[#This Row],[Erorr ]]^2</f>
        <v>0.1126072248999998</v>
      </c>
      <c r="K1241" s="64">
        <f>ABS(Table8[[#This Row],[Erorr ]])</f>
        <v>0.3355699999999997</v>
      </c>
      <c r="L1241" s="8">
        <f>Table8[[#This Row],[Abs Erorr ]]/Table8[[#This Row],[Adj Close]]</f>
        <v>0.11014573623055199</v>
      </c>
      <c r="M1241" s="68">
        <f t="shared" si="39"/>
        <v>3.39276</v>
      </c>
      <c r="N1241" s="64">
        <f>(Table8[[#This Row],[Adj Close]]-Table8[[#This Row],[Forecast 6 Period ]])</f>
        <v>-0.3461599999999998</v>
      </c>
      <c r="O1241" s="64">
        <f>Table8[[#This Row],[Erorr 2]]^2</f>
        <v>0.11982674559999987</v>
      </c>
      <c r="P1241" s="64">
        <f>ABS(Table8[[#This Row],[Erorr 2]])</f>
        <v>0.3461599999999998</v>
      </c>
      <c r="Q1241" s="8">
        <f>Table8[[#This Row],[Abs Erorr 4]]/Table8[[#This Row],[Adj Close]]</f>
        <v>0.11362174227007148</v>
      </c>
    </row>
    <row r="1242" spans="6:17" x14ac:dyDescent="0.3">
      <c r="F1242" s="108">
        <v>45265</v>
      </c>
      <c r="G1242" s="109">
        <v>2.8923999999999999</v>
      </c>
      <c r="H1242" s="64">
        <f t="shared" si="38"/>
        <v>3.2346400000000002</v>
      </c>
      <c r="I1242" s="64">
        <f>(Table8[[#This Row],[Adj Close]]-Table8[[#This Row],[Forecast 3 Period]])</f>
        <v>-0.34224000000000032</v>
      </c>
      <c r="J1242" s="64">
        <f>Table8[[#This Row],[Erorr ]]^2</f>
        <v>0.11712821760000022</v>
      </c>
      <c r="K1242" s="64">
        <f>ABS(Table8[[#This Row],[Erorr ]])</f>
        <v>0.34224000000000032</v>
      </c>
      <c r="L1242" s="8">
        <f>Table8[[#This Row],[Abs Erorr ]]/Table8[[#This Row],[Adj Close]]</f>
        <v>0.11832388328032095</v>
      </c>
      <c r="M1242" s="68">
        <f t="shared" si="39"/>
        <v>3.3204500000000001</v>
      </c>
      <c r="N1242" s="64">
        <f>(Table8[[#This Row],[Adj Close]]-Table8[[#This Row],[Forecast 6 Period ]])</f>
        <v>-0.42805000000000026</v>
      </c>
      <c r="O1242" s="64">
        <f>Table8[[#This Row],[Erorr 2]]^2</f>
        <v>0.18322680250000023</v>
      </c>
      <c r="P1242" s="64">
        <f>ABS(Table8[[#This Row],[Erorr 2]])</f>
        <v>0.42805000000000026</v>
      </c>
      <c r="Q1242" s="8">
        <f>Table8[[#This Row],[Abs Erorr 4]]/Table8[[#This Row],[Adj Close]]</f>
        <v>0.14799128751210078</v>
      </c>
    </row>
    <row r="1243" spans="6:17" x14ac:dyDescent="0.3">
      <c r="F1243" s="108">
        <v>45266</v>
      </c>
      <c r="G1243" s="109">
        <v>2.9020000000000001</v>
      </c>
      <c r="H1243" s="64">
        <f t="shared" si="38"/>
        <v>3.0803799999999999</v>
      </c>
      <c r="I1243" s="64">
        <f>(Table8[[#This Row],[Adj Close]]-Table8[[#This Row],[Forecast 3 Period]])</f>
        <v>-0.17837999999999976</v>
      </c>
      <c r="J1243" s="64">
        <f>Table8[[#This Row],[Erorr ]]^2</f>
        <v>3.1819424399999914E-2</v>
      </c>
      <c r="K1243" s="64">
        <f>ABS(Table8[[#This Row],[Erorr ]])</f>
        <v>0.17837999999999976</v>
      </c>
      <c r="L1243" s="8">
        <f>Table8[[#This Row],[Abs Erorr ]]/Table8[[#This Row],[Adj Close]]</f>
        <v>6.1467953135768354E-2</v>
      </c>
      <c r="M1243" s="68">
        <f t="shared" si="39"/>
        <v>3.2144000000000008</v>
      </c>
      <c r="N1243" s="64">
        <f>(Table8[[#This Row],[Adj Close]]-Table8[[#This Row],[Forecast 6 Period ]])</f>
        <v>-0.31240000000000068</v>
      </c>
      <c r="O1243" s="64">
        <f>Table8[[#This Row],[Erorr 2]]^2</f>
        <v>9.7593760000000418E-2</v>
      </c>
      <c r="P1243" s="64">
        <f>ABS(Table8[[#This Row],[Erorr 2]])</f>
        <v>0.31240000000000068</v>
      </c>
      <c r="Q1243" s="8">
        <f>Table8[[#This Row],[Abs Erorr 4]]/Table8[[#This Row],[Adj Close]]</f>
        <v>0.10764989662301884</v>
      </c>
    </row>
    <row r="1244" spans="6:17" x14ac:dyDescent="0.3">
      <c r="F1244" s="108">
        <v>45267</v>
      </c>
      <c r="G1244" s="109">
        <v>2.9887999999999999</v>
      </c>
      <c r="H1244" s="64">
        <f t="shared" si="38"/>
        <v>2.9424999999999999</v>
      </c>
      <c r="I1244" s="64">
        <f>(Table8[[#This Row],[Adj Close]]-Table8[[#This Row],[Forecast 3 Period]])</f>
        <v>4.6300000000000008E-2</v>
      </c>
      <c r="J1244" s="64">
        <f>Table8[[#This Row],[Erorr ]]^2</f>
        <v>2.1436900000000006E-3</v>
      </c>
      <c r="K1244" s="64">
        <f>ABS(Table8[[#This Row],[Erorr ]])</f>
        <v>4.6300000000000008E-2</v>
      </c>
      <c r="L1244" s="8">
        <f>Table8[[#This Row],[Abs Erorr ]]/Table8[[#This Row],[Adj Close]]</f>
        <v>1.5491167023554606E-2</v>
      </c>
      <c r="M1244" s="68">
        <f t="shared" si="39"/>
        <v>3.11991</v>
      </c>
      <c r="N1244" s="64">
        <f>(Table8[[#This Row],[Adj Close]]-Table8[[#This Row],[Forecast 6 Period ]])</f>
        <v>-0.13111000000000006</v>
      </c>
      <c r="O1244" s="64">
        <f>Table8[[#This Row],[Erorr 2]]^2</f>
        <v>1.7189832100000017E-2</v>
      </c>
      <c r="P1244" s="64">
        <f>ABS(Table8[[#This Row],[Erorr 2]])</f>
        <v>0.13111000000000006</v>
      </c>
      <c r="Q1244" s="8">
        <f>Table8[[#This Row],[Abs Erorr 4]]/Table8[[#This Row],[Adj Close]]</f>
        <v>4.3867103854389744E-2</v>
      </c>
    </row>
    <row r="1245" spans="6:17" x14ac:dyDescent="0.3">
      <c r="F1245" s="108">
        <v>45268</v>
      </c>
      <c r="G1245" s="109">
        <v>3.0659000000000001</v>
      </c>
      <c r="H1245" s="64">
        <f t="shared" si="38"/>
        <v>2.9338399999999996</v>
      </c>
      <c r="I1245" s="64">
        <f>(Table8[[#This Row],[Adj Close]]-Table8[[#This Row],[Forecast 3 Period]])</f>
        <v>0.13206000000000051</v>
      </c>
      <c r="J1245" s="64">
        <f>Table8[[#This Row],[Erorr ]]^2</f>
        <v>1.7439843600000136E-2</v>
      </c>
      <c r="K1245" s="64">
        <f>ABS(Table8[[#This Row],[Erorr ]])</f>
        <v>0.13206000000000051</v>
      </c>
      <c r="L1245" s="8">
        <f>Table8[[#This Row],[Abs Erorr ]]/Table8[[#This Row],[Adj Close]]</f>
        <v>4.3073811931243842E-2</v>
      </c>
      <c r="M1245" s="68">
        <f t="shared" si="39"/>
        <v>3.03796</v>
      </c>
      <c r="N1245" s="64">
        <f>(Table8[[#This Row],[Adj Close]]-Table8[[#This Row],[Forecast 6 Period ]])</f>
        <v>2.7940000000000076E-2</v>
      </c>
      <c r="O1245" s="64">
        <f>Table8[[#This Row],[Erorr 2]]^2</f>
        <v>7.8064360000000424E-4</v>
      </c>
      <c r="P1245" s="64">
        <f>ABS(Table8[[#This Row],[Erorr 2]])</f>
        <v>2.7940000000000076E-2</v>
      </c>
      <c r="Q1245" s="8">
        <f>Table8[[#This Row],[Abs Erorr 4]]/Table8[[#This Row],[Adj Close]]</f>
        <v>9.1131478521804601E-3</v>
      </c>
    </row>
    <row r="1246" spans="6:17" x14ac:dyDescent="0.3">
      <c r="F1246" s="108">
        <v>45271</v>
      </c>
      <c r="G1246" s="109">
        <v>3.0081000000000002</v>
      </c>
      <c r="H1246" s="64">
        <f t="shared" si="38"/>
        <v>2.9936000000000003</v>
      </c>
      <c r="I1246" s="64">
        <f>(Table8[[#This Row],[Adj Close]]-Table8[[#This Row],[Forecast 3 Period]])</f>
        <v>1.4499999999999957E-2</v>
      </c>
      <c r="J1246" s="64">
        <f>Table8[[#This Row],[Erorr ]]^2</f>
        <v>2.1024999999999877E-4</v>
      </c>
      <c r="K1246" s="64">
        <f>ABS(Table8[[#This Row],[Erorr ]])</f>
        <v>1.4499999999999957E-2</v>
      </c>
      <c r="L1246" s="8">
        <f>Table8[[#This Row],[Abs Erorr ]]/Table8[[#This Row],[Adj Close]]</f>
        <v>4.8203184734549901E-3</v>
      </c>
      <c r="M1246" s="68">
        <f t="shared" si="39"/>
        <v>3.0109599999999999</v>
      </c>
      <c r="N1246" s="64">
        <f>(Table8[[#This Row],[Adj Close]]-Table8[[#This Row],[Forecast 6 Period ]])</f>
        <v>-2.8599999999996406E-3</v>
      </c>
      <c r="O1246" s="64">
        <f>Table8[[#This Row],[Erorr 2]]^2</f>
        <v>8.1795999999979438E-6</v>
      </c>
      <c r="P1246" s="64">
        <f>ABS(Table8[[#This Row],[Erorr 2]])</f>
        <v>2.8599999999996406E-3</v>
      </c>
      <c r="Q1246" s="8">
        <f>Table8[[#This Row],[Abs Erorr 4]]/Table8[[#This Row],[Adj Close]]</f>
        <v>9.5076626441928142E-4</v>
      </c>
    </row>
    <row r="1247" spans="6:17" x14ac:dyDescent="0.3">
      <c r="F1247" s="108">
        <v>45272</v>
      </c>
      <c r="G1247" s="109">
        <v>3.1044999999999998</v>
      </c>
      <c r="H1247" s="64">
        <f t="shared" si="38"/>
        <v>3.0196499999999999</v>
      </c>
      <c r="I1247" s="64">
        <f>(Table8[[#This Row],[Adj Close]]-Table8[[#This Row],[Forecast 3 Period]])</f>
        <v>8.484999999999987E-2</v>
      </c>
      <c r="J1247" s="64">
        <f>Table8[[#This Row],[Erorr ]]^2</f>
        <v>7.1995224999999779E-3</v>
      </c>
      <c r="K1247" s="64">
        <f>ABS(Table8[[#This Row],[Erorr ]])</f>
        <v>8.484999999999987E-2</v>
      </c>
      <c r="L1247" s="8">
        <f>Table8[[#This Row],[Abs Erorr ]]/Table8[[#This Row],[Adj Close]]</f>
        <v>2.7331293283942622E-2</v>
      </c>
      <c r="M1247" s="68">
        <f t="shared" si="39"/>
        <v>2.9868600000000001</v>
      </c>
      <c r="N1247" s="64">
        <f>(Table8[[#This Row],[Adj Close]]-Table8[[#This Row],[Forecast 6 Period ]])</f>
        <v>0.11763999999999974</v>
      </c>
      <c r="O1247" s="64">
        <f>Table8[[#This Row],[Erorr 2]]^2</f>
        <v>1.383916959999994E-2</v>
      </c>
      <c r="P1247" s="64">
        <f>ABS(Table8[[#This Row],[Erorr 2]])</f>
        <v>0.11763999999999974</v>
      </c>
      <c r="Q1247" s="8">
        <f>Table8[[#This Row],[Abs Erorr 4]]/Table8[[#This Row],[Adj Close]]</f>
        <v>3.78933805765823E-2</v>
      </c>
    </row>
    <row r="1248" spans="6:17" x14ac:dyDescent="0.3">
      <c r="F1248" s="108">
        <v>45273</v>
      </c>
      <c r="G1248" s="109">
        <v>3.1334</v>
      </c>
      <c r="H1248" s="64">
        <f t="shared" si="38"/>
        <v>3.0640000000000001</v>
      </c>
      <c r="I1248" s="64">
        <f>(Table8[[#This Row],[Adj Close]]-Table8[[#This Row],[Forecast 3 Period]])</f>
        <v>6.9399999999999906E-2</v>
      </c>
      <c r="J1248" s="64">
        <f>Table8[[#This Row],[Erorr ]]^2</f>
        <v>4.8163599999999866E-3</v>
      </c>
      <c r="K1248" s="64">
        <f>ABS(Table8[[#This Row],[Erorr ]])</f>
        <v>6.9399999999999906E-2</v>
      </c>
      <c r="L1248" s="8">
        <f>Table8[[#This Row],[Abs Erorr ]]/Table8[[#This Row],[Adj Close]]</f>
        <v>2.2148464926278134E-2</v>
      </c>
      <c r="M1248" s="68">
        <f t="shared" si="39"/>
        <v>3.0129000000000001</v>
      </c>
      <c r="N1248" s="64">
        <f>(Table8[[#This Row],[Adj Close]]-Table8[[#This Row],[Forecast 6 Period ]])</f>
        <v>0.12049999999999983</v>
      </c>
      <c r="O1248" s="64">
        <f>Table8[[#This Row],[Erorr 2]]^2</f>
        <v>1.4520249999999959E-2</v>
      </c>
      <c r="P1248" s="64">
        <f>ABS(Table8[[#This Row],[Erorr 2]])</f>
        <v>0.12049999999999983</v>
      </c>
      <c r="Q1248" s="8">
        <f>Table8[[#This Row],[Abs Erorr 4]]/Table8[[#This Row],[Adj Close]]</f>
        <v>3.8456628582370533E-2</v>
      </c>
    </row>
    <row r="1249" spans="6:17" x14ac:dyDescent="0.3">
      <c r="F1249" s="108">
        <v>45274</v>
      </c>
      <c r="G1249" s="109">
        <v>3.2490999999999999</v>
      </c>
      <c r="H1249" s="64">
        <f t="shared" si="38"/>
        <v>3.0871399999999998</v>
      </c>
      <c r="I1249" s="64">
        <f>(Table8[[#This Row],[Adj Close]]-Table8[[#This Row],[Forecast 3 Period]])</f>
        <v>0.1619600000000001</v>
      </c>
      <c r="J1249" s="64">
        <f>Table8[[#This Row],[Erorr ]]^2</f>
        <v>2.6231041600000032E-2</v>
      </c>
      <c r="K1249" s="64">
        <f>ABS(Table8[[#This Row],[Erorr ]])</f>
        <v>0.1619600000000001</v>
      </c>
      <c r="L1249" s="8">
        <f>Table8[[#This Row],[Abs Erorr ]]/Table8[[#This Row],[Adj Close]]</f>
        <v>4.9847650118494388E-2</v>
      </c>
      <c r="M1249" s="68">
        <f t="shared" si="39"/>
        <v>3.0514600000000005</v>
      </c>
      <c r="N1249" s="64">
        <f>(Table8[[#This Row],[Adj Close]]-Table8[[#This Row],[Forecast 6 Period ]])</f>
        <v>0.19763999999999937</v>
      </c>
      <c r="O1249" s="64">
        <f>Table8[[#This Row],[Erorr 2]]^2</f>
        <v>3.9061569599999749E-2</v>
      </c>
      <c r="P1249" s="64">
        <f>ABS(Table8[[#This Row],[Erorr 2]])</f>
        <v>0.19763999999999937</v>
      </c>
      <c r="Q1249" s="8">
        <f>Table8[[#This Row],[Abs Erorr 4]]/Table8[[#This Row],[Adj Close]]</f>
        <v>6.0829152688436604E-2</v>
      </c>
    </row>
    <row r="1250" spans="6:17" x14ac:dyDescent="0.3">
      <c r="F1250" s="108">
        <v>45275</v>
      </c>
      <c r="G1250" s="109">
        <v>3.1431</v>
      </c>
      <c r="H1250" s="64">
        <f t="shared" si="38"/>
        <v>3.1710099999999999</v>
      </c>
      <c r="I1250" s="64">
        <f>(Table8[[#This Row],[Adj Close]]-Table8[[#This Row],[Forecast 3 Period]])</f>
        <v>-2.7909999999999879E-2</v>
      </c>
      <c r="J1250" s="64">
        <f>Table8[[#This Row],[Erorr ]]^2</f>
        <v>7.7896809999999331E-4</v>
      </c>
      <c r="K1250" s="64">
        <f>ABS(Table8[[#This Row],[Erorr ]])</f>
        <v>2.7909999999999879E-2</v>
      </c>
      <c r="L1250" s="8">
        <f>Table8[[#This Row],[Abs Erorr ]]/Table8[[#This Row],[Adj Close]]</f>
        <v>8.8797683815341165E-3</v>
      </c>
      <c r="M1250" s="68">
        <f t="shared" si="39"/>
        <v>3.1044899999999997</v>
      </c>
      <c r="N1250" s="64">
        <f>(Table8[[#This Row],[Adj Close]]-Table8[[#This Row],[Forecast 6 Period ]])</f>
        <v>3.8610000000000255E-2</v>
      </c>
      <c r="O1250" s="64">
        <f>Table8[[#This Row],[Erorr 2]]^2</f>
        <v>1.4907321000000198E-3</v>
      </c>
      <c r="P1250" s="64">
        <f>ABS(Table8[[#This Row],[Erorr 2]])</f>
        <v>3.8610000000000255E-2</v>
      </c>
      <c r="Q1250" s="8">
        <f>Table8[[#This Row],[Abs Erorr 4]]/Table8[[#This Row],[Adj Close]]</f>
        <v>1.2284050777894517E-2</v>
      </c>
    </row>
    <row r="1251" spans="6:17" x14ac:dyDescent="0.3">
      <c r="F1251" s="108">
        <v>45278</v>
      </c>
      <c r="G1251" s="109">
        <v>3.1141000000000001</v>
      </c>
      <c r="H1251" s="64">
        <f t="shared" si="38"/>
        <v>3.1719900000000001</v>
      </c>
      <c r="I1251" s="64">
        <f>(Table8[[#This Row],[Adj Close]]-Table8[[#This Row],[Forecast 3 Period]])</f>
        <v>-5.7889999999999997E-2</v>
      </c>
      <c r="J1251" s="64">
        <f>Table8[[#This Row],[Erorr ]]^2</f>
        <v>3.3512520999999995E-3</v>
      </c>
      <c r="K1251" s="64">
        <f>ABS(Table8[[#This Row],[Erorr ]])</f>
        <v>5.7889999999999997E-2</v>
      </c>
      <c r="L1251" s="8">
        <f>Table8[[#This Row],[Abs Erorr ]]/Table8[[#This Row],[Adj Close]]</f>
        <v>1.8589640666645257E-2</v>
      </c>
      <c r="M1251" s="68">
        <f t="shared" si="39"/>
        <v>3.1334200000000001</v>
      </c>
      <c r="N1251" s="64">
        <f>(Table8[[#This Row],[Adj Close]]-Table8[[#This Row],[Forecast 6 Period ]])</f>
        <v>-1.9320000000000004E-2</v>
      </c>
      <c r="O1251" s="64">
        <f>Table8[[#This Row],[Erorr 2]]^2</f>
        <v>3.7326240000000016E-4</v>
      </c>
      <c r="P1251" s="64">
        <f>ABS(Table8[[#This Row],[Erorr 2]])</f>
        <v>1.9320000000000004E-2</v>
      </c>
      <c r="Q1251" s="8">
        <f>Table8[[#This Row],[Abs Erorr 4]]/Table8[[#This Row],[Adj Close]]</f>
        <v>6.2040396904402568E-3</v>
      </c>
    </row>
    <row r="1252" spans="6:17" x14ac:dyDescent="0.3">
      <c r="F1252" s="108">
        <v>45279</v>
      </c>
      <c r="G1252" s="109">
        <v>3.1913</v>
      </c>
      <c r="H1252" s="64">
        <f t="shared" si="38"/>
        <v>3.1632999999999996</v>
      </c>
      <c r="I1252" s="64">
        <f>(Table8[[#This Row],[Adj Close]]-Table8[[#This Row],[Forecast 3 Period]])</f>
        <v>2.8000000000000469E-2</v>
      </c>
      <c r="J1252" s="64">
        <f>Table8[[#This Row],[Erorr ]]^2</f>
        <v>7.8400000000002621E-4</v>
      </c>
      <c r="K1252" s="64">
        <f>ABS(Table8[[#This Row],[Erorr ]])</f>
        <v>2.8000000000000469E-2</v>
      </c>
      <c r="L1252" s="8">
        <f>Table8[[#This Row],[Abs Erorr ]]/Table8[[#This Row],[Adj Close]]</f>
        <v>8.7738539153324573E-3</v>
      </c>
      <c r="M1252" s="68">
        <f t="shared" si="39"/>
        <v>3.1391999999999998</v>
      </c>
      <c r="N1252" s="64">
        <f>(Table8[[#This Row],[Adj Close]]-Table8[[#This Row],[Forecast 6 Period ]])</f>
        <v>5.2100000000000257E-2</v>
      </c>
      <c r="O1252" s="64">
        <f>Table8[[#This Row],[Erorr 2]]^2</f>
        <v>2.7144100000000269E-3</v>
      </c>
      <c r="P1252" s="64">
        <f>ABS(Table8[[#This Row],[Erorr 2]])</f>
        <v>5.2100000000000257E-2</v>
      </c>
      <c r="Q1252" s="8">
        <f>Table8[[#This Row],[Abs Erorr 4]]/Table8[[#This Row],[Adj Close]]</f>
        <v>1.6325635321029128E-2</v>
      </c>
    </row>
    <row r="1253" spans="6:17" x14ac:dyDescent="0.3">
      <c r="F1253" s="108">
        <v>45280</v>
      </c>
      <c r="G1253" s="109">
        <v>3.1334</v>
      </c>
      <c r="H1253" s="64">
        <f t="shared" si="38"/>
        <v>3.15368</v>
      </c>
      <c r="I1253" s="64">
        <f>(Table8[[#This Row],[Adj Close]]-Table8[[#This Row],[Forecast 3 Period]])</f>
        <v>-2.0280000000000076E-2</v>
      </c>
      <c r="J1253" s="64">
        <f>Table8[[#This Row],[Erorr ]]^2</f>
        <v>4.1127840000000307E-4</v>
      </c>
      <c r="K1253" s="64">
        <f>ABS(Table8[[#This Row],[Erorr ]])</f>
        <v>2.0280000000000076E-2</v>
      </c>
      <c r="L1253" s="8">
        <f>Table8[[#This Row],[Abs Erorr ]]/Table8[[#This Row],[Adj Close]]</f>
        <v>6.4722027190911077E-3</v>
      </c>
      <c r="M1253" s="68">
        <f t="shared" si="39"/>
        <v>3.1633100000000005</v>
      </c>
      <c r="N1253" s="64">
        <f>(Table8[[#This Row],[Adj Close]]-Table8[[#This Row],[Forecast 6 Period ]])</f>
        <v>-2.9910000000000547E-2</v>
      </c>
      <c r="O1253" s="64">
        <f>Table8[[#This Row],[Erorr 2]]^2</f>
        <v>8.9460810000003275E-4</v>
      </c>
      <c r="P1253" s="64">
        <f>ABS(Table8[[#This Row],[Erorr 2]])</f>
        <v>2.9910000000000547E-2</v>
      </c>
      <c r="Q1253" s="8">
        <f>Table8[[#This Row],[Abs Erorr 4]]/Table8[[#This Row],[Adj Close]]</f>
        <v>9.5455415842217867E-3</v>
      </c>
    </row>
    <row r="1254" spans="6:17" x14ac:dyDescent="0.3">
      <c r="F1254" s="108">
        <v>45281</v>
      </c>
      <c r="G1254" s="109">
        <v>3.1623000000000001</v>
      </c>
      <c r="H1254" s="64">
        <f t="shared" si="38"/>
        <v>3.1449799999999999</v>
      </c>
      <c r="I1254" s="64">
        <f>(Table8[[#This Row],[Adj Close]]-Table8[[#This Row],[Forecast 3 Period]])</f>
        <v>1.7320000000000224E-2</v>
      </c>
      <c r="J1254" s="64">
        <f>Table8[[#This Row],[Erorr ]]^2</f>
        <v>2.9998240000000774E-4</v>
      </c>
      <c r="K1254" s="64">
        <f>ABS(Table8[[#This Row],[Erorr ]])</f>
        <v>1.7320000000000224E-2</v>
      </c>
      <c r="L1254" s="8">
        <f>Table8[[#This Row],[Abs Erorr ]]/Table8[[#This Row],[Adj Close]]</f>
        <v>5.4770262150966777E-3</v>
      </c>
      <c r="M1254" s="68">
        <f t="shared" si="39"/>
        <v>3.1546300000000005</v>
      </c>
      <c r="N1254" s="64">
        <f>(Table8[[#This Row],[Adj Close]]-Table8[[#This Row],[Forecast 6 Period ]])</f>
        <v>7.6699999999996216E-3</v>
      </c>
      <c r="O1254" s="64">
        <f>Table8[[#This Row],[Erorr 2]]^2</f>
        <v>5.8828899999994195E-5</v>
      </c>
      <c r="P1254" s="64">
        <f>ABS(Table8[[#This Row],[Erorr 2]])</f>
        <v>7.6699999999996216E-3</v>
      </c>
      <c r="Q1254" s="8">
        <f>Table8[[#This Row],[Abs Erorr 4]]/Table8[[#This Row],[Adj Close]]</f>
        <v>2.4254498308192208E-3</v>
      </c>
    </row>
    <row r="1255" spans="6:17" x14ac:dyDescent="0.3">
      <c r="F1255" s="108">
        <v>45282</v>
      </c>
      <c r="G1255" s="109">
        <v>3.2395</v>
      </c>
      <c r="H1255" s="64">
        <f t="shared" si="38"/>
        <v>3.1623299999999999</v>
      </c>
      <c r="I1255" s="64">
        <f>(Table8[[#This Row],[Adj Close]]-Table8[[#This Row],[Forecast 3 Period]])</f>
        <v>7.7170000000000183E-2</v>
      </c>
      <c r="J1255" s="64">
        <f>Table8[[#This Row],[Erorr ]]^2</f>
        <v>5.9552089000000285E-3</v>
      </c>
      <c r="K1255" s="64">
        <f>ABS(Table8[[#This Row],[Erorr ]])</f>
        <v>7.7170000000000183E-2</v>
      </c>
      <c r="L1255" s="8">
        <f>Table8[[#This Row],[Abs Erorr ]]/Table8[[#This Row],[Adj Close]]</f>
        <v>2.3821577403920415E-2</v>
      </c>
      <c r="M1255" s="68">
        <f t="shared" si="39"/>
        <v>3.15944</v>
      </c>
      <c r="N1255" s="64">
        <f>(Table8[[#This Row],[Adj Close]]-Table8[[#This Row],[Forecast 6 Period ]])</f>
        <v>8.006000000000002E-2</v>
      </c>
      <c r="O1255" s="64">
        <f>Table8[[#This Row],[Erorr 2]]^2</f>
        <v>6.4096036000000035E-3</v>
      </c>
      <c r="P1255" s="64">
        <f>ABS(Table8[[#This Row],[Erorr 2]])</f>
        <v>8.006000000000002E-2</v>
      </c>
      <c r="Q1255" s="8">
        <f>Table8[[#This Row],[Abs Erorr 4]]/Table8[[#This Row],[Adj Close]]</f>
        <v>2.4713690384318573E-2</v>
      </c>
    </row>
    <row r="1256" spans="6:17" x14ac:dyDescent="0.3">
      <c r="F1256" s="108">
        <v>45286</v>
      </c>
      <c r="G1256" s="109">
        <v>3.2298</v>
      </c>
      <c r="H1256" s="64">
        <f t="shared" si="38"/>
        <v>3.18451</v>
      </c>
      <c r="I1256" s="64">
        <f>(Table8[[#This Row],[Adj Close]]-Table8[[#This Row],[Forecast 3 Period]])</f>
        <v>4.5290000000000052E-2</v>
      </c>
      <c r="J1256" s="64">
        <f>Table8[[#This Row],[Erorr ]]^2</f>
        <v>2.0511841000000045E-3</v>
      </c>
      <c r="K1256" s="64">
        <f>ABS(Table8[[#This Row],[Erorr ]])</f>
        <v>4.5290000000000052E-2</v>
      </c>
      <c r="L1256" s="8">
        <f>Table8[[#This Row],[Abs Erorr ]]/Table8[[#This Row],[Adj Close]]</f>
        <v>1.4022540095361958E-2</v>
      </c>
      <c r="M1256" s="68">
        <f t="shared" si="39"/>
        <v>3.1710199999999999</v>
      </c>
      <c r="N1256" s="64">
        <f>(Table8[[#This Row],[Adj Close]]-Table8[[#This Row],[Forecast 6 Period ]])</f>
        <v>5.8780000000000054E-2</v>
      </c>
      <c r="O1256" s="64">
        <f>Table8[[#This Row],[Erorr 2]]^2</f>
        <v>3.4550884000000065E-3</v>
      </c>
      <c r="P1256" s="64">
        <f>ABS(Table8[[#This Row],[Erorr 2]])</f>
        <v>5.8780000000000054E-2</v>
      </c>
      <c r="Q1256" s="8">
        <f>Table8[[#This Row],[Abs Erorr 4]]/Table8[[#This Row],[Adj Close]]</f>
        <v>1.8199269304600921E-2</v>
      </c>
    </row>
    <row r="1257" spans="6:17" x14ac:dyDescent="0.3">
      <c r="F1257" s="108">
        <v>45287</v>
      </c>
      <c r="G1257" s="109">
        <v>3.2587000000000002</v>
      </c>
      <c r="H1257" s="64">
        <f t="shared" si="38"/>
        <v>3.2124600000000001</v>
      </c>
      <c r="I1257" s="64">
        <f>(Table8[[#This Row],[Adj Close]]-Table8[[#This Row],[Forecast 3 Period]])</f>
        <v>4.6240000000000059E-2</v>
      </c>
      <c r="J1257" s="64">
        <f>Table8[[#This Row],[Erorr ]]^2</f>
        <v>2.1381376000000054E-3</v>
      </c>
      <c r="K1257" s="64">
        <f>ABS(Table8[[#This Row],[Erorr ]])</f>
        <v>4.6240000000000059E-2</v>
      </c>
      <c r="L1257" s="8">
        <f>Table8[[#This Row],[Abs Erorr ]]/Table8[[#This Row],[Adj Close]]</f>
        <v>1.4189707552091342E-2</v>
      </c>
      <c r="M1257" s="68">
        <f t="shared" si="39"/>
        <v>3.1835399999999998</v>
      </c>
      <c r="N1257" s="64">
        <f>(Table8[[#This Row],[Adj Close]]-Table8[[#This Row],[Forecast 6 Period ]])</f>
        <v>7.5160000000000338E-2</v>
      </c>
      <c r="O1257" s="64">
        <f>Table8[[#This Row],[Erorr 2]]^2</f>
        <v>5.6490256000000507E-3</v>
      </c>
      <c r="P1257" s="64">
        <f>ABS(Table8[[#This Row],[Erorr 2]])</f>
        <v>7.5160000000000338E-2</v>
      </c>
      <c r="Q1257" s="8">
        <f>Table8[[#This Row],[Abs Erorr 4]]/Table8[[#This Row],[Adj Close]]</f>
        <v>2.306441218890979E-2</v>
      </c>
    </row>
    <row r="1258" spans="6:17" x14ac:dyDescent="0.3">
      <c r="F1258" s="108">
        <v>45288</v>
      </c>
      <c r="G1258" s="109">
        <v>3.2490999999999999</v>
      </c>
      <c r="H1258" s="64">
        <f t="shared" si="38"/>
        <v>3.2442700000000002</v>
      </c>
      <c r="I1258" s="64">
        <f>(Table8[[#This Row],[Adj Close]]-Table8[[#This Row],[Forecast 3 Period]])</f>
        <v>4.8299999999996679E-3</v>
      </c>
      <c r="J1258" s="64">
        <f>Table8[[#This Row],[Erorr ]]^2</f>
        <v>2.3328899999996791E-5</v>
      </c>
      <c r="K1258" s="64">
        <f>ABS(Table8[[#This Row],[Erorr ]])</f>
        <v>4.8299999999996679E-3</v>
      </c>
      <c r="L1258" s="8">
        <f>Table8[[#This Row],[Abs Erorr ]]/Table8[[#This Row],[Adj Close]]</f>
        <v>1.4865655104489453E-3</v>
      </c>
      <c r="M1258" s="68">
        <f t="shared" si="39"/>
        <v>3.2105300000000003</v>
      </c>
      <c r="N1258" s="64">
        <f>(Table8[[#This Row],[Adj Close]]-Table8[[#This Row],[Forecast 6 Period ]])</f>
        <v>3.8569999999999549E-2</v>
      </c>
      <c r="O1258" s="64">
        <f>Table8[[#This Row],[Erorr 2]]^2</f>
        <v>1.4876448999999652E-3</v>
      </c>
      <c r="P1258" s="64">
        <f>ABS(Table8[[#This Row],[Erorr 2]])</f>
        <v>3.8569999999999549E-2</v>
      </c>
      <c r="Q1258" s="8">
        <f>Table8[[#This Row],[Abs Erorr 4]]/Table8[[#This Row],[Adj Close]]</f>
        <v>1.1870979655904574E-2</v>
      </c>
    </row>
    <row r="1259" spans="6:17" x14ac:dyDescent="0.3">
      <c r="F1259" s="108">
        <v>45289</v>
      </c>
      <c r="G1259" s="109">
        <v>3.2972999999999999</v>
      </c>
      <c r="H1259" s="64">
        <f t="shared" si="38"/>
        <v>3.2461899999999999</v>
      </c>
      <c r="I1259" s="64">
        <f>(Table8[[#This Row],[Adj Close]]-Table8[[#This Row],[Forecast 3 Period]])</f>
        <v>5.1109999999999989E-2</v>
      </c>
      <c r="J1259" s="64">
        <f>Table8[[#This Row],[Erorr ]]^2</f>
        <v>2.6122320999999987E-3</v>
      </c>
      <c r="K1259" s="64">
        <f>ABS(Table8[[#This Row],[Erorr ]])</f>
        <v>5.1109999999999989E-2</v>
      </c>
      <c r="L1259" s="8">
        <f>Table8[[#This Row],[Abs Erorr ]]/Table8[[#This Row],[Adj Close]]</f>
        <v>1.5500561065113877E-2</v>
      </c>
      <c r="M1259" s="68">
        <f t="shared" si="39"/>
        <v>3.2249900000000005</v>
      </c>
      <c r="N1259" s="64">
        <f>(Table8[[#This Row],[Adj Close]]-Table8[[#This Row],[Forecast 6 Period ]])</f>
        <v>7.230999999999943E-2</v>
      </c>
      <c r="O1259" s="64">
        <f>Table8[[#This Row],[Erorr 2]]^2</f>
        <v>5.2287360999999175E-3</v>
      </c>
      <c r="P1259" s="64">
        <f>ABS(Table8[[#This Row],[Erorr 2]])</f>
        <v>7.230999999999943E-2</v>
      </c>
      <c r="Q1259" s="8">
        <f>Table8[[#This Row],[Abs Erorr 4]]/Table8[[#This Row],[Adj Close]]</f>
        <v>2.1930063991750653E-2</v>
      </c>
    </row>
    <row r="1260" spans="6:17" x14ac:dyDescent="0.3">
      <c r="F1260" s="108">
        <v>45293</v>
      </c>
      <c r="G1260" s="109">
        <v>3.2877000000000001</v>
      </c>
      <c r="H1260" s="64">
        <f t="shared" si="38"/>
        <v>3.2712599999999998</v>
      </c>
      <c r="I1260" s="64">
        <f>(Table8[[#This Row],[Adj Close]]-Table8[[#This Row],[Forecast 3 Period]])</f>
        <v>1.6440000000000232E-2</v>
      </c>
      <c r="J1260" s="64">
        <f>Table8[[#This Row],[Erorr ]]^2</f>
        <v>2.7027360000000765E-4</v>
      </c>
      <c r="K1260" s="64">
        <f>ABS(Table8[[#This Row],[Erorr ]])</f>
        <v>1.6440000000000232E-2</v>
      </c>
      <c r="L1260" s="8">
        <f>Table8[[#This Row],[Abs Erorr ]]/Table8[[#This Row],[Adj Close]]</f>
        <v>5.0004562460079184E-3</v>
      </c>
      <c r="M1260" s="68">
        <f t="shared" si="39"/>
        <v>3.2471600000000005</v>
      </c>
      <c r="N1260" s="64">
        <f>(Table8[[#This Row],[Adj Close]]-Table8[[#This Row],[Forecast 6 Period ]])</f>
        <v>4.0539999999999576E-2</v>
      </c>
      <c r="O1260" s="64">
        <f>Table8[[#This Row],[Erorr 2]]^2</f>
        <v>1.6434915999999657E-3</v>
      </c>
      <c r="P1260" s="64">
        <f>ABS(Table8[[#This Row],[Erorr 2]])</f>
        <v>4.0539999999999576E-2</v>
      </c>
      <c r="Q1260" s="8">
        <f>Table8[[#This Row],[Abs Erorr 4]]/Table8[[#This Row],[Adj Close]]</f>
        <v>1.2330808772089781E-2</v>
      </c>
    </row>
    <row r="1261" spans="6:17" x14ac:dyDescent="0.3">
      <c r="F1261" s="108">
        <v>45294</v>
      </c>
      <c r="G1261" s="109">
        <v>3.2684000000000002</v>
      </c>
      <c r="H1261" s="64">
        <f t="shared" si="38"/>
        <v>3.2789999999999999</v>
      </c>
      <c r="I1261" s="64">
        <f>(Table8[[#This Row],[Adj Close]]-Table8[[#This Row],[Forecast 3 Period]])</f>
        <v>-1.0599999999999721E-2</v>
      </c>
      <c r="J1261" s="64">
        <f>Table8[[#This Row],[Erorr ]]^2</f>
        <v>1.1235999999999408E-4</v>
      </c>
      <c r="K1261" s="64">
        <f>ABS(Table8[[#This Row],[Erorr ]])</f>
        <v>1.0599999999999721E-2</v>
      </c>
      <c r="L1261" s="8">
        <f>Table8[[#This Row],[Abs Erorr ]]/Table8[[#This Row],[Adj Close]]</f>
        <v>3.2431770897074167E-3</v>
      </c>
      <c r="M1261" s="68">
        <f t="shared" si="39"/>
        <v>3.2654900000000007</v>
      </c>
      <c r="N1261" s="64">
        <f>(Table8[[#This Row],[Adj Close]]-Table8[[#This Row],[Forecast 6 Period ]])</f>
        <v>2.9099999999995241E-3</v>
      </c>
      <c r="O1261" s="64">
        <f>Table8[[#This Row],[Erorr 2]]^2</f>
        <v>8.4680999999972296E-6</v>
      </c>
      <c r="P1261" s="64">
        <f>ABS(Table8[[#This Row],[Erorr 2]])</f>
        <v>2.9099999999995241E-3</v>
      </c>
      <c r="Q1261" s="8">
        <f>Table8[[#This Row],[Abs Erorr 4]]/Table8[[#This Row],[Adj Close]]</f>
        <v>8.9034389915540447E-4</v>
      </c>
    </row>
    <row r="1262" spans="6:17" x14ac:dyDescent="0.3">
      <c r="F1262" s="108">
        <v>45295</v>
      </c>
      <c r="G1262" s="109">
        <v>3.3262</v>
      </c>
      <c r="H1262" s="64">
        <f t="shared" si="38"/>
        <v>3.2828599999999999</v>
      </c>
      <c r="I1262" s="64">
        <f>(Table8[[#This Row],[Adj Close]]-Table8[[#This Row],[Forecast 3 Period]])</f>
        <v>4.3340000000000156E-2</v>
      </c>
      <c r="J1262" s="64">
        <f>Table8[[#This Row],[Erorr ]]^2</f>
        <v>1.8783556000000136E-3</v>
      </c>
      <c r="K1262" s="64">
        <f>ABS(Table8[[#This Row],[Erorr ]])</f>
        <v>4.3340000000000156E-2</v>
      </c>
      <c r="L1262" s="8">
        <f>Table8[[#This Row],[Abs Erorr ]]/Table8[[#This Row],[Adj Close]]</f>
        <v>1.3029883951656591E-2</v>
      </c>
      <c r="M1262" s="68">
        <f t="shared" si="39"/>
        <v>3.2693500000000002</v>
      </c>
      <c r="N1262" s="64">
        <f>(Table8[[#This Row],[Adj Close]]-Table8[[#This Row],[Forecast 6 Period ]])</f>
        <v>5.6849999999999845E-2</v>
      </c>
      <c r="O1262" s="64">
        <f>Table8[[#This Row],[Erorr 2]]^2</f>
        <v>3.2319224999999823E-3</v>
      </c>
      <c r="P1262" s="64">
        <f>ABS(Table8[[#This Row],[Erorr 2]])</f>
        <v>5.6849999999999845E-2</v>
      </c>
      <c r="Q1262" s="8">
        <f>Table8[[#This Row],[Abs Erorr 4]]/Table8[[#This Row],[Adj Close]]</f>
        <v>1.7091575972581277E-2</v>
      </c>
    </row>
    <row r="1263" spans="6:17" x14ac:dyDescent="0.3">
      <c r="F1263" s="108">
        <v>45296</v>
      </c>
      <c r="G1263" s="109">
        <v>3.3166000000000002</v>
      </c>
      <c r="H1263" s="64">
        <f t="shared" si="38"/>
        <v>3.29731</v>
      </c>
      <c r="I1263" s="64">
        <f>(Table8[[#This Row],[Adj Close]]-Table8[[#This Row],[Forecast 3 Period]])</f>
        <v>1.9290000000000251E-2</v>
      </c>
      <c r="J1263" s="64">
        <f>Table8[[#This Row],[Erorr ]]^2</f>
        <v>3.7210410000000968E-4</v>
      </c>
      <c r="K1263" s="64">
        <f>ABS(Table8[[#This Row],[Erorr ]])</f>
        <v>1.9290000000000251E-2</v>
      </c>
      <c r="L1263" s="8">
        <f>Table8[[#This Row],[Abs Erorr ]]/Table8[[#This Row],[Adj Close]]</f>
        <v>5.816197310498779E-3</v>
      </c>
      <c r="M1263" s="68">
        <f t="shared" si="39"/>
        <v>3.2867000000000002</v>
      </c>
      <c r="N1263" s="64">
        <f>(Table8[[#This Row],[Adj Close]]-Table8[[#This Row],[Forecast 6 Period ]])</f>
        <v>2.9900000000000038E-2</v>
      </c>
      <c r="O1263" s="64">
        <f>Table8[[#This Row],[Erorr 2]]^2</f>
        <v>8.9401000000000226E-4</v>
      </c>
      <c r="P1263" s="64">
        <f>ABS(Table8[[#This Row],[Erorr 2]])</f>
        <v>2.9900000000000038E-2</v>
      </c>
      <c r="Q1263" s="8">
        <f>Table8[[#This Row],[Abs Erorr 4]]/Table8[[#This Row],[Adj Close]]</f>
        <v>9.0152565880721337E-3</v>
      </c>
    </row>
    <row r="1264" spans="6:17" x14ac:dyDescent="0.3">
      <c r="F1264" s="108">
        <v>45299</v>
      </c>
      <c r="G1264" s="109">
        <v>3.4129999999999998</v>
      </c>
      <c r="H1264" s="64">
        <f t="shared" si="38"/>
        <v>3.3050200000000007</v>
      </c>
      <c r="I1264" s="64">
        <f>(Table8[[#This Row],[Adj Close]]-Table8[[#This Row],[Forecast 3 Period]])</f>
        <v>0.10797999999999908</v>
      </c>
      <c r="J1264" s="64">
        <f>Table8[[#This Row],[Erorr ]]^2</f>
        <v>1.1659680399999801E-2</v>
      </c>
      <c r="K1264" s="64">
        <f>ABS(Table8[[#This Row],[Erorr ]])</f>
        <v>0.10797999999999908</v>
      </c>
      <c r="L1264" s="8">
        <f>Table8[[#This Row],[Abs Erorr ]]/Table8[[#This Row],[Adj Close]]</f>
        <v>3.1637855259302398E-2</v>
      </c>
      <c r="M1264" s="68">
        <f t="shared" si="39"/>
        <v>3.2944200000000001</v>
      </c>
      <c r="N1264" s="64">
        <f>(Table8[[#This Row],[Adj Close]]-Table8[[#This Row],[Forecast 6 Period ]])</f>
        <v>0.11857999999999969</v>
      </c>
      <c r="O1264" s="64">
        <f>Table8[[#This Row],[Erorr 2]]^2</f>
        <v>1.4061216399999925E-2</v>
      </c>
      <c r="P1264" s="64">
        <f>ABS(Table8[[#This Row],[Erorr 2]])</f>
        <v>0.11857999999999969</v>
      </c>
      <c r="Q1264" s="8">
        <f>Table8[[#This Row],[Abs Erorr 4]]/Table8[[#This Row],[Adj Close]]</f>
        <v>3.4743627307354141E-2</v>
      </c>
    </row>
    <row r="1265" spans="6:17" x14ac:dyDescent="0.3">
      <c r="F1265" s="108">
        <v>45300</v>
      </c>
      <c r="G1265" s="109">
        <v>3.3552</v>
      </c>
      <c r="H1265" s="64">
        <f t="shared" si="38"/>
        <v>3.3580399999999999</v>
      </c>
      <c r="I1265" s="64">
        <f>(Table8[[#This Row],[Adj Close]]-Table8[[#This Row],[Forecast 3 Period]])</f>
        <v>-2.8399999999999537E-3</v>
      </c>
      <c r="J1265" s="64">
        <f>Table8[[#This Row],[Erorr ]]^2</f>
        <v>8.0655999999997369E-6</v>
      </c>
      <c r="K1265" s="64">
        <f>ABS(Table8[[#This Row],[Erorr ]])</f>
        <v>2.8399999999999537E-3</v>
      </c>
      <c r="L1265" s="8">
        <f>Table8[[#This Row],[Abs Erorr ]]/Table8[[#This Row],[Adj Close]]</f>
        <v>8.4644730567475966E-4</v>
      </c>
      <c r="M1265" s="68">
        <f t="shared" si="39"/>
        <v>3.3233400000000004</v>
      </c>
      <c r="N1265" s="64">
        <f>(Table8[[#This Row],[Adj Close]]-Table8[[#This Row],[Forecast 6 Period ]])</f>
        <v>3.1859999999999555E-2</v>
      </c>
      <c r="O1265" s="64">
        <f>Table8[[#This Row],[Erorr 2]]^2</f>
        <v>1.0150595999999716E-3</v>
      </c>
      <c r="P1265" s="64">
        <f>ABS(Table8[[#This Row],[Erorr 2]])</f>
        <v>3.1859999999999555E-2</v>
      </c>
      <c r="Q1265" s="8">
        <f>Table8[[#This Row],[Abs Erorr 4]]/Table8[[#This Row],[Adj Close]]</f>
        <v>9.4957081545063056E-3</v>
      </c>
    </row>
    <row r="1266" spans="6:17" x14ac:dyDescent="0.3">
      <c r="F1266" s="108">
        <v>45301</v>
      </c>
      <c r="G1266" s="109">
        <v>3.3647999999999998</v>
      </c>
      <c r="H1266" s="64">
        <f t="shared" si="38"/>
        <v>3.3609599999999999</v>
      </c>
      <c r="I1266" s="64">
        <f>(Table8[[#This Row],[Adj Close]]-Table8[[#This Row],[Forecast 3 Period]])</f>
        <v>3.8399999999998435E-3</v>
      </c>
      <c r="J1266" s="64">
        <f>Table8[[#This Row],[Erorr ]]^2</f>
        <v>1.4745599999998799E-5</v>
      </c>
      <c r="K1266" s="64">
        <f>ABS(Table8[[#This Row],[Erorr ]])</f>
        <v>3.8399999999998435E-3</v>
      </c>
      <c r="L1266" s="8">
        <f>Table8[[#This Row],[Abs Erorr ]]/Table8[[#This Row],[Adj Close]]</f>
        <v>1.1412268188301961E-3</v>
      </c>
      <c r="M1266" s="68">
        <f t="shared" si="39"/>
        <v>3.3378099999999997</v>
      </c>
      <c r="N1266" s="64">
        <f>(Table8[[#This Row],[Adj Close]]-Table8[[#This Row],[Forecast 6 Period ]])</f>
        <v>2.6990000000000069E-2</v>
      </c>
      <c r="O1266" s="64">
        <f>Table8[[#This Row],[Erorr 2]]^2</f>
        <v>7.2846010000000372E-4</v>
      </c>
      <c r="P1266" s="64">
        <f>ABS(Table8[[#This Row],[Erorr 2]])</f>
        <v>2.6990000000000069E-2</v>
      </c>
      <c r="Q1266" s="8">
        <f>Table8[[#This Row],[Abs Erorr 4]]/Table8[[#This Row],[Adj Close]]</f>
        <v>8.0212791250594603E-3</v>
      </c>
    </row>
    <row r="1267" spans="6:17" x14ac:dyDescent="0.3">
      <c r="F1267" s="108">
        <v>45302</v>
      </c>
      <c r="G1267" s="109">
        <v>3.3744000000000001</v>
      </c>
      <c r="H1267" s="64">
        <f t="shared" si="38"/>
        <v>3.3763799999999997</v>
      </c>
      <c r="I1267" s="64">
        <f>(Table8[[#This Row],[Adj Close]]-Table8[[#This Row],[Forecast 3 Period]])</f>
        <v>-1.9799999999996487E-3</v>
      </c>
      <c r="J1267" s="64">
        <f>Table8[[#This Row],[Erorr ]]^2</f>
        <v>3.9203999999986089E-6</v>
      </c>
      <c r="K1267" s="64">
        <f>ABS(Table8[[#This Row],[Erorr ]])</f>
        <v>1.9799999999996487E-3</v>
      </c>
      <c r="L1267" s="8">
        <f>Table8[[#This Row],[Abs Erorr ]]/Table8[[#This Row],[Adj Close]]</f>
        <v>5.8677098150771952E-4</v>
      </c>
      <c r="M1267" s="68">
        <f t="shared" si="39"/>
        <v>3.34938</v>
      </c>
      <c r="N1267" s="64">
        <f>(Table8[[#This Row],[Adj Close]]-Table8[[#This Row],[Forecast 6 Period ]])</f>
        <v>2.5020000000000042E-2</v>
      </c>
      <c r="O1267" s="64">
        <f>Table8[[#This Row],[Erorr 2]]^2</f>
        <v>6.2600040000000213E-4</v>
      </c>
      <c r="P1267" s="64">
        <f>ABS(Table8[[#This Row],[Erorr 2]])</f>
        <v>2.5020000000000042E-2</v>
      </c>
      <c r="Q1267" s="8">
        <f>Table8[[#This Row],[Abs Erorr 4]]/Table8[[#This Row],[Adj Close]]</f>
        <v>7.414651493598874E-3</v>
      </c>
    </row>
    <row r="1268" spans="6:17" x14ac:dyDescent="0.3">
      <c r="F1268" s="108">
        <v>45303</v>
      </c>
      <c r="G1268" s="109">
        <v>3.3936999999999999</v>
      </c>
      <c r="H1268" s="64">
        <f t="shared" si="38"/>
        <v>3.3657599999999999</v>
      </c>
      <c r="I1268" s="64">
        <f>(Table8[[#This Row],[Adj Close]]-Table8[[#This Row],[Forecast 3 Period]])</f>
        <v>2.7940000000000076E-2</v>
      </c>
      <c r="J1268" s="64">
        <f>Table8[[#This Row],[Erorr ]]^2</f>
        <v>7.8064360000000424E-4</v>
      </c>
      <c r="K1268" s="64">
        <f>ABS(Table8[[#This Row],[Erorr ]])</f>
        <v>2.7940000000000076E-2</v>
      </c>
      <c r="L1268" s="8">
        <f>Table8[[#This Row],[Abs Erorr ]]/Table8[[#This Row],[Adj Close]]</f>
        <v>8.2329021422046962E-3</v>
      </c>
      <c r="M1268" s="68">
        <f t="shared" si="39"/>
        <v>3.3657600000000003</v>
      </c>
      <c r="N1268" s="64">
        <f>(Table8[[#This Row],[Adj Close]]-Table8[[#This Row],[Forecast 6 Period ]])</f>
        <v>2.7939999999999632E-2</v>
      </c>
      <c r="O1268" s="64">
        <f>Table8[[#This Row],[Erorr 2]]^2</f>
        <v>7.8064359999997941E-4</v>
      </c>
      <c r="P1268" s="64">
        <f>ABS(Table8[[#This Row],[Erorr 2]])</f>
        <v>2.7939999999999632E-2</v>
      </c>
      <c r="Q1268" s="8">
        <f>Table8[[#This Row],[Abs Erorr 4]]/Table8[[#This Row],[Adj Close]]</f>
        <v>8.2329021422045644E-3</v>
      </c>
    </row>
    <row r="1269" spans="6:17" x14ac:dyDescent="0.3">
      <c r="F1269" s="108">
        <v>45307</v>
      </c>
      <c r="G1269" s="109">
        <v>3.3841000000000001</v>
      </c>
      <c r="H1269" s="64">
        <f t="shared" si="38"/>
        <v>3.3792399999999994</v>
      </c>
      <c r="I1269" s="64">
        <f>(Table8[[#This Row],[Adj Close]]-Table8[[#This Row],[Forecast 3 Period]])</f>
        <v>4.8600000000007526E-3</v>
      </c>
      <c r="J1269" s="64">
        <f>Table8[[#This Row],[Erorr ]]^2</f>
        <v>2.3619600000007315E-5</v>
      </c>
      <c r="K1269" s="64">
        <f>ABS(Table8[[#This Row],[Erorr ]])</f>
        <v>4.8600000000007526E-3</v>
      </c>
      <c r="L1269" s="8">
        <f>Table8[[#This Row],[Abs Erorr ]]/Table8[[#This Row],[Adj Close]]</f>
        <v>1.4361277740021726E-3</v>
      </c>
      <c r="M1269" s="68">
        <f t="shared" si="39"/>
        <v>3.3705800000000004</v>
      </c>
      <c r="N1269" s="64">
        <f>(Table8[[#This Row],[Adj Close]]-Table8[[#This Row],[Forecast 6 Period ]])</f>
        <v>1.3519999999999754E-2</v>
      </c>
      <c r="O1269" s="64">
        <f>Table8[[#This Row],[Erorr 2]]^2</f>
        <v>1.8279039999999336E-4</v>
      </c>
      <c r="P1269" s="64">
        <f>ABS(Table8[[#This Row],[Erorr 2]])</f>
        <v>1.3519999999999754E-2</v>
      </c>
      <c r="Q1269" s="8">
        <f>Table8[[#This Row],[Abs Erorr 4]]/Table8[[#This Row],[Adj Close]]</f>
        <v>3.9951538075115259E-3</v>
      </c>
    </row>
    <row r="1270" spans="6:17" x14ac:dyDescent="0.3">
      <c r="F1270" s="108">
        <v>45308</v>
      </c>
      <c r="G1270" s="109">
        <v>3.3262</v>
      </c>
      <c r="H1270" s="64">
        <f t="shared" si="38"/>
        <v>3.3840699999999999</v>
      </c>
      <c r="I1270" s="64">
        <f>(Table8[[#This Row],[Adj Close]]-Table8[[#This Row],[Forecast 3 Period]])</f>
        <v>-5.7869999999999866E-2</v>
      </c>
      <c r="J1270" s="64">
        <f>Table8[[#This Row],[Erorr ]]^2</f>
        <v>3.3489368999999845E-3</v>
      </c>
      <c r="K1270" s="64">
        <f>ABS(Table8[[#This Row],[Erorr ]])</f>
        <v>5.7869999999999866E-2</v>
      </c>
      <c r="L1270" s="8">
        <f>Table8[[#This Row],[Abs Erorr ]]/Table8[[#This Row],[Adj Close]]</f>
        <v>1.7398232216944219E-2</v>
      </c>
      <c r="M1270" s="68">
        <f t="shared" si="39"/>
        <v>3.38022</v>
      </c>
      <c r="N1270" s="64">
        <f>(Table8[[#This Row],[Adj Close]]-Table8[[#This Row],[Forecast 6 Period ]])</f>
        <v>-5.4019999999999957E-2</v>
      </c>
      <c r="O1270" s="64">
        <f>Table8[[#This Row],[Erorr 2]]^2</f>
        <v>2.9181603999999953E-3</v>
      </c>
      <c r="P1270" s="64">
        <f>ABS(Table8[[#This Row],[Erorr 2]])</f>
        <v>5.4019999999999957E-2</v>
      </c>
      <c r="Q1270" s="8">
        <f>Table8[[#This Row],[Abs Erorr 4]]/Table8[[#This Row],[Adj Close]]</f>
        <v>1.6240755216162577E-2</v>
      </c>
    </row>
    <row r="1271" spans="6:17" x14ac:dyDescent="0.3">
      <c r="F1271" s="108">
        <v>45309</v>
      </c>
      <c r="G1271" s="109">
        <v>3.3454999999999999</v>
      </c>
      <c r="H1271" s="64">
        <f t="shared" si="38"/>
        <v>3.3638200000000005</v>
      </c>
      <c r="I1271" s="64">
        <f>(Table8[[#This Row],[Adj Close]]-Table8[[#This Row],[Forecast 3 Period]])</f>
        <v>-1.8320000000000558E-2</v>
      </c>
      <c r="J1271" s="64">
        <f>Table8[[#This Row],[Erorr ]]^2</f>
        <v>3.3562240000002046E-4</v>
      </c>
      <c r="K1271" s="64">
        <f>ABS(Table8[[#This Row],[Erorr ]])</f>
        <v>1.8320000000000558E-2</v>
      </c>
      <c r="L1271" s="8">
        <f>Table8[[#This Row],[Abs Erorr ]]/Table8[[#This Row],[Adj Close]]</f>
        <v>5.4760125541774198E-3</v>
      </c>
      <c r="M1271" s="68">
        <f t="shared" si="39"/>
        <v>3.36768</v>
      </c>
      <c r="N1271" s="64">
        <f>(Table8[[#This Row],[Adj Close]]-Table8[[#This Row],[Forecast 6 Period ]])</f>
        <v>-2.2180000000000089E-2</v>
      </c>
      <c r="O1271" s="64">
        <f>Table8[[#This Row],[Erorr 2]]^2</f>
        <v>4.9195240000000397E-4</v>
      </c>
      <c r="P1271" s="64">
        <f>ABS(Table8[[#This Row],[Erorr 2]])</f>
        <v>2.2180000000000089E-2</v>
      </c>
      <c r="Q1271" s="8">
        <f>Table8[[#This Row],[Abs Erorr 4]]/Table8[[#This Row],[Adj Close]]</f>
        <v>6.6298012255268535E-3</v>
      </c>
    </row>
    <row r="1272" spans="6:17" x14ac:dyDescent="0.3">
      <c r="F1272" s="108">
        <v>45310</v>
      </c>
      <c r="G1272" s="109">
        <v>3.3069999999999999</v>
      </c>
      <c r="H1272" s="64">
        <f t="shared" si="38"/>
        <v>3.3512899999999997</v>
      </c>
      <c r="I1272" s="64">
        <f>(Table8[[#This Row],[Adj Close]]-Table8[[#This Row],[Forecast 3 Period]])</f>
        <v>-4.4289999999999718E-2</v>
      </c>
      <c r="J1272" s="64">
        <f>Table8[[#This Row],[Erorr ]]^2</f>
        <v>1.9616040999999749E-3</v>
      </c>
      <c r="K1272" s="64">
        <f>ABS(Table8[[#This Row],[Erorr ]])</f>
        <v>4.4289999999999718E-2</v>
      </c>
      <c r="L1272" s="8">
        <f>Table8[[#This Row],[Abs Erorr ]]/Table8[[#This Row],[Adj Close]]</f>
        <v>1.3392803144844185E-2</v>
      </c>
      <c r="M1272" s="68">
        <f t="shared" si="39"/>
        <v>3.36382</v>
      </c>
      <c r="N1272" s="64">
        <f>(Table8[[#This Row],[Adj Close]]-Table8[[#This Row],[Forecast 6 Period ]])</f>
        <v>-5.6820000000000093E-2</v>
      </c>
      <c r="O1272" s="64">
        <f>Table8[[#This Row],[Erorr 2]]^2</f>
        <v>3.2285124000000103E-3</v>
      </c>
      <c r="P1272" s="64">
        <f>ABS(Table8[[#This Row],[Erorr 2]])</f>
        <v>5.6820000000000093E-2</v>
      </c>
      <c r="Q1272" s="8">
        <f>Table8[[#This Row],[Abs Erorr 4]]/Table8[[#This Row],[Adj Close]]</f>
        <v>1.7181735712125824E-2</v>
      </c>
    </row>
    <row r="1273" spans="6:17" x14ac:dyDescent="0.3">
      <c r="F1273" s="108">
        <v>45313</v>
      </c>
      <c r="G1273" s="109">
        <v>3.2298</v>
      </c>
      <c r="H1273" s="64">
        <f t="shared" si="38"/>
        <v>3.3243099999999997</v>
      </c>
      <c r="I1273" s="64">
        <f>(Table8[[#This Row],[Adj Close]]-Table8[[#This Row],[Forecast 3 Period]])</f>
        <v>-9.450999999999965E-2</v>
      </c>
      <c r="J1273" s="64">
        <f>Table8[[#This Row],[Erorr ]]^2</f>
        <v>8.9321400999999336E-3</v>
      </c>
      <c r="K1273" s="64">
        <f>ABS(Table8[[#This Row],[Erorr ]])</f>
        <v>9.450999999999965E-2</v>
      </c>
      <c r="L1273" s="8">
        <f>Table8[[#This Row],[Abs Erorr ]]/Table8[[#This Row],[Adj Close]]</f>
        <v>2.9261873800235202E-2</v>
      </c>
      <c r="M1273" s="68">
        <f t="shared" si="39"/>
        <v>3.3493700000000004</v>
      </c>
      <c r="N1273" s="64">
        <f>(Table8[[#This Row],[Adj Close]]-Table8[[#This Row],[Forecast 6 Period ]])</f>
        <v>-0.1195700000000004</v>
      </c>
      <c r="O1273" s="64">
        <f>Table8[[#This Row],[Erorr 2]]^2</f>
        <v>1.4296984900000096E-2</v>
      </c>
      <c r="P1273" s="64">
        <f>ABS(Table8[[#This Row],[Erorr 2]])</f>
        <v>0.1195700000000004</v>
      </c>
      <c r="Q1273" s="8">
        <f>Table8[[#This Row],[Abs Erorr 4]]/Table8[[#This Row],[Adj Close]]</f>
        <v>3.7020868165211593E-2</v>
      </c>
    </row>
    <row r="1274" spans="6:17" x14ac:dyDescent="0.3">
      <c r="F1274" s="108">
        <v>45314</v>
      </c>
      <c r="G1274" s="109">
        <v>3.2395</v>
      </c>
      <c r="H1274" s="64">
        <f t="shared" si="38"/>
        <v>3.2876699999999999</v>
      </c>
      <c r="I1274" s="64">
        <f>(Table8[[#This Row],[Adj Close]]-Table8[[#This Row],[Forecast 3 Period]])</f>
        <v>-4.8169999999999824E-2</v>
      </c>
      <c r="J1274" s="64">
        <f>Table8[[#This Row],[Erorr ]]^2</f>
        <v>2.3203488999999832E-3</v>
      </c>
      <c r="K1274" s="64">
        <f>ABS(Table8[[#This Row],[Erorr ]])</f>
        <v>4.8169999999999824E-2</v>
      </c>
      <c r="L1274" s="8">
        <f>Table8[[#This Row],[Abs Erorr ]]/Table8[[#This Row],[Adj Close]]</f>
        <v>1.4869578638678754E-2</v>
      </c>
      <c r="M1274" s="68">
        <f t="shared" si="39"/>
        <v>3.3194800000000004</v>
      </c>
      <c r="N1274" s="64">
        <f>(Table8[[#This Row],[Adj Close]]-Table8[[#This Row],[Forecast 6 Period ]])</f>
        <v>-7.9980000000000384E-2</v>
      </c>
      <c r="O1274" s="64">
        <f>Table8[[#This Row],[Erorr 2]]^2</f>
        <v>6.3968004000000611E-3</v>
      </c>
      <c r="P1274" s="64">
        <f>ABS(Table8[[#This Row],[Erorr 2]])</f>
        <v>7.9980000000000384E-2</v>
      </c>
      <c r="Q1274" s="8">
        <f>Table8[[#This Row],[Abs Erorr 4]]/Table8[[#This Row],[Adj Close]]</f>
        <v>2.4688995215311121E-2</v>
      </c>
    </row>
    <row r="1275" spans="6:17" x14ac:dyDescent="0.3">
      <c r="F1275" s="108">
        <v>45315</v>
      </c>
      <c r="G1275" s="109">
        <v>3.2877000000000001</v>
      </c>
      <c r="H1275" s="64">
        <f t="shared" si="38"/>
        <v>3.2568399999999995</v>
      </c>
      <c r="I1275" s="64">
        <f>(Table8[[#This Row],[Adj Close]]-Table8[[#This Row],[Forecast 3 Period]])</f>
        <v>3.0860000000000554E-2</v>
      </c>
      <c r="J1275" s="64">
        <f>Table8[[#This Row],[Erorr ]]^2</f>
        <v>9.5233960000003421E-4</v>
      </c>
      <c r="K1275" s="64">
        <f>ABS(Table8[[#This Row],[Erorr ]])</f>
        <v>3.0860000000000554E-2</v>
      </c>
      <c r="L1275" s="8">
        <f>Table8[[#This Row],[Abs Erorr ]]/Table8[[#This Row],[Adj Close]]</f>
        <v>9.3865012014479887E-3</v>
      </c>
      <c r="M1275" s="68">
        <f t="shared" si="39"/>
        <v>3.2953900000000003</v>
      </c>
      <c r="N1275" s="64">
        <f>(Table8[[#This Row],[Adj Close]]-Table8[[#This Row],[Forecast 6 Period ]])</f>
        <v>-7.6900000000001967E-3</v>
      </c>
      <c r="O1275" s="64">
        <f>Table8[[#This Row],[Erorr 2]]^2</f>
        <v>5.9136100000003027E-5</v>
      </c>
      <c r="P1275" s="64">
        <f>ABS(Table8[[#This Row],[Erorr 2]])</f>
        <v>7.6900000000001967E-3</v>
      </c>
      <c r="Q1275" s="8">
        <f>Table8[[#This Row],[Abs Erorr 4]]/Table8[[#This Row],[Adj Close]]</f>
        <v>2.3390212002312246E-3</v>
      </c>
    </row>
    <row r="1276" spans="6:17" x14ac:dyDescent="0.3">
      <c r="F1276" s="108">
        <v>45316</v>
      </c>
      <c r="G1276" s="109">
        <v>3.6637</v>
      </c>
      <c r="H1276" s="64">
        <f t="shared" si="38"/>
        <v>3.2558699999999998</v>
      </c>
      <c r="I1276" s="64">
        <f>(Table8[[#This Row],[Adj Close]]-Table8[[#This Row],[Forecast 3 Period]])</f>
        <v>0.40783000000000014</v>
      </c>
      <c r="J1276" s="64">
        <f>Table8[[#This Row],[Erorr ]]^2</f>
        <v>0.16632530890000011</v>
      </c>
      <c r="K1276" s="64">
        <f>ABS(Table8[[#This Row],[Erorr ]])</f>
        <v>0.40783000000000014</v>
      </c>
      <c r="L1276" s="8">
        <f>Table8[[#This Row],[Abs Erorr ]]/Table8[[#This Row],[Adj Close]]</f>
        <v>0.11131642874689525</v>
      </c>
      <c r="M1276" s="68">
        <f t="shared" si="39"/>
        <v>3.2799700000000001</v>
      </c>
      <c r="N1276" s="64">
        <f>(Table8[[#This Row],[Adj Close]]-Table8[[#This Row],[Forecast 6 Period ]])</f>
        <v>0.3837299999999999</v>
      </c>
      <c r="O1276" s="64">
        <f>Table8[[#This Row],[Erorr 2]]^2</f>
        <v>0.14724871289999994</v>
      </c>
      <c r="P1276" s="64">
        <f>ABS(Table8[[#This Row],[Erorr 2]])</f>
        <v>0.3837299999999999</v>
      </c>
      <c r="Q1276" s="8">
        <f>Table8[[#This Row],[Abs Erorr 4]]/Table8[[#This Row],[Adj Close]]</f>
        <v>0.10473837923410757</v>
      </c>
    </row>
    <row r="1277" spans="6:17" x14ac:dyDescent="0.3">
      <c r="F1277" s="108">
        <v>45317</v>
      </c>
      <c r="G1277" s="109">
        <v>3.6829999999999998</v>
      </c>
      <c r="H1277" s="64">
        <f t="shared" si="38"/>
        <v>3.4236399999999998</v>
      </c>
      <c r="I1277" s="64">
        <f>(Table8[[#This Row],[Adj Close]]-Table8[[#This Row],[Forecast 3 Period]])</f>
        <v>0.25936000000000003</v>
      </c>
      <c r="J1277" s="64">
        <f>Table8[[#This Row],[Erorr ]]^2</f>
        <v>6.7267609600000014E-2</v>
      </c>
      <c r="K1277" s="64">
        <f>ABS(Table8[[#This Row],[Erorr ]])</f>
        <v>0.25936000000000003</v>
      </c>
      <c r="L1277" s="8">
        <f>Table8[[#This Row],[Abs Erorr ]]/Table8[[#This Row],[Adj Close]]</f>
        <v>7.0420852565843073E-2</v>
      </c>
      <c r="M1277" s="68">
        <f t="shared" si="39"/>
        <v>3.3493900000000005</v>
      </c>
      <c r="N1277" s="64">
        <f>(Table8[[#This Row],[Adj Close]]-Table8[[#This Row],[Forecast 6 Period ]])</f>
        <v>0.3336099999999993</v>
      </c>
      <c r="O1277" s="64">
        <f>Table8[[#This Row],[Erorr 2]]^2</f>
        <v>0.11129563209999953</v>
      </c>
      <c r="P1277" s="64">
        <f>ABS(Table8[[#This Row],[Erorr 2]])</f>
        <v>0.3336099999999993</v>
      </c>
      <c r="Q1277" s="8">
        <f>Table8[[#This Row],[Abs Erorr 4]]/Table8[[#This Row],[Adj Close]]</f>
        <v>9.0581048058647654E-2</v>
      </c>
    </row>
    <row r="1278" spans="6:17" x14ac:dyDescent="0.3">
      <c r="F1278" s="108">
        <v>45320</v>
      </c>
      <c r="G1278" s="109">
        <v>3.7442000000000002</v>
      </c>
      <c r="H1278" s="64">
        <f t="shared" si="38"/>
        <v>3.5586199999999999</v>
      </c>
      <c r="I1278" s="64">
        <f>(Table8[[#This Row],[Adj Close]]-Table8[[#This Row],[Forecast 3 Period]])</f>
        <v>0.1855800000000003</v>
      </c>
      <c r="J1278" s="64">
        <f>Table8[[#This Row],[Erorr ]]^2</f>
        <v>3.4439936400000114E-2</v>
      </c>
      <c r="K1278" s="64">
        <f>ABS(Table8[[#This Row],[Erorr ]])</f>
        <v>0.1855800000000003</v>
      </c>
      <c r="L1278" s="8">
        <f>Table8[[#This Row],[Abs Erorr ]]/Table8[[#This Row],[Adj Close]]</f>
        <v>4.9564660007478313E-2</v>
      </c>
      <c r="M1278" s="68">
        <f t="shared" si="39"/>
        <v>3.4284600000000003</v>
      </c>
      <c r="N1278" s="64">
        <f>(Table8[[#This Row],[Adj Close]]-Table8[[#This Row],[Forecast 6 Period ]])</f>
        <v>0.31573999999999991</v>
      </c>
      <c r="O1278" s="64">
        <f>Table8[[#This Row],[Erorr 2]]^2</f>
        <v>9.969174759999995E-2</v>
      </c>
      <c r="P1278" s="64">
        <f>ABS(Table8[[#This Row],[Erorr 2]])</f>
        <v>0.31573999999999991</v>
      </c>
      <c r="Q1278" s="8">
        <f>Table8[[#This Row],[Abs Erorr 4]]/Table8[[#This Row],[Adj Close]]</f>
        <v>8.4327760269216359E-2</v>
      </c>
    </row>
    <row r="1279" spans="6:17" x14ac:dyDescent="0.3">
      <c r="F1279" s="108">
        <v>45321</v>
      </c>
      <c r="G1279" s="109">
        <v>3.5789</v>
      </c>
      <c r="H1279" s="64">
        <f t="shared" si="38"/>
        <v>3.7016900000000001</v>
      </c>
      <c r="I1279" s="64">
        <f>(Table8[[#This Row],[Adj Close]]-Table8[[#This Row],[Forecast 3 Period]])</f>
        <v>-0.12279000000000018</v>
      </c>
      <c r="J1279" s="64">
        <f>Table8[[#This Row],[Erorr ]]^2</f>
        <v>1.5077384100000044E-2</v>
      </c>
      <c r="K1279" s="64">
        <f>ABS(Table8[[#This Row],[Erorr ]])</f>
        <v>0.12279000000000018</v>
      </c>
      <c r="L1279" s="8">
        <f>Table8[[#This Row],[Abs Erorr ]]/Table8[[#This Row],[Adj Close]]</f>
        <v>3.4309424683562038E-2</v>
      </c>
      <c r="M1279" s="68">
        <f t="shared" si="39"/>
        <v>3.5226500000000005</v>
      </c>
      <c r="N1279" s="64">
        <f>(Table8[[#This Row],[Adj Close]]-Table8[[#This Row],[Forecast 6 Period ]])</f>
        <v>5.6249999999999467E-2</v>
      </c>
      <c r="O1279" s="64">
        <f>Table8[[#This Row],[Erorr 2]]^2</f>
        <v>3.1640624999999399E-3</v>
      </c>
      <c r="P1279" s="64">
        <f>ABS(Table8[[#This Row],[Erorr 2]])</f>
        <v>5.6249999999999467E-2</v>
      </c>
      <c r="Q1279" s="8">
        <f>Table8[[#This Row],[Abs Erorr 4]]/Table8[[#This Row],[Adj Close]]</f>
        <v>1.5717119785408774E-2</v>
      </c>
    </row>
    <row r="1280" spans="6:17" x14ac:dyDescent="0.3">
      <c r="F1280" s="108">
        <v>45322</v>
      </c>
      <c r="G1280" s="109">
        <v>3.5011000000000001</v>
      </c>
      <c r="H1280" s="64">
        <f t="shared" si="38"/>
        <v>3.6597200000000001</v>
      </c>
      <c r="I1280" s="64">
        <f>(Table8[[#This Row],[Adj Close]]-Table8[[#This Row],[Forecast 3 Period]])</f>
        <v>-0.15861999999999998</v>
      </c>
      <c r="J1280" s="64">
        <f>Table8[[#This Row],[Erorr ]]^2</f>
        <v>2.5160304399999996E-2</v>
      </c>
      <c r="K1280" s="64">
        <f>ABS(Table8[[#This Row],[Erorr ]])</f>
        <v>0.15861999999999998</v>
      </c>
      <c r="L1280" s="8">
        <f>Table8[[#This Row],[Abs Erorr ]]/Table8[[#This Row],[Adj Close]]</f>
        <v>4.5305761046528226E-2</v>
      </c>
      <c r="M1280" s="68">
        <f t="shared" si="39"/>
        <v>3.5866800000000003</v>
      </c>
      <c r="N1280" s="64">
        <f>(Table8[[#This Row],[Adj Close]]-Table8[[#This Row],[Forecast 6 Period ]])</f>
        <v>-8.5580000000000211E-2</v>
      </c>
      <c r="O1280" s="64">
        <f>Table8[[#This Row],[Erorr 2]]^2</f>
        <v>7.3239364000000362E-3</v>
      </c>
      <c r="P1280" s="64">
        <f>ABS(Table8[[#This Row],[Erorr 2]])</f>
        <v>8.5580000000000211E-2</v>
      </c>
      <c r="Q1280" s="8">
        <f>Table8[[#This Row],[Abs Erorr 4]]/Table8[[#This Row],[Adj Close]]</f>
        <v>2.4443746251178261E-2</v>
      </c>
    </row>
    <row r="1281" spans="6:17" x14ac:dyDescent="0.3">
      <c r="F1281" s="108">
        <v>45323</v>
      </c>
      <c r="G1281" s="109">
        <v>3.4914000000000001</v>
      </c>
      <c r="H1281" s="64">
        <f t="shared" si="38"/>
        <v>3.5973699999999997</v>
      </c>
      <c r="I1281" s="64">
        <f>(Table8[[#This Row],[Adj Close]]-Table8[[#This Row],[Forecast 3 Period]])</f>
        <v>-0.10596999999999968</v>
      </c>
      <c r="J1281" s="64">
        <f>Table8[[#This Row],[Erorr ]]^2</f>
        <v>1.1229640899999931E-2</v>
      </c>
      <c r="K1281" s="64">
        <f>ABS(Table8[[#This Row],[Erorr ]])</f>
        <v>0.10596999999999968</v>
      </c>
      <c r="L1281" s="8">
        <f>Table8[[#This Row],[Abs Erorr ]]/Table8[[#This Row],[Adj Close]]</f>
        <v>3.0351721372515229E-2</v>
      </c>
      <c r="M1281" s="68">
        <f t="shared" si="39"/>
        <v>3.5965800000000003</v>
      </c>
      <c r="N1281" s="64">
        <f>(Table8[[#This Row],[Adj Close]]-Table8[[#This Row],[Forecast 6 Period ]])</f>
        <v>-0.10518000000000027</v>
      </c>
      <c r="O1281" s="64">
        <f>Table8[[#This Row],[Erorr 2]]^2</f>
        <v>1.1062832400000057E-2</v>
      </c>
      <c r="P1281" s="64">
        <f>ABS(Table8[[#This Row],[Erorr 2]])</f>
        <v>0.10518000000000027</v>
      </c>
      <c r="Q1281" s="8">
        <f>Table8[[#This Row],[Abs Erorr 4]]/Table8[[#This Row],[Adj Close]]</f>
        <v>3.0125451108437954E-2</v>
      </c>
    </row>
    <row r="1282" spans="6:17" x14ac:dyDescent="0.3">
      <c r="F1282" s="108">
        <v>45324</v>
      </c>
      <c r="G1282" s="109">
        <v>3.4525000000000001</v>
      </c>
      <c r="H1282" s="64">
        <f t="shared" si="38"/>
        <v>3.5205599999999997</v>
      </c>
      <c r="I1282" s="64">
        <f>(Table8[[#This Row],[Adj Close]]-Table8[[#This Row],[Forecast 3 Period]])</f>
        <v>-6.8059999999999565E-2</v>
      </c>
      <c r="J1282" s="64">
        <f>Table8[[#This Row],[Erorr ]]^2</f>
        <v>4.6321635999999411E-3</v>
      </c>
      <c r="K1282" s="64">
        <f>ABS(Table8[[#This Row],[Erorr ]])</f>
        <v>6.8059999999999565E-2</v>
      </c>
      <c r="L1282" s="8">
        <f>Table8[[#This Row],[Abs Erorr ]]/Table8[[#This Row],[Adj Close]]</f>
        <v>1.9713251267197557E-2</v>
      </c>
      <c r="M1282" s="68">
        <f t="shared" si="39"/>
        <v>3.5977899999999998</v>
      </c>
      <c r="N1282" s="64">
        <f>(Table8[[#This Row],[Adj Close]]-Table8[[#This Row],[Forecast 6 Period ]])</f>
        <v>-0.1452899999999997</v>
      </c>
      <c r="O1282" s="64">
        <f>Table8[[#This Row],[Erorr 2]]^2</f>
        <v>2.1109184099999911E-2</v>
      </c>
      <c r="P1282" s="64">
        <f>ABS(Table8[[#This Row],[Erorr 2]])</f>
        <v>0.1452899999999997</v>
      </c>
      <c r="Q1282" s="8">
        <f>Table8[[#This Row],[Abs Erorr 4]]/Table8[[#This Row],[Adj Close]]</f>
        <v>4.2082548877624817E-2</v>
      </c>
    </row>
    <row r="1283" spans="6:17" x14ac:dyDescent="0.3">
      <c r="F1283" s="108">
        <v>45327</v>
      </c>
      <c r="G1283" s="109">
        <v>3.4622000000000002</v>
      </c>
      <c r="H1283" s="64">
        <f t="shared" si="38"/>
        <v>3.4787499999999998</v>
      </c>
      <c r="I1283" s="64">
        <f>(Table8[[#This Row],[Adj Close]]-Table8[[#This Row],[Forecast 3 Period]])</f>
        <v>-1.6549999999999621E-2</v>
      </c>
      <c r="J1283" s="64">
        <f>Table8[[#This Row],[Erorr ]]^2</f>
        <v>2.7390249999998745E-4</v>
      </c>
      <c r="K1283" s="64">
        <f>ABS(Table8[[#This Row],[Erorr ]])</f>
        <v>1.6549999999999621E-2</v>
      </c>
      <c r="L1283" s="8">
        <f>Table8[[#This Row],[Abs Erorr ]]/Table8[[#This Row],[Adj Close]]</f>
        <v>4.7801975622435502E-3</v>
      </c>
      <c r="M1283" s="68">
        <f t="shared" si="39"/>
        <v>3.5475000000000008</v>
      </c>
      <c r="N1283" s="64">
        <f>(Table8[[#This Row],[Adj Close]]-Table8[[#This Row],[Forecast 6 Period ]])</f>
        <v>-8.5300000000000598E-2</v>
      </c>
      <c r="O1283" s="64">
        <f>Table8[[#This Row],[Erorr 2]]^2</f>
        <v>7.2760900000001022E-3</v>
      </c>
      <c r="P1283" s="64">
        <f>ABS(Table8[[#This Row],[Erorr 2]])</f>
        <v>8.5300000000000598E-2</v>
      </c>
      <c r="Q1283" s="8">
        <f>Table8[[#This Row],[Abs Erorr 4]]/Table8[[#This Row],[Adj Close]]</f>
        <v>2.4637513719600424E-2</v>
      </c>
    </row>
    <row r="1284" spans="6:17" x14ac:dyDescent="0.3">
      <c r="F1284" s="108">
        <v>45328</v>
      </c>
      <c r="G1284" s="109">
        <v>3.4622000000000002</v>
      </c>
      <c r="H1284" s="64">
        <f t="shared" si="38"/>
        <v>3.4680499999999999</v>
      </c>
      <c r="I1284" s="64">
        <f>(Table8[[#This Row],[Adj Close]]-Table8[[#This Row],[Forecast 3 Period]])</f>
        <v>-5.8499999999996888E-3</v>
      </c>
      <c r="J1284" s="64">
        <f>Table8[[#This Row],[Erorr ]]^2</f>
        <v>3.4222499999996361E-5</v>
      </c>
      <c r="K1284" s="64">
        <f>ABS(Table8[[#This Row],[Erorr ]])</f>
        <v>5.8499999999996888E-3</v>
      </c>
      <c r="L1284" s="8">
        <f>Table8[[#This Row],[Abs Erorr ]]/Table8[[#This Row],[Adj Close]]</f>
        <v>1.6896770839349802E-3</v>
      </c>
      <c r="M1284" s="68">
        <f t="shared" si="39"/>
        <v>3.5137500000000004</v>
      </c>
      <c r="N1284" s="64">
        <f>(Table8[[#This Row],[Adj Close]]-Table8[[#This Row],[Forecast 6 Period ]])</f>
        <v>-5.1550000000000207E-2</v>
      </c>
      <c r="O1284" s="64">
        <f>Table8[[#This Row],[Erorr 2]]^2</f>
        <v>2.6574025000000211E-3</v>
      </c>
      <c r="P1284" s="64">
        <f>ABS(Table8[[#This Row],[Erorr 2]])</f>
        <v>5.1550000000000207E-2</v>
      </c>
      <c r="Q1284" s="8">
        <f>Table8[[#This Row],[Abs Erorr 4]]/Table8[[#This Row],[Adj Close]]</f>
        <v>1.4889376696897985E-2</v>
      </c>
    </row>
    <row r="1285" spans="6:17" x14ac:dyDescent="0.3">
      <c r="F1285" s="108">
        <v>45329</v>
      </c>
      <c r="G1285" s="109">
        <v>3.4525000000000001</v>
      </c>
      <c r="H1285" s="64">
        <f t="shared" si="38"/>
        <v>3.4592900000000002</v>
      </c>
      <c r="I1285" s="64">
        <f>(Table8[[#This Row],[Adj Close]]-Table8[[#This Row],[Forecast 3 Period]])</f>
        <v>-6.7900000000000738E-3</v>
      </c>
      <c r="J1285" s="64">
        <f>Table8[[#This Row],[Erorr ]]^2</f>
        <v>4.6104100000001001E-5</v>
      </c>
      <c r="K1285" s="64">
        <f>ABS(Table8[[#This Row],[Erorr ]])</f>
        <v>6.7900000000000738E-3</v>
      </c>
      <c r="L1285" s="8">
        <f>Table8[[#This Row],[Abs Erorr ]]/Table8[[#This Row],[Adj Close]]</f>
        <v>1.9666908037654085E-3</v>
      </c>
      <c r="M1285" s="68">
        <f t="shared" si="39"/>
        <v>3.4816599999999998</v>
      </c>
      <c r="N1285" s="64">
        <f>(Table8[[#This Row],[Adj Close]]-Table8[[#This Row],[Forecast 6 Period ]])</f>
        <v>-2.9159999999999631E-2</v>
      </c>
      <c r="O1285" s="64">
        <f>Table8[[#This Row],[Erorr 2]]^2</f>
        <v>8.5030559999997851E-4</v>
      </c>
      <c r="P1285" s="64">
        <f>ABS(Table8[[#This Row],[Erorr 2]])</f>
        <v>2.9159999999999631E-2</v>
      </c>
      <c r="Q1285" s="8">
        <f>Table8[[#This Row],[Abs Erorr 4]]/Table8[[#This Row],[Adj Close]]</f>
        <v>8.4460535843590527E-3</v>
      </c>
    </row>
    <row r="1286" spans="6:17" x14ac:dyDescent="0.3">
      <c r="F1286" s="108">
        <v>45330</v>
      </c>
      <c r="G1286" s="109">
        <v>3.5789</v>
      </c>
      <c r="H1286" s="64">
        <f t="shared" ref="H1286:H1349" si="40">$A$10*G1285+$A$11*G1284+$A$12*G1283</f>
        <v>3.4583200000000005</v>
      </c>
      <c r="I1286" s="64">
        <f>(Table8[[#This Row],[Adj Close]]-Table8[[#This Row],[Forecast 3 Period]])</f>
        <v>0.12057999999999947</v>
      </c>
      <c r="J1286" s="64">
        <f>Table8[[#This Row],[Erorr ]]^2</f>
        <v>1.4539536399999871E-2</v>
      </c>
      <c r="K1286" s="64">
        <f>ABS(Table8[[#This Row],[Erorr ]])</f>
        <v>0.12057999999999947</v>
      </c>
      <c r="L1286" s="8">
        <f>Table8[[#This Row],[Abs Erorr ]]/Table8[[#This Row],[Adj Close]]</f>
        <v>3.3691916510659552E-2</v>
      </c>
      <c r="M1286" s="68">
        <f t="shared" si="39"/>
        <v>3.4651300000000003</v>
      </c>
      <c r="N1286" s="64">
        <f>(Table8[[#This Row],[Adj Close]]-Table8[[#This Row],[Forecast 6 Period ]])</f>
        <v>0.1137699999999997</v>
      </c>
      <c r="O1286" s="64">
        <f>Table8[[#This Row],[Erorr 2]]^2</f>
        <v>1.2943612899999932E-2</v>
      </c>
      <c r="P1286" s="64">
        <f>ABS(Table8[[#This Row],[Erorr 2]])</f>
        <v>0.1137699999999997</v>
      </c>
      <c r="Q1286" s="8">
        <f>Table8[[#This Row],[Abs Erorr 4]]/Table8[[#This Row],[Adj Close]]</f>
        <v>3.1789097208639441E-2</v>
      </c>
    </row>
    <row r="1287" spans="6:17" x14ac:dyDescent="0.3">
      <c r="F1287" s="108">
        <v>45331</v>
      </c>
      <c r="G1287" s="109">
        <v>3.4914000000000001</v>
      </c>
      <c r="H1287" s="64">
        <f t="shared" si="40"/>
        <v>3.5059700000000005</v>
      </c>
      <c r="I1287" s="64">
        <f>(Table8[[#This Row],[Adj Close]]-Table8[[#This Row],[Forecast 3 Period]])</f>
        <v>-1.4570000000000416E-2</v>
      </c>
      <c r="J1287" s="64">
        <f>Table8[[#This Row],[Erorr ]]^2</f>
        <v>2.1228490000001213E-4</v>
      </c>
      <c r="K1287" s="64">
        <f>ABS(Table8[[#This Row],[Erorr ]])</f>
        <v>1.4570000000000416E-2</v>
      </c>
      <c r="L1287" s="8">
        <f>Table8[[#This Row],[Abs Erorr ]]/Table8[[#This Row],[Adj Close]]</f>
        <v>4.1731110729221563E-3</v>
      </c>
      <c r="M1287" s="68">
        <f t="shared" si="39"/>
        <v>3.4855499999999999</v>
      </c>
      <c r="N1287" s="64">
        <f>(Table8[[#This Row],[Adj Close]]-Table8[[#This Row],[Forecast 6 Period ]])</f>
        <v>5.8500000000001329E-3</v>
      </c>
      <c r="O1287" s="64">
        <f>Table8[[#This Row],[Erorr 2]]^2</f>
        <v>3.4222500000001551E-5</v>
      </c>
      <c r="P1287" s="64">
        <f>ABS(Table8[[#This Row],[Erorr 2]])</f>
        <v>5.8500000000001329E-3</v>
      </c>
      <c r="Q1287" s="8">
        <f>Table8[[#This Row],[Abs Erorr 4]]/Table8[[#This Row],[Adj Close]]</f>
        <v>1.6755456263963262E-3</v>
      </c>
    </row>
    <row r="1288" spans="6:17" x14ac:dyDescent="0.3">
      <c r="F1288" s="108">
        <v>45334</v>
      </c>
      <c r="G1288" s="109">
        <v>3.5205000000000002</v>
      </c>
      <c r="H1288" s="64">
        <f t="shared" si="40"/>
        <v>3.5059800000000001</v>
      </c>
      <c r="I1288" s="64">
        <f>(Table8[[#This Row],[Adj Close]]-Table8[[#This Row],[Forecast 3 Period]])</f>
        <v>1.4520000000000088E-2</v>
      </c>
      <c r="J1288" s="64">
        <f>Table8[[#This Row],[Erorr ]]^2</f>
        <v>2.1083040000000256E-4</v>
      </c>
      <c r="K1288" s="64">
        <f>ABS(Table8[[#This Row],[Erorr ]])</f>
        <v>1.4520000000000088E-2</v>
      </c>
      <c r="L1288" s="8">
        <f>Table8[[#This Row],[Abs Erorr ]]/Table8[[#This Row],[Adj Close]]</f>
        <v>4.1244141457179627E-3</v>
      </c>
      <c r="M1288" s="68">
        <f t="shared" si="39"/>
        <v>3.4884700000000004</v>
      </c>
      <c r="N1288" s="64">
        <f>(Table8[[#This Row],[Adj Close]]-Table8[[#This Row],[Forecast 6 Period ]])</f>
        <v>3.2029999999999781E-2</v>
      </c>
      <c r="O1288" s="64">
        <f>Table8[[#This Row],[Erorr 2]]^2</f>
        <v>1.025920899999986E-3</v>
      </c>
      <c r="P1288" s="64">
        <f>ABS(Table8[[#This Row],[Erorr 2]])</f>
        <v>3.2029999999999781E-2</v>
      </c>
      <c r="Q1288" s="8">
        <f>Table8[[#This Row],[Abs Erorr 4]]/Table8[[#This Row],[Adj Close]]</f>
        <v>9.0981394688253881E-3</v>
      </c>
    </row>
    <row r="1289" spans="6:17" x14ac:dyDescent="0.3">
      <c r="F1289" s="108">
        <v>45335</v>
      </c>
      <c r="G1289" s="109">
        <v>3.3940999999999999</v>
      </c>
      <c r="H1289" s="64">
        <f t="shared" si="40"/>
        <v>3.52929</v>
      </c>
      <c r="I1289" s="64">
        <f>(Table8[[#This Row],[Adj Close]]-Table8[[#This Row],[Forecast 3 Period]])</f>
        <v>-0.13519000000000014</v>
      </c>
      <c r="J1289" s="64">
        <f>Table8[[#This Row],[Erorr ]]^2</f>
        <v>1.827633610000004E-2</v>
      </c>
      <c r="K1289" s="64">
        <f>ABS(Table8[[#This Row],[Erorr ]])</f>
        <v>0.13519000000000014</v>
      </c>
      <c r="L1289" s="8">
        <f>Table8[[#This Row],[Abs Erorr ]]/Table8[[#This Row],[Adj Close]]</f>
        <v>3.9830883002857941E-2</v>
      </c>
      <c r="M1289" s="68">
        <f t="shared" ref="M1289:M1352" si="41">$B$10*G1288+$B$11*G1287+$B$12*G1286+$B$13*G1285+$B$14*G1284+$B$15*G1283</f>
        <v>3.5011000000000005</v>
      </c>
      <c r="N1289" s="64">
        <f>(Table8[[#This Row],[Adj Close]]-Table8[[#This Row],[Forecast 6 Period ]])</f>
        <v>-0.10700000000000065</v>
      </c>
      <c r="O1289" s="64">
        <f>Table8[[#This Row],[Erorr 2]]^2</f>
        <v>1.144900000000014E-2</v>
      </c>
      <c r="P1289" s="64">
        <f>ABS(Table8[[#This Row],[Erorr 2]])</f>
        <v>0.10700000000000065</v>
      </c>
      <c r="Q1289" s="8">
        <f>Table8[[#This Row],[Abs Erorr 4]]/Table8[[#This Row],[Adj Close]]</f>
        <v>3.1525293892342786E-2</v>
      </c>
    </row>
    <row r="1290" spans="6:17" x14ac:dyDescent="0.3">
      <c r="F1290" s="108">
        <v>45336</v>
      </c>
      <c r="G1290" s="109">
        <v>3.4232999999999998</v>
      </c>
      <c r="H1290" s="64">
        <f t="shared" si="40"/>
        <v>3.4612099999999995</v>
      </c>
      <c r="I1290" s="64">
        <f>(Table8[[#This Row],[Adj Close]]-Table8[[#This Row],[Forecast 3 Period]])</f>
        <v>-3.7909999999999666E-2</v>
      </c>
      <c r="J1290" s="64">
        <f>Table8[[#This Row],[Erorr ]]^2</f>
        <v>1.4371680999999746E-3</v>
      </c>
      <c r="K1290" s="64">
        <f>ABS(Table8[[#This Row],[Erorr ]])</f>
        <v>3.7909999999999666E-2</v>
      </c>
      <c r="L1290" s="8">
        <f>Table8[[#This Row],[Abs Erorr ]]/Table8[[#This Row],[Adj Close]]</f>
        <v>1.1074109777115551E-2</v>
      </c>
      <c r="M1290" s="68">
        <f t="shared" si="41"/>
        <v>3.4884500000000003</v>
      </c>
      <c r="N1290" s="64">
        <f>(Table8[[#This Row],[Adj Close]]-Table8[[#This Row],[Forecast 6 Period ]])</f>
        <v>-6.5150000000000485E-2</v>
      </c>
      <c r="O1290" s="64">
        <f>Table8[[#This Row],[Erorr 2]]^2</f>
        <v>4.2445225000000636E-3</v>
      </c>
      <c r="P1290" s="64">
        <f>ABS(Table8[[#This Row],[Erorr 2]])</f>
        <v>6.5150000000000485E-2</v>
      </c>
      <c r="Q1290" s="8">
        <f>Table8[[#This Row],[Abs Erorr 4]]/Table8[[#This Row],[Adj Close]]</f>
        <v>1.9031344024771562E-2</v>
      </c>
    </row>
    <row r="1291" spans="6:17" x14ac:dyDescent="0.3">
      <c r="F1291" s="108">
        <v>45337</v>
      </c>
      <c r="G1291" s="109">
        <v>3.4136000000000002</v>
      </c>
      <c r="H1291" s="64">
        <f t="shared" si="40"/>
        <v>3.4436999999999998</v>
      </c>
      <c r="I1291" s="64">
        <f>(Table8[[#This Row],[Adj Close]]-Table8[[#This Row],[Forecast 3 Period]])</f>
        <v>-3.0099999999999572E-2</v>
      </c>
      <c r="J1291" s="64">
        <f>Table8[[#This Row],[Erorr ]]^2</f>
        <v>9.0600999999997426E-4</v>
      </c>
      <c r="K1291" s="64">
        <f>ABS(Table8[[#This Row],[Erorr ]])</f>
        <v>3.0099999999999572E-2</v>
      </c>
      <c r="L1291" s="8">
        <f>Table8[[#This Row],[Abs Erorr ]]/Table8[[#This Row],[Adj Close]]</f>
        <v>8.8176704944924918E-3</v>
      </c>
      <c r="M1291" s="68">
        <f t="shared" si="41"/>
        <v>3.4690000000000003</v>
      </c>
      <c r="N1291" s="64">
        <f>(Table8[[#This Row],[Adj Close]]-Table8[[#This Row],[Forecast 6 Period ]])</f>
        <v>-5.5400000000000116E-2</v>
      </c>
      <c r="O1291" s="64">
        <f>Table8[[#This Row],[Erorr 2]]^2</f>
        <v>3.069160000000013E-3</v>
      </c>
      <c r="P1291" s="64">
        <f>ABS(Table8[[#This Row],[Erorr 2]])</f>
        <v>5.5400000000000116E-2</v>
      </c>
      <c r="Q1291" s="8">
        <f>Table8[[#This Row],[Abs Erorr 4]]/Table8[[#This Row],[Adj Close]]</f>
        <v>1.6229200843684122E-2</v>
      </c>
    </row>
    <row r="1292" spans="6:17" x14ac:dyDescent="0.3">
      <c r="F1292" s="108">
        <v>45338</v>
      </c>
      <c r="G1292" s="109">
        <v>3.4525000000000001</v>
      </c>
      <c r="H1292" s="64">
        <f t="shared" si="40"/>
        <v>3.41066</v>
      </c>
      <c r="I1292" s="64">
        <f>(Table8[[#This Row],[Adj Close]]-Table8[[#This Row],[Forecast 3 Period]])</f>
        <v>4.1840000000000099E-2</v>
      </c>
      <c r="J1292" s="64">
        <f>Table8[[#This Row],[Erorr ]]^2</f>
        <v>1.7505856000000083E-3</v>
      </c>
      <c r="K1292" s="64">
        <f>ABS(Table8[[#This Row],[Erorr ]])</f>
        <v>4.1840000000000099E-2</v>
      </c>
      <c r="L1292" s="8">
        <f>Table8[[#This Row],[Abs Erorr ]]/Table8[[#This Row],[Adj Close]]</f>
        <v>1.2118754525706038E-2</v>
      </c>
      <c r="M1292" s="68">
        <f t="shared" si="41"/>
        <v>3.4573300000000007</v>
      </c>
      <c r="N1292" s="64">
        <f>(Table8[[#This Row],[Adj Close]]-Table8[[#This Row],[Forecast 6 Period ]])</f>
        <v>-4.8300000000005561E-3</v>
      </c>
      <c r="O1292" s="64">
        <f>Table8[[#This Row],[Erorr 2]]^2</f>
        <v>2.3328900000005373E-5</v>
      </c>
      <c r="P1292" s="64">
        <f>ABS(Table8[[#This Row],[Erorr 2]])</f>
        <v>4.8300000000005561E-3</v>
      </c>
      <c r="Q1292" s="8">
        <f>Table8[[#This Row],[Abs Erorr 4]]/Table8[[#This Row],[Adj Close]]</f>
        <v>1.3989862418538903E-3</v>
      </c>
    </row>
    <row r="1293" spans="6:17" x14ac:dyDescent="0.3">
      <c r="F1293" s="108">
        <v>45342</v>
      </c>
      <c r="G1293" s="109">
        <v>3.3940999999999999</v>
      </c>
      <c r="H1293" s="64">
        <f t="shared" si="40"/>
        <v>3.4320700000000004</v>
      </c>
      <c r="I1293" s="64">
        <f>(Table8[[#This Row],[Adj Close]]-Table8[[#This Row],[Forecast 3 Period]])</f>
        <v>-3.7970000000000503E-2</v>
      </c>
      <c r="J1293" s="64">
        <f>Table8[[#This Row],[Erorr ]]^2</f>
        <v>1.4417209000000383E-3</v>
      </c>
      <c r="K1293" s="64">
        <f>ABS(Table8[[#This Row],[Erorr ]])</f>
        <v>3.7970000000000503E-2</v>
      </c>
      <c r="L1293" s="8">
        <f>Table8[[#This Row],[Abs Erorr ]]/Table8[[#This Row],[Adj Close]]</f>
        <v>1.1187059898058543E-2</v>
      </c>
      <c r="M1293" s="68">
        <f t="shared" si="41"/>
        <v>3.4378900000000003</v>
      </c>
      <c r="N1293" s="64">
        <f>(Table8[[#This Row],[Adj Close]]-Table8[[#This Row],[Forecast 6 Period ]])</f>
        <v>-4.379000000000044E-2</v>
      </c>
      <c r="O1293" s="64">
        <f>Table8[[#This Row],[Erorr 2]]^2</f>
        <v>1.9175641000000385E-3</v>
      </c>
      <c r="P1293" s="64">
        <f>ABS(Table8[[#This Row],[Erorr 2]])</f>
        <v>4.379000000000044E-2</v>
      </c>
      <c r="Q1293" s="8">
        <f>Table8[[#This Row],[Abs Erorr 4]]/Table8[[#This Row],[Adj Close]]</f>
        <v>1.2901800182670058E-2</v>
      </c>
    </row>
    <row r="1294" spans="6:17" x14ac:dyDescent="0.3">
      <c r="F1294" s="108">
        <v>45343</v>
      </c>
      <c r="G1294" s="109">
        <v>3.4329999999999998</v>
      </c>
      <c r="H1294" s="64">
        <f t="shared" si="40"/>
        <v>3.4174700000000002</v>
      </c>
      <c r="I1294" s="64">
        <f>(Table8[[#This Row],[Adj Close]]-Table8[[#This Row],[Forecast 3 Period]])</f>
        <v>1.55299999999996E-2</v>
      </c>
      <c r="J1294" s="64">
        <f>Table8[[#This Row],[Erorr ]]^2</f>
        <v>2.4118089999998756E-4</v>
      </c>
      <c r="K1294" s="64">
        <f>ABS(Table8[[#This Row],[Erorr ]])</f>
        <v>1.55299999999996E-2</v>
      </c>
      <c r="L1294" s="8">
        <f>Table8[[#This Row],[Abs Erorr ]]/Table8[[#This Row],[Adj Close]]</f>
        <v>4.523740168948325E-3</v>
      </c>
      <c r="M1294" s="68">
        <f t="shared" si="41"/>
        <v>3.4281600000000005</v>
      </c>
      <c r="N1294" s="64">
        <f>(Table8[[#This Row],[Adj Close]]-Table8[[#This Row],[Forecast 6 Period ]])</f>
        <v>4.8399999999992893E-3</v>
      </c>
      <c r="O1294" s="64">
        <f>Table8[[#This Row],[Erorr 2]]^2</f>
        <v>2.342559999999312E-5</v>
      </c>
      <c r="P1294" s="64">
        <f>ABS(Table8[[#This Row],[Erorr 2]])</f>
        <v>4.8399999999992893E-3</v>
      </c>
      <c r="Q1294" s="8">
        <f>Table8[[#This Row],[Abs Erorr 4]]/Table8[[#This Row],[Adj Close]]</f>
        <v>1.409845616079024E-3</v>
      </c>
    </row>
    <row r="1295" spans="6:17" x14ac:dyDescent="0.3">
      <c r="F1295" s="108">
        <v>45344</v>
      </c>
      <c r="G1295" s="109">
        <v>3.4815999999999998</v>
      </c>
      <c r="H1295" s="64">
        <f t="shared" si="40"/>
        <v>3.4271799999999999</v>
      </c>
      <c r="I1295" s="64">
        <f>(Table8[[#This Row],[Adj Close]]-Table8[[#This Row],[Forecast 3 Period]])</f>
        <v>5.4419999999999913E-2</v>
      </c>
      <c r="J1295" s="64">
        <f>Table8[[#This Row],[Erorr ]]^2</f>
        <v>2.9615363999999905E-3</v>
      </c>
      <c r="K1295" s="64">
        <f>ABS(Table8[[#This Row],[Erorr ]])</f>
        <v>5.4419999999999913E-2</v>
      </c>
      <c r="L1295" s="8">
        <f>Table8[[#This Row],[Abs Erorr ]]/Table8[[#This Row],[Adj Close]]</f>
        <v>1.5630744485294095E-2</v>
      </c>
      <c r="M1295" s="68">
        <f t="shared" si="41"/>
        <v>3.4203800000000002</v>
      </c>
      <c r="N1295" s="64">
        <f>(Table8[[#This Row],[Adj Close]]-Table8[[#This Row],[Forecast 6 Period ]])</f>
        <v>6.1219999999999608E-2</v>
      </c>
      <c r="O1295" s="64">
        <f>Table8[[#This Row],[Erorr 2]]^2</f>
        <v>3.747888399999952E-3</v>
      </c>
      <c r="P1295" s="64">
        <f>ABS(Table8[[#This Row],[Erorr 2]])</f>
        <v>6.1219999999999608E-2</v>
      </c>
      <c r="Q1295" s="8">
        <f>Table8[[#This Row],[Abs Erorr 4]]/Table8[[#This Row],[Adj Close]]</f>
        <v>1.7583869485294005E-2</v>
      </c>
    </row>
    <row r="1296" spans="6:17" x14ac:dyDescent="0.3">
      <c r="F1296" s="108">
        <v>45345</v>
      </c>
      <c r="G1296" s="109">
        <v>3.4426999999999999</v>
      </c>
      <c r="H1296" s="64">
        <f t="shared" si="40"/>
        <v>3.4407699999999997</v>
      </c>
      <c r="I1296" s="64">
        <f>(Table8[[#This Row],[Adj Close]]-Table8[[#This Row],[Forecast 3 Period]])</f>
        <v>1.9300000000002093E-3</v>
      </c>
      <c r="J1296" s="64">
        <f>Table8[[#This Row],[Erorr ]]^2</f>
        <v>3.7249000000008082E-6</v>
      </c>
      <c r="K1296" s="64">
        <f>ABS(Table8[[#This Row],[Erorr ]])</f>
        <v>1.9300000000002093E-3</v>
      </c>
      <c r="L1296" s="8">
        <f>Table8[[#This Row],[Abs Erorr ]]/Table8[[#This Row],[Adj Close]]</f>
        <v>5.6060650071171152E-4</v>
      </c>
      <c r="M1296" s="68">
        <f t="shared" si="41"/>
        <v>3.4359299999999999</v>
      </c>
      <c r="N1296" s="64">
        <f>(Table8[[#This Row],[Adj Close]]-Table8[[#This Row],[Forecast 6 Period ]])</f>
        <v>6.7699999999999427E-3</v>
      </c>
      <c r="O1296" s="64">
        <f>Table8[[#This Row],[Erorr 2]]^2</f>
        <v>4.5832899999999227E-5</v>
      </c>
      <c r="P1296" s="64">
        <f>ABS(Table8[[#This Row],[Erorr 2]])</f>
        <v>6.7699999999999427E-3</v>
      </c>
      <c r="Q1296" s="8">
        <f>Table8[[#This Row],[Abs Erorr 4]]/Table8[[#This Row],[Adj Close]]</f>
        <v>1.9664797978330797E-3</v>
      </c>
    </row>
    <row r="1297" spans="6:17" x14ac:dyDescent="0.3">
      <c r="F1297" s="108">
        <v>45348</v>
      </c>
      <c r="G1297" s="109">
        <v>3.4329999999999998</v>
      </c>
      <c r="H1297" s="64">
        <f t="shared" si="40"/>
        <v>3.45146</v>
      </c>
      <c r="I1297" s="64">
        <f>(Table8[[#This Row],[Adj Close]]-Table8[[#This Row],[Forecast 3 Period]])</f>
        <v>-1.8460000000000143E-2</v>
      </c>
      <c r="J1297" s="64">
        <f>Table8[[#This Row],[Erorr ]]^2</f>
        <v>3.4077160000000527E-4</v>
      </c>
      <c r="K1297" s="64">
        <f>ABS(Table8[[#This Row],[Erorr ]])</f>
        <v>1.8460000000000143E-2</v>
      </c>
      <c r="L1297" s="8">
        <f>Table8[[#This Row],[Abs Erorr ]]/Table8[[#This Row],[Adj Close]]</f>
        <v>5.3772210894261997E-3</v>
      </c>
      <c r="M1297" s="68">
        <f t="shared" si="41"/>
        <v>3.43689</v>
      </c>
      <c r="N1297" s="64">
        <f>(Table8[[#This Row],[Adj Close]]-Table8[[#This Row],[Forecast 6 Period ]])</f>
        <v>-3.8900000000001711E-3</v>
      </c>
      <c r="O1297" s="64">
        <f>Table8[[#This Row],[Erorr 2]]^2</f>
        <v>1.5132100000001332E-5</v>
      </c>
      <c r="P1297" s="64">
        <f>ABS(Table8[[#This Row],[Erorr 2]])</f>
        <v>3.8900000000001711E-3</v>
      </c>
      <c r="Q1297" s="8">
        <f>Table8[[#This Row],[Abs Erorr 4]]/Table8[[#This Row],[Adj Close]]</f>
        <v>1.13311972036125E-3</v>
      </c>
    </row>
    <row r="1298" spans="6:17" x14ac:dyDescent="0.3">
      <c r="F1298" s="108">
        <v>45349</v>
      </c>
      <c r="G1298" s="109">
        <v>3.4719000000000002</v>
      </c>
      <c r="H1298" s="64">
        <f t="shared" si="40"/>
        <v>3.4504900000000003</v>
      </c>
      <c r="I1298" s="64">
        <f>(Table8[[#This Row],[Adj Close]]-Table8[[#This Row],[Forecast 3 Period]])</f>
        <v>2.1409999999999929E-2</v>
      </c>
      <c r="J1298" s="64">
        <f>Table8[[#This Row],[Erorr ]]^2</f>
        <v>4.5838809999999695E-4</v>
      </c>
      <c r="K1298" s="64">
        <f>ABS(Table8[[#This Row],[Erorr ]])</f>
        <v>2.1409999999999929E-2</v>
      </c>
      <c r="L1298" s="8">
        <f>Table8[[#This Row],[Abs Erorr ]]/Table8[[#This Row],[Adj Close]]</f>
        <v>6.1666522653302022E-3</v>
      </c>
      <c r="M1298" s="68">
        <f t="shared" si="41"/>
        <v>3.44272</v>
      </c>
      <c r="N1298" s="64">
        <f>(Table8[[#This Row],[Adj Close]]-Table8[[#This Row],[Forecast 6 Period ]])</f>
        <v>2.9180000000000206E-2</v>
      </c>
      <c r="O1298" s="64">
        <f>Table8[[#This Row],[Erorr 2]]^2</f>
        <v>8.5147240000001199E-4</v>
      </c>
      <c r="P1298" s="64">
        <f>ABS(Table8[[#This Row],[Erorr 2]])</f>
        <v>2.9180000000000206E-2</v>
      </c>
      <c r="Q1298" s="8">
        <f>Table8[[#This Row],[Abs Erorr 4]]/Table8[[#This Row],[Adj Close]]</f>
        <v>8.4046199487313004E-3</v>
      </c>
    </row>
    <row r="1299" spans="6:17" x14ac:dyDescent="0.3">
      <c r="F1299" s="108">
        <v>45350</v>
      </c>
      <c r="G1299" s="109">
        <v>3.4622000000000002</v>
      </c>
      <c r="H1299" s="64">
        <f t="shared" si="40"/>
        <v>3.45147</v>
      </c>
      <c r="I1299" s="64">
        <f>(Table8[[#This Row],[Adj Close]]-Table8[[#This Row],[Forecast 3 Period]])</f>
        <v>1.0730000000000128E-2</v>
      </c>
      <c r="J1299" s="64">
        <f>Table8[[#This Row],[Erorr ]]^2</f>
        <v>1.1513290000000275E-4</v>
      </c>
      <c r="K1299" s="64">
        <f>ABS(Table8[[#This Row],[Erorr ]])</f>
        <v>1.0730000000000128E-2</v>
      </c>
      <c r="L1299" s="8">
        <f>Table8[[#This Row],[Abs Erorr ]]/Table8[[#This Row],[Adj Close]]</f>
        <v>3.0991854889954734E-3</v>
      </c>
      <c r="M1299" s="68">
        <f t="shared" si="41"/>
        <v>3.4485500000000004</v>
      </c>
      <c r="N1299" s="64">
        <f>(Table8[[#This Row],[Adj Close]]-Table8[[#This Row],[Forecast 6 Period ]])</f>
        <v>1.3649999999999718E-2</v>
      </c>
      <c r="O1299" s="64">
        <f>Table8[[#This Row],[Erorr 2]]^2</f>
        <v>1.8632249999999231E-4</v>
      </c>
      <c r="P1299" s="64">
        <f>ABS(Table8[[#This Row],[Erorr 2]])</f>
        <v>1.3649999999999718E-2</v>
      </c>
      <c r="Q1299" s="8">
        <f>Table8[[#This Row],[Abs Erorr 4]]/Table8[[#This Row],[Adj Close]]</f>
        <v>3.9425798625150818E-3</v>
      </c>
    </row>
    <row r="1300" spans="6:17" x14ac:dyDescent="0.3">
      <c r="F1300" s="108">
        <v>45351</v>
      </c>
      <c r="G1300" s="109">
        <v>3.4329999999999998</v>
      </c>
      <c r="H1300" s="64">
        <f t="shared" si="40"/>
        <v>3.4563499999999996</v>
      </c>
      <c r="I1300" s="64">
        <f>(Table8[[#This Row],[Adj Close]]-Table8[[#This Row],[Forecast 3 Period]])</f>
        <v>-2.334999999999976E-2</v>
      </c>
      <c r="J1300" s="64">
        <f>Table8[[#This Row],[Erorr ]]^2</f>
        <v>5.4522249999998883E-4</v>
      </c>
      <c r="K1300" s="64">
        <f>ABS(Table8[[#This Row],[Erorr ]])</f>
        <v>2.334999999999976E-2</v>
      </c>
      <c r="L1300" s="8">
        <f>Table8[[#This Row],[Abs Erorr ]]/Table8[[#This Row],[Adj Close]]</f>
        <v>6.8016312263325844E-3</v>
      </c>
      <c r="M1300" s="68">
        <f t="shared" si="41"/>
        <v>3.4534200000000004</v>
      </c>
      <c r="N1300" s="64">
        <f>(Table8[[#This Row],[Adj Close]]-Table8[[#This Row],[Forecast 6 Period ]])</f>
        <v>-2.0420000000000549E-2</v>
      </c>
      <c r="O1300" s="64">
        <f>Table8[[#This Row],[Erorr 2]]^2</f>
        <v>4.1697640000002242E-4</v>
      </c>
      <c r="P1300" s="64">
        <f>ABS(Table8[[#This Row],[Erorr 2]])</f>
        <v>2.0420000000000549E-2</v>
      </c>
      <c r="Q1300" s="8">
        <f>Table8[[#This Row],[Abs Erorr 4]]/Table8[[#This Row],[Adj Close]]</f>
        <v>5.9481503058550975E-3</v>
      </c>
    </row>
    <row r="1301" spans="6:17" x14ac:dyDescent="0.3">
      <c r="F1301" s="108">
        <v>45352</v>
      </c>
      <c r="G1301" s="109">
        <v>3.4622000000000002</v>
      </c>
      <c r="H1301" s="64">
        <f t="shared" si="40"/>
        <v>3.45343</v>
      </c>
      <c r="I1301" s="64">
        <f>(Table8[[#This Row],[Adj Close]]-Table8[[#This Row],[Forecast 3 Period]])</f>
        <v>8.7700000000001666E-3</v>
      </c>
      <c r="J1301" s="64">
        <f>Table8[[#This Row],[Erorr ]]^2</f>
        <v>7.6912900000002921E-5</v>
      </c>
      <c r="K1301" s="64">
        <f>ABS(Table8[[#This Row],[Erorr ]])</f>
        <v>8.7700000000001666E-3</v>
      </c>
      <c r="L1301" s="8">
        <f>Table8[[#This Row],[Abs Erorr ]]/Table8[[#This Row],[Adj Close]]</f>
        <v>2.5330714574548457E-3</v>
      </c>
      <c r="M1301" s="68">
        <f t="shared" si="41"/>
        <v>3.4524499999999998</v>
      </c>
      <c r="N1301" s="64">
        <f>(Table8[[#This Row],[Adj Close]]-Table8[[#This Row],[Forecast 6 Period ]])</f>
        <v>9.7500000000003695E-3</v>
      </c>
      <c r="O1301" s="64">
        <f>Table8[[#This Row],[Erorr 2]]^2</f>
        <v>9.506250000000721E-5</v>
      </c>
      <c r="P1301" s="64">
        <f>ABS(Table8[[#This Row],[Erorr 2]])</f>
        <v>9.7500000000003695E-3</v>
      </c>
      <c r="Q1301" s="8">
        <f>Table8[[#This Row],[Abs Erorr 4]]/Table8[[#This Row],[Adj Close]]</f>
        <v>2.8161284732252235E-3</v>
      </c>
    </row>
    <row r="1302" spans="6:17" x14ac:dyDescent="0.3">
      <c r="F1302" s="108">
        <v>45355</v>
      </c>
      <c r="G1302" s="109">
        <v>3.5108000000000001</v>
      </c>
      <c r="H1302" s="64">
        <f t="shared" si="40"/>
        <v>3.4534399999999996</v>
      </c>
      <c r="I1302" s="64">
        <f>(Table8[[#This Row],[Adj Close]]-Table8[[#This Row],[Forecast 3 Period]])</f>
        <v>5.7360000000000522E-2</v>
      </c>
      <c r="J1302" s="64">
        <f>Table8[[#This Row],[Erorr ]]^2</f>
        <v>3.29016960000006E-3</v>
      </c>
      <c r="K1302" s="64">
        <f>ABS(Table8[[#This Row],[Erorr ]])</f>
        <v>5.7360000000000522E-2</v>
      </c>
      <c r="L1302" s="8">
        <f>Table8[[#This Row],[Abs Erorr ]]/Table8[[#This Row],[Adj Close]]</f>
        <v>1.633815654551684E-2</v>
      </c>
      <c r="M1302" s="68">
        <f t="shared" si="41"/>
        <v>3.4534300000000004</v>
      </c>
      <c r="N1302" s="64">
        <f>(Table8[[#This Row],[Adj Close]]-Table8[[#This Row],[Forecast 6 Period ]])</f>
        <v>5.7369999999999699E-2</v>
      </c>
      <c r="O1302" s="64">
        <f>Table8[[#This Row],[Erorr 2]]^2</f>
        <v>3.2913168999999655E-3</v>
      </c>
      <c r="P1302" s="64">
        <f>ABS(Table8[[#This Row],[Erorr 2]])</f>
        <v>5.7369999999999699E-2</v>
      </c>
      <c r="Q1302" s="8">
        <f>Table8[[#This Row],[Abs Erorr 4]]/Table8[[#This Row],[Adj Close]]</f>
        <v>1.6341004899168194E-2</v>
      </c>
    </row>
    <row r="1303" spans="6:17" x14ac:dyDescent="0.3">
      <c r="F1303" s="108">
        <v>45356</v>
      </c>
      <c r="G1303" s="109">
        <v>3.4232999999999998</v>
      </c>
      <c r="H1303" s="64">
        <f t="shared" si="40"/>
        <v>3.47288</v>
      </c>
      <c r="I1303" s="64">
        <f>(Table8[[#This Row],[Adj Close]]-Table8[[#This Row],[Forecast 3 Period]])</f>
        <v>-4.9580000000000179E-2</v>
      </c>
      <c r="J1303" s="64">
        <f>Table8[[#This Row],[Erorr ]]^2</f>
        <v>2.4581764000000178E-3</v>
      </c>
      <c r="K1303" s="64">
        <f>ABS(Table8[[#This Row],[Erorr ]])</f>
        <v>4.9580000000000179E-2</v>
      </c>
      <c r="L1303" s="8">
        <f>Table8[[#This Row],[Abs Erorr ]]/Table8[[#This Row],[Adj Close]]</f>
        <v>1.44831011012766E-2</v>
      </c>
      <c r="M1303" s="68">
        <f t="shared" si="41"/>
        <v>3.4641299999999999</v>
      </c>
      <c r="N1303" s="64">
        <f>(Table8[[#This Row],[Adj Close]]-Table8[[#This Row],[Forecast 6 Period ]])</f>
        <v>-4.0830000000000144E-2</v>
      </c>
      <c r="O1303" s="64">
        <f>Table8[[#This Row],[Erorr 2]]^2</f>
        <v>1.6670889000000117E-3</v>
      </c>
      <c r="P1303" s="64">
        <f>ABS(Table8[[#This Row],[Erorr 2]])</f>
        <v>4.0830000000000144E-2</v>
      </c>
      <c r="Q1303" s="8">
        <f>Table8[[#This Row],[Abs Erorr 4]]/Table8[[#This Row],[Adj Close]]</f>
        <v>1.1927087897642668E-2</v>
      </c>
    </row>
    <row r="1304" spans="6:17" x14ac:dyDescent="0.3">
      <c r="F1304" s="108">
        <v>45357</v>
      </c>
      <c r="G1304" s="109">
        <v>3.5691999999999999</v>
      </c>
      <c r="H1304" s="64">
        <f t="shared" si="40"/>
        <v>3.46122</v>
      </c>
      <c r="I1304" s="64">
        <f>(Table8[[#This Row],[Adj Close]]-Table8[[#This Row],[Forecast 3 Period]])</f>
        <v>0.10797999999999996</v>
      </c>
      <c r="J1304" s="64">
        <f>Table8[[#This Row],[Erorr ]]^2</f>
        <v>1.1659680399999992E-2</v>
      </c>
      <c r="K1304" s="64">
        <f>ABS(Table8[[#This Row],[Erorr ]])</f>
        <v>0.10797999999999996</v>
      </c>
      <c r="L1304" s="8">
        <f>Table8[[#This Row],[Abs Erorr ]]/Table8[[#This Row],[Adj Close]]</f>
        <v>3.0253278045500383E-2</v>
      </c>
      <c r="M1304" s="68">
        <f t="shared" si="41"/>
        <v>3.4592700000000001</v>
      </c>
      <c r="N1304" s="64">
        <f>(Table8[[#This Row],[Adj Close]]-Table8[[#This Row],[Forecast 6 Period ]])</f>
        <v>0.10992999999999986</v>
      </c>
      <c r="O1304" s="64">
        <f>Table8[[#This Row],[Erorr 2]]^2</f>
        <v>1.2084604899999969E-2</v>
      </c>
      <c r="P1304" s="64">
        <f>ABS(Table8[[#This Row],[Erorr 2]])</f>
        <v>0.10992999999999986</v>
      </c>
      <c r="Q1304" s="8">
        <f>Table8[[#This Row],[Abs Erorr 4]]/Table8[[#This Row],[Adj Close]]</f>
        <v>3.0799618962232395E-2</v>
      </c>
    </row>
    <row r="1305" spans="6:17" x14ac:dyDescent="0.3">
      <c r="F1305" s="108">
        <v>45358</v>
      </c>
      <c r="G1305" s="109">
        <v>3.5983999999999998</v>
      </c>
      <c r="H1305" s="64">
        <f t="shared" si="40"/>
        <v>3.5079099999999999</v>
      </c>
      <c r="I1305" s="64">
        <f>(Table8[[#This Row],[Adj Close]]-Table8[[#This Row],[Forecast 3 Period]])</f>
        <v>9.0489999999999959E-2</v>
      </c>
      <c r="J1305" s="64">
        <f>Table8[[#This Row],[Erorr ]]^2</f>
        <v>8.1884400999999926E-3</v>
      </c>
      <c r="K1305" s="64">
        <f>ABS(Table8[[#This Row],[Erorr ]])</f>
        <v>9.0489999999999959E-2</v>
      </c>
      <c r="L1305" s="8">
        <f>Table8[[#This Row],[Abs Erorr ]]/Table8[[#This Row],[Adj Close]]</f>
        <v>2.5147287683414839E-2</v>
      </c>
      <c r="M1305" s="68">
        <f t="shared" si="41"/>
        <v>3.4826200000000007</v>
      </c>
      <c r="N1305" s="64">
        <f>(Table8[[#This Row],[Adj Close]]-Table8[[#This Row],[Forecast 6 Period ]])</f>
        <v>0.11577999999999911</v>
      </c>
      <c r="O1305" s="64">
        <f>Table8[[#This Row],[Erorr 2]]^2</f>
        <v>1.3405008399999793E-2</v>
      </c>
      <c r="P1305" s="64">
        <f>ABS(Table8[[#This Row],[Erorr 2]])</f>
        <v>0.11577999999999911</v>
      </c>
      <c r="Q1305" s="8">
        <f>Table8[[#This Row],[Abs Erorr 4]]/Table8[[#This Row],[Adj Close]]</f>
        <v>3.2175411293908156E-2</v>
      </c>
    </row>
    <row r="1306" spans="6:17" x14ac:dyDescent="0.3">
      <c r="F1306" s="108">
        <v>45359</v>
      </c>
      <c r="G1306" s="109">
        <v>3.5205000000000002</v>
      </c>
      <c r="H1306" s="64">
        <f t="shared" si="40"/>
        <v>3.5371099999999993</v>
      </c>
      <c r="I1306" s="64">
        <f>(Table8[[#This Row],[Adj Close]]-Table8[[#This Row],[Forecast 3 Period]])</f>
        <v>-1.6609999999999125E-2</v>
      </c>
      <c r="J1306" s="64">
        <f>Table8[[#This Row],[Erorr ]]^2</f>
        <v>2.7589209999997094E-4</v>
      </c>
      <c r="K1306" s="64">
        <f>ABS(Table8[[#This Row],[Erorr ]])</f>
        <v>1.6609999999999125E-2</v>
      </c>
      <c r="L1306" s="8">
        <f>Table8[[#This Row],[Abs Erorr ]]/Table8[[#This Row],[Adj Close]]</f>
        <v>4.7180798182073925E-3</v>
      </c>
      <c r="M1306" s="68">
        <f t="shared" si="41"/>
        <v>3.5098600000000006</v>
      </c>
      <c r="N1306" s="64">
        <f>(Table8[[#This Row],[Adj Close]]-Table8[[#This Row],[Forecast 6 Period ]])</f>
        <v>1.0639999999999539E-2</v>
      </c>
      <c r="O1306" s="64">
        <f>Table8[[#This Row],[Erorr 2]]^2</f>
        <v>1.1320959999999018E-4</v>
      </c>
      <c r="P1306" s="64">
        <f>ABS(Table8[[#This Row],[Erorr 2]])</f>
        <v>1.0639999999999539E-2</v>
      </c>
      <c r="Q1306" s="8">
        <f>Table8[[#This Row],[Abs Erorr 4]]/Table8[[#This Row],[Adj Close]]</f>
        <v>3.0222979690383575E-3</v>
      </c>
    </row>
    <row r="1307" spans="6:17" x14ac:dyDescent="0.3">
      <c r="F1307" s="108">
        <v>45362</v>
      </c>
      <c r="G1307" s="109">
        <v>3.5303</v>
      </c>
      <c r="H1307" s="64">
        <f t="shared" si="40"/>
        <v>3.5584799999999999</v>
      </c>
      <c r="I1307" s="64">
        <f>(Table8[[#This Row],[Adj Close]]-Table8[[#This Row],[Forecast 3 Period]])</f>
        <v>-2.8179999999999872E-2</v>
      </c>
      <c r="J1307" s="64">
        <f>Table8[[#This Row],[Erorr ]]^2</f>
        <v>7.9411239999999279E-4</v>
      </c>
      <c r="K1307" s="64">
        <f>ABS(Table8[[#This Row],[Erorr ]])</f>
        <v>2.8179999999999872E-2</v>
      </c>
      <c r="L1307" s="8">
        <f>Table8[[#This Row],[Abs Erorr ]]/Table8[[#This Row],[Adj Close]]</f>
        <v>7.9823244483471292E-3</v>
      </c>
      <c r="M1307" s="68">
        <f t="shared" si="41"/>
        <v>3.5195800000000004</v>
      </c>
      <c r="N1307" s="64">
        <f>(Table8[[#This Row],[Adj Close]]-Table8[[#This Row],[Forecast 6 Period ]])</f>
        <v>1.0719999999999619E-2</v>
      </c>
      <c r="O1307" s="64">
        <f>Table8[[#This Row],[Erorr 2]]^2</f>
        <v>1.1491839999999183E-4</v>
      </c>
      <c r="P1307" s="64">
        <f>ABS(Table8[[#This Row],[Erorr 2]])</f>
        <v>1.0719999999999619E-2</v>
      </c>
      <c r="Q1307" s="8">
        <f>Table8[[#This Row],[Abs Erorr 4]]/Table8[[#This Row],[Adj Close]]</f>
        <v>3.0365691301021498E-3</v>
      </c>
    </row>
    <row r="1308" spans="6:17" x14ac:dyDescent="0.3">
      <c r="F1308" s="108">
        <v>45363</v>
      </c>
      <c r="G1308" s="109">
        <v>3.5594999999999999</v>
      </c>
      <c r="H1308" s="64">
        <f t="shared" si="40"/>
        <v>3.54779</v>
      </c>
      <c r="I1308" s="64">
        <f>(Table8[[#This Row],[Adj Close]]-Table8[[#This Row],[Forecast 3 Period]])</f>
        <v>1.1709999999999887E-2</v>
      </c>
      <c r="J1308" s="64">
        <f>Table8[[#This Row],[Erorr ]]^2</f>
        <v>1.3712409999999735E-4</v>
      </c>
      <c r="K1308" s="64">
        <f>ABS(Table8[[#This Row],[Erorr ]])</f>
        <v>1.1709999999999887E-2</v>
      </c>
      <c r="L1308" s="8">
        <f>Table8[[#This Row],[Abs Erorr ]]/Table8[[#This Row],[Adj Close]]</f>
        <v>3.2897878915577714E-3</v>
      </c>
      <c r="M1308" s="68">
        <f t="shared" si="41"/>
        <v>3.5370900000000001</v>
      </c>
      <c r="N1308" s="64">
        <f>(Table8[[#This Row],[Adj Close]]-Table8[[#This Row],[Forecast 6 Period ]])</f>
        <v>2.2409999999999819E-2</v>
      </c>
      <c r="O1308" s="64">
        <f>Table8[[#This Row],[Erorr 2]]^2</f>
        <v>5.0220809999999188E-4</v>
      </c>
      <c r="P1308" s="64">
        <f>ABS(Table8[[#This Row],[Erorr 2]])</f>
        <v>2.2409999999999819E-2</v>
      </c>
      <c r="Q1308" s="8">
        <f>Table8[[#This Row],[Abs Erorr 4]]/Table8[[#This Row],[Adj Close]]</f>
        <v>6.2958280657395196E-3</v>
      </c>
    </row>
    <row r="1309" spans="6:17" x14ac:dyDescent="0.3">
      <c r="F1309" s="108">
        <v>45364</v>
      </c>
      <c r="G1309" s="109">
        <v>3.5691999999999999</v>
      </c>
      <c r="H1309" s="64">
        <f t="shared" si="40"/>
        <v>3.53904</v>
      </c>
      <c r="I1309" s="64">
        <f>(Table8[[#This Row],[Adj Close]]-Table8[[#This Row],[Forecast 3 Period]])</f>
        <v>3.0159999999999965E-2</v>
      </c>
      <c r="J1309" s="64">
        <f>Table8[[#This Row],[Erorr ]]^2</f>
        <v>9.0962559999999788E-4</v>
      </c>
      <c r="K1309" s="64">
        <f>ABS(Table8[[#This Row],[Erorr ]])</f>
        <v>3.0159999999999965E-2</v>
      </c>
      <c r="L1309" s="8">
        <f>Table8[[#This Row],[Abs Erorr ]]/Table8[[#This Row],[Adj Close]]</f>
        <v>8.450072845455554E-3</v>
      </c>
      <c r="M1309" s="68">
        <f t="shared" si="41"/>
        <v>3.5409899999999999</v>
      </c>
      <c r="N1309" s="64">
        <f>(Table8[[#This Row],[Adj Close]]-Table8[[#This Row],[Forecast 6 Period ]])</f>
        <v>2.8210000000000068E-2</v>
      </c>
      <c r="O1309" s="64">
        <f>Table8[[#This Row],[Erorr 2]]^2</f>
        <v>7.9580410000000383E-4</v>
      </c>
      <c r="P1309" s="64">
        <f>ABS(Table8[[#This Row],[Erorr 2]])</f>
        <v>2.8210000000000068E-2</v>
      </c>
      <c r="Q1309" s="8">
        <f>Table8[[#This Row],[Abs Erorr 4]]/Table8[[#This Row],[Adj Close]]</f>
        <v>7.9037319287235432E-3</v>
      </c>
    </row>
    <row r="1310" spans="6:17" x14ac:dyDescent="0.3">
      <c r="F1310" s="108">
        <v>45365</v>
      </c>
      <c r="G1310" s="109">
        <v>3.5594999999999999</v>
      </c>
      <c r="H1310" s="64">
        <f t="shared" si="40"/>
        <v>3.5546199999999999</v>
      </c>
      <c r="I1310" s="64">
        <f>(Table8[[#This Row],[Adj Close]]-Table8[[#This Row],[Forecast 3 Period]])</f>
        <v>4.8799999999999955E-3</v>
      </c>
      <c r="J1310" s="64">
        <f>Table8[[#This Row],[Erorr ]]^2</f>
        <v>2.3814399999999956E-5</v>
      </c>
      <c r="K1310" s="64">
        <f>ABS(Table8[[#This Row],[Erorr ]])</f>
        <v>4.8799999999999955E-3</v>
      </c>
      <c r="L1310" s="8">
        <f>Table8[[#This Row],[Abs Erorr ]]/Table8[[#This Row],[Adj Close]]</f>
        <v>1.3709790700941131E-3</v>
      </c>
      <c r="M1310" s="68">
        <f t="shared" si="41"/>
        <v>3.5526600000000004</v>
      </c>
      <c r="N1310" s="64">
        <f>(Table8[[#This Row],[Adj Close]]-Table8[[#This Row],[Forecast 6 Period ]])</f>
        <v>6.8399999999995131E-3</v>
      </c>
      <c r="O1310" s="64">
        <f>Table8[[#This Row],[Erorr 2]]^2</f>
        <v>4.678559999999334E-5</v>
      </c>
      <c r="P1310" s="64">
        <f>ABS(Table8[[#This Row],[Erorr 2]])</f>
        <v>6.8399999999995131E-3</v>
      </c>
      <c r="Q1310" s="8">
        <f>Table8[[#This Row],[Abs Erorr 4]]/Table8[[#This Row],[Adj Close]]</f>
        <v>1.9216182048039088E-3</v>
      </c>
    </row>
    <row r="1311" spans="6:17" x14ac:dyDescent="0.3">
      <c r="F1311" s="108">
        <v>45366</v>
      </c>
      <c r="G1311" s="109">
        <v>3.5886</v>
      </c>
      <c r="H1311" s="64">
        <f t="shared" si="40"/>
        <v>3.5624099999999999</v>
      </c>
      <c r="I1311" s="64">
        <f>(Table8[[#This Row],[Adj Close]]-Table8[[#This Row],[Forecast 3 Period]])</f>
        <v>2.6190000000000158E-2</v>
      </c>
      <c r="J1311" s="64">
        <f>Table8[[#This Row],[Erorr ]]^2</f>
        <v>6.8591610000000823E-4</v>
      </c>
      <c r="K1311" s="64">
        <f>ABS(Table8[[#This Row],[Erorr ]])</f>
        <v>2.6190000000000158E-2</v>
      </c>
      <c r="L1311" s="8">
        <f>Table8[[#This Row],[Abs Erorr ]]/Table8[[#This Row],[Adj Close]]</f>
        <v>7.2981106838321793E-3</v>
      </c>
      <c r="M1311" s="68">
        <f t="shared" si="41"/>
        <v>3.5555900000000005</v>
      </c>
      <c r="N1311" s="64">
        <f>(Table8[[#This Row],[Adj Close]]-Table8[[#This Row],[Forecast 6 Period ]])</f>
        <v>3.300999999999954E-2</v>
      </c>
      <c r="O1311" s="64">
        <f>Table8[[#This Row],[Erorr 2]]^2</f>
        <v>1.0896600999999696E-3</v>
      </c>
      <c r="P1311" s="64">
        <f>ABS(Table8[[#This Row],[Erorr 2]])</f>
        <v>3.300999999999954E-2</v>
      </c>
      <c r="Q1311" s="8">
        <f>Table8[[#This Row],[Abs Erorr 4]]/Table8[[#This Row],[Adj Close]]</f>
        <v>9.1985732597669109E-3</v>
      </c>
    </row>
    <row r="1312" spans="6:17" x14ac:dyDescent="0.3">
      <c r="F1312" s="108">
        <v>45369</v>
      </c>
      <c r="G1312" s="109">
        <v>3.3843999999999999</v>
      </c>
      <c r="H1312" s="64">
        <f t="shared" si="40"/>
        <v>3.5740499999999997</v>
      </c>
      <c r="I1312" s="64">
        <f>(Table8[[#This Row],[Adj Close]]-Table8[[#This Row],[Forecast 3 Period]])</f>
        <v>-0.18964999999999987</v>
      </c>
      <c r="J1312" s="64">
        <f>Table8[[#This Row],[Erorr ]]^2</f>
        <v>3.5967122499999955E-2</v>
      </c>
      <c r="K1312" s="64">
        <f>ABS(Table8[[#This Row],[Erorr ]])</f>
        <v>0.18964999999999987</v>
      </c>
      <c r="L1312" s="8">
        <f>Table8[[#This Row],[Abs Erorr ]]/Table8[[#This Row],[Adj Close]]</f>
        <v>5.603652050585034E-2</v>
      </c>
      <c r="M1312" s="68">
        <f t="shared" si="41"/>
        <v>3.5604400000000003</v>
      </c>
      <c r="N1312" s="64">
        <f>(Table8[[#This Row],[Adj Close]]-Table8[[#This Row],[Forecast 6 Period ]])</f>
        <v>-0.17604000000000042</v>
      </c>
      <c r="O1312" s="64">
        <f>Table8[[#This Row],[Erorr 2]]^2</f>
        <v>3.0990081600000146E-2</v>
      </c>
      <c r="P1312" s="64">
        <f>ABS(Table8[[#This Row],[Erorr 2]])</f>
        <v>0.17604000000000042</v>
      </c>
      <c r="Q1312" s="8">
        <f>Table8[[#This Row],[Abs Erorr 4]]/Table8[[#This Row],[Adj Close]]</f>
        <v>5.2015128235433292E-2</v>
      </c>
    </row>
    <row r="1313" spans="6:17" x14ac:dyDescent="0.3">
      <c r="F1313" s="108">
        <v>45370</v>
      </c>
      <c r="G1313" s="109">
        <v>3.4232999999999998</v>
      </c>
      <c r="H1313" s="64">
        <f t="shared" si="40"/>
        <v>3.4981900000000001</v>
      </c>
      <c r="I1313" s="64">
        <f>(Table8[[#This Row],[Adj Close]]-Table8[[#This Row],[Forecast 3 Period]])</f>
        <v>-7.4890000000000345E-2</v>
      </c>
      <c r="J1313" s="64">
        <f>Table8[[#This Row],[Erorr ]]^2</f>
        <v>5.608512100000052E-3</v>
      </c>
      <c r="K1313" s="64">
        <f>ABS(Table8[[#This Row],[Erorr ]])</f>
        <v>7.4890000000000345E-2</v>
      </c>
      <c r="L1313" s="8">
        <f>Table8[[#This Row],[Abs Erorr ]]/Table8[[#This Row],[Adj Close]]</f>
        <v>2.1876551865159452E-2</v>
      </c>
      <c r="M1313" s="68">
        <f t="shared" si="41"/>
        <v>3.5293199999999998</v>
      </c>
      <c r="N1313" s="64">
        <f>(Table8[[#This Row],[Adj Close]]-Table8[[#This Row],[Forecast 6 Period ]])</f>
        <v>-0.10602</v>
      </c>
      <c r="O1313" s="64">
        <f>Table8[[#This Row],[Erorr 2]]^2</f>
        <v>1.12402404E-2</v>
      </c>
      <c r="P1313" s="64">
        <f>ABS(Table8[[#This Row],[Erorr 2]])</f>
        <v>0.10602</v>
      </c>
      <c r="Q1313" s="8">
        <f>Table8[[#This Row],[Abs Erorr 4]]/Table8[[#This Row],[Adj Close]]</f>
        <v>3.0970116554202089E-2</v>
      </c>
    </row>
    <row r="1314" spans="6:17" x14ac:dyDescent="0.3">
      <c r="F1314" s="108">
        <v>45371</v>
      </c>
      <c r="G1314" s="109">
        <v>3.4914000000000001</v>
      </c>
      <c r="H1314" s="64">
        <f t="shared" si="40"/>
        <v>3.46122</v>
      </c>
      <c r="I1314" s="64">
        <f>(Table8[[#This Row],[Adj Close]]-Table8[[#This Row],[Forecast 3 Period]])</f>
        <v>3.0180000000000096E-2</v>
      </c>
      <c r="J1314" s="64">
        <f>Table8[[#This Row],[Erorr ]]^2</f>
        <v>9.1083240000000576E-4</v>
      </c>
      <c r="K1314" s="64">
        <f>ABS(Table8[[#This Row],[Erorr ]])</f>
        <v>3.0180000000000096E-2</v>
      </c>
      <c r="L1314" s="8">
        <f>Table8[[#This Row],[Abs Erorr ]]/Table8[[#This Row],[Adj Close]]</f>
        <v>8.6440969238701076E-3</v>
      </c>
      <c r="M1314" s="68">
        <f t="shared" si="41"/>
        <v>3.5040300000000002</v>
      </c>
      <c r="N1314" s="64">
        <f>(Table8[[#This Row],[Adj Close]]-Table8[[#This Row],[Forecast 6 Period ]])</f>
        <v>-1.2630000000000141E-2</v>
      </c>
      <c r="O1314" s="64">
        <f>Table8[[#This Row],[Erorr 2]]^2</f>
        <v>1.5951690000000357E-4</v>
      </c>
      <c r="P1314" s="64">
        <f>ABS(Table8[[#This Row],[Erorr 2]])</f>
        <v>1.2630000000000141E-2</v>
      </c>
      <c r="Q1314" s="8">
        <f>Table8[[#This Row],[Abs Erorr 4]]/Table8[[#This Row],[Adj Close]]</f>
        <v>3.6174600446812573E-3</v>
      </c>
    </row>
    <row r="1315" spans="6:17" x14ac:dyDescent="0.3">
      <c r="F1315" s="108">
        <v>45372</v>
      </c>
      <c r="G1315" s="109">
        <v>3.4815999999999998</v>
      </c>
      <c r="H1315" s="64">
        <f t="shared" si="40"/>
        <v>3.4388699999999996</v>
      </c>
      <c r="I1315" s="64">
        <f>(Table8[[#This Row],[Adj Close]]-Table8[[#This Row],[Forecast 3 Period]])</f>
        <v>4.2730000000000157E-2</v>
      </c>
      <c r="J1315" s="64">
        <f>Table8[[#This Row],[Erorr ]]^2</f>
        <v>1.8258529000000133E-3</v>
      </c>
      <c r="K1315" s="64">
        <f>ABS(Table8[[#This Row],[Erorr ]])</f>
        <v>4.2730000000000157E-2</v>
      </c>
      <c r="L1315" s="8">
        <f>Table8[[#This Row],[Abs Erorr ]]/Table8[[#This Row],[Adj Close]]</f>
        <v>1.2273092830882399E-2</v>
      </c>
      <c r="M1315" s="68">
        <f t="shared" si="41"/>
        <v>3.4904100000000002</v>
      </c>
      <c r="N1315" s="64">
        <f>(Table8[[#This Row],[Adj Close]]-Table8[[#This Row],[Forecast 6 Period ]])</f>
        <v>-8.8100000000004286E-3</v>
      </c>
      <c r="O1315" s="64">
        <f>Table8[[#This Row],[Erorr 2]]^2</f>
        <v>7.7616100000007553E-5</v>
      </c>
      <c r="P1315" s="64">
        <f>ABS(Table8[[#This Row],[Erorr 2]])</f>
        <v>8.8100000000004286E-3</v>
      </c>
      <c r="Q1315" s="8">
        <f>Table8[[#This Row],[Abs Erorr 4]]/Table8[[#This Row],[Adj Close]]</f>
        <v>2.5304457720589468E-3</v>
      </c>
    </row>
    <row r="1316" spans="6:17" x14ac:dyDescent="0.3">
      <c r="F1316" s="108">
        <v>45373</v>
      </c>
      <c r="G1316" s="109">
        <v>3.4815999999999998</v>
      </c>
      <c r="H1316" s="64">
        <f t="shared" si="40"/>
        <v>3.4670499999999995</v>
      </c>
      <c r="I1316" s="64">
        <f>(Table8[[#This Row],[Adj Close]]-Table8[[#This Row],[Forecast 3 Period]])</f>
        <v>1.4550000000000285E-2</v>
      </c>
      <c r="J1316" s="64">
        <f>Table8[[#This Row],[Erorr ]]^2</f>
        <v>2.117025000000083E-4</v>
      </c>
      <c r="K1316" s="64">
        <f>ABS(Table8[[#This Row],[Erorr ]])</f>
        <v>1.4550000000000285E-2</v>
      </c>
      <c r="L1316" s="8">
        <f>Table8[[#This Row],[Abs Erorr ]]/Table8[[#This Row],[Adj Close]]</f>
        <v>4.1791130514706705E-3</v>
      </c>
      <c r="M1316" s="68">
        <f t="shared" si="41"/>
        <v>3.4709500000000002</v>
      </c>
      <c r="N1316" s="64">
        <f>(Table8[[#This Row],[Adj Close]]-Table8[[#This Row],[Forecast 6 Period ]])</f>
        <v>1.0649999999999604E-2</v>
      </c>
      <c r="O1316" s="64">
        <f>Table8[[#This Row],[Erorr 2]]^2</f>
        <v>1.1342249999999156E-4</v>
      </c>
      <c r="P1316" s="64">
        <f>ABS(Table8[[#This Row],[Erorr 2]])</f>
        <v>1.0649999999999604E-2</v>
      </c>
      <c r="Q1316" s="8">
        <f>Table8[[#This Row],[Abs Erorr 4]]/Table8[[#This Row],[Adj Close]]</f>
        <v>3.0589384191175334E-3</v>
      </c>
    </row>
    <row r="1317" spans="6:17" x14ac:dyDescent="0.3">
      <c r="F1317" s="108">
        <v>45376</v>
      </c>
      <c r="G1317" s="109">
        <v>3.4232999999999998</v>
      </c>
      <c r="H1317" s="64">
        <f t="shared" si="40"/>
        <v>3.48454</v>
      </c>
      <c r="I1317" s="64">
        <f>(Table8[[#This Row],[Adj Close]]-Table8[[#This Row],[Forecast 3 Period]])</f>
        <v>-6.1240000000000183E-2</v>
      </c>
      <c r="J1317" s="64">
        <f>Table8[[#This Row],[Erorr ]]^2</f>
        <v>3.7503376000000226E-3</v>
      </c>
      <c r="K1317" s="64">
        <f>ABS(Table8[[#This Row],[Erorr ]])</f>
        <v>6.1240000000000183E-2</v>
      </c>
      <c r="L1317" s="8">
        <f>Table8[[#This Row],[Abs Erorr ]]/Table8[[#This Row],[Adj Close]]</f>
        <v>1.7889171267490487E-2</v>
      </c>
      <c r="M1317" s="68">
        <f t="shared" si="41"/>
        <v>3.47288</v>
      </c>
      <c r="N1317" s="64">
        <f>(Table8[[#This Row],[Adj Close]]-Table8[[#This Row],[Forecast 6 Period ]])</f>
        <v>-4.9580000000000179E-2</v>
      </c>
      <c r="O1317" s="64">
        <f>Table8[[#This Row],[Erorr 2]]^2</f>
        <v>2.4581764000000178E-3</v>
      </c>
      <c r="P1317" s="64">
        <f>ABS(Table8[[#This Row],[Erorr 2]])</f>
        <v>4.9580000000000179E-2</v>
      </c>
      <c r="Q1317" s="8">
        <f>Table8[[#This Row],[Abs Erorr 4]]/Table8[[#This Row],[Adj Close]]</f>
        <v>1.44831011012766E-2</v>
      </c>
    </row>
    <row r="1318" spans="6:17" x14ac:dyDescent="0.3">
      <c r="F1318" s="108">
        <v>45377</v>
      </c>
      <c r="G1318" s="109">
        <v>3.4426999999999999</v>
      </c>
      <c r="H1318" s="64">
        <f t="shared" si="40"/>
        <v>3.4582800000000002</v>
      </c>
      <c r="I1318" s="64">
        <f>(Table8[[#This Row],[Adj Close]]-Table8[[#This Row],[Forecast 3 Period]])</f>
        <v>-1.5580000000000371E-2</v>
      </c>
      <c r="J1318" s="64">
        <f>Table8[[#This Row],[Erorr ]]^2</f>
        <v>2.4273640000001156E-4</v>
      </c>
      <c r="K1318" s="64">
        <f>ABS(Table8[[#This Row],[Erorr ]])</f>
        <v>1.5580000000000371E-2</v>
      </c>
      <c r="L1318" s="8">
        <f>Table8[[#This Row],[Abs Erorr ]]/Table8[[#This Row],[Adj Close]]</f>
        <v>4.5255177622216206E-3</v>
      </c>
      <c r="M1318" s="68">
        <f t="shared" si="41"/>
        <v>3.45635</v>
      </c>
      <c r="N1318" s="64">
        <f>(Table8[[#This Row],[Adj Close]]-Table8[[#This Row],[Forecast 6 Period ]])</f>
        <v>-1.3650000000000162E-2</v>
      </c>
      <c r="O1318" s="64">
        <f>Table8[[#This Row],[Erorr 2]]^2</f>
        <v>1.8632250000000442E-4</v>
      </c>
      <c r="P1318" s="64">
        <f>ABS(Table8[[#This Row],[Erorr 2]])</f>
        <v>1.3650000000000162E-2</v>
      </c>
      <c r="Q1318" s="8">
        <f>Table8[[#This Row],[Abs Erorr 4]]/Table8[[#This Row],[Adj Close]]</f>
        <v>3.964911261509909E-3</v>
      </c>
    </row>
    <row r="1319" spans="6:17" x14ac:dyDescent="0.3">
      <c r="F1319" s="108">
        <v>45378</v>
      </c>
      <c r="G1319" s="109">
        <v>3.5011000000000001</v>
      </c>
      <c r="H1319" s="64">
        <f t="shared" si="40"/>
        <v>3.44855</v>
      </c>
      <c r="I1319" s="64">
        <f>(Table8[[#This Row],[Adj Close]]-Table8[[#This Row],[Forecast 3 Period]])</f>
        <v>5.2550000000000097E-2</v>
      </c>
      <c r="J1319" s="64">
        <f>Table8[[#This Row],[Erorr ]]^2</f>
        <v>2.76150250000001E-3</v>
      </c>
      <c r="K1319" s="64">
        <f>ABS(Table8[[#This Row],[Erorr ]])</f>
        <v>5.2550000000000097E-2</v>
      </c>
      <c r="L1319" s="8">
        <f>Table8[[#This Row],[Abs Erorr ]]/Table8[[#This Row],[Adj Close]]</f>
        <v>1.5009568421353316E-2</v>
      </c>
      <c r="M1319" s="68">
        <f t="shared" si="41"/>
        <v>3.4573100000000001</v>
      </c>
      <c r="N1319" s="64">
        <f>(Table8[[#This Row],[Adj Close]]-Table8[[#This Row],[Forecast 6 Period ]])</f>
        <v>4.3789999999999996E-2</v>
      </c>
      <c r="O1319" s="64">
        <f>Table8[[#This Row],[Erorr 2]]^2</f>
        <v>1.9175640999999997E-3</v>
      </c>
      <c r="P1319" s="64">
        <f>ABS(Table8[[#This Row],[Erorr 2]])</f>
        <v>4.3789999999999996E-2</v>
      </c>
      <c r="Q1319" s="8">
        <f>Table8[[#This Row],[Abs Erorr 4]]/Table8[[#This Row],[Adj Close]]</f>
        <v>1.2507497643597725E-2</v>
      </c>
    </row>
    <row r="1320" spans="6:17" x14ac:dyDescent="0.3">
      <c r="F1320" s="108">
        <v>45379</v>
      </c>
      <c r="G1320" s="109">
        <v>3.4426999999999999</v>
      </c>
      <c r="H1320" s="64">
        <f t="shared" si="40"/>
        <v>3.4602399999999998</v>
      </c>
      <c r="I1320" s="64">
        <f>(Table8[[#This Row],[Adj Close]]-Table8[[#This Row],[Forecast 3 Period]])</f>
        <v>-1.7539999999999889E-2</v>
      </c>
      <c r="J1320" s="64">
        <f>Table8[[#This Row],[Erorr ]]^2</f>
        <v>3.0765159999999612E-4</v>
      </c>
      <c r="K1320" s="64">
        <f>ABS(Table8[[#This Row],[Erorr ]])</f>
        <v>1.7539999999999889E-2</v>
      </c>
      <c r="L1320" s="8">
        <f>Table8[[#This Row],[Abs Erorr ]]/Table8[[#This Row],[Adj Close]]</f>
        <v>5.0948383536177679E-3</v>
      </c>
      <c r="M1320" s="68">
        <f t="shared" si="41"/>
        <v>3.4670399999999999</v>
      </c>
      <c r="N1320" s="64">
        <f>(Table8[[#This Row],[Adj Close]]-Table8[[#This Row],[Forecast 6 Period ]])</f>
        <v>-2.4340000000000028E-2</v>
      </c>
      <c r="O1320" s="64">
        <f>Table8[[#This Row],[Erorr 2]]^2</f>
        <v>5.9243560000000139E-4</v>
      </c>
      <c r="P1320" s="64">
        <f>ABS(Table8[[#This Row],[Erorr 2]])</f>
        <v>2.4340000000000028E-2</v>
      </c>
      <c r="Q1320" s="8">
        <f>Table8[[#This Row],[Abs Erorr 4]]/Table8[[#This Row],[Adj Close]]</f>
        <v>7.0700322421355421E-3</v>
      </c>
    </row>
    <row r="1321" spans="6:17" x14ac:dyDescent="0.3">
      <c r="F1321" s="108">
        <v>45383</v>
      </c>
      <c r="G1321" s="109">
        <v>3.4037999999999999</v>
      </c>
      <c r="H1321" s="64">
        <f t="shared" si="40"/>
        <v>3.4602200000000001</v>
      </c>
      <c r="I1321" s="64">
        <f>(Table8[[#This Row],[Adj Close]]-Table8[[#This Row],[Forecast 3 Period]])</f>
        <v>-5.6420000000000137E-2</v>
      </c>
      <c r="J1321" s="64">
        <f>Table8[[#This Row],[Erorr ]]^2</f>
        <v>3.1832164000000153E-3</v>
      </c>
      <c r="K1321" s="64">
        <f>ABS(Table8[[#This Row],[Erorr ]])</f>
        <v>5.6420000000000137E-2</v>
      </c>
      <c r="L1321" s="8">
        <f>Table8[[#This Row],[Abs Erorr ]]/Table8[[#This Row],[Adj Close]]</f>
        <v>1.657559198542809E-2</v>
      </c>
      <c r="M1321" s="68">
        <f t="shared" si="41"/>
        <v>3.4582800000000002</v>
      </c>
      <c r="N1321" s="64">
        <f>(Table8[[#This Row],[Adj Close]]-Table8[[#This Row],[Forecast 6 Period ]])</f>
        <v>-5.4480000000000306E-2</v>
      </c>
      <c r="O1321" s="64">
        <f>Table8[[#This Row],[Erorr 2]]^2</f>
        <v>2.9680704000000333E-3</v>
      </c>
      <c r="P1321" s="64">
        <f>ABS(Table8[[#This Row],[Erorr 2]])</f>
        <v>5.4480000000000306E-2</v>
      </c>
      <c r="Q1321" s="8">
        <f>Table8[[#This Row],[Abs Erorr 4]]/Table8[[#This Row],[Adj Close]]</f>
        <v>1.6005640754450996E-2</v>
      </c>
    </row>
    <row r="1322" spans="6:17" x14ac:dyDescent="0.3">
      <c r="F1322" s="108">
        <v>45384</v>
      </c>
      <c r="G1322" s="109">
        <v>3.4037999999999999</v>
      </c>
      <c r="H1322" s="64">
        <f t="shared" si="40"/>
        <v>3.4446599999999998</v>
      </c>
      <c r="I1322" s="64">
        <f>(Table8[[#This Row],[Adj Close]]-Table8[[#This Row],[Forecast 3 Period]])</f>
        <v>-4.0859999999999896E-2</v>
      </c>
      <c r="J1322" s="64">
        <f>Table8[[#This Row],[Erorr ]]^2</f>
        <v>1.6695395999999916E-3</v>
      </c>
      <c r="K1322" s="64">
        <f>ABS(Table8[[#This Row],[Erorr ]])</f>
        <v>4.0859999999999896E-2</v>
      </c>
      <c r="L1322" s="8">
        <f>Table8[[#This Row],[Abs Erorr ]]/Table8[[#This Row],[Adj Close]]</f>
        <v>1.200423056583815E-2</v>
      </c>
      <c r="M1322" s="68">
        <f t="shared" si="41"/>
        <v>3.44855</v>
      </c>
      <c r="N1322" s="64">
        <f>(Table8[[#This Row],[Adj Close]]-Table8[[#This Row],[Forecast 6 Period ]])</f>
        <v>-4.4750000000000068E-2</v>
      </c>
      <c r="O1322" s="64">
        <f>Table8[[#This Row],[Erorr 2]]^2</f>
        <v>2.0025625000000061E-3</v>
      </c>
      <c r="P1322" s="64">
        <f>ABS(Table8[[#This Row],[Erorr 2]])</f>
        <v>4.4750000000000068E-2</v>
      </c>
      <c r="Q1322" s="8">
        <f>Table8[[#This Row],[Abs Erorr 4]]/Table8[[#This Row],[Adj Close]]</f>
        <v>1.3147070920735669E-2</v>
      </c>
    </row>
    <row r="1323" spans="6:17" x14ac:dyDescent="0.3">
      <c r="F1323" s="108">
        <v>45385</v>
      </c>
      <c r="G1323" s="109">
        <v>3.4815999999999998</v>
      </c>
      <c r="H1323" s="64">
        <f t="shared" si="40"/>
        <v>3.41547</v>
      </c>
      <c r="I1323" s="64">
        <f>(Table8[[#This Row],[Adj Close]]-Table8[[#This Row],[Forecast 3 Period]])</f>
        <v>6.61299999999998E-2</v>
      </c>
      <c r="J1323" s="64">
        <f>Table8[[#This Row],[Erorr ]]^2</f>
        <v>4.3731768999999733E-3</v>
      </c>
      <c r="K1323" s="64">
        <f>ABS(Table8[[#This Row],[Erorr ]])</f>
        <v>6.61299999999998E-2</v>
      </c>
      <c r="L1323" s="8">
        <f>Table8[[#This Row],[Abs Erorr ]]/Table8[[#This Row],[Adj Close]]</f>
        <v>1.8994140624999944E-2</v>
      </c>
      <c r="M1323" s="68">
        <f t="shared" si="41"/>
        <v>3.4368799999999999</v>
      </c>
      <c r="N1323" s="64">
        <f>(Table8[[#This Row],[Adj Close]]-Table8[[#This Row],[Forecast 6 Period ]])</f>
        <v>4.4719999999999871E-2</v>
      </c>
      <c r="O1323" s="64">
        <f>Table8[[#This Row],[Erorr 2]]^2</f>
        <v>1.9998783999999885E-3</v>
      </c>
      <c r="P1323" s="64">
        <f>ABS(Table8[[#This Row],[Erorr 2]])</f>
        <v>4.4719999999999871E-2</v>
      </c>
      <c r="Q1323" s="8">
        <f>Table8[[#This Row],[Abs Erorr 4]]/Table8[[#This Row],[Adj Close]]</f>
        <v>1.2844669117647022E-2</v>
      </c>
    </row>
    <row r="1324" spans="6:17" x14ac:dyDescent="0.3">
      <c r="F1324" s="108">
        <v>45386</v>
      </c>
      <c r="G1324" s="109">
        <v>3.4329999999999998</v>
      </c>
      <c r="H1324" s="64">
        <f t="shared" si="40"/>
        <v>3.43492</v>
      </c>
      <c r="I1324" s="64">
        <f>(Table8[[#This Row],[Adj Close]]-Table8[[#This Row],[Forecast 3 Period]])</f>
        <v>-1.9200000000001438E-3</v>
      </c>
      <c r="J1324" s="64">
        <f>Table8[[#This Row],[Erorr ]]^2</f>
        <v>3.6864000000005522E-6</v>
      </c>
      <c r="K1324" s="64">
        <f>ABS(Table8[[#This Row],[Erorr ]])</f>
        <v>1.9200000000001438E-3</v>
      </c>
      <c r="L1324" s="8">
        <f>Table8[[#This Row],[Abs Erorr ]]/Table8[[#This Row],[Adj Close]]</f>
        <v>5.5927759976700955E-4</v>
      </c>
      <c r="M1324" s="68">
        <f t="shared" si="41"/>
        <v>3.44076</v>
      </c>
      <c r="N1324" s="64">
        <f>(Table8[[#This Row],[Adj Close]]-Table8[[#This Row],[Forecast 6 Period ]])</f>
        <v>-7.7600000000002112E-3</v>
      </c>
      <c r="O1324" s="64">
        <f>Table8[[#This Row],[Erorr 2]]^2</f>
        <v>6.0217600000003277E-5</v>
      </c>
      <c r="P1324" s="64">
        <f>ABS(Table8[[#This Row],[Erorr 2]])</f>
        <v>7.7600000000002112E-3</v>
      </c>
      <c r="Q1324" s="8">
        <f>Table8[[#This Row],[Abs Erorr 4]]/Table8[[#This Row],[Adj Close]]</f>
        <v>2.260413632391556E-3</v>
      </c>
    </row>
    <row r="1325" spans="6:17" x14ac:dyDescent="0.3">
      <c r="F1325" s="108">
        <v>45387</v>
      </c>
      <c r="G1325" s="109">
        <v>3.3940999999999999</v>
      </c>
      <c r="H1325" s="64">
        <f t="shared" si="40"/>
        <v>3.4388199999999998</v>
      </c>
      <c r="I1325" s="64">
        <f>(Table8[[#This Row],[Adj Close]]-Table8[[#This Row],[Forecast 3 Period]])</f>
        <v>-4.4719999999999871E-2</v>
      </c>
      <c r="J1325" s="64">
        <f>Table8[[#This Row],[Erorr ]]^2</f>
        <v>1.9998783999999885E-3</v>
      </c>
      <c r="K1325" s="64">
        <f>ABS(Table8[[#This Row],[Erorr ]])</f>
        <v>4.4719999999999871E-2</v>
      </c>
      <c r="L1325" s="8">
        <f>Table8[[#This Row],[Abs Erorr ]]/Table8[[#This Row],[Adj Close]]</f>
        <v>1.3175805073509878E-2</v>
      </c>
      <c r="M1325" s="68">
        <f t="shared" si="41"/>
        <v>3.4388199999999998</v>
      </c>
      <c r="N1325" s="64">
        <f>(Table8[[#This Row],[Adj Close]]-Table8[[#This Row],[Forecast 6 Period ]])</f>
        <v>-4.4719999999999871E-2</v>
      </c>
      <c r="O1325" s="64">
        <f>Table8[[#This Row],[Erorr 2]]^2</f>
        <v>1.9998783999999885E-3</v>
      </c>
      <c r="P1325" s="64">
        <f>ABS(Table8[[#This Row],[Erorr 2]])</f>
        <v>4.4719999999999871E-2</v>
      </c>
      <c r="Q1325" s="8">
        <f>Table8[[#This Row],[Abs Erorr 4]]/Table8[[#This Row],[Adj Close]]</f>
        <v>1.3175805073509878E-2</v>
      </c>
    </row>
    <row r="1326" spans="6:17" x14ac:dyDescent="0.3">
      <c r="F1326" s="108">
        <v>45390</v>
      </c>
      <c r="G1326" s="109">
        <v>3.3843999999999999</v>
      </c>
      <c r="H1326" s="64">
        <f t="shared" si="40"/>
        <v>3.4320199999999996</v>
      </c>
      <c r="I1326" s="64">
        <f>(Table8[[#This Row],[Adj Close]]-Table8[[#This Row],[Forecast 3 Period]])</f>
        <v>-4.7619999999999774E-2</v>
      </c>
      <c r="J1326" s="64">
        <f>Table8[[#This Row],[Erorr ]]^2</f>
        <v>2.2676643999999784E-3</v>
      </c>
      <c r="K1326" s="64">
        <f>ABS(Table8[[#This Row],[Erorr ]])</f>
        <v>4.7619999999999774E-2</v>
      </c>
      <c r="L1326" s="8">
        <f>Table8[[#This Row],[Abs Erorr ]]/Table8[[#This Row],[Adj Close]]</f>
        <v>1.4070440846235602E-2</v>
      </c>
      <c r="M1326" s="68">
        <f t="shared" si="41"/>
        <v>3.4271499999999997</v>
      </c>
      <c r="N1326" s="64">
        <f>(Table8[[#This Row],[Adj Close]]-Table8[[#This Row],[Forecast 6 Period ]])</f>
        <v>-4.2749999999999844E-2</v>
      </c>
      <c r="O1326" s="64">
        <f>Table8[[#This Row],[Erorr 2]]^2</f>
        <v>1.8275624999999865E-3</v>
      </c>
      <c r="P1326" s="64">
        <f>ABS(Table8[[#This Row],[Erorr 2]])</f>
        <v>4.2749999999999844E-2</v>
      </c>
      <c r="Q1326" s="8">
        <f>Table8[[#This Row],[Abs Erorr 4]]/Table8[[#This Row],[Adj Close]]</f>
        <v>1.2631485639995227E-2</v>
      </c>
    </row>
    <row r="1327" spans="6:17" x14ac:dyDescent="0.3">
      <c r="F1327" s="108">
        <v>45391</v>
      </c>
      <c r="G1327" s="109">
        <v>3.4037999999999999</v>
      </c>
      <c r="H1327" s="64">
        <f t="shared" si="40"/>
        <v>3.4018899999999999</v>
      </c>
      <c r="I1327" s="64">
        <f>(Table8[[#This Row],[Adj Close]]-Table8[[#This Row],[Forecast 3 Period]])</f>
        <v>1.9100000000000783E-3</v>
      </c>
      <c r="J1327" s="64">
        <f>Table8[[#This Row],[Erorr ]]^2</f>
        <v>3.6481000000002993E-6</v>
      </c>
      <c r="K1327" s="64">
        <f>ABS(Table8[[#This Row],[Erorr ]])</f>
        <v>1.9100000000000783E-3</v>
      </c>
      <c r="L1327" s="8">
        <f>Table8[[#This Row],[Abs Erorr ]]/Table8[[#This Row],[Adj Close]]</f>
        <v>5.6113755214762273E-4</v>
      </c>
      <c r="M1327" s="68">
        <f t="shared" si="41"/>
        <v>3.4193800000000003</v>
      </c>
      <c r="N1327" s="64">
        <f>(Table8[[#This Row],[Adj Close]]-Table8[[#This Row],[Forecast 6 Period ]])</f>
        <v>-1.5580000000000371E-2</v>
      </c>
      <c r="O1327" s="64">
        <f>Table8[[#This Row],[Erorr 2]]^2</f>
        <v>2.4273640000001156E-4</v>
      </c>
      <c r="P1327" s="64">
        <f>ABS(Table8[[#This Row],[Erorr 2]])</f>
        <v>1.5580000000000371E-2</v>
      </c>
      <c r="Q1327" s="8">
        <f>Table8[[#This Row],[Abs Erorr 4]]/Table8[[#This Row],[Adj Close]]</f>
        <v>4.5772372054763413E-3</v>
      </c>
    </row>
    <row r="1328" spans="6:17" x14ac:dyDescent="0.3">
      <c r="F1328" s="108">
        <v>45392</v>
      </c>
      <c r="G1328" s="109">
        <v>3.3260000000000001</v>
      </c>
      <c r="H1328" s="64">
        <f t="shared" si="40"/>
        <v>3.39507</v>
      </c>
      <c r="I1328" s="64">
        <f>(Table8[[#This Row],[Adj Close]]-Table8[[#This Row],[Forecast 3 Period]])</f>
        <v>-6.9069999999999965E-2</v>
      </c>
      <c r="J1328" s="64">
        <f>Table8[[#This Row],[Erorr ]]^2</f>
        <v>4.7706648999999955E-3</v>
      </c>
      <c r="K1328" s="64">
        <f>ABS(Table8[[#This Row],[Erorr ]])</f>
        <v>6.9069999999999965E-2</v>
      </c>
      <c r="L1328" s="8">
        <f>Table8[[#This Row],[Abs Erorr ]]/Table8[[#This Row],[Adj Close]]</f>
        <v>2.076668671076367E-2</v>
      </c>
      <c r="M1328" s="68">
        <f t="shared" si="41"/>
        <v>3.4116</v>
      </c>
      <c r="N1328" s="64">
        <f>(Table8[[#This Row],[Adj Close]]-Table8[[#This Row],[Forecast 6 Period ]])</f>
        <v>-8.5599999999999898E-2</v>
      </c>
      <c r="O1328" s="64">
        <f>Table8[[#This Row],[Erorr 2]]^2</f>
        <v>7.3273599999999824E-3</v>
      </c>
      <c r="P1328" s="64">
        <f>ABS(Table8[[#This Row],[Erorr 2]])</f>
        <v>8.5599999999999898E-2</v>
      </c>
      <c r="Q1328" s="8">
        <f>Table8[[#This Row],[Abs Erorr 4]]/Table8[[#This Row],[Adj Close]]</f>
        <v>2.5736620565243503E-2</v>
      </c>
    </row>
    <row r="1329" spans="6:17" x14ac:dyDescent="0.3">
      <c r="F1329" s="108">
        <v>45393</v>
      </c>
      <c r="G1329" s="109">
        <v>3.3260000000000001</v>
      </c>
      <c r="H1329" s="64">
        <f t="shared" si="40"/>
        <v>3.36686</v>
      </c>
      <c r="I1329" s="64">
        <f>(Table8[[#This Row],[Adj Close]]-Table8[[#This Row],[Forecast 3 Period]])</f>
        <v>-4.0859999999999896E-2</v>
      </c>
      <c r="J1329" s="64">
        <f>Table8[[#This Row],[Erorr ]]^2</f>
        <v>1.6695395999999916E-3</v>
      </c>
      <c r="K1329" s="64">
        <f>ABS(Table8[[#This Row],[Erorr ]])</f>
        <v>4.0859999999999896E-2</v>
      </c>
      <c r="L1329" s="8">
        <f>Table8[[#This Row],[Abs Erorr ]]/Table8[[#This Row],[Adj Close]]</f>
        <v>1.2285027059530936E-2</v>
      </c>
      <c r="M1329" s="68">
        <f t="shared" si="41"/>
        <v>3.3931200000000001</v>
      </c>
      <c r="N1329" s="64">
        <f>(Table8[[#This Row],[Adj Close]]-Table8[[#This Row],[Forecast 6 Period ]])</f>
        <v>-6.7120000000000068E-2</v>
      </c>
      <c r="O1329" s="64">
        <f>Table8[[#This Row],[Erorr 2]]^2</f>
        <v>4.5050944000000091E-3</v>
      </c>
      <c r="P1329" s="64">
        <f>ABS(Table8[[#This Row],[Erorr 2]])</f>
        <v>6.7120000000000068E-2</v>
      </c>
      <c r="Q1329" s="8">
        <f>Table8[[#This Row],[Abs Erorr 4]]/Table8[[#This Row],[Adj Close]]</f>
        <v>2.0180396873120884E-2</v>
      </c>
    </row>
    <row r="1330" spans="6:17" x14ac:dyDescent="0.3">
      <c r="F1330" s="108">
        <v>45394</v>
      </c>
      <c r="G1330" s="109">
        <v>3.2385000000000002</v>
      </c>
      <c r="H1330" s="64">
        <f t="shared" si="40"/>
        <v>3.3493399999999998</v>
      </c>
      <c r="I1330" s="64">
        <f>(Table8[[#This Row],[Adj Close]]-Table8[[#This Row],[Forecast 3 Period]])</f>
        <v>-0.11083999999999961</v>
      </c>
      <c r="J1330" s="64">
        <f>Table8[[#This Row],[Erorr ]]^2</f>
        <v>1.2285505599999913E-2</v>
      </c>
      <c r="K1330" s="64">
        <f>ABS(Table8[[#This Row],[Erorr ]])</f>
        <v>0.11083999999999961</v>
      </c>
      <c r="L1330" s="8">
        <f>Table8[[#This Row],[Abs Erorr ]]/Table8[[#This Row],[Adj Close]]</f>
        <v>3.4225721784776779E-2</v>
      </c>
      <c r="M1330" s="68">
        <f t="shared" si="41"/>
        <v>3.3707500000000006</v>
      </c>
      <c r="N1330" s="64">
        <f>(Table8[[#This Row],[Adj Close]]-Table8[[#This Row],[Forecast 6 Period ]])</f>
        <v>-0.13225000000000042</v>
      </c>
      <c r="O1330" s="64">
        <f>Table8[[#This Row],[Erorr 2]]^2</f>
        <v>1.7490062500000111E-2</v>
      </c>
      <c r="P1330" s="64">
        <f>ABS(Table8[[#This Row],[Erorr 2]])</f>
        <v>0.13225000000000042</v>
      </c>
      <c r="Q1330" s="8">
        <f>Table8[[#This Row],[Abs Erorr 4]]/Table8[[#This Row],[Adj Close]]</f>
        <v>4.0836807163810537E-2</v>
      </c>
    </row>
    <row r="1331" spans="6:17" x14ac:dyDescent="0.3">
      <c r="F1331" s="108">
        <v>45397</v>
      </c>
      <c r="G1331" s="109">
        <v>3.2092999999999998</v>
      </c>
      <c r="H1331" s="64">
        <f t="shared" si="40"/>
        <v>3.2910000000000004</v>
      </c>
      <c r="I1331" s="64">
        <f>(Table8[[#This Row],[Adj Close]]-Table8[[#This Row],[Forecast 3 Period]])</f>
        <v>-8.170000000000055E-2</v>
      </c>
      <c r="J1331" s="64">
        <f>Table8[[#This Row],[Erorr ]]^2</f>
        <v>6.6748900000000895E-3</v>
      </c>
      <c r="K1331" s="64">
        <f>ABS(Table8[[#This Row],[Erorr ]])</f>
        <v>8.170000000000055E-2</v>
      </c>
      <c r="L1331" s="8">
        <f>Table8[[#This Row],[Abs Erorr ]]/Table8[[#This Row],[Adj Close]]</f>
        <v>2.5457264824105118E-2</v>
      </c>
      <c r="M1331" s="68">
        <f t="shared" si="41"/>
        <v>3.3367099999999996</v>
      </c>
      <c r="N1331" s="64">
        <f>(Table8[[#This Row],[Adj Close]]-Table8[[#This Row],[Forecast 6 Period ]])</f>
        <v>-0.1274099999999998</v>
      </c>
      <c r="O1331" s="64">
        <f>Table8[[#This Row],[Erorr 2]]^2</f>
        <v>1.6233308099999948E-2</v>
      </c>
      <c r="P1331" s="64">
        <f>ABS(Table8[[#This Row],[Erorr 2]])</f>
        <v>0.1274099999999998</v>
      </c>
      <c r="Q1331" s="8">
        <f>Table8[[#This Row],[Abs Erorr 4]]/Table8[[#This Row],[Adj Close]]</f>
        <v>3.9700246159598607E-2</v>
      </c>
    </row>
    <row r="1332" spans="6:17" x14ac:dyDescent="0.3">
      <c r="F1332" s="108">
        <v>45398</v>
      </c>
      <c r="G1332" s="109">
        <v>3.2385000000000002</v>
      </c>
      <c r="H1332" s="64">
        <f t="shared" si="40"/>
        <v>3.2530700000000001</v>
      </c>
      <c r="I1332" s="64">
        <f>(Table8[[#This Row],[Adj Close]]-Table8[[#This Row],[Forecast 3 Period]])</f>
        <v>-1.4569999999999972E-2</v>
      </c>
      <c r="J1332" s="64">
        <f>Table8[[#This Row],[Erorr ]]^2</f>
        <v>2.1228489999999917E-4</v>
      </c>
      <c r="K1332" s="64">
        <f>ABS(Table8[[#This Row],[Erorr ]])</f>
        <v>1.4569999999999972E-2</v>
      </c>
      <c r="L1332" s="8">
        <f>Table8[[#This Row],[Abs Erorr ]]/Table8[[#This Row],[Adj Close]]</f>
        <v>4.4989964489732812E-3</v>
      </c>
      <c r="M1332" s="68">
        <f t="shared" si="41"/>
        <v>3.2987799999999998</v>
      </c>
      <c r="N1332" s="64">
        <f>(Table8[[#This Row],[Adj Close]]-Table8[[#This Row],[Forecast 6 Period ]])</f>
        <v>-6.0279999999999667E-2</v>
      </c>
      <c r="O1332" s="64">
        <f>Table8[[#This Row],[Erorr 2]]^2</f>
        <v>3.6336783999999598E-3</v>
      </c>
      <c r="P1332" s="64">
        <f>ABS(Table8[[#This Row],[Erorr 2]])</f>
        <v>6.0279999999999667E-2</v>
      </c>
      <c r="Q1332" s="8">
        <f>Table8[[#This Row],[Abs Erorr 4]]/Table8[[#This Row],[Adj Close]]</f>
        <v>1.8613555658483761E-2</v>
      </c>
    </row>
    <row r="1333" spans="6:17" x14ac:dyDescent="0.3">
      <c r="F1333" s="108">
        <v>45399</v>
      </c>
      <c r="G1333" s="109">
        <v>3.2385000000000002</v>
      </c>
      <c r="H1333" s="64">
        <f t="shared" si="40"/>
        <v>3.2297400000000001</v>
      </c>
      <c r="I1333" s="64">
        <f>(Table8[[#This Row],[Adj Close]]-Table8[[#This Row],[Forecast 3 Period]])</f>
        <v>8.760000000000101E-3</v>
      </c>
      <c r="J1333" s="64">
        <f>Table8[[#This Row],[Erorr ]]^2</f>
        <v>7.6737600000001771E-5</v>
      </c>
      <c r="K1333" s="64">
        <f>ABS(Table8[[#This Row],[Erorr ]])</f>
        <v>8.760000000000101E-3</v>
      </c>
      <c r="L1333" s="8">
        <f>Table8[[#This Row],[Abs Erorr ]]/Table8[[#This Row],[Adj Close]]</f>
        <v>2.7049559981473215E-3</v>
      </c>
      <c r="M1333" s="68">
        <f t="shared" si="41"/>
        <v>3.2754400000000001</v>
      </c>
      <c r="N1333" s="64">
        <f>(Table8[[#This Row],[Adj Close]]-Table8[[#This Row],[Forecast 6 Period ]])</f>
        <v>-3.6939999999999973E-2</v>
      </c>
      <c r="O1333" s="64">
        <f>Table8[[#This Row],[Erorr 2]]^2</f>
        <v>1.3645635999999981E-3</v>
      </c>
      <c r="P1333" s="64">
        <f>ABS(Table8[[#This Row],[Erorr 2]])</f>
        <v>3.6939999999999973E-2</v>
      </c>
      <c r="Q1333" s="8">
        <f>Table8[[#This Row],[Abs Erorr 4]]/Table8[[#This Row],[Adj Close]]</f>
        <v>1.1406515362050323E-2</v>
      </c>
    </row>
    <row r="1334" spans="6:17" x14ac:dyDescent="0.3">
      <c r="F1334" s="108">
        <v>45400</v>
      </c>
      <c r="G1334" s="109">
        <v>3.3552</v>
      </c>
      <c r="H1334" s="64">
        <f t="shared" si="40"/>
        <v>3.2297400000000001</v>
      </c>
      <c r="I1334" s="64">
        <f>(Table8[[#This Row],[Adj Close]]-Table8[[#This Row],[Forecast 3 Period]])</f>
        <v>0.1254599999999999</v>
      </c>
      <c r="J1334" s="64">
        <f>Table8[[#This Row],[Erorr ]]^2</f>
        <v>1.5740211599999977E-2</v>
      </c>
      <c r="K1334" s="64">
        <f>ABS(Table8[[#This Row],[Erorr ]])</f>
        <v>0.1254599999999999</v>
      </c>
      <c r="L1334" s="8">
        <f>Table8[[#This Row],[Abs Erorr ]]/Table8[[#This Row],[Adj Close]]</f>
        <v>3.7392703862660914E-2</v>
      </c>
      <c r="M1334" s="68">
        <f t="shared" si="41"/>
        <v>3.2501600000000002</v>
      </c>
      <c r="N1334" s="64">
        <f>(Table8[[#This Row],[Adj Close]]-Table8[[#This Row],[Forecast 6 Period ]])</f>
        <v>0.1050399999999998</v>
      </c>
      <c r="O1334" s="64">
        <f>Table8[[#This Row],[Erorr 2]]^2</f>
        <v>1.1033401599999958E-2</v>
      </c>
      <c r="P1334" s="64">
        <f>ABS(Table8[[#This Row],[Erorr 2]])</f>
        <v>0.1050399999999998</v>
      </c>
      <c r="Q1334" s="8">
        <f>Table8[[#This Row],[Abs Erorr 4]]/Table8[[#This Row],[Adj Close]]</f>
        <v>3.1306628516928885E-2</v>
      </c>
    </row>
    <row r="1335" spans="6:17" x14ac:dyDescent="0.3">
      <c r="F1335" s="108">
        <v>45401</v>
      </c>
      <c r="G1335" s="109">
        <v>3.4232999999999998</v>
      </c>
      <c r="H1335" s="64">
        <f t="shared" si="40"/>
        <v>3.2851800000000004</v>
      </c>
      <c r="I1335" s="64">
        <f>(Table8[[#This Row],[Adj Close]]-Table8[[#This Row],[Forecast 3 Period]])</f>
        <v>0.13811999999999935</v>
      </c>
      <c r="J1335" s="64">
        <f>Table8[[#This Row],[Erorr ]]^2</f>
        <v>1.9077134399999821E-2</v>
      </c>
      <c r="K1335" s="64">
        <f>ABS(Table8[[#This Row],[Erorr ]])</f>
        <v>0.13811999999999935</v>
      </c>
      <c r="L1335" s="8">
        <f>Table8[[#This Row],[Abs Erorr ]]/Table8[[#This Row],[Adj Close]]</f>
        <v>4.0347033564104628E-2</v>
      </c>
      <c r="M1335" s="68">
        <f t="shared" si="41"/>
        <v>3.2647500000000003</v>
      </c>
      <c r="N1335" s="64">
        <f>(Table8[[#This Row],[Adj Close]]-Table8[[#This Row],[Forecast 6 Period ]])</f>
        <v>0.15854999999999952</v>
      </c>
      <c r="O1335" s="64">
        <f>Table8[[#This Row],[Erorr 2]]^2</f>
        <v>2.513810249999985E-2</v>
      </c>
      <c r="P1335" s="64">
        <f>ABS(Table8[[#This Row],[Erorr 2]])</f>
        <v>0.15854999999999952</v>
      </c>
      <c r="Q1335" s="8">
        <f>Table8[[#This Row],[Abs Erorr 4]]/Table8[[#This Row],[Adj Close]]</f>
        <v>4.63149592498465E-2</v>
      </c>
    </row>
    <row r="1336" spans="6:17" x14ac:dyDescent="0.3">
      <c r="F1336" s="108">
        <v>45404</v>
      </c>
      <c r="G1336" s="109">
        <v>3.633</v>
      </c>
      <c r="H1336" s="64">
        <f t="shared" si="40"/>
        <v>3.3474300000000001</v>
      </c>
      <c r="I1336" s="64">
        <f>(Table8[[#This Row],[Adj Close]]-Table8[[#This Row],[Forecast 3 Period]])</f>
        <v>0.28556999999999988</v>
      </c>
      <c r="J1336" s="64">
        <f>Table8[[#This Row],[Erorr ]]^2</f>
        <v>8.1550224899999926E-2</v>
      </c>
      <c r="K1336" s="64">
        <f>ABS(Table8[[#This Row],[Erorr ]])</f>
        <v>0.28556999999999988</v>
      </c>
      <c r="L1336" s="8">
        <f>Table8[[#This Row],[Abs Erorr ]]/Table8[[#This Row],[Adj Close]]</f>
        <v>7.8604459124690301E-2</v>
      </c>
      <c r="M1336" s="68">
        <f t="shared" si="41"/>
        <v>3.2958800000000004</v>
      </c>
      <c r="N1336" s="64">
        <f>(Table8[[#This Row],[Adj Close]]-Table8[[#This Row],[Forecast 6 Period ]])</f>
        <v>0.33711999999999964</v>
      </c>
      <c r="O1336" s="64">
        <f>Table8[[#This Row],[Erorr 2]]^2</f>
        <v>0.11364989439999976</v>
      </c>
      <c r="P1336" s="64">
        <f>ABS(Table8[[#This Row],[Erorr 2]])</f>
        <v>0.33711999999999964</v>
      </c>
      <c r="Q1336" s="8">
        <f>Table8[[#This Row],[Abs Erorr 4]]/Table8[[#This Row],[Adj Close]]</f>
        <v>9.2793834296724373E-2</v>
      </c>
    </row>
    <row r="1337" spans="6:17" x14ac:dyDescent="0.3">
      <c r="F1337" s="108">
        <v>45405</v>
      </c>
      <c r="G1337" s="109">
        <v>3.6232000000000002</v>
      </c>
      <c r="H1337" s="64">
        <f t="shared" si="40"/>
        <v>3.4867499999999998</v>
      </c>
      <c r="I1337" s="64">
        <f>(Table8[[#This Row],[Adj Close]]-Table8[[#This Row],[Forecast 3 Period]])</f>
        <v>0.1364500000000004</v>
      </c>
      <c r="J1337" s="64">
        <f>Table8[[#This Row],[Erorr ]]^2</f>
        <v>1.8618602500000109E-2</v>
      </c>
      <c r="K1337" s="64">
        <f>ABS(Table8[[#This Row],[Erorr ]])</f>
        <v>0.1364500000000004</v>
      </c>
      <c r="L1337" s="8">
        <f>Table8[[#This Row],[Abs Erorr ]]/Table8[[#This Row],[Adj Close]]</f>
        <v>3.7660079487745746E-2</v>
      </c>
      <c r="M1337" s="68">
        <f t="shared" si="41"/>
        <v>3.3747800000000003</v>
      </c>
      <c r="N1337" s="64">
        <f>(Table8[[#This Row],[Adj Close]]-Table8[[#This Row],[Forecast 6 Period ]])</f>
        <v>0.24841999999999986</v>
      </c>
      <c r="O1337" s="64">
        <f>Table8[[#This Row],[Erorr 2]]^2</f>
        <v>6.1712496399999935E-2</v>
      </c>
      <c r="P1337" s="64">
        <f>ABS(Table8[[#This Row],[Erorr 2]])</f>
        <v>0.24841999999999986</v>
      </c>
      <c r="Q1337" s="8">
        <f>Table8[[#This Row],[Abs Erorr 4]]/Table8[[#This Row],[Adj Close]]</f>
        <v>6.8563700596158045E-2</v>
      </c>
    </row>
    <row r="1338" spans="6:17" x14ac:dyDescent="0.3">
      <c r="F1338" s="108">
        <v>45406</v>
      </c>
      <c r="G1338" s="109">
        <v>3.5935999999999999</v>
      </c>
      <c r="H1338" s="64">
        <f t="shared" si="40"/>
        <v>3.5661699999999996</v>
      </c>
      <c r="I1338" s="64">
        <f>(Table8[[#This Row],[Adj Close]]-Table8[[#This Row],[Forecast 3 Period]])</f>
        <v>2.7430000000000287E-2</v>
      </c>
      <c r="J1338" s="64">
        <f>Table8[[#This Row],[Erorr ]]^2</f>
        <v>7.5240490000001573E-4</v>
      </c>
      <c r="K1338" s="64">
        <f>ABS(Table8[[#This Row],[Erorr ]])</f>
        <v>2.7430000000000287E-2</v>
      </c>
      <c r="L1338" s="8">
        <f>Table8[[#This Row],[Abs Erorr ]]/Table8[[#This Row],[Adj Close]]</f>
        <v>7.633014247551282E-3</v>
      </c>
      <c r="M1338" s="68">
        <f t="shared" si="41"/>
        <v>3.4546400000000008</v>
      </c>
      <c r="N1338" s="64">
        <f>(Table8[[#This Row],[Adj Close]]-Table8[[#This Row],[Forecast 6 Period ]])</f>
        <v>0.13895999999999908</v>
      </c>
      <c r="O1338" s="64">
        <f>Table8[[#This Row],[Erorr 2]]^2</f>
        <v>1.9309881599999745E-2</v>
      </c>
      <c r="P1338" s="64">
        <f>ABS(Table8[[#This Row],[Erorr 2]])</f>
        <v>0.13895999999999908</v>
      </c>
      <c r="Q1338" s="8">
        <f>Table8[[#This Row],[Abs Erorr 4]]/Table8[[#This Row],[Adj Close]]</f>
        <v>3.8668744434550061E-2</v>
      </c>
    </row>
    <row r="1339" spans="6:17" x14ac:dyDescent="0.3">
      <c r="F1339" s="108">
        <v>45407</v>
      </c>
      <c r="G1339" s="109">
        <v>3.5838000000000001</v>
      </c>
      <c r="H1339" s="64">
        <f t="shared" si="40"/>
        <v>3.6143000000000001</v>
      </c>
      <c r="I1339" s="64">
        <f>(Table8[[#This Row],[Adj Close]]-Table8[[#This Row],[Forecast 3 Period]])</f>
        <v>-3.0499999999999972E-2</v>
      </c>
      <c r="J1339" s="64">
        <f>Table8[[#This Row],[Erorr ]]^2</f>
        <v>9.3024999999999824E-4</v>
      </c>
      <c r="K1339" s="64">
        <f>ABS(Table8[[#This Row],[Erorr ]])</f>
        <v>3.0499999999999972E-2</v>
      </c>
      <c r="L1339" s="8">
        <f>Table8[[#This Row],[Abs Erorr ]]/Table8[[#This Row],[Adj Close]]</f>
        <v>8.5105195602433095E-3</v>
      </c>
      <c r="M1339" s="68">
        <f t="shared" si="41"/>
        <v>3.5139900000000006</v>
      </c>
      <c r="N1339" s="64">
        <f>(Table8[[#This Row],[Adj Close]]-Table8[[#This Row],[Forecast 6 Period ]])</f>
        <v>6.9809999999999484E-2</v>
      </c>
      <c r="O1339" s="64">
        <f>Table8[[#This Row],[Erorr 2]]^2</f>
        <v>4.8734360999999277E-3</v>
      </c>
      <c r="P1339" s="64">
        <f>ABS(Table8[[#This Row],[Erorr 2]])</f>
        <v>6.9809999999999484E-2</v>
      </c>
      <c r="Q1339" s="8">
        <f>Table8[[#This Row],[Abs Erorr 4]]/Table8[[#This Row],[Adj Close]]</f>
        <v>1.9479323622969887E-2</v>
      </c>
    </row>
    <row r="1340" spans="6:17" x14ac:dyDescent="0.3">
      <c r="F1340" s="108">
        <v>45408</v>
      </c>
      <c r="G1340" s="109">
        <v>3.5935999999999999</v>
      </c>
      <c r="H1340" s="64">
        <f t="shared" si="40"/>
        <v>3.59856</v>
      </c>
      <c r="I1340" s="64">
        <f>(Table8[[#This Row],[Adj Close]]-Table8[[#This Row],[Forecast 3 Period]])</f>
        <v>-4.9600000000000755E-3</v>
      </c>
      <c r="J1340" s="64">
        <f>Table8[[#This Row],[Erorr ]]^2</f>
        <v>2.4601600000000747E-5</v>
      </c>
      <c r="K1340" s="64">
        <f>ABS(Table8[[#This Row],[Erorr ]])</f>
        <v>4.9600000000000755E-3</v>
      </c>
      <c r="L1340" s="8">
        <f>Table8[[#This Row],[Abs Erorr ]]/Table8[[#This Row],[Adj Close]]</f>
        <v>1.3802315227070558E-3</v>
      </c>
      <c r="M1340" s="68">
        <f t="shared" si="41"/>
        <v>3.5645699999999998</v>
      </c>
      <c r="N1340" s="64">
        <f>(Table8[[#This Row],[Adj Close]]-Table8[[#This Row],[Forecast 6 Period ]])</f>
        <v>2.9030000000000111E-2</v>
      </c>
      <c r="O1340" s="64">
        <f>Table8[[#This Row],[Erorr 2]]^2</f>
        <v>8.4274090000000651E-4</v>
      </c>
      <c r="P1340" s="64">
        <f>ABS(Table8[[#This Row],[Erorr 2]])</f>
        <v>2.9030000000000111E-2</v>
      </c>
      <c r="Q1340" s="8">
        <f>Table8[[#This Row],[Abs Erorr 4]]/Table8[[#This Row],[Adj Close]]</f>
        <v>8.0782502226180181E-3</v>
      </c>
    </row>
    <row r="1341" spans="6:17" x14ac:dyDescent="0.3">
      <c r="F1341" s="108">
        <v>45411</v>
      </c>
      <c r="G1341" s="109">
        <v>3.6232000000000002</v>
      </c>
      <c r="H1341" s="64">
        <f t="shared" si="40"/>
        <v>3.5906599999999997</v>
      </c>
      <c r="I1341" s="64">
        <f>(Table8[[#This Row],[Adj Close]]-Table8[[#This Row],[Forecast 3 Period]])</f>
        <v>3.2540000000000457E-2</v>
      </c>
      <c r="J1341" s="64">
        <f>Table8[[#This Row],[Erorr ]]^2</f>
        <v>1.0588516000000297E-3</v>
      </c>
      <c r="K1341" s="64">
        <f>ABS(Table8[[#This Row],[Erorr ]])</f>
        <v>3.2540000000000457E-2</v>
      </c>
      <c r="L1341" s="8">
        <f>Table8[[#This Row],[Abs Erorr ]]/Table8[[#This Row],[Adj Close]]</f>
        <v>8.9810112607640914E-3</v>
      </c>
      <c r="M1341" s="68">
        <f t="shared" si="41"/>
        <v>3.5844700000000005</v>
      </c>
      <c r="N1341" s="64">
        <f>(Table8[[#This Row],[Adj Close]]-Table8[[#This Row],[Forecast 6 Period ]])</f>
        <v>3.8729999999999709E-2</v>
      </c>
      <c r="O1341" s="64">
        <f>Table8[[#This Row],[Erorr 2]]^2</f>
        <v>1.5000128999999775E-3</v>
      </c>
      <c r="P1341" s="64">
        <f>ABS(Table8[[#This Row],[Erorr 2]])</f>
        <v>3.8729999999999709E-2</v>
      </c>
      <c r="Q1341" s="8">
        <f>Table8[[#This Row],[Abs Erorr 4]]/Table8[[#This Row],[Adj Close]]</f>
        <v>1.0689445793773379E-2</v>
      </c>
    </row>
    <row r="1342" spans="6:17" x14ac:dyDescent="0.3">
      <c r="F1342" s="108">
        <v>45412</v>
      </c>
      <c r="G1342" s="109">
        <v>3.5935999999999999</v>
      </c>
      <c r="H1342" s="64">
        <f t="shared" si="40"/>
        <v>3.6025</v>
      </c>
      <c r="I1342" s="64">
        <f>(Table8[[#This Row],[Adj Close]]-Table8[[#This Row],[Forecast 3 Period]])</f>
        <v>-8.90000000000013E-3</v>
      </c>
      <c r="J1342" s="64">
        <f>Table8[[#This Row],[Erorr ]]^2</f>
        <v>7.9210000000002313E-5</v>
      </c>
      <c r="K1342" s="64">
        <f>ABS(Table8[[#This Row],[Erorr ]])</f>
        <v>8.90000000000013E-3</v>
      </c>
      <c r="L1342" s="8">
        <f>Table8[[#This Row],[Abs Erorr ]]/Table8[[#This Row],[Adj Close]]</f>
        <v>2.4766251113090302E-3</v>
      </c>
      <c r="M1342" s="68">
        <f t="shared" si="41"/>
        <v>3.6044600000000004</v>
      </c>
      <c r="N1342" s="64">
        <f>(Table8[[#This Row],[Adj Close]]-Table8[[#This Row],[Forecast 6 Period ]])</f>
        <v>-1.0860000000000536E-2</v>
      </c>
      <c r="O1342" s="64">
        <f>Table8[[#This Row],[Erorr 2]]^2</f>
        <v>1.1793960000001164E-4</v>
      </c>
      <c r="P1342" s="64">
        <f>ABS(Table8[[#This Row],[Erorr 2]])</f>
        <v>1.0860000000000536E-2</v>
      </c>
      <c r="Q1342" s="8">
        <f>Table8[[#This Row],[Abs Erorr 4]]/Table8[[#This Row],[Adj Close]]</f>
        <v>3.022039180765955E-3</v>
      </c>
    </row>
    <row r="1343" spans="6:17" x14ac:dyDescent="0.3">
      <c r="F1343" s="108">
        <v>45413</v>
      </c>
      <c r="G1343" s="109">
        <v>3.5935999999999999</v>
      </c>
      <c r="H1343" s="64">
        <f t="shared" si="40"/>
        <v>3.6024799999999999</v>
      </c>
      <c r="I1343" s="64">
        <f>(Table8[[#This Row],[Adj Close]]-Table8[[#This Row],[Forecast 3 Period]])</f>
        <v>-8.879999999999999E-3</v>
      </c>
      <c r="J1343" s="64">
        <f>Table8[[#This Row],[Erorr ]]^2</f>
        <v>7.8854399999999988E-5</v>
      </c>
      <c r="K1343" s="64">
        <f>ABS(Table8[[#This Row],[Erorr ]])</f>
        <v>8.879999999999999E-3</v>
      </c>
      <c r="L1343" s="8">
        <f>Table8[[#This Row],[Abs Erorr ]]/Table8[[#This Row],[Adj Close]]</f>
        <v>2.4710596616206587E-3</v>
      </c>
      <c r="M1343" s="68">
        <f t="shared" si="41"/>
        <v>3.6005200000000004</v>
      </c>
      <c r="N1343" s="64">
        <f>(Table8[[#This Row],[Adj Close]]-Table8[[#This Row],[Forecast 6 Period ]])</f>
        <v>-6.9200000000004813E-3</v>
      </c>
      <c r="O1343" s="64">
        <f>Table8[[#This Row],[Erorr 2]]^2</f>
        <v>4.7886400000006664E-5</v>
      </c>
      <c r="P1343" s="64">
        <f>ABS(Table8[[#This Row],[Erorr 2]])</f>
        <v>6.9200000000004813E-3</v>
      </c>
      <c r="Q1343" s="8">
        <f>Table8[[#This Row],[Abs Erorr 4]]/Table8[[#This Row],[Adj Close]]</f>
        <v>1.9256455921639807E-3</v>
      </c>
    </row>
    <row r="1344" spans="6:17" x14ac:dyDescent="0.3">
      <c r="F1344" s="108">
        <v>45414</v>
      </c>
      <c r="G1344" s="109">
        <v>3.6133000000000002</v>
      </c>
      <c r="H1344" s="64">
        <f t="shared" si="40"/>
        <v>3.6024799999999999</v>
      </c>
      <c r="I1344" s="64">
        <f>(Table8[[#This Row],[Adj Close]]-Table8[[#This Row],[Forecast 3 Period]])</f>
        <v>1.0820000000000274E-2</v>
      </c>
      <c r="J1344" s="64">
        <f>Table8[[#This Row],[Erorr ]]^2</f>
        <v>1.1707240000000593E-4</v>
      </c>
      <c r="K1344" s="64">
        <f>ABS(Table8[[#This Row],[Erorr ]])</f>
        <v>1.0820000000000274E-2</v>
      </c>
      <c r="L1344" s="8">
        <f>Table8[[#This Row],[Abs Erorr ]]/Table8[[#This Row],[Adj Close]]</f>
        <v>2.9944925691197171E-3</v>
      </c>
      <c r="M1344" s="68">
        <f t="shared" si="41"/>
        <v>3.5985399999999998</v>
      </c>
      <c r="N1344" s="64">
        <f>(Table8[[#This Row],[Adj Close]]-Table8[[#This Row],[Forecast 6 Period ]])</f>
        <v>1.4760000000000328E-2</v>
      </c>
      <c r="O1344" s="64">
        <f>Table8[[#This Row],[Erorr 2]]^2</f>
        <v>2.178576000000097E-4</v>
      </c>
      <c r="P1344" s="64">
        <f>ABS(Table8[[#This Row],[Erorr 2]])</f>
        <v>1.4760000000000328E-2</v>
      </c>
      <c r="Q1344" s="8">
        <f>Table8[[#This Row],[Abs Erorr 4]]/Table8[[#This Row],[Adj Close]]</f>
        <v>4.0849085323666256E-3</v>
      </c>
    </row>
    <row r="1345" spans="6:17" x14ac:dyDescent="0.3">
      <c r="F1345" s="108">
        <v>45415</v>
      </c>
      <c r="G1345" s="109">
        <v>3.633</v>
      </c>
      <c r="H1345" s="64">
        <f t="shared" si="40"/>
        <v>3.60148</v>
      </c>
      <c r="I1345" s="64">
        <f>(Table8[[#This Row],[Adj Close]]-Table8[[#This Row],[Forecast 3 Period]])</f>
        <v>3.1519999999999992E-2</v>
      </c>
      <c r="J1345" s="64">
        <f>Table8[[#This Row],[Erorr ]]^2</f>
        <v>9.9351039999999945E-4</v>
      </c>
      <c r="K1345" s="64">
        <f>ABS(Table8[[#This Row],[Erorr ]])</f>
        <v>3.1519999999999992E-2</v>
      </c>
      <c r="L1345" s="8">
        <f>Table8[[#This Row],[Abs Erorr ]]/Table8[[#This Row],[Adj Close]]</f>
        <v>8.6760253234241646E-3</v>
      </c>
      <c r="M1345" s="68">
        <f t="shared" si="41"/>
        <v>3.6024799999999999</v>
      </c>
      <c r="N1345" s="64">
        <f>(Table8[[#This Row],[Adj Close]]-Table8[[#This Row],[Forecast 6 Period ]])</f>
        <v>3.0520000000000103E-2</v>
      </c>
      <c r="O1345" s="64">
        <f>Table8[[#This Row],[Erorr 2]]^2</f>
        <v>9.3147040000000631E-4</v>
      </c>
      <c r="P1345" s="64">
        <f>ABS(Table8[[#This Row],[Erorr 2]])</f>
        <v>3.0520000000000103E-2</v>
      </c>
      <c r="Q1345" s="8">
        <f>Table8[[#This Row],[Abs Erorr 4]]/Table8[[#This Row],[Adj Close]]</f>
        <v>8.4007707129094694E-3</v>
      </c>
    </row>
    <row r="1346" spans="6:17" x14ac:dyDescent="0.3">
      <c r="F1346" s="108">
        <v>45418</v>
      </c>
      <c r="G1346" s="109">
        <v>3.6625000000000001</v>
      </c>
      <c r="H1346" s="64">
        <f t="shared" si="40"/>
        <v>3.6152699999999998</v>
      </c>
      <c r="I1346" s="64">
        <f>(Table8[[#This Row],[Adj Close]]-Table8[[#This Row],[Forecast 3 Period]])</f>
        <v>4.7230000000000327E-2</v>
      </c>
      <c r="J1346" s="64">
        <f>Table8[[#This Row],[Erorr ]]^2</f>
        <v>2.230672900000031E-3</v>
      </c>
      <c r="K1346" s="64">
        <f>ABS(Table8[[#This Row],[Erorr ]])</f>
        <v>4.7230000000000327E-2</v>
      </c>
      <c r="L1346" s="8">
        <f>Table8[[#This Row],[Abs Erorr ]]/Table8[[#This Row],[Adj Close]]</f>
        <v>1.2895563139931831E-2</v>
      </c>
      <c r="M1346" s="68">
        <f t="shared" si="41"/>
        <v>3.6083800000000004</v>
      </c>
      <c r="N1346" s="64">
        <f>(Table8[[#This Row],[Adj Close]]-Table8[[#This Row],[Forecast 6 Period ]])</f>
        <v>5.4119999999999724E-2</v>
      </c>
      <c r="O1346" s="64">
        <f>Table8[[#This Row],[Erorr 2]]^2</f>
        <v>2.9289743999999702E-3</v>
      </c>
      <c r="P1346" s="64">
        <f>ABS(Table8[[#This Row],[Erorr 2]])</f>
        <v>5.4119999999999724E-2</v>
      </c>
      <c r="Q1346" s="8">
        <f>Table8[[#This Row],[Abs Erorr 4]]/Table8[[#This Row],[Adj Close]]</f>
        <v>1.4776791808873644E-2</v>
      </c>
    </row>
    <row r="1347" spans="6:17" x14ac:dyDescent="0.3">
      <c r="F1347" s="108">
        <v>45419</v>
      </c>
      <c r="G1347" s="109">
        <v>3.6821999999999999</v>
      </c>
      <c r="H1347" s="64">
        <f t="shared" si="40"/>
        <v>3.63889</v>
      </c>
      <c r="I1347" s="64">
        <f>(Table8[[#This Row],[Adj Close]]-Table8[[#This Row],[Forecast 3 Period]])</f>
        <v>4.330999999999996E-2</v>
      </c>
      <c r="J1347" s="64">
        <f>Table8[[#This Row],[Erorr ]]^2</f>
        <v>1.8757560999999965E-3</v>
      </c>
      <c r="K1347" s="64">
        <f>ABS(Table8[[#This Row],[Erorr ]])</f>
        <v>4.330999999999996E-2</v>
      </c>
      <c r="L1347" s="8">
        <f>Table8[[#This Row],[Abs Erorr ]]/Table8[[#This Row],[Adj Close]]</f>
        <v>1.1761990114605388E-2</v>
      </c>
      <c r="M1347" s="68">
        <f t="shared" si="41"/>
        <v>3.62216</v>
      </c>
      <c r="N1347" s="64">
        <f>(Table8[[#This Row],[Adj Close]]-Table8[[#This Row],[Forecast 6 Period ]])</f>
        <v>6.0039999999999871E-2</v>
      </c>
      <c r="O1347" s="64">
        <f>Table8[[#This Row],[Erorr 2]]^2</f>
        <v>3.6048015999999845E-3</v>
      </c>
      <c r="P1347" s="64">
        <f>ABS(Table8[[#This Row],[Erorr 2]])</f>
        <v>6.0039999999999871E-2</v>
      </c>
      <c r="Q1347" s="8">
        <f>Table8[[#This Row],[Abs Erorr 4]]/Table8[[#This Row],[Adj Close]]</f>
        <v>1.6305469556243516E-2</v>
      </c>
    </row>
    <row r="1348" spans="6:17" x14ac:dyDescent="0.3">
      <c r="F1348" s="108">
        <v>45420</v>
      </c>
      <c r="G1348" s="109">
        <v>3.6724000000000001</v>
      </c>
      <c r="H1348" s="64">
        <f t="shared" si="40"/>
        <v>3.66153</v>
      </c>
      <c r="I1348" s="64">
        <f>(Table8[[#This Row],[Adj Close]]-Table8[[#This Row],[Forecast 3 Period]])</f>
        <v>1.0870000000000157E-2</v>
      </c>
      <c r="J1348" s="64">
        <f>Table8[[#This Row],[Erorr ]]^2</f>
        <v>1.1815690000000342E-4</v>
      </c>
      <c r="K1348" s="64">
        <f>ABS(Table8[[#This Row],[Erorr ]])</f>
        <v>1.0870000000000157E-2</v>
      </c>
      <c r="L1348" s="8">
        <f>Table8[[#This Row],[Abs Erorr ]]/Table8[[#This Row],[Adj Close]]</f>
        <v>2.9599172203464102E-3</v>
      </c>
      <c r="M1348" s="68">
        <f t="shared" si="41"/>
        <v>3.6369199999999999</v>
      </c>
      <c r="N1348" s="64">
        <f>(Table8[[#This Row],[Adj Close]]-Table8[[#This Row],[Forecast 6 Period ]])</f>
        <v>3.5480000000000178E-2</v>
      </c>
      <c r="O1348" s="64">
        <f>Table8[[#This Row],[Erorr 2]]^2</f>
        <v>1.2588304000000126E-3</v>
      </c>
      <c r="P1348" s="64">
        <f>ABS(Table8[[#This Row],[Erorr 2]])</f>
        <v>3.5480000000000178E-2</v>
      </c>
      <c r="Q1348" s="8">
        <f>Table8[[#This Row],[Abs Erorr 4]]/Table8[[#This Row],[Adj Close]]</f>
        <v>9.6612569436880999E-3</v>
      </c>
    </row>
    <row r="1349" spans="6:17" x14ac:dyDescent="0.3">
      <c r="F1349" s="108">
        <v>45421</v>
      </c>
      <c r="G1349" s="109">
        <v>3.6625000000000001</v>
      </c>
      <c r="H1349" s="64">
        <f t="shared" si="40"/>
        <v>3.6723699999999999</v>
      </c>
      <c r="I1349" s="64">
        <f>(Table8[[#This Row],[Adj Close]]-Table8[[#This Row],[Forecast 3 Period]])</f>
        <v>-9.8699999999998234E-3</v>
      </c>
      <c r="J1349" s="64">
        <f>Table8[[#This Row],[Erorr ]]^2</f>
        <v>9.7416899999996516E-5</v>
      </c>
      <c r="K1349" s="64">
        <f>ABS(Table8[[#This Row],[Erorr ]])</f>
        <v>9.8699999999998234E-3</v>
      </c>
      <c r="L1349" s="8">
        <f>Table8[[#This Row],[Abs Erorr ]]/Table8[[#This Row],[Adj Close]]</f>
        <v>2.6948805460750369E-3</v>
      </c>
      <c r="M1349" s="68">
        <f t="shared" si="41"/>
        <v>3.6507100000000001</v>
      </c>
      <c r="N1349" s="64">
        <f>(Table8[[#This Row],[Adj Close]]-Table8[[#This Row],[Forecast 6 Period ]])</f>
        <v>1.1789999999999967E-2</v>
      </c>
      <c r="O1349" s="64">
        <f>Table8[[#This Row],[Erorr 2]]^2</f>
        <v>1.3900409999999922E-4</v>
      </c>
      <c r="P1349" s="64">
        <f>ABS(Table8[[#This Row],[Erorr 2]])</f>
        <v>1.1789999999999967E-2</v>
      </c>
      <c r="Q1349" s="8">
        <f>Table8[[#This Row],[Abs Erorr 4]]/Table8[[#This Row],[Adj Close]]</f>
        <v>3.2191126279863392E-3</v>
      </c>
    </row>
    <row r="1350" spans="6:17" x14ac:dyDescent="0.3">
      <c r="F1350" s="108">
        <v>45422</v>
      </c>
      <c r="G1350" s="109">
        <v>3.6625000000000001</v>
      </c>
      <c r="H1350" s="64">
        <f t="shared" ref="H1350:H1413" si="42">$A$10*G1349+$A$11*G1348+$A$12*G1347</f>
        <v>3.6713800000000001</v>
      </c>
      <c r="I1350" s="64">
        <f>(Table8[[#This Row],[Adj Close]]-Table8[[#This Row],[Forecast 3 Period]])</f>
        <v>-8.879999999999999E-3</v>
      </c>
      <c r="J1350" s="64">
        <f>Table8[[#This Row],[Erorr ]]^2</f>
        <v>7.8854399999999988E-5</v>
      </c>
      <c r="K1350" s="64">
        <f>ABS(Table8[[#This Row],[Erorr ]])</f>
        <v>8.879999999999999E-3</v>
      </c>
      <c r="L1350" s="8">
        <f>Table8[[#This Row],[Abs Erorr ]]/Table8[[#This Row],[Adj Close]]</f>
        <v>2.4245733788395901E-3</v>
      </c>
      <c r="M1350" s="68">
        <f t="shared" si="41"/>
        <v>3.6605500000000002</v>
      </c>
      <c r="N1350" s="64">
        <f>(Table8[[#This Row],[Adj Close]]-Table8[[#This Row],[Forecast 6 Period ]])</f>
        <v>1.9499999999998963E-3</v>
      </c>
      <c r="O1350" s="64">
        <f>Table8[[#This Row],[Erorr 2]]^2</f>
        <v>3.8024999999995956E-6</v>
      </c>
      <c r="P1350" s="64">
        <f>ABS(Table8[[#This Row],[Erorr 2]])</f>
        <v>1.9499999999998963E-3</v>
      </c>
      <c r="Q1350" s="8">
        <f>Table8[[#This Row],[Abs Erorr 4]]/Table8[[#This Row],[Adj Close]]</f>
        <v>5.324232081910979E-4</v>
      </c>
    </row>
    <row r="1351" spans="6:17" x14ac:dyDescent="0.3">
      <c r="F1351" s="108">
        <v>45425</v>
      </c>
      <c r="G1351" s="109">
        <v>3.7315</v>
      </c>
      <c r="H1351" s="64">
        <f t="shared" si="42"/>
        <v>3.66547</v>
      </c>
      <c r="I1351" s="64">
        <f>(Table8[[#This Row],[Adj Close]]-Table8[[#This Row],[Forecast 3 Period]])</f>
        <v>6.6030000000000033E-2</v>
      </c>
      <c r="J1351" s="64">
        <f>Table8[[#This Row],[Erorr ]]^2</f>
        <v>4.3599609000000046E-3</v>
      </c>
      <c r="K1351" s="64">
        <f>ABS(Table8[[#This Row],[Erorr ]])</f>
        <v>6.6030000000000033E-2</v>
      </c>
      <c r="L1351" s="8">
        <f>Table8[[#This Row],[Abs Erorr ]]/Table8[[#This Row],[Adj Close]]</f>
        <v>1.7695296797534513E-2</v>
      </c>
      <c r="M1351" s="68">
        <f t="shared" si="41"/>
        <v>3.6654700000000005</v>
      </c>
      <c r="N1351" s="64">
        <f>(Table8[[#This Row],[Adj Close]]-Table8[[#This Row],[Forecast 6 Period ]])</f>
        <v>6.6029999999999589E-2</v>
      </c>
      <c r="O1351" s="64">
        <f>Table8[[#This Row],[Erorr 2]]^2</f>
        <v>4.3599608999999456E-3</v>
      </c>
      <c r="P1351" s="64">
        <f>ABS(Table8[[#This Row],[Erorr 2]])</f>
        <v>6.6029999999999589E-2</v>
      </c>
      <c r="Q1351" s="8">
        <f>Table8[[#This Row],[Abs Erorr 4]]/Table8[[#This Row],[Adj Close]]</f>
        <v>1.7695296797534392E-2</v>
      </c>
    </row>
    <row r="1352" spans="6:17" x14ac:dyDescent="0.3">
      <c r="F1352" s="108">
        <v>45426</v>
      </c>
      <c r="G1352" s="109">
        <v>3.8693</v>
      </c>
      <c r="H1352" s="64">
        <f t="shared" si="42"/>
        <v>3.6901000000000002</v>
      </c>
      <c r="I1352" s="64">
        <f>(Table8[[#This Row],[Adj Close]]-Table8[[#This Row],[Forecast 3 Period]])</f>
        <v>0.1791999999999998</v>
      </c>
      <c r="J1352" s="64">
        <f>Table8[[#This Row],[Erorr ]]^2</f>
        <v>3.2112639999999928E-2</v>
      </c>
      <c r="K1352" s="64">
        <f>ABS(Table8[[#This Row],[Erorr ]])</f>
        <v>0.1791999999999998</v>
      </c>
      <c r="L1352" s="8">
        <f>Table8[[#This Row],[Abs Erorr ]]/Table8[[#This Row],[Adj Close]]</f>
        <v>4.6313286640994447E-2</v>
      </c>
      <c r="M1352" s="68">
        <f t="shared" si="41"/>
        <v>3.68025</v>
      </c>
      <c r="N1352" s="64">
        <f>(Table8[[#This Row],[Adj Close]]-Table8[[#This Row],[Forecast 6 Period ]])</f>
        <v>0.18904999999999994</v>
      </c>
      <c r="O1352" s="64">
        <f>Table8[[#This Row],[Erorr 2]]^2</f>
        <v>3.5739902499999976E-2</v>
      </c>
      <c r="P1352" s="64">
        <f>ABS(Table8[[#This Row],[Erorr 2]])</f>
        <v>0.18904999999999994</v>
      </c>
      <c r="Q1352" s="8">
        <f>Table8[[#This Row],[Abs Erorr 4]]/Table8[[#This Row],[Adj Close]]</f>
        <v>4.8858966738169682E-2</v>
      </c>
    </row>
    <row r="1353" spans="6:17" x14ac:dyDescent="0.3">
      <c r="F1353" s="108">
        <v>45427</v>
      </c>
      <c r="G1353" s="109">
        <v>3.8102</v>
      </c>
      <c r="H1353" s="64">
        <f t="shared" si="42"/>
        <v>3.7659199999999999</v>
      </c>
      <c r="I1353" s="64">
        <f>(Table8[[#This Row],[Adj Close]]-Table8[[#This Row],[Forecast 3 Period]])</f>
        <v>4.4280000000000097E-2</v>
      </c>
      <c r="J1353" s="64">
        <f>Table8[[#This Row],[Erorr ]]^2</f>
        <v>1.9607184000000086E-3</v>
      </c>
      <c r="K1353" s="64">
        <f>ABS(Table8[[#This Row],[Erorr ]])</f>
        <v>4.4280000000000097E-2</v>
      </c>
      <c r="L1353" s="8">
        <f>Table8[[#This Row],[Abs Erorr ]]/Table8[[#This Row],[Adj Close]]</f>
        <v>1.1621437194897931E-2</v>
      </c>
      <c r="M1353" s="68">
        <f t="shared" ref="M1353:M1416" si="43">$B$10*G1352+$B$11*G1351+$B$12*G1350+$B$13*G1349+$B$14*G1348+$B$15*G1347</f>
        <v>3.7206200000000003</v>
      </c>
      <c r="N1353" s="64">
        <f>(Table8[[#This Row],[Adj Close]]-Table8[[#This Row],[Forecast 6 Period ]])</f>
        <v>8.9579999999999771E-2</v>
      </c>
      <c r="O1353" s="64">
        <f>Table8[[#This Row],[Erorr 2]]^2</f>
        <v>8.0245763999999588E-3</v>
      </c>
      <c r="P1353" s="64">
        <f>ABS(Table8[[#This Row],[Erorr 2]])</f>
        <v>8.9579999999999771E-2</v>
      </c>
      <c r="Q1353" s="8">
        <f>Table8[[#This Row],[Abs Erorr 4]]/Table8[[#This Row],[Adj Close]]</f>
        <v>2.3510576872605052E-2</v>
      </c>
    </row>
    <row r="1354" spans="6:17" x14ac:dyDescent="0.3">
      <c r="F1354" s="108">
        <v>45428</v>
      </c>
      <c r="G1354" s="109">
        <v>3.8201000000000001</v>
      </c>
      <c r="H1354" s="64">
        <f t="shared" si="42"/>
        <v>3.8043200000000001</v>
      </c>
      <c r="I1354" s="64">
        <f>(Table8[[#This Row],[Adj Close]]-Table8[[#This Row],[Forecast 3 Period]])</f>
        <v>1.5779999999999905E-2</v>
      </c>
      <c r="J1354" s="64">
        <f>Table8[[#This Row],[Erorr ]]^2</f>
        <v>2.4900839999999699E-4</v>
      </c>
      <c r="K1354" s="64">
        <f>ABS(Table8[[#This Row],[Erorr ]])</f>
        <v>1.5779999999999905E-2</v>
      </c>
      <c r="L1354" s="8">
        <f>Table8[[#This Row],[Abs Erorr ]]/Table8[[#This Row],[Adj Close]]</f>
        <v>4.130781916703726E-3</v>
      </c>
      <c r="M1354" s="68">
        <f t="shared" si="43"/>
        <v>3.7481900000000001</v>
      </c>
      <c r="N1354" s="64">
        <f>(Table8[[#This Row],[Adj Close]]-Table8[[#This Row],[Forecast 6 Period ]])</f>
        <v>7.1909999999999918E-2</v>
      </c>
      <c r="O1354" s="64">
        <f>Table8[[#This Row],[Erorr 2]]^2</f>
        <v>5.1710480999999885E-3</v>
      </c>
      <c r="P1354" s="64">
        <f>ABS(Table8[[#This Row],[Erorr 2]])</f>
        <v>7.1909999999999918E-2</v>
      </c>
      <c r="Q1354" s="8">
        <f>Table8[[#This Row],[Abs Erorr 4]]/Table8[[#This Row],[Adj Close]]</f>
        <v>1.8824114551975059E-2</v>
      </c>
    </row>
    <row r="1355" spans="6:17" x14ac:dyDescent="0.3">
      <c r="F1355" s="108">
        <v>45429</v>
      </c>
      <c r="G1355" s="109">
        <v>3.8496000000000001</v>
      </c>
      <c r="H1355" s="64">
        <f t="shared" si="42"/>
        <v>3.83189</v>
      </c>
      <c r="I1355" s="64">
        <f>(Table8[[#This Row],[Adj Close]]-Table8[[#This Row],[Forecast 3 Period]])</f>
        <v>1.7710000000000115E-2</v>
      </c>
      <c r="J1355" s="64">
        <f>Table8[[#This Row],[Erorr ]]^2</f>
        <v>3.1364410000000407E-4</v>
      </c>
      <c r="K1355" s="64">
        <f>ABS(Table8[[#This Row],[Erorr ]])</f>
        <v>1.7710000000000115E-2</v>
      </c>
      <c r="L1355" s="8">
        <f>Table8[[#This Row],[Abs Erorr ]]/Table8[[#This Row],[Adj Close]]</f>
        <v>4.6004779717373533E-3</v>
      </c>
      <c r="M1355" s="68">
        <f t="shared" si="43"/>
        <v>3.7787200000000003</v>
      </c>
      <c r="N1355" s="64">
        <f>(Table8[[#This Row],[Adj Close]]-Table8[[#This Row],[Forecast 6 Period ]])</f>
        <v>7.0879999999999832E-2</v>
      </c>
      <c r="O1355" s="64">
        <f>Table8[[#This Row],[Erorr 2]]^2</f>
        <v>5.0239743999999763E-3</v>
      </c>
      <c r="P1355" s="64">
        <f>ABS(Table8[[#This Row],[Erorr 2]])</f>
        <v>7.0879999999999832E-2</v>
      </c>
      <c r="Q1355" s="8">
        <f>Table8[[#This Row],[Abs Erorr 4]]/Table8[[#This Row],[Adj Close]]</f>
        <v>1.8412302576891061E-2</v>
      </c>
    </row>
    <row r="1356" spans="6:17" x14ac:dyDescent="0.3">
      <c r="F1356" s="108">
        <v>45432</v>
      </c>
      <c r="G1356" s="109">
        <v>3.7511999999999999</v>
      </c>
      <c r="H1356" s="64">
        <f t="shared" si="42"/>
        <v>3.8289299999999997</v>
      </c>
      <c r="I1356" s="64">
        <f>(Table8[[#This Row],[Adj Close]]-Table8[[#This Row],[Forecast 3 Period]])</f>
        <v>-7.7729999999999855E-2</v>
      </c>
      <c r="J1356" s="64">
        <f>Table8[[#This Row],[Erorr ]]^2</f>
        <v>6.0419528999999771E-3</v>
      </c>
      <c r="K1356" s="64">
        <f>ABS(Table8[[#This Row],[Erorr ]])</f>
        <v>7.7729999999999855E-2</v>
      </c>
      <c r="L1356" s="8">
        <f>Table8[[#This Row],[Abs Erorr ]]/Table8[[#This Row],[Adj Close]]</f>
        <v>2.0721369161868165E-2</v>
      </c>
      <c r="M1356" s="68">
        <f t="shared" si="43"/>
        <v>3.80924</v>
      </c>
      <c r="N1356" s="64">
        <f>(Table8[[#This Row],[Adj Close]]-Table8[[#This Row],[Forecast 6 Period ]])</f>
        <v>-5.8040000000000092E-2</v>
      </c>
      <c r="O1356" s="64">
        <f>Table8[[#This Row],[Erorr 2]]^2</f>
        <v>3.3686416000000105E-3</v>
      </c>
      <c r="P1356" s="64">
        <f>ABS(Table8[[#This Row],[Erorr 2]])</f>
        <v>5.8040000000000092E-2</v>
      </c>
      <c r="Q1356" s="8">
        <f>Table8[[#This Row],[Abs Erorr 4]]/Table8[[#This Row],[Adj Close]]</f>
        <v>1.5472382171038626E-2</v>
      </c>
    </row>
    <row r="1357" spans="6:17" x14ac:dyDescent="0.3">
      <c r="F1357" s="108">
        <v>45433</v>
      </c>
      <c r="G1357" s="109">
        <v>3.7806999999999999</v>
      </c>
      <c r="H1357" s="64">
        <f t="shared" si="42"/>
        <v>3.8013899999999996</v>
      </c>
      <c r="I1357" s="64">
        <f>(Table8[[#This Row],[Adj Close]]-Table8[[#This Row],[Forecast 3 Period]])</f>
        <v>-2.0689999999999653E-2</v>
      </c>
      <c r="J1357" s="64">
        <f>Table8[[#This Row],[Erorr ]]^2</f>
        <v>4.2807609999998567E-4</v>
      </c>
      <c r="K1357" s="64">
        <f>ABS(Table8[[#This Row],[Erorr ]])</f>
        <v>2.0689999999999653E-2</v>
      </c>
      <c r="L1357" s="8">
        <f>Table8[[#This Row],[Abs Erorr ]]/Table8[[#This Row],[Adj Close]]</f>
        <v>5.4725315417778857E-3</v>
      </c>
      <c r="M1357" s="68">
        <f t="shared" si="43"/>
        <v>3.8062999999999998</v>
      </c>
      <c r="N1357" s="64">
        <f>(Table8[[#This Row],[Adj Close]]-Table8[[#This Row],[Forecast 6 Period ]])</f>
        <v>-2.5599999999999845E-2</v>
      </c>
      <c r="O1357" s="64">
        <f>Table8[[#This Row],[Erorr 2]]^2</f>
        <v>6.553599999999921E-4</v>
      </c>
      <c r="P1357" s="64">
        <f>ABS(Table8[[#This Row],[Erorr 2]])</f>
        <v>2.5599999999999845E-2</v>
      </c>
      <c r="Q1357" s="8">
        <f>Table8[[#This Row],[Abs Erorr 4]]/Table8[[#This Row],[Adj Close]]</f>
        <v>6.7712328404792351E-3</v>
      </c>
    </row>
    <row r="1358" spans="6:17" x14ac:dyDescent="0.3">
      <c r="F1358" s="108">
        <v>45434</v>
      </c>
      <c r="G1358" s="109">
        <v>3.8889999999999998</v>
      </c>
      <c r="H1358" s="64">
        <f t="shared" si="42"/>
        <v>3.7925200000000001</v>
      </c>
      <c r="I1358" s="64">
        <f>(Table8[[#This Row],[Adj Close]]-Table8[[#This Row],[Forecast 3 Period]])</f>
        <v>9.6479999999999677E-2</v>
      </c>
      <c r="J1358" s="64">
        <f>Table8[[#This Row],[Erorr ]]^2</f>
        <v>9.3083903999999374E-3</v>
      </c>
      <c r="K1358" s="64">
        <f>ABS(Table8[[#This Row],[Erorr ]])</f>
        <v>9.6479999999999677E-2</v>
      </c>
      <c r="L1358" s="8">
        <f>Table8[[#This Row],[Abs Erorr ]]/Table8[[#This Row],[Adj Close]]</f>
        <v>2.4808434044741496E-2</v>
      </c>
      <c r="M1358" s="68">
        <f t="shared" si="43"/>
        <v>3.8082699999999998</v>
      </c>
      <c r="N1358" s="64">
        <f>(Table8[[#This Row],[Adj Close]]-Table8[[#This Row],[Forecast 6 Period ]])</f>
        <v>8.0729999999999968E-2</v>
      </c>
      <c r="O1358" s="64">
        <f>Table8[[#This Row],[Erorr 2]]^2</f>
        <v>6.5173328999999945E-3</v>
      </c>
      <c r="P1358" s="64">
        <f>ABS(Table8[[#This Row],[Erorr 2]])</f>
        <v>8.0729999999999968E-2</v>
      </c>
      <c r="Q1358" s="8">
        <f>Table8[[#This Row],[Abs Erorr 4]]/Table8[[#This Row],[Adj Close]]</f>
        <v>2.0758549755721258E-2</v>
      </c>
    </row>
    <row r="1359" spans="6:17" x14ac:dyDescent="0.3">
      <c r="F1359" s="108">
        <v>45435</v>
      </c>
      <c r="G1359" s="109">
        <v>3.7905000000000002</v>
      </c>
      <c r="H1359" s="64">
        <f t="shared" si="42"/>
        <v>3.8151700000000002</v>
      </c>
      <c r="I1359" s="64">
        <f>(Table8[[#This Row],[Adj Close]]-Table8[[#This Row],[Forecast 3 Period]])</f>
        <v>-2.466999999999997E-2</v>
      </c>
      <c r="J1359" s="64">
        <f>Table8[[#This Row],[Erorr ]]^2</f>
        <v>6.0860889999999853E-4</v>
      </c>
      <c r="K1359" s="64">
        <f>ABS(Table8[[#This Row],[Erorr ]])</f>
        <v>2.466999999999997E-2</v>
      </c>
      <c r="L1359" s="8">
        <f>Table8[[#This Row],[Abs Erorr ]]/Table8[[#This Row],[Adj Close]]</f>
        <v>6.5083762036670543E-3</v>
      </c>
      <c r="M1359" s="68">
        <f t="shared" si="43"/>
        <v>3.8171300000000001</v>
      </c>
      <c r="N1359" s="64">
        <f>(Table8[[#This Row],[Adj Close]]-Table8[[#This Row],[Forecast 6 Period ]])</f>
        <v>-2.6629999999999932E-2</v>
      </c>
      <c r="O1359" s="64">
        <f>Table8[[#This Row],[Erorr 2]]^2</f>
        <v>7.0915689999999636E-4</v>
      </c>
      <c r="P1359" s="64">
        <f>ABS(Table8[[#This Row],[Erorr 2]])</f>
        <v>2.6629999999999932E-2</v>
      </c>
      <c r="Q1359" s="8">
        <f>Table8[[#This Row],[Abs Erorr 4]]/Table8[[#This Row],[Adj Close]]</f>
        <v>7.0254583827990841E-3</v>
      </c>
    </row>
    <row r="1360" spans="6:17" x14ac:dyDescent="0.3">
      <c r="F1360" s="108">
        <v>45436</v>
      </c>
      <c r="G1360" s="109">
        <v>3.7905000000000002</v>
      </c>
      <c r="H1360" s="64">
        <f t="shared" si="42"/>
        <v>3.81711</v>
      </c>
      <c r="I1360" s="64">
        <f>(Table8[[#This Row],[Adj Close]]-Table8[[#This Row],[Forecast 3 Period]])</f>
        <v>-2.66099999999998E-2</v>
      </c>
      <c r="J1360" s="64">
        <f>Table8[[#This Row],[Erorr ]]^2</f>
        <v>7.0809209999998942E-4</v>
      </c>
      <c r="K1360" s="64">
        <f>ABS(Table8[[#This Row],[Erorr ]])</f>
        <v>2.66099999999998E-2</v>
      </c>
      <c r="L1360" s="8">
        <f>Table8[[#This Row],[Abs Erorr ]]/Table8[[#This Row],[Adj Close]]</f>
        <v>7.0201820340323965E-3</v>
      </c>
      <c r="M1360" s="68">
        <f t="shared" si="43"/>
        <v>3.80925</v>
      </c>
      <c r="N1360" s="64">
        <f>(Table8[[#This Row],[Adj Close]]-Table8[[#This Row],[Forecast 6 Period ]])</f>
        <v>-1.8749999999999822E-2</v>
      </c>
      <c r="O1360" s="64">
        <f>Table8[[#This Row],[Erorr 2]]^2</f>
        <v>3.5156249999999332E-4</v>
      </c>
      <c r="P1360" s="64">
        <f>ABS(Table8[[#This Row],[Erorr 2]])</f>
        <v>1.8749999999999822E-2</v>
      </c>
      <c r="Q1360" s="8">
        <f>Table8[[#This Row],[Abs Erorr 4]]/Table8[[#This Row],[Adj Close]]</f>
        <v>4.9465769687375861E-3</v>
      </c>
    </row>
    <row r="1361" spans="6:17" x14ac:dyDescent="0.3">
      <c r="F1361" s="108">
        <v>45440</v>
      </c>
      <c r="G1361" s="109">
        <v>3.8102</v>
      </c>
      <c r="H1361" s="64">
        <f t="shared" si="42"/>
        <v>3.8200500000000002</v>
      </c>
      <c r="I1361" s="64">
        <f>(Table8[[#This Row],[Adj Close]]-Table8[[#This Row],[Forecast 3 Period]])</f>
        <v>-9.8500000000001364E-3</v>
      </c>
      <c r="J1361" s="64">
        <f>Table8[[#This Row],[Erorr ]]^2</f>
        <v>9.7022500000002685E-5</v>
      </c>
      <c r="K1361" s="64">
        <f>ABS(Table8[[#This Row],[Erorr ]])</f>
        <v>9.8500000000001364E-3</v>
      </c>
      <c r="L1361" s="8">
        <f>Table8[[#This Row],[Abs Erorr ]]/Table8[[#This Row],[Adj Close]]</f>
        <v>2.5851661330114264E-3</v>
      </c>
      <c r="M1361" s="68">
        <f t="shared" si="43"/>
        <v>3.8102200000000006</v>
      </c>
      <c r="N1361" s="64">
        <f>(Table8[[#This Row],[Adj Close]]-Table8[[#This Row],[Forecast 6 Period ]])</f>
        <v>-2.0000000000575113E-5</v>
      </c>
      <c r="O1361" s="64">
        <f>Table8[[#This Row],[Erorr 2]]^2</f>
        <v>4.0000000002300453E-10</v>
      </c>
      <c r="P1361" s="64">
        <f>ABS(Table8[[#This Row],[Erorr 2]])</f>
        <v>2.0000000000575113E-5</v>
      </c>
      <c r="Q1361" s="8">
        <f>Table8[[#This Row],[Abs Erorr 4]]/Table8[[#This Row],[Adj Close]]</f>
        <v>5.2490682905293984E-6</v>
      </c>
    </row>
    <row r="1362" spans="6:17" x14ac:dyDescent="0.3">
      <c r="F1362" s="108">
        <v>45441</v>
      </c>
      <c r="G1362" s="109">
        <v>3.7019000000000002</v>
      </c>
      <c r="H1362" s="64">
        <f t="shared" si="42"/>
        <v>3.7983800000000003</v>
      </c>
      <c r="I1362" s="64">
        <f>(Table8[[#This Row],[Adj Close]]-Table8[[#This Row],[Forecast 3 Period]])</f>
        <v>-9.6480000000000121E-2</v>
      </c>
      <c r="J1362" s="64">
        <f>Table8[[#This Row],[Erorr ]]^2</f>
        <v>9.3083904000000241E-3</v>
      </c>
      <c r="K1362" s="64">
        <f>ABS(Table8[[#This Row],[Erorr ]])</f>
        <v>9.6480000000000121E-2</v>
      </c>
      <c r="L1362" s="8">
        <f>Table8[[#This Row],[Abs Erorr ]]/Table8[[#This Row],[Adj Close]]</f>
        <v>2.6062292336367844E-2</v>
      </c>
      <c r="M1362" s="68">
        <f t="shared" si="43"/>
        <v>3.8092300000000003</v>
      </c>
      <c r="N1362" s="64">
        <f>(Table8[[#This Row],[Adj Close]]-Table8[[#This Row],[Forecast 6 Period ]])</f>
        <v>-0.10733000000000015</v>
      </c>
      <c r="O1362" s="64">
        <f>Table8[[#This Row],[Erorr 2]]^2</f>
        <v>1.1519728900000031E-2</v>
      </c>
      <c r="P1362" s="64">
        <f>ABS(Table8[[#This Row],[Erorr 2]])</f>
        <v>0.10733000000000015</v>
      </c>
      <c r="Q1362" s="8">
        <f>Table8[[#This Row],[Abs Erorr 4]]/Table8[[#This Row],[Adj Close]]</f>
        <v>2.8993219697992959E-2</v>
      </c>
    </row>
    <row r="1363" spans="6:17" x14ac:dyDescent="0.3">
      <c r="F1363" s="108">
        <v>45442</v>
      </c>
      <c r="G1363" s="109">
        <v>3.7905000000000002</v>
      </c>
      <c r="H1363" s="64">
        <f t="shared" si="42"/>
        <v>3.7609700000000004</v>
      </c>
      <c r="I1363" s="64">
        <f>(Table8[[#This Row],[Adj Close]]-Table8[[#This Row],[Forecast 3 Period]])</f>
        <v>2.9529999999999834E-2</v>
      </c>
      <c r="J1363" s="64">
        <f>Table8[[#This Row],[Erorr ]]^2</f>
        <v>8.7202089999999016E-4</v>
      </c>
      <c r="K1363" s="64">
        <f>ABS(Table8[[#This Row],[Erorr ]])</f>
        <v>2.9529999999999834E-2</v>
      </c>
      <c r="L1363" s="8">
        <f>Table8[[#This Row],[Abs Erorr ]]/Table8[[#This Row],[Adj Close]]</f>
        <v>7.790528953963813E-3</v>
      </c>
      <c r="M1363" s="68">
        <f t="shared" si="43"/>
        <v>3.7855900000000005</v>
      </c>
      <c r="N1363" s="64">
        <f>(Table8[[#This Row],[Adj Close]]-Table8[[#This Row],[Forecast 6 Period ]])</f>
        <v>4.9099999999997479E-3</v>
      </c>
      <c r="O1363" s="64">
        <f>Table8[[#This Row],[Erorr 2]]^2</f>
        <v>2.4108099999997524E-5</v>
      </c>
      <c r="P1363" s="64">
        <f>ABS(Table8[[#This Row],[Erorr 2]])</f>
        <v>4.9099999999997479E-3</v>
      </c>
      <c r="Q1363" s="8">
        <f>Table8[[#This Row],[Abs Erorr 4]]/Table8[[#This Row],[Adj Close]]</f>
        <v>1.2953436222133618E-3</v>
      </c>
    </row>
    <row r="1364" spans="6:17" x14ac:dyDescent="0.3">
      <c r="F1364" s="108">
        <v>45443</v>
      </c>
      <c r="G1364" s="109">
        <v>3.8397999999999999</v>
      </c>
      <c r="H1364" s="64">
        <f t="shared" si="42"/>
        <v>3.7698300000000007</v>
      </c>
      <c r="I1364" s="64">
        <f>(Table8[[#This Row],[Adj Close]]-Table8[[#This Row],[Forecast 3 Period]])</f>
        <v>6.99699999999992E-2</v>
      </c>
      <c r="J1364" s="64">
        <f>Table8[[#This Row],[Erorr ]]^2</f>
        <v>4.8958008999998876E-3</v>
      </c>
      <c r="K1364" s="64">
        <f>ABS(Table8[[#This Row],[Erorr ]])</f>
        <v>6.99699999999992E-2</v>
      </c>
      <c r="L1364" s="8">
        <f>Table8[[#This Row],[Abs Erorr ]]/Table8[[#This Row],[Adj Close]]</f>
        <v>1.8222303244960467E-2</v>
      </c>
      <c r="M1364" s="68">
        <f t="shared" si="43"/>
        <v>3.7865700000000007</v>
      </c>
      <c r="N1364" s="64">
        <f>(Table8[[#This Row],[Adj Close]]-Table8[[#This Row],[Forecast 6 Period ]])</f>
        <v>5.3229999999999222E-2</v>
      </c>
      <c r="O1364" s="64">
        <f>Table8[[#This Row],[Erorr 2]]^2</f>
        <v>2.8334328999999174E-3</v>
      </c>
      <c r="P1364" s="64">
        <f>ABS(Table8[[#This Row],[Erorr 2]])</f>
        <v>5.3229999999999222E-2</v>
      </c>
      <c r="Q1364" s="8">
        <f>Table8[[#This Row],[Abs Erorr 4]]/Table8[[#This Row],[Adj Close]]</f>
        <v>1.3862701182353046E-2</v>
      </c>
    </row>
    <row r="1365" spans="6:17" x14ac:dyDescent="0.3">
      <c r="F1365" s="108">
        <v>45446</v>
      </c>
      <c r="G1365" s="109">
        <v>3.8889999999999998</v>
      </c>
      <c r="H1365" s="64">
        <f t="shared" si="42"/>
        <v>3.7836400000000001</v>
      </c>
      <c r="I1365" s="64">
        <f>(Table8[[#This Row],[Adj Close]]-Table8[[#This Row],[Forecast 3 Period]])</f>
        <v>0.10535999999999968</v>
      </c>
      <c r="J1365" s="64">
        <f>Table8[[#This Row],[Erorr ]]^2</f>
        <v>1.1100729599999932E-2</v>
      </c>
      <c r="K1365" s="64">
        <f>ABS(Table8[[#This Row],[Erorr ]])</f>
        <v>0.10535999999999968</v>
      </c>
      <c r="L1365" s="8">
        <f>Table8[[#This Row],[Abs Erorr ]]/Table8[[#This Row],[Adj Close]]</f>
        <v>2.7091797377217713E-2</v>
      </c>
      <c r="M1365" s="68">
        <f t="shared" si="43"/>
        <v>3.7865799999999998</v>
      </c>
      <c r="N1365" s="64">
        <f>(Table8[[#This Row],[Adj Close]]-Table8[[#This Row],[Forecast 6 Period ]])</f>
        <v>0.10241999999999996</v>
      </c>
      <c r="O1365" s="64">
        <f>Table8[[#This Row],[Erorr 2]]^2</f>
        <v>1.048985639999999E-2</v>
      </c>
      <c r="P1365" s="64">
        <f>ABS(Table8[[#This Row],[Erorr 2]])</f>
        <v>0.10241999999999996</v>
      </c>
      <c r="Q1365" s="8">
        <f>Table8[[#This Row],[Abs Erorr 4]]/Table8[[#This Row],[Adj Close]]</f>
        <v>2.6335818976600658E-2</v>
      </c>
    </row>
    <row r="1366" spans="6:17" x14ac:dyDescent="0.3">
      <c r="F1366" s="108">
        <v>45447</v>
      </c>
      <c r="G1366" s="109">
        <v>3.8791000000000002</v>
      </c>
      <c r="H1366" s="64">
        <f t="shared" si="42"/>
        <v>3.8446899999999999</v>
      </c>
      <c r="I1366" s="64">
        <f>(Table8[[#This Row],[Adj Close]]-Table8[[#This Row],[Forecast 3 Period]])</f>
        <v>3.4410000000000274E-2</v>
      </c>
      <c r="J1366" s="64">
        <f>Table8[[#This Row],[Erorr ]]^2</f>
        <v>1.1840481000000189E-3</v>
      </c>
      <c r="K1366" s="64">
        <f>ABS(Table8[[#This Row],[Erorr ]])</f>
        <v>3.4410000000000274E-2</v>
      </c>
      <c r="L1366" s="8">
        <f>Table8[[#This Row],[Abs Erorr ]]/Table8[[#This Row],[Adj Close]]</f>
        <v>8.8706143177541882E-3</v>
      </c>
      <c r="M1366" s="68">
        <f t="shared" si="43"/>
        <v>3.8043100000000001</v>
      </c>
      <c r="N1366" s="64">
        <f>(Table8[[#This Row],[Adj Close]]-Table8[[#This Row],[Forecast 6 Period ]])</f>
        <v>7.4790000000000134E-2</v>
      </c>
      <c r="O1366" s="64">
        <f>Table8[[#This Row],[Erorr 2]]^2</f>
        <v>5.5935441000000202E-3</v>
      </c>
      <c r="P1366" s="64">
        <f>ABS(Table8[[#This Row],[Erorr 2]])</f>
        <v>7.4790000000000134E-2</v>
      </c>
      <c r="Q1366" s="8">
        <f>Table8[[#This Row],[Abs Erorr 4]]/Table8[[#This Row],[Adj Close]]</f>
        <v>1.9280245417751574E-2</v>
      </c>
    </row>
    <row r="1367" spans="6:17" x14ac:dyDescent="0.3">
      <c r="F1367" s="108">
        <v>45448</v>
      </c>
      <c r="G1367" s="109">
        <v>3.9184999999999999</v>
      </c>
      <c r="H1367" s="64">
        <f t="shared" si="42"/>
        <v>3.8702800000000002</v>
      </c>
      <c r="I1367" s="64">
        <f>(Table8[[#This Row],[Adj Close]]-Table8[[#This Row],[Forecast 3 Period]])</f>
        <v>4.8219999999999708E-2</v>
      </c>
      <c r="J1367" s="64">
        <f>Table8[[#This Row],[Erorr ]]^2</f>
        <v>2.3251683999999718E-3</v>
      </c>
      <c r="K1367" s="64">
        <f>ABS(Table8[[#This Row],[Erorr ]])</f>
        <v>4.8219999999999708E-2</v>
      </c>
      <c r="L1367" s="8">
        <f>Table8[[#This Row],[Abs Erorr ]]/Table8[[#This Row],[Adj Close]]</f>
        <v>1.2305729233124845E-2</v>
      </c>
      <c r="M1367" s="68">
        <f t="shared" si="43"/>
        <v>3.8308900000000001</v>
      </c>
      <c r="N1367" s="64">
        <f>(Table8[[#This Row],[Adj Close]]-Table8[[#This Row],[Forecast 6 Period ]])</f>
        <v>8.7609999999999744E-2</v>
      </c>
      <c r="O1367" s="64">
        <f>Table8[[#This Row],[Erorr 2]]^2</f>
        <v>7.6755120999999552E-3</v>
      </c>
      <c r="P1367" s="64">
        <f>ABS(Table8[[#This Row],[Erorr 2]])</f>
        <v>8.7609999999999744E-2</v>
      </c>
      <c r="Q1367" s="8">
        <f>Table8[[#This Row],[Abs Erorr 4]]/Table8[[#This Row],[Adj Close]]</f>
        <v>2.2358045170345731E-2</v>
      </c>
    </row>
    <row r="1368" spans="6:17" x14ac:dyDescent="0.3">
      <c r="F1368" s="108">
        <v>45449</v>
      </c>
      <c r="G1368" s="109">
        <v>3.8889999999999998</v>
      </c>
      <c r="H1368" s="64">
        <f t="shared" si="42"/>
        <v>3.8978299999999999</v>
      </c>
      <c r="I1368" s="64">
        <f>(Table8[[#This Row],[Adj Close]]-Table8[[#This Row],[Forecast 3 Period]])</f>
        <v>-8.8300000000001155E-3</v>
      </c>
      <c r="J1368" s="64">
        <f>Table8[[#This Row],[Erorr ]]^2</f>
        <v>7.7968900000002038E-5</v>
      </c>
      <c r="K1368" s="64">
        <f>ABS(Table8[[#This Row],[Erorr ]])</f>
        <v>8.8300000000001155E-3</v>
      </c>
      <c r="L1368" s="8">
        <f>Table8[[#This Row],[Abs Erorr ]]/Table8[[#This Row],[Adj Close]]</f>
        <v>2.2705065569555453E-3</v>
      </c>
      <c r="M1368" s="68">
        <f t="shared" si="43"/>
        <v>3.8545199999999999</v>
      </c>
      <c r="N1368" s="64">
        <f>(Table8[[#This Row],[Adj Close]]-Table8[[#This Row],[Forecast 6 Period ]])</f>
        <v>3.4479999999999844E-2</v>
      </c>
      <c r="O1368" s="64">
        <f>Table8[[#This Row],[Erorr 2]]^2</f>
        <v>1.1888703999999892E-3</v>
      </c>
      <c r="P1368" s="64">
        <f>ABS(Table8[[#This Row],[Erorr 2]])</f>
        <v>3.4479999999999844E-2</v>
      </c>
      <c r="Q1368" s="8">
        <f>Table8[[#This Row],[Abs Erorr 4]]/Table8[[#This Row],[Adj Close]]</f>
        <v>8.866032399074273E-3</v>
      </c>
    </row>
    <row r="1369" spans="6:17" x14ac:dyDescent="0.3">
      <c r="F1369" s="108">
        <v>45450</v>
      </c>
      <c r="G1369" s="109">
        <v>3.8496000000000001</v>
      </c>
      <c r="H1369" s="64">
        <f t="shared" si="42"/>
        <v>3.8948799999999997</v>
      </c>
      <c r="I1369" s="64">
        <f>(Table8[[#This Row],[Adj Close]]-Table8[[#This Row],[Forecast 3 Period]])</f>
        <v>-4.5279999999999543E-2</v>
      </c>
      <c r="J1369" s="64">
        <f>Table8[[#This Row],[Erorr ]]^2</f>
        <v>2.0502783999999585E-3</v>
      </c>
      <c r="K1369" s="64">
        <f>ABS(Table8[[#This Row],[Erorr ]])</f>
        <v>4.5279999999999543E-2</v>
      </c>
      <c r="L1369" s="8">
        <f>Table8[[#This Row],[Abs Erorr ]]/Table8[[#This Row],[Adj Close]]</f>
        <v>1.1762261014131218E-2</v>
      </c>
      <c r="M1369" s="68">
        <f t="shared" si="43"/>
        <v>3.8781500000000002</v>
      </c>
      <c r="N1369" s="64">
        <f>(Table8[[#This Row],[Adj Close]]-Table8[[#This Row],[Forecast 6 Period ]])</f>
        <v>-2.8550000000000075E-2</v>
      </c>
      <c r="O1369" s="64">
        <f>Table8[[#This Row],[Erorr 2]]^2</f>
        <v>8.1510250000000435E-4</v>
      </c>
      <c r="P1369" s="64">
        <f>ABS(Table8[[#This Row],[Erorr 2]])</f>
        <v>2.8550000000000075E-2</v>
      </c>
      <c r="Q1369" s="8">
        <f>Table8[[#This Row],[Abs Erorr 4]]/Table8[[#This Row],[Adj Close]]</f>
        <v>7.4163549459684312E-3</v>
      </c>
    </row>
    <row r="1370" spans="6:17" x14ac:dyDescent="0.3">
      <c r="F1370" s="108">
        <v>45453</v>
      </c>
      <c r="G1370" s="109">
        <v>3.7806999999999999</v>
      </c>
      <c r="H1370" s="64">
        <f t="shared" si="42"/>
        <v>3.8820899999999998</v>
      </c>
      <c r="I1370" s="64">
        <f>(Table8[[#This Row],[Adj Close]]-Table8[[#This Row],[Forecast 3 Period]])</f>
        <v>-0.10138999999999987</v>
      </c>
      <c r="J1370" s="64">
        <f>Table8[[#This Row],[Erorr ]]^2</f>
        <v>1.0279932099999974E-2</v>
      </c>
      <c r="K1370" s="64">
        <f>ABS(Table8[[#This Row],[Erorr ]])</f>
        <v>0.10138999999999987</v>
      </c>
      <c r="L1370" s="8">
        <f>Table8[[#This Row],[Abs Erorr ]]/Table8[[#This Row],[Adj Close]]</f>
        <v>2.6817785066257538E-2</v>
      </c>
      <c r="M1370" s="68">
        <f t="shared" si="43"/>
        <v>3.8801199999999998</v>
      </c>
      <c r="N1370" s="64">
        <f>(Table8[[#This Row],[Adj Close]]-Table8[[#This Row],[Forecast 6 Period ]])</f>
        <v>-9.9419999999999842E-2</v>
      </c>
      <c r="O1370" s="64">
        <f>Table8[[#This Row],[Erorr 2]]^2</f>
        <v>9.8843363999999677E-3</v>
      </c>
      <c r="P1370" s="64">
        <f>ABS(Table8[[#This Row],[Erorr 2]])</f>
        <v>9.9419999999999842E-2</v>
      </c>
      <c r="Q1370" s="8">
        <f>Table8[[#This Row],[Abs Erorr 4]]/Table8[[#This Row],[Adj Close]]</f>
        <v>2.6296717539080024E-2</v>
      </c>
    </row>
    <row r="1371" spans="6:17" x14ac:dyDescent="0.3">
      <c r="F1371" s="108">
        <v>45454</v>
      </c>
      <c r="G1371" s="109">
        <v>3.7412999999999998</v>
      </c>
      <c r="H1371" s="64">
        <f t="shared" si="42"/>
        <v>3.8338599999999996</v>
      </c>
      <c r="I1371" s="64">
        <f>(Table8[[#This Row],[Adj Close]]-Table8[[#This Row],[Forecast 3 Period]])</f>
        <v>-9.2559999999999754E-2</v>
      </c>
      <c r="J1371" s="64">
        <f>Table8[[#This Row],[Erorr ]]^2</f>
        <v>8.567353599999954E-3</v>
      </c>
      <c r="K1371" s="64">
        <f>ABS(Table8[[#This Row],[Erorr ]])</f>
        <v>9.2559999999999754E-2</v>
      </c>
      <c r="L1371" s="8">
        <f>Table8[[#This Row],[Abs Erorr ]]/Table8[[#This Row],[Adj Close]]</f>
        <v>2.4740063614251667E-2</v>
      </c>
      <c r="M1371" s="68">
        <f t="shared" si="43"/>
        <v>3.8643700000000005</v>
      </c>
      <c r="N1371" s="64">
        <f>(Table8[[#This Row],[Adj Close]]-Table8[[#This Row],[Forecast 6 Period ]])</f>
        <v>-0.12307000000000068</v>
      </c>
      <c r="O1371" s="64">
        <f>Table8[[#This Row],[Erorr 2]]^2</f>
        <v>1.5146224900000168E-2</v>
      </c>
      <c r="P1371" s="64">
        <f>ABS(Table8[[#This Row],[Erorr 2]])</f>
        <v>0.12307000000000068</v>
      </c>
      <c r="Q1371" s="8">
        <f>Table8[[#This Row],[Abs Erorr 4]]/Table8[[#This Row],[Adj Close]]</f>
        <v>3.2894983027290159E-2</v>
      </c>
    </row>
    <row r="1372" spans="6:17" x14ac:dyDescent="0.3">
      <c r="F1372" s="108">
        <v>45455</v>
      </c>
      <c r="G1372" s="109">
        <v>3.7511999999999999</v>
      </c>
      <c r="H1372" s="64">
        <f t="shared" si="42"/>
        <v>3.7856099999999997</v>
      </c>
      <c r="I1372" s="64">
        <f>(Table8[[#This Row],[Adj Close]]-Table8[[#This Row],[Forecast 3 Period]])</f>
        <v>-3.440999999999983E-2</v>
      </c>
      <c r="J1372" s="64">
        <f>Table8[[#This Row],[Erorr ]]^2</f>
        <v>1.1840480999999884E-3</v>
      </c>
      <c r="K1372" s="64">
        <f>ABS(Table8[[#This Row],[Erorr ]])</f>
        <v>3.440999999999983E-2</v>
      </c>
      <c r="L1372" s="8">
        <f>Table8[[#This Row],[Abs Erorr ]]/Table8[[#This Row],[Adj Close]]</f>
        <v>9.1730646193217726E-3</v>
      </c>
      <c r="M1372" s="68">
        <f t="shared" si="43"/>
        <v>3.8318800000000004</v>
      </c>
      <c r="N1372" s="64">
        <f>(Table8[[#This Row],[Adj Close]]-Table8[[#This Row],[Forecast 6 Period ]])</f>
        <v>-8.0680000000000529E-2</v>
      </c>
      <c r="O1372" s="64">
        <f>Table8[[#This Row],[Erorr 2]]^2</f>
        <v>6.5092624000000852E-3</v>
      </c>
      <c r="P1372" s="64">
        <f>ABS(Table8[[#This Row],[Erorr 2]])</f>
        <v>8.0680000000000529E-2</v>
      </c>
      <c r="Q1372" s="8">
        <f>Table8[[#This Row],[Abs Erorr 4]]/Table8[[#This Row],[Adj Close]]</f>
        <v>2.1507784175730574E-2</v>
      </c>
    </row>
    <row r="1373" spans="6:17" x14ac:dyDescent="0.3">
      <c r="F1373" s="108">
        <v>45456</v>
      </c>
      <c r="G1373" s="109">
        <v>3.6526999999999998</v>
      </c>
      <c r="H1373" s="64">
        <f t="shared" si="42"/>
        <v>3.7570799999999998</v>
      </c>
      <c r="I1373" s="64">
        <f>(Table8[[#This Row],[Adj Close]]-Table8[[#This Row],[Forecast 3 Period]])</f>
        <v>-0.10437999999999992</v>
      </c>
      <c r="J1373" s="64">
        <f>Table8[[#This Row],[Erorr ]]^2</f>
        <v>1.0895184399999983E-2</v>
      </c>
      <c r="K1373" s="64">
        <f>ABS(Table8[[#This Row],[Erorr ]])</f>
        <v>0.10437999999999992</v>
      </c>
      <c r="L1373" s="8">
        <f>Table8[[#This Row],[Abs Erorr ]]/Table8[[#This Row],[Adj Close]]</f>
        <v>2.8576121772935066E-2</v>
      </c>
      <c r="M1373" s="68">
        <f t="shared" si="43"/>
        <v>3.8053100000000004</v>
      </c>
      <c r="N1373" s="64">
        <f>(Table8[[#This Row],[Adj Close]]-Table8[[#This Row],[Forecast 6 Period ]])</f>
        <v>-0.15261000000000058</v>
      </c>
      <c r="O1373" s="64">
        <f>Table8[[#This Row],[Erorr 2]]^2</f>
        <v>2.3289812100000178E-2</v>
      </c>
      <c r="P1373" s="64">
        <f>ABS(Table8[[#This Row],[Erorr 2]])</f>
        <v>0.15261000000000058</v>
      </c>
      <c r="Q1373" s="8">
        <f>Table8[[#This Row],[Abs Erorr 4]]/Table8[[#This Row],[Adj Close]]</f>
        <v>4.1780053111397208E-2</v>
      </c>
    </row>
    <row r="1374" spans="6:17" x14ac:dyDescent="0.3">
      <c r="F1374" s="108">
        <v>45457</v>
      </c>
      <c r="G1374" s="109">
        <v>3.5640999999999998</v>
      </c>
      <c r="H1374" s="64">
        <f t="shared" si="42"/>
        <v>3.7088299999999998</v>
      </c>
      <c r="I1374" s="64">
        <f>(Table8[[#This Row],[Adj Close]]-Table8[[#This Row],[Forecast 3 Period]])</f>
        <v>-0.14473000000000003</v>
      </c>
      <c r="J1374" s="64">
        <f>Table8[[#This Row],[Erorr ]]^2</f>
        <v>2.0946772900000007E-2</v>
      </c>
      <c r="K1374" s="64">
        <f>ABS(Table8[[#This Row],[Erorr ]])</f>
        <v>0.14473000000000003</v>
      </c>
      <c r="L1374" s="8">
        <f>Table8[[#This Row],[Abs Erorr ]]/Table8[[#This Row],[Adj Close]]</f>
        <v>4.0607727055918752E-2</v>
      </c>
      <c r="M1374" s="68">
        <f t="shared" si="43"/>
        <v>3.7590399999999997</v>
      </c>
      <c r="N1374" s="64">
        <f>(Table8[[#This Row],[Adj Close]]-Table8[[#This Row],[Forecast 6 Period ]])</f>
        <v>-0.19493999999999989</v>
      </c>
      <c r="O1374" s="64">
        <f>Table8[[#This Row],[Erorr 2]]^2</f>
        <v>3.8001603599999954E-2</v>
      </c>
      <c r="P1374" s="64">
        <f>ABS(Table8[[#This Row],[Erorr 2]])</f>
        <v>0.19493999999999989</v>
      </c>
      <c r="Q1374" s="8">
        <f>Table8[[#This Row],[Abs Erorr 4]]/Table8[[#This Row],[Adj Close]]</f>
        <v>5.4695435032687048E-2</v>
      </c>
    </row>
    <row r="1375" spans="6:17" x14ac:dyDescent="0.3">
      <c r="F1375" s="108">
        <v>45460</v>
      </c>
      <c r="G1375" s="109">
        <v>3.633</v>
      </c>
      <c r="H1375" s="64">
        <f t="shared" si="42"/>
        <v>3.6468099999999994</v>
      </c>
      <c r="I1375" s="64">
        <f>(Table8[[#This Row],[Adj Close]]-Table8[[#This Row],[Forecast 3 Period]])</f>
        <v>-1.3809999999999434E-2</v>
      </c>
      <c r="J1375" s="64">
        <f>Table8[[#This Row],[Erorr ]]^2</f>
        <v>1.9071609999998438E-4</v>
      </c>
      <c r="K1375" s="64">
        <f>ABS(Table8[[#This Row],[Erorr ]])</f>
        <v>1.3809999999999434E-2</v>
      </c>
      <c r="L1375" s="8">
        <f>Table8[[#This Row],[Abs Erorr ]]/Table8[[#This Row],[Adj Close]]</f>
        <v>3.8012661712082119E-3</v>
      </c>
      <c r="M1375" s="68">
        <f t="shared" si="43"/>
        <v>3.7048900000000002</v>
      </c>
      <c r="N1375" s="64">
        <f>(Table8[[#This Row],[Adj Close]]-Table8[[#This Row],[Forecast 6 Period ]])</f>
        <v>-7.1890000000000231E-2</v>
      </c>
      <c r="O1375" s="64">
        <f>Table8[[#This Row],[Erorr 2]]^2</f>
        <v>5.168172100000033E-3</v>
      </c>
      <c r="P1375" s="64">
        <f>ABS(Table8[[#This Row],[Erorr 2]])</f>
        <v>7.1890000000000231E-2</v>
      </c>
      <c r="Q1375" s="8">
        <f>Table8[[#This Row],[Abs Erorr 4]]/Table8[[#This Row],[Adj Close]]</f>
        <v>1.9788053949903725E-2</v>
      </c>
    </row>
    <row r="1376" spans="6:17" x14ac:dyDescent="0.3">
      <c r="F1376" s="108">
        <v>45461</v>
      </c>
      <c r="G1376" s="109">
        <v>3.6232000000000002</v>
      </c>
      <c r="H1376" s="64">
        <f t="shared" si="42"/>
        <v>3.6182400000000001</v>
      </c>
      <c r="I1376" s="64">
        <f>(Table8[[#This Row],[Adj Close]]-Table8[[#This Row],[Forecast 3 Period]])</f>
        <v>4.9600000000000755E-3</v>
      </c>
      <c r="J1376" s="64">
        <f>Table8[[#This Row],[Erorr ]]^2</f>
        <v>2.4601600000000747E-5</v>
      </c>
      <c r="K1376" s="64">
        <f>ABS(Table8[[#This Row],[Erorr ]])</f>
        <v>4.9600000000000755E-3</v>
      </c>
      <c r="L1376" s="8">
        <f>Table8[[#This Row],[Abs Erorr ]]/Table8[[#This Row],[Adj Close]]</f>
        <v>1.3689556193420389E-3</v>
      </c>
      <c r="M1376" s="68">
        <f t="shared" si="43"/>
        <v>3.6724000000000006</v>
      </c>
      <c r="N1376" s="64">
        <f>(Table8[[#This Row],[Adj Close]]-Table8[[#This Row],[Forecast 6 Period ]])</f>
        <v>-4.9200000000000355E-2</v>
      </c>
      <c r="O1376" s="64">
        <f>Table8[[#This Row],[Erorr 2]]^2</f>
        <v>2.4206400000000351E-3</v>
      </c>
      <c r="P1376" s="64">
        <f>ABS(Table8[[#This Row],[Erorr 2]])</f>
        <v>4.9200000000000355E-2</v>
      </c>
      <c r="Q1376" s="8">
        <f>Table8[[#This Row],[Abs Erorr 4]]/Table8[[#This Row],[Adj Close]]</f>
        <v>1.3579156546699148E-2</v>
      </c>
    </row>
    <row r="1377" spans="6:17" x14ac:dyDescent="0.3">
      <c r="F1377" s="108">
        <v>45463</v>
      </c>
      <c r="G1377" s="109">
        <v>3.6034999999999999</v>
      </c>
      <c r="H1377" s="64">
        <f t="shared" si="42"/>
        <v>3.6084100000000001</v>
      </c>
      <c r="I1377" s="64">
        <f>(Table8[[#This Row],[Adj Close]]-Table8[[#This Row],[Forecast 3 Period]])</f>
        <v>-4.910000000000192E-3</v>
      </c>
      <c r="J1377" s="64">
        <f>Table8[[#This Row],[Erorr ]]^2</f>
        <v>2.4108100000001884E-5</v>
      </c>
      <c r="K1377" s="64">
        <f>ABS(Table8[[#This Row],[Erorr ]])</f>
        <v>4.910000000000192E-3</v>
      </c>
      <c r="L1377" s="8">
        <f>Table8[[#This Row],[Abs Erorr ]]/Table8[[#This Row],[Adj Close]]</f>
        <v>1.3625641737200478E-3</v>
      </c>
      <c r="M1377" s="68">
        <f t="shared" si="43"/>
        <v>3.64385</v>
      </c>
      <c r="N1377" s="64">
        <f>(Table8[[#This Row],[Adj Close]]-Table8[[#This Row],[Forecast 6 Period ]])</f>
        <v>-4.0350000000000108E-2</v>
      </c>
      <c r="O1377" s="64">
        <f>Table8[[#This Row],[Erorr 2]]^2</f>
        <v>1.6281225000000087E-3</v>
      </c>
      <c r="P1377" s="64">
        <f>ABS(Table8[[#This Row],[Erorr 2]])</f>
        <v>4.0350000000000108E-2</v>
      </c>
      <c r="Q1377" s="8">
        <f>Table8[[#This Row],[Abs Erorr 4]]/Table8[[#This Row],[Adj Close]]</f>
        <v>1.119744692659917E-2</v>
      </c>
    </row>
    <row r="1378" spans="6:17" x14ac:dyDescent="0.3">
      <c r="F1378" s="108">
        <v>45464</v>
      </c>
      <c r="G1378" s="109">
        <v>3.6232000000000002</v>
      </c>
      <c r="H1378" s="64">
        <f t="shared" si="42"/>
        <v>3.6182600000000003</v>
      </c>
      <c r="I1378" s="64">
        <f>(Table8[[#This Row],[Adj Close]]-Table8[[#This Row],[Forecast 3 Period]])</f>
        <v>4.9399999999999444E-3</v>
      </c>
      <c r="J1378" s="64">
        <f>Table8[[#This Row],[Erorr ]]^2</f>
        <v>2.4403599999999452E-5</v>
      </c>
      <c r="K1378" s="64">
        <f>ABS(Table8[[#This Row],[Erorr ]])</f>
        <v>4.9399999999999444E-3</v>
      </c>
      <c r="L1378" s="8">
        <f>Table8[[#This Row],[Abs Erorr ]]/Table8[[#This Row],[Adj Close]]</f>
        <v>1.3634356370059461E-3</v>
      </c>
      <c r="M1378" s="68">
        <f t="shared" si="43"/>
        <v>3.6251499999999997</v>
      </c>
      <c r="N1378" s="64">
        <f>(Table8[[#This Row],[Adj Close]]-Table8[[#This Row],[Forecast 6 Period ]])</f>
        <v>-1.9499999999994522E-3</v>
      </c>
      <c r="O1378" s="64">
        <f>Table8[[#This Row],[Erorr 2]]^2</f>
        <v>3.8024999999978634E-6</v>
      </c>
      <c r="P1378" s="64">
        <f>ABS(Table8[[#This Row],[Erorr 2]])</f>
        <v>1.9499999999994522E-3</v>
      </c>
      <c r="Q1378" s="8">
        <f>Table8[[#This Row],[Abs Erorr 4]]/Table8[[#This Row],[Adj Close]]</f>
        <v>5.3819827776535991E-4</v>
      </c>
    </row>
    <row r="1379" spans="6:17" x14ac:dyDescent="0.3">
      <c r="F1379" s="108">
        <v>45467</v>
      </c>
      <c r="G1379" s="109">
        <v>3.6724000000000001</v>
      </c>
      <c r="H1379" s="64">
        <f t="shared" si="42"/>
        <v>3.6172900000000001</v>
      </c>
      <c r="I1379" s="64">
        <f>(Table8[[#This Row],[Adj Close]]-Table8[[#This Row],[Forecast 3 Period]])</f>
        <v>5.5109999999999992E-2</v>
      </c>
      <c r="J1379" s="64">
        <f>Table8[[#This Row],[Erorr ]]^2</f>
        <v>3.037112099999999E-3</v>
      </c>
      <c r="K1379" s="64">
        <f>ABS(Table8[[#This Row],[Erorr ]])</f>
        <v>5.5109999999999992E-2</v>
      </c>
      <c r="L1379" s="8">
        <f>Table8[[#This Row],[Abs Erorr ]]/Table8[[#This Row],[Adj Close]]</f>
        <v>1.5006535235813089E-2</v>
      </c>
      <c r="M1379" s="68">
        <f t="shared" si="43"/>
        <v>3.6182600000000003</v>
      </c>
      <c r="N1379" s="64">
        <f>(Table8[[#This Row],[Adj Close]]-Table8[[#This Row],[Forecast 6 Period ]])</f>
        <v>5.4139999999999855E-2</v>
      </c>
      <c r="O1379" s="64">
        <f>Table8[[#This Row],[Erorr 2]]^2</f>
        <v>2.9311395999999843E-3</v>
      </c>
      <c r="P1379" s="64">
        <f>ABS(Table8[[#This Row],[Erorr 2]])</f>
        <v>5.4139999999999855E-2</v>
      </c>
      <c r="Q1379" s="8">
        <f>Table8[[#This Row],[Abs Erorr 4]]/Table8[[#This Row],[Adj Close]]</f>
        <v>1.4742402788367239E-2</v>
      </c>
    </row>
    <row r="1380" spans="6:17" x14ac:dyDescent="0.3">
      <c r="F1380" s="108">
        <v>45468</v>
      </c>
      <c r="G1380" s="109">
        <v>3.6724000000000001</v>
      </c>
      <c r="H1380" s="64">
        <f t="shared" si="42"/>
        <v>3.6369699999999998</v>
      </c>
      <c r="I1380" s="64">
        <f>(Table8[[#This Row],[Adj Close]]-Table8[[#This Row],[Forecast 3 Period]])</f>
        <v>3.5430000000000295E-2</v>
      </c>
      <c r="J1380" s="64">
        <f>Table8[[#This Row],[Erorr ]]^2</f>
        <v>1.2552849000000209E-3</v>
      </c>
      <c r="K1380" s="64">
        <f>ABS(Table8[[#This Row],[Erorr ]])</f>
        <v>3.5430000000000295E-2</v>
      </c>
      <c r="L1380" s="8">
        <f>Table8[[#This Row],[Abs Erorr ]]/Table8[[#This Row],[Adj Close]]</f>
        <v>9.647641869077522E-3</v>
      </c>
      <c r="M1380" s="68">
        <f t="shared" si="43"/>
        <v>3.6241699999999999</v>
      </c>
      <c r="N1380" s="64">
        <f>(Table8[[#This Row],[Adj Close]]-Table8[[#This Row],[Forecast 6 Period ]])</f>
        <v>4.8230000000000217E-2</v>
      </c>
      <c r="O1380" s="64">
        <f>Table8[[#This Row],[Erorr 2]]^2</f>
        <v>2.326132900000021E-3</v>
      </c>
      <c r="P1380" s="64">
        <f>ABS(Table8[[#This Row],[Erorr 2]])</f>
        <v>4.8230000000000217E-2</v>
      </c>
      <c r="Q1380" s="8">
        <f>Table8[[#This Row],[Abs Erorr 4]]/Table8[[#This Row],[Adj Close]]</f>
        <v>1.3133100969393371E-2</v>
      </c>
    </row>
    <row r="1381" spans="6:17" x14ac:dyDescent="0.3">
      <c r="F1381" s="108">
        <v>45469</v>
      </c>
      <c r="G1381" s="109">
        <v>3.6133000000000002</v>
      </c>
      <c r="H1381" s="64">
        <f t="shared" si="42"/>
        <v>3.6576400000000002</v>
      </c>
      <c r="I1381" s="64">
        <f>(Table8[[#This Row],[Adj Close]]-Table8[[#This Row],[Forecast 3 Period]])</f>
        <v>-4.4340000000000046E-2</v>
      </c>
      <c r="J1381" s="64">
        <f>Table8[[#This Row],[Erorr ]]^2</f>
        <v>1.9660356000000042E-3</v>
      </c>
      <c r="K1381" s="64">
        <f>ABS(Table8[[#This Row],[Erorr ]])</f>
        <v>4.4340000000000046E-2</v>
      </c>
      <c r="L1381" s="8">
        <f>Table8[[#This Row],[Abs Erorr ]]/Table8[[#This Row],[Adj Close]]</f>
        <v>1.2271330916336878E-2</v>
      </c>
      <c r="M1381" s="68">
        <f t="shared" si="43"/>
        <v>3.63992</v>
      </c>
      <c r="N1381" s="64">
        <f>(Table8[[#This Row],[Adj Close]]-Table8[[#This Row],[Forecast 6 Period ]])</f>
        <v>-2.6619999999999866E-2</v>
      </c>
      <c r="O1381" s="64">
        <f>Table8[[#This Row],[Erorr 2]]^2</f>
        <v>7.0862439999999291E-4</v>
      </c>
      <c r="P1381" s="64">
        <f>ABS(Table8[[#This Row],[Erorr 2]])</f>
        <v>2.6619999999999866E-2</v>
      </c>
      <c r="Q1381" s="8">
        <f>Table8[[#This Row],[Abs Erorr 4]]/Table8[[#This Row],[Adj Close]]</f>
        <v>7.3672266349320194E-3</v>
      </c>
    </row>
    <row r="1382" spans="6:17" x14ac:dyDescent="0.3">
      <c r="F1382" s="108">
        <v>45470</v>
      </c>
      <c r="G1382" s="109">
        <v>3.6724000000000001</v>
      </c>
      <c r="H1382" s="64">
        <f t="shared" si="42"/>
        <v>3.6487600000000002</v>
      </c>
      <c r="I1382" s="64">
        <f>(Table8[[#This Row],[Adj Close]]-Table8[[#This Row],[Forecast 3 Period]])</f>
        <v>2.3639999999999883E-2</v>
      </c>
      <c r="J1382" s="64">
        <f>Table8[[#This Row],[Erorr ]]^2</f>
        <v>5.588495999999945E-4</v>
      </c>
      <c r="K1382" s="64">
        <f>ABS(Table8[[#This Row],[Erorr ]])</f>
        <v>2.3639999999999883E-2</v>
      </c>
      <c r="L1382" s="8">
        <f>Table8[[#This Row],[Abs Erorr ]]/Table8[[#This Row],[Adj Close]]</f>
        <v>6.4372072758958404E-3</v>
      </c>
      <c r="M1382" s="68">
        <f t="shared" si="43"/>
        <v>3.6389300000000002</v>
      </c>
      <c r="N1382" s="64">
        <f>(Table8[[#This Row],[Adj Close]]-Table8[[#This Row],[Forecast 6 Period ]])</f>
        <v>3.3469999999999889E-2</v>
      </c>
      <c r="O1382" s="64">
        <f>Table8[[#This Row],[Erorr 2]]^2</f>
        <v>1.1202408999999925E-3</v>
      </c>
      <c r="P1382" s="64">
        <f>ABS(Table8[[#This Row],[Erorr 2]])</f>
        <v>3.3469999999999889E-2</v>
      </c>
      <c r="Q1382" s="8">
        <f>Table8[[#This Row],[Abs Erorr 4]]/Table8[[#This Row],[Adj Close]]</f>
        <v>9.1139309443415452E-3</v>
      </c>
    </row>
    <row r="1383" spans="6:17" x14ac:dyDescent="0.3">
      <c r="F1383" s="108">
        <v>45471</v>
      </c>
      <c r="G1383" s="109">
        <v>3.7216</v>
      </c>
      <c r="H1383" s="64">
        <f t="shared" si="42"/>
        <v>3.6546700000000003</v>
      </c>
      <c r="I1383" s="64">
        <f>(Table8[[#This Row],[Adj Close]]-Table8[[#This Row],[Forecast 3 Period]])</f>
        <v>6.6929999999999712E-2</v>
      </c>
      <c r="J1383" s="64">
        <f>Table8[[#This Row],[Erorr ]]^2</f>
        <v>4.4796248999999615E-3</v>
      </c>
      <c r="K1383" s="64">
        <f>ABS(Table8[[#This Row],[Erorr ]])</f>
        <v>6.6929999999999712E-2</v>
      </c>
      <c r="L1383" s="8">
        <f>Table8[[#This Row],[Abs Erorr ]]/Table8[[#This Row],[Adj Close]]</f>
        <v>1.7984200343938012E-2</v>
      </c>
      <c r="M1383" s="68">
        <f t="shared" si="43"/>
        <v>3.6487700000000003</v>
      </c>
      <c r="N1383" s="64">
        <f>(Table8[[#This Row],[Adj Close]]-Table8[[#This Row],[Forecast 6 Period ]])</f>
        <v>7.2829999999999728E-2</v>
      </c>
      <c r="O1383" s="64">
        <f>Table8[[#This Row],[Erorr 2]]^2</f>
        <v>5.3042088999999603E-3</v>
      </c>
      <c r="P1383" s="64">
        <f>ABS(Table8[[#This Row],[Erorr 2]])</f>
        <v>7.2829999999999728E-2</v>
      </c>
      <c r="Q1383" s="8">
        <f>Table8[[#This Row],[Abs Erorr 4]]/Table8[[#This Row],[Adj Close]]</f>
        <v>1.9569539982803023E-2</v>
      </c>
    </row>
    <row r="1384" spans="6:17" x14ac:dyDescent="0.3">
      <c r="F1384" s="108">
        <v>45474</v>
      </c>
      <c r="G1384" s="109">
        <v>3.8298999999999999</v>
      </c>
      <c r="H1384" s="64">
        <f t="shared" si="42"/>
        <v>3.6743500000000004</v>
      </c>
      <c r="I1384" s="64">
        <f>(Table8[[#This Row],[Adj Close]]-Table8[[#This Row],[Forecast 3 Period]])</f>
        <v>0.15554999999999941</v>
      </c>
      <c r="J1384" s="64">
        <f>Table8[[#This Row],[Erorr ]]^2</f>
        <v>2.4195802499999818E-2</v>
      </c>
      <c r="K1384" s="64">
        <f>ABS(Table8[[#This Row],[Erorr ]])</f>
        <v>0.15554999999999941</v>
      </c>
      <c r="L1384" s="8">
        <f>Table8[[#This Row],[Abs Erorr ]]/Table8[[#This Row],[Adj Close]]</f>
        <v>4.0614637457896924E-2</v>
      </c>
      <c r="M1384" s="68">
        <f t="shared" si="43"/>
        <v>3.6655000000000002</v>
      </c>
      <c r="N1384" s="64">
        <f>(Table8[[#This Row],[Adj Close]]-Table8[[#This Row],[Forecast 6 Period ]])</f>
        <v>0.16439999999999966</v>
      </c>
      <c r="O1384" s="64">
        <f>Table8[[#This Row],[Erorr 2]]^2</f>
        <v>2.7027359999999886E-2</v>
      </c>
      <c r="P1384" s="64">
        <f>ABS(Table8[[#This Row],[Erorr 2]])</f>
        <v>0.16439999999999966</v>
      </c>
      <c r="Q1384" s="8">
        <f>Table8[[#This Row],[Abs Erorr 4]]/Table8[[#This Row],[Adj Close]]</f>
        <v>4.2925402752029988E-2</v>
      </c>
    </row>
    <row r="1385" spans="6:17" x14ac:dyDescent="0.3">
      <c r="F1385" s="108">
        <v>45475</v>
      </c>
      <c r="G1385" s="109">
        <v>3.8298999999999999</v>
      </c>
      <c r="H1385" s="64">
        <f t="shared" si="42"/>
        <v>3.7501600000000002</v>
      </c>
      <c r="I1385" s="64">
        <f>(Table8[[#This Row],[Adj Close]]-Table8[[#This Row],[Forecast 3 Period]])</f>
        <v>7.97399999999997E-2</v>
      </c>
      <c r="J1385" s="64">
        <f>Table8[[#This Row],[Erorr ]]^2</f>
        <v>6.3584675999999521E-3</v>
      </c>
      <c r="K1385" s="64">
        <f>ABS(Table8[[#This Row],[Erorr ]])</f>
        <v>7.97399999999997E-2</v>
      </c>
      <c r="L1385" s="8">
        <f>Table8[[#This Row],[Abs Erorr ]]/Table8[[#This Row],[Adj Close]]</f>
        <v>2.0820386955272906E-2</v>
      </c>
      <c r="M1385" s="68">
        <f t="shared" si="43"/>
        <v>3.7019199999999994</v>
      </c>
      <c r="N1385" s="64">
        <f>(Table8[[#This Row],[Adj Close]]-Table8[[#This Row],[Forecast 6 Period ]])</f>
        <v>0.12798000000000043</v>
      </c>
      <c r="O1385" s="64">
        <f>Table8[[#This Row],[Erorr 2]]^2</f>
        <v>1.6378880400000108E-2</v>
      </c>
      <c r="P1385" s="64">
        <f>ABS(Table8[[#This Row],[Erorr 2]])</f>
        <v>0.12798000000000043</v>
      </c>
      <c r="Q1385" s="8">
        <f>Table8[[#This Row],[Abs Erorr 4]]/Table8[[#This Row],[Adj Close]]</f>
        <v>3.3416016083970976E-2</v>
      </c>
    </row>
    <row r="1386" spans="6:17" x14ac:dyDescent="0.3">
      <c r="F1386" s="108">
        <v>45476</v>
      </c>
      <c r="G1386" s="109">
        <v>3.7905000000000002</v>
      </c>
      <c r="H1386" s="64">
        <f t="shared" si="42"/>
        <v>3.7974100000000002</v>
      </c>
      <c r="I1386" s="64">
        <f>(Table8[[#This Row],[Adj Close]]-Table8[[#This Row],[Forecast 3 Period]])</f>
        <v>-6.9099999999999717E-3</v>
      </c>
      <c r="J1386" s="64">
        <f>Table8[[#This Row],[Erorr ]]^2</f>
        <v>4.7748099999999612E-5</v>
      </c>
      <c r="K1386" s="64">
        <f>ABS(Table8[[#This Row],[Erorr ]])</f>
        <v>6.9099999999999717E-3</v>
      </c>
      <c r="L1386" s="8">
        <f>Table8[[#This Row],[Abs Erorr ]]/Table8[[#This Row],[Adj Close]]</f>
        <v>1.8229784988787684E-3</v>
      </c>
      <c r="M1386" s="68">
        <f t="shared" si="43"/>
        <v>3.7393299999999998</v>
      </c>
      <c r="N1386" s="64">
        <f>(Table8[[#This Row],[Adj Close]]-Table8[[#This Row],[Forecast 6 Period ]])</f>
        <v>5.1170000000000382E-2</v>
      </c>
      <c r="O1386" s="64">
        <f>Table8[[#This Row],[Erorr 2]]^2</f>
        <v>2.6183689000000392E-3</v>
      </c>
      <c r="P1386" s="64">
        <f>ABS(Table8[[#This Row],[Erorr 2]])</f>
        <v>5.1170000000000382E-2</v>
      </c>
      <c r="Q1386" s="8">
        <f>Table8[[#This Row],[Abs Erorr 4]]/Table8[[#This Row],[Adj Close]]</f>
        <v>1.3499538319483018E-2</v>
      </c>
    </row>
    <row r="1387" spans="6:17" x14ac:dyDescent="0.3">
      <c r="F1387" s="108">
        <v>45478</v>
      </c>
      <c r="G1387" s="109">
        <v>3.8397999999999999</v>
      </c>
      <c r="H1387" s="64">
        <f t="shared" si="42"/>
        <v>3.8141399999999996</v>
      </c>
      <c r="I1387" s="64">
        <f>(Table8[[#This Row],[Adj Close]]-Table8[[#This Row],[Forecast 3 Period]])</f>
        <v>2.5660000000000238E-2</v>
      </c>
      <c r="J1387" s="64">
        <f>Table8[[#This Row],[Erorr ]]^2</f>
        <v>6.5843560000001221E-4</v>
      </c>
      <c r="K1387" s="64">
        <f>ABS(Table8[[#This Row],[Erorr ]])</f>
        <v>2.5660000000000238E-2</v>
      </c>
      <c r="L1387" s="8">
        <f>Table8[[#This Row],[Abs Erorr ]]/Table8[[#This Row],[Adj Close]]</f>
        <v>6.6826397208188549E-3</v>
      </c>
      <c r="M1387" s="68">
        <f t="shared" si="43"/>
        <v>3.7629500000000005</v>
      </c>
      <c r="N1387" s="64">
        <f>(Table8[[#This Row],[Adj Close]]-Table8[[#This Row],[Forecast 6 Period ]])</f>
        <v>7.6849999999999419E-2</v>
      </c>
      <c r="O1387" s="64">
        <f>Table8[[#This Row],[Erorr 2]]^2</f>
        <v>5.9059224999999105E-3</v>
      </c>
      <c r="P1387" s="64">
        <f>ABS(Table8[[#This Row],[Erorr 2]])</f>
        <v>7.6849999999999419E-2</v>
      </c>
      <c r="Q1387" s="8">
        <f>Table8[[#This Row],[Abs Erorr 4]]/Table8[[#This Row],[Adj Close]]</f>
        <v>2.0014063232459873E-2</v>
      </c>
    </row>
    <row r="1388" spans="6:17" x14ac:dyDescent="0.3">
      <c r="F1388" s="108">
        <v>45481</v>
      </c>
      <c r="G1388" s="109">
        <v>3.8298999999999999</v>
      </c>
      <c r="H1388" s="64">
        <f t="shared" si="42"/>
        <v>3.8220399999999999</v>
      </c>
      <c r="I1388" s="64">
        <f>(Table8[[#This Row],[Adj Close]]-Table8[[#This Row],[Forecast 3 Period]])</f>
        <v>7.8599999999999781E-3</v>
      </c>
      <c r="J1388" s="64">
        <f>Table8[[#This Row],[Erorr ]]^2</f>
        <v>6.1779599999999655E-5</v>
      </c>
      <c r="K1388" s="64">
        <f>ABS(Table8[[#This Row],[Erorr ]])</f>
        <v>7.8599999999999781E-3</v>
      </c>
      <c r="L1388" s="8">
        <f>Table8[[#This Row],[Abs Erorr ]]/Table8[[#This Row],[Adj Close]]</f>
        <v>2.0522729052977829E-3</v>
      </c>
      <c r="M1388" s="68">
        <f t="shared" si="43"/>
        <v>3.7974199999999998</v>
      </c>
      <c r="N1388" s="64">
        <f>(Table8[[#This Row],[Adj Close]]-Table8[[#This Row],[Forecast 6 Period ]])</f>
        <v>3.2480000000000064E-2</v>
      </c>
      <c r="O1388" s="64">
        <f>Table8[[#This Row],[Erorr 2]]^2</f>
        <v>1.0549504000000043E-3</v>
      </c>
      <c r="P1388" s="64">
        <f>ABS(Table8[[#This Row],[Erorr 2]])</f>
        <v>3.2480000000000064E-2</v>
      </c>
      <c r="Q1388" s="8">
        <f>Table8[[#This Row],[Abs Erorr 4]]/Table8[[#This Row],[Adj Close]]</f>
        <v>8.4806391811796823E-3</v>
      </c>
    </row>
    <row r="1389" spans="6:17" x14ac:dyDescent="0.3">
      <c r="F1389" s="108">
        <v>45482</v>
      </c>
      <c r="G1389" s="109">
        <v>3.8003999999999998</v>
      </c>
      <c r="H1389" s="64">
        <f t="shared" si="42"/>
        <v>3.8210500000000001</v>
      </c>
      <c r="I1389" s="64">
        <f>(Table8[[#This Row],[Adj Close]]-Table8[[#This Row],[Forecast 3 Period]])</f>
        <v>-2.0650000000000279E-2</v>
      </c>
      <c r="J1389" s="64">
        <f>Table8[[#This Row],[Erorr ]]^2</f>
        <v>4.2642250000001153E-4</v>
      </c>
      <c r="K1389" s="64">
        <f>ABS(Table8[[#This Row],[Erorr ]])</f>
        <v>2.0650000000000279E-2</v>
      </c>
      <c r="L1389" s="8">
        <f>Table8[[#This Row],[Abs Erorr ]]/Table8[[#This Row],[Adj Close]]</f>
        <v>5.4336385643617199E-3</v>
      </c>
      <c r="M1389" s="68">
        <f t="shared" si="43"/>
        <v>3.8131699999999999</v>
      </c>
      <c r="N1389" s="64">
        <f>(Table8[[#This Row],[Adj Close]]-Table8[[#This Row],[Forecast 6 Period ]])</f>
        <v>-1.277000000000017E-2</v>
      </c>
      <c r="O1389" s="64">
        <f>Table8[[#This Row],[Erorr 2]]^2</f>
        <v>1.6307290000000435E-4</v>
      </c>
      <c r="P1389" s="64">
        <f>ABS(Table8[[#This Row],[Erorr 2]])</f>
        <v>1.277000000000017E-2</v>
      </c>
      <c r="Q1389" s="8">
        <f>Table8[[#This Row],[Abs Erorr 4]]/Table8[[#This Row],[Adj Close]]</f>
        <v>3.3601726134091596E-3</v>
      </c>
    </row>
    <row r="1390" spans="6:17" x14ac:dyDescent="0.3">
      <c r="F1390" s="108">
        <v>45483</v>
      </c>
      <c r="G1390" s="109">
        <v>3.8988</v>
      </c>
      <c r="H1390" s="64">
        <f t="shared" si="42"/>
        <v>3.8210699999999997</v>
      </c>
      <c r="I1390" s="64">
        <f>(Table8[[#This Row],[Adj Close]]-Table8[[#This Row],[Forecast 3 Period]])</f>
        <v>7.7730000000000299E-2</v>
      </c>
      <c r="J1390" s="64">
        <f>Table8[[#This Row],[Erorr ]]^2</f>
        <v>6.0419529000000465E-3</v>
      </c>
      <c r="K1390" s="64">
        <f>ABS(Table8[[#This Row],[Erorr ]])</f>
        <v>7.7730000000000299E-2</v>
      </c>
      <c r="L1390" s="8">
        <f>Table8[[#This Row],[Abs Erorr ]]/Table8[[#This Row],[Adj Close]]</f>
        <v>1.9936903662665512E-2</v>
      </c>
      <c r="M1390" s="68">
        <f t="shared" si="43"/>
        <v>3.8180999999999998</v>
      </c>
      <c r="N1390" s="64">
        <f>(Table8[[#This Row],[Adj Close]]-Table8[[#This Row],[Forecast 6 Period ]])</f>
        <v>8.0700000000000216E-2</v>
      </c>
      <c r="O1390" s="64">
        <f>Table8[[#This Row],[Erorr 2]]^2</f>
        <v>6.5124900000000348E-3</v>
      </c>
      <c r="P1390" s="64">
        <f>ABS(Table8[[#This Row],[Erorr 2]])</f>
        <v>8.0700000000000216E-2</v>
      </c>
      <c r="Q1390" s="8">
        <f>Table8[[#This Row],[Abs Erorr 4]]/Table8[[#This Row],[Adj Close]]</f>
        <v>2.0698676515851087E-2</v>
      </c>
    </row>
    <row r="1391" spans="6:17" x14ac:dyDescent="0.3">
      <c r="F1391" s="108">
        <v>45484</v>
      </c>
      <c r="G1391" s="109">
        <v>3.8791000000000002</v>
      </c>
      <c r="H1391" s="64">
        <f t="shared" si="42"/>
        <v>3.8486099999999994</v>
      </c>
      <c r="I1391" s="64">
        <f>(Table8[[#This Row],[Adj Close]]-Table8[[#This Row],[Forecast 3 Period]])</f>
        <v>3.0490000000000794E-2</v>
      </c>
      <c r="J1391" s="64">
        <f>Table8[[#This Row],[Erorr ]]^2</f>
        <v>9.2964010000004841E-4</v>
      </c>
      <c r="K1391" s="64">
        <f>ABS(Table8[[#This Row],[Erorr ]])</f>
        <v>3.0490000000000794E-2</v>
      </c>
      <c r="L1391" s="8">
        <f>Table8[[#This Row],[Abs Erorr ]]/Table8[[#This Row],[Adj Close]]</f>
        <v>7.8600706349412994E-3</v>
      </c>
      <c r="M1391" s="68">
        <f t="shared" si="43"/>
        <v>3.8358199999999996</v>
      </c>
      <c r="N1391" s="64">
        <f>(Table8[[#This Row],[Adj Close]]-Table8[[#This Row],[Forecast 6 Period ]])</f>
        <v>4.3280000000000651E-2</v>
      </c>
      <c r="O1391" s="64">
        <f>Table8[[#This Row],[Erorr 2]]^2</f>
        <v>1.8731584000000563E-3</v>
      </c>
      <c r="P1391" s="64">
        <f>ABS(Table8[[#This Row],[Erorr 2]])</f>
        <v>4.3280000000000651E-2</v>
      </c>
      <c r="Q1391" s="8">
        <f>Table8[[#This Row],[Abs Erorr 4]]/Table8[[#This Row],[Adj Close]]</f>
        <v>1.1157227191874571E-2</v>
      </c>
    </row>
    <row r="1392" spans="6:17" x14ac:dyDescent="0.3">
      <c r="F1392" s="108">
        <v>45485</v>
      </c>
      <c r="G1392" s="109">
        <v>3.9283999999999999</v>
      </c>
      <c r="H1392" s="64">
        <f t="shared" si="42"/>
        <v>3.8613999999999997</v>
      </c>
      <c r="I1392" s="64">
        <f>(Table8[[#This Row],[Adj Close]]-Table8[[#This Row],[Forecast 3 Period]])</f>
        <v>6.7000000000000171E-2</v>
      </c>
      <c r="J1392" s="64">
        <f>Table8[[#This Row],[Erorr ]]^2</f>
        <v>4.4890000000000225E-3</v>
      </c>
      <c r="K1392" s="64">
        <f>ABS(Table8[[#This Row],[Erorr ]])</f>
        <v>6.7000000000000171E-2</v>
      </c>
      <c r="L1392" s="8">
        <f>Table8[[#This Row],[Abs Erorr ]]/Table8[[#This Row],[Adj Close]]</f>
        <v>1.7055289685368132E-2</v>
      </c>
      <c r="M1392" s="68">
        <f t="shared" si="43"/>
        <v>3.8446699999999994</v>
      </c>
      <c r="N1392" s="64">
        <f>(Table8[[#This Row],[Adj Close]]-Table8[[#This Row],[Forecast 6 Period ]])</f>
        <v>8.3730000000000526E-2</v>
      </c>
      <c r="O1392" s="64">
        <f>Table8[[#This Row],[Erorr 2]]^2</f>
        <v>7.010712900000088E-3</v>
      </c>
      <c r="P1392" s="64">
        <f>ABS(Table8[[#This Row],[Erorr 2]])</f>
        <v>8.3730000000000526E-2</v>
      </c>
      <c r="Q1392" s="8">
        <f>Table8[[#This Row],[Abs Erorr 4]]/Table8[[#This Row],[Adj Close]]</f>
        <v>2.1314020975460882E-2</v>
      </c>
    </row>
    <row r="1393" spans="6:17" x14ac:dyDescent="0.3">
      <c r="F1393" s="108">
        <v>45488</v>
      </c>
      <c r="G1393" s="109">
        <v>3.8595000000000002</v>
      </c>
      <c r="H1393" s="64">
        <f t="shared" si="42"/>
        <v>3.9047299999999998</v>
      </c>
      <c r="I1393" s="64">
        <f>(Table8[[#This Row],[Adj Close]]-Table8[[#This Row],[Forecast 3 Period]])</f>
        <v>-4.5229999999999659E-2</v>
      </c>
      <c r="J1393" s="64">
        <f>Table8[[#This Row],[Erorr ]]^2</f>
        <v>2.0457528999999692E-3</v>
      </c>
      <c r="K1393" s="64">
        <f>ABS(Table8[[#This Row],[Erorr ]])</f>
        <v>4.5229999999999659E-2</v>
      </c>
      <c r="L1393" s="8">
        <f>Table8[[#This Row],[Abs Erorr ]]/Table8[[#This Row],[Adj Close]]</f>
        <v>1.1719134602927752E-2</v>
      </c>
      <c r="M1393" s="68">
        <f t="shared" si="43"/>
        <v>3.8683100000000001</v>
      </c>
      <c r="N1393" s="64">
        <f>(Table8[[#This Row],[Adj Close]]-Table8[[#This Row],[Forecast 6 Period ]])</f>
        <v>-8.8099999999999845E-3</v>
      </c>
      <c r="O1393" s="64">
        <f>Table8[[#This Row],[Erorr 2]]^2</f>
        <v>7.7616099999999733E-5</v>
      </c>
      <c r="P1393" s="64">
        <f>ABS(Table8[[#This Row],[Erorr 2]])</f>
        <v>8.8099999999999845E-3</v>
      </c>
      <c r="Q1393" s="8">
        <f>Table8[[#This Row],[Abs Erorr 4]]/Table8[[#This Row],[Adj Close]]</f>
        <v>2.2826791035108133E-3</v>
      </c>
    </row>
    <row r="1394" spans="6:17" x14ac:dyDescent="0.3">
      <c r="F1394" s="108">
        <v>45489</v>
      </c>
      <c r="G1394" s="109">
        <v>3.8201000000000001</v>
      </c>
      <c r="H1394" s="64">
        <f t="shared" si="42"/>
        <v>3.88605</v>
      </c>
      <c r="I1394" s="64">
        <f>(Table8[[#This Row],[Adj Close]]-Table8[[#This Row],[Forecast 3 Period]])</f>
        <v>-6.5949999999999953E-2</v>
      </c>
      <c r="J1394" s="64">
        <f>Table8[[#This Row],[Erorr ]]^2</f>
        <v>4.3494024999999941E-3</v>
      </c>
      <c r="K1394" s="64">
        <f>ABS(Table8[[#This Row],[Erorr ]])</f>
        <v>6.5949999999999953E-2</v>
      </c>
      <c r="L1394" s="8">
        <f>Table8[[#This Row],[Abs Erorr ]]/Table8[[#This Row],[Adj Close]]</f>
        <v>1.7263945970000773E-2</v>
      </c>
      <c r="M1394" s="68">
        <f t="shared" si="43"/>
        <v>3.8761900000000002</v>
      </c>
      <c r="N1394" s="64">
        <f>(Table8[[#This Row],[Adj Close]]-Table8[[#This Row],[Forecast 6 Period ]])</f>
        <v>-5.6090000000000195E-2</v>
      </c>
      <c r="O1394" s="64">
        <f>Table8[[#This Row],[Erorr 2]]^2</f>
        <v>3.1460881000000217E-3</v>
      </c>
      <c r="P1394" s="64">
        <f>ABS(Table8[[#This Row],[Erorr 2]])</f>
        <v>5.6090000000000195E-2</v>
      </c>
      <c r="Q1394" s="8">
        <f>Table8[[#This Row],[Abs Erorr 4]]/Table8[[#This Row],[Adj Close]]</f>
        <v>1.4682861705191015E-2</v>
      </c>
    </row>
    <row r="1395" spans="6:17" x14ac:dyDescent="0.3">
      <c r="F1395" s="108">
        <v>45490</v>
      </c>
      <c r="G1395" s="109">
        <v>3.8397999999999999</v>
      </c>
      <c r="H1395" s="64">
        <f t="shared" si="42"/>
        <v>3.8644100000000003</v>
      </c>
      <c r="I1395" s="64">
        <f>(Table8[[#This Row],[Adj Close]]-Table8[[#This Row],[Forecast 3 Period]])</f>
        <v>-2.4610000000000465E-2</v>
      </c>
      <c r="J1395" s="64">
        <f>Table8[[#This Row],[Erorr ]]^2</f>
        <v>6.0565210000002284E-4</v>
      </c>
      <c r="K1395" s="64">
        <f>ABS(Table8[[#This Row],[Erorr ]])</f>
        <v>2.4610000000000465E-2</v>
      </c>
      <c r="L1395" s="8">
        <f>Table8[[#This Row],[Abs Erorr ]]/Table8[[#This Row],[Adj Close]]</f>
        <v>6.4091879785406706E-3</v>
      </c>
      <c r="M1395" s="68">
        <f t="shared" si="43"/>
        <v>3.8673400000000004</v>
      </c>
      <c r="N1395" s="64">
        <f>(Table8[[#This Row],[Adj Close]]-Table8[[#This Row],[Forecast 6 Period ]])</f>
        <v>-2.7540000000000564E-2</v>
      </c>
      <c r="O1395" s="64">
        <f>Table8[[#This Row],[Erorr 2]]^2</f>
        <v>7.5845160000003104E-4</v>
      </c>
      <c r="P1395" s="64">
        <f>ABS(Table8[[#This Row],[Erorr 2]])</f>
        <v>2.7540000000000564E-2</v>
      </c>
      <c r="Q1395" s="8">
        <f>Table8[[#This Row],[Abs Erorr 4]]/Table8[[#This Row],[Adj Close]]</f>
        <v>7.1722485546123664E-3</v>
      </c>
    </row>
    <row r="1396" spans="6:17" x14ac:dyDescent="0.3">
      <c r="F1396" s="108">
        <v>45491</v>
      </c>
      <c r="G1396" s="109">
        <v>3.5640999999999998</v>
      </c>
      <c r="H1396" s="64">
        <f t="shared" si="42"/>
        <v>3.8397999999999994</v>
      </c>
      <c r="I1396" s="64">
        <f>(Table8[[#This Row],[Adj Close]]-Table8[[#This Row],[Forecast 3 Period]])</f>
        <v>-0.27569999999999961</v>
      </c>
      <c r="J1396" s="64">
        <f>Table8[[#This Row],[Erorr ]]^2</f>
        <v>7.6010489999999792E-2</v>
      </c>
      <c r="K1396" s="64">
        <f>ABS(Table8[[#This Row],[Erorr ]])</f>
        <v>0.27569999999999961</v>
      </c>
      <c r="L1396" s="8">
        <f>Table8[[#This Row],[Abs Erorr ]]/Table8[[#This Row],[Adj Close]]</f>
        <v>7.7354731909878974E-2</v>
      </c>
      <c r="M1396" s="68">
        <f t="shared" si="43"/>
        <v>3.8673500000000001</v>
      </c>
      <c r="N1396" s="64">
        <f>(Table8[[#This Row],[Adj Close]]-Table8[[#This Row],[Forecast 6 Period ]])</f>
        <v>-0.30325000000000024</v>
      </c>
      <c r="O1396" s="64">
        <f>Table8[[#This Row],[Erorr 2]]^2</f>
        <v>9.1960562500000148E-2</v>
      </c>
      <c r="P1396" s="64">
        <f>ABS(Table8[[#This Row],[Erorr 2]])</f>
        <v>0.30325000000000024</v>
      </c>
      <c r="Q1396" s="8">
        <f>Table8[[#This Row],[Abs Erorr 4]]/Table8[[#This Row],[Adj Close]]</f>
        <v>8.508459358603862E-2</v>
      </c>
    </row>
    <row r="1397" spans="6:17" x14ac:dyDescent="0.3">
      <c r="F1397" s="108">
        <v>45492</v>
      </c>
      <c r="G1397" s="109">
        <v>3.5935999999999999</v>
      </c>
      <c r="H1397" s="64">
        <f t="shared" si="42"/>
        <v>3.7236099999999999</v>
      </c>
      <c r="I1397" s="64">
        <f>(Table8[[#This Row],[Adj Close]]-Table8[[#This Row],[Forecast 3 Period]])</f>
        <v>-0.13000999999999996</v>
      </c>
      <c r="J1397" s="64">
        <f>Table8[[#This Row],[Erorr ]]^2</f>
        <v>1.6902600099999988E-2</v>
      </c>
      <c r="K1397" s="64">
        <f>ABS(Table8[[#This Row],[Erorr ]])</f>
        <v>0.13000999999999996</v>
      </c>
      <c r="L1397" s="8">
        <f>Table8[[#This Row],[Abs Erorr ]]/Table8[[#This Row],[Adj Close]]</f>
        <v>3.6178205699020471E-2</v>
      </c>
      <c r="M1397" s="68">
        <f t="shared" si="43"/>
        <v>3.7974500000000004</v>
      </c>
      <c r="N1397" s="64">
        <f>(Table8[[#This Row],[Adj Close]]-Table8[[#This Row],[Forecast 6 Period ]])</f>
        <v>-0.20385000000000053</v>
      </c>
      <c r="O1397" s="64">
        <f>Table8[[#This Row],[Erorr 2]]^2</f>
        <v>4.1554822500000213E-2</v>
      </c>
      <c r="P1397" s="64">
        <f>ABS(Table8[[#This Row],[Erorr 2]])</f>
        <v>0.20385000000000053</v>
      </c>
      <c r="Q1397" s="8">
        <f>Table8[[#This Row],[Abs Erorr 4]]/Table8[[#This Row],[Adj Close]]</f>
        <v>5.6725845948352775E-2</v>
      </c>
    </row>
    <row r="1398" spans="6:17" x14ac:dyDescent="0.3">
      <c r="F1398" s="108">
        <v>45495</v>
      </c>
      <c r="G1398" s="109">
        <v>3.6821999999999999</v>
      </c>
      <c r="H1398" s="64">
        <f t="shared" si="42"/>
        <v>3.6586099999999995</v>
      </c>
      <c r="I1398" s="64">
        <f>(Table8[[#This Row],[Adj Close]]-Table8[[#This Row],[Forecast 3 Period]])</f>
        <v>2.3590000000000444E-2</v>
      </c>
      <c r="J1398" s="64">
        <f>Table8[[#This Row],[Erorr ]]^2</f>
        <v>5.5648810000002091E-4</v>
      </c>
      <c r="K1398" s="64">
        <f>ABS(Table8[[#This Row],[Erorr ]])</f>
        <v>2.3590000000000444E-2</v>
      </c>
      <c r="L1398" s="8">
        <f>Table8[[#This Row],[Abs Erorr ]]/Table8[[#This Row],[Adj Close]]</f>
        <v>6.4064961164522413E-3</v>
      </c>
      <c r="M1398" s="68">
        <f t="shared" si="43"/>
        <v>3.7423100000000002</v>
      </c>
      <c r="N1398" s="64">
        <f>(Table8[[#This Row],[Adj Close]]-Table8[[#This Row],[Forecast 6 Period ]])</f>
        <v>-6.011000000000033E-2</v>
      </c>
      <c r="O1398" s="64">
        <f>Table8[[#This Row],[Erorr 2]]^2</f>
        <v>3.6132121000000397E-3</v>
      </c>
      <c r="P1398" s="64">
        <f>ABS(Table8[[#This Row],[Erorr 2]])</f>
        <v>6.011000000000033E-2</v>
      </c>
      <c r="Q1398" s="8">
        <f>Table8[[#This Row],[Abs Erorr 4]]/Table8[[#This Row],[Adj Close]]</f>
        <v>1.6324479930476435E-2</v>
      </c>
    </row>
    <row r="1399" spans="6:17" x14ac:dyDescent="0.3">
      <c r="F1399" s="108">
        <v>45496</v>
      </c>
      <c r="G1399" s="109">
        <v>3.6852</v>
      </c>
      <c r="H1399" s="64">
        <f t="shared" si="42"/>
        <v>3.62019</v>
      </c>
      <c r="I1399" s="64">
        <f>(Table8[[#This Row],[Adj Close]]-Table8[[#This Row],[Forecast 3 Period]])</f>
        <v>6.5010000000000012E-2</v>
      </c>
      <c r="J1399" s="64">
        <f>Table8[[#This Row],[Erorr ]]^2</f>
        <v>4.2263001000000019E-3</v>
      </c>
      <c r="K1399" s="64">
        <f>ABS(Table8[[#This Row],[Erorr ]])</f>
        <v>6.5010000000000012E-2</v>
      </c>
      <c r="L1399" s="8">
        <f>Table8[[#This Row],[Abs Erorr ]]/Table8[[#This Row],[Adj Close]]</f>
        <v>1.764083360468903E-2</v>
      </c>
      <c r="M1399" s="68">
        <f t="shared" si="43"/>
        <v>3.7039</v>
      </c>
      <c r="N1399" s="64">
        <f>(Table8[[#This Row],[Adj Close]]-Table8[[#This Row],[Forecast 6 Period ]])</f>
        <v>-1.8699999999999939E-2</v>
      </c>
      <c r="O1399" s="64">
        <f>Table8[[#This Row],[Erorr 2]]^2</f>
        <v>3.4968999999999772E-4</v>
      </c>
      <c r="P1399" s="64">
        <f>ABS(Table8[[#This Row],[Erorr 2]])</f>
        <v>1.8699999999999939E-2</v>
      </c>
      <c r="Q1399" s="8">
        <f>Table8[[#This Row],[Abs Erorr 4]]/Table8[[#This Row],[Adj Close]]</f>
        <v>5.0743514598936123E-3</v>
      </c>
    </row>
    <row r="1400" spans="6:17" x14ac:dyDescent="0.3">
      <c r="F1400" s="108">
        <v>45497</v>
      </c>
      <c r="G1400" s="109">
        <v>3.6455000000000002</v>
      </c>
      <c r="H1400" s="64">
        <f t="shared" si="42"/>
        <v>3.6568199999999997</v>
      </c>
      <c r="I1400" s="64">
        <f>(Table8[[#This Row],[Adj Close]]-Table8[[#This Row],[Forecast 3 Period]])</f>
        <v>-1.1319999999999553E-2</v>
      </c>
      <c r="J1400" s="64">
        <f>Table8[[#This Row],[Erorr ]]^2</f>
        <v>1.2814239999998987E-4</v>
      </c>
      <c r="K1400" s="64">
        <f>ABS(Table8[[#This Row],[Erorr ]])</f>
        <v>1.1319999999999553E-2</v>
      </c>
      <c r="L1400" s="8">
        <f>Table8[[#This Row],[Abs Erorr ]]/Table8[[#This Row],[Adj Close]]</f>
        <v>3.1051981895486359E-3</v>
      </c>
      <c r="M1400" s="68">
        <f t="shared" si="43"/>
        <v>3.6710099999999999</v>
      </c>
      <c r="N1400" s="64">
        <f>(Table8[[#This Row],[Adj Close]]-Table8[[#This Row],[Forecast 6 Period ]])</f>
        <v>-2.55099999999997E-2</v>
      </c>
      <c r="O1400" s="64">
        <f>Table8[[#This Row],[Erorr 2]]^2</f>
        <v>6.5076009999998465E-4</v>
      </c>
      <c r="P1400" s="64">
        <f>ABS(Table8[[#This Row],[Erorr 2]])</f>
        <v>2.55099999999997E-2</v>
      </c>
      <c r="Q1400" s="8">
        <f>Table8[[#This Row],[Abs Erorr 4]]/Table8[[#This Row],[Adj Close]]</f>
        <v>6.9976683582498147E-3</v>
      </c>
    </row>
    <row r="1401" spans="6:17" x14ac:dyDescent="0.3">
      <c r="F1401" s="108">
        <v>45498</v>
      </c>
      <c r="G1401" s="109">
        <v>3.8043999999999998</v>
      </c>
      <c r="H1401" s="64">
        <f t="shared" si="42"/>
        <v>3.6684200000000002</v>
      </c>
      <c r="I1401" s="64">
        <f>(Table8[[#This Row],[Adj Close]]-Table8[[#This Row],[Forecast 3 Period]])</f>
        <v>0.13597999999999955</v>
      </c>
      <c r="J1401" s="64">
        <f>Table8[[#This Row],[Erorr ]]^2</f>
        <v>1.8490560399999877E-2</v>
      </c>
      <c r="K1401" s="64">
        <f>ABS(Table8[[#This Row],[Erorr ]])</f>
        <v>0.13597999999999955</v>
      </c>
      <c r="L1401" s="8">
        <f>Table8[[#This Row],[Abs Erorr ]]/Table8[[#This Row],[Adj Close]]</f>
        <v>3.574282409841225E-2</v>
      </c>
      <c r="M1401" s="68">
        <f t="shared" si="43"/>
        <v>3.6616900000000001</v>
      </c>
      <c r="N1401" s="64">
        <f>(Table8[[#This Row],[Adj Close]]-Table8[[#This Row],[Forecast 6 Period ]])</f>
        <v>0.14270999999999967</v>
      </c>
      <c r="O1401" s="64">
        <f>Table8[[#This Row],[Erorr 2]]^2</f>
        <v>2.0366144099999907E-2</v>
      </c>
      <c r="P1401" s="64">
        <f>ABS(Table8[[#This Row],[Erorr 2]])</f>
        <v>0.14270999999999967</v>
      </c>
      <c r="Q1401" s="8">
        <f>Table8[[#This Row],[Abs Erorr 4]]/Table8[[#This Row],[Adj Close]]</f>
        <v>3.7511828409210302E-2</v>
      </c>
    </row>
    <row r="1402" spans="6:17" x14ac:dyDescent="0.3">
      <c r="F1402" s="108">
        <v>45499</v>
      </c>
      <c r="G1402" s="109">
        <v>3.8142999999999998</v>
      </c>
      <c r="H1402" s="64">
        <f t="shared" si="42"/>
        <v>3.7209699999999994</v>
      </c>
      <c r="I1402" s="64">
        <f>(Table8[[#This Row],[Adj Close]]-Table8[[#This Row],[Forecast 3 Period]])</f>
        <v>9.3330000000000357E-2</v>
      </c>
      <c r="J1402" s="64">
        <f>Table8[[#This Row],[Erorr ]]^2</f>
        <v>8.7104889000000664E-3</v>
      </c>
      <c r="K1402" s="64">
        <f>ABS(Table8[[#This Row],[Erorr ]])</f>
        <v>9.3330000000000357E-2</v>
      </c>
      <c r="L1402" s="8">
        <f>Table8[[#This Row],[Abs Erorr ]]/Table8[[#This Row],[Adj Close]]</f>
        <v>2.4468447683716636E-2</v>
      </c>
      <c r="M1402" s="68">
        <f t="shared" si="43"/>
        <v>3.67923</v>
      </c>
      <c r="N1402" s="64">
        <f>(Table8[[#This Row],[Adj Close]]-Table8[[#This Row],[Forecast 6 Period ]])</f>
        <v>0.1350699999999998</v>
      </c>
      <c r="O1402" s="64">
        <f>Table8[[#This Row],[Erorr 2]]^2</f>
        <v>1.8243904899999948E-2</v>
      </c>
      <c r="P1402" s="64">
        <f>ABS(Table8[[#This Row],[Erorr 2]])</f>
        <v>0.1350699999999998</v>
      </c>
      <c r="Q1402" s="8">
        <f>Table8[[#This Row],[Abs Erorr 4]]/Table8[[#This Row],[Adj Close]]</f>
        <v>3.5411477859633438E-2</v>
      </c>
    </row>
    <row r="1403" spans="6:17" x14ac:dyDescent="0.3">
      <c r="F1403" s="108">
        <v>45502</v>
      </c>
      <c r="G1403" s="109">
        <v>3.8142999999999998</v>
      </c>
      <c r="H1403" s="64">
        <f t="shared" si="42"/>
        <v>3.7606900000000003</v>
      </c>
      <c r="I1403" s="64">
        <f>(Table8[[#This Row],[Adj Close]]-Table8[[#This Row],[Forecast 3 Period]])</f>
        <v>5.3609999999999491E-2</v>
      </c>
      <c r="J1403" s="64">
        <f>Table8[[#This Row],[Erorr ]]^2</f>
        <v>2.8740320999999453E-3</v>
      </c>
      <c r="K1403" s="64">
        <f>ABS(Table8[[#This Row],[Erorr ]])</f>
        <v>5.3609999999999491E-2</v>
      </c>
      <c r="L1403" s="8">
        <f>Table8[[#This Row],[Abs Erorr ]]/Table8[[#This Row],[Adj Close]]</f>
        <v>1.4055003539312454E-2</v>
      </c>
      <c r="M1403" s="68">
        <f t="shared" si="43"/>
        <v>3.71746</v>
      </c>
      <c r="N1403" s="64">
        <f>(Table8[[#This Row],[Adj Close]]-Table8[[#This Row],[Forecast 6 Period ]])</f>
        <v>9.6839999999999815E-2</v>
      </c>
      <c r="O1403" s="64">
        <f>Table8[[#This Row],[Erorr 2]]^2</f>
        <v>9.3779855999999648E-3</v>
      </c>
      <c r="P1403" s="64">
        <f>ABS(Table8[[#This Row],[Erorr 2]])</f>
        <v>9.6839999999999815E-2</v>
      </c>
      <c r="Q1403" s="8">
        <f>Table8[[#This Row],[Abs Erorr 4]]/Table8[[#This Row],[Adj Close]]</f>
        <v>2.5388668956295997E-2</v>
      </c>
    </row>
    <row r="1404" spans="6:17" x14ac:dyDescent="0.3">
      <c r="F1404" s="108">
        <v>45503</v>
      </c>
      <c r="G1404" s="109">
        <v>3.8938000000000001</v>
      </c>
      <c r="H1404" s="64">
        <f t="shared" si="42"/>
        <v>3.8113299999999994</v>
      </c>
      <c r="I1404" s="64">
        <f>(Table8[[#This Row],[Adj Close]]-Table8[[#This Row],[Forecast 3 Period]])</f>
        <v>8.2470000000000709E-2</v>
      </c>
      <c r="J1404" s="64">
        <f>Table8[[#This Row],[Erorr ]]^2</f>
        <v>6.8013009000001167E-3</v>
      </c>
      <c r="K1404" s="64">
        <f>ABS(Table8[[#This Row],[Erorr ]])</f>
        <v>8.2470000000000709E-2</v>
      </c>
      <c r="L1404" s="8">
        <f>Table8[[#This Row],[Abs Erorr ]]/Table8[[#This Row],[Adj Close]]</f>
        <v>2.1179824336124278E-2</v>
      </c>
      <c r="M1404" s="68">
        <f t="shared" si="43"/>
        <v>3.75244</v>
      </c>
      <c r="N1404" s="64">
        <f>(Table8[[#This Row],[Adj Close]]-Table8[[#This Row],[Forecast 6 Period ]])</f>
        <v>0.14136000000000015</v>
      </c>
      <c r="O1404" s="64">
        <f>Table8[[#This Row],[Erorr 2]]^2</f>
        <v>1.9982649600000044E-2</v>
      </c>
      <c r="P1404" s="64">
        <f>ABS(Table8[[#This Row],[Erorr 2]])</f>
        <v>0.14136000000000015</v>
      </c>
      <c r="Q1404" s="8">
        <f>Table8[[#This Row],[Abs Erorr 4]]/Table8[[#This Row],[Adj Close]]</f>
        <v>3.6303867687092338E-2</v>
      </c>
    </row>
    <row r="1405" spans="6:17" x14ac:dyDescent="0.3">
      <c r="F1405" s="108">
        <v>45504</v>
      </c>
      <c r="G1405" s="109">
        <v>3.8938000000000001</v>
      </c>
      <c r="H1405" s="64">
        <f t="shared" si="42"/>
        <v>3.8460999999999999</v>
      </c>
      <c r="I1405" s="64">
        <f>(Table8[[#This Row],[Adj Close]]-Table8[[#This Row],[Forecast 3 Period]])</f>
        <v>4.7700000000000298E-2</v>
      </c>
      <c r="J1405" s="64">
        <f>Table8[[#This Row],[Erorr ]]^2</f>
        <v>2.2752900000000283E-3</v>
      </c>
      <c r="K1405" s="64">
        <f>ABS(Table8[[#This Row],[Erorr ]])</f>
        <v>4.7700000000000298E-2</v>
      </c>
      <c r="L1405" s="8">
        <f>Table8[[#This Row],[Abs Erorr ]]/Table8[[#This Row],[Adj Close]]</f>
        <v>1.2250243977605499E-2</v>
      </c>
      <c r="M1405" s="68">
        <f t="shared" si="43"/>
        <v>3.7984300000000002</v>
      </c>
      <c r="N1405" s="64">
        <f>(Table8[[#This Row],[Adj Close]]-Table8[[#This Row],[Forecast 6 Period ]])</f>
        <v>9.5369999999999955E-2</v>
      </c>
      <c r="O1405" s="64">
        <f>Table8[[#This Row],[Erorr 2]]^2</f>
        <v>9.0954368999999913E-3</v>
      </c>
      <c r="P1405" s="64">
        <f>ABS(Table8[[#This Row],[Erorr 2]])</f>
        <v>9.5369999999999955E-2</v>
      </c>
      <c r="Q1405" s="8">
        <f>Table8[[#This Row],[Abs Erorr 4]]/Table8[[#This Row],[Adj Close]]</f>
        <v>2.4492783399250078E-2</v>
      </c>
    </row>
    <row r="1406" spans="6:17" x14ac:dyDescent="0.3">
      <c r="F1406" s="108">
        <v>45505</v>
      </c>
      <c r="G1406" s="109">
        <v>3.9236</v>
      </c>
      <c r="H1406" s="64">
        <f t="shared" si="42"/>
        <v>3.8699500000000002</v>
      </c>
      <c r="I1406" s="64">
        <f>(Table8[[#This Row],[Adj Close]]-Table8[[#This Row],[Forecast 3 Period]])</f>
        <v>5.3649999999999753E-2</v>
      </c>
      <c r="J1406" s="64">
        <f>Table8[[#This Row],[Erorr ]]^2</f>
        <v>2.8783224999999737E-3</v>
      </c>
      <c r="K1406" s="64">
        <f>ABS(Table8[[#This Row],[Erorr ]])</f>
        <v>5.3649999999999753E-2</v>
      </c>
      <c r="L1406" s="8">
        <f>Table8[[#This Row],[Abs Erorr ]]/Table8[[#This Row],[Adj Close]]</f>
        <v>1.3673667040472973E-2</v>
      </c>
      <c r="M1406" s="68">
        <f t="shared" si="43"/>
        <v>3.82823</v>
      </c>
      <c r="N1406" s="64">
        <f>(Table8[[#This Row],[Adj Close]]-Table8[[#This Row],[Forecast 6 Period ]])</f>
        <v>9.5369999999999955E-2</v>
      </c>
      <c r="O1406" s="64">
        <f>Table8[[#This Row],[Erorr 2]]^2</f>
        <v>9.0954368999999913E-3</v>
      </c>
      <c r="P1406" s="64">
        <f>ABS(Table8[[#This Row],[Erorr 2]])</f>
        <v>9.5369999999999955E-2</v>
      </c>
      <c r="Q1406" s="8">
        <f>Table8[[#This Row],[Abs Erorr 4]]/Table8[[#This Row],[Adj Close]]</f>
        <v>2.4306759098786816E-2</v>
      </c>
    </row>
    <row r="1407" spans="6:17" x14ac:dyDescent="0.3">
      <c r="F1407" s="108">
        <v>45506</v>
      </c>
      <c r="G1407" s="109">
        <v>3.8243</v>
      </c>
      <c r="H1407" s="64">
        <f t="shared" si="42"/>
        <v>3.9057200000000005</v>
      </c>
      <c r="I1407" s="64">
        <f>(Table8[[#This Row],[Adj Close]]-Table8[[#This Row],[Forecast 3 Period]])</f>
        <v>-8.1420000000000492E-2</v>
      </c>
      <c r="J1407" s="64">
        <f>Table8[[#This Row],[Erorr ]]^2</f>
        <v>6.6292164000000802E-3</v>
      </c>
      <c r="K1407" s="64">
        <f>ABS(Table8[[#This Row],[Erorr ]])</f>
        <v>8.1420000000000492E-2</v>
      </c>
      <c r="L1407" s="8">
        <f>Table8[[#This Row],[Abs Erorr ]]/Table8[[#This Row],[Adj Close]]</f>
        <v>2.1290170750202779E-2</v>
      </c>
      <c r="M1407" s="68">
        <f t="shared" si="43"/>
        <v>3.8669700000000002</v>
      </c>
      <c r="N1407" s="64">
        <f>(Table8[[#This Row],[Adj Close]]-Table8[[#This Row],[Forecast 6 Period ]])</f>
        <v>-4.2670000000000208E-2</v>
      </c>
      <c r="O1407" s="64">
        <f>Table8[[#This Row],[Erorr 2]]^2</f>
        <v>1.8207289000000176E-3</v>
      </c>
      <c r="P1407" s="64">
        <f>ABS(Table8[[#This Row],[Erorr 2]])</f>
        <v>4.2670000000000208E-2</v>
      </c>
      <c r="Q1407" s="8">
        <f>Table8[[#This Row],[Abs Erorr 4]]/Table8[[#This Row],[Adj Close]]</f>
        <v>1.1157597468817877E-2</v>
      </c>
    </row>
    <row r="1408" spans="6:17" x14ac:dyDescent="0.3">
      <c r="F1408" s="108">
        <v>45509</v>
      </c>
      <c r="G1408" s="109">
        <v>3.7050999999999998</v>
      </c>
      <c r="H1408" s="64">
        <f t="shared" si="42"/>
        <v>3.8749400000000005</v>
      </c>
      <c r="I1408" s="64">
        <f>(Table8[[#This Row],[Adj Close]]-Table8[[#This Row],[Forecast 3 Period]])</f>
        <v>-0.16984000000000066</v>
      </c>
      <c r="J1408" s="64">
        <f>Table8[[#This Row],[Erorr ]]^2</f>
        <v>2.8845625600000223E-2</v>
      </c>
      <c r="K1408" s="64">
        <f>ABS(Table8[[#This Row],[Erorr ]])</f>
        <v>0.16984000000000066</v>
      </c>
      <c r="L1408" s="8">
        <f>Table8[[#This Row],[Abs Erorr ]]/Table8[[#This Row],[Adj Close]]</f>
        <v>4.5839518501525102E-2</v>
      </c>
      <c r="M1408" s="68">
        <f t="shared" si="43"/>
        <v>3.8699600000000003</v>
      </c>
      <c r="N1408" s="64">
        <f>(Table8[[#This Row],[Adj Close]]-Table8[[#This Row],[Forecast 6 Period ]])</f>
        <v>-0.16486000000000045</v>
      </c>
      <c r="O1408" s="64">
        <f>Table8[[#This Row],[Erorr 2]]^2</f>
        <v>2.717881960000015E-2</v>
      </c>
      <c r="P1408" s="64">
        <f>ABS(Table8[[#This Row],[Erorr 2]])</f>
        <v>0.16486000000000045</v>
      </c>
      <c r="Q1408" s="8">
        <f>Table8[[#This Row],[Abs Erorr 4]]/Table8[[#This Row],[Adj Close]]</f>
        <v>4.4495425224690417E-2</v>
      </c>
    </row>
    <row r="1409" spans="6:17" x14ac:dyDescent="0.3">
      <c r="F1409" s="108">
        <v>45510</v>
      </c>
      <c r="G1409" s="109">
        <v>3.6852</v>
      </c>
      <c r="H1409" s="64">
        <f t="shared" si="42"/>
        <v>3.8064099999999996</v>
      </c>
      <c r="I1409" s="64">
        <f>(Table8[[#This Row],[Adj Close]]-Table8[[#This Row],[Forecast 3 Period]])</f>
        <v>-0.1212099999999996</v>
      </c>
      <c r="J1409" s="64">
        <f>Table8[[#This Row],[Erorr ]]^2</f>
        <v>1.4691864099999901E-2</v>
      </c>
      <c r="K1409" s="64">
        <f>ABS(Table8[[#This Row],[Erorr ]])</f>
        <v>0.1212099999999996</v>
      </c>
      <c r="L1409" s="8">
        <f>Table8[[#This Row],[Abs Erorr ]]/Table8[[#This Row],[Adj Close]]</f>
        <v>3.2891023553674049E-2</v>
      </c>
      <c r="M1409" s="68">
        <f t="shared" si="43"/>
        <v>3.8401700000000005</v>
      </c>
      <c r="N1409" s="64">
        <f>(Table8[[#This Row],[Adj Close]]-Table8[[#This Row],[Forecast 6 Period ]])</f>
        <v>-0.1549700000000005</v>
      </c>
      <c r="O1409" s="64">
        <f>Table8[[#This Row],[Erorr 2]]^2</f>
        <v>2.4015700900000155E-2</v>
      </c>
      <c r="P1409" s="64">
        <f>ABS(Table8[[#This Row],[Erorr 2]])</f>
        <v>0.1549700000000005</v>
      </c>
      <c r="Q1409" s="8">
        <f>Table8[[#This Row],[Abs Erorr 4]]/Table8[[#This Row],[Adj Close]]</f>
        <v>4.2051991750787068E-2</v>
      </c>
    </row>
    <row r="1410" spans="6:17" x14ac:dyDescent="0.3">
      <c r="F1410" s="108">
        <v>45511</v>
      </c>
      <c r="G1410" s="109">
        <v>3.7050999999999998</v>
      </c>
      <c r="H1410" s="64">
        <f t="shared" si="42"/>
        <v>3.7328999999999999</v>
      </c>
      <c r="I1410" s="64">
        <f>(Table8[[#This Row],[Adj Close]]-Table8[[#This Row],[Forecast 3 Period]])</f>
        <v>-2.7800000000000047E-2</v>
      </c>
      <c r="J1410" s="64">
        <f>Table8[[#This Row],[Erorr ]]^2</f>
        <v>7.7284000000000261E-4</v>
      </c>
      <c r="K1410" s="64">
        <f>ABS(Table8[[#This Row],[Erorr ]])</f>
        <v>2.7800000000000047E-2</v>
      </c>
      <c r="L1410" s="8">
        <f>Table8[[#This Row],[Abs Erorr ]]/Table8[[#This Row],[Adj Close]]</f>
        <v>7.503171304418247E-3</v>
      </c>
      <c r="M1410" s="68">
        <f t="shared" si="43"/>
        <v>3.8064000000000004</v>
      </c>
      <c r="N1410" s="64">
        <f>(Table8[[#This Row],[Adj Close]]-Table8[[#This Row],[Forecast 6 Period ]])</f>
        <v>-0.10130000000000061</v>
      </c>
      <c r="O1410" s="64">
        <f>Table8[[#This Row],[Erorr 2]]^2</f>
        <v>1.0261690000000124E-2</v>
      </c>
      <c r="P1410" s="64">
        <f>ABS(Table8[[#This Row],[Erorr 2]])</f>
        <v>0.10130000000000061</v>
      </c>
      <c r="Q1410" s="8">
        <f>Table8[[#This Row],[Abs Erorr 4]]/Table8[[#This Row],[Adj Close]]</f>
        <v>2.734069255890546E-2</v>
      </c>
    </row>
    <row r="1411" spans="6:17" x14ac:dyDescent="0.3">
      <c r="F1411" s="108">
        <v>45512</v>
      </c>
      <c r="G1411" s="109">
        <v>3.7646999999999999</v>
      </c>
      <c r="H1411" s="64">
        <f t="shared" si="42"/>
        <v>3.6991300000000003</v>
      </c>
      <c r="I1411" s="64">
        <f>(Table8[[#This Row],[Adj Close]]-Table8[[#This Row],[Forecast 3 Period]])</f>
        <v>6.5569999999999684E-2</v>
      </c>
      <c r="J1411" s="64">
        <f>Table8[[#This Row],[Erorr ]]^2</f>
        <v>4.2994248999999587E-3</v>
      </c>
      <c r="K1411" s="64">
        <f>ABS(Table8[[#This Row],[Erorr ]])</f>
        <v>6.5569999999999684E-2</v>
      </c>
      <c r="L1411" s="8">
        <f>Table8[[#This Row],[Abs Erorr ]]/Table8[[#This Row],[Adj Close]]</f>
        <v>1.7417058464153767E-2</v>
      </c>
      <c r="M1411" s="68">
        <f t="shared" si="43"/>
        <v>3.7656800000000001</v>
      </c>
      <c r="N1411" s="64">
        <f>(Table8[[#This Row],[Adj Close]]-Table8[[#This Row],[Forecast 6 Period ]])</f>
        <v>-9.8000000000020293E-4</v>
      </c>
      <c r="O1411" s="64">
        <f>Table8[[#This Row],[Erorr 2]]^2</f>
        <v>9.6040000000039784E-7</v>
      </c>
      <c r="P1411" s="64">
        <f>ABS(Table8[[#This Row],[Erorr 2]])</f>
        <v>9.8000000000020293E-4</v>
      </c>
      <c r="Q1411" s="8">
        <f>Table8[[#This Row],[Abs Erorr 4]]/Table8[[#This Row],[Adj Close]]</f>
        <v>2.603129067389707E-4</v>
      </c>
    </row>
    <row r="1412" spans="6:17" x14ac:dyDescent="0.3">
      <c r="F1412" s="108">
        <v>45513</v>
      </c>
      <c r="G1412" s="109">
        <v>3.7845</v>
      </c>
      <c r="H1412" s="64">
        <f t="shared" si="42"/>
        <v>3.7229700000000001</v>
      </c>
      <c r="I1412" s="64">
        <f>(Table8[[#This Row],[Adj Close]]-Table8[[#This Row],[Forecast 3 Period]])</f>
        <v>6.1529999999999863E-2</v>
      </c>
      <c r="J1412" s="64">
        <f>Table8[[#This Row],[Erorr ]]^2</f>
        <v>3.7859408999999832E-3</v>
      </c>
      <c r="K1412" s="64">
        <f>ABS(Table8[[#This Row],[Erorr ]])</f>
        <v>6.1529999999999863E-2</v>
      </c>
      <c r="L1412" s="8">
        <f>Table8[[#This Row],[Abs Erorr ]]/Table8[[#This Row],[Adj Close]]</f>
        <v>1.6258422512881454E-2</v>
      </c>
      <c r="M1412" s="68">
        <f t="shared" si="43"/>
        <v>3.74681</v>
      </c>
      <c r="N1412" s="64">
        <f>(Table8[[#This Row],[Adj Close]]-Table8[[#This Row],[Forecast 6 Period ]])</f>
        <v>3.7690000000000001E-2</v>
      </c>
      <c r="O1412" s="64">
        <f>Table8[[#This Row],[Erorr 2]]^2</f>
        <v>1.4205361000000001E-3</v>
      </c>
      <c r="P1412" s="64">
        <f>ABS(Table8[[#This Row],[Erorr 2]])</f>
        <v>3.7690000000000001E-2</v>
      </c>
      <c r="Q1412" s="8">
        <f>Table8[[#This Row],[Abs Erorr 4]]/Table8[[#This Row],[Adj Close]]</f>
        <v>9.9590434667723611E-3</v>
      </c>
    </row>
    <row r="1413" spans="6:17" x14ac:dyDescent="0.3">
      <c r="F1413" s="108">
        <v>45516</v>
      </c>
      <c r="G1413" s="109">
        <v>3.8043999999999998</v>
      </c>
      <c r="H1413" s="64">
        <f t="shared" si="42"/>
        <v>3.75474</v>
      </c>
      <c r="I1413" s="64">
        <f>(Table8[[#This Row],[Adj Close]]-Table8[[#This Row],[Forecast 3 Period]])</f>
        <v>4.9659999999999815E-2</v>
      </c>
      <c r="J1413" s="64">
        <f>Table8[[#This Row],[Erorr ]]^2</f>
        <v>2.4661155999999816E-3</v>
      </c>
      <c r="K1413" s="64">
        <f>ABS(Table8[[#This Row],[Erorr ]])</f>
        <v>4.9659999999999815E-2</v>
      </c>
      <c r="L1413" s="8">
        <f>Table8[[#This Row],[Abs Erorr ]]/Table8[[#This Row],[Adj Close]]</f>
        <v>1.3053306697508101E-2</v>
      </c>
      <c r="M1413" s="68">
        <f t="shared" si="43"/>
        <v>3.7408400000000004</v>
      </c>
      <c r="N1413" s="64">
        <f>(Table8[[#This Row],[Adj Close]]-Table8[[#This Row],[Forecast 6 Period ]])</f>
        <v>6.3559999999999395E-2</v>
      </c>
      <c r="O1413" s="64">
        <f>Table8[[#This Row],[Erorr 2]]^2</f>
        <v>4.0398735999999233E-3</v>
      </c>
      <c r="P1413" s="64">
        <f>ABS(Table8[[#This Row],[Erorr 2]])</f>
        <v>6.3559999999999395E-2</v>
      </c>
      <c r="Q1413" s="8">
        <f>Table8[[#This Row],[Abs Erorr 4]]/Table8[[#This Row],[Adj Close]]</f>
        <v>1.6706970875827832E-2</v>
      </c>
    </row>
    <row r="1414" spans="6:17" x14ac:dyDescent="0.3">
      <c r="F1414" s="108">
        <v>45517</v>
      </c>
      <c r="G1414" s="109">
        <v>3.9137</v>
      </c>
      <c r="H1414" s="64">
        <f t="shared" ref="H1414:H1470" si="44">$A$10*G1413+$A$11*G1412+$A$12*G1411</f>
        <v>3.7865199999999999</v>
      </c>
      <c r="I1414" s="64">
        <f>(Table8[[#This Row],[Adj Close]]-Table8[[#This Row],[Forecast 3 Period]])</f>
        <v>0.12718000000000007</v>
      </c>
      <c r="J1414" s="64">
        <f>Table8[[#This Row],[Erorr ]]^2</f>
        <v>1.6174752400000016E-2</v>
      </c>
      <c r="K1414" s="64">
        <f>ABS(Table8[[#This Row],[Erorr ]])</f>
        <v>0.12718000000000007</v>
      </c>
      <c r="L1414" s="8">
        <f>Table8[[#This Row],[Abs Erorr ]]/Table8[[#This Row],[Adj Close]]</f>
        <v>3.2496103431535396E-2</v>
      </c>
      <c r="M1414" s="68">
        <f t="shared" si="43"/>
        <v>3.7507700000000006</v>
      </c>
      <c r="N1414" s="64">
        <f>(Table8[[#This Row],[Adj Close]]-Table8[[#This Row],[Forecast 6 Period ]])</f>
        <v>0.16292999999999935</v>
      </c>
      <c r="O1414" s="64">
        <f>Table8[[#This Row],[Erorr 2]]^2</f>
        <v>2.654618489999979E-2</v>
      </c>
      <c r="P1414" s="64">
        <f>ABS(Table8[[#This Row],[Erorr 2]])</f>
        <v>0.16292999999999935</v>
      </c>
      <c r="Q1414" s="8">
        <f>Table8[[#This Row],[Abs Erorr 4]]/Table8[[#This Row],[Adj Close]]</f>
        <v>4.1630681963359319E-2</v>
      </c>
    </row>
    <row r="1415" spans="6:17" x14ac:dyDescent="0.3">
      <c r="F1415" s="108">
        <v>45518</v>
      </c>
      <c r="G1415" s="109">
        <v>3.9533999999999998</v>
      </c>
      <c r="H1415" s="64">
        <f t="shared" si="44"/>
        <v>3.8421499999999997</v>
      </c>
      <c r="I1415" s="64">
        <f>(Table8[[#This Row],[Adj Close]]-Table8[[#This Row],[Forecast 3 Period]])</f>
        <v>0.11125000000000007</v>
      </c>
      <c r="J1415" s="64">
        <f>Table8[[#This Row],[Erorr ]]^2</f>
        <v>1.2376562500000016E-2</v>
      </c>
      <c r="K1415" s="64">
        <f>ABS(Table8[[#This Row],[Erorr ]])</f>
        <v>0.11125000000000007</v>
      </c>
      <c r="L1415" s="8">
        <f>Table8[[#This Row],[Abs Erorr ]]/Table8[[#This Row],[Adj Close]]</f>
        <v>2.8140334901603701E-2</v>
      </c>
      <c r="M1415" s="68">
        <f t="shared" si="43"/>
        <v>3.7924900000000004</v>
      </c>
      <c r="N1415" s="64">
        <f>(Table8[[#This Row],[Adj Close]]-Table8[[#This Row],[Forecast 6 Period ]])</f>
        <v>0.16090999999999944</v>
      </c>
      <c r="O1415" s="64">
        <f>Table8[[#This Row],[Erorr 2]]^2</f>
        <v>2.5892028099999822E-2</v>
      </c>
      <c r="P1415" s="64">
        <f>ABS(Table8[[#This Row],[Erorr 2]])</f>
        <v>0.16090999999999944</v>
      </c>
      <c r="Q1415" s="8">
        <f>Table8[[#This Row],[Abs Erorr 4]]/Table8[[#This Row],[Adj Close]]</f>
        <v>4.0701674508018273E-2</v>
      </c>
    </row>
    <row r="1416" spans="6:17" x14ac:dyDescent="0.3">
      <c r="F1416" s="108">
        <v>45519</v>
      </c>
      <c r="G1416" s="109">
        <v>4.0427999999999997</v>
      </c>
      <c r="H1416" s="64">
        <f t="shared" si="44"/>
        <v>3.8967899999999998</v>
      </c>
      <c r="I1416" s="64">
        <f>(Table8[[#This Row],[Adj Close]]-Table8[[#This Row],[Forecast 3 Period]])</f>
        <v>0.14600999999999997</v>
      </c>
      <c r="J1416" s="64">
        <f>Table8[[#This Row],[Erorr ]]^2</f>
        <v>2.1318920099999993E-2</v>
      </c>
      <c r="K1416" s="64">
        <f>ABS(Table8[[#This Row],[Erorr ]])</f>
        <v>0.14600999999999997</v>
      </c>
      <c r="L1416" s="8">
        <f>Table8[[#This Row],[Abs Erorr ]]/Table8[[#This Row],[Adj Close]]</f>
        <v>3.6116058177500736E-2</v>
      </c>
      <c r="M1416" s="68">
        <f t="shared" si="43"/>
        <v>3.8381799999999995</v>
      </c>
      <c r="N1416" s="64">
        <f>(Table8[[#This Row],[Adj Close]]-Table8[[#This Row],[Forecast 6 Period ]])</f>
        <v>0.20462000000000025</v>
      </c>
      <c r="O1416" s="64">
        <f>Table8[[#This Row],[Erorr 2]]^2</f>
        <v>4.1869344400000098E-2</v>
      </c>
      <c r="P1416" s="64">
        <f>ABS(Table8[[#This Row],[Erorr 2]])</f>
        <v>0.20462000000000025</v>
      </c>
      <c r="Q1416" s="8">
        <f>Table8[[#This Row],[Abs Erorr 4]]/Table8[[#This Row],[Adj Close]]</f>
        <v>5.0613436232314304E-2</v>
      </c>
    </row>
    <row r="1417" spans="6:17" x14ac:dyDescent="0.3">
      <c r="F1417" s="108">
        <v>45520</v>
      </c>
      <c r="G1417" s="109">
        <v>4.0129999999999999</v>
      </c>
      <c r="H1417" s="64">
        <f t="shared" si="44"/>
        <v>3.9772499999999997</v>
      </c>
      <c r="I1417" s="64">
        <f>(Table8[[#This Row],[Adj Close]]-Table8[[#This Row],[Forecast 3 Period]])</f>
        <v>3.5750000000000171E-2</v>
      </c>
      <c r="J1417" s="64">
        <f>Table8[[#This Row],[Erorr ]]^2</f>
        <v>1.2780625000000123E-3</v>
      </c>
      <c r="K1417" s="64">
        <f>ABS(Table8[[#This Row],[Erorr ]])</f>
        <v>3.5750000000000171E-2</v>
      </c>
      <c r="L1417" s="8">
        <f>Table8[[#This Row],[Abs Erorr ]]/Table8[[#This Row],[Adj Close]]</f>
        <v>8.9085472215300696E-3</v>
      </c>
      <c r="M1417" s="68">
        <f t="shared" ref="M1417:M1470" si="45">$B$10*G1416+$B$11*G1415+$B$12*G1414+$B$13*G1413+$B$14*G1412+$B$15*G1411</f>
        <v>3.8977799999999996</v>
      </c>
      <c r="N1417" s="64">
        <f>(Table8[[#This Row],[Adj Close]]-Table8[[#This Row],[Forecast 6 Period ]])</f>
        <v>0.11522000000000032</v>
      </c>
      <c r="O1417" s="64">
        <f>Table8[[#This Row],[Erorr 2]]^2</f>
        <v>1.3275648400000074E-2</v>
      </c>
      <c r="P1417" s="64">
        <f>ABS(Table8[[#This Row],[Erorr 2]])</f>
        <v>0.11522000000000032</v>
      </c>
      <c r="Q1417" s="8">
        <f>Table8[[#This Row],[Abs Erorr 4]]/Table8[[#This Row],[Adj Close]]</f>
        <v>2.8711687017194201E-2</v>
      </c>
    </row>
    <row r="1418" spans="6:17" x14ac:dyDescent="0.3">
      <c r="F1418" s="108">
        <v>45523</v>
      </c>
      <c r="G1418" s="109">
        <v>4.1322000000000001</v>
      </c>
      <c r="H1418" s="64">
        <f t="shared" si="44"/>
        <v>4.00406</v>
      </c>
      <c r="I1418" s="64">
        <f>(Table8[[#This Row],[Adj Close]]-Table8[[#This Row],[Forecast 3 Period]])</f>
        <v>0.12814000000000014</v>
      </c>
      <c r="J1418" s="64">
        <f>Table8[[#This Row],[Erorr ]]^2</f>
        <v>1.6419859600000038E-2</v>
      </c>
      <c r="K1418" s="64">
        <f>ABS(Table8[[#This Row],[Erorr ]])</f>
        <v>0.12814000000000014</v>
      </c>
      <c r="L1418" s="8">
        <f>Table8[[#This Row],[Abs Erorr ]]/Table8[[#This Row],[Adj Close]]</f>
        <v>3.1010115676879179E-2</v>
      </c>
      <c r="M1418" s="68">
        <f t="shared" si="45"/>
        <v>3.94347</v>
      </c>
      <c r="N1418" s="64">
        <f>(Table8[[#This Row],[Adj Close]]-Table8[[#This Row],[Forecast 6 Period ]])</f>
        <v>0.18873000000000006</v>
      </c>
      <c r="O1418" s="64">
        <f>Table8[[#This Row],[Erorr 2]]^2</f>
        <v>3.5619012900000024E-2</v>
      </c>
      <c r="P1418" s="64">
        <f>ABS(Table8[[#This Row],[Erorr 2]])</f>
        <v>0.18873000000000006</v>
      </c>
      <c r="Q1418" s="8">
        <f>Table8[[#This Row],[Abs Erorr 4]]/Table8[[#This Row],[Adj Close]]</f>
        <v>4.5673007114854086E-2</v>
      </c>
    </row>
    <row r="1419" spans="6:17" x14ac:dyDescent="0.3">
      <c r="F1419" s="108">
        <v>45524</v>
      </c>
      <c r="G1419" s="109">
        <v>4.1223000000000001</v>
      </c>
      <c r="H1419" s="64">
        <f t="shared" si="44"/>
        <v>4.0696200000000005</v>
      </c>
      <c r="I1419" s="64">
        <f>(Table8[[#This Row],[Adj Close]]-Table8[[#This Row],[Forecast 3 Period]])</f>
        <v>5.2679999999999616E-2</v>
      </c>
      <c r="J1419" s="64">
        <f>Table8[[#This Row],[Erorr ]]^2</f>
        <v>2.7751823999999595E-3</v>
      </c>
      <c r="K1419" s="64">
        <f>ABS(Table8[[#This Row],[Erorr ]])</f>
        <v>5.2679999999999616E-2</v>
      </c>
      <c r="L1419" s="8">
        <f>Table8[[#This Row],[Abs Erorr ]]/Table8[[#This Row],[Adj Close]]</f>
        <v>1.2779273706425931E-2</v>
      </c>
      <c r="M1419" s="68">
        <f t="shared" si="45"/>
        <v>4.0000900000000001</v>
      </c>
      <c r="N1419" s="64">
        <f>(Table8[[#This Row],[Adj Close]]-Table8[[#This Row],[Forecast 6 Period ]])</f>
        <v>0.12220999999999993</v>
      </c>
      <c r="O1419" s="64">
        <f>Table8[[#This Row],[Erorr 2]]^2</f>
        <v>1.4935284099999982E-2</v>
      </c>
      <c r="P1419" s="64">
        <f>ABS(Table8[[#This Row],[Erorr 2]])</f>
        <v>0.12220999999999993</v>
      </c>
      <c r="Q1419" s="8">
        <f>Table8[[#This Row],[Abs Erorr 4]]/Table8[[#This Row],[Adj Close]]</f>
        <v>2.9646071367925655E-2</v>
      </c>
    </row>
    <row r="1420" spans="6:17" x14ac:dyDescent="0.3">
      <c r="F1420" s="108">
        <v>45525</v>
      </c>
      <c r="G1420" s="109">
        <v>4.1322000000000001</v>
      </c>
      <c r="H1420" s="64">
        <f t="shared" si="44"/>
        <v>4.0924800000000001</v>
      </c>
      <c r="I1420" s="64">
        <f>(Table8[[#This Row],[Adj Close]]-Table8[[#This Row],[Forecast 3 Period]])</f>
        <v>3.9719999999999978E-2</v>
      </c>
      <c r="J1420" s="64">
        <f>Table8[[#This Row],[Erorr ]]^2</f>
        <v>1.5776783999999983E-3</v>
      </c>
      <c r="K1420" s="64">
        <f>ABS(Table8[[#This Row],[Erorr ]])</f>
        <v>3.9719999999999978E-2</v>
      </c>
      <c r="L1420" s="8">
        <f>Table8[[#This Row],[Abs Erorr ]]/Table8[[#This Row],[Adj Close]]</f>
        <v>9.6123130535792009E-3</v>
      </c>
      <c r="M1420" s="68">
        <f t="shared" si="45"/>
        <v>4.0487700000000002</v>
      </c>
      <c r="N1420" s="64">
        <f>(Table8[[#This Row],[Adj Close]]-Table8[[#This Row],[Forecast 6 Period ]])</f>
        <v>8.3429999999999893E-2</v>
      </c>
      <c r="O1420" s="64">
        <f>Table8[[#This Row],[Erorr 2]]^2</f>
        <v>6.9605648999999823E-3</v>
      </c>
      <c r="P1420" s="64">
        <f>ABS(Table8[[#This Row],[Erorr 2]])</f>
        <v>8.3429999999999893E-2</v>
      </c>
      <c r="Q1420" s="8">
        <f>Table8[[#This Row],[Abs Erorr 4]]/Table8[[#This Row],[Adj Close]]</f>
        <v>2.0190213445622159E-2</v>
      </c>
    </row>
    <row r="1421" spans="6:17" x14ac:dyDescent="0.3">
      <c r="F1421" s="108">
        <v>45526</v>
      </c>
      <c r="G1421" s="109">
        <v>4.0824999999999996</v>
      </c>
      <c r="H1421" s="64">
        <f t="shared" si="44"/>
        <v>4.1292299999999997</v>
      </c>
      <c r="I1421" s="64">
        <f>(Table8[[#This Row],[Adj Close]]-Table8[[#This Row],[Forecast 3 Period]])</f>
        <v>-4.673000000000016E-2</v>
      </c>
      <c r="J1421" s="64">
        <f>Table8[[#This Row],[Erorr ]]^2</f>
        <v>2.1836929000000152E-3</v>
      </c>
      <c r="K1421" s="64">
        <f>ABS(Table8[[#This Row],[Erorr ]])</f>
        <v>4.673000000000016E-2</v>
      </c>
      <c r="L1421" s="8">
        <f>Table8[[#This Row],[Abs Erorr ]]/Table8[[#This Row],[Adj Close]]</f>
        <v>1.1446417636252338E-2</v>
      </c>
      <c r="M1421" s="68">
        <f t="shared" si="45"/>
        <v>4.0795599999999999</v>
      </c>
      <c r="N1421" s="64">
        <f>(Table8[[#This Row],[Adj Close]]-Table8[[#This Row],[Forecast 6 Period ]])</f>
        <v>2.9399999999997206E-3</v>
      </c>
      <c r="O1421" s="64">
        <f>Table8[[#This Row],[Erorr 2]]^2</f>
        <v>8.6435999999983565E-6</v>
      </c>
      <c r="P1421" s="64">
        <f>ABS(Table8[[#This Row],[Erorr 2]])</f>
        <v>2.9399999999997206E-3</v>
      </c>
      <c r="Q1421" s="8">
        <f>Table8[[#This Row],[Abs Erorr 4]]/Table8[[#This Row],[Adj Close]]</f>
        <v>7.2014696876906818E-4</v>
      </c>
    </row>
    <row r="1422" spans="6:17" x14ac:dyDescent="0.3">
      <c r="F1422" s="108">
        <v>45527</v>
      </c>
      <c r="G1422" s="109">
        <v>4.1421000000000001</v>
      </c>
      <c r="H1422" s="64">
        <f t="shared" si="44"/>
        <v>4.1093500000000001</v>
      </c>
      <c r="I1422" s="64">
        <f>(Table8[[#This Row],[Adj Close]]-Table8[[#This Row],[Forecast 3 Period]])</f>
        <v>3.2750000000000057E-2</v>
      </c>
      <c r="J1422" s="64">
        <f>Table8[[#This Row],[Erorr ]]^2</f>
        <v>1.0725625000000036E-3</v>
      </c>
      <c r="K1422" s="64">
        <f>ABS(Table8[[#This Row],[Erorr ]])</f>
        <v>3.2750000000000057E-2</v>
      </c>
      <c r="L1422" s="8">
        <f>Table8[[#This Row],[Abs Erorr ]]/Table8[[#This Row],[Adj Close]]</f>
        <v>7.9066174162864388E-3</v>
      </c>
      <c r="M1422" s="68">
        <f t="shared" si="45"/>
        <v>4.0994200000000003</v>
      </c>
      <c r="N1422" s="64">
        <f>(Table8[[#This Row],[Adj Close]]-Table8[[#This Row],[Forecast 6 Period ]])</f>
        <v>4.2679999999999829E-2</v>
      </c>
      <c r="O1422" s="64">
        <f>Table8[[#This Row],[Erorr 2]]^2</f>
        <v>1.8215823999999854E-3</v>
      </c>
      <c r="P1422" s="64">
        <f>ABS(Table8[[#This Row],[Erorr 2]])</f>
        <v>4.2679999999999829E-2</v>
      </c>
      <c r="Q1422" s="8">
        <f>Table8[[#This Row],[Abs Erorr 4]]/Table8[[#This Row],[Adj Close]]</f>
        <v>1.0303952101590939E-2</v>
      </c>
    </row>
    <row r="1423" spans="6:17" x14ac:dyDescent="0.3">
      <c r="F1423" s="108">
        <v>45530</v>
      </c>
      <c r="G1423" s="109">
        <v>4.1520999999999999</v>
      </c>
      <c r="H1423" s="64">
        <f t="shared" si="44"/>
        <v>4.1212499999999999</v>
      </c>
      <c r="I1423" s="64">
        <f>(Table8[[#This Row],[Adj Close]]-Table8[[#This Row],[Forecast 3 Period]])</f>
        <v>3.0850000000000044E-2</v>
      </c>
      <c r="J1423" s="64">
        <f>Table8[[#This Row],[Erorr ]]^2</f>
        <v>9.5172250000000267E-4</v>
      </c>
      <c r="K1423" s="64">
        <f>ABS(Table8[[#This Row],[Erorr ]])</f>
        <v>3.0850000000000044E-2</v>
      </c>
      <c r="L1423" s="8">
        <f>Table8[[#This Row],[Abs Erorr ]]/Table8[[#This Row],[Adj Close]]</f>
        <v>7.4299751932757029E-3</v>
      </c>
      <c r="M1423" s="68">
        <f t="shared" si="45"/>
        <v>4.1103399999999999</v>
      </c>
      <c r="N1423" s="64">
        <f>(Table8[[#This Row],[Adj Close]]-Table8[[#This Row],[Forecast 6 Period ]])</f>
        <v>4.1760000000000019E-2</v>
      </c>
      <c r="O1423" s="64">
        <f>Table8[[#This Row],[Erorr 2]]^2</f>
        <v>1.7438976000000016E-3</v>
      </c>
      <c r="P1423" s="64">
        <f>ABS(Table8[[#This Row],[Erorr 2]])</f>
        <v>4.1760000000000019E-2</v>
      </c>
      <c r="Q1423" s="8">
        <f>Table8[[#This Row],[Abs Erorr 4]]/Table8[[#This Row],[Adj Close]]</f>
        <v>1.0057561234074329E-2</v>
      </c>
    </row>
    <row r="1424" spans="6:17" x14ac:dyDescent="0.3">
      <c r="F1424" s="108">
        <v>45531</v>
      </c>
      <c r="G1424" s="109">
        <v>4.1917999999999997</v>
      </c>
      <c r="H1424" s="64">
        <f t="shared" si="44"/>
        <v>4.1282199999999998</v>
      </c>
      <c r="I1424" s="64">
        <f>(Table8[[#This Row],[Adj Close]]-Table8[[#This Row],[Forecast 3 Period]])</f>
        <v>6.357999999999997E-2</v>
      </c>
      <c r="J1424" s="64">
        <f>Table8[[#This Row],[Erorr ]]^2</f>
        <v>4.0424163999999959E-3</v>
      </c>
      <c r="K1424" s="64">
        <f>ABS(Table8[[#This Row],[Erorr ]])</f>
        <v>6.357999999999997E-2</v>
      </c>
      <c r="L1424" s="8">
        <f>Table8[[#This Row],[Abs Erorr ]]/Table8[[#This Row],[Adj Close]]</f>
        <v>1.5167708383033536E-2</v>
      </c>
      <c r="M1424" s="68">
        <f t="shared" si="45"/>
        <v>4.12723</v>
      </c>
      <c r="N1424" s="64">
        <f>(Table8[[#This Row],[Adj Close]]-Table8[[#This Row],[Forecast 6 Period ]])</f>
        <v>6.4569999999999794E-2</v>
      </c>
      <c r="O1424" s="64">
        <f>Table8[[#This Row],[Erorr 2]]^2</f>
        <v>4.1692848999999735E-3</v>
      </c>
      <c r="P1424" s="64">
        <f>ABS(Table8[[#This Row],[Erorr 2]])</f>
        <v>6.4569999999999794E-2</v>
      </c>
      <c r="Q1424" s="8">
        <f>Table8[[#This Row],[Abs Erorr 4]]/Table8[[#This Row],[Adj Close]]</f>
        <v>1.5403883773080728E-2</v>
      </c>
    </row>
    <row r="1425" spans="6:17" x14ac:dyDescent="0.3">
      <c r="F1425" s="108">
        <v>45532</v>
      </c>
      <c r="G1425" s="109">
        <v>4.1619999999999999</v>
      </c>
      <c r="H1425" s="64">
        <f t="shared" si="44"/>
        <v>4.1649799999999999</v>
      </c>
      <c r="I1425" s="64">
        <f>(Table8[[#This Row],[Adj Close]]-Table8[[#This Row],[Forecast 3 Period]])</f>
        <v>-2.9799999999999827E-3</v>
      </c>
      <c r="J1425" s="64">
        <f>Table8[[#This Row],[Erorr ]]^2</f>
        <v>8.8803999999998972E-6</v>
      </c>
      <c r="K1425" s="64">
        <f>ABS(Table8[[#This Row],[Erorr ]])</f>
        <v>2.9799999999999827E-3</v>
      </c>
      <c r="L1425" s="8">
        <f>Table8[[#This Row],[Abs Erorr ]]/Table8[[#This Row],[Adj Close]]</f>
        <v>7.1600192215280699E-4</v>
      </c>
      <c r="M1425" s="68">
        <f t="shared" si="45"/>
        <v>4.1391499999999999</v>
      </c>
      <c r="N1425" s="64">
        <f>(Table8[[#This Row],[Adj Close]]-Table8[[#This Row],[Forecast 6 Period ]])</f>
        <v>2.2850000000000037E-2</v>
      </c>
      <c r="O1425" s="64">
        <f>Table8[[#This Row],[Erorr 2]]^2</f>
        <v>5.2212250000000166E-4</v>
      </c>
      <c r="P1425" s="64">
        <f>ABS(Table8[[#This Row],[Erorr 2]])</f>
        <v>2.2850000000000037E-2</v>
      </c>
      <c r="Q1425" s="8">
        <f>Table8[[#This Row],[Abs Erorr 4]]/Table8[[#This Row],[Adj Close]]</f>
        <v>5.4901489668428734E-3</v>
      </c>
    </row>
    <row r="1426" spans="6:17" x14ac:dyDescent="0.3">
      <c r="F1426" s="108">
        <v>45533</v>
      </c>
      <c r="G1426" s="109">
        <v>4.4500999999999999</v>
      </c>
      <c r="H1426" s="64">
        <f t="shared" si="44"/>
        <v>4.1679700000000004</v>
      </c>
      <c r="I1426" s="64">
        <f>(Table8[[#This Row],[Adj Close]]-Table8[[#This Row],[Forecast 3 Period]])</f>
        <v>0.28212999999999955</v>
      </c>
      <c r="J1426" s="64">
        <f>Table8[[#This Row],[Erorr ]]^2</f>
        <v>7.9597336899999746E-2</v>
      </c>
      <c r="K1426" s="64">
        <f>ABS(Table8[[#This Row],[Erorr ]])</f>
        <v>0.28212999999999955</v>
      </c>
      <c r="L1426" s="8">
        <f>Table8[[#This Row],[Abs Erorr ]]/Table8[[#This Row],[Adj Close]]</f>
        <v>6.3398575312914221E-2</v>
      </c>
      <c r="M1426" s="68">
        <f t="shared" si="45"/>
        <v>4.1510699999999998</v>
      </c>
      <c r="N1426" s="64">
        <f>(Table8[[#This Row],[Adj Close]]-Table8[[#This Row],[Forecast 6 Period ]])</f>
        <v>0.29903000000000013</v>
      </c>
      <c r="O1426" s="64">
        <f>Table8[[#This Row],[Erorr 2]]^2</f>
        <v>8.9418940900000077E-2</v>
      </c>
      <c r="P1426" s="64">
        <f>ABS(Table8[[#This Row],[Erorr 2]])</f>
        <v>0.29903000000000013</v>
      </c>
      <c r="Q1426" s="8">
        <f>Table8[[#This Row],[Abs Erorr 4]]/Table8[[#This Row],[Adj Close]]</f>
        <v>6.7196242781061136E-2</v>
      </c>
    </row>
    <row r="1427" spans="6:17" x14ac:dyDescent="0.3">
      <c r="F1427" s="108">
        <v>45534</v>
      </c>
      <c r="G1427" s="109">
        <v>4.4302000000000001</v>
      </c>
      <c r="H1427" s="64">
        <f t="shared" si="44"/>
        <v>4.2861799999999999</v>
      </c>
      <c r="I1427" s="64">
        <f>(Table8[[#This Row],[Adj Close]]-Table8[[#This Row],[Forecast 3 Period]])</f>
        <v>0.14402000000000026</v>
      </c>
      <c r="J1427" s="64">
        <f>Table8[[#This Row],[Erorr ]]^2</f>
        <v>2.0741760400000076E-2</v>
      </c>
      <c r="K1427" s="64">
        <f>ABS(Table8[[#This Row],[Erorr ]])</f>
        <v>0.14402000000000026</v>
      </c>
      <c r="L1427" s="8">
        <f>Table8[[#This Row],[Abs Erorr ]]/Table8[[#This Row],[Adj Close]]</f>
        <v>3.2508690352580076E-2</v>
      </c>
      <c r="M1427" s="68">
        <f t="shared" si="45"/>
        <v>4.2136600000000008</v>
      </c>
      <c r="N1427" s="64">
        <f>(Table8[[#This Row],[Adj Close]]-Table8[[#This Row],[Forecast 6 Period ]])</f>
        <v>0.21653999999999929</v>
      </c>
      <c r="O1427" s="64">
        <f>Table8[[#This Row],[Erorr 2]]^2</f>
        <v>4.6889571599999694E-2</v>
      </c>
      <c r="P1427" s="64">
        <f>ABS(Table8[[#This Row],[Erorr 2]])</f>
        <v>0.21653999999999929</v>
      </c>
      <c r="Q1427" s="8">
        <f>Table8[[#This Row],[Abs Erorr 4]]/Table8[[#This Row],[Adj Close]]</f>
        <v>4.8878154485124663E-2</v>
      </c>
    </row>
    <row r="1428" spans="6:17" x14ac:dyDescent="0.3">
      <c r="F1428" s="108">
        <v>45538</v>
      </c>
      <c r="G1428" s="109">
        <v>4.3506999999999998</v>
      </c>
      <c r="H1428" s="64">
        <f t="shared" si="44"/>
        <v>4.3557100000000002</v>
      </c>
      <c r="I1428" s="64">
        <f>(Table8[[#This Row],[Adj Close]]-Table8[[#This Row],[Forecast 3 Period]])</f>
        <v>-5.010000000000403E-3</v>
      </c>
      <c r="J1428" s="64">
        <f>Table8[[#This Row],[Erorr ]]^2</f>
        <v>2.5100100000004039E-5</v>
      </c>
      <c r="K1428" s="64">
        <f>ABS(Table8[[#This Row],[Erorr ]])</f>
        <v>5.010000000000403E-3</v>
      </c>
      <c r="L1428" s="8">
        <f>Table8[[#This Row],[Abs Erorr ]]/Table8[[#This Row],[Adj Close]]</f>
        <v>1.1515388328315911E-3</v>
      </c>
      <c r="M1428" s="68">
        <f t="shared" si="45"/>
        <v>4.2762399999999996</v>
      </c>
      <c r="N1428" s="64">
        <f>(Table8[[#This Row],[Adj Close]]-Table8[[#This Row],[Forecast 6 Period ]])</f>
        <v>7.4460000000000193E-2</v>
      </c>
      <c r="O1428" s="64">
        <f>Table8[[#This Row],[Erorr 2]]^2</f>
        <v>5.5442916000000286E-3</v>
      </c>
      <c r="P1428" s="64">
        <f>ABS(Table8[[#This Row],[Erorr 2]])</f>
        <v>7.4460000000000193E-2</v>
      </c>
      <c r="Q1428" s="8">
        <f>Table8[[#This Row],[Abs Erorr 4]]/Table8[[#This Row],[Adj Close]]</f>
        <v>1.711448732387896E-2</v>
      </c>
    </row>
    <row r="1429" spans="6:17" x14ac:dyDescent="0.3">
      <c r="F1429" s="108">
        <v>45539</v>
      </c>
      <c r="G1429" s="109">
        <v>4.3506999999999998</v>
      </c>
      <c r="H1429" s="64">
        <f t="shared" si="44"/>
        <v>4.4043700000000001</v>
      </c>
      <c r="I1429" s="64">
        <f>(Table8[[#This Row],[Adj Close]]-Table8[[#This Row],[Forecast 3 Period]])</f>
        <v>-5.3670000000000329E-2</v>
      </c>
      <c r="J1429" s="64">
        <f>Table8[[#This Row],[Erorr ]]^2</f>
        <v>2.8804689000000352E-3</v>
      </c>
      <c r="K1429" s="64">
        <f>ABS(Table8[[#This Row],[Erorr ]])</f>
        <v>5.3670000000000329E-2</v>
      </c>
      <c r="L1429" s="8">
        <f>Table8[[#This Row],[Abs Erorr ]]/Table8[[#This Row],[Adj Close]]</f>
        <v>1.2335945939733911E-2</v>
      </c>
      <c r="M1429" s="68">
        <f t="shared" si="45"/>
        <v>4.3129900000000001</v>
      </c>
      <c r="N1429" s="64">
        <f>(Table8[[#This Row],[Adj Close]]-Table8[[#This Row],[Forecast 6 Period ]])</f>
        <v>3.7709999999999688E-2</v>
      </c>
      <c r="O1429" s="64">
        <f>Table8[[#This Row],[Erorr 2]]^2</f>
        <v>1.4220440999999765E-3</v>
      </c>
      <c r="P1429" s="64">
        <f>ABS(Table8[[#This Row],[Erorr 2]])</f>
        <v>3.7709999999999688E-2</v>
      </c>
      <c r="Q1429" s="8">
        <f>Table8[[#This Row],[Abs Erorr 4]]/Table8[[#This Row],[Adj Close]]</f>
        <v>8.6675707357436026E-3</v>
      </c>
    </row>
    <row r="1430" spans="6:17" x14ac:dyDescent="0.3">
      <c r="F1430" s="108">
        <v>45540</v>
      </c>
      <c r="G1430" s="109">
        <v>4.3010999999999999</v>
      </c>
      <c r="H1430" s="64">
        <f t="shared" si="44"/>
        <v>4.3745500000000002</v>
      </c>
      <c r="I1430" s="64">
        <f>(Table8[[#This Row],[Adj Close]]-Table8[[#This Row],[Forecast 3 Period]])</f>
        <v>-7.3450000000000237E-2</v>
      </c>
      <c r="J1430" s="64">
        <f>Table8[[#This Row],[Erorr ]]^2</f>
        <v>5.3949025000000345E-3</v>
      </c>
      <c r="K1430" s="64">
        <f>ABS(Table8[[#This Row],[Erorr ]])</f>
        <v>7.3450000000000237E-2</v>
      </c>
      <c r="L1430" s="8">
        <f>Table8[[#This Row],[Abs Erorr ]]/Table8[[#This Row],[Adj Close]]</f>
        <v>1.7077026807095913E-2</v>
      </c>
      <c r="M1430" s="68">
        <f t="shared" si="45"/>
        <v>4.3517200000000003</v>
      </c>
      <c r="N1430" s="64">
        <f>(Table8[[#This Row],[Adj Close]]-Table8[[#This Row],[Forecast 6 Period ]])</f>
        <v>-5.0620000000000331E-2</v>
      </c>
      <c r="O1430" s="64">
        <f>Table8[[#This Row],[Erorr 2]]^2</f>
        <v>2.5623844000000335E-3</v>
      </c>
      <c r="P1430" s="64">
        <f>ABS(Table8[[#This Row],[Erorr 2]])</f>
        <v>5.0620000000000331E-2</v>
      </c>
      <c r="Q1430" s="8">
        <f>Table8[[#This Row],[Abs Erorr 4]]/Table8[[#This Row],[Adj Close]]</f>
        <v>1.1769082327776693E-2</v>
      </c>
    </row>
    <row r="1431" spans="6:17" x14ac:dyDescent="0.3">
      <c r="F1431" s="108">
        <v>45541</v>
      </c>
      <c r="G1431" s="109">
        <v>4.2117000000000004</v>
      </c>
      <c r="H1431" s="64">
        <f t="shared" si="44"/>
        <v>4.3308599999999995</v>
      </c>
      <c r="I1431" s="64">
        <f>(Table8[[#This Row],[Adj Close]]-Table8[[#This Row],[Forecast 3 Period]])</f>
        <v>-0.11915999999999904</v>
      </c>
      <c r="J1431" s="64">
        <f>Table8[[#This Row],[Erorr ]]^2</f>
        <v>1.4199105599999772E-2</v>
      </c>
      <c r="K1431" s="64">
        <f>ABS(Table8[[#This Row],[Erorr ]])</f>
        <v>0.11915999999999904</v>
      </c>
      <c r="L1431" s="8">
        <f>Table8[[#This Row],[Abs Erorr ]]/Table8[[#This Row],[Adj Close]]</f>
        <v>2.8292613434005041E-2</v>
      </c>
      <c r="M1431" s="68">
        <f t="shared" si="45"/>
        <v>4.3477500000000004</v>
      </c>
      <c r="N1431" s="64">
        <f>(Table8[[#This Row],[Adj Close]]-Table8[[#This Row],[Forecast 6 Period ]])</f>
        <v>-0.13605</v>
      </c>
      <c r="O1431" s="64">
        <f>Table8[[#This Row],[Erorr 2]]^2</f>
        <v>1.85096025E-2</v>
      </c>
      <c r="P1431" s="64">
        <f>ABS(Table8[[#This Row],[Erorr 2]])</f>
        <v>0.13605</v>
      </c>
      <c r="Q1431" s="8">
        <f>Table8[[#This Row],[Abs Erorr 4]]/Table8[[#This Row],[Adj Close]]</f>
        <v>3.2302870574827267E-2</v>
      </c>
    </row>
    <row r="1432" spans="6:17" x14ac:dyDescent="0.3">
      <c r="F1432" s="108">
        <v>45544</v>
      </c>
      <c r="G1432" s="109">
        <v>4.2314999999999996</v>
      </c>
      <c r="H1432" s="64">
        <f t="shared" si="44"/>
        <v>4.2802199999999999</v>
      </c>
      <c r="I1432" s="64">
        <f>(Table8[[#This Row],[Adj Close]]-Table8[[#This Row],[Forecast 3 Period]])</f>
        <v>-4.8720000000000319E-2</v>
      </c>
      <c r="J1432" s="64">
        <f>Table8[[#This Row],[Erorr ]]^2</f>
        <v>2.3736384000000309E-3</v>
      </c>
      <c r="K1432" s="64">
        <f>ABS(Table8[[#This Row],[Erorr ]])</f>
        <v>4.8720000000000319E-2</v>
      </c>
      <c r="L1432" s="8">
        <f>Table8[[#This Row],[Abs Erorr ]]/Table8[[#This Row],[Adj Close]]</f>
        <v>1.1513647642679977E-2</v>
      </c>
      <c r="M1432" s="68">
        <f t="shared" si="45"/>
        <v>4.3308700000000009</v>
      </c>
      <c r="N1432" s="64">
        <f>(Table8[[#This Row],[Adj Close]]-Table8[[#This Row],[Forecast 6 Period ]])</f>
        <v>-9.9370000000001291E-2</v>
      </c>
      <c r="O1432" s="64">
        <f>Table8[[#This Row],[Erorr 2]]^2</f>
        <v>9.8743969000002572E-3</v>
      </c>
      <c r="P1432" s="64">
        <f>ABS(Table8[[#This Row],[Erorr 2]])</f>
        <v>9.9370000000001291E-2</v>
      </c>
      <c r="Q1432" s="8">
        <f>Table8[[#This Row],[Abs Erorr 4]]/Table8[[#This Row],[Adj Close]]</f>
        <v>2.3483398322108308E-2</v>
      </c>
    </row>
    <row r="1433" spans="6:17" x14ac:dyDescent="0.3">
      <c r="F1433" s="108">
        <v>45545</v>
      </c>
      <c r="G1433" s="109">
        <v>4.1619999999999999</v>
      </c>
      <c r="H1433" s="64">
        <f t="shared" si="44"/>
        <v>4.2464399999999998</v>
      </c>
      <c r="I1433" s="64">
        <f>(Table8[[#This Row],[Adj Close]]-Table8[[#This Row],[Forecast 3 Period]])</f>
        <v>-8.4439999999999849E-2</v>
      </c>
      <c r="J1433" s="64">
        <f>Table8[[#This Row],[Erorr ]]^2</f>
        <v>7.1301135999999746E-3</v>
      </c>
      <c r="K1433" s="64">
        <f>ABS(Table8[[#This Row],[Erorr ]])</f>
        <v>8.4439999999999849E-2</v>
      </c>
      <c r="L1433" s="8">
        <f>Table8[[#This Row],[Abs Erorr ]]/Table8[[#This Row],[Adj Close]]</f>
        <v>2.0288322921672236E-2</v>
      </c>
      <c r="M1433" s="68">
        <f t="shared" si="45"/>
        <v>4.2970899999999999</v>
      </c>
      <c r="N1433" s="64">
        <f>(Table8[[#This Row],[Adj Close]]-Table8[[#This Row],[Forecast 6 Period ]])</f>
        <v>-0.13508999999999993</v>
      </c>
      <c r="O1433" s="64">
        <f>Table8[[#This Row],[Erorr 2]]^2</f>
        <v>1.8249308099999983E-2</v>
      </c>
      <c r="P1433" s="64">
        <f>ABS(Table8[[#This Row],[Erorr 2]])</f>
        <v>0.13508999999999993</v>
      </c>
      <c r="Q1433" s="8">
        <f>Table8[[#This Row],[Abs Erorr 4]]/Table8[[#This Row],[Adj Close]]</f>
        <v>3.2457952907256109E-2</v>
      </c>
    </row>
    <row r="1434" spans="6:17" x14ac:dyDescent="0.3">
      <c r="F1434" s="108">
        <v>45546</v>
      </c>
      <c r="G1434" s="109">
        <v>4.1619999999999999</v>
      </c>
      <c r="H1434" s="64">
        <f t="shared" si="44"/>
        <v>4.1977599999999997</v>
      </c>
      <c r="I1434" s="64">
        <f>(Table8[[#This Row],[Adj Close]]-Table8[[#This Row],[Forecast 3 Period]])</f>
        <v>-3.5759999999999792E-2</v>
      </c>
      <c r="J1434" s="64">
        <f>Table8[[#This Row],[Erorr ]]^2</f>
        <v>1.2787775999999851E-3</v>
      </c>
      <c r="K1434" s="64">
        <f>ABS(Table8[[#This Row],[Erorr ]])</f>
        <v>3.5759999999999792E-2</v>
      </c>
      <c r="L1434" s="8">
        <f>Table8[[#This Row],[Abs Erorr ]]/Table8[[#This Row],[Adj Close]]</f>
        <v>8.5920230658336847E-3</v>
      </c>
      <c r="M1434" s="68">
        <f t="shared" si="45"/>
        <v>4.2514000000000003</v>
      </c>
      <c r="N1434" s="64">
        <f>(Table8[[#This Row],[Adj Close]]-Table8[[#This Row],[Forecast 6 Period ]])</f>
        <v>-8.9400000000000368E-2</v>
      </c>
      <c r="O1434" s="64">
        <f>Table8[[#This Row],[Erorr 2]]^2</f>
        <v>7.9923600000000664E-3</v>
      </c>
      <c r="P1434" s="64">
        <f>ABS(Table8[[#This Row],[Erorr 2]])</f>
        <v>8.9400000000000368E-2</v>
      </c>
      <c r="Q1434" s="8">
        <f>Table8[[#This Row],[Abs Erorr 4]]/Table8[[#This Row],[Adj Close]]</f>
        <v>2.1480057664584423E-2</v>
      </c>
    </row>
    <row r="1435" spans="6:17" x14ac:dyDescent="0.3">
      <c r="F1435" s="108">
        <v>45547</v>
      </c>
      <c r="G1435" s="109">
        <v>4.1718999999999999</v>
      </c>
      <c r="H1435" s="64">
        <f t="shared" si="44"/>
        <v>4.1828500000000002</v>
      </c>
      <c r="I1435" s="64">
        <f>(Table8[[#This Row],[Adj Close]]-Table8[[#This Row],[Forecast 3 Period]])</f>
        <v>-1.0950000000000237E-2</v>
      </c>
      <c r="J1435" s="64">
        <f>Table8[[#This Row],[Erorr ]]^2</f>
        <v>1.199025000000052E-4</v>
      </c>
      <c r="K1435" s="64">
        <f>ABS(Table8[[#This Row],[Erorr ]])</f>
        <v>1.0950000000000237E-2</v>
      </c>
      <c r="L1435" s="8">
        <f>Table8[[#This Row],[Abs Erorr ]]/Table8[[#This Row],[Adj Close]]</f>
        <v>2.6247033725641166E-3</v>
      </c>
      <c r="M1435" s="68">
        <f t="shared" si="45"/>
        <v>4.2186199999999996</v>
      </c>
      <c r="N1435" s="64">
        <f>(Table8[[#This Row],[Adj Close]]-Table8[[#This Row],[Forecast 6 Period ]])</f>
        <v>-4.6719999999999651E-2</v>
      </c>
      <c r="O1435" s="64">
        <f>Table8[[#This Row],[Erorr 2]]^2</f>
        <v>2.1827583999999675E-3</v>
      </c>
      <c r="P1435" s="64">
        <f>ABS(Table8[[#This Row],[Erorr 2]])</f>
        <v>4.6719999999999651E-2</v>
      </c>
      <c r="Q1435" s="8">
        <f>Table8[[#This Row],[Abs Erorr 4]]/Table8[[#This Row],[Adj Close]]</f>
        <v>1.1198734389606571E-2</v>
      </c>
    </row>
    <row r="1436" spans="6:17" x14ac:dyDescent="0.3">
      <c r="F1436" s="108">
        <v>45548</v>
      </c>
      <c r="G1436" s="109">
        <v>4.1718999999999999</v>
      </c>
      <c r="H1436" s="64">
        <f t="shared" si="44"/>
        <v>4.1659600000000001</v>
      </c>
      <c r="I1436" s="64">
        <f>(Table8[[#This Row],[Adj Close]]-Table8[[#This Row],[Forecast 3 Period]])</f>
        <v>5.9399999999998343E-3</v>
      </c>
      <c r="J1436" s="64">
        <f>Table8[[#This Row],[Erorr ]]^2</f>
        <v>3.528359999999803E-5</v>
      </c>
      <c r="K1436" s="64">
        <f>ABS(Table8[[#This Row],[Erorr ]])</f>
        <v>5.9399999999998343E-3</v>
      </c>
      <c r="L1436" s="8">
        <f>Table8[[#This Row],[Abs Erorr ]]/Table8[[#This Row],[Adj Close]]</f>
        <v>1.4238116925141624E-3</v>
      </c>
      <c r="M1436" s="68">
        <f t="shared" si="45"/>
        <v>4.1967599999999994</v>
      </c>
      <c r="N1436" s="64">
        <f>(Table8[[#This Row],[Adj Close]]-Table8[[#This Row],[Forecast 6 Period ]])</f>
        <v>-2.4859999999999438E-2</v>
      </c>
      <c r="O1436" s="64">
        <f>Table8[[#This Row],[Erorr 2]]^2</f>
        <v>6.1801959999997205E-4</v>
      </c>
      <c r="P1436" s="64">
        <f>ABS(Table8[[#This Row],[Erorr 2]])</f>
        <v>2.4859999999999438E-2</v>
      </c>
      <c r="Q1436" s="8">
        <f>Table8[[#This Row],[Abs Erorr 4]]/Table8[[#This Row],[Adj Close]]</f>
        <v>5.9589156020037485E-3</v>
      </c>
    </row>
    <row r="1437" spans="6:17" x14ac:dyDescent="0.3">
      <c r="F1437" s="108">
        <v>45551</v>
      </c>
      <c r="G1437" s="109">
        <v>4.1818999999999997</v>
      </c>
      <c r="H1437" s="64">
        <f t="shared" si="44"/>
        <v>4.1689299999999996</v>
      </c>
      <c r="I1437" s="64">
        <f>(Table8[[#This Row],[Adj Close]]-Table8[[#This Row],[Forecast 3 Period]])</f>
        <v>1.2970000000000148E-2</v>
      </c>
      <c r="J1437" s="64">
        <f>Table8[[#This Row],[Erorr ]]^2</f>
        <v>1.6822090000000384E-4</v>
      </c>
      <c r="K1437" s="64">
        <f>ABS(Table8[[#This Row],[Erorr ]])</f>
        <v>1.2970000000000148E-2</v>
      </c>
      <c r="L1437" s="8">
        <f>Table8[[#This Row],[Abs Erorr ]]/Table8[[#This Row],[Adj Close]]</f>
        <v>3.1014610583706328E-3</v>
      </c>
      <c r="M1437" s="68">
        <f t="shared" si="45"/>
        <v>4.17788</v>
      </c>
      <c r="N1437" s="64">
        <f>(Table8[[#This Row],[Adj Close]]-Table8[[#This Row],[Forecast 6 Period ]])</f>
        <v>4.0199999999996905E-3</v>
      </c>
      <c r="O1437" s="64">
        <f>Table8[[#This Row],[Erorr 2]]^2</f>
        <v>1.6160399999997512E-5</v>
      </c>
      <c r="P1437" s="64">
        <f>ABS(Table8[[#This Row],[Erorr 2]])</f>
        <v>4.0199999999996905E-3</v>
      </c>
      <c r="Q1437" s="8">
        <f>Table8[[#This Row],[Abs Erorr 4]]/Table8[[#This Row],[Adj Close]]</f>
        <v>9.6128554006544656E-4</v>
      </c>
    </row>
    <row r="1438" spans="6:17" x14ac:dyDescent="0.3">
      <c r="F1438" s="108">
        <v>45552</v>
      </c>
      <c r="G1438" s="109">
        <v>4.1619999999999999</v>
      </c>
      <c r="H1438" s="64">
        <f t="shared" si="44"/>
        <v>4.1758999999999995</v>
      </c>
      <c r="I1438" s="64">
        <f>(Table8[[#This Row],[Adj Close]]-Table8[[#This Row],[Forecast 3 Period]])</f>
        <v>-1.3899999999999579E-2</v>
      </c>
      <c r="J1438" s="64">
        <f>Table8[[#This Row],[Erorr ]]^2</f>
        <v>1.9320999999998832E-4</v>
      </c>
      <c r="K1438" s="64">
        <f>ABS(Table8[[#This Row],[Erorr ]])</f>
        <v>1.3899999999999579E-2</v>
      </c>
      <c r="L1438" s="8">
        <f>Table8[[#This Row],[Abs Erorr ]]/Table8[[#This Row],[Adj Close]]</f>
        <v>3.3397405093703939E-3</v>
      </c>
      <c r="M1438" s="68">
        <f t="shared" si="45"/>
        <v>4.1768899999999993</v>
      </c>
      <c r="N1438" s="64">
        <f>(Table8[[#This Row],[Adj Close]]-Table8[[#This Row],[Forecast 6 Period ]])</f>
        <v>-1.4889999999999404E-2</v>
      </c>
      <c r="O1438" s="64">
        <f>Table8[[#This Row],[Erorr 2]]^2</f>
        <v>2.2171209999998225E-4</v>
      </c>
      <c r="P1438" s="64">
        <f>ABS(Table8[[#This Row],[Erorr 2]])</f>
        <v>1.4889999999999404E-2</v>
      </c>
      <c r="Q1438" s="8">
        <f>Table8[[#This Row],[Abs Erorr 4]]/Table8[[#This Row],[Adj Close]]</f>
        <v>3.5776069197499768E-3</v>
      </c>
    </row>
    <row r="1439" spans="6:17" x14ac:dyDescent="0.3">
      <c r="F1439" s="108">
        <v>45553</v>
      </c>
      <c r="G1439" s="109">
        <v>4.1619999999999999</v>
      </c>
      <c r="H1439" s="64">
        <f t="shared" si="44"/>
        <v>4.1709399999999999</v>
      </c>
      <c r="I1439" s="64">
        <f>(Table8[[#This Row],[Adj Close]]-Table8[[#This Row],[Forecast 3 Period]])</f>
        <v>-8.939999999999948E-3</v>
      </c>
      <c r="J1439" s="64">
        <f>Table8[[#This Row],[Erorr ]]^2</f>
        <v>7.9923599999999067E-5</v>
      </c>
      <c r="K1439" s="64">
        <f>ABS(Table8[[#This Row],[Erorr ]])</f>
        <v>8.939999999999948E-3</v>
      </c>
      <c r="L1439" s="8">
        <f>Table8[[#This Row],[Abs Erorr ]]/Table8[[#This Row],[Adj Close]]</f>
        <v>2.1480057664584212E-3</v>
      </c>
      <c r="M1439" s="68">
        <f t="shared" si="45"/>
        <v>4.1699399999999995</v>
      </c>
      <c r="N1439" s="64">
        <f>(Table8[[#This Row],[Adj Close]]-Table8[[#This Row],[Forecast 6 Period ]])</f>
        <v>-7.939999999999614E-3</v>
      </c>
      <c r="O1439" s="64">
        <f>Table8[[#This Row],[Erorr 2]]^2</f>
        <v>6.3043599999993875E-5</v>
      </c>
      <c r="P1439" s="64">
        <f>ABS(Table8[[#This Row],[Erorr 2]])</f>
        <v>7.939999999999614E-3</v>
      </c>
      <c r="Q1439" s="8">
        <f>Table8[[#This Row],[Abs Erorr 4]]/Table8[[#This Row],[Adj Close]]</f>
        <v>1.9077366650647799E-3</v>
      </c>
    </row>
    <row r="1440" spans="6:17" x14ac:dyDescent="0.3">
      <c r="F1440" s="108">
        <v>45554</v>
      </c>
      <c r="G1440" s="109">
        <v>4.2215999999999996</v>
      </c>
      <c r="H1440" s="64">
        <f t="shared" si="44"/>
        <v>4.1679700000000004</v>
      </c>
      <c r="I1440" s="64">
        <f>(Table8[[#This Row],[Adj Close]]-Table8[[#This Row],[Forecast 3 Period]])</f>
        <v>5.3629999999999178E-2</v>
      </c>
      <c r="J1440" s="64">
        <f>Table8[[#This Row],[Erorr ]]^2</f>
        <v>2.8761768999999117E-3</v>
      </c>
      <c r="K1440" s="64">
        <f>ABS(Table8[[#This Row],[Erorr ]])</f>
        <v>5.3629999999999178E-2</v>
      </c>
      <c r="L1440" s="8">
        <f>Table8[[#This Row],[Abs Erorr ]]/Table8[[#This Row],[Adj Close]]</f>
        <v>1.2703714231570774E-2</v>
      </c>
      <c r="M1440" s="68">
        <f t="shared" si="45"/>
        <v>4.1689500000000006</v>
      </c>
      <c r="N1440" s="64">
        <f>(Table8[[#This Row],[Adj Close]]-Table8[[#This Row],[Forecast 6 Period ]])</f>
        <v>5.2649999999998975E-2</v>
      </c>
      <c r="O1440" s="64">
        <f>Table8[[#This Row],[Erorr 2]]^2</f>
        <v>2.772022499999892E-3</v>
      </c>
      <c r="P1440" s="64">
        <f>ABS(Table8[[#This Row],[Erorr 2]])</f>
        <v>5.2649999999998975E-2</v>
      </c>
      <c r="Q1440" s="8">
        <f>Table8[[#This Row],[Abs Erorr 4]]/Table8[[#This Row],[Adj Close]]</f>
        <v>1.2471574758385204E-2</v>
      </c>
    </row>
    <row r="1441" spans="6:17" x14ac:dyDescent="0.3">
      <c r="F1441" s="108">
        <v>45555</v>
      </c>
      <c r="G1441" s="109">
        <v>4.2514000000000003</v>
      </c>
      <c r="H1441" s="64">
        <f t="shared" si="44"/>
        <v>4.1858399999999998</v>
      </c>
      <c r="I1441" s="64">
        <f>(Table8[[#This Row],[Adj Close]]-Table8[[#This Row],[Forecast 3 Period]])</f>
        <v>6.5560000000000507E-2</v>
      </c>
      <c r="J1441" s="64">
        <f>Table8[[#This Row],[Erorr ]]^2</f>
        <v>4.2981136000000662E-3</v>
      </c>
      <c r="K1441" s="64">
        <f>ABS(Table8[[#This Row],[Erorr ]])</f>
        <v>6.5560000000000507E-2</v>
      </c>
      <c r="L1441" s="8">
        <f>Table8[[#This Row],[Abs Erorr ]]/Table8[[#This Row],[Adj Close]]</f>
        <v>1.5420802559157102E-2</v>
      </c>
      <c r="M1441" s="68">
        <f t="shared" si="45"/>
        <v>4.1798800000000007</v>
      </c>
      <c r="N1441" s="64">
        <f>(Table8[[#This Row],[Adj Close]]-Table8[[#This Row],[Forecast 6 Period ]])</f>
        <v>7.1519999999999584E-2</v>
      </c>
      <c r="O1441" s="64">
        <f>Table8[[#This Row],[Erorr 2]]^2</f>
        <v>5.1151103999999403E-3</v>
      </c>
      <c r="P1441" s="64">
        <f>ABS(Table8[[#This Row],[Erorr 2]])</f>
        <v>7.1519999999999584E-2</v>
      </c>
      <c r="Q1441" s="8">
        <f>Table8[[#This Row],[Abs Erorr 4]]/Table8[[#This Row],[Adj Close]]</f>
        <v>1.6822693700898429E-2</v>
      </c>
    </row>
    <row r="1442" spans="6:17" x14ac:dyDescent="0.3">
      <c r="F1442" s="108">
        <v>45558</v>
      </c>
      <c r="G1442" s="109">
        <v>4.2812000000000001</v>
      </c>
      <c r="H1442" s="64">
        <f t="shared" si="44"/>
        <v>4.2156399999999996</v>
      </c>
      <c r="I1442" s="64">
        <f>(Table8[[#This Row],[Adj Close]]-Table8[[#This Row],[Forecast 3 Period]])</f>
        <v>6.5560000000000507E-2</v>
      </c>
      <c r="J1442" s="64">
        <f>Table8[[#This Row],[Erorr ]]^2</f>
        <v>4.2981136000000662E-3</v>
      </c>
      <c r="K1442" s="64">
        <f>ABS(Table8[[#This Row],[Erorr ]])</f>
        <v>6.5560000000000507E-2</v>
      </c>
      <c r="L1442" s="8">
        <f>Table8[[#This Row],[Abs Erorr ]]/Table8[[#This Row],[Adj Close]]</f>
        <v>1.5313463514902481E-2</v>
      </c>
      <c r="M1442" s="68">
        <f t="shared" si="45"/>
        <v>4.1947799999999997</v>
      </c>
      <c r="N1442" s="64">
        <f>(Table8[[#This Row],[Adj Close]]-Table8[[#This Row],[Forecast 6 Period ]])</f>
        <v>8.6420000000000385E-2</v>
      </c>
      <c r="O1442" s="64">
        <f>Table8[[#This Row],[Erorr 2]]^2</f>
        <v>7.4684164000000663E-3</v>
      </c>
      <c r="P1442" s="64">
        <f>ABS(Table8[[#This Row],[Erorr 2]])</f>
        <v>8.6420000000000385E-2</v>
      </c>
      <c r="Q1442" s="8">
        <f>Table8[[#This Row],[Abs Erorr 4]]/Table8[[#This Row],[Adj Close]]</f>
        <v>2.0185929178735025E-2</v>
      </c>
    </row>
    <row r="1443" spans="6:17" x14ac:dyDescent="0.3">
      <c r="F1443" s="108">
        <v>45559</v>
      </c>
      <c r="G1443" s="109">
        <v>4.3705999999999996</v>
      </c>
      <c r="H1443" s="64">
        <f t="shared" si="44"/>
        <v>4.2543800000000003</v>
      </c>
      <c r="I1443" s="64">
        <f>(Table8[[#This Row],[Adj Close]]-Table8[[#This Row],[Forecast 3 Period]])</f>
        <v>0.11621999999999932</v>
      </c>
      <c r="J1443" s="64">
        <f>Table8[[#This Row],[Erorr ]]^2</f>
        <v>1.3507088399999843E-2</v>
      </c>
      <c r="K1443" s="64">
        <f>ABS(Table8[[#This Row],[Erorr ]])</f>
        <v>0.11621999999999932</v>
      </c>
      <c r="L1443" s="8">
        <f>Table8[[#This Row],[Abs Erorr ]]/Table8[[#This Row],[Adj Close]]</f>
        <v>2.6591314693634589E-2</v>
      </c>
      <c r="M1443" s="68">
        <f t="shared" si="45"/>
        <v>4.2176299999999998</v>
      </c>
      <c r="N1443" s="64">
        <f>(Table8[[#This Row],[Adj Close]]-Table8[[#This Row],[Forecast 6 Period ]])</f>
        <v>0.15296999999999983</v>
      </c>
      <c r="O1443" s="64">
        <f>Table8[[#This Row],[Erorr 2]]^2</f>
        <v>2.3399820899999948E-2</v>
      </c>
      <c r="P1443" s="64">
        <f>ABS(Table8[[#This Row],[Erorr 2]])</f>
        <v>0.15296999999999983</v>
      </c>
      <c r="Q1443" s="8">
        <f>Table8[[#This Row],[Abs Erorr 4]]/Table8[[#This Row],[Adj Close]]</f>
        <v>3.4999771198462419E-2</v>
      </c>
    </row>
    <row r="1444" spans="6:17" x14ac:dyDescent="0.3">
      <c r="F1444" s="108">
        <v>45560</v>
      </c>
      <c r="G1444" s="109">
        <v>4.3308999999999997</v>
      </c>
      <c r="H1444" s="64">
        <f t="shared" si="44"/>
        <v>4.30802</v>
      </c>
      <c r="I1444" s="64">
        <f>(Table8[[#This Row],[Adj Close]]-Table8[[#This Row],[Forecast 3 Period]])</f>
        <v>2.2879999999999789E-2</v>
      </c>
      <c r="J1444" s="64">
        <f>Table8[[#This Row],[Erorr ]]^2</f>
        <v>5.2349439999999038E-4</v>
      </c>
      <c r="K1444" s="64">
        <f>ABS(Table8[[#This Row],[Erorr ]])</f>
        <v>2.2879999999999789E-2</v>
      </c>
      <c r="L1444" s="8">
        <f>Table8[[#This Row],[Abs Erorr ]]/Table8[[#This Row],[Adj Close]]</f>
        <v>5.2829665889306586E-3</v>
      </c>
      <c r="M1444" s="68">
        <f t="shared" si="45"/>
        <v>4.2573600000000003</v>
      </c>
      <c r="N1444" s="64">
        <f>(Table8[[#This Row],[Adj Close]]-Table8[[#This Row],[Forecast 6 Period ]])</f>
        <v>7.3539999999999495E-2</v>
      </c>
      <c r="O1444" s="64">
        <f>Table8[[#This Row],[Erorr 2]]^2</f>
        <v>5.4081315999999257E-3</v>
      </c>
      <c r="P1444" s="64">
        <f>ABS(Table8[[#This Row],[Erorr 2]])</f>
        <v>7.3539999999999495E-2</v>
      </c>
      <c r="Q1444" s="8">
        <f>Table8[[#This Row],[Abs Erorr 4]]/Table8[[#This Row],[Adj Close]]</f>
        <v>1.6980304324736083E-2</v>
      </c>
    </row>
    <row r="1445" spans="6:17" x14ac:dyDescent="0.3">
      <c r="F1445" s="108">
        <v>45561</v>
      </c>
      <c r="G1445" s="109">
        <v>4.3308999999999997</v>
      </c>
      <c r="H1445" s="64">
        <f t="shared" si="44"/>
        <v>4.3278999999999996</v>
      </c>
      <c r="I1445" s="64">
        <f>(Table8[[#This Row],[Adj Close]]-Table8[[#This Row],[Forecast 3 Period]])</f>
        <v>3.0000000000001137E-3</v>
      </c>
      <c r="J1445" s="64">
        <f>Table8[[#This Row],[Erorr ]]^2</f>
        <v>9.0000000000006829E-6</v>
      </c>
      <c r="K1445" s="64">
        <f>ABS(Table8[[#This Row],[Erorr ]])</f>
        <v>3.0000000000001137E-3</v>
      </c>
      <c r="L1445" s="8">
        <f>Table8[[#This Row],[Abs Erorr ]]/Table8[[#This Row],[Adj Close]]</f>
        <v>6.9269666812905254E-4</v>
      </c>
      <c r="M1445" s="68">
        <f t="shared" si="45"/>
        <v>4.2851800000000004</v>
      </c>
      <c r="N1445" s="64">
        <f>(Table8[[#This Row],[Adj Close]]-Table8[[#This Row],[Forecast 6 Period ]])</f>
        <v>4.5719999999999317E-2</v>
      </c>
      <c r="O1445" s="64">
        <f>Table8[[#This Row],[Erorr 2]]^2</f>
        <v>2.0903183999999376E-3</v>
      </c>
      <c r="P1445" s="64">
        <f>ABS(Table8[[#This Row],[Erorr 2]])</f>
        <v>4.5719999999999317E-2</v>
      </c>
      <c r="Q1445" s="8">
        <f>Table8[[#This Row],[Abs Erorr 4]]/Table8[[#This Row],[Adj Close]]</f>
        <v>1.0556697222286204E-2</v>
      </c>
    </row>
    <row r="1446" spans="6:17" x14ac:dyDescent="0.3">
      <c r="F1446" s="108">
        <v>45562</v>
      </c>
      <c r="G1446" s="109">
        <v>4.3407999999999998</v>
      </c>
      <c r="H1446" s="64">
        <f t="shared" si="44"/>
        <v>4.3428100000000001</v>
      </c>
      <c r="I1446" s="64">
        <f>(Table8[[#This Row],[Adj Close]]-Table8[[#This Row],[Forecast 3 Period]])</f>
        <v>-2.0100000000002893E-3</v>
      </c>
      <c r="J1446" s="64">
        <f>Table8[[#This Row],[Erorr ]]^2</f>
        <v>4.0401000000011635E-6</v>
      </c>
      <c r="K1446" s="64">
        <f>ABS(Table8[[#This Row],[Erorr ]])</f>
        <v>2.0100000000002893E-3</v>
      </c>
      <c r="L1446" s="8">
        <f>Table8[[#This Row],[Abs Erorr ]]/Table8[[#This Row],[Adj Close]]</f>
        <v>4.630482860302915E-4</v>
      </c>
      <c r="M1446" s="68">
        <f t="shared" si="45"/>
        <v>4.3100199999999997</v>
      </c>
      <c r="N1446" s="64">
        <f>(Table8[[#This Row],[Adj Close]]-Table8[[#This Row],[Forecast 6 Period ]])</f>
        <v>3.078000000000003E-2</v>
      </c>
      <c r="O1446" s="64">
        <f>Table8[[#This Row],[Erorr 2]]^2</f>
        <v>9.4740840000000182E-4</v>
      </c>
      <c r="P1446" s="64">
        <f>ABS(Table8[[#This Row],[Erorr 2]])</f>
        <v>3.078000000000003E-2</v>
      </c>
      <c r="Q1446" s="8">
        <f>Table8[[#This Row],[Abs Erorr 4]]/Table8[[#This Row],[Adj Close]]</f>
        <v>7.0908588278658386E-3</v>
      </c>
    </row>
    <row r="1447" spans="6:17" x14ac:dyDescent="0.3">
      <c r="F1447" s="108">
        <v>45565</v>
      </c>
      <c r="G1447" s="109">
        <v>4.3407999999999998</v>
      </c>
      <c r="H1447" s="64">
        <f t="shared" si="44"/>
        <v>4.3348599999999999</v>
      </c>
      <c r="I1447" s="64">
        <f>(Table8[[#This Row],[Adj Close]]-Table8[[#This Row],[Forecast 3 Period]])</f>
        <v>5.9399999999998343E-3</v>
      </c>
      <c r="J1447" s="64">
        <f>Table8[[#This Row],[Erorr ]]^2</f>
        <v>3.528359999999803E-5</v>
      </c>
      <c r="K1447" s="64">
        <f>ABS(Table8[[#This Row],[Erorr ]])</f>
        <v>5.9399999999998343E-3</v>
      </c>
      <c r="L1447" s="8">
        <f>Table8[[#This Row],[Abs Erorr ]]/Table8[[#This Row],[Adj Close]]</f>
        <v>1.3684113527459994E-3</v>
      </c>
      <c r="M1447" s="68">
        <f t="shared" si="45"/>
        <v>4.3278999999999996</v>
      </c>
      <c r="N1447" s="64">
        <f>(Table8[[#This Row],[Adj Close]]-Table8[[#This Row],[Forecast 6 Period ]])</f>
        <v>1.2900000000000134E-2</v>
      </c>
      <c r="O1447" s="64">
        <f>Table8[[#This Row],[Erorr 2]]^2</f>
        <v>1.6641000000000344E-4</v>
      </c>
      <c r="P1447" s="64">
        <f>ABS(Table8[[#This Row],[Erorr 2]])</f>
        <v>1.2900000000000134E-2</v>
      </c>
      <c r="Q1447" s="8">
        <f>Table8[[#This Row],[Abs Erorr 4]]/Table8[[#This Row],[Adj Close]]</f>
        <v>2.9718024327313247E-3</v>
      </c>
    </row>
    <row r="1448" spans="6:17" x14ac:dyDescent="0.3">
      <c r="F1448" s="108">
        <v>45566</v>
      </c>
      <c r="G1448" s="109">
        <v>4.3209</v>
      </c>
      <c r="H1448" s="64">
        <f t="shared" si="44"/>
        <v>4.3378300000000003</v>
      </c>
      <c r="I1448" s="64">
        <f>(Table8[[#This Row],[Adj Close]]-Table8[[#This Row],[Forecast 3 Period]])</f>
        <v>-1.6930000000000334E-2</v>
      </c>
      <c r="J1448" s="64">
        <f>Table8[[#This Row],[Erorr ]]^2</f>
        <v>2.8662490000001128E-4</v>
      </c>
      <c r="K1448" s="64">
        <f>ABS(Table8[[#This Row],[Erorr ]])</f>
        <v>1.6930000000000334E-2</v>
      </c>
      <c r="L1448" s="8">
        <f>Table8[[#This Row],[Abs Erorr ]]/Table8[[#This Row],[Adj Close]]</f>
        <v>3.9181651970655032E-3</v>
      </c>
      <c r="M1448" s="68">
        <f t="shared" si="45"/>
        <v>4.3338599999999996</v>
      </c>
      <c r="N1448" s="64">
        <f>(Table8[[#This Row],[Adj Close]]-Table8[[#This Row],[Forecast 6 Period ]])</f>
        <v>-1.2959999999999638E-2</v>
      </c>
      <c r="O1448" s="64">
        <f>Table8[[#This Row],[Erorr 2]]^2</f>
        <v>1.6796159999999064E-4</v>
      </c>
      <c r="P1448" s="64">
        <f>ABS(Table8[[#This Row],[Erorr 2]])</f>
        <v>1.2959999999999638E-2</v>
      </c>
      <c r="Q1448" s="8">
        <f>Table8[[#This Row],[Abs Erorr 4]]/Table8[[#This Row],[Adj Close]]</f>
        <v>2.9993751301811288E-3</v>
      </c>
    </row>
    <row r="1449" spans="6:17" x14ac:dyDescent="0.3">
      <c r="F1449" s="108">
        <v>45567</v>
      </c>
      <c r="G1449" s="109">
        <v>4.3606999999999996</v>
      </c>
      <c r="H1449" s="64">
        <f t="shared" si="44"/>
        <v>4.3328399999999991</v>
      </c>
      <c r="I1449" s="64">
        <f>(Table8[[#This Row],[Adj Close]]-Table8[[#This Row],[Forecast 3 Period]])</f>
        <v>2.786000000000044E-2</v>
      </c>
      <c r="J1449" s="64">
        <f>Table8[[#This Row],[Erorr ]]^2</f>
        <v>7.7617960000002449E-4</v>
      </c>
      <c r="K1449" s="64">
        <f>ABS(Table8[[#This Row],[Erorr ]])</f>
        <v>2.786000000000044E-2</v>
      </c>
      <c r="L1449" s="8">
        <f>Table8[[#This Row],[Abs Erorr ]]/Table8[[#This Row],[Adj Close]]</f>
        <v>6.3888825188617524E-3</v>
      </c>
      <c r="M1449" s="68">
        <f t="shared" si="45"/>
        <v>4.33683</v>
      </c>
      <c r="N1449" s="64">
        <f>(Table8[[#This Row],[Adj Close]]-Table8[[#This Row],[Forecast 6 Period ]])</f>
        <v>2.3869999999999614E-2</v>
      </c>
      <c r="O1449" s="64">
        <f>Table8[[#This Row],[Erorr 2]]^2</f>
        <v>5.6977689999998158E-4</v>
      </c>
      <c r="P1449" s="64">
        <f>ABS(Table8[[#This Row],[Erorr 2]])</f>
        <v>2.3869999999999614E-2</v>
      </c>
      <c r="Q1449" s="8">
        <f>Table8[[#This Row],[Abs Erorr 4]]/Table8[[#This Row],[Adj Close]]</f>
        <v>5.4738918063612762E-3</v>
      </c>
    </row>
    <row r="1450" spans="6:17" x14ac:dyDescent="0.3">
      <c r="F1450" s="108">
        <v>45568</v>
      </c>
      <c r="G1450" s="109">
        <v>4.3209</v>
      </c>
      <c r="H1450" s="64">
        <f t="shared" si="44"/>
        <v>4.342789999999999</v>
      </c>
      <c r="I1450" s="64">
        <f>(Table8[[#This Row],[Adj Close]]-Table8[[#This Row],[Forecast 3 Period]])</f>
        <v>-2.1889999999999077E-2</v>
      </c>
      <c r="J1450" s="64">
        <f>Table8[[#This Row],[Erorr ]]^2</f>
        <v>4.7917209999995958E-4</v>
      </c>
      <c r="K1450" s="64">
        <f>ABS(Table8[[#This Row],[Erorr ]])</f>
        <v>2.1889999999999077E-2</v>
      </c>
      <c r="L1450" s="8">
        <f>Table8[[#This Row],[Abs Erorr ]]/Table8[[#This Row],[Adj Close]]</f>
        <v>5.0660741975049354E-3</v>
      </c>
      <c r="M1450" s="68">
        <f t="shared" si="45"/>
        <v>4.3388200000000001</v>
      </c>
      <c r="N1450" s="64">
        <f>(Table8[[#This Row],[Adj Close]]-Table8[[#This Row],[Forecast 6 Period ]])</f>
        <v>-1.7920000000000158E-2</v>
      </c>
      <c r="O1450" s="64">
        <f>Table8[[#This Row],[Erorr 2]]^2</f>
        <v>3.2112640000000564E-4</v>
      </c>
      <c r="P1450" s="64">
        <f>ABS(Table8[[#This Row],[Erorr 2]])</f>
        <v>1.7920000000000158E-2</v>
      </c>
      <c r="Q1450" s="8">
        <f>Table8[[#This Row],[Abs Erorr 4]]/Table8[[#This Row],[Adj Close]]</f>
        <v>4.1472841306209717E-3</v>
      </c>
    </row>
    <row r="1451" spans="6:17" x14ac:dyDescent="0.3">
      <c r="F1451" s="108">
        <v>45569</v>
      </c>
      <c r="G1451" s="109">
        <v>4.3209</v>
      </c>
      <c r="H1451" s="64">
        <f t="shared" si="44"/>
        <v>4.33284</v>
      </c>
      <c r="I1451" s="64">
        <f>(Table8[[#This Row],[Adj Close]]-Table8[[#This Row],[Forecast 3 Period]])</f>
        <v>-1.1940000000000062E-2</v>
      </c>
      <c r="J1451" s="64">
        <f>Table8[[#This Row],[Erorr ]]^2</f>
        <v>1.4256360000000146E-4</v>
      </c>
      <c r="K1451" s="64">
        <f>ABS(Table8[[#This Row],[Erorr ]])</f>
        <v>1.1940000000000062E-2</v>
      </c>
      <c r="L1451" s="8">
        <f>Table8[[#This Row],[Abs Erorr ]]/Table8[[#This Row],[Adj Close]]</f>
        <v>2.7633131986391866E-3</v>
      </c>
      <c r="M1451" s="68">
        <f t="shared" si="45"/>
        <v>4.3358300000000005</v>
      </c>
      <c r="N1451" s="64">
        <f>(Table8[[#This Row],[Adj Close]]-Table8[[#This Row],[Forecast 6 Period ]])</f>
        <v>-1.4930000000000554E-2</v>
      </c>
      <c r="O1451" s="64">
        <f>Table8[[#This Row],[Erorr 2]]^2</f>
        <v>2.2290490000001655E-4</v>
      </c>
      <c r="P1451" s="64">
        <f>ABS(Table8[[#This Row],[Erorr 2]])</f>
        <v>1.4930000000000554E-2</v>
      </c>
      <c r="Q1451" s="8">
        <f>Table8[[#This Row],[Abs Erorr 4]]/Table8[[#This Row],[Adj Close]]</f>
        <v>3.4552986646301824E-3</v>
      </c>
    </row>
    <row r="1452" spans="6:17" x14ac:dyDescent="0.3">
      <c r="F1452" s="108">
        <v>45572</v>
      </c>
      <c r="G1452" s="109">
        <v>4.3010999999999999</v>
      </c>
      <c r="H1452" s="64">
        <f t="shared" si="44"/>
        <v>4.33284</v>
      </c>
      <c r="I1452" s="64">
        <f>(Table8[[#This Row],[Adj Close]]-Table8[[#This Row],[Forecast 3 Period]])</f>
        <v>-3.1740000000000101E-2</v>
      </c>
      <c r="J1452" s="64">
        <f>Table8[[#This Row],[Erorr ]]^2</f>
        <v>1.0074276000000065E-3</v>
      </c>
      <c r="K1452" s="64">
        <f>ABS(Table8[[#This Row],[Erorr ]])</f>
        <v>3.1740000000000101E-2</v>
      </c>
      <c r="L1452" s="8">
        <f>Table8[[#This Row],[Abs Erorr ]]/Table8[[#This Row],[Adj Close]]</f>
        <v>7.3795075678315088E-3</v>
      </c>
      <c r="M1452" s="68">
        <f t="shared" si="45"/>
        <v>4.33284</v>
      </c>
      <c r="N1452" s="64">
        <f>(Table8[[#This Row],[Adj Close]]-Table8[[#This Row],[Forecast 6 Period ]])</f>
        <v>-3.1740000000000101E-2</v>
      </c>
      <c r="O1452" s="64">
        <f>Table8[[#This Row],[Erorr 2]]^2</f>
        <v>1.0074276000000065E-3</v>
      </c>
      <c r="P1452" s="64">
        <f>ABS(Table8[[#This Row],[Erorr 2]])</f>
        <v>3.1740000000000101E-2</v>
      </c>
      <c r="Q1452" s="8">
        <f>Table8[[#This Row],[Abs Erorr 4]]/Table8[[#This Row],[Adj Close]]</f>
        <v>7.3795075678315088E-3</v>
      </c>
    </row>
    <row r="1453" spans="6:17" x14ac:dyDescent="0.3">
      <c r="F1453" s="108">
        <v>45573</v>
      </c>
      <c r="G1453" s="109">
        <v>4.3705999999999996</v>
      </c>
      <c r="H1453" s="64">
        <f t="shared" si="44"/>
        <v>4.3129799999999996</v>
      </c>
      <c r="I1453" s="64">
        <f>(Table8[[#This Row],[Adj Close]]-Table8[[#This Row],[Forecast 3 Period]])</f>
        <v>5.7620000000000005E-2</v>
      </c>
      <c r="J1453" s="64">
        <f>Table8[[#This Row],[Erorr ]]^2</f>
        <v>3.3200644000000003E-3</v>
      </c>
      <c r="K1453" s="64">
        <f>ABS(Table8[[#This Row],[Erorr ]])</f>
        <v>5.7620000000000005E-2</v>
      </c>
      <c r="L1453" s="8">
        <f>Table8[[#This Row],[Abs Erorr ]]/Table8[[#This Row],[Adj Close]]</f>
        <v>1.3183544593419669E-2</v>
      </c>
      <c r="M1453" s="68">
        <f t="shared" si="45"/>
        <v>4.3268900000000006</v>
      </c>
      <c r="N1453" s="64">
        <f>(Table8[[#This Row],[Adj Close]]-Table8[[#This Row],[Forecast 6 Period ]])</f>
        <v>4.3709999999999027E-2</v>
      </c>
      <c r="O1453" s="64">
        <f>Table8[[#This Row],[Erorr 2]]^2</f>
        <v>1.910564099999915E-3</v>
      </c>
      <c r="P1453" s="64">
        <f>ABS(Table8[[#This Row],[Erorr 2]])</f>
        <v>4.3709999999999027E-2</v>
      </c>
      <c r="Q1453" s="8">
        <f>Table8[[#This Row],[Abs Erorr 4]]/Table8[[#This Row],[Adj Close]]</f>
        <v>1.0000915206149964E-2</v>
      </c>
    </row>
    <row r="1454" spans="6:17" x14ac:dyDescent="0.3">
      <c r="F1454" s="108">
        <v>45574</v>
      </c>
      <c r="G1454" s="109">
        <v>4.4401000000000002</v>
      </c>
      <c r="H1454" s="64">
        <f t="shared" si="44"/>
        <v>4.3348399999999998</v>
      </c>
      <c r="I1454" s="64">
        <f>(Table8[[#This Row],[Adj Close]]-Table8[[#This Row],[Forecast 3 Period]])</f>
        <v>0.10526000000000035</v>
      </c>
      <c r="J1454" s="64">
        <f>Table8[[#This Row],[Erorr ]]^2</f>
        <v>1.1079667600000074E-2</v>
      </c>
      <c r="K1454" s="64">
        <f>ABS(Table8[[#This Row],[Erorr ]])</f>
        <v>0.10526000000000035</v>
      </c>
      <c r="L1454" s="8">
        <f>Table8[[#This Row],[Abs Erorr ]]/Table8[[#This Row],[Adj Close]]</f>
        <v>2.3706673273124559E-2</v>
      </c>
      <c r="M1454" s="68">
        <f t="shared" si="45"/>
        <v>4.3308600000000004</v>
      </c>
      <c r="N1454" s="64">
        <f>(Table8[[#This Row],[Adj Close]]-Table8[[#This Row],[Forecast 6 Period ]])</f>
        <v>0.10923999999999978</v>
      </c>
      <c r="O1454" s="64">
        <f>Table8[[#This Row],[Erorr 2]]^2</f>
        <v>1.1933377599999953E-2</v>
      </c>
      <c r="P1454" s="64">
        <f>ABS(Table8[[#This Row],[Erorr 2]])</f>
        <v>0.10923999999999978</v>
      </c>
      <c r="Q1454" s="8">
        <f>Table8[[#This Row],[Abs Erorr 4]]/Table8[[#This Row],[Adj Close]]</f>
        <v>2.4603049480867497E-2</v>
      </c>
    </row>
    <row r="1455" spans="6:17" x14ac:dyDescent="0.3">
      <c r="F1455" s="108">
        <v>45575</v>
      </c>
      <c r="G1455" s="109">
        <v>4.3804999999999996</v>
      </c>
      <c r="H1455" s="64">
        <f t="shared" si="44"/>
        <v>4.3775499999999994</v>
      </c>
      <c r="I1455" s="64">
        <f>(Table8[[#This Row],[Adj Close]]-Table8[[#This Row],[Forecast 3 Period]])</f>
        <v>2.9500000000002302E-3</v>
      </c>
      <c r="J1455" s="64">
        <f>Table8[[#This Row],[Erorr ]]^2</f>
        <v>8.7025000000013588E-6</v>
      </c>
      <c r="K1455" s="64">
        <f>ABS(Table8[[#This Row],[Erorr ]])</f>
        <v>2.9500000000002302E-3</v>
      </c>
      <c r="L1455" s="8">
        <f>Table8[[#This Row],[Abs Erorr ]]/Table8[[#This Row],[Adj Close]]</f>
        <v>6.734391051250383E-4</v>
      </c>
      <c r="M1455" s="68">
        <f t="shared" si="45"/>
        <v>4.3547000000000002</v>
      </c>
      <c r="N1455" s="64">
        <f>(Table8[[#This Row],[Adj Close]]-Table8[[#This Row],[Forecast 6 Period ]])</f>
        <v>2.5799999999999379E-2</v>
      </c>
      <c r="O1455" s="64">
        <f>Table8[[#This Row],[Erorr 2]]^2</f>
        <v>6.6563999999996791E-4</v>
      </c>
      <c r="P1455" s="64">
        <f>ABS(Table8[[#This Row],[Erorr 2]])</f>
        <v>2.5799999999999379E-2</v>
      </c>
      <c r="Q1455" s="8">
        <f>Table8[[#This Row],[Abs Erorr 4]]/Table8[[#This Row],[Adj Close]]</f>
        <v>5.8897386143132932E-3</v>
      </c>
    </row>
    <row r="1456" spans="6:17" x14ac:dyDescent="0.3">
      <c r="F1456" s="108">
        <v>45576</v>
      </c>
      <c r="G1456" s="109">
        <v>4.3308999999999997</v>
      </c>
      <c r="H1456" s="64">
        <f t="shared" si="44"/>
        <v>4.39541</v>
      </c>
      <c r="I1456" s="64">
        <f>(Table8[[#This Row],[Adj Close]]-Table8[[#This Row],[Forecast 3 Period]])</f>
        <v>-6.4510000000000289E-2</v>
      </c>
      <c r="J1456" s="64">
        <f>Table8[[#This Row],[Erorr ]]^2</f>
        <v>4.1615401000000369E-3</v>
      </c>
      <c r="K1456" s="64">
        <f>ABS(Table8[[#This Row],[Erorr ]])</f>
        <v>6.4510000000000289E-2</v>
      </c>
      <c r="L1456" s="8">
        <f>Table8[[#This Row],[Abs Erorr ]]/Table8[[#This Row],[Adj Close]]</f>
        <v>1.4895287353667897E-2</v>
      </c>
      <c r="M1456" s="68">
        <f t="shared" si="45"/>
        <v>4.3626399999999999</v>
      </c>
      <c r="N1456" s="64">
        <f>(Table8[[#This Row],[Adj Close]]-Table8[[#This Row],[Forecast 6 Period ]])</f>
        <v>-3.1740000000000101E-2</v>
      </c>
      <c r="O1456" s="64">
        <f>Table8[[#This Row],[Erorr 2]]^2</f>
        <v>1.0074276000000065E-3</v>
      </c>
      <c r="P1456" s="64">
        <f>ABS(Table8[[#This Row],[Erorr 2]])</f>
        <v>3.1740000000000101E-2</v>
      </c>
      <c r="Q1456" s="8">
        <f>Table8[[#This Row],[Abs Erorr 4]]/Table8[[#This Row],[Adj Close]]</f>
        <v>7.3287307488051224E-3</v>
      </c>
    </row>
    <row r="1457" spans="6:17" x14ac:dyDescent="0.3">
      <c r="F1457" s="108">
        <v>45579</v>
      </c>
      <c r="G1457" s="109">
        <v>4.3705999999999996</v>
      </c>
      <c r="H1457" s="64">
        <f t="shared" si="44"/>
        <v>4.3785399999999992</v>
      </c>
      <c r="I1457" s="64">
        <f>(Table8[[#This Row],[Adj Close]]-Table8[[#This Row],[Forecast 3 Period]])</f>
        <v>-7.939999999999614E-3</v>
      </c>
      <c r="J1457" s="64">
        <f>Table8[[#This Row],[Erorr ]]^2</f>
        <v>6.3043599999993875E-5</v>
      </c>
      <c r="K1457" s="64">
        <f>ABS(Table8[[#This Row],[Erorr ]])</f>
        <v>7.939999999999614E-3</v>
      </c>
      <c r="L1457" s="8">
        <f>Table8[[#This Row],[Abs Erorr ]]/Table8[[#This Row],[Adj Close]]</f>
        <v>1.8166842081177904E-3</v>
      </c>
      <c r="M1457" s="68">
        <f t="shared" si="45"/>
        <v>4.3666200000000002</v>
      </c>
      <c r="N1457" s="64">
        <f>(Table8[[#This Row],[Adj Close]]-Table8[[#This Row],[Forecast 6 Period ]])</f>
        <v>3.9799999999994284E-3</v>
      </c>
      <c r="O1457" s="64">
        <f>Table8[[#This Row],[Erorr 2]]^2</f>
        <v>1.5840399999995451E-5</v>
      </c>
      <c r="P1457" s="64">
        <f>ABS(Table8[[#This Row],[Erorr 2]])</f>
        <v>3.9799999999994284E-3</v>
      </c>
      <c r="Q1457" s="8">
        <f>Table8[[#This Row],[Abs Erorr 4]]/Table8[[#This Row],[Adj Close]]</f>
        <v>9.1063011943427188E-4</v>
      </c>
    </row>
    <row r="1458" spans="6:17" x14ac:dyDescent="0.3">
      <c r="F1458" s="108">
        <v>45580</v>
      </c>
      <c r="G1458" s="109">
        <v>4.3804999999999996</v>
      </c>
      <c r="H1458" s="64">
        <f t="shared" si="44"/>
        <v>4.3616599999999996</v>
      </c>
      <c r="I1458" s="64">
        <f>(Table8[[#This Row],[Adj Close]]-Table8[[#This Row],[Forecast 3 Period]])</f>
        <v>1.8839999999999968E-2</v>
      </c>
      <c r="J1458" s="64">
        <f>Table8[[#This Row],[Erorr ]]^2</f>
        <v>3.5494559999999881E-4</v>
      </c>
      <c r="K1458" s="64">
        <f>ABS(Table8[[#This Row],[Erorr ]])</f>
        <v>1.8839999999999968E-2</v>
      </c>
      <c r="L1458" s="8">
        <f>Table8[[#This Row],[Abs Erorr ]]/Table8[[#This Row],[Adj Close]]</f>
        <v>4.300878895103292E-3</v>
      </c>
      <c r="M1458" s="68">
        <f t="shared" si="45"/>
        <v>4.3715900000000003</v>
      </c>
      <c r="N1458" s="64">
        <f>(Table8[[#This Row],[Adj Close]]-Table8[[#This Row],[Forecast 6 Period ]])</f>
        <v>8.9099999999993074E-3</v>
      </c>
      <c r="O1458" s="64">
        <f>Table8[[#This Row],[Erorr 2]]^2</f>
        <v>7.9388099999987653E-5</v>
      </c>
      <c r="P1458" s="64">
        <f>ABS(Table8[[#This Row],[Erorr 2]])</f>
        <v>8.9099999999993074E-3</v>
      </c>
      <c r="Q1458" s="8">
        <f>Table8[[#This Row],[Abs Erorr 4]]/Table8[[#This Row],[Adj Close]]</f>
        <v>2.0340143819197144E-3</v>
      </c>
    </row>
    <row r="1459" spans="6:17" x14ac:dyDescent="0.3">
      <c r="F1459" s="108">
        <v>45581</v>
      </c>
      <c r="G1459" s="109">
        <v>4.4302000000000001</v>
      </c>
      <c r="H1459" s="64">
        <f t="shared" si="44"/>
        <v>4.3626499999999995</v>
      </c>
      <c r="I1459" s="64">
        <f>(Table8[[#This Row],[Adj Close]]-Table8[[#This Row],[Forecast 3 Period]])</f>
        <v>6.7550000000000665E-2</v>
      </c>
      <c r="J1459" s="64">
        <f>Table8[[#This Row],[Erorr ]]^2</f>
        <v>4.56300250000009E-3</v>
      </c>
      <c r="K1459" s="64">
        <f>ABS(Table8[[#This Row],[Erorr ]])</f>
        <v>6.7550000000000665E-2</v>
      </c>
      <c r="L1459" s="8">
        <f>Table8[[#This Row],[Abs Erorr ]]/Table8[[#This Row],[Adj Close]]</f>
        <v>1.5247618617669781E-2</v>
      </c>
      <c r="M1459" s="68">
        <f t="shared" si="45"/>
        <v>4.37357</v>
      </c>
      <c r="N1459" s="64">
        <f>(Table8[[#This Row],[Adj Close]]-Table8[[#This Row],[Forecast 6 Period ]])</f>
        <v>5.663000000000018E-2</v>
      </c>
      <c r="O1459" s="64">
        <f>Table8[[#This Row],[Erorr 2]]^2</f>
        <v>3.2069569000000202E-3</v>
      </c>
      <c r="P1459" s="64">
        <f>ABS(Table8[[#This Row],[Erorr 2]])</f>
        <v>5.663000000000018E-2</v>
      </c>
      <c r="Q1459" s="8">
        <f>Table8[[#This Row],[Abs Erorr 4]]/Table8[[#This Row],[Adj Close]]</f>
        <v>1.2782718613155202E-2</v>
      </c>
    </row>
    <row r="1460" spans="6:17" x14ac:dyDescent="0.3">
      <c r="F1460" s="108">
        <v>45582</v>
      </c>
      <c r="G1460" s="109">
        <v>4.3109999999999999</v>
      </c>
      <c r="H1460" s="64">
        <f t="shared" si="44"/>
        <v>4.3974099999999998</v>
      </c>
      <c r="I1460" s="64">
        <f>(Table8[[#This Row],[Adj Close]]-Table8[[#This Row],[Forecast 3 Period]])</f>
        <v>-8.6409999999999876E-2</v>
      </c>
      <c r="J1460" s="64">
        <f>Table8[[#This Row],[Erorr ]]^2</f>
        <v>7.4666880999999788E-3</v>
      </c>
      <c r="K1460" s="64">
        <f>ABS(Table8[[#This Row],[Erorr ]])</f>
        <v>8.6409999999999876E-2</v>
      </c>
      <c r="L1460" s="8">
        <f>Table8[[#This Row],[Abs Erorr ]]/Table8[[#This Row],[Adj Close]]</f>
        <v>2.004407330085824E-2</v>
      </c>
      <c r="M1460" s="68">
        <f t="shared" si="45"/>
        <v>4.3845000000000001</v>
      </c>
      <c r="N1460" s="64">
        <f>(Table8[[#This Row],[Adj Close]]-Table8[[#This Row],[Forecast 6 Period ]])</f>
        <v>-7.3500000000000121E-2</v>
      </c>
      <c r="O1460" s="64">
        <f>Table8[[#This Row],[Erorr 2]]^2</f>
        <v>5.4022500000000181E-3</v>
      </c>
      <c r="P1460" s="64">
        <f>ABS(Table8[[#This Row],[Erorr 2]])</f>
        <v>7.3500000000000121E-2</v>
      </c>
      <c r="Q1460" s="8">
        <f>Table8[[#This Row],[Abs Erorr 4]]/Table8[[#This Row],[Adj Close]]</f>
        <v>1.7049408489909563E-2</v>
      </c>
    </row>
    <row r="1461" spans="6:17" x14ac:dyDescent="0.3">
      <c r="F1461" s="108">
        <v>45583</v>
      </c>
      <c r="G1461" s="109">
        <v>4.7183000000000002</v>
      </c>
      <c r="H1461" s="64">
        <f t="shared" si="44"/>
        <v>4.36761</v>
      </c>
      <c r="I1461" s="64">
        <f>(Table8[[#This Row],[Adj Close]]-Table8[[#This Row],[Forecast 3 Period]])</f>
        <v>0.35069000000000017</v>
      </c>
      <c r="J1461" s="64">
        <f>Table8[[#This Row],[Erorr ]]^2</f>
        <v>0.12298347610000011</v>
      </c>
      <c r="K1461" s="64">
        <f>ABS(Table8[[#This Row],[Erorr ]])</f>
        <v>0.35069000000000017</v>
      </c>
      <c r="L1461" s="8">
        <f>Table8[[#This Row],[Abs Erorr ]]/Table8[[#This Row],[Adj Close]]</f>
        <v>7.4325498590594105E-2</v>
      </c>
      <c r="M1461" s="68">
        <f t="shared" si="45"/>
        <v>4.3696000000000002</v>
      </c>
      <c r="N1461" s="64">
        <f>(Table8[[#This Row],[Adj Close]]-Table8[[#This Row],[Forecast 6 Period ]])</f>
        <v>0.34870000000000001</v>
      </c>
      <c r="O1461" s="64">
        <f>Table8[[#This Row],[Erorr 2]]^2</f>
        <v>0.12159169</v>
      </c>
      <c r="P1461" s="64">
        <f>ABS(Table8[[#This Row],[Erorr 2]])</f>
        <v>0.34870000000000001</v>
      </c>
      <c r="Q1461" s="8">
        <f>Table8[[#This Row],[Abs Erorr 4]]/Table8[[#This Row],[Adj Close]]</f>
        <v>7.3903736515270324E-2</v>
      </c>
    </row>
    <row r="1462" spans="6:17" x14ac:dyDescent="0.3">
      <c r="F1462" s="108">
        <v>45586</v>
      </c>
      <c r="G1462" s="109">
        <v>4.758</v>
      </c>
      <c r="H1462" s="64">
        <f t="shared" si="44"/>
        <v>4.5096800000000004</v>
      </c>
      <c r="I1462" s="64">
        <f>(Table8[[#This Row],[Adj Close]]-Table8[[#This Row],[Forecast 3 Period]])</f>
        <v>0.24831999999999965</v>
      </c>
      <c r="J1462" s="64">
        <f>Table8[[#This Row],[Erorr ]]^2</f>
        <v>6.1662822399999824E-2</v>
      </c>
      <c r="K1462" s="64">
        <f>ABS(Table8[[#This Row],[Erorr ]])</f>
        <v>0.24831999999999965</v>
      </c>
      <c r="L1462" s="8">
        <f>Table8[[#This Row],[Abs Erorr ]]/Table8[[#This Row],[Adj Close]]</f>
        <v>5.2189995796553097E-2</v>
      </c>
      <c r="M1462" s="68">
        <f t="shared" si="45"/>
        <v>4.4381500000000003</v>
      </c>
      <c r="N1462" s="64">
        <f>(Table8[[#This Row],[Adj Close]]-Table8[[#This Row],[Forecast 6 Period ]])</f>
        <v>0.31984999999999975</v>
      </c>
      <c r="O1462" s="64">
        <f>Table8[[#This Row],[Erorr 2]]^2</f>
        <v>0.10230402249999984</v>
      </c>
      <c r="P1462" s="64">
        <f>ABS(Table8[[#This Row],[Erorr 2]])</f>
        <v>0.31984999999999975</v>
      </c>
      <c r="Q1462" s="8">
        <f>Table8[[#This Row],[Abs Erorr 4]]/Table8[[#This Row],[Adj Close]]</f>
        <v>6.7223623371164304E-2</v>
      </c>
    </row>
    <row r="1463" spans="6:17" x14ac:dyDescent="0.3">
      <c r="F1463" s="108">
        <v>45587</v>
      </c>
      <c r="G1463" s="109">
        <v>4.71</v>
      </c>
      <c r="H1463" s="64">
        <f t="shared" si="44"/>
        <v>4.6119900000000005</v>
      </c>
      <c r="I1463" s="64">
        <f>(Table8[[#This Row],[Adj Close]]-Table8[[#This Row],[Forecast 3 Period]])</f>
        <v>9.8009999999999486E-2</v>
      </c>
      <c r="J1463" s="64">
        <f>Table8[[#This Row],[Erorr ]]^2</f>
        <v>9.6059600999998992E-3</v>
      </c>
      <c r="K1463" s="64">
        <f>ABS(Table8[[#This Row],[Erorr ]])</f>
        <v>9.8009999999999486E-2</v>
      </c>
      <c r="L1463" s="8">
        <f>Table8[[#This Row],[Abs Erorr ]]/Table8[[#This Row],[Adj Close]]</f>
        <v>2.080891719745212E-2</v>
      </c>
      <c r="M1463" s="68">
        <f t="shared" si="45"/>
        <v>4.5186099999999998</v>
      </c>
      <c r="N1463" s="64">
        <f>(Table8[[#This Row],[Adj Close]]-Table8[[#This Row],[Forecast 6 Period ]])</f>
        <v>0.19139000000000017</v>
      </c>
      <c r="O1463" s="64">
        <f>Table8[[#This Row],[Erorr 2]]^2</f>
        <v>3.6630132100000067E-2</v>
      </c>
      <c r="P1463" s="64">
        <f>ABS(Table8[[#This Row],[Erorr 2]])</f>
        <v>0.19139000000000017</v>
      </c>
      <c r="Q1463" s="8">
        <f>Table8[[#This Row],[Abs Erorr 4]]/Table8[[#This Row],[Adj Close]]</f>
        <v>4.0634819532908741E-2</v>
      </c>
    </row>
    <row r="1464" spans="6:17" x14ac:dyDescent="0.3">
      <c r="F1464" s="108">
        <v>45588</v>
      </c>
      <c r="G1464" s="109">
        <v>4.68</v>
      </c>
      <c r="H1464" s="64">
        <f t="shared" si="44"/>
        <v>4.72689</v>
      </c>
      <c r="I1464" s="64">
        <f>(Table8[[#This Row],[Adj Close]]-Table8[[#This Row],[Forecast 3 Period]])</f>
        <v>-4.689000000000032E-2</v>
      </c>
      <c r="J1464" s="64">
        <f>Table8[[#This Row],[Erorr ]]^2</f>
        <v>2.19867210000003E-3</v>
      </c>
      <c r="K1464" s="64">
        <f>ABS(Table8[[#This Row],[Erorr ]])</f>
        <v>4.689000000000032E-2</v>
      </c>
      <c r="L1464" s="8">
        <f>Table8[[#This Row],[Abs Erorr ]]/Table8[[#This Row],[Adj Close]]</f>
        <v>1.0019230769230838E-2</v>
      </c>
      <c r="M1464" s="68">
        <f t="shared" si="45"/>
        <v>4.5805299999999995</v>
      </c>
      <c r="N1464" s="64">
        <f>(Table8[[#This Row],[Adj Close]]-Table8[[#This Row],[Forecast 6 Period ]])</f>
        <v>9.9470000000000169E-2</v>
      </c>
      <c r="O1464" s="64">
        <f>Table8[[#This Row],[Erorr 2]]^2</f>
        <v>9.8942809000000329E-3</v>
      </c>
      <c r="P1464" s="64">
        <f>ABS(Table8[[#This Row],[Erorr 2]])</f>
        <v>9.9470000000000169E-2</v>
      </c>
      <c r="Q1464" s="8">
        <f>Table8[[#This Row],[Abs Erorr 4]]/Table8[[#This Row],[Adj Close]]</f>
        <v>2.125427350427354E-2</v>
      </c>
    </row>
    <row r="1465" spans="6:17" x14ac:dyDescent="0.3">
      <c r="F1465" s="108">
        <v>45589</v>
      </c>
      <c r="G1465" s="109">
        <v>4.8</v>
      </c>
      <c r="H1465" s="64">
        <f t="shared" si="44"/>
        <v>4.7124000000000006</v>
      </c>
      <c r="I1465" s="64">
        <f>(Table8[[#This Row],[Adj Close]]-Table8[[#This Row],[Forecast 3 Period]])</f>
        <v>8.7599999999999234E-2</v>
      </c>
      <c r="J1465" s="64">
        <f>Table8[[#This Row],[Erorr ]]^2</f>
        <v>7.6737599999998655E-3</v>
      </c>
      <c r="K1465" s="64">
        <f>ABS(Table8[[#This Row],[Erorr ]])</f>
        <v>8.7599999999999234E-2</v>
      </c>
      <c r="L1465" s="8">
        <f>Table8[[#This Row],[Abs Erorr ]]/Table8[[#This Row],[Adj Close]]</f>
        <v>1.8249999999999843E-2</v>
      </c>
      <c r="M1465" s="68">
        <f t="shared" si="45"/>
        <v>4.6473800000000001</v>
      </c>
      <c r="N1465" s="64">
        <f>(Table8[[#This Row],[Adj Close]]-Table8[[#This Row],[Forecast 6 Period ]])</f>
        <v>0.15261999999999976</v>
      </c>
      <c r="O1465" s="64">
        <f>Table8[[#This Row],[Erorr 2]]^2</f>
        <v>2.3292864399999925E-2</v>
      </c>
      <c r="P1465" s="64">
        <f>ABS(Table8[[#This Row],[Erorr 2]])</f>
        <v>0.15261999999999976</v>
      </c>
      <c r="Q1465" s="8">
        <f>Table8[[#This Row],[Abs Erorr 4]]/Table8[[#This Row],[Adj Close]]</f>
        <v>3.1795833333333287E-2</v>
      </c>
    </row>
    <row r="1466" spans="6:17" x14ac:dyDescent="0.3">
      <c r="F1466" s="108">
        <v>45590</v>
      </c>
      <c r="G1466" s="109">
        <v>4.7699999999999996</v>
      </c>
      <c r="H1466" s="64">
        <f t="shared" si="44"/>
        <v>4.7370000000000001</v>
      </c>
      <c r="I1466" s="64">
        <f>(Table8[[#This Row],[Adj Close]]-Table8[[#This Row],[Forecast 3 Period]])</f>
        <v>3.2999999999999474E-2</v>
      </c>
      <c r="J1466" s="64">
        <f>Table8[[#This Row],[Erorr ]]^2</f>
        <v>1.0889999999999652E-3</v>
      </c>
      <c r="K1466" s="64">
        <f>ABS(Table8[[#This Row],[Erorr ]])</f>
        <v>3.2999999999999474E-2</v>
      </c>
      <c r="L1466" s="8">
        <f>Table8[[#This Row],[Abs Erorr ]]/Table8[[#This Row],[Adj Close]]</f>
        <v>6.9182389937105819E-3</v>
      </c>
      <c r="M1466" s="68">
        <f t="shared" si="45"/>
        <v>4.6925299999999996</v>
      </c>
      <c r="N1466" s="64">
        <f>(Table8[[#This Row],[Adj Close]]-Table8[[#This Row],[Forecast 6 Period ]])</f>
        <v>7.7469999999999928E-2</v>
      </c>
      <c r="O1466" s="64">
        <f>Table8[[#This Row],[Erorr 2]]^2</f>
        <v>6.0016008999999888E-3</v>
      </c>
      <c r="P1466" s="64">
        <f>ABS(Table8[[#This Row],[Erorr 2]])</f>
        <v>7.7469999999999928E-2</v>
      </c>
      <c r="Q1466" s="8">
        <f>Table8[[#This Row],[Abs Erorr 4]]/Table8[[#This Row],[Adj Close]]</f>
        <v>1.6241090146750511E-2</v>
      </c>
    </row>
    <row r="1467" spans="6:17" x14ac:dyDescent="0.3">
      <c r="F1467" s="108">
        <v>45593</v>
      </c>
      <c r="G1467" s="109">
        <v>4.95</v>
      </c>
      <c r="H1467" s="64">
        <f t="shared" si="44"/>
        <v>4.7519999999999998</v>
      </c>
      <c r="I1467" s="64">
        <f>(Table8[[#This Row],[Adj Close]]-Table8[[#This Row],[Forecast 3 Period]])</f>
        <v>0.1980000000000004</v>
      </c>
      <c r="J1467" s="64">
        <f>Table8[[#This Row],[Erorr ]]^2</f>
        <v>3.9204000000000155E-2</v>
      </c>
      <c r="K1467" s="64">
        <f>ABS(Table8[[#This Row],[Erorr ]])</f>
        <v>0.1980000000000004</v>
      </c>
      <c r="L1467" s="8">
        <f>Table8[[#This Row],[Abs Erorr ]]/Table8[[#This Row],[Adj Close]]</f>
        <v>4.0000000000000077E-2</v>
      </c>
      <c r="M1467" s="68">
        <f t="shared" si="45"/>
        <v>4.7396299999999991</v>
      </c>
      <c r="N1467" s="64">
        <f>(Table8[[#This Row],[Adj Close]]-Table8[[#This Row],[Forecast 6 Period ]])</f>
        <v>0.21037000000000106</v>
      </c>
      <c r="O1467" s="64">
        <f>Table8[[#This Row],[Erorr 2]]^2</f>
        <v>4.4255536900000447E-2</v>
      </c>
      <c r="P1467" s="64">
        <f>ABS(Table8[[#This Row],[Erorr 2]])</f>
        <v>0.21037000000000106</v>
      </c>
      <c r="Q1467" s="8">
        <f>Table8[[#This Row],[Abs Erorr 4]]/Table8[[#This Row],[Adj Close]]</f>
        <v>4.2498989898990112E-2</v>
      </c>
    </row>
    <row r="1468" spans="6:17" x14ac:dyDescent="0.3">
      <c r="F1468" s="108">
        <v>45594</v>
      </c>
      <c r="G1468" s="109">
        <v>4.8499999999999996</v>
      </c>
      <c r="H1468" s="64">
        <f t="shared" si="44"/>
        <v>4.851</v>
      </c>
      <c r="I1468" s="64">
        <f>(Table8[[#This Row],[Adj Close]]-Table8[[#This Row],[Forecast 3 Period]])</f>
        <v>-1.000000000000334E-3</v>
      </c>
      <c r="J1468" s="64">
        <f>Table8[[#This Row],[Erorr ]]^2</f>
        <v>1.0000000000006678E-6</v>
      </c>
      <c r="K1468" s="64">
        <f>ABS(Table8[[#This Row],[Erorr ]])</f>
        <v>1.000000000000334E-3</v>
      </c>
      <c r="L1468" s="8">
        <f>Table8[[#This Row],[Abs Erorr ]]/Table8[[#This Row],[Adj Close]]</f>
        <v>2.0618556701037816E-4</v>
      </c>
      <c r="M1468" s="68">
        <f t="shared" si="45"/>
        <v>4.7867999999999995</v>
      </c>
      <c r="N1468" s="64">
        <f>(Table8[[#This Row],[Adj Close]]-Table8[[#This Row],[Forecast 6 Period ]])</f>
        <v>6.3200000000000145E-2</v>
      </c>
      <c r="O1468" s="64">
        <f>Table8[[#This Row],[Erorr 2]]^2</f>
        <v>3.9942400000000187E-3</v>
      </c>
      <c r="P1468" s="64">
        <f>ABS(Table8[[#This Row],[Erorr 2]])</f>
        <v>6.3200000000000145E-2</v>
      </c>
      <c r="Q1468" s="8">
        <f>Table8[[#This Row],[Abs Erorr 4]]/Table8[[#This Row],[Adj Close]]</f>
        <v>1.3030927835051578E-2</v>
      </c>
    </row>
    <row r="1469" spans="6:17" x14ac:dyDescent="0.3">
      <c r="F1469" s="108">
        <v>45595</v>
      </c>
      <c r="G1469" s="109">
        <v>4.78</v>
      </c>
      <c r="H1469" s="64">
        <f t="shared" si="44"/>
        <v>4.8559999999999999</v>
      </c>
      <c r="I1469" s="64">
        <f>(Table8[[#This Row],[Adj Close]]-Table8[[#This Row],[Forecast 3 Period]])</f>
        <v>-7.5999999999999623E-2</v>
      </c>
      <c r="J1469" s="64">
        <f>Table8[[#This Row],[Erorr ]]^2</f>
        <v>5.7759999999999426E-3</v>
      </c>
      <c r="K1469" s="64">
        <f>ABS(Table8[[#This Row],[Erorr ]])</f>
        <v>7.5999999999999623E-2</v>
      </c>
      <c r="L1469" s="8">
        <f>Table8[[#This Row],[Abs Erorr ]]/Table8[[#This Row],[Adj Close]]</f>
        <v>1.5899581589958078E-2</v>
      </c>
      <c r="M1469" s="68">
        <f t="shared" si="45"/>
        <v>4.8129999999999997</v>
      </c>
      <c r="N1469" s="64">
        <f>(Table8[[#This Row],[Adj Close]]-Table8[[#This Row],[Forecast 6 Period ]])</f>
        <v>-3.2999999999999474E-2</v>
      </c>
      <c r="O1469" s="64">
        <f>Table8[[#This Row],[Erorr 2]]^2</f>
        <v>1.0889999999999652E-3</v>
      </c>
      <c r="P1469" s="64">
        <f>ABS(Table8[[#This Row],[Erorr 2]])</f>
        <v>3.2999999999999474E-2</v>
      </c>
      <c r="Q1469" s="8">
        <f>Table8[[#This Row],[Abs Erorr 4]]/Table8[[#This Row],[Adj Close]]</f>
        <v>6.9037656903764583E-3</v>
      </c>
    </row>
    <row r="1470" spans="6:17" x14ac:dyDescent="0.3">
      <c r="F1470" s="108">
        <v>45596</v>
      </c>
      <c r="G1470" s="109">
        <v>4.71</v>
      </c>
      <c r="H1470" s="64">
        <f t="shared" si="44"/>
        <v>4.8520000000000003</v>
      </c>
      <c r="I1470" s="67">
        <f>(Table8[[#This Row],[Adj Close]]-Table8[[#This Row],[Forecast 3 Period]])</f>
        <v>-0.14200000000000035</v>
      </c>
      <c r="J1470" s="67">
        <f>Table8[[#This Row],[Erorr ]]^2</f>
        <v>2.0164000000000099E-2</v>
      </c>
      <c r="K1470" s="67">
        <f>ABS(Table8[[#This Row],[Erorr ]])</f>
        <v>0.14200000000000035</v>
      </c>
      <c r="L1470" s="69">
        <f>Table8[[#This Row],[Abs Erorr ]]/Table8[[#This Row],[Adj Close]]</f>
        <v>3.0148619957537228E-2</v>
      </c>
      <c r="M1470" s="68">
        <f t="shared" si="45"/>
        <v>4.8179999999999996</v>
      </c>
      <c r="N1470" s="67">
        <f>(Table8[[#This Row],[Adj Close]]-Table8[[#This Row],[Forecast 6 Period ]])</f>
        <v>-0.10799999999999965</v>
      </c>
      <c r="O1470" s="67">
        <f>Table8[[#This Row],[Erorr 2]]^2</f>
        <v>1.1663999999999924E-2</v>
      </c>
      <c r="P1470" s="67">
        <f>ABS(Table8[[#This Row],[Erorr 2]])</f>
        <v>0.10799999999999965</v>
      </c>
      <c r="Q1470" s="69">
        <f>Table8[[#This Row],[Abs Erorr 4]]/Table8[[#This Row],[Adj Close]]</f>
        <v>2.292993630573241E-2</v>
      </c>
    </row>
    <row r="1471" spans="6:17" ht="16.2" thickBot="1" x14ac:dyDescent="0.35">
      <c r="F1471" s="247">
        <v>45597.291666608799</v>
      </c>
      <c r="G1471" s="248"/>
      <c r="H1471" s="132">
        <f>$A$10*G1470+$A$11*G1469+$A$12*G1468</f>
        <v>4.7729999999999997</v>
      </c>
      <c r="I1471" s="132"/>
      <c r="J1471" s="132"/>
      <c r="K1471" s="132"/>
      <c r="L1471" s="132"/>
      <c r="M1471" s="249">
        <f>$B$10*G1470+$B$11*G1469+$B$12*G1468+$B$13*G1467+$B$14*G1466+$B$15*G1465</f>
        <v>4.8150000000000013</v>
      </c>
      <c r="N1471" s="249"/>
      <c r="O1471" s="249"/>
      <c r="P1471" s="249"/>
      <c r="Q1471" s="249"/>
    </row>
  </sheetData>
  <mergeCells count="13">
    <mergeCell ref="A1:C1"/>
    <mergeCell ref="A3:B3"/>
    <mergeCell ref="A18:D18"/>
    <mergeCell ref="A4:B4"/>
    <mergeCell ref="A5:B5"/>
    <mergeCell ref="A6:B6"/>
    <mergeCell ref="A7:B7"/>
    <mergeCell ref="C24:D24"/>
    <mergeCell ref="C19:D19"/>
    <mergeCell ref="C20:D20"/>
    <mergeCell ref="C21:D21"/>
    <mergeCell ref="C22:D22"/>
    <mergeCell ref="C23:D2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028A-FA9A-4910-8C44-D9FB699E9593}">
  <dimension ref="A1:M1474"/>
  <sheetViews>
    <sheetView workbookViewId="0">
      <selection activeCell="AF23" sqref="AF23"/>
    </sheetView>
  </sheetViews>
  <sheetFormatPr defaultRowHeight="15.6" x14ac:dyDescent="0.3"/>
  <cols>
    <col min="7" max="7" width="14.296875" bestFit="1" customWidth="1"/>
    <col min="8" max="8" width="13.09765625" bestFit="1" customWidth="1"/>
    <col min="9" max="9" width="12.19921875" bestFit="1" customWidth="1"/>
    <col min="10" max="10" width="8.59765625" bestFit="1" customWidth="1"/>
    <col min="11" max="11" width="11.8984375" bestFit="1" customWidth="1"/>
    <col min="12" max="12" width="10.8984375" bestFit="1" customWidth="1"/>
    <col min="13" max="13" width="14.59765625" bestFit="1" customWidth="1"/>
  </cols>
  <sheetData>
    <row r="1" spans="1:13" x14ac:dyDescent="0.3">
      <c r="A1" s="190" t="s">
        <v>137</v>
      </c>
      <c r="B1" s="190"/>
      <c r="C1" s="190"/>
      <c r="D1" s="190"/>
      <c r="E1" s="190"/>
      <c r="F1" s="190"/>
    </row>
    <row r="3" spans="1:13" x14ac:dyDescent="0.3">
      <c r="A3" s="190" t="s">
        <v>59</v>
      </c>
      <c r="B3" s="190"/>
      <c r="C3" s="190"/>
    </row>
    <row r="4" spans="1:13" x14ac:dyDescent="0.3">
      <c r="A4" s="208" t="s">
        <v>60</v>
      </c>
      <c r="B4" s="208"/>
      <c r="C4" s="57">
        <v>0.1</v>
      </c>
      <c r="G4" s="72" t="s">
        <v>0</v>
      </c>
      <c r="H4" s="20" t="s">
        <v>1</v>
      </c>
      <c r="I4" s="20" t="s">
        <v>65</v>
      </c>
      <c r="J4" s="73" t="s">
        <v>66</v>
      </c>
      <c r="K4" s="73" t="s">
        <v>67</v>
      </c>
      <c r="L4" s="73" t="s">
        <v>28</v>
      </c>
      <c r="M4" s="73" t="s">
        <v>30</v>
      </c>
    </row>
    <row r="5" spans="1:13" ht="16.2" thickBot="1" x14ac:dyDescent="0.35">
      <c r="G5" s="72">
        <v>43467</v>
      </c>
      <c r="H5" s="74">
        <v>5.1242000000000001</v>
      </c>
      <c r="I5" s="252">
        <f>Table19[[#This Row],[Adj Close]]</f>
        <v>5.1242000000000001</v>
      </c>
      <c r="J5" s="250"/>
      <c r="K5" s="250"/>
      <c r="L5" s="250"/>
      <c r="M5" s="251"/>
    </row>
    <row r="6" spans="1:13" x14ac:dyDescent="0.3">
      <c r="A6" s="190" t="s">
        <v>17</v>
      </c>
      <c r="B6" s="190"/>
      <c r="C6" s="190"/>
      <c r="D6" s="190"/>
      <c r="G6" s="72">
        <v>43468</v>
      </c>
      <c r="H6" s="74">
        <v>4.9724000000000004</v>
      </c>
      <c r="I6" s="79">
        <f t="shared" ref="I6:I69" si="0">alpha*H5+(1-alpha)*I5</f>
        <v>5.1242000000000001</v>
      </c>
      <c r="J6" s="89">
        <f t="shared" ref="J6:J69" si="1">H6-I6</f>
        <v>-0.15179999999999971</v>
      </c>
      <c r="K6" s="89">
        <f t="shared" ref="K6:K69" si="2">ABS(J6)</f>
        <v>0.15179999999999971</v>
      </c>
      <c r="L6" s="82">
        <f t="shared" ref="L6:L69" si="3">J6^2</f>
        <v>2.3043239999999913E-2</v>
      </c>
      <c r="M6" s="71">
        <f t="shared" ref="M6:M69" si="4">K6/H6</f>
        <v>3.0528517416137015E-2</v>
      </c>
    </row>
    <row r="7" spans="1:13" x14ac:dyDescent="0.3">
      <c r="A7" s="191" t="s">
        <v>54</v>
      </c>
      <c r="B7" s="191"/>
      <c r="C7" s="191"/>
      <c r="D7" s="75">
        <f>AVERAGE(J6:J1473)</f>
        <v>-3.4058482705450139E-3</v>
      </c>
      <c r="G7" s="72">
        <v>43469</v>
      </c>
      <c r="H7" s="74">
        <v>5.2938000000000001</v>
      </c>
      <c r="I7" s="79">
        <f t="shared" si="0"/>
        <v>5.1090200000000001</v>
      </c>
      <c r="J7" s="89">
        <f t="shared" si="1"/>
        <v>0.18477999999999994</v>
      </c>
      <c r="K7" s="89">
        <f t="shared" si="2"/>
        <v>0.18477999999999994</v>
      </c>
      <c r="L7" s="82">
        <f t="shared" si="3"/>
        <v>3.4143648399999976E-2</v>
      </c>
      <c r="M7" s="71">
        <f t="shared" si="4"/>
        <v>3.4904983187880149E-2</v>
      </c>
    </row>
    <row r="8" spans="1:13" x14ac:dyDescent="0.3">
      <c r="A8" s="191" t="s">
        <v>55</v>
      </c>
      <c r="B8" s="191"/>
      <c r="C8" s="191"/>
      <c r="D8" s="56">
        <f>AVERAGE(Table19[Abs Error])</f>
        <v>0.15416132596160134</v>
      </c>
      <c r="G8" s="72">
        <v>43472</v>
      </c>
      <c r="H8" s="74">
        <v>5.3741000000000003</v>
      </c>
      <c r="I8" s="79">
        <f t="shared" si="0"/>
        <v>5.1274980000000001</v>
      </c>
      <c r="J8" s="89">
        <f t="shared" si="1"/>
        <v>0.24660200000000021</v>
      </c>
      <c r="K8" s="89">
        <f t="shared" si="2"/>
        <v>0.24660200000000021</v>
      </c>
      <c r="L8" s="82">
        <f t="shared" si="3"/>
        <v>6.0812546404000106E-2</v>
      </c>
      <c r="M8" s="71">
        <f t="shared" si="4"/>
        <v>4.5887125286094455E-2</v>
      </c>
    </row>
    <row r="9" spans="1:13" x14ac:dyDescent="0.3">
      <c r="A9" s="191" t="s">
        <v>56</v>
      </c>
      <c r="B9" s="191"/>
      <c r="C9" s="191"/>
      <c r="D9" s="56">
        <f>SQRT(AVERAGE(Table19[Sq Error]))</f>
        <v>0.21838809688815972</v>
      </c>
      <c r="G9" s="72">
        <v>43473</v>
      </c>
      <c r="H9" s="74">
        <v>5.4901999999999997</v>
      </c>
      <c r="I9" s="79">
        <f t="shared" si="0"/>
        <v>5.1521582000000006</v>
      </c>
      <c r="J9" s="89">
        <f t="shared" si="1"/>
        <v>0.33804179999999917</v>
      </c>
      <c r="K9" s="89">
        <f t="shared" si="2"/>
        <v>0.33804179999999917</v>
      </c>
      <c r="L9" s="82">
        <f t="shared" si="3"/>
        <v>0.11427225854723944</v>
      </c>
      <c r="M9" s="71">
        <f t="shared" si="4"/>
        <v>6.1571855305817491E-2</v>
      </c>
    </row>
    <row r="10" spans="1:13" x14ac:dyDescent="0.3">
      <c r="A10" s="191" t="s">
        <v>57</v>
      </c>
      <c r="B10" s="191"/>
      <c r="C10" s="191"/>
      <c r="D10" s="76">
        <f>AVERAGE(Table19[Abs Pct Error])</f>
        <v>3.8412659820617791E-2</v>
      </c>
      <c r="G10" s="72">
        <v>43474</v>
      </c>
      <c r="H10" s="74">
        <v>5.5438000000000001</v>
      </c>
      <c r="I10" s="79">
        <f t="shared" si="0"/>
        <v>5.1859623800000003</v>
      </c>
      <c r="J10" s="89">
        <f t="shared" si="1"/>
        <v>0.35783761999999975</v>
      </c>
      <c r="K10" s="89">
        <f t="shared" si="2"/>
        <v>0.35783761999999975</v>
      </c>
      <c r="L10" s="82">
        <f t="shared" si="3"/>
        <v>0.12804776228726422</v>
      </c>
      <c r="M10" s="71">
        <f t="shared" si="4"/>
        <v>6.454735380064211E-2</v>
      </c>
    </row>
    <row r="11" spans="1:13" x14ac:dyDescent="0.3">
      <c r="G11" s="72">
        <v>43475</v>
      </c>
      <c r="H11" s="74">
        <v>5.4813000000000001</v>
      </c>
      <c r="I11" s="79">
        <f t="shared" si="0"/>
        <v>5.2217461420000006</v>
      </c>
      <c r="J11" s="89">
        <f t="shared" si="1"/>
        <v>0.25955385799999942</v>
      </c>
      <c r="K11" s="89">
        <f t="shared" si="2"/>
        <v>0.25955385799999942</v>
      </c>
      <c r="L11" s="82">
        <f t="shared" si="3"/>
        <v>6.7368205202683856E-2</v>
      </c>
      <c r="M11" s="71">
        <f t="shared" si="4"/>
        <v>4.7352609417473851E-2</v>
      </c>
    </row>
    <row r="12" spans="1:13" x14ac:dyDescent="0.3">
      <c r="A12" s="190" t="s">
        <v>61</v>
      </c>
      <c r="B12" s="190"/>
      <c r="C12" s="190"/>
      <c r="G12" s="72">
        <v>43476</v>
      </c>
      <c r="H12" s="74">
        <v>5.4276999999999997</v>
      </c>
      <c r="I12" s="79">
        <f t="shared" si="0"/>
        <v>5.2477015278000003</v>
      </c>
      <c r="J12" s="89">
        <f t="shared" si="1"/>
        <v>0.17999847219999943</v>
      </c>
      <c r="K12" s="89">
        <f t="shared" si="2"/>
        <v>0.17999847219999943</v>
      </c>
      <c r="L12" s="82">
        <f t="shared" si="3"/>
        <v>3.2399449994333966E-2</v>
      </c>
      <c r="M12" s="71">
        <f t="shared" si="4"/>
        <v>3.3162936824069025E-2</v>
      </c>
    </row>
    <row r="13" spans="1:13" x14ac:dyDescent="0.3">
      <c r="A13" s="203" t="s">
        <v>62</v>
      </c>
      <c r="B13" s="203"/>
      <c r="C13" s="39">
        <f>I5</f>
        <v>5.1242000000000001</v>
      </c>
      <c r="G13" s="72">
        <v>43479</v>
      </c>
      <c r="H13" s="74">
        <v>5.3741000000000003</v>
      </c>
      <c r="I13" s="79">
        <f t="shared" si="0"/>
        <v>5.2657013750200008</v>
      </c>
      <c r="J13" s="89">
        <f t="shared" si="1"/>
        <v>0.10839862497999952</v>
      </c>
      <c r="K13" s="89">
        <f t="shared" si="2"/>
        <v>0.10839862497999952</v>
      </c>
      <c r="L13" s="82">
        <f t="shared" si="3"/>
        <v>1.1750261897554577E-2</v>
      </c>
      <c r="M13" s="71">
        <f t="shared" si="4"/>
        <v>2.0170563439459541E-2</v>
      </c>
    </row>
    <row r="14" spans="1:13" x14ac:dyDescent="0.3">
      <c r="G14" s="72">
        <v>43480</v>
      </c>
      <c r="H14" s="74">
        <v>5.4009</v>
      </c>
      <c r="I14" s="79">
        <f t="shared" si="0"/>
        <v>5.2765412375180016</v>
      </c>
      <c r="J14" s="89">
        <f t="shared" si="1"/>
        <v>0.1243587624819984</v>
      </c>
      <c r="K14" s="89">
        <f t="shared" si="2"/>
        <v>0.1243587624819984</v>
      </c>
      <c r="L14" s="82">
        <f t="shared" si="3"/>
        <v>1.5465101806054092E-2</v>
      </c>
      <c r="M14" s="71">
        <f t="shared" si="4"/>
        <v>2.3025562865818364E-2</v>
      </c>
    </row>
    <row r="15" spans="1:13" x14ac:dyDescent="0.3">
      <c r="A15" s="197" t="s">
        <v>63</v>
      </c>
      <c r="B15" s="198"/>
      <c r="C15" s="198"/>
      <c r="D15" s="204"/>
      <c r="G15" s="72">
        <v>43481</v>
      </c>
      <c r="H15" s="74">
        <v>5.3117000000000001</v>
      </c>
      <c r="I15" s="79">
        <f t="shared" si="0"/>
        <v>5.2889771137662018</v>
      </c>
      <c r="J15" s="89">
        <f t="shared" si="1"/>
        <v>2.2722886233798256E-2</v>
      </c>
      <c r="K15" s="89">
        <f t="shared" si="2"/>
        <v>2.2722886233798256E-2</v>
      </c>
      <c r="L15" s="82">
        <f t="shared" si="3"/>
        <v>5.1632955879413829E-4</v>
      </c>
      <c r="M15" s="71">
        <f t="shared" si="4"/>
        <v>4.27789337383479E-3</v>
      </c>
    </row>
    <row r="16" spans="1:13" x14ac:dyDescent="0.3">
      <c r="A16" s="205" t="s">
        <v>49</v>
      </c>
      <c r="B16" s="206"/>
      <c r="C16" s="207"/>
      <c r="D16" s="10">
        <v>0.01</v>
      </c>
      <c r="G16" s="72">
        <v>43482</v>
      </c>
      <c r="H16" s="74">
        <v>5.3384</v>
      </c>
      <c r="I16" s="79">
        <f t="shared" si="0"/>
        <v>5.2912494023895817</v>
      </c>
      <c r="J16" s="89">
        <f t="shared" si="1"/>
        <v>4.7150597610418288E-2</v>
      </c>
      <c r="K16" s="89">
        <f t="shared" si="2"/>
        <v>4.7150597610418288E-2</v>
      </c>
      <c r="L16" s="82">
        <f t="shared" si="3"/>
        <v>2.2231788550195826E-3</v>
      </c>
      <c r="M16" s="71">
        <f t="shared" si="4"/>
        <v>8.8323463229466291E-3</v>
      </c>
    </row>
    <row r="17" spans="1:13" x14ac:dyDescent="0.3">
      <c r="A17" s="200" t="s">
        <v>64</v>
      </c>
      <c r="B17" s="201"/>
      <c r="C17" s="202"/>
      <c r="D17" s="54">
        <v>-7.8930648856162994E-2</v>
      </c>
      <c r="G17" s="72">
        <v>43483</v>
      </c>
      <c r="H17" s="74">
        <v>5.4545000000000003</v>
      </c>
      <c r="I17" s="79">
        <f t="shared" si="0"/>
        <v>5.2959644621506232</v>
      </c>
      <c r="J17" s="89">
        <f t="shared" si="1"/>
        <v>0.15853553784937713</v>
      </c>
      <c r="K17" s="89">
        <f t="shared" si="2"/>
        <v>0.15853553784937713</v>
      </c>
      <c r="L17" s="82">
        <f t="shared" si="3"/>
        <v>2.5133516761191289E-2</v>
      </c>
      <c r="M17" s="71">
        <f t="shared" si="4"/>
        <v>2.906509081480926E-2</v>
      </c>
    </row>
    <row r="18" spans="1:13" x14ac:dyDescent="0.3">
      <c r="A18" s="205" t="s">
        <v>50</v>
      </c>
      <c r="B18" s="206"/>
      <c r="C18" s="207"/>
      <c r="D18" s="10">
        <v>6.6632016299708177E-2</v>
      </c>
      <c r="G18" s="72">
        <v>43487</v>
      </c>
      <c r="H18" s="74">
        <v>5.3295000000000003</v>
      </c>
      <c r="I18" s="79">
        <f t="shared" si="0"/>
        <v>5.311818015935561</v>
      </c>
      <c r="J18" s="89">
        <f t="shared" si="1"/>
        <v>1.7681984064439327E-2</v>
      </c>
      <c r="K18" s="89">
        <f t="shared" si="2"/>
        <v>1.7681984064439327E-2</v>
      </c>
      <c r="L18" s="82">
        <f t="shared" si="3"/>
        <v>3.1265256045508627E-4</v>
      </c>
      <c r="M18" s="71">
        <f t="shared" si="4"/>
        <v>3.3177566496743268E-3</v>
      </c>
    </row>
    <row r="19" spans="1:13" x14ac:dyDescent="0.3">
      <c r="A19" s="200" t="s">
        <v>64</v>
      </c>
      <c r="B19" s="201"/>
      <c r="C19" s="202"/>
      <c r="D19" s="54">
        <v>0.97168275469046805</v>
      </c>
      <c r="G19" s="72">
        <v>43488</v>
      </c>
      <c r="H19" s="74">
        <v>5.4009</v>
      </c>
      <c r="I19" s="79">
        <f t="shared" si="0"/>
        <v>5.3135862143420045</v>
      </c>
      <c r="J19" s="89">
        <f t="shared" si="1"/>
        <v>8.7313785657995524E-2</v>
      </c>
      <c r="K19" s="89">
        <f t="shared" si="2"/>
        <v>8.7313785657995524E-2</v>
      </c>
      <c r="L19" s="82">
        <f t="shared" si="3"/>
        <v>7.6236971659303845E-3</v>
      </c>
      <c r="M19" s="71">
        <f t="shared" si="4"/>
        <v>1.6166525145437895E-2</v>
      </c>
    </row>
    <row r="20" spans="1:13" x14ac:dyDescent="0.3">
      <c r="A20" s="205" t="s">
        <v>51</v>
      </c>
      <c r="B20" s="206"/>
      <c r="C20" s="207"/>
      <c r="D20" s="10">
        <v>0.11354495645607615</v>
      </c>
      <c r="G20" s="72">
        <v>43489</v>
      </c>
      <c r="H20" s="74">
        <v>5.4991000000000003</v>
      </c>
      <c r="I20" s="79">
        <f t="shared" si="0"/>
        <v>5.3223175929078046</v>
      </c>
      <c r="J20" s="89">
        <f t="shared" si="1"/>
        <v>0.17678240709219573</v>
      </c>
      <c r="K20" s="89">
        <f t="shared" si="2"/>
        <v>0.17678240709219573</v>
      </c>
      <c r="L20" s="82">
        <f t="shared" si="3"/>
        <v>3.1252019457310813E-2</v>
      </c>
      <c r="M20" s="71">
        <f t="shared" si="4"/>
        <v>3.2147516337618101E-2</v>
      </c>
    </row>
    <row r="21" spans="1:13" x14ac:dyDescent="0.3">
      <c r="A21" s="200" t="s">
        <v>64</v>
      </c>
      <c r="B21" s="201"/>
      <c r="C21" s="202"/>
      <c r="D21" s="54">
        <v>0.86257056827030287</v>
      </c>
      <c r="G21" s="72">
        <v>43490</v>
      </c>
      <c r="H21" s="74">
        <v>5.8918999999999997</v>
      </c>
      <c r="I21" s="79">
        <f t="shared" si="0"/>
        <v>5.3399958336170243</v>
      </c>
      <c r="J21" s="89">
        <f t="shared" si="1"/>
        <v>0.55190416638297535</v>
      </c>
      <c r="K21" s="89">
        <f t="shared" si="2"/>
        <v>0.55190416638297535</v>
      </c>
      <c r="L21" s="82">
        <f t="shared" si="3"/>
        <v>0.30459820887088696</v>
      </c>
      <c r="M21" s="71">
        <f t="shared" si="4"/>
        <v>9.3671679149845616E-2</v>
      </c>
    </row>
    <row r="22" spans="1:13" x14ac:dyDescent="0.3">
      <c r="A22" s="205" t="s">
        <v>52</v>
      </c>
      <c r="B22" s="206"/>
      <c r="C22" s="207"/>
      <c r="D22" s="77">
        <v>1.6130541713848857E-2</v>
      </c>
      <c r="G22" s="72">
        <v>43493</v>
      </c>
      <c r="H22" s="74">
        <v>5.7937000000000003</v>
      </c>
      <c r="I22" s="79">
        <f t="shared" si="0"/>
        <v>5.3951862502553221</v>
      </c>
      <c r="J22" s="89">
        <f t="shared" si="1"/>
        <v>0.39851374974467824</v>
      </c>
      <c r="K22" s="89">
        <f t="shared" si="2"/>
        <v>0.39851374974467824</v>
      </c>
      <c r="L22" s="82">
        <f t="shared" si="3"/>
        <v>0.15881320873556404</v>
      </c>
      <c r="M22" s="71">
        <f t="shared" si="4"/>
        <v>6.8783980831710001E-2</v>
      </c>
    </row>
    <row r="23" spans="1:13" x14ac:dyDescent="0.3">
      <c r="A23" s="200" t="s">
        <v>64</v>
      </c>
      <c r="B23" s="201"/>
      <c r="C23" s="202"/>
      <c r="D23" s="54">
        <v>0.9716888839968375</v>
      </c>
      <c r="G23" s="72">
        <v>43494</v>
      </c>
      <c r="H23" s="74">
        <v>5.8472999999999997</v>
      </c>
      <c r="I23" s="79">
        <f t="shared" si="0"/>
        <v>5.4350376252297901</v>
      </c>
      <c r="J23" s="89">
        <f t="shared" si="1"/>
        <v>0.41226237477020966</v>
      </c>
      <c r="K23" s="89">
        <f t="shared" si="2"/>
        <v>0.41226237477020966</v>
      </c>
      <c r="L23" s="82">
        <f t="shared" si="3"/>
        <v>0.16996026565117281</v>
      </c>
      <c r="M23" s="71">
        <f t="shared" si="4"/>
        <v>7.0504741465327536E-2</v>
      </c>
    </row>
    <row r="24" spans="1:13" x14ac:dyDescent="0.3">
      <c r="G24" s="72">
        <v>43495</v>
      </c>
      <c r="H24" s="74">
        <v>5.8651</v>
      </c>
      <c r="I24" s="79">
        <f t="shared" si="0"/>
        <v>5.4762638627068103</v>
      </c>
      <c r="J24" s="89">
        <f t="shared" si="1"/>
        <v>0.38883613729318967</v>
      </c>
      <c r="K24" s="89">
        <f t="shared" si="2"/>
        <v>0.38883613729318967</v>
      </c>
      <c r="L24" s="82">
        <f t="shared" si="3"/>
        <v>0.15119354166508825</v>
      </c>
      <c r="M24" s="71">
        <f t="shared" si="4"/>
        <v>6.6296591241954902E-2</v>
      </c>
    </row>
    <row r="25" spans="1:13" x14ac:dyDescent="0.3">
      <c r="G25" s="72">
        <v>43496</v>
      </c>
      <c r="H25" s="74">
        <v>5.6687000000000003</v>
      </c>
      <c r="I25" s="79">
        <f t="shared" si="0"/>
        <v>5.5151474764361295</v>
      </c>
      <c r="J25" s="89">
        <f t="shared" si="1"/>
        <v>0.15355252356387084</v>
      </c>
      <c r="K25" s="89">
        <f t="shared" si="2"/>
        <v>0.15355252356387084</v>
      </c>
      <c r="L25" s="82">
        <f t="shared" si="3"/>
        <v>2.3578377492833109E-2</v>
      </c>
      <c r="M25" s="71">
        <f t="shared" si="4"/>
        <v>2.7087784423919209E-2</v>
      </c>
    </row>
    <row r="26" spans="1:13" x14ac:dyDescent="0.3">
      <c r="G26" s="72">
        <v>43497</v>
      </c>
      <c r="H26" s="74">
        <v>5.4722999999999997</v>
      </c>
      <c r="I26" s="79">
        <f t="shared" si="0"/>
        <v>5.5305027287925164</v>
      </c>
      <c r="J26" s="89">
        <f t="shared" si="1"/>
        <v>-5.8202728792516645E-2</v>
      </c>
      <c r="K26" s="89">
        <f t="shared" si="2"/>
        <v>5.8202728792516645E-2</v>
      </c>
      <c r="L26" s="82">
        <f t="shared" si="3"/>
        <v>3.387557638895246E-3</v>
      </c>
      <c r="M26" s="71">
        <f t="shared" si="4"/>
        <v>1.0635880487640781E-2</v>
      </c>
    </row>
    <row r="27" spans="1:13" x14ac:dyDescent="0.3">
      <c r="G27" s="72">
        <v>43500</v>
      </c>
      <c r="H27" s="74">
        <v>5.4099000000000004</v>
      </c>
      <c r="I27" s="79">
        <f t="shared" si="0"/>
        <v>5.5246824559132648</v>
      </c>
      <c r="J27" s="89">
        <f t="shared" si="1"/>
        <v>-0.11478245591326441</v>
      </c>
      <c r="K27" s="89">
        <f t="shared" si="2"/>
        <v>0.11478245591326441</v>
      </c>
      <c r="L27" s="82">
        <f t="shared" si="3"/>
        <v>1.3175012185480488E-2</v>
      </c>
      <c r="M27" s="71">
        <f t="shared" si="4"/>
        <v>2.121711231506394E-2</v>
      </c>
    </row>
    <row r="28" spans="1:13" x14ac:dyDescent="0.3">
      <c r="G28" s="72">
        <v>43501</v>
      </c>
      <c r="H28" s="74">
        <v>5.3920000000000003</v>
      </c>
      <c r="I28" s="79">
        <f t="shared" si="0"/>
        <v>5.5132042103219385</v>
      </c>
      <c r="J28" s="89">
        <f t="shared" si="1"/>
        <v>-0.12120421032193818</v>
      </c>
      <c r="K28" s="89">
        <f t="shared" si="2"/>
        <v>0.12120421032193818</v>
      </c>
      <c r="L28" s="82">
        <f t="shared" si="3"/>
        <v>1.4690460599764626E-2</v>
      </c>
      <c r="M28" s="71">
        <f t="shared" si="4"/>
        <v>2.2478525653178445E-2</v>
      </c>
    </row>
    <row r="29" spans="1:13" x14ac:dyDescent="0.3">
      <c r="G29" s="72">
        <v>43502</v>
      </c>
      <c r="H29" s="74">
        <v>5.4009</v>
      </c>
      <c r="I29" s="79">
        <f t="shared" si="0"/>
        <v>5.5010837892897451</v>
      </c>
      <c r="J29" s="89">
        <f t="shared" si="1"/>
        <v>-0.10018378928974503</v>
      </c>
      <c r="K29" s="89">
        <f t="shared" si="2"/>
        <v>0.10018378928974503</v>
      </c>
      <c r="L29" s="82">
        <f t="shared" si="3"/>
        <v>1.0036791636452031E-2</v>
      </c>
      <c r="M29" s="71">
        <f t="shared" si="4"/>
        <v>1.854946199517581E-2</v>
      </c>
    </row>
    <row r="30" spans="1:13" x14ac:dyDescent="0.3">
      <c r="G30" s="72">
        <v>43503</v>
      </c>
      <c r="H30" s="74">
        <v>5.3205999999999998</v>
      </c>
      <c r="I30" s="79">
        <f t="shared" si="0"/>
        <v>5.491065410360771</v>
      </c>
      <c r="J30" s="89">
        <f t="shared" si="1"/>
        <v>-0.17046541036077123</v>
      </c>
      <c r="K30" s="89">
        <f t="shared" si="2"/>
        <v>0.17046541036077123</v>
      </c>
      <c r="L30" s="82">
        <f t="shared" si="3"/>
        <v>2.9058456129466132E-2</v>
      </c>
      <c r="M30" s="71">
        <f t="shared" si="4"/>
        <v>3.2038756974922235E-2</v>
      </c>
    </row>
    <row r="31" spans="1:13" x14ac:dyDescent="0.3">
      <c r="G31" s="72">
        <v>43504</v>
      </c>
      <c r="H31" s="74">
        <v>5.4991000000000003</v>
      </c>
      <c r="I31" s="79">
        <f t="shared" si="0"/>
        <v>5.4740188693246932</v>
      </c>
      <c r="J31" s="89">
        <f t="shared" si="1"/>
        <v>2.5081130675307151E-2</v>
      </c>
      <c r="K31" s="89">
        <f t="shared" si="2"/>
        <v>2.5081130675307151E-2</v>
      </c>
      <c r="L31" s="82">
        <f t="shared" si="3"/>
        <v>6.2906311595183333E-4</v>
      </c>
      <c r="M31" s="71">
        <f t="shared" si="4"/>
        <v>4.5609519149146498E-3</v>
      </c>
    </row>
    <row r="32" spans="1:13" x14ac:dyDescent="0.3">
      <c r="G32" s="72">
        <v>43507</v>
      </c>
      <c r="H32" s="74">
        <v>5.5438000000000001</v>
      </c>
      <c r="I32" s="79">
        <f t="shared" si="0"/>
        <v>5.4765269823922234</v>
      </c>
      <c r="J32" s="89">
        <f t="shared" si="1"/>
        <v>6.7273017607776708E-2</v>
      </c>
      <c r="K32" s="89">
        <f t="shared" si="2"/>
        <v>6.7273017607776708E-2</v>
      </c>
      <c r="L32" s="82">
        <f t="shared" si="3"/>
        <v>4.5256588980562354E-3</v>
      </c>
      <c r="M32" s="71">
        <f t="shared" si="4"/>
        <v>1.2134820449470889E-2</v>
      </c>
    </row>
    <row r="33" spans="7:13" x14ac:dyDescent="0.3">
      <c r="G33" s="72">
        <v>43508</v>
      </c>
      <c r="H33" s="74">
        <v>5.5705</v>
      </c>
      <c r="I33" s="79">
        <f t="shared" si="0"/>
        <v>5.4832542841530012</v>
      </c>
      <c r="J33" s="89">
        <f t="shared" si="1"/>
        <v>8.7245715846998806E-2</v>
      </c>
      <c r="K33" s="89">
        <f t="shared" si="2"/>
        <v>8.7245715846998806E-2</v>
      </c>
      <c r="L33" s="82">
        <f t="shared" si="3"/>
        <v>7.6118149336552587E-3</v>
      </c>
      <c r="M33" s="71">
        <f t="shared" si="4"/>
        <v>1.5662097809352626E-2</v>
      </c>
    </row>
    <row r="34" spans="7:13" x14ac:dyDescent="0.3">
      <c r="G34" s="72">
        <v>43509</v>
      </c>
      <c r="H34" s="74">
        <v>5.6420000000000003</v>
      </c>
      <c r="I34" s="79">
        <f t="shared" si="0"/>
        <v>5.4919788557377016</v>
      </c>
      <c r="J34" s="89">
        <f t="shared" si="1"/>
        <v>0.15002114426229873</v>
      </c>
      <c r="K34" s="89">
        <f t="shared" si="2"/>
        <v>0.15002114426229873</v>
      </c>
      <c r="L34" s="82">
        <f t="shared" si="3"/>
        <v>2.250634372576945E-2</v>
      </c>
      <c r="M34" s="71">
        <f t="shared" si="4"/>
        <v>2.6590064562619413E-2</v>
      </c>
    </row>
    <row r="35" spans="7:13" x14ac:dyDescent="0.3">
      <c r="G35" s="72">
        <v>43510</v>
      </c>
      <c r="H35" s="74">
        <v>5.6241000000000003</v>
      </c>
      <c r="I35" s="79">
        <f t="shared" si="0"/>
        <v>5.5069809701639318</v>
      </c>
      <c r="J35" s="89">
        <f t="shared" si="1"/>
        <v>0.11711902983606848</v>
      </c>
      <c r="K35" s="89">
        <f t="shared" si="2"/>
        <v>0.11711902983606848</v>
      </c>
      <c r="L35" s="82">
        <f t="shared" si="3"/>
        <v>1.3716867149741898E-2</v>
      </c>
      <c r="M35" s="71">
        <f t="shared" si="4"/>
        <v>2.0824492778590081E-2</v>
      </c>
    </row>
    <row r="36" spans="7:13" x14ac:dyDescent="0.3">
      <c r="G36" s="72">
        <v>43511</v>
      </c>
      <c r="H36" s="74">
        <v>5.6420000000000003</v>
      </c>
      <c r="I36" s="79">
        <f t="shared" si="0"/>
        <v>5.5186928731475389</v>
      </c>
      <c r="J36" s="89">
        <f t="shared" si="1"/>
        <v>0.12330712685246148</v>
      </c>
      <c r="K36" s="89">
        <f t="shared" si="2"/>
        <v>0.12330712685246148</v>
      </c>
      <c r="L36" s="82">
        <f t="shared" si="3"/>
        <v>1.5204647532609026E-2</v>
      </c>
      <c r="M36" s="71">
        <f t="shared" si="4"/>
        <v>2.1855215677501146E-2</v>
      </c>
    </row>
    <row r="37" spans="7:13" x14ac:dyDescent="0.3">
      <c r="G37" s="72">
        <v>43515</v>
      </c>
      <c r="H37" s="74">
        <v>5.5080999999999998</v>
      </c>
      <c r="I37" s="79">
        <f t="shared" si="0"/>
        <v>5.5310235858327843</v>
      </c>
      <c r="J37" s="89">
        <f t="shared" si="1"/>
        <v>-2.2923585832784532E-2</v>
      </c>
      <c r="K37" s="89">
        <f t="shared" si="2"/>
        <v>2.2923585832784532E-2</v>
      </c>
      <c r="L37" s="82">
        <f t="shared" si="3"/>
        <v>5.2549078743303966E-4</v>
      </c>
      <c r="M37" s="71">
        <f t="shared" si="4"/>
        <v>4.1617955071230608E-3</v>
      </c>
    </row>
    <row r="38" spans="7:13" x14ac:dyDescent="0.3">
      <c r="G38" s="72">
        <v>43516</v>
      </c>
      <c r="H38" s="74">
        <v>5.4455999999999998</v>
      </c>
      <c r="I38" s="79">
        <f t="shared" si="0"/>
        <v>5.5287312272495059</v>
      </c>
      <c r="J38" s="89">
        <f t="shared" si="1"/>
        <v>-8.3131227249506168E-2</v>
      </c>
      <c r="K38" s="89">
        <f t="shared" si="2"/>
        <v>8.3131227249506168E-2</v>
      </c>
      <c r="L38" s="82">
        <f t="shared" si="3"/>
        <v>6.9108009440090367E-3</v>
      </c>
      <c r="M38" s="71">
        <f t="shared" si="4"/>
        <v>1.5265760843526181E-2</v>
      </c>
    </row>
    <row r="39" spans="7:13" x14ac:dyDescent="0.3">
      <c r="G39" s="72">
        <v>43517</v>
      </c>
      <c r="H39" s="74">
        <v>5.4901999999999997</v>
      </c>
      <c r="I39" s="79">
        <f t="shared" si="0"/>
        <v>5.5204181045245555</v>
      </c>
      <c r="J39" s="89">
        <f t="shared" si="1"/>
        <v>-3.0218104524555756E-2</v>
      </c>
      <c r="K39" s="89">
        <f t="shared" si="2"/>
        <v>3.0218104524555756E-2</v>
      </c>
      <c r="L39" s="82">
        <f t="shared" si="3"/>
        <v>9.1313384105697699E-4</v>
      </c>
      <c r="M39" s="71">
        <f t="shared" si="4"/>
        <v>5.5040079641098241E-3</v>
      </c>
    </row>
    <row r="40" spans="7:13" x14ac:dyDescent="0.3">
      <c r="G40" s="72">
        <v>43518</v>
      </c>
      <c r="H40" s="74">
        <v>5.5705</v>
      </c>
      <c r="I40" s="79">
        <f t="shared" si="0"/>
        <v>5.5173962940720997</v>
      </c>
      <c r="J40" s="89">
        <f t="shared" si="1"/>
        <v>5.3103705927900258E-2</v>
      </c>
      <c r="K40" s="89">
        <f t="shared" si="2"/>
        <v>5.3103705927900258E-2</v>
      </c>
      <c r="L40" s="82">
        <f t="shared" si="3"/>
        <v>2.8200035832769092E-3</v>
      </c>
      <c r="M40" s="71">
        <f t="shared" si="4"/>
        <v>9.5330232345211836E-3</v>
      </c>
    </row>
    <row r="41" spans="7:13" x14ac:dyDescent="0.3">
      <c r="G41" s="72">
        <v>43521</v>
      </c>
      <c r="H41" s="74">
        <v>5.4901999999999997</v>
      </c>
      <c r="I41" s="79">
        <f t="shared" si="0"/>
        <v>5.5227066646648906</v>
      </c>
      <c r="J41" s="89">
        <f t="shared" si="1"/>
        <v>-3.2506664664890828E-2</v>
      </c>
      <c r="K41" s="89">
        <f t="shared" si="2"/>
        <v>3.2506664664890828E-2</v>
      </c>
      <c r="L41" s="82">
        <f t="shared" si="3"/>
        <v>1.0566832476356619E-3</v>
      </c>
      <c r="M41" s="71">
        <f t="shared" si="4"/>
        <v>5.9208525490675804E-3</v>
      </c>
    </row>
    <row r="42" spans="7:13" x14ac:dyDescent="0.3">
      <c r="G42" s="72">
        <v>43522</v>
      </c>
      <c r="H42" s="74">
        <v>5.4634</v>
      </c>
      <c r="I42" s="79">
        <f t="shared" si="0"/>
        <v>5.519455998198401</v>
      </c>
      <c r="J42" s="89">
        <f t="shared" si="1"/>
        <v>-5.6055998198401014E-2</v>
      </c>
      <c r="K42" s="89">
        <f t="shared" si="2"/>
        <v>5.6055998198401014E-2</v>
      </c>
      <c r="L42" s="82">
        <f t="shared" si="3"/>
        <v>3.1422749340191377E-3</v>
      </c>
      <c r="M42" s="71">
        <f t="shared" si="4"/>
        <v>1.0260277153128274E-2</v>
      </c>
    </row>
    <row r="43" spans="7:13" x14ac:dyDescent="0.3">
      <c r="G43" s="72">
        <v>43523</v>
      </c>
      <c r="H43" s="74">
        <v>5.4634</v>
      </c>
      <c r="I43" s="79">
        <f t="shared" si="0"/>
        <v>5.5138503983785609</v>
      </c>
      <c r="J43" s="89">
        <f t="shared" si="1"/>
        <v>-5.0450398378560912E-2</v>
      </c>
      <c r="K43" s="89">
        <f t="shared" si="2"/>
        <v>5.0450398378560912E-2</v>
      </c>
      <c r="L43" s="82">
        <f t="shared" si="3"/>
        <v>2.5452426965555017E-3</v>
      </c>
      <c r="M43" s="71">
        <f t="shared" si="4"/>
        <v>9.234249437815447E-3</v>
      </c>
    </row>
    <row r="44" spans="7:13" x14ac:dyDescent="0.3">
      <c r="G44" s="72">
        <v>43524</v>
      </c>
      <c r="H44" s="74">
        <v>5.4366000000000003</v>
      </c>
      <c r="I44" s="79">
        <f t="shared" si="0"/>
        <v>5.5088053585407044</v>
      </c>
      <c r="J44" s="89">
        <f t="shared" si="1"/>
        <v>-7.220535854070409E-2</v>
      </c>
      <c r="K44" s="89">
        <f t="shared" si="2"/>
        <v>7.220535854070409E-2</v>
      </c>
      <c r="L44" s="82">
        <f t="shared" si="3"/>
        <v>5.2136138019916291E-3</v>
      </c>
      <c r="M44" s="71">
        <f t="shared" si="4"/>
        <v>1.3281344689825274E-2</v>
      </c>
    </row>
    <row r="45" spans="7:13" x14ac:dyDescent="0.3">
      <c r="G45" s="72">
        <v>43525</v>
      </c>
      <c r="H45" s="74">
        <v>5.4545000000000003</v>
      </c>
      <c r="I45" s="79">
        <f t="shared" si="0"/>
        <v>5.5015848226866337</v>
      </c>
      <c r="J45" s="89">
        <f t="shared" si="1"/>
        <v>-4.7084822686633387E-2</v>
      </c>
      <c r="K45" s="89">
        <f t="shared" si="2"/>
        <v>4.7084822686633387E-2</v>
      </c>
      <c r="L45" s="82">
        <f t="shared" si="3"/>
        <v>2.2169805274317063E-3</v>
      </c>
      <c r="M45" s="71">
        <f t="shared" si="4"/>
        <v>8.6322894282946892E-3</v>
      </c>
    </row>
    <row r="46" spans="7:13" x14ac:dyDescent="0.3">
      <c r="G46" s="72">
        <v>43528</v>
      </c>
      <c r="H46" s="74">
        <v>5.4276999999999997</v>
      </c>
      <c r="I46" s="79">
        <f t="shared" si="0"/>
        <v>5.4968763404179706</v>
      </c>
      <c r="J46" s="89">
        <f t="shared" si="1"/>
        <v>-6.9176340417970827E-2</v>
      </c>
      <c r="K46" s="89">
        <f t="shared" si="2"/>
        <v>6.9176340417970827E-2</v>
      </c>
      <c r="L46" s="82">
        <f t="shared" si="3"/>
        <v>4.7853660736229845E-3</v>
      </c>
      <c r="M46" s="71">
        <f t="shared" si="4"/>
        <v>1.2745055993877855E-2</v>
      </c>
    </row>
    <row r="47" spans="7:13" x14ac:dyDescent="0.3">
      <c r="G47" s="72">
        <v>43529</v>
      </c>
      <c r="H47" s="74">
        <v>5.4991000000000003</v>
      </c>
      <c r="I47" s="79">
        <f t="shared" si="0"/>
        <v>5.4899587063761732</v>
      </c>
      <c r="J47" s="89">
        <f t="shared" si="1"/>
        <v>9.1412936238270959E-3</v>
      </c>
      <c r="K47" s="89">
        <f t="shared" si="2"/>
        <v>9.1412936238270959E-3</v>
      </c>
      <c r="L47" s="82">
        <f t="shared" si="3"/>
        <v>8.3563249117021919E-5</v>
      </c>
      <c r="M47" s="71">
        <f t="shared" si="4"/>
        <v>1.6623254030345138E-3</v>
      </c>
    </row>
    <row r="48" spans="7:13" x14ac:dyDescent="0.3">
      <c r="G48" s="72">
        <v>43530</v>
      </c>
      <c r="H48" s="74">
        <v>5.4455999999999998</v>
      </c>
      <c r="I48" s="79">
        <f t="shared" si="0"/>
        <v>5.4908728357385561</v>
      </c>
      <c r="J48" s="89">
        <f t="shared" si="1"/>
        <v>-4.5272835738556338E-2</v>
      </c>
      <c r="K48" s="89">
        <f t="shared" si="2"/>
        <v>4.5272835738556338E-2</v>
      </c>
      <c r="L48" s="82">
        <f t="shared" si="3"/>
        <v>2.0496296558103039E-3</v>
      </c>
      <c r="M48" s="71">
        <f t="shared" si="4"/>
        <v>8.3136542784186026E-3</v>
      </c>
    </row>
    <row r="49" spans="7:13" x14ac:dyDescent="0.3">
      <c r="G49" s="72">
        <v>43531</v>
      </c>
      <c r="H49" s="74">
        <v>5.3830999999999998</v>
      </c>
      <c r="I49" s="79">
        <f t="shared" si="0"/>
        <v>5.4863455521647007</v>
      </c>
      <c r="J49" s="89">
        <f t="shared" si="1"/>
        <v>-0.10324555216470088</v>
      </c>
      <c r="K49" s="89">
        <f t="shared" si="2"/>
        <v>0.10324555216470088</v>
      </c>
      <c r="L49" s="82">
        <f t="shared" si="3"/>
        <v>1.065964404179397E-2</v>
      </c>
      <c r="M49" s="71">
        <f t="shared" si="4"/>
        <v>1.9179571652895338E-2</v>
      </c>
    </row>
    <row r="50" spans="7:13" x14ac:dyDescent="0.3">
      <c r="G50" s="72">
        <v>43532</v>
      </c>
      <c r="H50" s="74">
        <v>5.4188000000000001</v>
      </c>
      <c r="I50" s="79">
        <f t="shared" si="0"/>
        <v>5.4760209969482307</v>
      </c>
      <c r="J50" s="89">
        <f t="shared" si="1"/>
        <v>-5.7220996948230685E-2</v>
      </c>
      <c r="K50" s="89">
        <f t="shared" si="2"/>
        <v>5.7220996948230685E-2</v>
      </c>
      <c r="L50" s="82">
        <f t="shared" si="3"/>
        <v>3.2742424917494252E-3</v>
      </c>
      <c r="M50" s="71">
        <f t="shared" si="4"/>
        <v>1.0559717455567779E-2</v>
      </c>
    </row>
    <row r="51" spans="7:13" x14ac:dyDescent="0.3">
      <c r="G51" s="72">
        <v>43535</v>
      </c>
      <c r="H51" s="74">
        <v>5.4813000000000001</v>
      </c>
      <c r="I51" s="79">
        <f t="shared" si="0"/>
        <v>5.4702988972534081</v>
      </c>
      <c r="J51" s="89">
        <f t="shared" si="1"/>
        <v>1.100110274659194E-2</v>
      </c>
      <c r="K51" s="89">
        <f t="shared" si="2"/>
        <v>1.100110274659194E-2</v>
      </c>
      <c r="L51" s="82">
        <f t="shared" si="3"/>
        <v>1.2102426164107272E-4</v>
      </c>
      <c r="M51" s="71">
        <f t="shared" si="4"/>
        <v>2.0070243822801052E-3</v>
      </c>
    </row>
    <row r="52" spans="7:13" x14ac:dyDescent="0.3">
      <c r="G52" s="72">
        <v>43536</v>
      </c>
      <c r="H52" s="74">
        <v>5.5347999999999997</v>
      </c>
      <c r="I52" s="79">
        <f t="shared" si="0"/>
        <v>5.471399007528067</v>
      </c>
      <c r="J52" s="89">
        <f t="shared" si="1"/>
        <v>6.340099247193276E-2</v>
      </c>
      <c r="K52" s="89">
        <f t="shared" si="2"/>
        <v>6.340099247193276E-2</v>
      </c>
      <c r="L52" s="82">
        <f t="shared" si="3"/>
        <v>4.0196858464260745E-3</v>
      </c>
      <c r="M52" s="71">
        <f t="shared" si="4"/>
        <v>1.1454974429416197E-2</v>
      </c>
    </row>
    <row r="53" spans="7:13" x14ac:dyDescent="0.3">
      <c r="G53" s="72">
        <v>43537</v>
      </c>
      <c r="H53" s="74">
        <v>5.4813000000000001</v>
      </c>
      <c r="I53" s="79">
        <f t="shared" si="0"/>
        <v>5.4777391067752603</v>
      </c>
      <c r="J53" s="89">
        <f t="shared" si="1"/>
        <v>3.5608932247397362E-3</v>
      </c>
      <c r="K53" s="89">
        <f t="shared" si="2"/>
        <v>3.5608932247397362E-3</v>
      </c>
      <c r="L53" s="82">
        <f t="shared" si="3"/>
        <v>1.2679960557997358E-5</v>
      </c>
      <c r="M53" s="71">
        <f t="shared" si="4"/>
        <v>6.4964392110260997E-4</v>
      </c>
    </row>
    <row r="54" spans="7:13" x14ac:dyDescent="0.3">
      <c r="G54" s="72">
        <v>43538</v>
      </c>
      <c r="H54" s="74">
        <v>5.5526999999999997</v>
      </c>
      <c r="I54" s="79">
        <f t="shared" si="0"/>
        <v>5.4780951960977351</v>
      </c>
      <c r="J54" s="89">
        <f t="shared" si="1"/>
        <v>7.4604803902264649E-2</v>
      </c>
      <c r="K54" s="89">
        <f t="shared" si="2"/>
        <v>7.4604803902264649E-2</v>
      </c>
      <c r="L54" s="82">
        <f t="shared" si="3"/>
        <v>5.5658767652953627E-3</v>
      </c>
      <c r="M54" s="71">
        <f t="shared" si="4"/>
        <v>1.3435770688541548E-2</v>
      </c>
    </row>
    <row r="55" spans="7:13" x14ac:dyDescent="0.3">
      <c r="G55" s="72">
        <v>43539</v>
      </c>
      <c r="H55" s="74">
        <v>5.7045000000000003</v>
      </c>
      <c r="I55" s="79">
        <f t="shared" si="0"/>
        <v>5.4855556764879623</v>
      </c>
      <c r="J55" s="89">
        <f t="shared" si="1"/>
        <v>0.21894432351203807</v>
      </c>
      <c r="K55" s="89">
        <f t="shared" si="2"/>
        <v>0.21894432351203807</v>
      </c>
      <c r="L55" s="82">
        <f t="shared" si="3"/>
        <v>4.793661679814399E-2</v>
      </c>
      <c r="M55" s="71">
        <f t="shared" si="4"/>
        <v>3.8380984049791927E-2</v>
      </c>
    </row>
    <row r="56" spans="7:13" x14ac:dyDescent="0.3">
      <c r="G56" s="72">
        <v>43542</v>
      </c>
      <c r="H56" s="74">
        <v>5.6509</v>
      </c>
      <c r="I56" s="79">
        <f t="shared" si="0"/>
        <v>5.5074501088391665</v>
      </c>
      <c r="J56" s="89">
        <f t="shared" si="1"/>
        <v>0.14344989116083351</v>
      </c>
      <c r="K56" s="89">
        <f t="shared" si="2"/>
        <v>0.14344989116083351</v>
      </c>
      <c r="L56" s="82">
        <f t="shared" si="3"/>
        <v>2.0577871274054981E-2</v>
      </c>
      <c r="M56" s="71">
        <f t="shared" si="4"/>
        <v>2.538531758849626E-2</v>
      </c>
    </row>
    <row r="57" spans="7:13" x14ac:dyDescent="0.3">
      <c r="G57" s="72">
        <v>43543</v>
      </c>
      <c r="H57" s="74">
        <v>5.6687000000000003</v>
      </c>
      <c r="I57" s="79">
        <f t="shared" si="0"/>
        <v>5.5217950979552493</v>
      </c>
      <c r="J57" s="89">
        <f t="shared" si="1"/>
        <v>0.14690490204475104</v>
      </c>
      <c r="K57" s="89">
        <f t="shared" si="2"/>
        <v>0.14690490204475104</v>
      </c>
      <c r="L57" s="82">
        <f t="shared" si="3"/>
        <v>2.1581050244777897E-2</v>
      </c>
      <c r="M57" s="71">
        <f t="shared" si="4"/>
        <v>2.5915095532441482E-2</v>
      </c>
    </row>
    <row r="58" spans="7:13" x14ac:dyDescent="0.3">
      <c r="G58" s="72">
        <v>43544</v>
      </c>
      <c r="H58" s="74">
        <v>5.6151999999999997</v>
      </c>
      <c r="I58" s="79">
        <f t="shared" si="0"/>
        <v>5.5364855881597244</v>
      </c>
      <c r="J58" s="89">
        <f t="shared" si="1"/>
        <v>7.8714411840275389E-2</v>
      </c>
      <c r="K58" s="89">
        <f t="shared" si="2"/>
        <v>7.8714411840275389E-2</v>
      </c>
      <c r="L58" s="82">
        <f t="shared" si="3"/>
        <v>6.1959586313604861E-3</v>
      </c>
      <c r="M58" s="71">
        <f t="shared" si="4"/>
        <v>1.4018095854159316E-2</v>
      </c>
    </row>
    <row r="59" spans="7:13" x14ac:dyDescent="0.3">
      <c r="G59" s="72">
        <v>43545</v>
      </c>
      <c r="H59" s="74">
        <v>5.5884</v>
      </c>
      <c r="I59" s="79">
        <f t="shared" si="0"/>
        <v>5.5443570293437521</v>
      </c>
      <c r="J59" s="89">
        <f t="shared" si="1"/>
        <v>4.4042970656247959E-2</v>
      </c>
      <c r="K59" s="89">
        <f t="shared" si="2"/>
        <v>4.4042970656247959E-2</v>
      </c>
      <c r="L59" s="82">
        <f t="shared" si="3"/>
        <v>1.9397832642271187E-3</v>
      </c>
      <c r="M59" s="71">
        <f t="shared" si="4"/>
        <v>7.8811414101080737E-3</v>
      </c>
    </row>
    <row r="60" spans="7:13" x14ac:dyDescent="0.3">
      <c r="G60" s="72">
        <v>43546</v>
      </c>
      <c r="H60" s="74">
        <v>5.2492000000000001</v>
      </c>
      <c r="I60" s="79">
        <f t="shared" si="0"/>
        <v>5.5487613264093767</v>
      </c>
      <c r="J60" s="89">
        <f t="shared" si="1"/>
        <v>-0.2995613264093766</v>
      </c>
      <c r="K60" s="89">
        <f t="shared" si="2"/>
        <v>0.2995613264093766</v>
      </c>
      <c r="L60" s="82">
        <f t="shared" si="3"/>
        <v>8.9736988280145077E-2</v>
      </c>
      <c r="M60" s="71">
        <f t="shared" si="4"/>
        <v>5.7067996344086068E-2</v>
      </c>
    </row>
    <row r="61" spans="7:13" x14ac:dyDescent="0.3">
      <c r="G61" s="72">
        <v>43549</v>
      </c>
      <c r="H61" s="74">
        <v>5.2401999999999997</v>
      </c>
      <c r="I61" s="79">
        <f t="shared" si="0"/>
        <v>5.518805193768439</v>
      </c>
      <c r="J61" s="89">
        <f t="shared" si="1"/>
        <v>-0.27860519376843929</v>
      </c>
      <c r="K61" s="89">
        <f t="shared" si="2"/>
        <v>0.27860519376843929</v>
      </c>
      <c r="L61" s="82">
        <f t="shared" si="3"/>
        <v>7.7620853994749606E-2</v>
      </c>
      <c r="M61" s="71">
        <f t="shared" si="4"/>
        <v>5.3166900837456454E-2</v>
      </c>
    </row>
    <row r="62" spans="7:13" x14ac:dyDescent="0.3">
      <c r="G62" s="72">
        <v>43550</v>
      </c>
      <c r="H62" s="74">
        <v>5.1955999999999998</v>
      </c>
      <c r="I62" s="79">
        <f t="shared" si="0"/>
        <v>5.4909446743915957</v>
      </c>
      <c r="J62" s="89">
        <f t="shared" si="1"/>
        <v>-0.29534467439159595</v>
      </c>
      <c r="K62" s="89">
        <f t="shared" si="2"/>
        <v>0.29534467439159595</v>
      </c>
      <c r="L62" s="82">
        <f t="shared" si="3"/>
        <v>8.7228476691477833E-2</v>
      </c>
      <c r="M62" s="71">
        <f t="shared" si="4"/>
        <v>5.6845152512047879E-2</v>
      </c>
    </row>
    <row r="63" spans="7:13" x14ac:dyDescent="0.3">
      <c r="G63" s="72">
        <v>43551</v>
      </c>
      <c r="H63" s="74">
        <v>5.1955999999999998</v>
      </c>
      <c r="I63" s="79">
        <f t="shared" si="0"/>
        <v>5.4614102069524364</v>
      </c>
      <c r="J63" s="89">
        <f t="shared" si="1"/>
        <v>-0.26581020695243662</v>
      </c>
      <c r="K63" s="89">
        <f t="shared" si="2"/>
        <v>0.26581020695243662</v>
      </c>
      <c r="L63" s="82">
        <f t="shared" si="3"/>
        <v>7.0655066120097185E-2</v>
      </c>
      <c r="M63" s="71">
        <f t="shared" si="4"/>
        <v>5.1160637260843141E-2</v>
      </c>
    </row>
    <row r="64" spans="7:13" x14ac:dyDescent="0.3">
      <c r="G64" s="72">
        <v>43552</v>
      </c>
      <c r="H64" s="74">
        <v>5.0796000000000001</v>
      </c>
      <c r="I64" s="79">
        <f t="shared" si="0"/>
        <v>5.4348291862571934</v>
      </c>
      <c r="J64" s="89">
        <f t="shared" si="1"/>
        <v>-0.35522918625719324</v>
      </c>
      <c r="K64" s="89">
        <f t="shared" si="2"/>
        <v>0.35522918625719324</v>
      </c>
      <c r="L64" s="82">
        <f t="shared" si="3"/>
        <v>0.12618777476894769</v>
      </c>
      <c r="M64" s="71">
        <f t="shared" si="4"/>
        <v>6.9932511665720384E-2</v>
      </c>
    </row>
    <row r="65" spans="7:13" x14ac:dyDescent="0.3">
      <c r="G65" s="72">
        <v>43553</v>
      </c>
      <c r="H65" s="74">
        <v>5.1063000000000001</v>
      </c>
      <c r="I65" s="79">
        <f t="shared" si="0"/>
        <v>5.3993062676314736</v>
      </c>
      <c r="J65" s="89">
        <f t="shared" si="1"/>
        <v>-0.29300626763147353</v>
      </c>
      <c r="K65" s="89">
        <f t="shared" si="2"/>
        <v>0.29300626763147353</v>
      </c>
      <c r="L65" s="82">
        <f t="shared" si="3"/>
        <v>8.5852672871326696E-2</v>
      </c>
      <c r="M65" s="71">
        <f t="shared" si="4"/>
        <v>5.7381326524386253E-2</v>
      </c>
    </row>
    <row r="66" spans="7:13" x14ac:dyDescent="0.3">
      <c r="G66" s="72">
        <v>43556</v>
      </c>
      <c r="H66" s="74">
        <v>5.1509999999999998</v>
      </c>
      <c r="I66" s="79">
        <f t="shared" si="0"/>
        <v>5.3700056408683263</v>
      </c>
      <c r="J66" s="89">
        <f t="shared" si="1"/>
        <v>-0.21900564086832652</v>
      </c>
      <c r="K66" s="89">
        <f t="shared" si="2"/>
        <v>0.21900564086832652</v>
      </c>
      <c r="L66" s="82">
        <f t="shared" si="3"/>
        <v>4.7963470732146414E-2</v>
      </c>
      <c r="M66" s="71">
        <f t="shared" si="4"/>
        <v>4.251711140911018E-2</v>
      </c>
    </row>
    <row r="67" spans="7:13" x14ac:dyDescent="0.3">
      <c r="G67" s="72">
        <v>43557</v>
      </c>
      <c r="H67" s="74">
        <v>5.1867000000000001</v>
      </c>
      <c r="I67" s="79">
        <f t="shared" si="0"/>
        <v>5.3481050767814944</v>
      </c>
      <c r="J67" s="89">
        <f t="shared" si="1"/>
        <v>-0.16140507678149429</v>
      </c>
      <c r="K67" s="89">
        <f t="shared" si="2"/>
        <v>0.16140507678149429</v>
      </c>
      <c r="L67" s="82">
        <f t="shared" si="3"/>
        <v>2.6051598810840067E-2</v>
      </c>
      <c r="M67" s="71">
        <f t="shared" si="4"/>
        <v>3.1119030748162472E-2</v>
      </c>
    </row>
    <row r="68" spans="7:13" x14ac:dyDescent="0.3">
      <c r="G68" s="72">
        <v>43558</v>
      </c>
      <c r="H68" s="74">
        <v>5.2670000000000003</v>
      </c>
      <c r="I68" s="79">
        <f t="shared" si="0"/>
        <v>5.331964569103345</v>
      </c>
      <c r="J68" s="89">
        <f t="shared" si="1"/>
        <v>-6.4964569103344694E-2</v>
      </c>
      <c r="K68" s="89">
        <f t="shared" si="2"/>
        <v>6.4964569103344694E-2</v>
      </c>
      <c r="L68" s="82">
        <f t="shared" si="3"/>
        <v>4.2203952387832476E-3</v>
      </c>
      <c r="M68" s="71">
        <f t="shared" si="4"/>
        <v>1.2334264116830205E-2</v>
      </c>
    </row>
    <row r="69" spans="7:13" x14ac:dyDescent="0.3">
      <c r="G69" s="72">
        <v>43559</v>
      </c>
      <c r="H69" s="74">
        <v>5.2670000000000003</v>
      </c>
      <c r="I69" s="79">
        <f t="shared" si="0"/>
        <v>5.3254681121930103</v>
      </c>
      <c r="J69" s="89">
        <f t="shared" si="1"/>
        <v>-5.8468112193009958E-2</v>
      </c>
      <c r="K69" s="89">
        <f t="shared" si="2"/>
        <v>5.8468112193009958E-2</v>
      </c>
      <c r="L69" s="82">
        <f t="shared" si="3"/>
        <v>3.4185201434143997E-3</v>
      </c>
      <c r="M69" s="71">
        <f t="shared" si="4"/>
        <v>1.1100837705147134E-2</v>
      </c>
    </row>
    <row r="70" spans="7:13" x14ac:dyDescent="0.3">
      <c r="G70" s="72">
        <v>43560</v>
      </c>
      <c r="H70" s="74">
        <v>5.2849000000000004</v>
      </c>
      <c r="I70" s="79">
        <f t="shared" ref="I70:I133" si="5">alpha*H69+(1-alpha)*I69</f>
        <v>5.3196213009737097</v>
      </c>
      <c r="J70" s="89">
        <f t="shared" ref="J70:J133" si="6">H70-I70</f>
        <v>-3.472130097370929E-2</v>
      </c>
      <c r="K70" s="89">
        <f t="shared" ref="K70:K133" si="7">ABS(J70)</f>
        <v>3.472130097370929E-2</v>
      </c>
      <c r="L70" s="82">
        <f t="shared" ref="L70:L133" si="8">J70^2</f>
        <v>1.2055687413069058E-3</v>
      </c>
      <c r="M70" s="71">
        <f t="shared" ref="M70:M133" si="9">K70/H70</f>
        <v>6.5699068996025066E-3</v>
      </c>
    </row>
    <row r="71" spans="7:13" x14ac:dyDescent="0.3">
      <c r="G71" s="72">
        <v>43563</v>
      </c>
      <c r="H71" s="74">
        <v>5.3205999999999998</v>
      </c>
      <c r="I71" s="79">
        <f t="shared" si="5"/>
        <v>5.3161491708763382</v>
      </c>
      <c r="J71" s="89">
        <f t="shared" si="6"/>
        <v>4.4508291236615705E-3</v>
      </c>
      <c r="K71" s="89">
        <f t="shared" si="7"/>
        <v>4.4508291236615705E-3</v>
      </c>
      <c r="L71" s="82">
        <f t="shared" si="8"/>
        <v>1.9809879888034022E-5</v>
      </c>
      <c r="M71" s="71">
        <f t="shared" si="9"/>
        <v>8.3652767049986288E-4</v>
      </c>
    </row>
    <row r="72" spans="7:13" x14ac:dyDescent="0.3">
      <c r="G72" s="72">
        <v>43564</v>
      </c>
      <c r="H72" s="74">
        <v>5.2313000000000001</v>
      </c>
      <c r="I72" s="79">
        <f t="shared" si="5"/>
        <v>5.3165942537887041</v>
      </c>
      <c r="J72" s="89">
        <f t="shared" si="6"/>
        <v>-8.5294253788704033E-2</v>
      </c>
      <c r="K72" s="89">
        <f t="shared" si="7"/>
        <v>8.5294253788704033E-2</v>
      </c>
      <c r="L72" s="82">
        <f t="shared" si="8"/>
        <v>7.2751097293718521E-3</v>
      </c>
      <c r="M72" s="71">
        <f t="shared" si="9"/>
        <v>1.6304599963432424E-2</v>
      </c>
    </row>
    <row r="73" spans="7:13" x14ac:dyDescent="0.3">
      <c r="G73" s="72">
        <v>43565</v>
      </c>
      <c r="H73" s="74">
        <v>5.2224000000000004</v>
      </c>
      <c r="I73" s="79">
        <f t="shared" si="5"/>
        <v>5.308064828409834</v>
      </c>
      <c r="J73" s="89">
        <f t="shared" si="6"/>
        <v>-8.5664828409833582E-2</v>
      </c>
      <c r="K73" s="89">
        <f t="shared" si="7"/>
        <v>8.5664828409833582E-2</v>
      </c>
      <c r="L73" s="82">
        <f t="shared" si="8"/>
        <v>7.3384628264862306E-3</v>
      </c>
      <c r="M73" s="71">
        <f t="shared" si="9"/>
        <v>1.640334490078002E-2</v>
      </c>
    </row>
    <row r="74" spans="7:13" x14ac:dyDescent="0.3">
      <c r="G74" s="72">
        <v>43566</v>
      </c>
      <c r="H74" s="74">
        <v>5.2401999999999997</v>
      </c>
      <c r="I74" s="79">
        <f t="shared" si="5"/>
        <v>5.2994983455688507</v>
      </c>
      <c r="J74" s="89">
        <f t="shared" si="6"/>
        <v>-5.9298345568850941E-2</v>
      </c>
      <c r="K74" s="89">
        <f t="shared" si="7"/>
        <v>5.9298345568850941E-2</v>
      </c>
      <c r="L74" s="82">
        <f t="shared" si="8"/>
        <v>3.5162937872028639E-3</v>
      </c>
      <c r="M74" s="71">
        <f t="shared" si="9"/>
        <v>1.1316046251832171E-2</v>
      </c>
    </row>
    <row r="75" spans="7:13" x14ac:dyDescent="0.3">
      <c r="G75" s="72">
        <v>43567</v>
      </c>
      <c r="H75" s="74">
        <v>5.3026999999999997</v>
      </c>
      <c r="I75" s="79">
        <f t="shared" si="5"/>
        <v>5.2935685110119657</v>
      </c>
      <c r="J75" s="89">
        <f t="shared" si="6"/>
        <v>9.1314889880340644E-3</v>
      </c>
      <c r="K75" s="89">
        <f t="shared" si="7"/>
        <v>9.1314889880340644E-3</v>
      </c>
      <c r="L75" s="82">
        <f t="shared" si="8"/>
        <v>8.3384091138587386E-5</v>
      </c>
      <c r="M75" s="71">
        <f t="shared" si="9"/>
        <v>1.7220451822720624E-3</v>
      </c>
    </row>
    <row r="76" spans="7:13" x14ac:dyDescent="0.3">
      <c r="G76" s="72">
        <v>43570</v>
      </c>
      <c r="H76" s="74">
        <v>5.0349000000000004</v>
      </c>
      <c r="I76" s="79">
        <f t="shared" si="5"/>
        <v>5.2944816599107689</v>
      </c>
      <c r="J76" s="89">
        <f t="shared" si="6"/>
        <v>-0.25958165991076854</v>
      </c>
      <c r="K76" s="89">
        <f t="shared" si="7"/>
        <v>0.25958165991076854</v>
      </c>
      <c r="L76" s="82">
        <f t="shared" si="8"/>
        <v>6.7382638162029898E-2</v>
      </c>
      <c r="M76" s="71">
        <f t="shared" si="9"/>
        <v>5.1556467836653859E-2</v>
      </c>
    </row>
    <row r="77" spans="7:13" x14ac:dyDescent="0.3">
      <c r="G77" s="72">
        <v>43571</v>
      </c>
      <c r="H77" s="74">
        <v>5.0705999999999998</v>
      </c>
      <c r="I77" s="79">
        <f t="shared" si="5"/>
        <v>5.2685234939196928</v>
      </c>
      <c r="J77" s="89">
        <f t="shared" si="6"/>
        <v>-0.19792349391969299</v>
      </c>
      <c r="K77" s="89">
        <f t="shared" si="7"/>
        <v>0.19792349391969299</v>
      </c>
      <c r="L77" s="82">
        <f t="shared" si="8"/>
        <v>3.9173709445378749E-2</v>
      </c>
      <c r="M77" s="71">
        <f t="shared" si="9"/>
        <v>3.9033545126748906E-2</v>
      </c>
    </row>
    <row r="78" spans="7:13" x14ac:dyDescent="0.3">
      <c r="G78" s="72">
        <v>43572</v>
      </c>
      <c r="H78" s="74">
        <v>5.1955999999999998</v>
      </c>
      <c r="I78" s="79">
        <f t="shared" si="5"/>
        <v>5.2487311445277234</v>
      </c>
      <c r="J78" s="89">
        <f t="shared" si="6"/>
        <v>-5.3131144527723606E-2</v>
      </c>
      <c r="K78" s="89">
        <f t="shared" si="7"/>
        <v>5.3131144527723606E-2</v>
      </c>
      <c r="L78" s="82">
        <f t="shared" si="8"/>
        <v>2.822918518825854E-3</v>
      </c>
      <c r="M78" s="71">
        <f t="shared" si="9"/>
        <v>1.0226180715937257E-2</v>
      </c>
    </row>
    <row r="79" spans="7:13" x14ac:dyDescent="0.3">
      <c r="G79" s="72">
        <v>43573</v>
      </c>
      <c r="H79" s="74">
        <v>5.1867000000000001</v>
      </c>
      <c r="I79" s="79">
        <f t="shared" si="5"/>
        <v>5.2434180300749516</v>
      </c>
      <c r="J79" s="89">
        <f t="shared" si="6"/>
        <v>-5.6718030074951464E-2</v>
      </c>
      <c r="K79" s="89">
        <f t="shared" si="7"/>
        <v>5.6718030074951464E-2</v>
      </c>
      <c r="L79" s="82">
        <f t="shared" si="8"/>
        <v>3.2169349355830987E-3</v>
      </c>
      <c r="M79" s="71">
        <f t="shared" si="9"/>
        <v>1.0935282564048713E-2</v>
      </c>
    </row>
    <row r="80" spans="7:13" x14ac:dyDescent="0.3">
      <c r="G80" s="72">
        <v>43577</v>
      </c>
      <c r="H80" s="74">
        <v>5.1867000000000001</v>
      </c>
      <c r="I80" s="79">
        <f t="shared" si="5"/>
        <v>5.2377462270674569</v>
      </c>
      <c r="J80" s="89">
        <f t="shared" si="6"/>
        <v>-5.1046227067456762E-2</v>
      </c>
      <c r="K80" s="89">
        <f t="shared" si="7"/>
        <v>5.1046227067456762E-2</v>
      </c>
      <c r="L80" s="82">
        <f t="shared" si="8"/>
        <v>2.6057172978223553E-3</v>
      </c>
      <c r="M80" s="71">
        <f t="shared" si="9"/>
        <v>9.8417543076439271E-3</v>
      </c>
    </row>
    <row r="81" spans="7:13" x14ac:dyDescent="0.3">
      <c r="G81" s="72">
        <v>43578</v>
      </c>
      <c r="H81" s="74">
        <v>5.1778000000000004</v>
      </c>
      <c r="I81" s="79">
        <f t="shared" si="5"/>
        <v>5.2326416043607118</v>
      </c>
      <c r="J81" s="89">
        <f t="shared" si="6"/>
        <v>-5.4841604360711393E-2</v>
      </c>
      <c r="K81" s="89">
        <f t="shared" si="7"/>
        <v>5.4841604360711393E-2</v>
      </c>
      <c r="L81" s="82">
        <f t="shared" si="8"/>
        <v>3.0076015688567988E-3</v>
      </c>
      <c r="M81" s="71">
        <f t="shared" si="9"/>
        <v>1.0591680706228783E-2</v>
      </c>
    </row>
    <row r="82" spans="7:13" x14ac:dyDescent="0.3">
      <c r="G82" s="72">
        <v>43579</v>
      </c>
      <c r="H82" s="74">
        <v>5.1688000000000001</v>
      </c>
      <c r="I82" s="79">
        <f t="shared" si="5"/>
        <v>5.2271574439246411</v>
      </c>
      <c r="J82" s="89">
        <f t="shared" si="6"/>
        <v>-5.8357443924641039E-2</v>
      </c>
      <c r="K82" s="89">
        <f t="shared" si="7"/>
        <v>5.8357443924641039E-2</v>
      </c>
      <c r="L82" s="82">
        <f t="shared" si="8"/>
        <v>3.4055912614176231E-3</v>
      </c>
      <c r="M82" s="71">
        <f t="shared" si="9"/>
        <v>1.1290327334128046E-2</v>
      </c>
    </row>
    <row r="83" spans="7:13" x14ac:dyDescent="0.3">
      <c r="G83" s="72">
        <v>43580</v>
      </c>
      <c r="H83" s="74">
        <v>4.7313999999999998</v>
      </c>
      <c r="I83" s="79">
        <f t="shared" si="5"/>
        <v>5.2213216995321776</v>
      </c>
      <c r="J83" s="89">
        <f t="shared" si="6"/>
        <v>-0.48992169953217779</v>
      </c>
      <c r="K83" s="89">
        <f t="shared" si="7"/>
        <v>0.48992169953217779</v>
      </c>
      <c r="L83" s="82">
        <f t="shared" si="8"/>
        <v>0.24002327167249748</v>
      </c>
      <c r="M83" s="71">
        <f t="shared" si="9"/>
        <v>0.10354687820352915</v>
      </c>
    </row>
    <row r="84" spans="7:13" x14ac:dyDescent="0.3">
      <c r="G84" s="72">
        <v>43581</v>
      </c>
      <c r="H84" s="74">
        <v>4.7850000000000001</v>
      </c>
      <c r="I84" s="79">
        <f t="shared" si="5"/>
        <v>5.1723295295789598</v>
      </c>
      <c r="J84" s="89">
        <f t="shared" si="6"/>
        <v>-0.38732952957895961</v>
      </c>
      <c r="K84" s="89">
        <f t="shared" si="7"/>
        <v>0.38732952957895961</v>
      </c>
      <c r="L84" s="82">
        <f t="shared" si="8"/>
        <v>0.15002416448385814</v>
      </c>
      <c r="M84" s="71">
        <f t="shared" si="9"/>
        <v>8.0946610152342655E-2</v>
      </c>
    </row>
    <row r="85" spans="7:13" x14ac:dyDescent="0.3">
      <c r="G85" s="72">
        <v>43584</v>
      </c>
      <c r="H85" s="74">
        <v>4.7492000000000001</v>
      </c>
      <c r="I85" s="79">
        <f t="shared" si="5"/>
        <v>5.1335965766210645</v>
      </c>
      <c r="J85" s="89">
        <f t="shared" si="6"/>
        <v>-0.38439657662106441</v>
      </c>
      <c r="K85" s="89">
        <f t="shared" si="7"/>
        <v>0.38439657662106441</v>
      </c>
      <c r="L85" s="82">
        <f t="shared" si="8"/>
        <v>0.14776072811799384</v>
      </c>
      <c r="M85" s="71">
        <f t="shared" si="9"/>
        <v>8.0939226947920578E-2</v>
      </c>
    </row>
    <row r="86" spans="7:13" x14ac:dyDescent="0.3">
      <c r="G86" s="72">
        <v>43585</v>
      </c>
      <c r="H86" s="74">
        <v>4.7134999999999998</v>
      </c>
      <c r="I86" s="79">
        <f t="shared" si="5"/>
        <v>5.0951569189589581</v>
      </c>
      <c r="J86" s="89">
        <f t="shared" si="6"/>
        <v>-0.38165691895895826</v>
      </c>
      <c r="K86" s="89">
        <f t="shared" si="7"/>
        <v>0.38165691895895826</v>
      </c>
      <c r="L86" s="82">
        <f t="shared" si="8"/>
        <v>0.14566200378924482</v>
      </c>
      <c r="M86" s="71">
        <f t="shared" si="9"/>
        <v>8.0971023434593878E-2</v>
      </c>
    </row>
    <row r="87" spans="7:13" x14ac:dyDescent="0.3">
      <c r="G87" s="72">
        <v>43586</v>
      </c>
      <c r="H87" s="74">
        <v>4.66</v>
      </c>
      <c r="I87" s="79">
        <f t="shared" si="5"/>
        <v>5.0569912270630626</v>
      </c>
      <c r="J87" s="89">
        <f t="shared" si="6"/>
        <v>-0.39699122706306245</v>
      </c>
      <c r="K87" s="89">
        <f t="shared" si="7"/>
        <v>0.39699122706306245</v>
      </c>
      <c r="L87" s="82">
        <f t="shared" si="8"/>
        <v>0.157602034365036</v>
      </c>
      <c r="M87" s="71">
        <f t="shared" si="9"/>
        <v>8.5191250442717262E-2</v>
      </c>
    </row>
    <row r="88" spans="7:13" x14ac:dyDescent="0.3">
      <c r="G88" s="72">
        <v>43587</v>
      </c>
      <c r="H88" s="74">
        <v>4.6332000000000004</v>
      </c>
      <c r="I88" s="79">
        <f t="shared" si="5"/>
        <v>5.0172921043567564</v>
      </c>
      <c r="J88" s="89">
        <f t="shared" si="6"/>
        <v>-0.384092104356756</v>
      </c>
      <c r="K88" s="89">
        <f t="shared" si="7"/>
        <v>0.384092104356756</v>
      </c>
      <c r="L88" s="82">
        <f t="shared" si="8"/>
        <v>0.14752674462920115</v>
      </c>
      <c r="M88" s="71">
        <f t="shared" si="9"/>
        <v>8.2899962090295251E-2</v>
      </c>
    </row>
    <row r="89" spans="7:13" x14ac:dyDescent="0.3">
      <c r="G89" s="72">
        <v>43588</v>
      </c>
      <c r="H89" s="74">
        <v>4.6242999999999999</v>
      </c>
      <c r="I89" s="79">
        <f t="shared" si="5"/>
        <v>4.9788828939210816</v>
      </c>
      <c r="J89" s="89">
        <f t="shared" si="6"/>
        <v>-0.35458289392108178</v>
      </c>
      <c r="K89" s="89">
        <f t="shared" si="7"/>
        <v>0.35458289392108178</v>
      </c>
      <c r="L89" s="82">
        <f t="shared" si="8"/>
        <v>0.12572902866144914</v>
      </c>
      <c r="M89" s="71">
        <f t="shared" si="9"/>
        <v>7.6678177004321044E-2</v>
      </c>
    </row>
    <row r="90" spans="7:13" x14ac:dyDescent="0.3">
      <c r="G90" s="72">
        <v>43591</v>
      </c>
      <c r="H90" s="74">
        <v>4.5885999999999996</v>
      </c>
      <c r="I90" s="79">
        <f t="shared" si="5"/>
        <v>4.9434246045289738</v>
      </c>
      <c r="J90" s="89">
        <f t="shared" si="6"/>
        <v>-0.35482460452897424</v>
      </c>
      <c r="K90" s="89">
        <f t="shared" si="7"/>
        <v>0.35482460452897424</v>
      </c>
      <c r="L90" s="82">
        <f t="shared" si="8"/>
        <v>0.12590049997914296</v>
      </c>
      <c r="M90" s="71">
        <f t="shared" si="9"/>
        <v>7.7327421115149342E-2</v>
      </c>
    </row>
    <row r="91" spans="7:13" x14ac:dyDescent="0.3">
      <c r="G91" s="72">
        <v>43592</v>
      </c>
      <c r="H91" s="74">
        <v>4.4992999999999999</v>
      </c>
      <c r="I91" s="79">
        <f t="shared" si="5"/>
        <v>4.9079421440760758</v>
      </c>
      <c r="J91" s="89">
        <f t="shared" si="6"/>
        <v>-0.40864214407607591</v>
      </c>
      <c r="K91" s="89">
        <f t="shared" si="7"/>
        <v>0.40864214407607591</v>
      </c>
      <c r="L91" s="82">
        <f t="shared" si="8"/>
        <v>0.16698840191509237</v>
      </c>
      <c r="M91" s="71">
        <f t="shared" si="9"/>
        <v>9.0823493449220083E-2</v>
      </c>
    </row>
    <row r="92" spans="7:13" x14ac:dyDescent="0.3">
      <c r="G92" s="72">
        <v>43593</v>
      </c>
      <c r="H92" s="74">
        <v>4.4457000000000004</v>
      </c>
      <c r="I92" s="79">
        <f t="shared" si="5"/>
        <v>4.8670779296684685</v>
      </c>
      <c r="J92" s="89">
        <f t="shared" si="6"/>
        <v>-0.4213779296684681</v>
      </c>
      <c r="K92" s="89">
        <f t="shared" si="7"/>
        <v>0.4213779296684681</v>
      </c>
      <c r="L92" s="82">
        <f t="shared" si="8"/>
        <v>0.17755935961168445</v>
      </c>
      <c r="M92" s="71">
        <f t="shared" si="9"/>
        <v>9.4783257905047144E-2</v>
      </c>
    </row>
    <row r="93" spans="7:13" x14ac:dyDescent="0.3">
      <c r="G93" s="72">
        <v>43594</v>
      </c>
      <c r="H93" s="74">
        <v>4.4188999999999998</v>
      </c>
      <c r="I93" s="79">
        <f t="shared" si="5"/>
        <v>4.8249401367016214</v>
      </c>
      <c r="J93" s="89">
        <f t="shared" si="6"/>
        <v>-0.40604013670162153</v>
      </c>
      <c r="K93" s="89">
        <f t="shared" si="7"/>
        <v>0.40604013670162153</v>
      </c>
      <c r="L93" s="82">
        <f t="shared" si="8"/>
        <v>0.16486859261267151</v>
      </c>
      <c r="M93" s="71">
        <f t="shared" si="9"/>
        <v>9.1887152164932803E-2</v>
      </c>
    </row>
    <row r="94" spans="7:13" x14ac:dyDescent="0.3">
      <c r="G94" s="72">
        <v>43595</v>
      </c>
      <c r="H94" s="74">
        <v>4.4010999999999996</v>
      </c>
      <c r="I94" s="79">
        <f t="shared" si="5"/>
        <v>4.7843361230314594</v>
      </c>
      <c r="J94" s="89">
        <f t="shared" si="6"/>
        <v>-0.38323612303145982</v>
      </c>
      <c r="K94" s="89">
        <f t="shared" si="7"/>
        <v>0.38323612303145982</v>
      </c>
      <c r="L94" s="82">
        <f t="shared" si="8"/>
        <v>0.1468699259961842</v>
      </c>
      <c r="M94" s="71">
        <f t="shared" si="9"/>
        <v>8.7077349533402987E-2</v>
      </c>
    </row>
    <row r="95" spans="7:13" x14ac:dyDescent="0.3">
      <c r="G95" s="72">
        <v>43598</v>
      </c>
      <c r="H95" s="74">
        <v>4.3029000000000002</v>
      </c>
      <c r="I95" s="79">
        <f t="shared" si="5"/>
        <v>4.7460125107283133</v>
      </c>
      <c r="J95" s="89">
        <f t="shared" si="6"/>
        <v>-0.44311251072831315</v>
      </c>
      <c r="K95" s="89">
        <f t="shared" si="7"/>
        <v>0.44311251072831315</v>
      </c>
      <c r="L95" s="82">
        <f t="shared" si="8"/>
        <v>0.19634869716394943</v>
      </c>
      <c r="M95" s="71">
        <f t="shared" si="9"/>
        <v>0.10297996949227571</v>
      </c>
    </row>
    <row r="96" spans="7:13" x14ac:dyDescent="0.3">
      <c r="G96" s="72">
        <v>43599</v>
      </c>
      <c r="H96" s="74">
        <v>4.2583000000000002</v>
      </c>
      <c r="I96" s="79">
        <f t="shared" si="5"/>
        <v>4.7017012596554828</v>
      </c>
      <c r="J96" s="89">
        <f t="shared" si="6"/>
        <v>-0.4434012596554826</v>
      </c>
      <c r="K96" s="89">
        <f t="shared" si="7"/>
        <v>0.4434012596554826</v>
      </c>
      <c r="L96" s="82">
        <f t="shared" si="8"/>
        <v>0.1966046770640687</v>
      </c>
      <c r="M96" s="71">
        <f t="shared" si="9"/>
        <v>0.10412635550700575</v>
      </c>
    </row>
    <row r="97" spans="7:13" x14ac:dyDescent="0.3">
      <c r="G97" s="72">
        <v>43600</v>
      </c>
      <c r="H97" s="74">
        <v>4.2583000000000002</v>
      </c>
      <c r="I97" s="79">
        <f t="shared" si="5"/>
        <v>4.6573611336899354</v>
      </c>
      <c r="J97" s="89">
        <f t="shared" si="6"/>
        <v>-0.39906113368993523</v>
      </c>
      <c r="K97" s="89">
        <f t="shared" si="7"/>
        <v>0.39906113368993523</v>
      </c>
      <c r="L97" s="82">
        <f t="shared" si="8"/>
        <v>0.15924978842189635</v>
      </c>
      <c r="M97" s="71">
        <f t="shared" si="9"/>
        <v>9.3713719956305383E-2</v>
      </c>
    </row>
    <row r="98" spans="7:13" x14ac:dyDescent="0.3">
      <c r="G98" s="72">
        <v>43601</v>
      </c>
      <c r="H98" s="74">
        <v>4.4279000000000002</v>
      </c>
      <c r="I98" s="79">
        <f t="shared" si="5"/>
        <v>4.6174550203209428</v>
      </c>
      <c r="J98" s="89">
        <f t="shared" si="6"/>
        <v>-0.18955502032094262</v>
      </c>
      <c r="K98" s="89">
        <f t="shared" si="7"/>
        <v>0.18955502032094262</v>
      </c>
      <c r="L98" s="82">
        <f t="shared" si="8"/>
        <v>3.5931105728872974E-2</v>
      </c>
      <c r="M98" s="71">
        <f t="shared" si="9"/>
        <v>4.2809236956783715E-2</v>
      </c>
    </row>
    <row r="99" spans="7:13" x14ac:dyDescent="0.3">
      <c r="G99" s="72">
        <v>43602</v>
      </c>
      <c r="H99" s="74">
        <v>4.41</v>
      </c>
      <c r="I99" s="79">
        <f t="shared" si="5"/>
        <v>4.5984995182888486</v>
      </c>
      <c r="J99" s="89">
        <f t="shared" si="6"/>
        <v>-0.18849951828884848</v>
      </c>
      <c r="K99" s="89">
        <f t="shared" si="7"/>
        <v>0.18849951828884848</v>
      </c>
      <c r="L99" s="82">
        <f t="shared" si="8"/>
        <v>3.5532068395127923E-2</v>
      </c>
      <c r="M99" s="71">
        <f t="shared" si="9"/>
        <v>4.2743654940781965E-2</v>
      </c>
    </row>
    <row r="100" spans="7:13" x14ac:dyDescent="0.3">
      <c r="G100" s="72">
        <v>43605</v>
      </c>
      <c r="H100" s="74">
        <v>4.5350000000000001</v>
      </c>
      <c r="I100" s="79">
        <f t="shared" si="5"/>
        <v>4.5796495664599641</v>
      </c>
      <c r="J100" s="89">
        <f t="shared" si="6"/>
        <v>-4.4649566459963985E-2</v>
      </c>
      <c r="K100" s="89">
        <f t="shared" si="7"/>
        <v>4.4649566459963985E-2</v>
      </c>
      <c r="L100" s="82">
        <f t="shared" si="8"/>
        <v>1.9935837850627407E-3</v>
      </c>
      <c r="M100" s="71">
        <f t="shared" si="9"/>
        <v>9.845549384777063E-3</v>
      </c>
    </row>
    <row r="101" spans="7:13" x14ac:dyDescent="0.3">
      <c r="G101" s="72">
        <v>43606</v>
      </c>
      <c r="H101" s="74">
        <v>4.5528000000000004</v>
      </c>
      <c r="I101" s="79">
        <f t="shared" si="5"/>
        <v>4.5751846098139675</v>
      </c>
      <c r="J101" s="89">
        <f t="shared" si="6"/>
        <v>-2.238460981396706E-2</v>
      </c>
      <c r="K101" s="89">
        <f t="shared" si="7"/>
        <v>2.238460981396706E-2</v>
      </c>
      <c r="L101" s="82">
        <f t="shared" si="8"/>
        <v>5.0107075652355045E-4</v>
      </c>
      <c r="M101" s="71">
        <f t="shared" si="9"/>
        <v>4.9166688222559872E-3</v>
      </c>
    </row>
    <row r="102" spans="7:13" x14ac:dyDescent="0.3">
      <c r="G102" s="72">
        <v>43607</v>
      </c>
      <c r="H102" s="74">
        <v>4.6304999999999996</v>
      </c>
      <c r="I102" s="79">
        <f t="shared" si="5"/>
        <v>4.5729461488325711</v>
      </c>
      <c r="J102" s="89">
        <f t="shared" si="6"/>
        <v>5.7553851167428505E-2</v>
      </c>
      <c r="K102" s="89">
        <f t="shared" si="7"/>
        <v>5.7553851167428505E-2</v>
      </c>
      <c r="L102" s="82">
        <f t="shared" si="8"/>
        <v>3.3124457842025113E-3</v>
      </c>
      <c r="M102" s="71">
        <f t="shared" si="9"/>
        <v>1.2429295144677359E-2</v>
      </c>
    </row>
    <row r="103" spans="7:13" x14ac:dyDescent="0.3">
      <c r="G103" s="72">
        <v>43608</v>
      </c>
      <c r="H103" s="74">
        <v>4.4861000000000004</v>
      </c>
      <c r="I103" s="79">
        <f t="shared" si="5"/>
        <v>4.5787015339493138</v>
      </c>
      <c r="J103" s="89">
        <f t="shared" si="6"/>
        <v>-9.2601533949313364E-2</v>
      </c>
      <c r="K103" s="89">
        <f t="shared" si="7"/>
        <v>9.2601533949313364E-2</v>
      </c>
      <c r="L103" s="82">
        <f t="shared" si="8"/>
        <v>8.5750440897658358E-3</v>
      </c>
      <c r="M103" s="71">
        <f t="shared" si="9"/>
        <v>2.0641879126482549E-2</v>
      </c>
    </row>
    <row r="104" spans="7:13" x14ac:dyDescent="0.3">
      <c r="G104" s="72">
        <v>43609</v>
      </c>
      <c r="H104" s="74">
        <v>4.6214000000000004</v>
      </c>
      <c r="I104" s="79">
        <f t="shared" si="5"/>
        <v>4.569441380554383</v>
      </c>
      <c r="J104" s="89">
        <f t="shared" si="6"/>
        <v>5.1958619445617416E-2</v>
      </c>
      <c r="K104" s="89">
        <f t="shared" si="7"/>
        <v>5.1958619445617416E-2</v>
      </c>
      <c r="L104" s="82">
        <f t="shared" si="8"/>
        <v>2.699698134694492E-3</v>
      </c>
      <c r="M104" s="71">
        <f t="shared" si="9"/>
        <v>1.1243047441385167E-2</v>
      </c>
    </row>
    <row r="105" spans="7:13" x14ac:dyDescent="0.3">
      <c r="G105" s="72">
        <v>43613</v>
      </c>
      <c r="H105" s="74">
        <v>4.5221999999999998</v>
      </c>
      <c r="I105" s="79">
        <f t="shared" si="5"/>
        <v>4.5746372424989445</v>
      </c>
      <c r="J105" s="89">
        <f t="shared" si="6"/>
        <v>-5.2437242498944769E-2</v>
      </c>
      <c r="K105" s="89">
        <f t="shared" si="7"/>
        <v>5.2437242498944769E-2</v>
      </c>
      <c r="L105" s="82">
        <f t="shared" si="8"/>
        <v>2.7496644008931396E-3</v>
      </c>
      <c r="M105" s="71">
        <f t="shared" si="9"/>
        <v>1.1595516009673339E-2</v>
      </c>
    </row>
    <row r="106" spans="7:13" x14ac:dyDescent="0.3">
      <c r="G106" s="72">
        <v>43614</v>
      </c>
      <c r="H106" s="74">
        <v>4.5491999999999999</v>
      </c>
      <c r="I106" s="79">
        <f t="shared" si="5"/>
        <v>4.5693935182490497</v>
      </c>
      <c r="J106" s="89">
        <f t="shared" si="6"/>
        <v>-2.0193518249049802E-2</v>
      </c>
      <c r="K106" s="89">
        <f t="shared" si="7"/>
        <v>2.0193518249049802E-2</v>
      </c>
      <c r="L106" s="82">
        <f t="shared" si="8"/>
        <v>4.0777817927470741E-4</v>
      </c>
      <c r="M106" s="71">
        <f t="shared" si="9"/>
        <v>4.4389163477204351E-3</v>
      </c>
    </row>
    <row r="107" spans="7:13" x14ac:dyDescent="0.3">
      <c r="G107" s="72">
        <v>43615</v>
      </c>
      <c r="H107" s="74">
        <v>4.5944000000000003</v>
      </c>
      <c r="I107" s="79">
        <f t="shared" si="5"/>
        <v>4.5673741664241447</v>
      </c>
      <c r="J107" s="89">
        <f t="shared" si="6"/>
        <v>2.7025833575855529E-2</v>
      </c>
      <c r="K107" s="89">
        <f t="shared" si="7"/>
        <v>2.7025833575855529E-2</v>
      </c>
      <c r="L107" s="82">
        <f t="shared" si="8"/>
        <v>7.3039568046984009E-4</v>
      </c>
      <c r="M107" s="71">
        <f t="shared" si="9"/>
        <v>5.8823423245375952E-3</v>
      </c>
    </row>
    <row r="108" spans="7:13" x14ac:dyDescent="0.3">
      <c r="G108" s="72">
        <v>43616</v>
      </c>
      <c r="H108" s="74">
        <v>4.5583</v>
      </c>
      <c r="I108" s="79">
        <f t="shared" si="5"/>
        <v>4.5700767497817303</v>
      </c>
      <c r="J108" s="89">
        <f t="shared" si="6"/>
        <v>-1.1776749781730267E-2</v>
      </c>
      <c r="K108" s="89">
        <f t="shared" si="7"/>
        <v>1.1776749781730267E-2</v>
      </c>
      <c r="L108" s="82">
        <f t="shared" si="8"/>
        <v>1.3869183542148389E-4</v>
      </c>
      <c r="M108" s="71">
        <f t="shared" si="9"/>
        <v>2.5835837443192126E-3</v>
      </c>
    </row>
    <row r="109" spans="7:13" x14ac:dyDescent="0.3">
      <c r="G109" s="72">
        <v>43619</v>
      </c>
      <c r="H109" s="74">
        <v>4.5041000000000002</v>
      </c>
      <c r="I109" s="79">
        <f t="shared" si="5"/>
        <v>4.5688990748035572</v>
      </c>
      <c r="J109" s="89">
        <f t="shared" si="6"/>
        <v>-6.4799074803556955E-2</v>
      </c>
      <c r="K109" s="89">
        <f t="shared" si="7"/>
        <v>6.4799074803556955E-2</v>
      </c>
      <c r="L109" s="82">
        <f t="shared" si="8"/>
        <v>4.1989200953969699E-3</v>
      </c>
      <c r="M109" s="71">
        <f t="shared" si="9"/>
        <v>1.4386686530840112E-2</v>
      </c>
    </row>
    <row r="110" spans="7:13" x14ac:dyDescent="0.3">
      <c r="G110" s="72">
        <v>43620</v>
      </c>
      <c r="H110" s="74">
        <v>4.5401999999999996</v>
      </c>
      <c r="I110" s="79">
        <f t="shared" si="5"/>
        <v>4.5624191673232017</v>
      </c>
      <c r="J110" s="89">
        <f t="shared" si="6"/>
        <v>-2.2219167323202171E-2</v>
      </c>
      <c r="K110" s="89">
        <f t="shared" si="7"/>
        <v>2.2219167323202171E-2</v>
      </c>
      <c r="L110" s="82">
        <f t="shared" si="8"/>
        <v>4.9369139653645513E-4</v>
      </c>
      <c r="M110" s="71">
        <f t="shared" si="9"/>
        <v>4.8938741295982942E-3</v>
      </c>
    </row>
    <row r="111" spans="7:13" x14ac:dyDescent="0.3">
      <c r="G111" s="72">
        <v>43621</v>
      </c>
      <c r="H111" s="74">
        <v>4.5583</v>
      </c>
      <c r="I111" s="79">
        <f t="shared" si="5"/>
        <v>4.5601972505908819</v>
      </c>
      <c r="J111" s="89">
        <f t="shared" si="6"/>
        <v>-1.8972505908818604E-3</v>
      </c>
      <c r="K111" s="89">
        <f t="shared" si="7"/>
        <v>1.8972505908818604E-3</v>
      </c>
      <c r="L111" s="82">
        <f t="shared" si="8"/>
        <v>3.5995598046015684E-6</v>
      </c>
      <c r="M111" s="71">
        <f t="shared" si="9"/>
        <v>4.1621889539562125E-4</v>
      </c>
    </row>
    <row r="112" spans="7:13" x14ac:dyDescent="0.3">
      <c r="G112" s="72">
        <v>43622</v>
      </c>
      <c r="H112" s="74">
        <v>4.5312000000000001</v>
      </c>
      <c r="I112" s="79">
        <f t="shared" si="5"/>
        <v>4.5600075255317938</v>
      </c>
      <c r="J112" s="89">
        <f t="shared" si="6"/>
        <v>-2.8807525531793665E-2</v>
      </c>
      <c r="K112" s="89">
        <f t="shared" si="7"/>
        <v>2.8807525531793665E-2</v>
      </c>
      <c r="L112" s="82">
        <f t="shared" si="8"/>
        <v>8.2987352726494391E-4</v>
      </c>
      <c r="M112" s="71">
        <f t="shared" si="9"/>
        <v>6.3575930287327123E-3</v>
      </c>
    </row>
    <row r="113" spans="7:13" x14ac:dyDescent="0.3">
      <c r="G113" s="72">
        <v>43623</v>
      </c>
      <c r="H113" s="74">
        <v>4.5853000000000002</v>
      </c>
      <c r="I113" s="79">
        <f t="shared" si="5"/>
        <v>4.5571267729786147</v>
      </c>
      <c r="J113" s="89">
        <f t="shared" si="6"/>
        <v>2.8173227021385472E-2</v>
      </c>
      <c r="K113" s="89">
        <f t="shared" si="7"/>
        <v>2.8173227021385472E-2</v>
      </c>
      <c r="L113" s="82">
        <f t="shared" si="8"/>
        <v>7.9373072079852447E-4</v>
      </c>
      <c r="M113" s="71">
        <f t="shared" si="9"/>
        <v>6.1442494539911173E-3</v>
      </c>
    </row>
    <row r="114" spans="7:13" x14ac:dyDescent="0.3">
      <c r="G114" s="72">
        <v>43626</v>
      </c>
      <c r="H114" s="74">
        <v>4.4950999999999999</v>
      </c>
      <c r="I114" s="79">
        <f t="shared" si="5"/>
        <v>4.5599440956807529</v>
      </c>
      <c r="J114" s="89">
        <f t="shared" si="6"/>
        <v>-6.4844095680753E-2</v>
      </c>
      <c r="K114" s="89">
        <f t="shared" si="7"/>
        <v>6.4844095680753E-2</v>
      </c>
      <c r="L114" s="82">
        <f t="shared" si="8"/>
        <v>4.20475674465465E-3</v>
      </c>
      <c r="M114" s="71">
        <f t="shared" si="9"/>
        <v>1.4425506814253966E-2</v>
      </c>
    </row>
    <row r="115" spans="7:13" x14ac:dyDescent="0.3">
      <c r="G115" s="72">
        <v>43627</v>
      </c>
      <c r="H115" s="74">
        <v>4.6576000000000004</v>
      </c>
      <c r="I115" s="79">
        <f t="shared" si="5"/>
        <v>4.5534596861126779</v>
      </c>
      <c r="J115" s="89">
        <f t="shared" si="6"/>
        <v>0.10414031388732248</v>
      </c>
      <c r="K115" s="89">
        <f t="shared" si="7"/>
        <v>0.10414031388732248</v>
      </c>
      <c r="L115" s="82">
        <f t="shared" si="8"/>
        <v>1.0845204976550052E-2</v>
      </c>
      <c r="M115" s="71">
        <f t="shared" si="9"/>
        <v>2.2359222322080572E-2</v>
      </c>
    </row>
    <row r="116" spans="7:13" x14ac:dyDescent="0.3">
      <c r="G116" s="72">
        <v>43628</v>
      </c>
      <c r="H116" s="74">
        <v>4.6033999999999997</v>
      </c>
      <c r="I116" s="79">
        <f t="shared" si="5"/>
        <v>4.5638737175014104</v>
      </c>
      <c r="J116" s="89">
        <f t="shared" si="6"/>
        <v>3.952628249858936E-2</v>
      </c>
      <c r="K116" s="89">
        <f t="shared" si="7"/>
        <v>3.952628249858936E-2</v>
      </c>
      <c r="L116" s="82">
        <f t="shared" si="8"/>
        <v>1.5623270081582916E-3</v>
      </c>
      <c r="M116" s="71">
        <f t="shared" si="9"/>
        <v>8.5863236952229572E-3</v>
      </c>
    </row>
    <row r="117" spans="7:13" x14ac:dyDescent="0.3">
      <c r="G117" s="72">
        <v>43629</v>
      </c>
      <c r="H117" s="74">
        <v>4.5853000000000002</v>
      </c>
      <c r="I117" s="79">
        <f t="shared" si="5"/>
        <v>4.5678263457512696</v>
      </c>
      <c r="J117" s="89">
        <f t="shared" si="6"/>
        <v>1.7473654248730597E-2</v>
      </c>
      <c r="K117" s="89">
        <f t="shared" si="7"/>
        <v>1.7473654248730597E-2</v>
      </c>
      <c r="L117" s="82">
        <f t="shared" si="8"/>
        <v>3.0532859280418085E-4</v>
      </c>
      <c r="M117" s="71">
        <f t="shared" si="9"/>
        <v>3.8107984752863708E-3</v>
      </c>
    </row>
    <row r="118" spans="7:13" x14ac:dyDescent="0.3">
      <c r="G118" s="72">
        <v>43630</v>
      </c>
      <c r="H118" s="74">
        <v>4.468</v>
      </c>
      <c r="I118" s="79">
        <f t="shared" si="5"/>
        <v>4.5695737111761421</v>
      </c>
      <c r="J118" s="89">
        <f t="shared" si="6"/>
        <v>-0.10157371117614211</v>
      </c>
      <c r="K118" s="89">
        <f t="shared" si="7"/>
        <v>0.10157371117614211</v>
      </c>
      <c r="L118" s="82">
        <f t="shared" si="8"/>
        <v>1.0317218802094337E-2</v>
      </c>
      <c r="M118" s="71">
        <f t="shared" si="9"/>
        <v>2.2733596950792773E-2</v>
      </c>
    </row>
    <row r="119" spans="7:13" x14ac:dyDescent="0.3">
      <c r="G119" s="72">
        <v>43633</v>
      </c>
      <c r="H119" s="74">
        <v>4.4861000000000004</v>
      </c>
      <c r="I119" s="79">
        <f t="shared" si="5"/>
        <v>4.5594163400585277</v>
      </c>
      <c r="J119" s="89">
        <f t="shared" si="6"/>
        <v>-7.3316340058527274E-2</v>
      </c>
      <c r="K119" s="89">
        <f t="shared" si="7"/>
        <v>7.3316340058527274E-2</v>
      </c>
      <c r="L119" s="82">
        <f t="shared" si="8"/>
        <v>5.3752857195776107E-3</v>
      </c>
      <c r="M119" s="71">
        <f t="shared" si="9"/>
        <v>1.6343001729459277E-2</v>
      </c>
    </row>
    <row r="120" spans="7:13" x14ac:dyDescent="0.3">
      <c r="G120" s="72">
        <v>43634</v>
      </c>
      <c r="H120" s="74">
        <v>4.5221999999999998</v>
      </c>
      <c r="I120" s="79">
        <f t="shared" si="5"/>
        <v>4.5520847060526757</v>
      </c>
      <c r="J120" s="89">
        <f t="shared" si="6"/>
        <v>-2.9884706052675902E-2</v>
      </c>
      <c r="K120" s="89">
        <f t="shared" si="7"/>
        <v>2.9884706052675902E-2</v>
      </c>
      <c r="L120" s="82">
        <f t="shared" si="8"/>
        <v>8.9309565585484374E-4</v>
      </c>
      <c r="M120" s="71">
        <f t="shared" si="9"/>
        <v>6.6084441317668177E-3</v>
      </c>
    </row>
    <row r="121" spans="7:13" x14ac:dyDescent="0.3">
      <c r="G121" s="72">
        <v>43635</v>
      </c>
      <c r="H121" s="74">
        <v>4.5491999999999999</v>
      </c>
      <c r="I121" s="79">
        <f t="shared" si="5"/>
        <v>4.5490962354474078</v>
      </c>
      <c r="J121" s="89">
        <f t="shared" si="6"/>
        <v>1.0376455259208939E-4</v>
      </c>
      <c r="K121" s="89">
        <f t="shared" si="7"/>
        <v>1.0376455259208939E-4</v>
      </c>
      <c r="L121" s="82">
        <f t="shared" si="8"/>
        <v>1.0767082374636485E-8</v>
      </c>
      <c r="M121" s="71">
        <f t="shared" si="9"/>
        <v>2.280940661920544E-5</v>
      </c>
    </row>
    <row r="122" spans="7:13" x14ac:dyDescent="0.3">
      <c r="G122" s="72">
        <v>43636</v>
      </c>
      <c r="H122" s="74">
        <v>4.6665999999999999</v>
      </c>
      <c r="I122" s="79">
        <f t="shared" si="5"/>
        <v>4.5491066119026673</v>
      </c>
      <c r="J122" s="89">
        <f t="shared" si="6"/>
        <v>0.11749338809733256</v>
      </c>
      <c r="K122" s="89">
        <f t="shared" si="7"/>
        <v>0.11749338809733256</v>
      </c>
      <c r="L122" s="82">
        <f t="shared" si="8"/>
        <v>1.380469624659041E-2</v>
      </c>
      <c r="M122" s="71">
        <f t="shared" si="9"/>
        <v>2.5177514271060852E-2</v>
      </c>
    </row>
    <row r="123" spans="7:13" x14ac:dyDescent="0.3">
      <c r="G123" s="72">
        <v>43637</v>
      </c>
      <c r="H123" s="74">
        <v>4.6576000000000004</v>
      </c>
      <c r="I123" s="79">
        <f t="shared" si="5"/>
        <v>4.5608559507124005</v>
      </c>
      <c r="J123" s="89">
        <f t="shared" si="6"/>
        <v>9.6744049287599942E-2</v>
      </c>
      <c r="K123" s="89">
        <f t="shared" si="7"/>
        <v>9.6744049287599942E-2</v>
      </c>
      <c r="L123" s="82">
        <f t="shared" si="8"/>
        <v>9.3594110725615676E-3</v>
      </c>
      <c r="M123" s="71">
        <f t="shared" si="9"/>
        <v>2.0771223223892119E-2</v>
      </c>
    </row>
    <row r="124" spans="7:13" x14ac:dyDescent="0.3">
      <c r="G124" s="72">
        <v>43640</v>
      </c>
      <c r="H124" s="74">
        <v>4.5491999999999999</v>
      </c>
      <c r="I124" s="79">
        <f t="shared" si="5"/>
        <v>4.5705303556411607</v>
      </c>
      <c r="J124" s="89">
        <f t="shared" si="6"/>
        <v>-2.1330355641160814E-2</v>
      </c>
      <c r="K124" s="89">
        <f t="shared" si="7"/>
        <v>2.1330355641160814E-2</v>
      </c>
      <c r="L124" s="82">
        <f t="shared" si="8"/>
        <v>4.5498407177840095E-4</v>
      </c>
      <c r="M124" s="71">
        <f t="shared" si="9"/>
        <v>4.6888146577773702E-3</v>
      </c>
    </row>
    <row r="125" spans="7:13" x14ac:dyDescent="0.3">
      <c r="G125" s="72">
        <v>43641</v>
      </c>
      <c r="H125" s="74">
        <v>4.5041000000000002</v>
      </c>
      <c r="I125" s="79">
        <f t="shared" si="5"/>
        <v>4.5683973200770449</v>
      </c>
      <c r="J125" s="89">
        <f t="shared" si="6"/>
        <v>-6.4297320077044695E-2</v>
      </c>
      <c r="K125" s="89">
        <f t="shared" si="7"/>
        <v>6.4297320077044695E-2</v>
      </c>
      <c r="L125" s="82">
        <f t="shared" si="8"/>
        <v>4.1341453690899345E-3</v>
      </c>
      <c r="M125" s="71">
        <f t="shared" si="9"/>
        <v>1.4275286977874535E-2</v>
      </c>
    </row>
    <row r="126" spans="7:13" x14ac:dyDescent="0.3">
      <c r="G126" s="72">
        <v>43642</v>
      </c>
      <c r="H126" s="74">
        <v>4.5312000000000001</v>
      </c>
      <c r="I126" s="79">
        <f t="shared" si="5"/>
        <v>4.56196758806934</v>
      </c>
      <c r="J126" s="89">
        <f t="shared" si="6"/>
        <v>-3.076758806933988E-2</v>
      </c>
      <c r="K126" s="89">
        <f t="shared" si="7"/>
        <v>3.076758806933988E-2</v>
      </c>
      <c r="L126" s="82">
        <f t="shared" si="8"/>
        <v>9.4664447560458573E-4</v>
      </c>
      <c r="M126" s="71">
        <f t="shared" si="9"/>
        <v>6.7901633274496552E-3</v>
      </c>
    </row>
    <row r="127" spans="7:13" x14ac:dyDescent="0.3">
      <c r="G127" s="72">
        <v>43643</v>
      </c>
      <c r="H127" s="74">
        <v>4.4861000000000004</v>
      </c>
      <c r="I127" s="79">
        <f t="shared" si="5"/>
        <v>4.5588908292624062</v>
      </c>
      <c r="J127" s="89">
        <f t="shared" si="6"/>
        <v>-7.2790829262405765E-2</v>
      </c>
      <c r="K127" s="89">
        <f t="shared" si="7"/>
        <v>7.2790829262405765E-2</v>
      </c>
      <c r="L127" s="82">
        <f t="shared" si="8"/>
        <v>5.2985048247087075E-3</v>
      </c>
      <c r="M127" s="71">
        <f t="shared" si="9"/>
        <v>1.6225859713873022E-2</v>
      </c>
    </row>
    <row r="128" spans="7:13" x14ac:dyDescent="0.3">
      <c r="G128" s="72">
        <v>43644</v>
      </c>
      <c r="H128" s="74">
        <v>4.5221999999999998</v>
      </c>
      <c r="I128" s="79">
        <f t="shared" si="5"/>
        <v>4.5516117463361665</v>
      </c>
      <c r="J128" s="89">
        <f t="shared" si="6"/>
        <v>-2.9411746336166722E-2</v>
      </c>
      <c r="K128" s="89">
        <f t="shared" si="7"/>
        <v>2.9411746336166722E-2</v>
      </c>
      <c r="L128" s="82">
        <f t="shared" si="8"/>
        <v>8.6505082254301657E-4</v>
      </c>
      <c r="M128" s="71">
        <f t="shared" si="9"/>
        <v>6.5038579311323527E-3</v>
      </c>
    </row>
    <row r="129" spans="7:13" x14ac:dyDescent="0.3">
      <c r="G129" s="72">
        <v>43647</v>
      </c>
      <c r="H129" s="74">
        <v>4.5401999999999996</v>
      </c>
      <c r="I129" s="79">
        <f t="shared" si="5"/>
        <v>4.5486705717025497</v>
      </c>
      <c r="J129" s="89">
        <f t="shared" si="6"/>
        <v>-8.470571702550167E-3</v>
      </c>
      <c r="K129" s="89">
        <f t="shared" si="7"/>
        <v>8.470571702550167E-3</v>
      </c>
      <c r="L129" s="82">
        <f t="shared" si="8"/>
        <v>7.1750584968043632E-5</v>
      </c>
      <c r="M129" s="71">
        <f t="shared" si="9"/>
        <v>1.8656825035351236E-3</v>
      </c>
    </row>
    <row r="130" spans="7:13" x14ac:dyDescent="0.3">
      <c r="G130" s="72">
        <v>43648</v>
      </c>
      <c r="H130" s="74">
        <v>4.5673000000000004</v>
      </c>
      <c r="I130" s="79">
        <f t="shared" si="5"/>
        <v>4.5478235145322952</v>
      </c>
      <c r="J130" s="89">
        <f t="shared" si="6"/>
        <v>1.9476485467705196E-2</v>
      </c>
      <c r="K130" s="89">
        <f t="shared" si="7"/>
        <v>1.9476485467705196E-2</v>
      </c>
      <c r="L130" s="82">
        <f t="shared" si="8"/>
        <v>3.7933348617373168E-4</v>
      </c>
      <c r="M130" s="71">
        <f t="shared" si="9"/>
        <v>4.2643324212784783E-3</v>
      </c>
    </row>
    <row r="131" spans="7:13" x14ac:dyDescent="0.3">
      <c r="G131" s="72">
        <v>43649</v>
      </c>
      <c r="H131" s="74">
        <v>4.6214000000000004</v>
      </c>
      <c r="I131" s="79">
        <f t="shared" si="5"/>
        <v>4.5497711630790665</v>
      </c>
      <c r="J131" s="89">
        <f t="shared" si="6"/>
        <v>7.1628836920933914E-2</v>
      </c>
      <c r="K131" s="89">
        <f t="shared" si="7"/>
        <v>7.1628836920933914E-2</v>
      </c>
      <c r="L131" s="82">
        <f t="shared" si="8"/>
        <v>5.1306902786457456E-3</v>
      </c>
      <c r="M131" s="71">
        <f t="shared" si="9"/>
        <v>1.5499380473651687E-2</v>
      </c>
    </row>
    <row r="132" spans="7:13" x14ac:dyDescent="0.3">
      <c r="G132" s="72">
        <v>43651</v>
      </c>
      <c r="H132" s="74">
        <v>4.5673000000000004</v>
      </c>
      <c r="I132" s="79">
        <f t="shared" si="5"/>
        <v>4.5569340467711594</v>
      </c>
      <c r="J132" s="89">
        <f t="shared" si="6"/>
        <v>1.036595322884093E-2</v>
      </c>
      <c r="K132" s="89">
        <f t="shared" si="7"/>
        <v>1.036595322884093E-2</v>
      </c>
      <c r="L132" s="82">
        <f t="shared" si="8"/>
        <v>1.0745298634251769E-4</v>
      </c>
      <c r="M132" s="71">
        <f t="shared" si="9"/>
        <v>2.2696020031180192E-3</v>
      </c>
    </row>
    <row r="133" spans="7:13" x14ac:dyDescent="0.3">
      <c r="G133" s="72">
        <v>43654</v>
      </c>
      <c r="H133" s="74">
        <v>4.5491999999999999</v>
      </c>
      <c r="I133" s="79">
        <f t="shared" si="5"/>
        <v>4.5579706420940438</v>
      </c>
      <c r="J133" s="89">
        <f t="shared" si="6"/>
        <v>-8.770642094043879E-3</v>
      </c>
      <c r="K133" s="89">
        <f t="shared" si="7"/>
        <v>8.770642094043879E-3</v>
      </c>
      <c r="L133" s="82">
        <f t="shared" si="8"/>
        <v>7.6924162741814393E-5</v>
      </c>
      <c r="M133" s="71">
        <f t="shared" si="9"/>
        <v>1.9279526277244084E-3</v>
      </c>
    </row>
    <row r="134" spans="7:13" x14ac:dyDescent="0.3">
      <c r="G134" s="72">
        <v>43655</v>
      </c>
      <c r="H134" s="74">
        <v>4.5401999999999996</v>
      </c>
      <c r="I134" s="79">
        <f t="shared" ref="I134:I197" si="10">alpha*H133+(1-alpha)*I133</f>
        <v>4.5570935778846398</v>
      </c>
      <c r="J134" s="89">
        <f t="shared" ref="J134:J197" si="11">H134-I134</f>
        <v>-1.6893577884640187E-2</v>
      </c>
      <c r="K134" s="89">
        <f t="shared" ref="K134:K197" si="12">ABS(J134)</f>
        <v>1.6893577884640187E-2</v>
      </c>
      <c r="L134" s="82">
        <f t="shared" ref="L134:L197" si="13">J134^2</f>
        <v>2.8539297374440405E-4</v>
      </c>
      <c r="M134" s="71">
        <f t="shared" ref="M134:M197" si="14">K134/H134</f>
        <v>3.7208884817056934E-3</v>
      </c>
    </row>
    <row r="135" spans="7:13" x14ac:dyDescent="0.3">
      <c r="G135" s="72">
        <v>43656</v>
      </c>
      <c r="H135" s="74">
        <v>4.5673000000000004</v>
      </c>
      <c r="I135" s="79">
        <f t="shared" si="10"/>
        <v>4.5554042200961762</v>
      </c>
      <c r="J135" s="89">
        <f t="shared" si="11"/>
        <v>1.1895779903824177E-2</v>
      </c>
      <c r="K135" s="89">
        <f t="shared" si="12"/>
        <v>1.1895779903824177E-2</v>
      </c>
      <c r="L135" s="82">
        <f t="shared" si="13"/>
        <v>1.4150957952022717E-4</v>
      </c>
      <c r="M135" s="71">
        <f t="shared" si="14"/>
        <v>2.6045540918757638E-3</v>
      </c>
    </row>
    <row r="136" spans="7:13" x14ac:dyDescent="0.3">
      <c r="G136" s="72">
        <v>43657</v>
      </c>
      <c r="H136" s="74">
        <v>4.5673000000000004</v>
      </c>
      <c r="I136" s="79">
        <f t="shared" si="10"/>
        <v>4.556593798086559</v>
      </c>
      <c r="J136" s="89">
        <f t="shared" si="11"/>
        <v>1.0706201913441404E-2</v>
      </c>
      <c r="K136" s="89">
        <f t="shared" si="12"/>
        <v>1.0706201913441404E-2</v>
      </c>
      <c r="L136" s="82">
        <f t="shared" si="13"/>
        <v>1.1462275941137638E-4</v>
      </c>
      <c r="M136" s="71">
        <f t="shared" si="14"/>
        <v>2.3440986826881098E-3</v>
      </c>
    </row>
    <row r="137" spans="7:13" x14ac:dyDescent="0.3">
      <c r="G137" s="72">
        <v>43658</v>
      </c>
      <c r="H137" s="74">
        <v>4.6033999999999997</v>
      </c>
      <c r="I137" s="79">
        <f t="shared" si="10"/>
        <v>4.5576644182779038</v>
      </c>
      <c r="J137" s="89">
        <f t="shared" si="11"/>
        <v>4.5735581722095908E-2</v>
      </c>
      <c r="K137" s="89">
        <f t="shared" si="12"/>
        <v>4.5735581722095908E-2</v>
      </c>
      <c r="L137" s="82">
        <f t="shared" si="13"/>
        <v>2.0917434354585135E-3</v>
      </c>
      <c r="M137" s="71">
        <f t="shared" si="14"/>
        <v>9.9351743759169119E-3</v>
      </c>
    </row>
    <row r="138" spans="7:13" x14ac:dyDescent="0.3">
      <c r="G138" s="72">
        <v>43661</v>
      </c>
      <c r="H138" s="74">
        <v>4.6033999999999997</v>
      </c>
      <c r="I138" s="79">
        <f t="shared" si="10"/>
        <v>4.5622379764501133</v>
      </c>
      <c r="J138" s="89">
        <f t="shared" si="11"/>
        <v>4.1162023549886406E-2</v>
      </c>
      <c r="K138" s="89">
        <f t="shared" si="12"/>
        <v>4.1162023549886406E-2</v>
      </c>
      <c r="L138" s="82">
        <f t="shared" si="13"/>
        <v>1.694312182721403E-3</v>
      </c>
      <c r="M138" s="71">
        <f t="shared" si="14"/>
        <v>8.9416569383252396E-3</v>
      </c>
    </row>
    <row r="139" spans="7:13" x14ac:dyDescent="0.3">
      <c r="G139" s="72">
        <v>43662</v>
      </c>
      <c r="H139" s="74">
        <v>4.6214000000000004</v>
      </c>
      <c r="I139" s="79">
        <f t="shared" si="10"/>
        <v>4.5663541788051027</v>
      </c>
      <c r="J139" s="89">
        <f t="shared" si="11"/>
        <v>5.5045821194897648E-2</v>
      </c>
      <c r="K139" s="89">
        <f t="shared" si="12"/>
        <v>5.5045821194897648E-2</v>
      </c>
      <c r="L139" s="82">
        <f t="shared" si="13"/>
        <v>3.0300424310206434E-3</v>
      </c>
      <c r="M139" s="71">
        <f t="shared" si="14"/>
        <v>1.1911070497013383E-2</v>
      </c>
    </row>
    <row r="140" spans="7:13" x14ac:dyDescent="0.3">
      <c r="G140" s="72">
        <v>43663</v>
      </c>
      <c r="H140" s="74">
        <v>4.6576000000000004</v>
      </c>
      <c r="I140" s="79">
        <f t="shared" si="10"/>
        <v>4.5718587609245924</v>
      </c>
      <c r="J140" s="89">
        <f t="shared" si="11"/>
        <v>8.5741239075407982E-2</v>
      </c>
      <c r="K140" s="89">
        <f t="shared" si="12"/>
        <v>8.5741239075407982E-2</v>
      </c>
      <c r="L140" s="82">
        <f t="shared" si="13"/>
        <v>7.3515600781862683E-3</v>
      </c>
      <c r="M140" s="71">
        <f t="shared" si="14"/>
        <v>1.8408888499529368E-2</v>
      </c>
    </row>
    <row r="141" spans="7:13" x14ac:dyDescent="0.3">
      <c r="G141" s="72">
        <v>43664</v>
      </c>
      <c r="H141" s="74">
        <v>4.6395</v>
      </c>
      <c r="I141" s="79">
        <f t="shared" si="10"/>
        <v>4.5804328848321338</v>
      </c>
      <c r="J141" s="89">
        <f t="shared" si="11"/>
        <v>5.9067115167866113E-2</v>
      </c>
      <c r="K141" s="89">
        <f t="shared" si="12"/>
        <v>5.9067115167866113E-2</v>
      </c>
      <c r="L141" s="82">
        <f t="shared" si="13"/>
        <v>3.4889240942539593E-3</v>
      </c>
      <c r="M141" s="71">
        <f t="shared" si="14"/>
        <v>1.273135363031924E-2</v>
      </c>
    </row>
    <row r="142" spans="7:13" x14ac:dyDescent="0.3">
      <c r="G142" s="72">
        <v>43665</v>
      </c>
      <c r="H142" s="74">
        <v>4.6395</v>
      </c>
      <c r="I142" s="79">
        <f t="shared" si="10"/>
        <v>4.5863395963489202</v>
      </c>
      <c r="J142" s="89">
        <f t="shared" si="11"/>
        <v>5.3160403651079768E-2</v>
      </c>
      <c r="K142" s="89">
        <f t="shared" si="12"/>
        <v>5.3160403651079768E-2</v>
      </c>
      <c r="L142" s="82">
        <f t="shared" si="13"/>
        <v>2.8260285163457352E-3</v>
      </c>
      <c r="M142" s="71">
        <f t="shared" si="14"/>
        <v>1.1458218267287374E-2</v>
      </c>
    </row>
    <row r="143" spans="7:13" x14ac:dyDescent="0.3">
      <c r="G143" s="72">
        <v>43668</v>
      </c>
      <c r="H143" s="74">
        <v>4.6214000000000004</v>
      </c>
      <c r="I143" s="79">
        <f t="shared" si="10"/>
        <v>4.5916556367140275</v>
      </c>
      <c r="J143" s="89">
        <f t="shared" si="11"/>
        <v>2.9744363285972852E-2</v>
      </c>
      <c r="K143" s="89">
        <f t="shared" si="12"/>
        <v>2.9744363285972852E-2</v>
      </c>
      <c r="L143" s="82">
        <f t="shared" si="13"/>
        <v>8.8472714728792977E-4</v>
      </c>
      <c r="M143" s="71">
        <f t="shared" si="14"/>
        <v>6.4362235006649171E-3</v>
      </c>
    </row>
    <row r="144" spans="7:13" x14ac:dyDescent="0.3">
      <c r="G144" s="72">
        <v>43669</v>
      </c>
      <c r="H144" s="74">
        <v>4.6665999999999999</v>
      </c>
      <c r="I144" s="79">
        <f t="shared" si="10"/>
        <v>4.5946300730426248</v>
      </c>
      <c r="J144" s="89">
        <f t="shared" si="11"/>
        <v>7.196992695737503E-2</v>
      </c>
      <c r="K144" s="89">
        <f t="shared" si="12"/>
        <v>7.196992695737503E-2</v>
      </c>
      <c r="L144" s="82">
        <f t="shared" si="13"/>
        <v>5.1796703862498975E-3</v>
      </c>
      <c r="M144" s="71">
        <f t="shared" si="14"/>
        <v>1.5422347524402141E-2</v>
      </c>
    </row>
    <row r="145" spans="7:13" x14ac:dyDescent="0.3">
      <c r="G145" s="72">
        <v>43670</v>
      </c>
      <c r="H145" s="74">
        <v>4.6756000000000002</v>
      </c>
      <c r="I145" s="79">
        <f t="shared" si="10"/>
        <v>4.6018270657383624</v>
      </c>
      <c r="J145" s="89">
        <f t="shared" si="11"/>
        <v>7.3772934261637779E-2</v>
      </c>
      <c r="K145" s="89">
        <f t="shared" si="12"/>
        <v>7.3772934261637779E-2</v>
      </c>
      <c r="L145" s="82">
        <f t="shared" si="13"/>
        <v>5.4424458295719291E-3</v>
      </c>
      <c r="M145" s="71">
        <f t="shared" si="14"/>
        <v>1.5778281773812512E-2</v>
      </c>
    </row>
    <row r="146" spans="7:13" x14ac:dyDescent="0.3">
      <c r="G146" s="72">
        <v>43671</v>
      </c>
      <c r="H146" s="74">
        <v>5.1449999999999996</v>
      </c>
      <c r="I146" s="79">
        <f t="shared" si="10"/>
        <v>4.6092043591645258</v>
      </c>
      <c r="J146" s="89">
        <f t="shared" si="11"/>
        <v>0.53579564083547382</v>
      </c>
      <c r="K146" s="89">
        <f t="shared" si="12"/>
        <v>0.53579564083547382</v>
      </c>
      <c r="L146" s="82">
        <f t="shared" si="13"/>
        <v>0.28707696873829608</v>
      </c>
      <c r="M146" s="71">
        <f t="shared" si="14"/>
        <v>0.10413909442866354</v>
      </c>
    </row>
    <row r="147" spans="7:13" x14ac:dyDescent="0.3">
      <c r="G147" s="72">
        <v>43672</v>
      </c>
      <c r="H147" s="74">
        <v>5.1630000000000003</v>
      </c>
      <c r="I147" s="79">
        <f t="shared" si="10"/>
        <v>4.6627839232480737</v>
      </c>
      <c r="J147" s="89">
        <f t="shared" si="11"/>
        <v>0.50021607675192659</v>
      </c>
      <c r="K147" s="89">
        <f t="shared" si="12"/>
        <v>0.50021607675192659</v>
      </c>
      <c r="L147" s="82">
        <f t="shared" si="13"/>
        <v>0.25021612344108929</v>
      </c>
      <c r="M147" s="71">
        <f t="shared" si="14"/>
        <v>9.6884771790030327E-2</v>
      </c>
    </row>
    <row r="148" spans="7:13" x14ac:dyDescent="0.3">
      <c r="G148" s="72">
        <v>43675</v>
      </c>
      <c r="H148" s="74">
        <v>5.1502999999999997</v>
      </c>
      <c r="I148" s="79">
        <f t="shared" si="10"/>
        <v>4.7128055309232666</v>
      </c>
      <c r="J148" s="89">
        <f t="shared" si="11"/>
        <v>0.43749446907673306</v>
      </c>
      <c r="K148" s="89">
        <f t="shared" si="12"/>
        <v>0.43749446907673306</v>
      </c>
      <c r="L148" s="82">
        <f t="shared" si="13"/>
        <v>0.19140141047273254</v>
      </c>
      <c r="M148" s="71">
        <f t="shared" si="14"/>
        <v>8.4945434067284054E-2</v>
      </c>
    </row>
    <row r="149" spans="7:13" x14ac:dyDescent="0.3">
      <c r="G149" s="72">
        <v>43676</v>
      </c>
      <c r="H149" s="74">
        <v>4.9862000000000002</v>
      </c>
      <c r="I149" s="79">
        <f t="shared" si="10"/>
        <v>4.7565549778309402</v>
      </c>
      <c r="J149" s="89">
        <f t="shared" si="11"/>
        <v>0.22964502216906002</v>
      </c>
      <c r="K149" s="89">
        <f t="shared" si="12"/>
        <v>0.22964502216906002</v>
      </c>
      <c r="L149" s="82">
        <f t="shared" si="13"/>
        <v>5.2736836207028071E-2</v>
      </c>
      <c r="M149" s="71">
        <f t="shared" si="14"/>
        <v>4.6056119323143879E-2</v>
      </c>
    </row>
    <row r="150" spans="7:13" x14ac:dyDescent="0.3">
      <c r="G150" s="72">
        <v>43677</v>
      </c>
      <c r="H150" s="74">
        <v>4.9314999999999998</v>
      </c>
      <c r="I150" s="79">
        <f t="shared" si="10"/>
        <v>4.7795194800478464</v>
      </c>
      <c r="J150" s="89">
        <f t="shared" si="11"/>
        <v>0.15198051995215334</v>
      </c>
      <c r="K150" s="89">
        <f t="shared" si="12"/>
        <v>0.15198051995215334</v>
      </c>
      <c r="L150" s="82">
        <f t="shared" si="13"/>
        <v>2.3098078444926878E-2</v>
      </c>
      <c r="M150" s="71">
        <f t="shared" si="14"/>
        <v>3.0818314904624017E-2</v>
      </c>
    </row>
    <row r="151" spans="7:13" x14ac:dyDescent="0.3">
      <c r="G151" s="72">
        <v>43678</v>
      </c>
      <c r="H151" s="74">
        <v>4.8949999999999996</v>
      </c>
      <c r="I151" s="79">
        <f t="shared" si="10"/>
        <v>4.7947175320430615</v>
      </c>
      <c r="J151" s="89">
        <f t="shared" si="11"/>
        <v>0.10028246795693807</v>
      </c>
      <c r="K151" s="89">
        <f t="shared" si="12"/>
        <v>0.10028246795693807</v>
      </c>
      <c r="L151" s="82">
        <f t="shared" si="13"/>
        <v>1.0056573379534311E-2</v>
      </c>
      <c r="M151" s="71">
        <f t="shared" si="14"/>
        <v>2.0486714597944451E-2</v>
      </c>
    </row>
    <row r="152" spans="7:13" x14ac:dyDescent="0.3">
      <c r="G152" s="72">
        <v>43679</v>
      </c>
      <c r="H152" s="74">
        <v>4.9223999999999997</v>
      </c>
      <c r="I152" s="79">
        <f t="shared" si="10"/>
        <v>4.8047457788387549</v>
      </c>
      <c r="J152" s="89">
        <f t="shared" si="11"/>
        <v>0.1176542211612448</v>
      </c>
      <c r="K152" s="89">
        <f t="shared" si="12"/>
        <v>0.1176542211612448</v>
      </c>
      <c r="L152" s="82">
        <f t="shared" si="13"/>
        <v>1.3842515757059103E-2</v>
      </c>
      <c r="M152" s="71">
        <f t="shared" si="14"/>
        <v>2.3901800170901349E-2</v>
      </c>
    </row>
    <row r="153" spans="7:13" x14ac:dyDescent="0.3">
      <c r="G153" s="72">
        <v>43682</v>
      </c>
      <c r="H153" s="74">
        <v>4.8220999999999998</v>
      </c>
      <c r="I153" s="79">
        <f t="shared" si="10"/>
        <v>4.8165112009548796</v>
      </c>
      <c r="J153" s="89">
        <f t="shared" si="11"/>
        <v>5.5887990451202185E-3</v>
      </c>
      <c r="K153" s="89">
        <f t="shared" si="12"/>
        <v>5.5887990451202185E-3</v>
      </c>
      <c r="L153" s="82">
        <f t="shared" si="13"/>
        <v>3.1234674766736667E-5</v>
      </c>
      <c r="M153" s="71">
        <f t="shared" si="14"/>
        <v>1.158996919416897E-3</v>
      </c>
    </row>
    <row r="154" spans="7:13" x14ac:dyDescent="0.3">
      <c r="G154" s="72">
        <v>43683</v>
      </c>
      <c r="H154" s="74">
        <v>4.8768000000000002</v>
      </c>
      <c r="I154" s="79">
        <f t="shared" si="10"/>
        <v>4.8170700808593923</v>
      </c>
      <c r="J154" s="89">
        <f t="shared" si="11"/>
        <v>5.972991914060799E-2</v>
      </c>
      <c r="K154" s="89">
        <f t="shared" si="12"/>
        <v>5.972991914060799E-2</v>
      </c>
      <c r="L154" s="82">
        <f t="shared" si="13"/>
        <v>3.5676632405435686E-3</v>
      </c>
      <c r="M154" s="71">
        <f t="shared" si="14"/>
        <v>1.2247768852650916E-2</v>
      </c>
    </row>
    <row r="155" spans="7:13" x14ac:dyDescent="0.3">
      <c r="G155" s="72">
        <v>43684</v>
      </c>
      <c r="H155" s="74">
        <v>4.8494999999999999</v>
      </c>
      <c r="I155" s="79">
        <f t="shared" si="10"/>
        <v>4.8230430727734532</v>
      </c>
      <c r="J155" s="89">
        <f t="shared" si="11"/>
        <v>2.6456927226546689E-2</v>
      </c>
      <c r="K155" s="89">
        <f t="shared" si="12"/>
        <v>2.6456927226546689E-2</v>
      </c>
      <c r="L155" s="82">
        <f t="shared" si="13"/>
        <v>6.9996899827078746E-4</v>
      </c>
      <c r="M155" s="71">
        <f t="shared" si="14"/>
        <v>5.4555989744399817E-3</v>
      </c>
    </row>
    <row r="156" spans="7:13" x14ac:dyDescent="0.3">
      <c r="G156" s="72">
        <v>43685</v>
      </c>
      <c r="H156" s="74">
        <v>4.9223999999999997</v>
      </c>
      <c r="I156" s="79">
        <f t="shared" si="10"/>
        <v>4.8256887654961087</v>
      </c>
      <c r="J156" s="89">
        <f t="shared" si="11"/>
        <v>9.6711234503890964E-2</v>
      </c>
      <c r="K156" s="89">
        <f t="shared" si="12"/>
        <v>9.6711234503890964E-2</v>
      </c>
      <c r="L156" s="82">
        <f t="shared" si="13"/>
        <v>9.3530628792665906E-3</v>
      </c>
      <c r="M156" s="71">
        <f t="shared" si="14"/>
        <v>1.9647170994614611E-2</v>
      </c>
    </row>
    <row r="157" spans="7:13" x14ac:dyDescent="0.3">
      <c r="G157" s="72">
        <v>43686</v>
      </c>
      <c r="H157" s="74">
        <v>4.9314999999999998</v>
      </c>
      <c r="I157" s="79">
        <f t="shared" si="10"/>
        <v>4.8353598889464982</v>
      </c>
      <c r="J157" s="89">
        <f t="shared" si="11"/>
        <v>9.614011105350162E-2</v>
      </c>
      <c r="K157" s="89">
        <f t="shared" si="12"/>
        <v>9.614011105350162E-2</v>
      </c>
      <c r="L157" s="82">
        <f t="shared" si="13"/>
        <v>9.2429209533796252E-3</v>
      </c>
      <c r="M157" s="71">
        <f t="shared" si="14"/>
        <v>1.949510515127276E-2</v>
      </c>
    </row>
    <row r="158" spans="7:13" x14ac:dyDescent="0.3">
      <c r="G158" s="72">
        <v>43689</v>
      </c>
      <c r="H158" s="74">
        <v>4.8403</v>
      </c>
      <c r="I158" s="79">
        <f t="shared" si="10"/>
        <v>4.8449739000518486</v>
      </c>
      <c r="J158" s="89">
        <f t="shared" si="11"/>
        <v>-4.6739000518485341E-3</v>
      </c>
      <c r="K158" s="89">
        <f t="shared" si="12"/>
        <v>4.6739000518485341E-3</v>
      </c>
      <c r="L158" s="82">
        <f t="shared" si="13"/>
        <v>2.1845341694669729E-5</v>
      </c>
      <c r="M158" s="71">
        <f t="shared" si="14"/>
        <v>9.6562197629248886E-4</v>
      </c>
    </row>
    <row r="159" spans="7:13" x14ac:dyDescent="0.3">
      <c r="G159" s="72">
        <v>43690</v>
      </c>
      <c r="H159" s="74">
        <v>4.8586</v>
      </c>
      <c r="I159" s="79">
        <f t="shared" si="10"/>
        <v>4.8445065100466635</v>
      </c>
      <c r="J159" s="89">
        <f t="shared" si="11"/>
        <v>1.409348995333648E-2</v>
      </c>
      <c r="K159" s="89">
        <f t="shared" si="12"/>
        <v>1.409348995333648E-2</v>
      </c>
      <c r="L159" s="82">
        <f t="shared" si="13"/>
        <v>1.986264590647963E-4</v>
      </c>
      <c r="M159" s="71">
        <f t="shared" si="14"/>
        <v>2.9007306535496808E-3</v>
      </c>
    </row>
    <row r="160" spans="7:13" x14ac:dyDescent="0.3">
      <c r="G160" s="72">
        <v>43691</v>
      </c>
      <c r="H160" s="74">
        <v>4.6670999999999996</v>
      </c>
      <c r="I160" s="79">
        <f t="shared" si="10"/>
        <v>4.8459158590419973</v>
      </c>
      <c r="J160" s="89">
        <f t="shared" si="11"/>
        <v>-0.1788158590419977</v>
      </c>
      <c r="K160" s="89">
        <f t="shared" si="12"/>
        <v>0.1788158590419977</v>
      </c>
      <c r="L160" s="82">
        <f t="shared" si="13"/>
        <v>3.1975111444927595E-2</v>
      </c>
      <c r="M160" s="71">
        <f t="shared" si="14"/>
        <v>3.8314126340125071E-2</v>
      </c>
    </row>
    <row r="161" spans="7:13" x14ac:dyDescent="0.3">
      <c r="G161" s="72">
        <v>43692</v>
      </c>
      <c r="H161" s="74">
        <v>4.6124000000000001</v>
      </c>
      <c r="I161" s="79">
        <f t="shared" si="10"/>
        <v>4.8280342731377974</v>
      </c>
      <c r="J161" s="89">
        <f t="shared" si="11"/>
        <v>-0.21563427313779737</v>
      </c>
      <c r="K161" s="89">
        <f t="shared" si="12"/>
        <v>0.21563427313779737</v>
      </c>
      <c r="L161" s="82">
        <f t="shared" si="13"/>
        <v>4.6498139751666202E-2</v>
      </c>
      <c r="M161" s="71">
        <f t="shared" si="14"/>
        <v>4.6750991487684801E-2</v>
      </c>
    </row>
    <row r="162" spans="7:13" x14ac:dyDescent="0.3">
      <c r="G162" s="72">
        <v>43693</v>
      </c>
      <c r="H162" s="74">
        <v>4.7126999999999999</v>
      </c>
      <c r="I162" s="79">
        <f t="shared" si="10"/>
        <v>4.806470845824018</v>
      </c>
      <c r="J162" s="89">
        <f t="shared" si="11"/>
        <v>-9.3770845824018068E-2</v>
      </c>
      <c r="K162" s="89">
        <f t="shared" si="12"/>
        <v>9.3770845824018068E-2</v>
      </c>
      <c r="L162" s="82">
        <f t="shared" si="13"/>
        <v>8.7929715265517659E-3</v>
      </c>
      <c r="M162" s="71">
        <f t="shared" si="14"/>
        <v>1.9897478265966023E-2</v>
      </c>
    </row>
    <row r="163" spans="7:13" x14ac:dyDescent="0.3">
      <c r="G163" s="72">
        <v>43696</v>
      </c>
      <c r="H163" s="74">
        <v>4.7674000000000003</v>
      </c>
      <c r="I163" s="79">
        <f t="shared" si="10"/>
        <v>4.7970937612416158</v>
      </c>
      <c r="J163" s="89">
        <f t="shared" si="11"/>
        <v>-2.9693761241615491E-2</v>
      </c>
      <c r="K163" s="89">
        <f t="shared" si="12"/>
        <v>2.9693761241615491E-2</v>
      </c>
      <c r="L163" s="82">
        <f t="shared" si="13"/>
        <v>8.8171945667406628E-4</v>
      </c>
      <c r="M163" s="71">
        <f t="shared" si="14"/>
        <v>6.2285021692359546E-3</v>
      </c>
    </row>
    <row r="164" spans="7:13" x14ac:dyDescent="0.3">
      <c r="G164" s="72">
        <v>43697</v>
      </c>
      <c r="H164" s="74">
        <v>4.6944999999999997</v>
      </c>
      <c r="I164" s="79">
        <f t="shared" si="10"/>
        <v>4.7941243851174544</v>
      </c>
      <c r="J164" s="89">
        <f t="shared" si="11"/>
        <v>-9.962438511745475E-2</v>
      </c>
      <c r="K164" s="89">
        <f t="shared" si="12"/>
        <v>9.962438511745475E-2</v>
      </c>
      <c r="L164" s="82">
        <f t="shared" si="13"/>
        <v>9.9250181100309399E-3</v>
      </c>
      <c r="M164" s="71">
        <f t="shared" si="14"/>
        <v>2.1221511368080682E-2</v>
      </c>
    </row>
    <row r="165" spans="7:13" x14ac:dyDescent="0.3">
      <c r="G165" s="72">
        <v>43698</v>
      </c>
      <c r="H165" s="74">
        <v>4.7126999999999999</v>
      </c>
      <c r="I165" s="79">
        <f t="shared" si="10"/>
        <v>4.7841619466057095</v>
      </c>
      <c r="J165" s="89">
        <f t="shared" si="11"/>
        <v>-7.1461946605709592E-2</v>
      </c>
      <c r="K165" s="89">
        <f t="shared" si="12"/>
        <v>7.1461946605709592E-2</v>
      </c>
      <c r="L165" s="82">
        <f t="shared" si="13"/>
        <v>5.1068098126772887E-3</v>
      </c>
      <c r="M165" s="71">
        <f t="shared" si="14"/>
        <v>1.5163695250219534E-2</v>
      </c>
    </row>
    <row r="166" spans="7:13" x14ac:dyDescent="0.3">
      <c r="G166" s="72">
        <v>43699</v>
      </c>
      <c r="H166" s="74">
        <v>4.6215999999999999</v>
      </c>
      <c r="I166" s="79">
        <f t="shared" si="10"/>
        <v>4.7770157519451386</v>
      </c>
      <c r="J166" s="89">
        <f t="shared" si="11"/>
        <v>-0.15541575194513868</v>
      </c>
      <c r="K166" s="89">
        <f t="shared" si="12"/>
        <v>0.15541575194513868</v>
      </c>
      <c r="L166" s="82">
        <f t="shared" si="13"/>
        <v>2.4154055952672879E-2</v>
      </c>
      <c r="M166" s="71">
        <f t="shared" si="14"/>
        <v>3.3628127043694542E-2</v>
      </c>
    </row>
    <row r="167" spans="7:13" x14ac:dyDescent="0.3">
      <c r="G167" s="72">
        <v>43700</v>
      </c>
      <c r="H167" s="74">
        <v>4.5669000000000004</v>
      </c>
      <c r="I167" s="79">
        <f t="shared" si="10"/>
        <v>4.7614741767506246</v>
      </c>
      <c r="J167" s="89">
        <f t="shared" si="11"/>
        <v>-0.19457417675062416</v>
      </c>
      <c r="K167" s="89">
        <f t="shared" si="12"/>
        <v>0.19457417675062416</v>
      </c>
      <c r="L167" s="82">
        <f t="shared" si="13"/>
        <v>3.7859110258183129E-2</v>
      </c>
      <c r="M167" s="71">
        <f t="shared" si="14"/>
        <v>4.2605307046491965E-2</v>
      </c>
    </row>
    <row r="168" spans="7:13" x14ac:dyDescent="0.3">
      <c r="G168" s="72">
        <v>43703</v>
      </c>
      <c r="H168" s="74">
        <v>4.5578000000000003</v>
      </c>
      <c r="I168" s="79">
        <f t="shared" si="10"/>
        <v>4.742016759075562</v>
      </c>
      <c r="J168" s="89">
        <f t="shared" si="11"/>
        <v>-0.18421675907556168</v>
      </c>
      <c r="K168" s="89">
        <f t="shared" si="12"/>
        <v>0.18421675907556168</v>
      </c>
      <c r="L168" s="82">
        <f t="shared" si="13"/>
        <v>3.3935814324303537E-2</v>
      </c>
      <c r="M168" s="71">
        <f t="shared" si="14"/>
        <v>4.0417911947773416E-2</v>
      </c>
    </row>
    <row r="169" spans="7:13" x14ac:dyDescent="0.3">
      <c r="G169" s="72">
        <v>43704</v>
      </c>
      <c r="H169" s="74">
        <v>4.5030999999999999</v>
      </c>
      <c r="I169" s="79">
        <f t="shared" si="10"/>
        <v>4.7235950831680054</v>
      </c>
      <c r="J169" s="89">
        <f t="shared" si="11"/>
        <v>-0.22049508316800548</v>
      </c>
      <c r="K169" s="89">
        <f t="shared" si="12"/>
        <v>0.22049508316800548</v>
      </c>
      <c r="L169" s="82">
        <f t="shared" si="13"/>
        <v>4.861808170126565E-2</v>
      </c>
      <c r="M169" s="71">
        <f t="shared" si="14"/>
        <v>4.8965175805113254E-2</v>
      </c>
    </row>
    <row r="170" spans="7:13" x14ac:dyDescent="0.3">
      <c r="G170" s="72">
        <v>43705</v>
      </c>
      <c r="H170" s="74">
        <v>4.4574999999999996</v>
      </c>
      <c r="I170" s="79">
        <f t="shared" si="10"/>
        <v>4.7015455748512052</v>
      </c>
      <c r="J170" s="89">
        <f t="shared" si="11"/>
        <v>-0.24404557485120559</v>
      </c>
      <c r="K170" s="89">
        <f t="shared" si="12"/>
        <v>0.24404557485120559</v>
      </c>
      <c r="L170" s="82">
        <f t="shared" si="13"/>
        <v>5.9558242604455393E-2</v>
      </c>
      <c r="M170" s="71">
        <f t="shared" si="14"/>
        <v>5.4749427897073613E-2</v>
      </c>
    </row>
    <row r="171" spans="7:13" x14ac:dyDescent="0.3">
      <c r="G171" s="72">
        <v>43706</v>
      </c>
      <c r="H171" s="74">
        <v>4.4847999999999999</v>
      </c>
      <c r="I171" s="79">
        <f t="shared" si="10"/>
        <v>4.6771410173660852</v>
      </c>
      <c r="J171" s="89">
        <f t="shared" si="11"/>
        <v>-0.19234101736608533</v>
      </c>
      <c r="K171" s="89">
        <f t="shared" si="12"/>
        <v>0.19234101736608533</v>
      </c>
      <c r="L171" s="82">
        <f t="shared" si="13"/>
        <v>3.6995066961420742E-2</v>
      </c>
      <c r="M171" s="71">
        <f t="shared" si="14"/>
        <v>4.2887312113379712E-2</v>
      </c>
    </row>
    <row r="172" spans="7:13" x14ac:dyDescent="0.3">
      <c r="G172" s="72">
        <v>43707</v>
      </c>
      <c r="H172" s="74">
        <v>4.5213000000000001</v>
      </c>
      <c r="I172" s="79">
        <f t="shared" si="10"/>
        <v>4.6579069156294768</v>
      </c>
      <c r="J172" s="89">
        <f t="shared" si="11"/>
        <v>-0.13660691562947669</v>
      </c>
      <c r="K172" s="89">
        <f t="shared" si="12"/>
        <v>0.13660691562947669</v>
      </c>
      <c r="L172" s="82">
        <f t="shared" si="13"/>
        <v>1.8661449397798964E-2</v>
      </c>
      <c r="M172" s="71">
        <f t="shared" si="14"/>
        <v>3.0214079054580914E-2</v>
      </c>
    </row>
    <row r="173" spans="7:13" x14ac:dyDescent="0.3">
      <c r="G173" s="72">
        <v>43711</v>
      </c>
      <c r="H173" s="74">
        <v>4.4393000000000002</v>
      </c>
      <c r="I173" s="79">
        <f t="shared" si="10"/>
        <v>4.6442462240665296</v>
      </c>
      <c r="J173" s="89">
        <f t="shared" si="11"/>
        <v>-0.2049462240665294</v>
      </c>
      <c r="K173" s="89">
        <f t="shared" si="12"/>
        <v>0.2049462240665294</v>
      </c>
      <c r="L173" s="82">
        <f t="shared" si="13"/>
        <v>4.2002954759128075E-2</v>
      </c>
      <c r="M173" s="71">
        <f t="shared" si="14"/>
        <v>4.6166337951147565E-2</v>
      </c>
    </row>
    <row r="174" spans="7:13" x14ac:dyDescent="0.3">
      <c r="G174" s="72">
        <v>43712</v>
      </c>
      <c r="H174" s="74">
        <v>4.4756999999999998</v>
      </c>
      <c r="I174" s="79">
        <f t="shared" si="10"/>
        <v>4.623751601659877</v>
      </c>
      <c r="J174" s="89">
        <f t="shared" si="11"/>
        <v>-0.14805160165987719</v>
      </c>
      <c r="K174" s="89">
        <f t="shared" si="12"/>
        <v>0.14805160165987719</v>
      </c>
      <c r="L174" s="82">
        <f t="shared" si="13"/>
        <v>2.1919276754054948E-2</v>
      </c>
      <c r="M174" s="71">
        <f t="shared" si="14"/>
        <v>3.3078982429536649E-2</v>
      </c>
    </row>
    <row r="175" spans="7:13" x14ac:dyDescent="0.3">
      <c r="G175" s="72">
        <v>43713</v>
      </c>
      <c r="H175" s="74">
        <v>4.5304000000000002</v>
      </c>
      <c r="I175" s="79">
        <f t="shared" si="10"/>
        <v>4.608946441493889</v>
      </c>
      <c r="J175" s="89">
        <f t="shared" si="11"/>
        <v>-7.8546441493888786E-2</v>
      </c>
      <c r="K175" s="89">
        <f t="shared" si="12"/>
        <v>7.8546441493888786E-2</v>
      </c>
      <c r="L175" s="82">
        <f t="shared" si="13"/>
        <v>6.1695434713528938E-3</v>
      </c>
      <c r="M175" s="71">
        <f t="shared" si="14"/>
        <v>1.733763939031626E-2</v>
      </c>
    </row>
    <row r="176" spans="7:13" x14ac:dyDescent="0.3">
      <c r="G176" s="72">
        <v>43714</v>
      </c>
      <c r="H176" s="74">
        <v>4.5669000000000004</v>
      </c>
      <c r="I176" s="79">
        <f t="shared" si="10"/>
        <v>4.6010917973445</v>
      </c>
      <c r="J176" s="89">
        <f t="shared" si="11"/>
        <v>-3.4191797344499619E-2</v>
      </c>
      <c r="K176" s="89">
        <f t="shared" si="12"/>
        <v>3.4191797344499619E-2</v>
      </c>
      <c r="L176" s="82">
        <f t="shared" si="13"/>
        <v>1.1690790056473313E-3</v>
      </c>
      <c r="M176" s="71">
        <f t="shared" si="14"/>
        <v>7.4868723520330237E-3</v>
      </c>
    </row>
    <row r="177" spans="7:13" x14ac:dyDescent="0.3">
      <c r="G177" s="72">
        <v>43717</v>
      </c>
      <c r="H177" s="74">
        <v>4.5759999999999996</v>
      </c>
      <c r="I177" s="79">
        <f t="shared" si="10"/>
        <v>4.5976726176100504</v>
      </c>
      <c r="J177" s="89">
        <f t="shared" si="11"/>
        <v>-2.1672617610050793E-2</v>
      </c>
      <c r="K177" s="89">
        <f t="shared" si="12"/>
        <v>2.1672617610050793E-2</v>
      </c>
      <c r="L177" s="82">
        <f t="shared" si="13"/>
        <v>4.6970235407148373E-4</v>
      </c>
      <c r="M177" s="71">
        <f t="shared" si="14"/>
        <v>4.7361489532453662E-3</v>
      </c>
    </row>
    <row r="178" spans="7:13" x14ac:dyDescent="0.3">
      <c r="G178" s="72">
        <v>43718</v>
      </c>
      <c r="H178" s="74">
        <v>4.6489000000000003</v>
      </c>
      <c r="I178" s="79">
        <f t="shared" si="10"/>
        <v>4.5955053558490455</v>
      </c>
      <c r="J178" s="89">
        <f t="shared" si="11"/>
        <v>5.339464415095474E-2</v>
      </c>
      <c r="K178" s="89">
        <f t="shared" si="12"/>
        <v>5.339464415095474E-2</v>
      </c>
      <c r="L178" s="82">
        <f t="shared" si="13"/>
        <v>2.850988024007085E-3</v>
      </c>
      <c r="M178" s="71">
        <f t="shared" si="14"/>
        <v>1.148543615714572E-2</v>
      </c>
    </row>
    <row r="179" spans="7:13" x14ac:dyDescent="0.3">
      <c r="G179" s="72">
        <v>43719</v>
      </c>
      <c r="H179" s="74">
        <v>4.6489000000000003</v>
      </c>
      <c r="I179" s="79">
        <f t="shared" si="10"/>
        <v>4.6008448202641414</v>
      </c>
      <c r="J179" s="89">
        <f t="shared" si="11"/>
        <v>4.8055179735858822E-2</v>
      </c>
      <c r="K179" s="89">
        <f t="shared" si="12"/>
        <v>4.8055179735858822E-2</v>
      </c>
      <c r="L179" s="82">
        <f t="shared" si="13"/>
        <v>2.3093002994456963E-3</v>
      </c>
      <c r="M179" s="71">
        <f t="shared" si="14"/>
        <v>1.0336892541431053E-2</v>
      </c>
    </row>
    <row r="180" spans="7:13" x14ac:dyDescent="0.3">
      <c r="G180" s="72">
        <v>43720</v>
      </c>
      <c r="H180" s="74">
        <v>4.7765000000000004</v>
      </c>
      <c r="I180" s="79">
        <f t="shared" si="10"/>
        <v>4.6056503382377283</v>
      </c>
      <c r="J180" s="89">
        <f t="shared" si="11"/>
        <v>0.17084966176227212</v>
      </c>
      <c r="K180" s="89">
        <f t="shared" si="12"/>
        <v>0.17084966176227212</v>
      </c>
      <c r="L180" s="82">
        <f t="shared" si="13"/>
        <v>2.9189606924282789E-2</v>
      </c>
      <c r="M180" s="71">
        <f t="shared" si="14"/>
        <v>3.5768797605416541E-2</v>
      </c>
    </row>
    <row r="181" spans="7:13" x14ac:dyDescent="0.3">
      <c r="G181" s="72">
        <v>43721</v>
      </c>
      <c r="H181" s="74">
        <v>4.7218</v>
      </c>
      <c r="I181" s="79">
        <f t="shared" si="10"/>
        <v>4.622735304413955</v>
      </c>
      <c r="J181" s="89">
        <f t="shared" si="11"/>
        <v>9.9064695586045026E-2</v>
      </c>
      <c r="K181" s="89">
        <f t="shared" si="12"/>
        <v>9.9064695586045026E-2</v>
      </c>
      <c r="L181" s="82">
        <f t="shared" si="13"/>
        <v>9.8138139115557695E-3</v>
      </c>
      <c r="M181" s="71">
        <f t="shared" si="14"/>
        <v>2.0980282008142028E-2</v>
      </c>
    </row>
    <row r="182" spans="7:13" x14ac:dyDescent="0.3">
      <c r="G182" s="72">
        <v>43724</v>
      </c>
      <c r="H182" s="74">
        <v>4.6670999999999996</v>
      </c>
      <c r="I182" s="79">
        <f t="shared" si="10"/>
        <v>4.6326417739725594</v>
      </c>
      <c r="J182" s="89">
        <f t="shared" si="11"/>
        <v>3.4458226027440197E-2</v>
      </c>
      <c r="K182" s="89">
        <f t="shared" si="12"/>
        <v>3.4458226027440197E-2</v>
      </c>
      <c r="L182" s="82">
        <f t="shared" si="13"/>
        <v>1.1873693409581571E-3</v>
      </c>
      <c r="M182" s="71">
        <f t="shared" si="14"/>
        <v>7.3832199925950165E-3</v>
      </c>
    </row>
    <row r="183" spans="7:13" x14ac:dyDescent="0.3">
      <c r="G183" s="72">
        <v>43725</v>
      </c>
      <c r="H183" s="74">
        <v>4.6944999999999997</v>
      </c>
      <c r="I183" s="79">
        <f t="shared" si="10"/>
        <v>4.6360875965753037</v>
      </c>
      <c r="J183" s="89">
        <f t="shared" si="11"/>
        <v>5.8412403424696002E-2</v>
      </c>
      <c r="K183" s="89">
        <f t="shared" si="12"/>
        <v>5.8412403424696002E-2</v>
      </c>
      <c r="L183" s="82">
        <f t="shared" si="13"/>
        <v>3.412008873849437E-3</v>
      </c>
      <c r="M183" s="71">
        <f t="shared" si="14"/>
        <v>1.244273158476856E-2</v>
      </c>
    </row>
    <row r="184" spans="7:13" x14ac:dyDescent="0.3">
      <c r="G184" s="72">
        <v>43726</v>
      </c>
      <c r="H184" s="74">
        <v>4.6853999999999996</v>
      </c>
      <c r="I184" s="79">
        <f t="shared" si="10"/>
        <v>4.6419288369177734</v>
      </c>
      <c r="J184" s="89">
        <f t="shared" si="11"/>
        <v>4.3471163082226205E-2</v>
      </c>
      <c r="K184" s="89">
        <f t="shared" si="12"/>
        <v>4.3471163082226205E-2</v>
      </c>
      <c r="L184" s="82">
        <f t="shared" si="13"/>
        <v>1.8897420197215066E-3</v>
      </c>
      <c r="M184" s="71">
        <f t="shared" si="14"/>
        <v>9.2780046703005523E-3</v>
      </c>
    </row>
    <row r="185" spans="7:13" x14ac:dyDescent="0.3">
      <c r="G185" s="72">
        <v>43727</v>
      </c>
      <c r="H185" s="74">
        <v>4.6944999999999997</v>
      </c>
      <c r="I185" s="79">
        <f t="shared" si="10"/>
        <v>4.6462759532259961</v>
      </c>
      <c r="J185" s="89">
        <f t="shared" si="11"/>
        <v>4.8224046774003604E-2</v>
      </c>
      <c r="K185" s="89">
        <f t="shared" si="12"/>
        <v>4.8224046774003604E-2</v>
      </c>
      <c r="L185" s="82">
        <f t="shared" si="13"/>
        <v>2.3255586872612875E-3</v>
      </c>
      <c r="M185" s="71">
        <f t="shared" si="14"/>
        <v>1.0272456443498479E-2</v>
      </c>
    </row>
    <row r="186" spans="7:13" x14ac:dyDescent="0.3">
      <c r="G186" s="72">
        <v>43728</v>
      </c>
      <c r="H186" s="74">
        <v>4.8220999999999998</v>
      </c>
      <c r="I186" s="79">
        <f t="shared" si="10"/>
        <v>4.6510983579033969</v>
      </c>
      <c r="J186" s="89">
        <f t="shared" si="11"/>
        <v>0.17100164209660296</v>
      </c>
      <c r="K186" s="89">
        <f t="shared" si="12"/>
        <v>0.17100164209660296</v>
      </c>
      <c r="L186" s="82">
        <f t="shared" si="13"/>
        <v>2.9241561599734692E-2</v>
      </c>
      <c r="M186" s="71">
        <f t="shared" si="14"/>
        <v>3.5462068828228978E-2</v>
      </c>
    </row>
    <row r="187" spans="7:13" x14ac:dyDescent="0.3">
      <c r="G187" s="72">
        <v>43731</v>
      </c>
      <c r="H187" s="74">
        <v>4.7218</v>
      </c>
      <c r="I187" s="79">
        <f t="shared" si="10"/>
        <v>4.668198522113058</v>
      </c>
      <c r="J187" s="89">
        <f t="shared" si="11"/>
        <v>5.3601477886942028E-2</v>
      </c>
      <c r="K187" s="89">
        <f t="shared" si="12"/>
        <v>5.3601477886942028E-2</v>
      </c>
      <c r="L187" s="82">
        <f t="shared" si="13"/>
        <v>2.8731184316643354E-3</v>
      </c>
      <c r="M187" s="71">
        <f t="shared" si="14"/>
        <v>1.1351916194447462E-2</v>
      </c>
    </row>
    <row r="188" spans="7:13" x14ac:dyDescent="0.3">
      <c r="G188" s="72">
        <v>43732</v>
      </c>
      <c r="H188" s="74">
        <v>4.6489000000000003</v>
      </c>
      <c r="I188" s="79">
        <f t="shared" si="10"/>
        <v>4.6735586699017517</v>
      </c>
      <c r="J188" s="89">
        <f t="shared" si="11"/>
        <v>-2.4658669901751473E-2</v>
      </c>
      <c r="K188" s="89">
        <f t="shared" si="12"/>
        <v>2.4658669901751473E-2</v>
      </c>
      <c r="L188" s="82">
        <f t="shared" si="13"/>
        <v>6.0805000132354398E-4</v>
      </c>
      <c r="M188" s="71">
        <f t="shared" si="14"/>
        <v>5.304194519510308E-3</v>
      </c>
    </row>
    <row r="189" spans="7:13" x14ac:dyDescent="0.3">
      <c r="G189" s="72">
        <v>43733</v>
      </c>
      <c r="H189" s="74">
        <v>4.6215999999999999</v>
      </c>
      <c r="I189" s="79">
        <f t="shared" si="10"/>
        <v>4.671092802911577</v>
      </c>
      <c r="J189" s="89">
        <f t="shared" si="11"/>
        <v>-4.9492802911577094E-2</v>
      </c>
      <c r="K189" s="89">
        <f t="shared" si="12"/>
        <v>4.9492802911577094E-2</v>
      </c>
      <c r="L189" s="82">
        <f t="shared" si="13"/>
        <v>2.4495375400442141E-3</v>
      </c>
      <c r="M189" s="71">
        <f t="shared" si="14"/>
        <v>1.0709019151717391E-2</v>
      </c>
    </row>
    <row r="190" spans="7:13" x14ac:dyDescent="0.3">
      <c r="G190" s="72">
        <v>43734</v>
      </c>
      <c r="H190" s="74">
        <v>4.5486000000000004</v>
      </c>
      <c r="I190" s="79">
        <f t="shared" si="10"/>
        <v>4.6661435226204198</v>
      </c>
      <c r="J190" s="89">
        <f t="shared" si="11"/>
        <v>-0.11754352262041934</v>
      </c>
      <c r="K190" s="89">
        <f t="shared" si="12"/>
        <v>0.11754352262041934</v>
      </c>
      <c r="L190" s="82">
        <f t="shared" si="13"/>
        <v>1.3816479710017033E-2</v>
      </c>
      <c r="M190" s="71">
        <f t="shared" si="14"/>
        <v>2.5841692525264769E-2</v>
      </c>
    </row>
    <row r="191" spans="7:13" x14ac:dyDescent="0.3">
      <c r="G191" s="72">
        <v>43735</v>
      </c>
      <c r="H191" s="74">
        <v>4.5941999999999998</v>
      </c>
      <c r="I191" s="79">
        <f t="shared" si="10"/>
        <v>4.6543891703583782</v>
      </c>
      <c r="J191" s="89">
        <f t="shared" si="11"/>
        <v>-6.0189170358378341E-2</v>
      </c>
      <c r="K191" s="89">
        <f t="shared" si="12"/>
        <v>6.0189170358378341E-2</v>
      </c>
      <c r="L191" s="82">
        <f t="shared" si="13"/>
        <v>3.6227362284298901E-3</v>
      </c>
      <c r="M191" s="71">
        <f t="shared" si="14"/>
        <v>1.3101121056631915E-2</v>
      </c>
    </row>
    <row r="192" spans="7:13" x14ac:dyDescent="0.3">
      <c r="G192" s="72">
        <v>43738</v>
      </c>
      <c r="H192" s="74">
        <v>4.6124000000000001</v>
      </c>
      <c r="I192" s="79">
        <f t="shared" si="10"/>
        <v>4.6483702533225406</v>
      </c>
      <c r="J192" s="89">
        <f t="shared" si="11"/>
        <v>-3.5970253322540557E-2</v>
      </c>
      <c r="K192" s="89">
        <f t="shared" si="12"/>
        <v>3.5970253322540557E-2</v>
      </c>
      <c r="L192" s="82">
        <f t="shared" si="13"/>
        <v>1.2938591240877399E-3</v>
      </c>
      <c r="M192" s="71">
        <f t="shared" si="14"/>
        <v>7.7985979799107966E-3</v>
      </c>
    </row>
    <row r="193" spans="7:13" x14ac:dyDescent="0.3">
      <c r="G193" s="72">
        <v>43739</v>
      </c>
      <c r="H193" s="74">
        <v>4.4756999999999998</v>
      </c>
      <c r="I193" s="79">
        <f t="shared" si="10"/>
        <v>4.6447732279902869</v>
      </c>
      <c r="J193" s="89">
        <f t="shared" si="11"/>
        <v>-0.16907322799028712</v>
      </c>
      <c r="K193" s="89">
        <f t="shared" si="12"/>
        <v>0.16907322799028712</v>
      </c>
      <c r="L193" s="82">
        <f t="shared" si="13"/>
        <v>2.8585756423055608E-2</v>
      </c>
      <c r="M193" s="71">
        <f t="shared" si="14"/>
        <v>3.7775817858723131E-2</v>
      </c>
    </row>
    <row r="194" spans="7:13" x14ac:dyDescent="0.3">
      <c r="G194" s="72">
        <v>43740</v>
      </c>
      <c r="H194" s="74">
        <v>4.3936999999999999</v>
      </c>
      <c r="I194" s="79">
        <f t="shared" si="10"/>
        <v>4.6278659051912578</v>
      </c>
      <c r="J194" s="89">
        <f t="shared" si="11"/>
        <v>-0.23416590519125791</v>
      </c>
      <c r="K194" s="89">
        <f t="shared" si="12"/>
        <v>0.23416590519125791</v>
      </c>
      <c r="L194" s="82">
        <f t="shared" si="13"/>
        <v>5.4833671154041183E-2</v>
      </c>
      <c r="M194" s="71">
        <f t="shared" si="14"/>
        <v>5.3295833851027132E-2</v>
      </c>
    </row>
    <row r="195" spans="7:13" x14ac:dyDescent="0.3">
      <c r="G195" s="72">
        <v>43741</v>
      </c>
      <c r="H195" s="74">
        <v>4.4119000000000002</v>
      </c>
      <c r="I195" s="79">
        <f t="shared" si="10"/>
        <v>4.6044493146721326</v>
      </c>
      <c r="J195" s="89">
        <f t="shared" si="11"/>
        <v>-0.19254931467213243</v>
      </c>
      <c r="K195" s="89">
        <f t="shared" si="12"/>
        <v>0.19254931467213243</v>
      </c>
      <c r="L195" s="82">
        <f t="shared" si="13"/>
        <v>3.7075238580707874E-2</v>
      </c>
      <c r="M195" s="71">
        <f t="shared" si="14"/>
        <v>4.3643172935046673E-2</v>
      </c>
    </row>
    <row r="196" spans="7:13" x14ac:dyDescent="0.3">
      <c r="G196" s="72">
        <v>43742</v>
      </c>
      <c r="H196" s="74">
        <v>4.4574999999999996</v>
      </c>
      <c r="I196" s="79">
        <f t="shared" si="10"/>
        <v>4.5851943832049189</v>
      </c>
      <c r="J196" s="89">
        <f t="shared" si="11"/>
        <v>-0.12769438320491933</v>
      </c>
      <c r="K196" s="89">
        <f t="shared" si="12"/>
        <v>0.12769438320491933</v>
      </c>
      <c r="L196" s="82">
        <f t="shared" si="13"/>
        <v>1.6305855502084785E-2</v>
      </c>
      <c r="M196" s="71">
        <f t="shared" si="14"/>
        <v>2.8647085407721668E-2</v>
      </c>
    </row>
    <row r="197" spans="7:13" x14ac:dyDescent="0.3">
      <c r="G197" s="72">
        <v>43745</v>
      </c>
      <c r="H197" s="74">
        <v>4.4756999999999998</v>
      </c>
      <c r="I197" s="79">
        <f t="shared" si="10"/>
        <v>4.5724249448844274</v>
      </c>
      <c r="J197" s="89">
        <f t="shared" si="11"/>
        <v>-9.6724944884427622E-2</v>
      </c>
      <c r="K197" s="89">
        <f t="shared" si="12"/>
        <v>9.6724944884427622E-2</v>
      </c>
      <c r="L197" s="82">
        <f t="shared" si="13"/>
        <v>9.3557149628955612E-3</v>
      </c>
      <c r="M197" s="71">
        <f t="shared" si="14"/>
        <v>2.1611132311018976E-2</v>
      </c>
    </row>
    <row r="198" spans="7:13" x14ac:dyDescent="0.3">
      <c r="G198" s="72">
        <v>43746</v>
      </c>
      <c r="H198" s="74">
        <v>4.4665999999999997</v>
      </c>
      <c r="I198" s="79">
        <f t="shared" ref="I198:I261" si="15">alpha*H197+(1-alpha)*I197</f>
        <v>4.5627524503959842</v>
      </c>
      <c r="J198" s="89">
        <f t="shared" ref="J198:J261" si="16">H198-I198</f>
        <v>-9.6152450395984523E-2</v>
      </c>
      <c r="K198" s="89">
        <f t="shared" ref="K198:K261" si="17">ABS(J198)</f>
        <v>9.6152450395984523E-2</v>
      </c>
      <c r="L198" s="82">
        <f t="shared" ref="L198:L261" si="18">J198^2</f>
        <v>9.2452937171522646E-3</v>
      </c>
      <c r="M198" s="71">
        <f t="shared" ref="M198:M261" si="19">K198/H198</f>
        <v>2.1526989297448736E-2</v>
      </c>
    </row>
    <row r="199" spans="7:13" x14ac:dyDescent="0.3">
      <c r="G199" s="72">
        <v>43747</v>
      </c>
      <c r="H199" s="74">
        <v>4.4756999999999998</v>
      </c>
      <c r="I199" s="79">
        <f t="shared" si="15"/>
        <v>4.5531372053563857</v>
      </c>
      <c r="J199" s="89">
        <f t="shared" si="16"/>
        <v>-7.7437205356385874E-2</v>
      </c>
      <c r="K199" s="89">
        <f t="shared" si="17"/>
        <v>7.7437205356385874E-2</v>
      </c>
      <c r="L199" s="82">
        <f t="shared" si="18"/>
        <v>5.9965207734070771E-3</v>
      </c>
      <c r="M199" s="71">
        <f t="shared" si="19"/>
        <v>1.7301697020887432E-2</v>
      </c>
    </row>
    <row r="200" spans="7:13" x14ac:dyDescent="0.3">
      <c r="G200" s="72">
        <v>43748</v>
      </c>
      <c r="H200" s="74">
        <v>4.5030999999999999</v>
      </c>
      <c r="I200" s="79">
        <f t="shared" si="15"/>
        <v>4.5453934848207469</v>
      </c>
      <c r="J200" s="89">
        <f t="shared" si="16"/>
        <v>-4.2293484820747018E-2</v>
      </c>
      <c r="K200" s="89">
        <f t="shared" si="17"/>
        <v>4.2293484820747018E-2</v>
      </c>
      <c r="L200" s="82">
        <f t="shared" si="18"/>
        <v>1.7887388582827585E-3</v>
      </c>
      <c r="M200" s="71">
        <f t="shared" si="19"/>
        <v>9.3920820813988178E-3</v>
      </c>
    </row>
    <row r="201" spans="7:13" x14ac:dyDescent="0.3">
      <c r="G201" s="72">
        <v>43749</v>
      </c>
      <c r="H201" s="74">
        <v>4.5759999999999996</v>
      </c>
      <c r="I201" s="79">
        <f t="shared" si="15"/>
        <v>4.5411641363386721</v>
      </c>
      <c r="J201" s="89">
        <f t="shared" si="16"/>
        <v>3.4835863661327515E-2</v>
      </c>
      <c r="K201" s="89">
        <f t="shared" si="17"/>
        <v>3.4835863661327515E-2</v>
      </c>
      <c r="L201" s="82">
        <f t="shared" si="18"/>
        <v>1.2135373970305989E-3</v>
      </c>
      <c r="M201" s="71">
        <f t="shared" si="19"/>
        <v>7.6127324434719229E-3</v>
      </c>
    </row>
    <row r="202" spans="7:13" x14ac:dyDescent="0.3">
      <c r="G202" s="72">
        <v>43752</v>
      </c>
      <c r="H202" s="74">
        <v>4.5122</v>
      </c>
      <c r="I202" s="79">
        <f t="shared" si="15"/>
        <v>4.5446477227048057</v>
      </c>
      <c r="J202" s="89">
        <f t="shared" si="16"/>
        <v>-3.244772270480567E-2</v>
      </c>
      <c r="K202" s="89">
        <f t="shared" si="17"/>
        <v>3.244772270480567E-2</v>
      </c>
      <c r="L202" s="82">
        <f t="shared" si="18"/>
        <v>1.0528547087279615E-3</v>
      </c>
      <c r="M202" s="71">
        <f t="shared" si="19"/>
        <v>7.1911091495956894E-3</v>
      </c>
    </row>
    <row r="203" spans="7:13" x14ac:dyDescent="0.3">
      <c r="G203" s="72">
        <v>43753</v>
      </c>
      <c r="H203" s="74">
        <v>4.5669000000000004</v>
      </c>
      <c r="I203" s="79">
        <f t="shared" si="15"/>
        <v>4.5414029504343256</v>
      </c>
      <c r="J203" s="89">
        <f t="shared" si="16"/>
        <v>2.5497049565674779E-2</v>
      </c>
      <c r="K203" s="89">
        <f t="shared" si="17"/>
        <v>2.5497049565674779E-2</v>
      </c>
      <c r="L203" s="82">
        <f t="shared" si="18"/>
        <v>6.5009953655447642E-4</v>
      </c>
      <c r="M203" s="71">
        <f t="shared" si="19"/>
        <v>5.5830102620321826E-3</v>
      </c>
    </row>
    <row r="204" spans="7:13" x14ac:dyDescent="0.3">
      <c r="G204" s="72">
        <v>43754</v>
      </c>
      <c r="H204" s="74">
        <v>4.6398000000000001</v>
      </c>
      <c r="I204" s="79">
        <f t="shared" si="15"/>
        <v>4.5439526553908935</v>
      </c>
      <c r="J204" s="89">
        <f t="shared" si="16"/>
        <v>9.5847344609106599E-2</v>
      </c>
      <c r="K204" s="89">
        <f t="shared" si="17"/>
        <v>9.5847344609106599E-2</v>
      </c>
      <c r="L204" s="82">
        <f t="shared" si="18"/>
        <v>9.1867134686168354E-3</v>
      </c>
      <c r="M204" s="71">
        <f t="shared" si="19"/>
        <v>2.0657645719450536E-2</v>
      </c>
    </row>
    <row r="205" spans="7:13" x14ac:dyDescent="0.3">
      <c r="G205" s="72">
        <v>43755</v>
      </c>
      <c r="H205" s="74">
        <v>4.7674000000000003</v>
      </c>
      <c r="I205" s="79">
        <f t="shared" si="15"/>
        <v>4.5535373898518046</v>
      </c>
      <c r="J205" s="89">
        <f t="shared" si="16"/>
        <v>0.21386261014819574</v>
      </c>
      <c r="K205" s="89">
        <f t="shared" si="17"/>
        <v>0.21386261014819574</v>
      </c>
      <c r="L205" s="82">
        <f t="shared" si="18"/>
        <v>4.5737216019399153E-2</v>
      </c>
      <c r="M205" s="71">
        <f t="shared" si="19"/>
        <v>4.4859380406132424E-2</v>
      </c>
    </row>
    <row r="206" spans="7:13" x14ac:dyDescent="0.3">
      <c r="G206" s="72">
        <v>43756</v>
      </c>
      <c r="H206" s="74">
        <v>4.7401</v>
      </c>
      <c r="I206" s="79">
        <f t="shared" si="15"/>
        <v>4.5749236508666247</v>
      </c>
      <c r="J206" s="89">
        <f t="shared" si="16"/>
        <v>0.16517634913337531</v>
      </c>
      <c r="K206" s="89">
        <f t="shared" si="17"/>
        <v>0.16517634913337531</v>
      </c>
      <c r="L206" s="82">
        <f t="shared" si="18"/>
        <v>2.7283226313030696E-2</v>
      </c>
      <c r="M206" s="71">
        <f t="shared" si="19"/>
        <v>3.4846595880545832E-2</v>
      </c>
    </row>
    <row r="207" spans="7:13" x14ac:dyDescent="0.3">
      <c r="G207" s="72">
        <v>43759</v>
      </c>
      <c r="H207" s="74">
        <v>4.7401</v>
      </c>
      <c r="I207" s="79">
        <f t="shared" si="15"/>
        <v>4.591441285779962</v>
      </c>
      <c r="J207" s="89">
        <f t="shared" si="16"/>
        <v>0.14865871422003796</v>
      </c>
      <c r="K207" s="89">
        <f t="shared" si="17"/>
        <v>0.14865871422003796</v>
      </c>
      <c r="L207" s="82">
        <f t="shared" si="18"/>
        <v>2.2099413313554916E-2</v>
      </c>
      <c r="M207" s="71">
        <f t="shared" si="19"/>
        <v>3.1361936292491288E-2</v>
      </c>
    </row>
    <row r="208" spans="7:13" x14ac:dyDescent="0.3">
      <c r="G208" s="72">
        <v>43760</v>
      </c>
      <c r="H208" s="74">
        <v>4.7218</v>
      </c>
      <c r="I208" s="79">
        <f t="shared" si="15"/>
        <v>4.6063071572019654</v>
      </c>
      <c r="J208" s="89">
        <f t="shared" si="16"/>
        <v>0.11549284279803462</v>
      </c>
      <c r="K208" s="89">
        <f t="shared" si="17"/>
        <v>0.11549284279803462</v>
      </c>
      <c r="L208" s="82">
        <f t="shared" si="18"/>
        <v>1.3338596737571538E-2</v>
      </c>
      <c r="M208" s="71">
        <f t="shared" si="19"/>
        <v>2.4459494853241268E-2</v>
      </c>
    </row>
    <row r="209" spans="7:13" x14ac:dyDescent="0.3">
      <c r="G209" s="72">
        <v>43761</v>
      </c>
      <c r="H209" s="74">
        <v>4.6580000000000004</v>
      </c>
      <c r="I209" s="79">
        <f t="shared" si="15"/>
        <v>4.6178564414817691</v>
      </c>
      <c r="J209" s="89">
        <f t="shared" si="16"/>
        <v>4.0143558518231259E-2</v>
      </c>
      <c r="K209" s="89">
        <f t="shared" si="17"/>
        <v>4.0143558518231259E-2</v>
      </c>
      <c r="L209" s="82">
        <f t="shared" si="18"/>
        <v>1.6115052905066574E-3</v>
      </c>
      <c r="M209" s="71">
        <f t="shared" si="19"/>
        <v>8.6181963328104891E-3</v>
      </c>
    </row>
    <row r="210" spans="7:13" x14ac:dyDescent="0.3">
      <c r="G210" s="72">
        <v>43762</v>
      </c>
      <c r="H210" s="74">
        <v>3.5550000000000002</v>
      </c>
      <c r="I210" s="79">
        <f t="shared" si="15"/>
        <v>4.6218707973335924</v>
      </c>
      <c r="J210" s="89">
        <f t="shared" si="16"/>
        <v>-1.0668707973335922</v>
      </c>
      <c r="K210" s="89">
        <f t="shared" si="17"/>
        <v>1.0668707973335922</v>
      </c>
      <c r="L210" s="82">
        <f t="shared" si="18"/>
        <v>1.1382132982032149</v>
      </c>
      <c r="M210" s="71">
        <f t="shared" si="19"/>
        <v>0.30010430304742397</v>
      </c>
    </row>
    <row r="211" spans="7:13" x14ac:dyDescent="0.3">
      <c r="G211" s="72">
        <v>43763</v>
      </c>
      <c r="H211" s="74">
        <v>3.4457</v>
      </c>
      <c r="I211" s="79">
        <f t="shared" si="15"/>
        <v>4.5151837176002338</v>
      </c>
      <c r="J211" s="89">
        <f t="shared" si="16"/>
        <v>-1.0694837176002339</v>
      </c>
      <c r="K211" s="89">
        <f t="shared" si="17"/>
        <v>1.0694837176002339</v>
      </c>
      <c r="L211" s="82">
        <f t="shared" si="18"/>
        <v>1.1437954222120168</v>
      </c>
      <c r="M211" s="71">
        <f t="shared" si="19"/>
        <v>0.3103821335578355</v>
      </c>
    </row>
    <row r="212" spans="7:13" x14ac:dyDescent="0.3">
      <c r="G212" s="72">
        <v>43766</v>
      </c>
      <c r="H212" s="74">
        <v>3.2725</v>
      </c>
      <c r="I212" s="79">
        <f t="shared" si="15"/>
        <v>4.408235345840211</v>
      </c>
      <c r="J212" s="89">
        <f t="shared" si="16"/>
        <v>-1.1357353458402111</v>
      </c>
      <c r="K212" s="89">
        <f t="shared" si="17"/>
        <v>1.1357353458402111</v>
      </c>
      <c r="L212" s="82">
        <f t="shared" si="18"/>
        <v>1.2898947757907839</v>
      </c>
      <c r="M212" s="71">
        <f t="shared" si="19"/>
        <v>0.34705434555850606</v>
      </c>
    </row>
    <row r="213" spans="7:13" x14ac:dyDescent="0.3">
      <c r="G213" s="72">
        <v>43767</v>
      </c>
      <c r="H213" s="74">
        <v>3.2360000000000002</v>
      </c>
      <c r="I213" s="79">
        <f t="shared" si="15"/>
        <v>4.2946618112561898</v>
      </c>
      <c r="J213" s="89">
        <f t="shared" si="16"/>
        <v>-1.0586618112561896</v>
      </c>
      <c r="K213" s="89">
        <f t="shared" si="17"/>
        <v>1.0586618112561896</v>
      </c>
      <c r="L213" s="82">
        <f t="shared" si="18"/>
        <v>1.120764830612236</v>
      </c>
      <c r="M213" s="71">
        <f t="shared" si="19"/>
        <v>0.32715136318176441</v>
      </c>
    </row>
    <row r="214" spans="7:13" x14ac:dyDescent="0.3">
      <c r="G214" s="72">
        <v>43768</v>
      </c>
      <c r="H214" s="74">
        <v>3.3271999999999999</v>
      </c>
      <c r="I214" s="79">
        <f t="shared" si="15"/>
        <v>4.1887956301305707</v>
      </c>
      <c r="J214" s="89">
        <f t="shared" si="16"/>
        <v>-0.86159563013057072</v>
      </c>
      <c r="K214" s="89">
        <f t="shared" si="17"/>
        <v>0.86159563013057072</v>
      </c>
      <c r="L214" s="82">
        <f t="shared" si="18"/>
        <v>0.74234702986009526</v>
      </c>
      <c r="M214" s="71">
        <f t="shared" si="19"/>
        <v>0.25895516654561518</v>
      </c>
    </row>
    <row r="215" spans="7:13" x14ac:dyDescent="0.3">
      <c r="G215" s="72">
        <v>43769</v>
      </c>
      <c r="H215" s="74">
        <v>3.3271999999999999</v>
      </c>
      <c r="I215" s="79">
        <f t="shared" si="15"/>
        <v>4.1026360671175137</v>
      </c>
      <c r="J215" s="89">
        <f t="shared" si="16"/>
        <v>-0.77543606711751378</v>
      </c>
      <c r="K215" s="89">
        <f t="shared" si="17"/>
        <v>0.77543606711751378</v>
      </c>
      <c r="L215" s="82">
        <f t="shared" si="18"/>
        <v>0.60130109418667732</v>
      </c>
      <c r="M215" s="71">
        <f t="shared" si="19"/>
        <v>0.23305964989105368</v>
      </c>
    </row>
    <row r="216" spans="7:13" x14ac:dyDescent="0.3">
      <c r="G216" s="72">
        <v>43770</v>
      </c>
      <c r="H216" s="74">
        <v>3.3363</v>
      </c>
      <c r="I216" s="79">
        <f t="shared" si="15"/>
        <v>4.0250924604057623</v>
      </c>
      <c r="J216" s="89">
        <f t="shared" si="16"/>
        <v>-0.68879246040576225</v>
      </c>
      <c r="K216" s="89">
        <f t="shared" si="17"/>
        <v>0.68879246040576225</v>
      </c>
      <c r="L216" s="82">
        <f t="shared" si="18"/>
        <v>0.47443505351182358</v>
      </c>
      <c r="M216" s="71">
        <f t="shared" si="19"/>
        <v>0.20645399406700904</v>
      </c>
    </row>
    <row r="217" spans="7:13" x14ac:dyDescent="0.3">
      <c r="G217" s="72">
        <v>43773</v>
      </c>
      <c r="H217" s="74">
        <v>3.2907000000000002</v>
      </c>
      <c r="I217" s="79">
        <f t="shared" si="15"/>
        <v>3.956213214365186</v>
      </c>
      <c r="J217" s="89">
        <f t="shared" si="16"/>
        <v>-0.66551321436518585</v>
      </c>
      <c r="K217" s="89">
        <f t="shared" si="17"/>
        <v>0.66551321436518585</v>
      </c>
      <c r="L217" s="82">
        <f t="shared" si="18"/>
        <v>0.44290783849468179</v>
      </c>
      <c r="M217" s="71">
        <f t="shared" si="19"/>
        <v>0.20224062186318589</v>
      </c>
    </row>
    <row r="218" spans="7:13" x14ac:dyDescent="0.3">
      <c r="G218" s="72">
        <v>43774</v>
      </c>
      <c r="H218" s="74">
        <v>3.2269000000000001</v>
      </c>
      <c r="I218" s="79">
        <f t="shared" si="15"/>
        <v>3.8896618929286677</v>
      </c>
      <c r="J218" s="89">
        <f t="shared" si="16"/>
        <v>-0.66276189292866761</v>
      </c>
      <c r="K218" s="89">
        <f t="shared" si="17"/>
        <v>0.66276189292866761</v>
      </c>
      <c r="L218" s="82">
        <f t="shared" si="18"/>
        <v>0.43925332671839068</v>
      </c>
      <c r="M218" s="71">
        <f t="shared" si="19"/>
        <v>0.20538656076378803</v>
      </c>
    </row>
    <row r="219" spans="7:13" x14ac:dyDescent="0.3">
      <c r="G219" s="72">
        <v>43775</v>
      </c>
      <c r="H219" s="74">
        <v>3.2725</v>
      </c>
      <c r="I219" s="79">
        <f t="shared" si="15"/>
        <v>3.8233857036358012</v>
      </c>
      <c r="J219" s="89">
        <f t="shared" si="16"/>
        <v>-0.55088570363580125</v>
      </c>
      <c r="K219" s="89">
        <f t="shared" si="17"/>
        <v>0.55088570363580125</v>
      </c>
      <c r="L219" s="82">
        <f t="shared" si="18"/>
        <v>0.30347505847031186</v>
      </c>
      <c r="M219" s="71">
        <f t="shared" si="19"/>
        <v>0.16833787735242209</v>
      </c>
    </row>
    <row r="220" spans="7:13" x14ac:dyDescent="0.3">
      <c r="G220" s="72">
        <v>43776</v>
      </c>
      <c r="H220" s="74">
        <v>3.2542</v>
      </c>
      <c r="I220" s="79">
        <f t="shared" si="15"/>
        <v>3.7682971332722213</v>
      </c>
      <c r="J220" s="89">
        <f t="shared" si="16"/>
        <v>-0.51409713327222128</v>
      </c>
      <c r="K220" s="89">
        <f t="shared" si="17"/>
        <v>0.51409713327222128</v>
      </c>
      <c r="L220" s="82">
        <f t="shared" si="18"/>
        <v>0.26429586243871606</v>
      </c>
      <c r="M220" s="71">
        <f t="shared" si="19"/>
        <v>0.15797957509440763</v>
      </c>
    </row>
    <row r="221" spans="7:13" x14ac:dyDescent="0.3">
      <c r="G221" s="72">
        <v>43777</v>
      </c>
      <c r="H221" s="74">
        <v>3.2542</v>
      </c>
      <c r="I221" s="79">
        <f t="shared" si="15"/>
        <v>3.7168874199449995</v>
      </c>
      <c r="J221" s="89">
        <f t="shared" si="16"/>
        <v>-0.46268741994499951</v>
      </c>
      <c r="K221" s="89">
        <f t="shared" si="17"/>
        <v>0.46268741994499951</v>
      </c>
      <c r="L221" s="82">
        <f t="shared" si="18"/>
        <v>0.21407964857536033</v>
      </c>
      <c r="M221" s="71">
        <f t="shared" si="19"/>
        <v>0.14218161758496697</v>
      </c>
    </row>
    <row r="222" spans="7:13" x14ac:dyDescent="0.3">
      <c r="G222" s="72">
        <v>43780</v>
      </c>
      <c r="H222" s="74">
        <v>3.2178</v>
      </c>
      <c r="I222" s="79">
        <f t="shared" si="15"/>
        <v>3.6706186779504995</v>
      </c>
      <c r="J222" s="89">
        <f t="shared" si="16"/>
        <v>-0.45281867795049946</v>
      </c>
      <c r="K222" s="89">
        <f t="shared" si="17"/>
        <v>0.45281867795049946</v>
      </c>
      <c r="L222" s="82">
        <f t="shared" si="18"/>
        <v>0.20504475510083814</v>
      </c>
      <c r="M222" s="71">
        <f t="shared" si="19"/>
        <v>0.14072306481151703</v>
      </c>
    </row>
    <row r="223" spans="7:13" x14ac:dyDescent="0.3">
      <c r="G223" s="72">
        <v>43781</v>
      </c>
      <c r="H223" s="74">
        <v>3.1995</v>
      </c>
      <c r="I223" s="79">
        <f t="shared" si="15"/>
        <v>3.6253368101554497</v>
      </c>
      <c r="J223" s="89">
        <f t="shared" si="16"/>
        <v>-0.42583681015544972</v>
      </c>
      <c r="K223" s="89">
        <f t="shared" si="17"/>
        <v>0.42583681015544972</v>
      </c>
      <c r="L223" s="82">
        <f t="shared" si="18"/>
        <v>0.18133698888336852</v>
      </c>
      <c r="M223" s="71">
        <f t="shared" si="19"/>
        <v>0.13309479923595866</v>
      </c>
    </row>
    <row r="224" spans="7:13" x14ac:dyDescent="0.3">
      <c r="G224" s="72">
        <v>43782</v>
      </c>
      <c r="H224" s="74">
        <v>3.1631</v>
      </c>
      <c r="I224" s="79">
        <f t="shared" si="15"/>
        <v>3.5827531291399048</v>
      </c>
      <c r="J224" s="89">
        <f t="shared" si="16"/>
        <v>-0.41965312913990482</v>
      </c>
      <c r="K224" s="89">
        <f t="shared" si="17"/>
        <v>0.41965312913990482</v>
      </c>
      <c r="L224" s="82">
        <f t="shared" si="18"/>
        <v>0.17610874879691363</v>
      </c>
      <c r="M224" s="71">
        <f t="shared" si="19"/>
        <v>0.13267147075334476</v>
      </c>
    </row>
    <row r="225" spans="7:13" x14ac:dyDescent="0.3">
      <c r="G225" s="72">
        <v>43783</v>
      </c>
      <c r="H225" s="74">
        <v>3.0718999999999999</v>
      </c>
      <c r="I225" s="79">
        <f t="shared" si="15"/>
        <v>3.5407878162259143</v>
      </c>
      <c r="J225" s="89">
        <f t="shared" si="16"/>
        <v>-0.46888781622591447</v>
      </c>
      <c r="K225" s="89">
        <f t="shared" si="17"/>
        <v>0.46888781622591447</v>
      </c>
      <c r="L225" s="82">
        <f t="shared" si="18"/>
        <v>0.21985578420510693</v>
      </c>
      <c r="M225" s="71">
        <f t="shared" si="19"/>
        <v>0.15263772135353185</v>
      </c>
    </row>
    <row r="226" spans="7:13" x14ac:dyDescent="0.3">
      <c r="G226" s="72">
        <v>43784</v>
      </c>
      <c r="H226" s="74">
        <v>3.1448999999999998</v>
      </c>
      <c r="I226" s="79">
        <f t="shared" si="15"/>
        <v>3.4938990346033227</v>
      </c>
      <c r="J226" s="89">
        <f t="shared" si="16"/>
        <v>-0.34899903460332293</v>
      </c>
      <c r="K226" s="89">
        <f t="shared" si="17"/>
        <v>0.34899903460332293</v>
      </c>
      <c r="L226" s="82">
        <f t="shared" si="18"/>
        <v>0.1218003261540514</v>
      </c>
      <c r="M226" s="71">
        <f t="shared" si="19"/>
        <v>0.11097301491409042</v>
      </c>
    </row>
    <row r="227" spans="7:13" x14ac:dyDescent="0.3">
      <c r="G227" s="72">
        <v>43787</v>
      </c>
      <c r="H227" s="74">
        <v>3.1448999999999998</v>
      </c>
      <c r="I227" s="79">
        <f t="shared" si="15"/>
        <v>3.4589991311429906</v>
      </c>
      <c r="J227" s="89">
        <f t="shared" si="16"/>
        <v>-0.31409913114299082</v>
      </c>
      <c r="K227" s="89">
        <f t="shared" si="17"/>
        <v>0.31409913114299082</v>
      </c>
      <c r="L227" s="82">
        <f t="shared" si="18"/>
        <v>9.8658264184781741E-2</v>
      </c>
      <c r="M227" s="71">
        <f t="shared" si="19"/>
        <v>9.9875713422681436E-2</v>
      </c>
    </row>
    <row r="228" spans="7:13" x14ac:dyDescent="0.3">
      <c r="G228" s="72">
        <v>43788</v>
      </c>
      <c r="H228" s="74">
        <v>3.1265999999999998</v>
      </c>
      <c r="I228" s="79">
        <f t="shared" si="15"/>
        <v>3.4275892180286918</v>
      </c>
      <c r="J228" s="89">
        <f t="shared" si="16"/>
        <v>-0.30098921802869194</v>
      </c>
      <c r="K228" s="89">
        <f t="shared" si="17"/>
        <v>0.30098921802869194</v>
      </c>
      <c r="L228" s="82">
        <f t="shared" si="18"/>
        <v>9.0594509369523457E-2</v>
      </c>
      <c r="M228" s="71">
        <f t="shared" si="19"/>
        <v>9.6267260931584456E-2</v>
      </c>
    </row>
    <row r="229" spans="7:13" x14ac:dyDescent="0.3">
      <c r="G229" s="72">
        <v>43789</v>
      </c>
      <c r="H229" s="74">
        <v>3.0537000000000001</v>
      </c>
      <c r="I229" s="79">
        <f t="shared" si="15"/>
        <v>3.3974902962258229</v>
      </c>
      <c r="J229" s="89">
        <f t="shared" si="16"/>
        <v>-0.3437902962258228</v>
      </c>
      <c r="K229" s="89">
        <f t="shared" si="17"/>
        <v>0.3437902962258228</v>
      </c>
      <c r="L229" s="82">
        <f t="shared" si="18"/>
        <v>0.11819176777903899</v>
      </c>
      <c r="M229" s="71">
        <f t="shared" si="19"/>
        <v>0.11258155556401178</v>
      </c>
    </row>
    <row r="230" spans="7:13" x14ac:dyDescent="0.3">
      <c r="G230" s="72">
        <v>43790</v>
      </c>
      <c r="H230" s="74">
        <v>3.081</v>
      </c>
      <c r="I230" s="79">
        <f t="shared" si="15"/>
        <v>3.3631112666032408</v>
      </c>
      <c r="J230" s="89">
        <f t="shared" si="16"/>
        <v>-0.28211126660324082</v>
      </c>
      <c r="K230" s="89">
        <f t="shared" si="17"/>
        <v>0.28211126660324082</v>
      </c>
      <c r="L230" s="82">
        <f t="shared" si="18"/>
        <v>7.9586766744484824E-2</v>
      </c>
      <c r="M230" s="71">
        <f t="shared" si="19"/>
        <v>9.1564838235391369E-2</v>
      </c>
    </row>
    <row r="231" spans="7:13" x14ac:dyDescent="0.3">
      <c r="G231" s="72">
        <v>43791</v>
      </c>
      <c r="H231" s="74">
        <v>3.1265999999999998</v>
      </c>
      <c r="I231" s="79">
        <f t="shared" si="15"/>
        <v>3.334900139942917</v>
      </c>
      <c r="J231" s="89">
        <f t="shared" si="16"/>
        <v>-0.20830013994291718</v>
      </c>
      <c r="K231" s="89">
        <f t="shared" si="17"/>
        <v>0.20830013994291718</v>
      </c>
      <c r="L231" s="82">
        <f t="shared" si="18"/>
        <v>4.3388948300238886E-2</v>
      </c>
      <c r="M231" s="71">
        <f t="shared" si="19"/>
        <v>6.6621934351345613E-2</v>
      </c>
    </row>
    <row r="232" spans="7:13" x14ac:dyDescent="0.3">
      <c r="G232" s="72">
        <v>43794</v>
      </c>
      <c r="H232" s="74">
        <v>3.1631</v>
      </c>
      <c r="I232" s="79">
        <f t="shared" si="15"/>
        <v>3.3140701259486254</v>
      </c>
      <c r="J232" s="89">
        <f t="shared" si="16"/>
        <v>-0.15097012594862536</v>
      </c>
      <c r="K232" s="89">
        <f t="shared" si="17"/>
        <v>0.15097012594862536</v>
      </c>
      <c r="L232" s="82">
        <f t="shared" si="18"/>
        <v>2.2791978928943801E-2</v>
      </c>
      <c r="M232" s="71">
        <f t="shared" si="19"/>
        <v>4.772853401682696E-2</v>
      </c>
    </row>
    <row r="233" spans="7:13" x14ac:dyDescent="0.3">
      <c r="G233" s="72">
        <v>43795</v>
      </c>
      <c r="H233" s="74">
        <v>3.1265999999999998</v>
      </c>
      <c r="I233" s="79">
        <f t="shared" si="15"/>
        <v>3.298973113353763</v>
      </c>
      <c r="J233" s="89">
        <f t="shared" si="16"/>
        <v>-0.17237311335376315</v>
      </c>
      <c r="K233" s="89">
        <f t="shared" si="17"/>
        <v>0.17237311335376315</v>
      </c>
      <c r="L233" s="82">
        <f t="shared" si="18"/>
        <v>2.9712490207269279E-2</v>
      </c>
      <c r="M233" s="71">
        <f t="shared" si="19"/>
        <v>5.5131169114617525E-2</v>
      </c>
    </row>
    <row r="234" spans="7:13" x14ac:dyDescent="0.3">
      <c r="G234" s="72">
        <v>43796</v>
      </c>
      <c r="H234" s="74">
        <v>3.1539999999999999</v>
      </c>
      <c r="I234" s="79">
        <f t="shared" si="15"/>
        <v>3.2817358020183871</v>
      </c>
      <c r="J234" s="89">
        <f t="shared" si="16"/>
        <v>-0.12773580201838719</v>
      </c>
      <c r="K234" s="89">
        <f t="shared" si="17"/>
        <v>0.12773580201838719</v>
      </c>
      <c r="L234" s="82">
        <f t="shared" si="18"/>
        <v>1.6316435117280609E-2</v>
      </c>
      <c r="M234" s="71">
        <f t="shared" si="19"/>
        <v>4.0499620170699809E-2</v>
      </c>
    </row>
    <row r="235" spans="7:13" x14ac:dyDescent="0.3">
      <c r="G235" s="72">
        <v>43798</v>
      </c>
      <c r="H235" s="74">
        <v>3.1903999999999999</v>
      </c>
      <c r="I235" s="79">
        <f t="shared" si="15"/>
        <v>3.2689622218165484</v>
      </c>
      <c r="J235" s="89">
        <f t="shared" si="16"/>
        <v>-7.8562221816548483E-2</v>
      </c>
      <c r="K235" s="89">
        <f t="shared" si="17"/>
        <v>7.8562221816548483E-2</v>
      </c>
      <c r="L235" s="82">
        <f t="shared" si="18"/>
        <v>6.1720226967525663E-3</v>
      </c>
      <c r="M235" s="71">
        <f t="shared" si="19"/>
        <v>2.4624568021736612E-2</v>
      </c>
    </row>
    <row r="236" spans="7:13" x14ac:dyDescent="0.3">
      <c r="G236" s="72">
        <v>43801</v>
      </c>
      <c r="H236" s="74">
        <v>3.1539999999999999</v>
      </c>
      <c r="I236" s="79">
        <f t="shared" si="15"/>
        <v>3.2611059996348937</v>
      </c>
      <c r="J236" s="89">
        <f t="shared" si="16"/>
        <v>-0.10710599963489376</v>
      </c>
      <c r="K236" s="89">
        <f t="shared" si="17"/>
        <v>0.10710599963489376</v>
      </c>
      <c r="L236" s="82">
        <f t="shared" si="18"/>
        <v>1.1471695157789862E-2</v>
      </c>
      <c r="M236" s="71">
        <f t="shared" si="19"/>
        <v>3.3958782382654963E-2</v>
      </c>
    </row>
    <row r="237" spans="7:13" x14ac:dyDescent="0.3">
      <c r="G237" s="72">
        <v>43802</v>
      </c>
      <c r="H237" s="74">
        <v>3.1631</v>
      </c>
      <c r="I237" s="79">
        <f t="shared" si="15"/>
        <v>3.2503953996714041</v>
      </c>
      <c r="J237" s="89">
        <f t="shared" si="16"/>
        <v>-8.7295399671404095E-2</v>
      </c>
      <c r="K237" s="89">
        <f t="shared" si="17"/>
        <v>8.7295399671404095E-2</v>
      </c>
      <c r="L237" s="82">
        <f t="shared" si="18"/>
        <v>7.6204868037901777E-3</v>
      </c>
      <c r="M237" s="71">
        <f t="shared" si="19"/>
        <v>2.7598052439506842E-2</v>
      </c>
    </row>
    <row r="238" spans="7:13" x14ac:dyDescent="0.3">
      <c r="G238" s="72">
        <v>43803</v>
      </c>
      <c r="H238" s="74">
        <v>3.1448999999999998</v>
      </c>
      <c r="I238" s="79">
        <f t="shared" si="15"/>
        <v>3.241665859704264</v>
      </c>
      <c r="J238" s="89">
        <f t="shared" si="16"/>
        <v>-9.6765859704264212E-2</v>
      </c>
      <c r="K238" s="89">
        <f t="shared" si="17"/>
        <v>9.6765859704264212E-2</v>
      </c>
      <c r="L238" s="82">
        <f t="shared" si="18"/>
        <v>9.3636316043053443E-3</v>
      </c>
      <c r="M238" s="71">
        <f t="shared" si="19"/>
        <v>3.0769137239423899E-2</v>
      </c>
    </row>
    <row r="239" spans="7:13" x14ac:dyDescent="0.3">
      <c r="G239" s="72">
        <v>43804</v>
      </c>
      <c r="H239" s="74">
        <v>3.1722000000000001</v>
      </c>
      <c r="I239" s="79">
        <f t="shared" si="15"/>
        <v>3.2319892737338378</v>
      </c>
      <c r="J239" s="89">
        <f t="shared" si="16"/>
        <v>-5.9789273733837689E-2</v>
      </c>
      <c r="K239" s="89">
        <f t="shared" si="17"/>
        <v>5.9789273733837689E-2</v>
      </c>
      <c r="L239" s="82">
        <f t="shared" si="18"/>
        <v>3.5747572536197732E-3</v>
      </c>
      <c r="M239" s="71">
        <f t="shared" si="19"/>
        <v>1.8847889078191061E-2</v>
      </c>
    </row>
    <row r="240" spans="7:13" x14ac:dyDescent="0.3">
      <c r="G240" s="72">
        <v>43805</v>
      </c>
      <c r="H240" s="74">
        <v>3.1722000000000001</v>
      </c>
      <c r="I240" s="79">
        <f t="shared" si="15"/>
        <v>3.2260103463604546</v>
      </c>
      <c r="J240" s="89">
        <f t="shared" si="16"/>
        <v>-5.3810346360454453E-2</v>
      </c>
      <c r="K240" s="89">
        <f t="shared" si="17"/>
        <v>5.3810346360454453E-2</v>
      </c>
      <c r="L240" s="82">
        <f t="shared" si="18"/>
        <v>2.8955533754320738E-3</v>
      </c>
      <c r="M240" s="71">
        <f t="shared" si="19"/>
        <v>1.6963100170372124E-2</v>
      </c>
    </row>
    <row r="241" spans="7:13" x14ac:dyDescent="0.3">
      <c r="G241" s="72">
        <v>43808</v>
      </c>
      <c r="H241" s="74">
        <v>3.1175000000000002</v>
      </c>
      <c r="I241" s="79">
        <f t="shared" si="15"/>
        <v>3.2206293117244096</v>
      </c>
      <c r="J241" s="89">
        <f t="shared" si="16"/>
        <v>-0.10312931172440942</v>
      </c>
      <c r="K241" s="89">
        <f t="shared" si="17"/>
        <v>0.10312931172440942</v>
      </c>
      <c r="L241" s="82">
        <f t="shared" si="18"/>
        <v>1.0635654936750411E-2</v>
      </c>
      <c r="M241" s="71">
        <f t="shared" si="19"/>
        <v>3.3080773608471344E-2</v>
      </c>
    </row>
    <row r="242" spans="7:13" x14ac:dyDescent="0.3">
      <c r="G242" s="72">
        <v>43809</v>
      </c>
      <c r="H242" s="74">
        <v>3.1175000000000002</v>
      </c>
      <c r="I242" s="79">
        <f t="shared" si="15"/>
        <v>3.2103163805519688</v>
      </c>
      <c r="J242" s="89">
        <f t="shared" si="16"/>
        <v>-9.2816380551968614E-2</v>
      </c>
      <c r="K242" s="89">
        <f t="shared" si="17"/>
        <v>9.2816380551968614E-2</v>
      </c>
      <c r="L242" s="82">
        <f t="shared" si="18"/>
        <v>8.614880498767857E-3</v>
      </c>
      <c r="M242" s="71">
        <f t="shared" si="19"/>
        <v>2.9772696247624252E-2</v>
      </c>
    </row>
    <row r="243" spans="7:13" x14ac:dyDescent="0.3">
      <c r="G243" s="72">
        <v>43810</v>
      </c>
      <c r="H243" s="74">
        <v>3.1631</v>
      </c>
      <c r="I243" s="79">
        <f t="shared" si="15"/>
        <v>3.201034742496772</v>
      </c>
      <c r="J243" s="89">
        <f t="shared" si="16"/>
        <v>-3.7934742496771978E-2</v>
      </c>
      <c r="K243" s="89">
        <f t="shared" si="17"/>
        <v>3.7934742496771978E-2</v>
      </c>
      <c r="L243" s="82">
        <f t="shared" si="18"/>
        <v>1.439044688296398E-3</v>
      </c>
      <c r="M243" s="71">
        <f t="shared" si="19"/>
        <v>1.1992900160213708E-2</v>
      </c>
    </row>
    <row r="244" spans="7:13" x14ac:dyDescent="0.3">
      <c r="G244" s="72">
        <v>43811</v>
      </c>
      <c r="H244" s="74">
        <v>3.2542</v>
      </c>
      <c r="I244" s="79">
        <f t="shared" si="15"/>
        <v>3.1972412682470948</v>
      </c>
      <c r="J244" s="89">
        <f t="shared" si="16"/>
        <v>5.6958731752905223E-2</v>
      </c>
      <c r="K244" s="89">
        <f t="shared" si="17"/>
        <v>5.6958731752905223E-2</v>
      </c>
      <c r="L244" s="82">
        <f t="shared" si="18"/>
        <v>3.2442971228994139E-3</v>
      </c>
      <c r="M244" s="71">
        <f t="shared" si="19"/>
        <v>1.7503144168430098E-2</v>
      </c>
    </row>
    <row r="245" spans="7:13" x14ac:dyDescent="0.3">
      <c r="G245" s="72">
        <v>43812</v>
      </c>
      <c r="H245" s="74">
        <v>3.2086999999999999</v>
      </c>
      <c r="I245" s="79">
        <f t="shared" si="15"/>
        <v>3.2029371414223853</v>
      </c>
      <c r="J245" s="89">
        <f t="shared" si="16"/>
        <v>5.7628585776146046E-3</v>
      </c>
      <c r="K245" s="89">
        <f t="shared" si="17"/>
        <v>5.7628585776146046E-3</v>
      </c>
      <c r="L245" s="82">
        <f t="shared" si="18"/>
        <v>3.3210538985586227E-5</v>
      </c>
      <c r="M245" s="71">
        <f t="shared" si="19"/>
        <v>1.7960104022235188E-3</v>
      </c>
    </row>
    <row r="246" spans="7:13" x14ac:dyDescent="0.3">
      <c r="G246" s="72">
        <v>43815</v>
      </c>
      <c r="H246" s="74">
        <v>3.2725</v>
      </c>
      <c r="I246" s="79">
        <f t="shared" si="15"/>
        <v>3.2035134272801464</v>
      </c>
      <c r="J246" s="89">
        <f t="shared" si="16"/>
        <v>6.8986572719853534E-2</v>
      </c>
      <c r="K246" s="89">
        <f t="shared" si="17"/>
        <v>6.8986572719853534E-2</v>
      </c>
      <c r="L246" s="82">
        <f t="shared" si="18"/>
        <v>4.7591472156316402E-3</v>
      </c>
      <c r="M246" s="71">
        <f t="shared" si="19"/>
        <v>2.108069449040597E-2</v>
      </c>
    </row>
    <row r="247" spans="7:13" x14ac:dyDescent="0.3">
      <c r="G247" s="72">
        <v>43816</v>
      </c>
      <c r="H247" s="74">
        <v>3.2816000000000001</v>
      </c>
      <c r="I247" s="79">
        <f t="shared" si="15"/>
        <v>3.2104120845521322</v>
      </c>
      <c r="J247" s="89">
        <f t="shared" si="16"/>
        <v>7.1187915447867844E-2</v>
      </c>
      <c r="K247" s="89">
        <f t="shared" si="17"/>
        <v>7.1187915447867844E-2</v>
      </c>
      <c r="L247" s="82">
        <f t="shared" si="18"/>
        <v>5.0677193058127814E-3</v>
      </c>
      <c r="M247" s="71">
        <f t="shared" si="19"/>
        <v>2.1693050782504827E-2</v>
      </c>
    </row>
    <row r="248" spans="7:13" x14ac:dyDescent="0.3">
      <c r="G248" s="72">
        <v>43817</v>
      </c>
      <c r="H248" s="74">
        <v>3.2816000000000001</v>
      </c>
      <c r="I248" s="79">
        <f t="shared" si="15"/>
        <v>3.217530876096919</v>
      </c>
      <c r="J248" s="89">
        <f t="shared" si="16"/>
        <v>6.406912390308106E-2</v>
      </c>
      <c r="K248" s="89">
        <f t="shared" si="17"/>
        <v>6.406912390308106E-2</v>
      </c>
      <c r="L248" s="82">
        <f t="shared" si="18"/>
        <v>4.1048526377083531E-3</v>
      </c>
      <c r="M248" s="71">
        <f t="shared" si="19"/>
        <v>1.9523745704254344E-2</v>
      </c>
    </row>
    <row r="249" spans="7:13" x14ac:dyDescent="0.3">
      <c r="G249" s="72">
        <v>43818</v>
      </c>
      <c r="H249" s="74">
        <v>3.2725</v>
      </c>
      <c r="I249" s="79">
        <f t="shared" si="15"/>
        <v>3.2239377884872273</v>
      </c>
      <c r="J249" s="89">
        <f t="shared" si="16"/>
        <v>4.8562211512772624E-2</v>
      </c>
      <c r="K249" s="89">
        <f t="shared" si="17"/>
        <v>4.8562211512772624E-2</v>
      </c>
      <c r="L249" s="82">
        <f t="shared" si="18"/>
        <v>2.358288387011266E-3</v>
      </c>
      <c r="M249" s="71">
        <f t="shared" si="19"/>
        <v>1.4839484037516462E-2</v>
      </c>
    </row>
    <row r="250" spans="7:13" x14ac:dyDescent="0.3">
      <c r="G250" s="72">
        <v>43819</v>
      </c>
      <c r="H250" s="74">
        <v>3.2907000000000002</v>
      </c>
      <c r="I250" s="79">
        <f t="shared" si="15"/>
        <v>3.2287940096385048</v>
      </c>
      <c r="J250" s="89">
        <f t="shared" si="16"/>
        <v>6.1905990361495356E-2</v>
      </c>
      <c r="K250" s="89">
        <f t="shared" si="17"/>
        <v>6.1905990361495356E-2</v>
      </c>
      <c r="L250" s="82">
        <f t="shared" si="18"/>
        <v>3.8323516426375559E-3</v>
      </c>
      <c r="M250" s="71">
        <f t="shared" si="19"/>
        <v>1.8812407804265158E-2</v>
      </c>
    </row>
    <row r="251" spans="7:13" x14ac:dyDescent="0.3">
      <c r="G251" s="72">
        <v>43822</v>
      </c>
      <c r="H251" s="74">
        <v>3.3180000000000001</v>
      </c>
      <c r="I251" s="79">
        <f t="shared" si="15"/>
        <v>3.2349846086746545</v>
      </c>
      <c r="J251" s="89">
        <f t="shared" si="16"/>
        <v>8.3015391325345522E-2</v>
      </c>
      <c r="K251" s="89">
        <f t="shared" si="17"/>
        <v>8.3015391325345522E-2</v>
      </c>
      <c r="L251" s="82">
        <f t="shared" si="18"/>
        <v>6.8915551969002528E-3</v>
      </c>
      <c r="M251" s="71">
        <f t="shared" si="19"/>
        <v>2.501970805465507E-2</v>
      </c>
    </row>
    <row r="252" spans="7:13" x14ac:dyDescent="0.3">
      <c r="G252" s="72">
        <v>43823</v>
      </c>
      <c r="H252" s="74">
        <v>3.3089</v>
      </c>
      <c r="I252" s="79">
        <f t="shared" si="15"/>
        <v>3.243286147807189</v>
      </c>
      <c r="J252" s="89">
        <f t="shared" si="16"/>
        <v>6.5613852192810906E-2</v>
      </c>
      <c r="K252" s="89">
        <f t="shared" si="17"/>
        <v>6.5613852192810906E-2</v>
      </c>
      <c r="L252" s="82">
        <f t="shared" si="18"/>
        <v>4.305177599580037E-3</v>
      </c>
      <c r="M252" s="71">
        <f t="shared" si="19"/>
        <v>1.9829505936356767E-2</v>
      </c>
    </row>
    <row r="253" spans="7:13" x14ac:dyDescent="0.3">
      <c r="G253" s="72">
        <v>43825</v>
      </c>
      <c r="H253" s="74">
        <v>3.2997999999999998</v>
      </c>
      <c r="I253" s="79">
        <f t="shared" si="15"/>
        <v>3.2498475330264704</v>
      </c>
      <c r="J253" s="89">
        <f t="shared" si="16"/>
        <v>4.9952466973529397E-2</v>
      </c>
      <c r="K253" s="89">
        <f t="shared" si="17"/>
        <v>4.9952466973529397E-2</v>
      </c>
      <c r="L253" s="82">
        <f t="shared" si="18"/>
        <v>2.4952489567415452E-3</v>
      </c>
      <c r="M253" s="71">
        <f t="shared" si="19"/>
        <v>1.5138028660382266E-2</v>
      </c>
    </row>
    <row r="254" spans="7:13" x14ac:dyDescent="0.3">
      <c r="G254" s="72">
        <v>43826</v>
      </c>
      <c r="H254" s="74">
        <v>3.3089</v>
      </c>
      <c r="I254" s="79">
        <f t="shared" si="15"/>
        <v>3.2548427797238233</v>
      </c>
      <c r="J254" s="89">
        <f t="shared" si="16"/>
        <v>5.4057220276176654E-2</v>
      </c>
      <c r="K254" s="89">
        <f t="shared" si="17"/>
        <v>5.4057220276176654E-2</v>
      </c>
      <c r="L254" s="82">
        <f t="shared" si="18"/>
        <v>2.9221830639870844E-3</v>
      </c>
      <c r="M254" s="71">
        <f t="shared" si="19"/>
        <v>1.6336915674748907E-2</v>
      </c>
    </row>
    <row r="255" spans="7:13" x14ac:dyDescent="0.3">
      <c r="G255" s="72">
        <v>43829</v>
      </c>
      <c r="H255" s="74">
        <v>3.3635999999999999</v>
      </c>
      <c r="I255" s="79">
        <f t="shared" si="15"/>
        <v>3.2602485017514411</v>
      </c>
      <c r="J255" s="89">
        <f t="shared" si="16"/>
        <v>0.10335149824855883</v>
      </c>
      <c r="K255" s="89">
        <f t="shared" si="17"/>
        <v>0.10335149824855883</v>
      </c>
      <c r="L255" s="82">
        <f t="shared" si="18"/>
        <v>1.0681532190221858E-2</v>
      </c>
      <c r="M255" s="71">
        <f t="shared" si="19"/>
        <v>3.0726453278796178E-2</v>
      </c>
    </row>
    <row r="256" spans="7:13" x14ac:dyDescent="0.3">
      <c r="G256" s="72">
        <v>43830</v>
      </c>
      <c r="H256" s="74">
        <v>3.3818999999999999</v>
      </c>
      <c r="I256" s="79">
        <f t="shared" si="15"/>
        <v>3.2705836515762972</v>
      </c>
      <c r="J256" s="89">
        <f t="shared" si="16"/>
        <v>0.11131634842370275</v>
      </c>
      <c r="K256" s="89">
        <f t="shared" si="17"/>
        <v>0.11131634842370275</v>
      </c>
      <c r="L256" s="82">
        <f t="shared" si="18"/>
        <v>1.2391329426387189E-2</v>
      </c>
      <c r="M256" s="71">
        <f t="shared" si="19"/>
        <v>3.2915328195305231E-2</v>
      </c>
    </row>
    <row r="257" spans="7:13" x14ac:dyDescent="0.3">
      <c r="G257" s="72">
        <v>43832</v>
      </c>
      <c r="H257" s="74">
        <v>3.5276999999999998</v>
      </c>
      <c r="I257" s="79">
        <f t="shared" si="15"/>
        <v>3.2817152864186676</v>
      </c>
      <c r="J257" s="89">
        <f t="shared" si="16"/>
        <v>0.24598471358133223</v>
      </c>
      <c r="K257" s="89">
        <f t="shared" si="17"/>
        <v>0.24598471358133223</v>
      </c>
      <c r="L257" s="82">
        <f t="shared" si="18"/>
        <v>6.0508479315690047E-2</v>
      </c>
      <c r="M257" s="71">
        <f t="shared" si="19"/>
        <v>6.9729487649554167E-2</v>
      </c>
    </row>
    <row r="258" spans="7:13" x14ac:dyDescent="0.3">
      <c r="G258" s="72">
        <v>43833</v>
      </c>
      <c r="H258" s="74">
        <v>3.4729999999999999</v>
      </c>
      <c r="I258" s="79">
        <f t="shared" si="15"/>
        <v>3.3063137577768011</v>
      </c>
      <c r="J258" s="89">
        <f t="shared" si="16"/>
        <v>0.16668624222319872</v>
      </c>
      <c r="K258" s="89">
        <f t="shared" si="17"/>
        <v>0.16668624222319872</v>
      </c>
      <c r="L258" s="82">
        <f t="shared" si="18"/>
        <v>2.7784303346490877E-2</v>
      </c>
      <c r="M258" s="71">
        <f t="shared" si="19"/>
        <v>4.7994886905614376E-2</v>
      </c>
    </row>
    <row r="259" spans="7:13" x14ac:dyDescent="0.3">
      <c r="G259" s="72">
        <v>43836</v>
      </c>
      <c r="H259" s="74">
        <v>3.5914999999999999</v>
      </c>
      <c r="I259" s="79">
        <f t="shared" si="15"/>
        <v>3.3229823819991213</v>
      </c>
      <c r="J259" s="89">
        <f t="shared" si="16"/>
        <v>0.26851761800087859</v>
      </c>
      <c r="K259" s="89">
        <f t="shared" si="17"/>
        <v>0.26851761800087859</v>
      </c>
      <c r="L259" s="82">
        <f t="shared" si="18"/>
        <v>7.2101711176865757E-2</v>
      </c>
      <c r="M259" s="71">
        <f t="shared" si="19"/>
        <v>7.4764755116491319E-2</v>
      </c>
    </row>
    <row r="260" spans="7:13" x14ac:dyDescent="0.3">
      <c r="G260" s="72">
        <v>43837</v>
      </c>
      <c r="H260" s="74">
        <v>3.6006</v>
      </c>
      <c r="I260" s="79">
        <f t="shared" si="15"/>
        <v>3.3498341437992094</v>
      </c>
      <c r="J260" s="89">
        <f t="shared" si="16"/>
        <v>0.25076585620079062</v>
      </c>
      <c r="K260" s="89">
        <f t="shared" si="17"/>
        <v>0.25076585620079062</v>
      </c>
      <c r="L260" s="82">
        <f t="shared" si="18"/>
        <v>6.2883514636115592E-2</v>
      </c>
      <c r="M260" s="71">
        <f t="shared" si="19"/>
        <v>6.9645574682217021E-2</v>
      </c>
    </row>
    <row r="261" spans="7:13" x14ac:dyDescent="0.3">
      <c r="G261" s="72">
        <v>43838</v>
      </c>
      <c r="H261" s="74">
        <v>3.6644000000000001</v>
      </c>
      <c r="I261" s="79">
        <f t="shared" si="15"/>
        <v>3.3749107294192884</v>
      </c>
      <c r="J261" s="89">
        <f t="shared" si="16"/>
        <v>0.28948927058071172</v>
      </c>
      <c r="K261" s="89">
        <f t="shared" si="17"/>
        <v>0.28948927058071172</v>
      </c>
      <c r="L261" s="82">
        <f t="shared" si="18"/>
        <v>8.3804037781352522E-2</v>
      </c>
      <c r="M261" s="71">
        <f t="shared" si="19"/>
        <v>7.9000455894747218E-2</v>
      </c>
    </row>
    <row r="262" spans="7:13" x14ac:dyDescent="0.3">
      <c r="G262" s="72">
        <v>43839</v>
      </c>
      <c r="H262" s="74">
        <v>3.6553</v>
      </c>
      <c r="I262" s="79">
        <f t="shared" ref="I262:I325" si="20">alpha*H261+(1-alpha)*I261</f>
        <v>3.4038596564773593</v>
      </c>
      <c r="J262" s="89">
        <f t="shared" ref="J262:J325" si="21">H262-I262</f>
        <v>0.25144034352264066</v>
      </c>
      <c r="K262" s="89">
        <f t="shared" ref="K262:K325" si="22">ABS(J262)</f>
        <v>0.25144034352264066</v>
      </c>
      <c r="L262" s="82">
        <f t="shared" ref="L262:L325" si="23">J262^2</f>
        <v>6.3222246350783551E-2</v>
      </c>
      <c r="M262" s="71">
        <f t="shared" ref="M262:M325" si="24">K262/H262</f>
        <v>6.8787881575422177E-2</v>
      </c>
    </row>
    <row r="263" spans="7:13" x14ac:dyDescent="0.3">
      <c r="G263" s="72">
        <v>43840</v>
      </c>
      <c r="H263" s="74">
        <v>3.6644000000000001</v>
      </c>
      <c r="I263" s="79">
        <f t="shared" si="20"/>
        <v>3.4290036908296235</v>
      </c>
      <c r="J263" s="89">
        <f t="shared" si="21"/>
        <v>0.23539630917037657</v>
      </c>
      <c r="K263" s="89">
        <f t="shared" si="22"/>
        <v>0.23539630917037657</v>
      </c>
      <c r="L263" s="82">
        <f t="shared" si="23"/>
        <v>5.5411422371035517E-2</v>
      </c>
      <c r="M263" s="71">
        <f t="shared" si="24"/>
        <v>6.423870460931573E-2</v>
      </c>
    </row>
    <row r="264" spans="7:13" x14ac:dyDescent="0.3">
      <c r="G264" s="72">
        <v>43843</v>
      </c>
      <c r="H264" s="74">
        <v>3.7008999999999999</v>
      </c>
      <c r="I264" s="79">
        <f t="shared" si="20"/>
        <v>3.4525433217466612</v>
      </c>
      <c r="J264" s="89">
        <f t="shared" si="21"/>
        <v>0.24835667825333863</v>
      </c>
      <c r="K264" s="89">
        <f t="shared" si="22"/>
        <v>0.24835667825333863</v>
      </c>
      <c r="L264" s="82">
        <f t="shared" si="23"/>
        <v>6.1681039633032363E-2</v>
      </c>
      <c r="M264" s="71">
        <f t="shared" si="24"/>
        <v>6.7107103205528013E-2</v>
      </c>
    </row>
    <row r="265" spans="7:13" x14ac:dyDescent="0.3">
      <c r="G265" s="72">
        <v>43844</v>
      </c>
      <c r="H265" s="74">
        <v>3.6553</v>
      </c>
      <c r="I265" s="79">
        <f t="shared" si="20"/>
        <v>3.4773789895719949</v>
      </c>
      <c r="J265" s="89">
        <f t="shared" si="21"/>
        <v>0.17792101042800512</v>
      </c>
      <c r="K265" s="89">
        <f t="shared" si="22"/>
        <v>0.17792101042800512</v>
      </c>
      <c r="L265" s="82">
        <f t="shared" si="23"/>
        <v>3.1655885951722307E-2</v>
      </c>
      <c r="M265" s="71">
        <f t="shared" si="24"/>
        <v>4.8674803826773486E-2</v>
      </c>
    </row>
    <row r="266" spans="7:13" x14ac:dyDescent="0.3">
      <c r="G266" s="72">
        <v>43845</v>
      </c>
      <c r="H266" s="74">
        <v>3.7008999999999999</v>
      </c>
      <c r="I266" s="79">
        <f t="shared" si="20"/>
        <v>3.4951710906147957</v>
      </c>
      <c r="J266" s="89">
        <f t="shared" si="21"/>
        <v>0.20572890938520416</v>
      </c>
      <c r="K266" s="89">
        <f t="shared" si="22"/>
        <v>0.20572890938520416</v>
      </c>
      <c r="L266" s="82">
        <f t="shared" si="23"/>
        <v>4.2324384156825545E-2</v>
      </c>
      <c r="M266" s="71">
        <f t="shared" si="24"/>
        <v>5.5588886320950083E-2</v>
      </c>
    </row>
    <row r="267" spans="7:13" x14ac:dyDescent="0.3">
      <c r="G267" s="72">
        <v>43846</v>
      </c>
      <c r="H267" s="74">
        <v>3.8285</v>
      </c>
      <c r="I267" s="79">
        <f t="shared" si="20"/>
        <v>3.5157439815533165</v>
      </c>
      <c r="J267" s="89">
        <f t="shared" si="21"/>
        <v>0.31275601844668355</v>
      </c>
      <c r="K267" s="89">
        <f t="shared" si="22"/>
        <v>0.31275601844668355</v>
      </c>
      <c r="L267" s="82">
        <f t="shared" si="23"/>
        <v>9.7816327074622261E-2</v>
      </c>
      <c r="M267" s="71">
        <f t="shared" si="24"/>
        <v>8.1691528913852299E-2</v>
      </c>
    </row>
    <row r="268" spans="7:13" x14ac:dyDescent="0.3">
      <c r="G268" s="72">
        <v>43847</v>
      </c>
      <c r="H268" s="74">
        <v>3.7738</v>
      </c>
      <c r="I268" s="79">
        <f t="shared" si="20"/>
        <v>3.5470195833979847</v>
      </c>
      <c r="J268" s="89">
        <f t="shared" si="21"/>
        <v>0.22678041660201531</v>
      </c>
      <c r="K268" s="89">
        <f t="shared" si="22"/>
        <v>0.22678041660201531</v>
      </c>
      <c r="L268" s="82">
        <f t="shared" si="23"/>
        <v>5.1429357354183622E-2</v>
      </c>
      <c r="M268" s="71">
        <f t="shared" si="24"/>
        <v>6.0093385076584689E-2</v>
      </c>
    </row>
    <row r="269" spans="7:13" x14ac:dyDescent="0.3">
      <c r="G269" s="72">
        <v>43851</v>
      </c>
      <c r="H269" s="74">
        <v>3.7646999999999999</v>
      </c>
      <c r="I269" s="79">
        <f t="shared" si="20"/>
        <v>3.5696976250581862</v>
      </c>
      <c r="J269" s="89">
        <f t="shared" si="21"/>
        <v>0.19500237494181372</v>
      </c>
      <c r="K269" s="89">
        <f t="shared" si="22"/>
        <v>0.19500237494181372</v>
      </c>
      <c r="L269" s="82">
        <f t="shared" si="23"/>
        <v>3.8025926232947697E-2</v>
      </c>
      <c r="M269" s="71">
        <f t="shared" si="24"/>
        <v>5.1797586777648612E-2</v>
      </c>
    </row>
    <row r="270" spans="7:13" x14ac:dyDescent="0.3">
      <c r="G270" s="72">
        <v>43852</v>
      </c>
      <c r="H270" s="74">
        <v>3.7282000000000002</v>
      </c>
      <c r="I270" s="79">
        <f t="shared" si="20"/>
        <v>3.5891978625523677</v>
      </c>
      <c r="J270" s="89">
        <f t="shared" si="21"/>
        <v>0.13900213744763246</v>
      </c>
      <c r="K270" s="89">
        <f t="shared" si="22"/>
        <v>0.13900213744763246</v>
      </c>
      <c r="L270" s="82">
        <f t="shared" si="23"/>
        <v>1.9321594215010507E-2</v>
      </c>
      <c r="M270" s="71">
        <f t="shared" si="24"/>
        <v>3.7283980861443175E-2</v>
      </c>
    </row>
    <row r="271" spans="7:13" x14ac:dyDescent="0.3">
      <c r="G271" s="72">
        <v>43853</v>
      </c>
      <c r="H271" s="74">
        <v>3.7008999999999999</v>
      </c>
      <c r="I271" s="79">
        <f t="shared" si="20"/>
        <v>3.603098076297131</v>
      </c>
      <c r="J271" s="89">
        <f t="shared" si="21"/>
        <v>9.7801923702868887E-2</v>
      </c>
      <c r="K271" s="89">
        <f t="shared" si="22"/>
        <v>9.7801923702868887E-2</v>
      </c>
      <c r="L271" s="82">
        <f t="shared" si="23"/>
        <v>9.5652162799817874E-3</v>
      </c>
      <c r="M271" s="71">
        <f t="shared" si="24"/>
        <v>2.6426524278653541E-2</v>
      </c>
    </row>
    <row r="272" spans="7:13" x14ac:dyDescent="0.3">
      <c r="G272" s="72">
        <v>43854</v>
      </c>
      <c r="H272" s="74">
        <v>3.6918000000000002</v>
      </c>
      <c r="I272" s="79">
        <f t="shared" si="20"/>
        <v>3.6128782686674183</v>
      </c>
      <c r="J272" s="89">
        <f t="shared" si="21"/>
        <v>7.8921731332581846E-2</v>
      </c>
      <c r="K272" s="89">
        <f t="shared" si="22"/>
        <v>7.8921731332581846E-2</v>
      </c>
      <c r="L272" s="82">
        <f t="shared" si="23"/>
        <v>6.2286396765322315E-3</v>
      </c>
      <c r="M272" s="71">
        <f t="shared" si="24"/>
        <v>2.1377574985801465E-2</v>
      </c>
    </row>
    <row r="273" spans="7:13" x14ac:dyDescent="0.3">
      <c r="G273" s="72">
        <v>43857</v>
      </c>
      <c r="H273" s="74">
        <v>3.5914999999999999</v>
      </c>
      <c r="I273" s="79">
        <f t="shared" si="20"/>
        <v>3.6207704418006768</v>
      </c>
      <c r="J273" s="89">
        <f t="shared" si="21"/>
        <v>-2.9270441800676839E-2</v>
      </c>
      <c r="K273" s="89">
        <f t="shared" si="22"/>
        <v>2.9270441800676839E-2</v>
      </c>
      <c r="L273" s="82">
        <f t="shared" si="23"/>
        <v>8.5675876320680992E-4</v>
      </c>
      <c r="M273" s="71">
        <f t="shared" si="24"/>
        <v>8.149921147341456E-3</v>
      </c>
    </row>
    <row r="274" spans="7:13" x14ac:dyDescent="0.3">
      <c r="G274" s="72">
        <v>43858</v>
      </c>
      <c r="H274" s="74">
        <v>3.6644000000000001</v>
      </c>
      <c r="I274" s="79">
        <f t="shared" si="20"/>
        <v>3.617843397620609</v>
      </c>
      <c r="J274" s="89">
        <f t="shared" si="21"/>
        <v>4.6556602379391077E-2</v>
      </c>
      <c r="K274" s="89">
        <f t="shared" si="22"/>
        <v>4.6556602379391077E-2</v>
      </c>
      <c r="L274" s="82">
        <f t="shared" si="23"/>
        <v>2.167517225112723E-3</v>
      </c>
      <c r="M274" s="71">
        <f t="shared" si="24"/>
        <v>1.2705109261923118E-2</v>
      </c>
    </row>
    <row r="275" spans="7:13" x14ac:dyDescent="0.3">
      <c r="G275" s="72">
        <v>43859</v>
      </c>
      <c r="H275" s="74">
        <v>3.5642</v>
      </c>
      <c r="I275" s="79">
        <f t="shared" si="20"/>
        <v>3.6224990578585481</v>
      </c>
      <c r="J275" s="89">
        <f t="shared" si="21"/>
        <v>-5.8299057858548053E-2</v>
      </c>
      <c r="K275" s="89">
        <f t="shared" si="22"/>
        <v>5.8299057858548053E-2</v>
      </c>
      <c r="L275" s="82">
        <f t="shared" si="23"/>
        <v>3.3987801471943337E-3</v>
      </c>
      <c r="M275" s="71">
        <f t="shared" si="24"/>
        <v>1.6356842449511265E-2</v>
      </c>
    </row>
    <row r="276" spans="7:13" x14ac:dyDescent="0.3">
      <c r="G276" s="72">
        <v>43860</v>
      </c>
      <c r="H276" s="74">
        <v>3.6097000000000001</v>
      </c>
      <c r="I276" s="79">
        <f t="shared" si="20"/>
        <v>3.6166691520726935</v>
      </c>
      <c r="J276" s="89">
        <f t="shared" si="21"/>
        <v>-6.9691520726933298E-3</v>
      </c>
      <c r="K276" s="89">
        <f t="shared" si="22"/>
        <v>6.9691520726933298E-3</v>
      </c>
      <c r="L276" s="82">
        <f t="shared" si="23"/>
        <v>4.8569080612325736E-5</v>
      </c>
      <c r="M276" s="71">
        <f t="shared" si="24"/>
        <v>1.9306734833070144E-3</v>
      </c>
    </row>
    <row r="277" spans="7:13" x14ac:dyDescent="0.3">
      <c r="G277" s="72">
        <v>43861</v>
      </c>
      <c r="H277" s="74">
        <v>3.5367999999999999</v>
      </c>
      <c r="I277" s="79">
        <f t="shared" si="20"/>
        <v>3.6159722368654243</v>
      </c>
      <c r="J277" s="89">
        <f t="shared" si="21"/>
        <v>-7.9172236865424406E-2</v>
      </c>
      <c r="K277" s="89">
        <f t="shared" si="22"/>
        <v>7.9172236865424406E-2</v>
      </c>
      <c r="L277" s="82">
        <f t="shared" si="23"/>
        <v>6.2682430902748672E-3</v>
      </c>
      <c r="M277" s="71">
        <f t="shared" si="24"/>
        <v>2.238527393842581E-2</v>
      </c>
    </row>
    <row r="278" spans="7:13" x14ac:dyDescent="0.3">
      <c r="G278" s="72">
        <v>43864</v>
      </c>
      <c r="H278" s="74">
        <v>3.5367999999999999</v>
      </c>
      <c r="I278" s="79">
        <f t="shared" si="20"/>
        <v>3.6080550131788822</v>
      </c>
      <c r="J278" s="89">
        <f t="shared" si="21"/>
        <v>-7.1255013178882276E-2</v>
      </c>
      <c r="K278" s="89">
        <f t="shared" si="22"/>
        <v>7.1255013178882276E-2</v>
      </c>
      <c r="L278" s="82">
        <f t="shared" si="23"/>
        <v>5.0772769031226872E-3</v>
      </c>
      <c r="M278" s="71">
        <f t="shared" si="24"/>
        <v>2.0146746544583316E-2</v>
      </c>
    </row>
    <row r="279" spans="7:13" x14ac:dyDescent="0.3">
      <c r="G279" s="72">
        <v>43865</v>
      </c>
      <c r="H279" s="74">
        <v>3.6097000000000001</v>
      </c>
      <c r="I279" s="79">
        <f t="shared" si="20"/>
        <v>3.6009295118609943</v>
      </c>
      <c r="J279" s="89">
        <f t="shared" si="21"/>
        <v>8.7704881390058276E-3</v>
      </c>
      <c r="K279" s="89">
        <f t="shared" si="22"/>
        <v>8.7704881390058276E-3</v>
      </c>
      <c r="L279" s="82">
        <f t="shared" si="23"/>
        <v>7.6921462196441904E-5</v>
      </c>
      <c r="M279" s="71">
        <f t="shared" si="24"/>
        <v>2.4297000135761497E-3</v>
      </c>
    </row>
    <row r="280" spans="7:13" x14ac:dyDescent="0.3">
      <c r="G280" s="72">
        <v>43866</v>
      </c>
      <c r="H280" s="74">
        <v>3.6736</v>
      </c>
      <c r="I280" s="79">
        <f t="shared" si="20"/>
        <v>3.6018065606748948</v>
      </c>
      <c r="J280" s="89">
        <f t="shared" si="21"/>
        <v>7.1793439325105179E-2</v>
      </c>
      <c r="K280" s="89">
        <f t="shared" si="22"/>
        <v>7.1793439325105179E-2</v>
      </c>
      <c r="L280" s="82">
        <f t="shared" si="23"/>
        <v>5.1542979301275587E-3</v>
      </c>
      <c r="M280" s="71">
        <f t="shared" si="24"/>
        <v>1.954307472917715E-2</v>
      </c>
    </row>
    <row r="281" spans="7:13" x14ac:dyDescent="0.3">
      <c r="G281" s="72">
        <v>43867</v>
      </c>
      <c r="H281" s="74">
        <v>3.8285</v>
      </c>
      <c r="I281" s="79">
        <f t="shared" si="20"/>
        <v>3.6089859046074055</v>
      </c>
      <c r="J281" s="89">
        <f t="shared" si="21"/>
        <v>0.21951409539259448</v>
      </c>
      <c r="K281" s="89">
        <f t="shared" si="22"/>
        <v>0.21951409539259448</v>
      </c>
      <c r="L281" s="82">
        <f t="shared" si="23"/>
        <v>4.818643807602907E-2</v>
      </c>
      <c r="M281" s="71">
        <f t="shared" si="24"/>
        <v>5.7336840901813887E-2</v>
      </c>
    </row>
    <row r="282" spans="7:13" x14ac:dyDescent="0.3">
      <c r="G282" s="72">
        <v>43868</v>
      </c>
      <c r="H282" s="74">
        <v>3.9834999999999998</v>
      </c>
      <c r="I282" s="79">
        <f t="shared" si="20"/>
        <v>3.630937314146665</v>
      </c>
      <c r="J282" s="89">
        <f t="shared" si="21"/>
        <v>0.35256268585333483</v>
      </c>
      <c r="K282" s="89">
        <f t="shared" si="22"/>
        <v>0.35256268585333483</v>
      </c>
      <c r="L282" s="82">
        <f t="shared" si="23"/>
        <v>0.12430044745611726</v>
      </c>
      <c r="M282" s="71">
        <f t="shared" si="24"/>
        <v>8.8505757713903566E-2</v>
      </c>
    </row>
    <row r="283" spans="7:13" x14ac:dyDescent="0.3">
      <c r="G283" s="72">
        <v>43871</v>
      </c>
      <c r="H283" s="74">
        <v>3.8832</v>
      </c>
      <c r="I283" s="79">
        <f t="shared" si="20"/>
        <v>3.6661935827319985</v>
      </c>
      <c r="J283" s="89">
        <f t="shared" si="21"/>
        <v>0.21700641726800152</v>
      </c>
      <c r="K283" s="89">
        <f t="shared" si="22"/>
        <v>0.21700641726800152</v>
      </c>
      <c r="L283" s="82">
        <f t="shared" si="23"/>
        <v>4.7091785135493988E-2</v>
      </c>
      <c r="M283" s="71">
        <f t="shared" si="24"/>
        <v>5.588339958487884E-2</v>
      </c>
    </row>
    <row r="284" spans="7:13" x14ac:dyDescent="0.3">
      <c r="G284" s="72">
        <v>43872</v>
      </c>
      <c r="H284" s="74">
        <v>4.0198999999999998</v>
      </c>
      <c r="I284" s="79">
        <f t="shared" si="20"/>
        <v>3.6878942244587991</v>
      </c>
      <c r="J284" s="89">
        <f t="shared" si="21"/>
        <v>0.3320057755412007</v>
      </c>
      <c r="K284" s="89">
        <f t="shared" si="22"/>
        <v>0.3320057755412007</v>
      </c>
      <c r="L284" s="82">
        <f t="shared" si="23"/>
        <v>0.11022783499271414</v>
      </c>
      <c r="M284" s="71">
        <f t="shared" si="24"/>
        <v>8.259055586984769E-2</v>
      </c>
    </row>
    <row r="285" spans="7:13" x14ac:dyDescent="0.3">
      <c r="G285" s="72">
        <v>43873</v>
      </c>
      <c r="H285" s="74">
        <v>4.0198999999999998</v>
      </c>
      <c r="I285" s="79">
        <f t="shared" si="20"/>
        <v>3.7210948020129195</v>
      </c>
      <c r="J285" s="89">
        <f t="shared" si="21"/>
        <v>0.29880519798708027</v>
      </c>
      <c r="K285" s="89">
        <f t="shared" si="22"/>
        <v>0.29880519798708027</v>
      </c>
      <c r="L285" s="82">
        <f t="shared" si="23"/>
        <v>8.9284546344098242E-2</v>
      </c>
      <c r="M285" s="71">
        <f t="shared" si="24"/>
        <v>7.4331500282862825E-2</v>
      </c>
    </row>
    <row r="286" spans="7:13" x14ac:dyDescent="0.3">
      <c r="G286" s="72">
        <v>43874</v>
      </c>
      <c r="H286" s="74">
        <v>3.9561000000000002</v>
      </c>
      <c r="I286" s="79">
        <f t="shared" si="20"/>
        <v>3.7509753218116275</v>
      </c>
      <c r="J286" s="89">
        <f t="shared" si="21"/>
        <v>0.20512467818837266</v>
      </c>
      <c r="K286" s="89">
        <f t="shared" si="22"/>
        <v>0.20512467818837266</v>
      </c>
      <c r="L286" s="82">
        <f t="shared" si="23"/>
        <v>4.2076133601883448E-2</v>
      </c>
      <c r="M286" s="71">
        <f t="shared" si="24"/>
        <v>5.1850225774973495E-2</v>
      </c>
    </row>
    <row r="287" spans="7:13" x14ac:dyDescent="0.3">
      <c r="G287" s="72">
        <v>43875</v>
      </c>
      <c r="H287" s="74">
        <v>3.9470000000000001</v>
      </c>
      <c r="I287" s="79">
        <f t="shared" si="20"/>
        <v>3.771487789630465</v>
      </c>
      <c r="J287" s="89">
        <f t="shared" si="21"/>
        <v>0.17551221036953502</v>
      </c>
      <c r="K287" s="89">
        <f t="shared" si="22"/>
        <v>0.17551221036953502</v>
      </c>
      <c r="L287" s="82">
        <f t="shared" si="23"/>
        <v>3.0804535988799914E-2</v>
      </c>
      <c r="M287" s="71">
        <f t="shared" si="24"/>
        <v>4.4467243569682041E-2</v>
      </c>
    </row>
    <row r="288" spans="7:13" x14ac:dyDescent="0.3">
      <c r="G288" s="72">
        <v>43879</v>
      </c>
      <c r="H288" s="74">
        <v>3.8740999999999999</v>
      </c>
      <c r="I288" s="79">
        <f t="shared" si="20"/>
        <v>3.7890390106674188</v>
      </c>
      <c r="J288" s="89">
        <f t="shared" si="21"/>
        <v>8.5060989332581105E-2</v>
      </c>
      <c r="K288" s="89">
        <f t="shared" si="22"/>
        <v>8.5060989332581105E-2</v>
      </c>
      <c r="L288" s="82">
        <f t="shared" si="23"/>
        <v>7.2353719062374765E-3</v>
      </c>
      <c r="M288" s="71">
        <f t="shared" si="24"/>
        <v>2.1956322586557164E-2</v>
      </c>
    </row>
    <row r="289" spans="7:13" x14ac:dyDescent="0.3">
      <c r="G289" s="72">
        <v>43880</v>
      </c>
      <c r="H289" s="74">
        <v>3.8285</v>
      </c>
      <c r="I289" s="79">
        <f t="shared" si="20"/>
        <v>3.7975451096006769</v>
      </c>
      <c r="J289" s="89">
        <f t="shared" si="21"/>
        <v>3.0954890399323087E-2</v>
      </c>
      <c r="K289" s="89">
        <f t="shared" si="22"/>
        <v>3.0954890399323087E-2</v>
      </c>
      <c r="L289" s="82">
        <f t="shared" si="23"/>
        <v>9.5820523963410461E-4</v>
      </c>
      <c r="M289" s="71">
        <f t="shared" si="24"/>
        <v>8.0853834136928524E-3</v>
      </c>
    </row>
    <row r="290" spans="7:13" x14ac:dyDescent="0.3">
      <c r="G290" s="72">
        <v>43881</v>
      </c>
      <c r="H290" s="74">
        <v>3.7921</v>
      </c>
      <c r="I290" s="79">
        <f t="shared" si="20"/>
        <v>3.8006405986406091</v>
      </c>
      <c r="J290" s="89">
        <f t="shared" si="21"/>
        <v>-8.5405986406090761E-3</v>
      </c>
      <c r="K290" s="89">
        <f t="shared" si="22"/>
        <v>8.5405986406090761E-3</v>
      </c>
      <c r="L290" s="82">
        <f t="shared" si="23"/>
        <v>7.2941825139973606E-5</v>
      </c>
      <c r="M290" s="71">
        <f t="shared" si="24"/>
        <v>2.2522081803246423E-3</v>
      </c>
    </row>
    <row r="291" spans="7:13" x14ac:dyDescent="0.3">
      <c r="G291" s="72">
        <v>43882</v>
      </c>
      <c r="H291" s="74">
        <v>3.7921</v>
      </c>
      <c r="I291" s="79">
        <f t="shared" si="20"/>
        <v>3.7997865387765484</v>
      </c>
      <c r="J291" s="89">
        <f t="shared" si="21"/>
        <v>-7.6865387765483462E-3</v>
      </c>
      <c r="K291" s="89">
        <f t="shared" si="22"/>
        <v>7.6865387765483462E-3</v>
      </c>
      <c r="L291" s="82">
        <f t="shared" si="23"/>
        <v>5.9082878363381345E-5</v>
      </c>
      <c r="M291" s="71">
        <f t="shared" si="24"/>
        <v>2.0269873622922249E-3</v>
      </c>
    </row>
    <row r="292" spans="7:13" x14ac:dyDescent="0.3">
      <c r="G292" s="72">
        <v>43885</v>
      </c>
      <c r="H292" s="74">
        <v>3.6644000000000001</v>
      </c>
      <c r="I292" s="79">
        <f t="shared" si="20"/>
        <v>3.7990178848988938</v>
      </c>
      <c r="J292" s="89">
        <f t="shared" si="21"/>
        <v>-0.1346178848988937</v>
      </c>
      <c r="K292" s="89">
        <f t="shared" si="22"/>
        <v>0.1346178848988937</v>
      </c>
      <c r="L292" s="82">
        <f t="shared" si="23"/>
        <v>1.8121974934651792E-2</v>
      </c>
      <c r="M292" s="71">
        <f t="shared" si="24"/>
        <v>3.6736678555532608E-2</v>
      </c>
    </row>
    <row r="293" spans="7:13" x14ac:dyDescent="0.3">
      <c r="G293" s="72">
        <v>43886</v>
      </c>
      <c r="H293" s="74">
        <v>3.5642</v>
      </c>
      <c r="I293" s="79">
        <f t="shared" si="20"/>
        <v>3.7855560964090045</v>
      </c>
      <c r="J293" s="89">
        <f t="shared" si="21"/>
        <v>-0.22135609640900444</v>
      </c>
      <c r="K293" s="89">
        <f t="shared" si="22"/>
        <v>0.22135609640900444</v>
      </c>
      <c r="L293" s="82">
        <f t="shared" si="23"/>
        <v>4.8998521417432467E-2</v>
      </c>
      <c r="M293" s="71">
        <f t="shared" si="24"/>
        <v>6.2105408341003435E-2</v>
      </c>
    </row>
    <row r="294" spans="7:13" x14ac:dyDescent="0.3">
      <c r="G294" s="72">
        <v>43887</v>
      </c>
      <c r="H294" s="74">
        <v>3.7829000000000002</v>
      </c>
      <c r="I294" s="79">
        <f t="shared" si="20"/>
        <v>3.763420486768104</v>
      </c>
      <c r="J294" s="89">
        <f t="shared" si="21"/>
        <v>1.9479513231896117E-2</v>
      </c>
      <c r="K294" s="89">
        <f t="shared" si="22"/>
        <v>1.9479513231896117E-2</v>
      </c>
      <c r="L294" s="82">
        <f t="shared" si="23"/>
        <v>3.7945143575161594E-4</v>
      </c>
      <c r="M294" s="71">
        <f t="shared" si="24"/>
        <v>5.1493598117571485E-3</v>
      </c>
    </row>
    <row r="295" spans="7:13" x14ac:dyDescent="0.3">
      <c r="G295" s="72">
        <v>43888</v>
      </c>
      <c r="H295" s="74">
        <v>3.6097000000000001</v>
      </c>
      <c r="I295" s="79">
        <f t="shared" si="20"/>
        <v>3.7653684380912935</v>
      </c>
      <c r="J295" s="89">
        <f t="shared" si="21"/>
        <v>-0.15566843809129338</v>
      </c>
      <c r="K295" s="89">
        <f t="shared" si="22"/>
        <v>0.15566843809129338</v>
      </c>
      <c r="L295" s="82">
        <f t="shared" si="23"/>
        <v>2.4232662617782841E-2</v>
      </c>
      <c r="M295" s="71">
        <f t="shared" si="24"/>
        <v>4.3125034792723324E-2</v>
      </c>
    </row>
    <row r="296" spans="7:13" x14ac:dyDescent="0.3">
      <c r="G296" s="72">
        <v>43889</v>
      </c>
      <c r="H296" s="74">
        <v>3.5276999999999998</v>
      </c>
      <c r="I296" s="79">
        <f t="shared" si="20"/>
        <v>3.7498015942821641</v>
      </c>
      <c r="J296" s="89">
        <f t="shared" si="21"/>
        <v>-0.22210159428216425</v>
      </c>
      <c r="K296" s="89">
        <f t="shared" si="22"/>
        <v>0.22210159428216425</v>
      </c>
      <c r="L296" s="82">
        <f t="shared" si="23"/>
        <v>4.9329118182679092E-2</v>
      </c>
      <c r="M296" s="71">
        <f t="shared" si="24"/>
        <v>6.2959320316966938E-2</v>
      </c>
    </row>
    <row r="297" spans="7:13" x14ac:dyDescent="0.3">
      <c r="G297" s="72">
        <v>43892</v>
      </c>
      <c r="H297" s="74">
        <v>3.5823999999999998</v>
      </c>
      <c r="I297" s="79">
        <f t="shared" si="20"/>
        <v>3.7275914348539478</v>
      </c>
      <c r="J297" s="89">
        <f t="shared" si="21"/>
        <v>-0.14519143485394803</v>
      </c>
      <c r="K297" s="89">
        <f t="shared" si="22"/>
        <v>0.14519143485394803</v>
      </c>
      <c r="L297" s="82">
        <f t="shared" si="23"/>
        <v>2.1080552754948235E-2</v>
      </c>
      <c r="M297" s="71">
        <f t="shared" si="24"/>
        <v>4.0529096375041325E-2</v>
      </c>
    </row>
    <row r="298" spans="7:13" x14ac:dyDescent="0.3">
      <c r="G298" s="72">
        <v>43893</v>
      </c>
      <c r="H298" s="74">
        <v>3.4548000000000001</v>
      </c>
      <c r="I298" s="79">
        <f t="shared" si="20"/>
        <v>3.7130722913685532</v>
      </c>
      <c r="J298" s="89">
        <f t="shared" si="21"/>
        <v>-0.25827229136855312</v>
      </c>
      <c r="K298" s="89">
        <f t="shared" si="22"/>
        <v>0.25827229136855312</v>
      </c>
      <c r="L298" s="82">
        <f t="shared" si="23"/>
        <v>6.6704576488762796E-2</v>
      </c>
      <c r="M298" s="71">
        <f t="shared" si="24"/>
        <v>7.4757523262867054E-2</v>
      </c>
    </row>
    <row r="299" spans="7:13" x14ac:dyDescent="0.3">
      <c r="G299" s="72">
        <v>43894</v>
      </c>
      <c r="H299" s="74">
        <v>3.5186000000000002</v>
      </c>
      <c r="I299" s="79">
        <f t="shared" si="20"/>
        <v>3.6872450622316979</v>
      </c>
      <c r="J299" s="89">
        <f t="shared" si="21"/>
        <v>-0.16864506223169773</v>
      </c>
      <c r="K299" s="89">
        <f t="shared" si="22"/>
        <v>0.16864506223169773</v>
      </c>
      <c r="L299" s="82">
        <f t="shared" si="23"/>
        <v>2.8441157015133198E-2</v>
      </c>
      <c r="M299" s="71">
        <f t="shared" si="24"/>
        <v>4.7929591948984746E-2</v>
      </c>
    </row>
    <row r="300" spans="7:13" x14ac:dyDescent="0.3">
      <c r="G300" s="72">
        <v>43895</v>
      </c>
      <c r="H300" s="74">
        <v>3.3363</v>
      </c>
      <c r="I300" s="79">
        <f t="shared" si="20"/>
        <v>3.6703805560085279</v>
      </c>
      <c r="J300" s="89">
        <f t="shared" si="21"/>
        <v>-0.33408055600852782</v>
      </c>
      <c r="K300" s="89">
        <f t="shared" si="22"/>
        <v>0.33408055600852782</v>
      </c>
      <c r="L300" s="82">
        <f t="shared" si="23"/>
        <v>0.11160981790296709</v>
      </c>
      <c r="M300" s="71">
        <f t="shared" si="24"/>
        <v>0.10013504661107449</v>
      </c>
    </row>
    <row r="301" spans="7:13" x14ac:dyDescent="0.3">
      <c r="G301" s="72">
        <v>43896</v>
      </c>
      <c r="H301" s="74">
        <v>3.2542</v>
      </c>
      <c r="I301" s="79">
        <f t="shared" si="20"/>
        <v>3.6369725004076749</v>
      </c>
      <c r="J301" s="89">
        <f t="shared" si="21"/>
        <v>-0.38277250040767496</v>
      </c>
      <c r="K301" s="89">
        <f t="shared" si="22"/>
        <v>0.38277250040767496</v>
      </c>
      <c r="L301" s="82">
        <f t="shared" si="23"/>
        <v>0.14651478706834353</v>
      </c>
      <c r="M301" s="71">
        <f t="shared" si="24"/>
        <v>0.11762414738113053</v>
      </c>
    </row>
    <row r="302" spans="7:13" x14ac:dyDescent="0.3">
      <c r="G302" s="72">
        <v>43899</v>
      </c>
      <c r="H302" s="74">
        <v>3.0171999999999999</v>
      </c>
      <c r="I302" s="79">
        <f t="shared" si="20"/>
        <v>3.5986952503669078</v>
      </c>
      <c r="J302" s="89">
        <f t="shared" si="21"/>
        <v>-0.58149525036690797</v>
      </c>
      <c r="K302" s="89">
        <f t="shared" si="22"/>
        <v>0.58149525036690797</v>
      </c>
      <c r="L302" s="82">
        <f t="shared" si="23"/>
        <v>0.33813672619927299</v>
      </c>
      <c r="M302" s="71">
        <f t="shared" si="24"/>
        <v>0.19272678323177383</v>
      </c>
    </row>
    <row r="303" spans="7:13" x14ac:dyDescent="0.3">
      <c r="G303" s="72">
        <v>43900</v>
      </c>
      <c r="H303" s="74">
        <v>3.0263</v>
      </c>
      <c r="I303" s="79">
        <f t="shared" si="20"/>
        <v>3.5405457253302171</v>
      </c>
      <c r="J303" s="89">
        <f t="shared" si="21"/>
        <v>-0.51424572533021706</v>
      </c>
      <c r="K303" s="89">
        <f t="shared" si="22"/>
        <v>0.51424572533021706</v>
      </c>
      <c r="L303" s="82">
        <f t="shared" si="23"/>
        <v>0.26444866602040107</v>
      </c>
      <c r="M303" s="71">
        <f t="shared" si="24"/>
        <v>0.16992556102508577</v>
      </c>
    </row>
    <row r="304" spans="7:13" x14ac:dyDescent="0.3">
      <c r="G304" s="72">
        <v>43901</v>
      </c>
      <c r="H304" s="74">
        <v>2.8532000000000002</v>
      </c>
      <c r="I304" s="79">
        <f t="shared" si="20"/>
        <v>3.4891211527971957</v>
      </c>
      <c r="J304" s="89">
        <f t="shared" si="21"/>
        <v>-0.63592115279719552</v>
      </c>
      <c r="K304" s="89">
        <f t="shared" si="22"/>
        <v>0.63592115279719552</v>
      </c>
      <c r="L304" s="82">
        <f t="shared" si="23"/>
        <v>0.40439571257491408</v>
      </c>
      <c r="M304" s="71">
        <f t="shared" si="24"/>
        <v>0.22287997784844929</v>
      </c>
    </row>
    <row r="305" spans="7:13" x14ac:dyDescent="0.3">
      <c r="G305" s="72">
        <v>43902</v>
      </c>
      <c r="H305" s="74">
        <v>2.3791000000000002</v>
      </c>
      <c r="I305" s="79">
        <f t="shared" si="20"/>
        <v>3.4255290375174763</v>
      </c>
      <c r="J305" s="89">
        <f t="shared" si="21"/>
        <v>-1.0464290375174761</v>
      </c>
      <c r="K305" s="89">
        <f t="shared" si="22"/>
        <v>1.0464290375174761</v>
      </c>
      <c r="L305" s="82">
        <f t="shared" si="23"/>
        <v>1.0950137305597514</v>
      </c>
      <c r="M305" s="71">
        <f t="shared" si="24"/>
        <v>0.4398423931392022</v>
      </c>
    </row>
    <row r="306" spans="7:13" x14ac:dyDescent="0.3">
      <c r="G306" s="72">
        <v>43903</v>
      </c>
      <c r="H306" s="74">
        <v>2.4977</v>
      </c>
      <c r="I306" s="79">
        <f t="shared" si="20"/>
        <v>3.3208861337657285</v>
      </c>
      <c r="J306" s="89">
        <f t="shared" si="21"/>
        <v>-0.82318613376572847</v>
      </c>
      <c r="K306" s="89">
        <f t="shared" si="22"/>
        <v>0.82318613376572847</v>
      </c>
      <c r="L306" s="82">
        <f t="shared" si="23"/>
        <v>0.67763541082416778</v>
      </c>
      <c r="M306" s="71">
        <f t="shared" si="24"/>
        <v>0.3295776649580528</v>
      </c>
    </row>
    <row r="307" spans="7:13" x14ac:dyDescent="0.3">
      <c r="G307" s="72">
        <v>43906</v>
      </c>
      <c r="H307" s="74">
        <v>2.206</v>
      </c>
      <c r="I307" s="79">
        <f t="shared" si="20"/>
        <v>3.2385675203891555</v>
      </c>
      <c r="J307" s="89">
        <f t="shared" si="21"/>
        <v>-1.0325675203891556</v>
      </c>
      <c r="K307" s="89">
        <f t="shared" si="22"/>
        <v>1.0325675203891556</v>
      </c>
      <c r="L307" s="82">
        <f t="shared" si="23"/>
        <v>1.0661956841626092</v>
      </c>
      <c r="M307" s="71">
        <f t="shared" si="24"/>
        <v>0.46807231205310768</v>
      </c>
    </row>
    <row r="308" spans="7:13" x14ac:dyDescent="0.3">
      <c r="G308" s="72">
        <v>43907</v>
      </c>
      <c r="H308" s="74">
        <v>2.3062</v>
      </c>
      <c r="I308" s="79">
        <f t="shared" si="20"/>
        <v>3.1353107683502404</v>
      </c>
      <c r="J308" s="89">
        <f t="shared" si="21"/>
        <v>-0.82911076835024033</v>
      </c>
      <c r="K308" s="89">
        <f t="shared" si="22"/>
        <v>0.82911076835024033</v>
      </c>
      <c r="L308" s="82">
        <f t="shared" si="23"/>
        <v>0.68742466619432585</v>
      </c>
      <c r="M308" s="71">
        <f t="shared" si="24"/>
        <v>0.35951381855443598</v>
      </c>
    </row>
    <row r="309" spans="7:13" x14ac:dyDescent="0.3">
      <c r="G309" s="72">
        <v>43908</v>
      </c>
      <c r="H309" s="74">
        <v>2.2151000000000001</v>
      </c>
      <c r="I309" s="79">
        <f t="shared" si="20"/>
        <v>3.0523996915152165</v>
      </c>
      <c r="J309" s="89">
        <f t="shared" si="21"/>
        <v>-0.83729969151521644</v>
      </c>
      <c r="K309" s="89">
        <f t="shared" si="22"/>
        <v>0.83729969151521644</v>
      </c>
      <c r="L309" s="82">
        <f t="shared" si="23"/>
        <v>0.70107077341147661</v>
      </c>
      <c r="M309" s="71">
        <f t="shared" si="24"/>
        <v>0.37799633944978395</v>
      </c>
    </row>
    <row r="310" spans="7:13" x14ac:dyDescent="0.3">
      <c r="G310" s="72">
        <v>43909</v>
      </c>
      <c r="H310" s="74">
        <v>2.3336000000000001</v>
      </c>
      <c r="I310" s="79">
        <f t="shared" si="20"/>
        <v>2.9686697223636949</v>
      </c>
      <c r="J310" s="89">
        <f t="shared" si="21"/>
        <v>-0.63506972236369474</v>
      </c>
      <c r="K310" s="89">
        <f t="shared" si="22"/>
        <v>0.63506972236369474</v>
      </c>
      <c r="L310" s="82">
        <f t="shared" si="23"/>
        <v>0.40331355226310034</v>
      </c>
      <c r="M310" s="71">
        <f t="shared" si="24"/>
        <v>0.27214163625458293</v>
      </c>
    </row>
    <row r="311" spans="7:13" x14ac:dyDescent="0.3">
      <c r="G311" s="72">
        <v>43910</v>
      </c>
      <c r="H311" s="74">
        <v>2.4247000000000001</v>
      </c>
      <c r="I311" s="79">
        <f t="shared" si="20"/>
        <v>2.9051627501273254</v>
      </c>
      <c r="J311" s="89">
        <f t="shared" si="21"/>
        <v>-0.48046275012732531</v>
      </c>
      <c r="K311" s="89">
        <f t="shared" si="22"/>
        <v>0.48046275012732531</v>
      </c>
      <c r="L311" s="82">
        <f t="shared" si="23"/>
        <v>0.23084445425991265</v>
      </c>
      <c r="M311" s="71">
        <f t="shared" si="24"/>
        <v>0.19815348295761342</v>
      </c>
    </row>
    <row r="312" spans="7:13" x14ac:dyDescent="0.3">
      <c r="G312" s="72">
        <v>43913</v>
      </c>
      <c r="H312" s="74">
        <v>2.4156</v>
      </c>
      <c r="I312" s="79">
        <f t="shared" si="20"/>
        <v>2.857116475114593</v>
      </c>
      <c r="J312" s="89">
        <f t="shared" si="21"/>
        <v>-0.44151647511459302</v>
      </c>
      <c r="K312" s="89">
        <f t="shared" si="22"/>
        <v>0.44151647511459302</v>
      </c>
      <c r="L312" s="82">
        <f t="shared" si="23"/>
        <v>0.19493679779761505</v>
      </c>
      <c r="M312" s="71">
        <f t="shared" si="24"/>
        <v>0.18277714651208521</v>
      </c>
    </row>
    <row r="313" spans="7:13" x14ac:dyDescent="0.3">
      <c r="G313" s="72">
        <v>43914</v>
      </c>
      <c r="H313" s="74">
        <v>2.68</v>
      </c>
      <c r="I313" s="79">
        <f t="shared" si="20"/>
        <v>2.8129648276031336</v>
      </c>
      <c r="J313" s="89">
        <f t="shared" si="21"/>
        <v>-0.13296482760313344</v>
      </c>
      <c r="K313" s="89">
        <f t="shared" si="22"/>
        <v>0.13296482760313344</v>
      </c>
      <c r="L313" s="82">
        <f t="shared" si="23"/>
        <v>1.7679645379530998E-2</v>
      </c>
      <c r="M313" s="71">
        <f t="shared" si="24"/>
        <v>4.9613741642960237E-2</v>
      </c>
    </row>
    <row r="314" spans="7:13" x14ac:dyDescent="0.3">
      <c r="G314" s="72">
        <v>43915</v>
      </c>
      <c r="H314" s="74">
        <v>2.7985000000000002</v>
      </c>
      <c r="I314" s="79">
        <f t="shared" si="20"/>
        <v>2.7996683448428206</v>
      </c>
      <c r="J314" s="89">
        <f t="shared" si="21"/>
        <v>-1.1683448428203569E-3</v>
      </c>
      <c r="K314" s="89">
        <f t="shared" si="22"/>
        <v>1.1683448428203569E-3</v>
      </c>
      <c r="L314" s="82">
        <f t="shared" si="23"/>
        <v>1.3650296717449244E-6</v>
      </c>
      <c r="M314" s="71">
        <f t="shared" si="24"/>
        <v>4.1748967047359543E-4</v>
      </c>
    </row>
    <row r="315" spans="7:13" x14ac:dyDescent="0.3">
      <c r="G315" s="72">
        <v>43916</v>
      </c>
      <c r="H315" s="74">
        <v>2.8714</v>
      </c>
      <c r="I315" s="79">
        <f t="shared" si="20"/>
        <v>2.7995515103585387</v>
      </c>
      <c r="J315" s="89">
        <f t="shared" si="21"/>
        <v>7.1848489641461288E-2</v>
      </c>
      <c r="K315" s="89">
        <f t="shared" si="22"/>
        <v>7.1848489641461288E-2</v>
      </c>
      <c r="L315" s="82">
        <f t="shared" si="23"/>
        <v>5.1622054637591704E-3</v>
      </c>
      <c r="M315" s="71">
        <f t="shared" si="24"/>
        <v>2.5022111040419757E-2</v>
      </c>
    </row>
    <row r="316" spans="7:13" x14ac:dyDescent="0.3">
      <c r="G316" s="72">
        <v>43917</v>
      </c>
      <c r="H316" s="74">
        <v>2.7437999999999998</v>
      </c>
      <c r="I316" s="79">
        <f t="shared" si="20"/>
        <v>2.8067363593226848</v>
      </c>
      <c r="J316" s="89">
        <f t="shared" si="21"/>
        <v>-6.2936359322685043E-2</v>
      </c>
      <c r="K316" s="89">
        <f t="shared" si="22"/>
        <v>6.2936359322685043E-2</v>
      </c>
      <c r="L316" s="82">
        <f t="shared" si="23"/>
        <v>3.9609853247941241E-3</v>
      </c>
      <c r="M316" s="71">
        <f t="shared" si="24"/>
        <v>2.293766284812488E-2</v>
      </c>
    </row>
    <row r="317" spans="7:13" x14ac:dyDescent="0.3">
      <c r="G317" s="72">
        <v>43920</v>
      </c>
      <c r="H317" s="74">
        <v>2.7801999999999998</v>
      </c>
      <c r="I317" s="79">
        <f t="shared" si="20"/>
        <v>2.8004427233904163</v>
      </c>
      <c r="J317" s="89">
        <f t="shared" si="21"/>
        <v>-2.024272339041655E-2</v>
      </c>
      <c r="K317" s="89">
        <f t="shared" si="22"/>
        <v>2.024272339041655E-2</v>
      </c>
      <c r="L317" s="82">
        <f t="shared" si="23"/>
        <v>4.0976785026091735E-4</v>
      </c>
      <c r="M317" s="71">
        <f t="shared" si="24"/>
        <v>7.2810313612029897E-3</v>
      </c>
    </row>
    <row r="318" spans="7:13" x14ac:dyDescent="0.3">
      <c r="G318" s="72">
        <v>43921</v>
      </c>
      <c r="H318" s="74">
        <v>2.8258000000000001</v>
      </c>
      <c r="I318" s="79">
        <f t="shared" si="20"/>
        <v>2.7984184510513748</v>
      </c>
      <c r="J318" s="89">
        <f t="shared" si="21"/>
        <v>2.7381548948625323E-2</v>
      </c>
      <c r="K318" s="89">
        <f t="shared" si="22"/>
        <v>2.7381548948625323E-2</v>
      </c>
      <c r="L318" s="82">
        <f t="shared" si="23"/>
        <v>7.4974922282596457E-4</v>
      </c>
      <c r="M318" s="71">
        <f t="shared" si="24"/>
        <v>9.6898396732342431E-3</v>
      </c>
    </row>
    <row r="319" spans="7:13" x14ac:dyDescent="0.3">
      <c r="G319" s="72">
        <v>43922</v>
      </c>
      <c r="H319" s="74">
        <v>2.7073</v>
      </c>
      <c r="I319" s="79">
        <f t="shared" si="20"/>
        <v>2.8011566059462374</v>
      </c>
      <c r="J319" s="89">
        <f t="shared" si="21"/>
        <v>-9.3856605946237348E-2</v>
      </c>
      <c r="K319" s="89">
        <f t="shared" si="22"/>
        <v>9.3856605946237348E-2</v>
      </c>
      <c r="L319" s="82">
        <f t="shared" si="23"/>
        <v>8.8090624797472761E-3</v>
      </c>
      <c r="M319" s="71">
        <f t="shared" si="24"/>
        <v>3.4667973976374007E-2</v>
      </c>
    </row>
    <row r="320" spans="7:13" x14ac:dyDescent="0.3">
      <c r="G320" s="72">
        <v>43923</v>
      </c>
      <c r="H320" s="74">
        <v>2.7711000000000001</v>
      </c>
      <c r="I320" s="79">
        <f t="shared" si="20"/>
        <v>2.7917709453516135</v>
      </c>
      <c r="J320" s="89">
        <f t="shared" si="21"/>
        <v>-2.0670945351613401E-2</v>
      </c>
      <c r="K320" s="89">
        <f t="shared" si="22"/>
        <v>2.0670945351613401E-2</v>
      </c>
      <c r="L320" s="82">
        <f t="shared" si="23"/>
        <v>4.2728798172938766E-4</v>
      </c>
      <c r="M320" s="71">
        <f t="shared" si="24"/>
        <v>7.4594728994310565E-3</v>
      </c>
    </row>
    <row r="321" spans="7:13" x14ac:dyDescent="0.3">
      <c r="G321" s="72">
        <v>43924</v>
      </c>
      <c r="H321" s="74">
        <v>2.7073</v>
      </c>
      <c r="I321" s="79">
        <f t="shared" si="20"/>
        <v>2.7897038508164522</v>
      </c>
      <c r="J321" s="89">
        <f t="shared" si="21"/>
        <v>-8.2403850816452184E-2</v>
      </c>
      <c r="K321" s="89">
        <f t="shared" si="22"/>
        <v>8.2403850816452184E-2</v>
      </c>
      <c r="L321" s="82">
        <f t="shared" si="23"/>
        <v>6.790394629380107E-3</v>
      </c>
      <c r="M321" s="71">
        <f t="shared" si="24"/>
        <v>3.0437650358826944E-2</v>
      </c>
    </row>
    <row r="322" spans="7:13" x14ac:dyDescent="0.3">
      <c r="G322" s="72">
        <v>43927</v>
      </c>
      <c r="H322" s="74">
        <v>2.8805000000000001</v>
      </c>
      <c r="I322" s="79">
        <f t="shared" si="20"/>
        <v>2.7814634657348072</v>
      </c>
      <c r="J322" s="89">
        <f t="shared" si="21"/>
        <v>9.9036534265192877E-2</v>
      </c>
      <c r="K322" s="89">
        <f t="shared" si="22"/>
        <v>9.9036534265192877E-2</v>
      </c>
      <c r="L322" s="82">
        <f t="shared" si="23"/>
        <v>9.808235119260723E-3</v>
      </c>
      <c r="M322" s="71">
        <f t="shared" si="24"/>
        <v>3.4381716460750868E-2</v>
      </c>
    </row>
    <row r="323" spans="7:13" x14ac:dyDescent="0.3">
      <c r="G323" s="72">
        <v>43928</v>
      </c>
      <c r="H323" s="74">
        <v>2.8805000000000001</v>
      </c>
      <c r="I323" s="79">
        <f t="shared" si="20"/>
        <v>2.7913671191613267</v>
      </c>
      <c r="J323" s="89">
        <f t="shared" si="21"/>
        <v>8.9132880838673323E-2</v>
      </c>
      <c r="K323" s="89">
        <f t="shared" si="22"/>
        <v>8.9132880838673323E-2</v>
      </c>
      <c r="L323" s="82">
        <f t="shared" si="23"/>
        <v>7.9446704466011372E-3</v>
      </c>
      <c r="M323" s="71">
        <f t="shared" si="24"/>
        <v>3.0943544814675688E-2</v>
      </c>
    </row>
    <row r="324" spans="7:13" x14ac:dyDescent="0.3">
      <c r="G324" s="72">
        <v>43929</v>
      </c>
      <c r="H324" s="74">
        <v>2.9533999999999998</v>
      </c>
      <c r="I324" s="79">
        <f t="shared" si="20"/>
        <v>2.8002804072451943</v>
      </c>
      <c r="J324" s="89">
        <f t="shared" si="21"/>
        <v>0.15311959275480547</v>
      </c>
      <c r="K324" s="89">
        <f t="shared" si="22"/>
        <v>0.15311959275480547</v>
      </c>
      <c r="L324" s="82">
        <f t="shared" si="23"/>
        <v>2.3445609685397474E-2</v>
      </c>
      <c r="M324" s="71">
        <f t="shared" si="24"/>
        <v>5.1845192914879622E-2</v>
      </c>
    </row>
    <row r="325" spans="7:13" x14ac:dyDescent="0.3">
      <c r="G325" s="72">
        <v>43930</v>
      </c>
      <c r="H325" s="74">
        <v>2.9807999999999999</v>
      </c>
      <c r="I325" s="79">
        <f t="shared" si="20"/>
        <v>2.8155923665206748</v>
      </c>
      <c r="J325" s="89">
        <f t="shared" si="21"/>
        <v>0.1652076334793251</v>
      </c>
      <c r="K325" s="89">
        <f t="shared" si="22"/>
        <v>0.1652076334793251</v>
      </c>
      <c r="L325" s="82">
        <f t="shared" si="23"/>
        <v>2.7293562159839021E-2</v>
      </c>
      <c r="M325" s="71">
        <f t="shared" si="24"/>
        <v>5.5423924275135907E-2</v>
      </c>
    </row>
    <row r="326" spans="7:13" x14ac:dyDescent="0.3">
      <c r="G326" s="72">
        <v>43934</v>
      </c>
      <c r="H326" s="74">
        <v>2.9624999999999999</v>
      </c>
      <c r="I326" s="79">
        <f t="shared" ref="I326:I389" si="25">alpha*H325+(1-alpha)*I325</f>
        <v>2.8321131298686075</v>
      </c>
      <c r="J326" s="89">
        <f t="shared" ref="J326:J389" si="26">H326-I326</f>
        <v>0.13038687013139239</v>
      </c>
      <c r="K326" s="89">
        <f t="shared" ref="K326:K389" si="27">ABS(J326)</f>
        <v>0.13038687013139239</v>
      </c>
      <c r="L326" s="82">
        <f t="shared" ref="L326:L389" si="28">J326^2</f>
        <v>1.7000735902660585E-2</v>
      </c>
      <c r="M326" s="71">
        <f t="shared" ref="M326:M389" si="29">K326/H326</f>
        <v>4.4012445613972113E-2</v>
      </c>
    </row>
    <row r="327" spans="7:13" x14ac:dyDescent="0.3">
      <c r="G327" s="72">
        <v>43935</v>
      </c>
      <c r="H327" s="74">
        <v>3.0718999999999999</v>
      </c>
      <c r="I327" s="79">
        <f t="shared" si="25"/>
        <v>2.8451518168817471</v>
      </c>
      <c r="J327" s="89">
        <f t="shared" si="26"/>
        <v>0.22674818311825273</v>
      </c>
      <c r="K327" s="89">
        <f t="shared" si="27"/>
        <v>0.22674818311825273</v>
      </c>
      <c r="L327" s="82">
        <f t="shared" si="28"/>
        <v>5.1414738547428673E-2</v>
      </c>
      <c r="M327" s="71">
        <f t="shared" si="29"/>
        <v>7.381366031389458E-2</v>
      </c>
    </row>
    <row r="328" spans="7:13" x14ac:dyDescent="0.3">
      <c r="G328" s="72">
        <v>43936</v>
      </c>
      <c r="H328" s="74">
        <v>2.9443000000000001</v>
      </c>
      <c r="I328" s="79">
        <f t="shared" si="25"/>
        <v>2.8678266351935724</v>
      </c>
      <c r="J328" s="89">
        <f t="shared" si="26"/>
        <v>7.6473364806427746E-2</v>
      </c>
      <c r="K328" s="89">
        <f t="shared" si="27"/>
        <v>7.6473364806427746E-2</v>
      </c>
      <c r="L328" s="82">
        <f t="shared" si="28"/>
        <v>5.8481755248169821E-3</v>
      </c>
      <c r="M328" s="71">
        <f t="shared" si="29"/>
        <v>2.597336032551973E-2</v>
      </c>
    </row>
    <row r="329" spans="7:13" x14ac:dyDescent="0.3">
      <c r="G329" s="72">
        <v>43937</v>
      </c>
      <c r="H329" s="74">
        <v>3.1539999999999999</v>
      </c>
      <c r="I329" s="79">
        <f t="shared" si="25"/>
        <v>2.8754739716742153</v>
      </c>
      <c r="J329" s="89">
        <f t="shared" si="26"/>
        <v>0.27852602832578466</v>
      </c>
      <c r="K329" s="89">
        <f t="shared" si="27"/>
        <v>0.27852602832578466</v>
      </c>
      <c r="L329" s="82">
        <f t="shared" si="28"/>
        <v>7.7576748454935798E-2</v>
      </c>
      <c r="M329" s="71">
        <f t="shared" si="29"/>
        <v>8.8308823185093421E-2</v>
      </c>
    </row>
    <row r="330" spans="7:13" x14ac:dyDescent="0.3">
      <c r="G330" s="72">
        <v>43938</v>
      </c>
      <c r="H330" s="74">
        <v>3.1722000000000001</v>
      </c>
      <c r="I330" s="79">
        <f t="shared" si="25"/>
        <v>2.9033265745067935</v>
      </c>
      <c r="J330" s="89">
        <f t="shared" si="26"/>
        <v>0.26887342549320659</v>
      </c>
      <c r="K330" s="89">
        <f t="shared" si="27"/>
        <v>0.26887342549320659</v>
      </c>
      <c r="L330" s="82">
        <f t="shared" si="28"/>
        <v>7.2292918936450914E-2</v>
      </c>
      <c r="M330" s="71">
        <f t="shared" si="29"/>
        <v>8.4759291814263463E-2</v>
      </c>
    </row>
    <row r="331" spans="7:13" x14ac:dyDescent="0.3">
      <c r="G331" s="72">
        <v>43941</v>
      </c>
      <c r="H331" s="74">
        <v>3.1356999999999999</v>
      </c>
      <c r="I331" s="79">
        <f t="shared" si="25"/>
        <v>2.9302139170561139</v>
      </c>
      <c r="J331" s="89">
        <f t="shared" si="26"/>
        <v>0.20548608294388604</v>
      </c>
      <c r="K331" s="89">
        <f t="shared" si="27"/>
        <v>0.20548608294388604</v>
      </c>
      <c r="L331" s="82">
        <f t="shared" si="28"/>
        <v>4.2224530283621615E-2</v>
      </c>
      <c r="M331" s="71">
        <f t="shared" si="29"/>
        <v>6.5531167823416156E-2</v>
      </c>
    </row>
    <row r="332" spans="7:13" x14ac:dyDescent="0.3">
      <c r="G332" s="72">
        <v>43942</v>
      </c>
      <c r="H332" s="74">
        <v>3.0628000000000002</v>
      </c>
      <c r="I332" s="79">
        <f t="shared" si="25"/>
        <v>2.9507625253505023</v>
      </c>
      <c r="J332" s="89">
        <f t="shared" si="26"/>
        <v>0.11203747464949787</v>
      </c>
      <c r="K332" s="89">
        <f t="shared" si="27"/>
        <v>0.11203747464949787</v>
      </c>
      <c r="L332" s="82">
        <f t="shared" si="28"/>
        <v>1.2552395725836878E-2</v>
      </c>
      <c r="M332" s="71">
        <f t="shared" si="29"/>
        <v>3.6580081836717335E-2</v>
      </c>
    </row>
    <row r="333" spans="7:13" x14ac:dyDescent="0.3">
      <c r="G333" s="72">
        <v>43943</v>
      </c>
      <c r="H333" s="74">
        <v>3.081</v>
      </c>
      <c r="I333" s="79">
        <f t="shared" si="25"/>
        <v>2.9619662728154523</v>
      </c>
      <c r="J333" s="89">
        <f t="shared" si="26"/>
        <v>0.11903372718454763</v>
      </c>
      <c r="K333" s="89">
        <f t="shared" si="27"/>
        <v>0.11903372718454763</v>
      </c>
      <c r="L333" s="82">
        <f t="shared" si="28"/>
        <v>1.4169028207445315E-2</v>
      </c>
      <c r="M333" s="71">
        <f t="shared" si="29"/>
        <v>3.8634770264377678E-2</v>
      </c>
    </row>
    <row r="334" spans="7:13" x14ac:dyDescent="0.3">
      <c r="G334" s="72">
        <v>43944</v>
      </c>
      <c r="H334" s="74">
        <v>3.0901999999999998</v>
      </c>
      <c r="I334" s="79">
        <f t="shared" si="25"/>
        <v>2.9738696455339073</v>
      </c>
      <c r="J334" s="89">
        <f t="shared" si="26"/>
        <v>0.11633035446609252</v>
      </c>
      <c r="K334" s="89">
        <f t="shared" si="27"/>
        <v>0.11633035446609252</v>
      </c>
      <c r="L334" s="82">
        <f t="shared" si="28"/>
        <v>1.3532751370206732E-2</v>
      </c>
      <c r="M334" s="71">
        <f t="shared" si="29"/>
        <v>3.764492734000794E-2</v>
      </c>
    </row>
    <row r="335" spans="7:13" x14ac:dyDescent="0.3">
      <c r="G335" s="72">
        <v>43945</v>
      </c>
      <c r="H335" s="74">
        <v>3.0901999999999998</v>
      </c>
      <c r="I335" s="79">
        <f t="shared" si="25"/>
        <v>2.9855026809805163</v>
      </c>
      <c r="J335" s="89">
        <f t="shared" si="26"/>
        <v>0.10469731901948354</v>
      </c>
      <c r="K335" s="89">
        <f t="shared" si="27"/>
        <v>0.10469731901948354</v>
      </c>
      <c r="L335" s="82">
        <f t="shared" si="28"/>
        <v>1.0961528609867509E-2</v>
      </c>
      <c r="M335" s="71">
        <f t="shared" si="29"/>
        <v>3.3880434606007231E-2</v>
      </c>
    </row>
    <row r="336" spans="7:13" x14ac:dyDescent="0.3">
      <c r="G336" s="72">
        <v>43948</v>
      </c>
      <c r="H336" s="74">
        <v>3.1539999999999999</v>
      </c>
      <c r="I336" s="79">
        <f t="shared" si="25"/>
        <v>2.9959724128824647</v>
      </c>
      <c r="J336" s="89">
        <f t="shared" si="26"/>
        <v>0.15802758711753517</v>
      </c>
      <c r="K336" s="89">
        <f t="shared" si="27"/>
        <v>0.15802758711753517</v>
      </c>
      <c r="L336" s="82">
        <f t="shared" si="28"/>
        <v>2.4972718290190168E-2</v>
      </c>
      <c r="M336" s="71">
        <f t="shared" si="29"/>
        <v>5.0103864019510204E-2</v>
      </c>
    </row>
    <row r="337" spans="7:13" x14ac:dyDescent="0.3">
      <c r="G337" s="72">
        <v>43949</v>
      </c>
      <c r="H337" s="74">
        <v>3.1084000000000001</v>
      </c>
      <c r="I337" s="79">
        <f t="shared" si="25"/>
        <v>3.011775171594218</v>
      </c>
      <c r="J337" s="89">
        <f t="shared" si="26"/>
        <v>9.6624828405782015E-2</v>
      </c>
      <c r="K337" s="89">
        <f t="shared" si="27"/>
        <v>9.6624828405782015E-2</v>
      </c>
      <c r="L337" s="82">
        <f t="shared" si="28"/>
        <v>9.3363574644468195E-3</v>
      </c>
      <c r="M337" s="71">
        <f t="shared" si="29"/>
        <v>3.1085068976252097E-2</v>
      </c>
    </row>
    <row r="338" spans="7:13" x14ac:dyDescent="0.3">
      <c r="G338" s="72">
        <v>43950</v>
      </c>
      <c r="H338" s="74">
        <v>3.1995</v>
      </c>
      <c r="I338" s="79">
        <f t="shared" si="25"/>
        <v>3.0214376544347967</v>
      </c>
      <c r="J338" s="89">
        <f t="shared" si="26"/>
        <v>0.17806234556520328</v>
      </c>
      <c r="K338" s="89">
        <f t="shared" si="27"/>
        <v>0.17806234556520328</v>
      </c>
      <c r="L338" s="82">
        <f t="shared" si="28"/>
        <v>3.1706198908181868E-2</v>
      </c>
      <c r="M338" s="71">
        <f t="shared" si="29"/>
        <v>5.565317879831326E-2</v>
      </c>
    </row>
    <row r="339" spans="7:13" x14ac:dyDescent="0.3">
      <c r="G339" s="72">
        <v>43951</v>
      </c>
      <c r="H339" s="74">
        <v>3.2633999999999999</v>
      </c>
      <c r="I339" s="79">
        <f t="shared" si="25"/>
        <v>3.0392438889913169</v>
      </c>
      <c r="J339" s="89">
        <f t="shared" si="26"/>
        <v>0.22415611100868293</v>
      </c>
      <c r="K339" s="89">
        <f t="shared" si="27"/>
        <v>0.22415611100868293</v>
      </c>
      <c r="L339" s="82">
        <f t="shared" si="28"/>
        <v>5.0245962102536984E-2</v>
      </c>
      <c r="M339" s="71">
        <f t="shared" si="29"/>
        <v>6.8687905561280543E-2</v>
      </c>
    </row>
    <row r="340" spans="7:13" x14ac:dyDescent="0.3">
      <c r="G340" s="72">
        <v>43952</v>
      </c>
      <c r="H340" s="74">
        <v>3.2816000000000001</v>
      </c>
      <c r="I340" s="79">
        <f t="shared" si="25"/>
        <v>3.0616595000921856</v>
      </c>
      <c r="J340" s="89">
        <f t="shared" si="26"/>
        <v>0.2199404999078145</v>
      </c>
      <c r="K340" s="89">
        <f t="shared" si="27"/>
        <v>0.2199404999078145</v>
      </c>
      <c r="L340" s="82">
        <f t="shared" si="28"/>
        <v>4.8373823499699348E-2</v>
      </c>
      <c r="M340" s="71">
        <f t="shared" si="29"/>
        <v>6.7022336636949814E-2</v>
      </c>
    </row>
    <row r="341" spans="7:13" x14ac:dyDescent="0.3">
      <c r="G341" s="72">
        <v>43955</v>
      </c>
      <c r="H341" s="74">
        <v>3.2360000000000002</v>
      </c>
      <c r="I341" s="79">
        <f t="shared" si="25"/>
        <v>3.0836535500829672</v>
      </c>
      <c r="J341" s="89">
        <f t="shared" si="26"/>
        <v>0.15234644991703306</v>
      </c>
      <c r="K341" s="89">
        <f t="shared" si="27"/>
        <v>0.15234644991703306</v>
      </c>
      <c r="L341" s="82">
        <f t="shared" si="28"/>
        <v>2.320944080232306E-2</v>
      </c>
      <c r="M341" s="71">
        <f t="shared" si="29"/>
        <v>4.7078631000319233E-2</v>
      </c>
    </row>
    <row r="342" spans="7:13" x14ac:dyDescent="0.3">
      <c r="G342" s="72">
        <v>43956</v>
      </c>
      <c r="H342" s="74">
        <v>3.1539999999999999</v>
      </c>
      <c r="I342" s="79">
        <f t="shared" si="25"/>
        <v>3.0988881950746703</v>
      </c>
      <c r="J342" s="89">
        <f t="shared" si="26"/>
        <v>5.5111804925329633E-2</v>
      </c>
      <c r="K342" s="89">
        <f t="shared" si="27"/>
        <v>5.5111804925329633E-2</v>
      </c>
      <c r="L342" s="82">
        <f t="shared" si="28"/>
        <v>3.0373110421275874E-3</v>
      </c>
      <c r="M342" s="71">
        <f t="shared" si="29"/>
        <v>1.7473622360599125E-2</v>
      </c>
    </row>
    <row r="343" spans="7:13" x14ac:dyDescent="0.3">
      <c r="G343" s="72">
        <v>43957</v>
      </c>
      <c r="H343" s="74">
        <v>3.1539999999999999</v>
      </c>
      <c r="I343" s="79">
        <f t="shared" si="25"/>
        <v>3.104399375567203</v>
      </c>
      <c r="J343" s="89">
        <f t="shared" si="26"/>
        <v>4.9600624432796891E-2</v>
      </c>
      <c r="K343" s="89">
        <f t="shared" si="27"/>
        <v>4.9600624432796891E-2</v>
      </c>
      <c r="L343" s="82">
        <f t="shared" si="28"/>
        <v>2.4602219441233679E-3</v>
      </c>
      <c r="M343" s="71">
        <f t="shared" si="29"/>
        <v>1.5726260124539281E-2</v>
      </c>
    </row>
    <row r="344" spans="7:13" x14ac:dyDescent="0.3">
      <c r="G344" s="72">
        <v>43958</v>
      </c>
      <c r="H344" s="74">
        <v>3.2360000000000002</v>
      </c>
      <c r="I344" s="79">
        <f t="shared" si="25"/>
        <v>3.1093594380104825</v>
      </c>
      <c r="J344" s="89">
        <f t="shared" si="26"/>
        <v>0.12664056198951767</v>
      </c>
      <c r="K344" s="89">
        <f t="shared" si="27"/>
        <v>0.12664056198951767</v>
      </c>
      <c r="L344" s="82">
        <f t="shared" si="28"/>
        <v>1.6037831941020868E-2</v>
      </c>
      <c r="M344" s="71">
        <f t="shared" si="29"/>
        <v>3.9134907907761946E-2</v>
      </c>
    </row>
    <row r="345" spans="7:13" x14ac:dyDescent="0.3">
      <c r="G345" s="72">
        <v>43959</v>
      </c>
      <c r="H345" s="74">
        <v>3.2633999999999999</v>
      </c>
      <c r="I345" s="79">
        <f t="shared" si="25"/>
        <v>3.1220234942094343</v>
      </c>
      <c r="J345" s="89">
        <f t="shared" si="26"/>
        <v>0.1413765057905656</v>
      </c>
      <c r="K345" s="89">
        <f t="shared" si="27"/>
        <v>0.1413765057905656</v>
      </c>
      <c r="L345" s="82">
        <f t="shared" si="28"/>
        <v>1.9987316389549828E-2</v>
      </c>
      <c r="M345" s="71">
        <f t="shared" si="29"/>
        <v>4.3321844024810201E-2</v>
      </c>
    </row>
    <row r="346" spans="7:13" x14ac:dyDescent="0.3">
      <c r="G346" s="72">
        <v>43962</v>
      </c>
      <c r="H346" s="74">
        <v>3.2542</v>
      </c>
      <c r="I346" s="79">
        <f t="shared" si="25"/>
        <v>3.136161144788491</v>
      </c>
      <c r="J346" s="89">
        <f t="shared" si="26"/>
        <v>0.11803885521150903</v>
      </c>
      <c r="K346" s="89">
        <f t="shared" si="27"/>
        <v>0.11803885521150903</v>
      </c>
      <c r="L346" s="82">
        <f t="shared" si="28"/>
        <v>1.3933171339643592E-2</v>
      </c>
      <c r="M346" s="71">
        <f t="shared" si="29"/>
        <v>3.627277217488447E-2</v>
      </c>
    </row>
    <row r="347" spans="7:13" x14ac:dyDescent="0.3">
      <c r="G347" s="72">
        <v>43963</v>
      </c>
      <c r="H347" s="74">
        <v>3.2542</v>
      </c>
      <c r="I347" s="79">
        <f t="shared" si="25"/>
        <v>3.147965030309642</v>
      </c>
      <c r="J347" s="89">
        <f t="shared" si="26"/>
        <v>0.10623496969035795</v>
      </c>
      <c r="K347" s="89">
        <f t="shared" si="27"/>
        <v>0.10623496969035795</v>
      </c>
      <c r="L347" s="82">
        <f t="shared" si="28"/>
        <v>1.1285868785111272E-2</v>
      </c>
      <c r="M347" s="71">
        <f t="shared" si="29"/>
        <v>3.2645494957395965E-2</v>
      </c>
    </row>
    <row r="348" spans="7:13" x14ac:dyDescent="0.3">
      <c r="G348" s="72">
        <v>43964</v>
      </c>
      <c r="H348" s="74">
        <v>3.1356999999999999</v>
      </c>
      <c r="I348" s="79">
        <f t="shared" si="25"/>
        <v>3.1585885272786776</v>
      </c>
      <c r="J348" s="89">
        <f t="shared" si="26"/>
        <v>-2.2888527278677628E-2</v>
      </c>
      <c r="K348" s="89">
        <f t="shared" si="27"/>
        <v>2.2888527278677628E-2</v>
      </c>
      <c r="L348" s="82">
        <f t="shared" si="28"/>
        <v>5.2388468098676997E-4</v>
      </c>
      <c r="M348" s="71">
        <f t="shared" si="29"/>
        <v>7.2993358033860475E-3</v>
      </c>
    </row>
    <row r="349" spans="7:13" x14ac:dyDescent="0.3">
      <c r="G349" s="72">
        <v>43965</v>
      </c>
      <c r="H349" s="74">
        <v>3.1175000000000002</v>
      </c>
      <c r="I349" s="79">
        <f t="shared" si="25"/>
        <v>3.1562996745508096</v>
      </c>
      <c r="J349" s="89">
        <f t="shared" si="26"/>
        <v>-3.879967455080946E-2</v>
      </c>
      <c r="K349" s="89">
        <f t="shared" si="27"/>
        <v>3.879967455080946E-2</v>
      </c>
      <c r="L349" s="82">
        <f t="shared" si="28"/>
        <v>1.5054147452487313E-3</v>
      </c>
      <c r="M349" s="71">
        <f t="shared" si="29"/>
        <v>1.2445765693924445E-2</v>
      </c>
    </row>
    <row r="350" spans="7:13" x14ac:dyDescent="0.3">
      <c r="G350" s="72">
        <v>43966</v>
      </c>
      <c r="H350" s="74">
        <v>3.1448999999999998</v>
      </c>
      <c r="I350" s="79">
        <f t="shared" si="25"/>
        <v>3.1524197070957287</v>
      </c>
      <c r="J350" s="89">
        <f t="shared" si="26"/>
        <v>-7.5197070957289114E-3</v>
      </c>
      <c r="K350" s="89">
        <f t="shared" si="27"/>
        <v>7.5197070957289114E-3</v>
      </c>
      <c r="L350" s="82">
        <f t="shared" si="28"/>
        <v>5.6545994805555737E-5</v>
      </c>
      <c r="M350" s="71">
        <f t="shared" si="29"/>
        <v>2.3910798739956475E-3</v>
      </c>
    </row>
    <row r="351" spans="7:13" x14ac:dyDescent="0.3">
      <c r="G351" s="72">
        <v>43969</v>
      </c>
      <c r="H351" s="74">
        <v>3.3271999999999999</v>
      </c>
      <c r="I351" s="79">
        <f t="shared" si="25"/>
        <v>3.1516677363861563</v>
      </c>
      <c r="J351" s="89">
        <f t="shared" si="26"/>
        <v>0.17553226361384366</v>
      </c>
      <c r="K351" s="89">
        <f t="shared" si="27"/>
        <v>0.17553226361384366</v>
      </c>
      <c r="L351" s="82">
        <f t="shared" si="28"/>
        <v>3.0811575569399903E-2</v>
      </c>
      <c r="M351" s="71">
        <f t="shared" si="29"/>
        <v>5.2756751506925846E-2</v>
      </c>
    </row>
    <row r="352" spans="7:13" x14ac:dyDescent="0.3">
      <c r="G352" s="72">
        <v>43970</v>
      </c>
      <c r="H352" s="74">
        <v>3.3635999999999999</v>
      </c>
      <c r="I352" s="79">
        <f t="shared" si="25"/>
        <v>3.1692209627475409</v>
      </c>
      <c r="J352" s="89">
        <f t="shared" si="26"/>
        <v>0.19437903725245897</v>
      </c>
      <c r="K352" s="89">
        <f t="shared" si="27"/>
        <v>0.19437903725245897</v>
      </c>
      <c r="L352" s="82">
        <f t="shared" si="28"/>
        <v>3.7783210123192836E-2</v>
      </c>
      <c r="M352" s="71">
        <f t="shared" si="29"/>
        <v>5.7788987172213993E-2</v>
      </c>
    </row>
    <row r="353" spans="7:13" x14ac:dyDescent="0.3">
      <c r="G353" s="72">
        <v>43971</v>
      </c>
      <c r="H353" s="74">
        <v>3.4821</v>
      </c>
      <c r="I353" s="79">
        <f t="shared" si="25"/>
        <v>3.1886588664727871</v>
      </c>
      <c r="J353" s="89">
        <f t="shared" si="26"/>
        <v>0.29344113352721291</v>
      </c>
      <c r="K353" s="89">
        <f t="shared" si="27"/>
        <v>0.29344113352721291</v>
      </c>
      <c r="L353" s="82">
        <f t="shared" si="28"/>
        <v>8.6107698845735589E-2</v>
      </c>
      <c r="M353" s="71">
        <f t="shared" si="29"/>
        <v>8.4271311429083853E-2</v>
      </c>
    </row>
    <row r="354" spans="7:13" x14ac:dyDescent="0.3">
      <c r="G354" s="72">
        <v>43972</v>
      </c>
      <c r="H354" s="74">
        <v>3.4365000000000001</v>
      </c>
      <c r="I354" s="79">
        <f t="shared" si="25"/>
        <v>3.2180029798255085</v>
      </c>
      <c r="J354" s="89">
        <f t="shared" si="26"/>
        <v>0.21849702017449157</v>
      </c>
      <c r="K354" s="89">
        <f t="shared" si="27"/>
        <v>0.21849702017449157</v>
      </c>
      <c r="L354" s="82">
        <f t="shared" si="28"/>
        <v>4.7740947825132177E-2</v>
      </c>
      <c r="M354" s="71">
        <f t="shared" si="29"/>
        <v>6.3581265873560763E-2</v>
      </c>
    </row>
    <row r="355" spans="7:13" x14ac:dyDescent="0.3">
      <c r="G355" s="72">
        <v>43973</v>
      </c>
      <c r="H355" s="74">
        <v>3.5095000000000001</v>
      </c>
      <c r="I355" s="79">
        <f t="shared" si="25"/>
        <v>3.239852681842958</v>
      </c>
      <c r="J355" s="89">
        <f t="shared" si="26"/>
        <v>0.26964731815704202</v>
      </c>
      <c r="K355" s="89">
        <f t="shared" si="27"/>
        <v>0.26964731815704202</v>
      </c>
      <c r="L355" s="82">
        <f t="shared" si="28"/>
        <v>7.2709676189285047E-2</v>
      </c>
      <c r="M355" s="71">
        <f t="shared" si="29"/>
        <v>7.6833542714643682E-2</v>
      </c>
    </row>
    <row r="356" spans="7:13" x14ac:dyDescent="0.3">
      <c r="G356" s="72">
        <v>43977</v>
      </c>
      <c r="H356" s="74">
        <v>3.5095000000000001</v>
      </c>
      <c r="I356" s="79">
        <f t="shared" si="25"/>
        <v>3.2668174136586625</v>
      </c>
      <c r="J356" s="89">
        <f t="shared" si="26"/>
        <v>0.24268258634133755</v>
      </c>
      <c r="K356" s="89">
        <f t="shared" si="27"/>
        <v>0.24268258634133755</v>
      </c>
      <c r="L356" s="82">
        <f t="shared" si="28"/>
        <v>5.8894837713320755E-2</v>
      </c>
      <c r="M356" s="71">
        <f t="shared" si="29"/>
        <v>6.9150188443179245E-2</v>
      </c>
    </row>
    <row r="357" spans="7:13" x14ac:dyDescent="0.3">
      <c r="G357" s="72">
        <v>43978</v>
      </c>
      <c r="H357" s="74">
        <v>3.5642</v>
      </c>
      <c r="I357" s="79">
        <f t="shared" si="25"/>
        <v>3.2910856722927964</v>
      </c>
      <c r="J357" s="89">
        <f t="shared" si="26"/>
        <v>0.27311432770720367</v>
      </c>
      <c r="K357" s="89">
        <f t="shared" si="27"/>
        <v>0.27311432770720367</v>
      </c>
      <c r="L357" s="82">
        <f t="shared" si="28"/>
        <v>7.4591435998957845E-2</v>
      </c>
      <c r="M357" s="71">
        <f t="shared" si="29"/>
        <v>7.6627105018574629E-2</v>
      </c>
    </row>
    <row r="358" spans="7:13" x14ac:dyDescent="0.3">
      <c r="G358" s="72">
        <v>43979</v>
      </c>
      <c r="H358" s="74">
        <v>3.5733000000000001</v>
      </c>
      <c r="I358" s="79">
        <f t="shared" si="25"/>
        <v>3.3183971050635166</v>
      </c>
      <c r="J358" s="89">
        <f t="shared" si="26"/>
        <v>0.25490289493648355</v>
      </c>
      <c r="K358" s="89">
        <f t="shared" si="27"/>
        <v>0.25490289493648355</v>
      </c>
      <c r="L358" s="82">
        <f t="shared" si="28"/>
        <v>6.497548584699997E-2</v>
      </c>
      <c r="M358" s="71">
        <f t="shared" si="29"/>
        <v>7.1335430816467565E-2</v>
      </c>
    </row>
    <row r="359" spans="7:13" x14ac:dyDescent="0.3">
      <c r="G359" s="72">
        <v>43980</v>
      </c>
      <c r="H359" s="74">
        <v>3.6006</v>
      </c>
      <c r="I359" s="79">
        <f t="shared" si="25"/>
        <v>3.3438873945571652</v>
      </c>
      <c r="J359" s="89">
        <f t="shared" si="26"/>
        <v>0.25671260544283481</v>
      </c>
      <c r="K359" s="89">
        <f t="shared" si="27"/>
        <v>0.25671260544283481</v>
      </c>
      <c r="L359" s="82">
        <f t="shared" si="28"/>
        <v>6.5901361793248583E-2</v>
      </c>
      <c r="M359" s="71">
        <f t="shared" si="29"/>
        <v>7.1297174205086591E-2</v>
      </c>
    </row>
    <row r="360" spans="7:13" x14ac:dyDescent="0.3">
      <c r="G360" s="72">
        <v>43983</v>
      </c>
      <c r="H360" s="74">
        <v>3.8285</v>
      </c>
      <c r="I360" s="79">
        <f t="shared" si="25"/>
        <v>3.3695586551014491</v>
      </c>
      <c r="J360" s="89">
        <f t="shared" si="26"/>
        <v>0.45894134489855087</v>
      </c>
      <c r="K360" s="89">
        <f t="shared" si="27"/>
        <v>0.45894134489855087</v>
      </c>
      <c r="L360" s="82">
        <f t="shared" si="28"/>
        <v>0.21062715805729063</v>
      </c>
      <c r="M360" s="71">
        <f t="shared" si="29"/>
        <v>0.11987497581260308</v>
      </c>
    </row>
    <row r="361" spans="7:13" x14ac:dyDescent="0.3">
      <c r="G361" s="72">
        <v>43984</v>
      </c>
      <c r="H361" s="74">
        <v>3.9287999999999998</v>
      </c>
      <c r="I361" s="79">
        <f t="shared" si="25"/>
        <v>3.4154527895913041</v>
      </c>
      <c r="J361" s="89">
        <f t="shared" si="26"/>
        <v>0.5133472104086958</v>
      </c>
      <c r="K361" s="89">
        <f t="shared" si="27"/>
        <v>0.5133472104086958</v>
      </c>
      <c r="L361" s="82">
        <f t="shared" si="28"/>
        <v>0.26352535843438979</v>
      </c>
      <c r="M361" s="71">
        <f t="shared" si="29"/>
        <v>0.13066259682567088</v>
      </c>
    </row>
    <row r="362" spans="7:13" x14ac:dyDescent="0.3">
      <c r="G362" s="72">
        <v>43985</v>
      </c>
      <c r="H362" s="74">
        <v>3.9834999999999998</v>
      </c>
      <c r="I362" s="79">
        <f t="shared" si="25"/>
        <v>3.4667875106321735</v>
      </c>
      <c r="J362" s="89">
        <f t="shared" si="26"/>
        <v>0.51671248936782632</v>
      </c>
      <c r="K362" s="89">
        <f t="shared" si="27"/>
        <v>0.51671248936782632</v>
      </c>
      <c r="L362" s="82">
        <f t="shared" si="28"/>
        <v>0.26699179666869605</v>
      </c>
      <c r="M362" s="71">
        <f t="shared" si="29"/>
        <v>0.12971318924760294</v>
      </c>
    </row>
    <row r="363" spans="7:13" x14ac:dyDescent="0.3">
      <c r="G363" s="72">
        <v>43986</v>
      </c>
      <c r="H363" s="74">
        <v>3.9014000000000002</v>
      </c>
      <c r="I363" s="79">
        <f t="shared" si="25"/>
        <v>3.518458759568956</v>
      </c>
      <c r="J363" s="89">
        <f t="shared" si="26"/>
        <v>0.38294124043104416</v>
      </c>
      <c r="K363" s="89">
        <f t="shared" si="27"/>
        <v>0.38294124043104416</v>
      </c>
      <c r="L363" s="82">
        <f t="shared" si="28"/>
        <v>0.14664399362286676</v>
      </c>
      <c r="M363" s="71">
        <f t="shared" si="29"/>
        <v>9.8154826583032789E-2</v>
      </c>
    </row>
    <row r="364" spans="7:13" x14ac:dyDescent="0.3">
      <c r="G364" s="72">
        <v>43987</v>
      </c>
      <c r="H364" s="74">
        <v>4.0655000000000001</v>
      </c>
      <c r="I364" s="79">
        <f t="shared" si="25"/>
        <v>3.5567528836120608</v>
      </c>
      <c r="J364" s="89">
        <f t="shared" si="26"/>
        <v>0.50874711638793935</v>
      </c>
      <c r="K364" s="89">
        <f t="shared" si="27"/>
        <v>0.50874711638793935</v>
      </c>
      <c r="L364" s="82">
        <f t="shared" si="28"/>
        <v>0.25882362843304352</v>
      </c>
      <c r="M364" s="71">
        <f t="shared" si="29"/>
        <v>0.12513765007697439</v>
      </c>
    </row>
    <row r="365" spans="7:13" x14ac:dyDescent="0.3">
      <c r="G365" s="72">
        <v>43990</v>
      </c>
      <c r="H365" s="74">
        <v>4.1201999999999996</v>
      </c>
      <c r="I365" s="79">
        <f t="shared" si="25"/>
        <v>3.6076275952508547</v>
      </c>
      <c r="J365" s="89">
        <f t="shared" si="26"/>
        <v>0.51257240474914489</v>
      </c>
      <c r="K365" s="89">
        <f t="shared" si="27"/>
        <v>0.51257240474914489</v>
      </c>
      <c r="L365" s="82">
        <f t="shared" si="28"/>
        <v>0.26273047011032119</v>
      </c>
      <c r="M365" s="71">
        <f t="shared" si="29"/>
        <v>0.12440473878674456</v>
      </c>
    </row>
    <row r="366" spans="7:13" x14ac:dyDescent="0.3">
      <c r="G366" s="72">
        <v>43991</v>
      </c>
      <c r="H366" s="74">
        <v>4.0290999999999997</v>
      </c>
      <c r="I366" s="79">
        <f t="shared" si="25"/>
        <v>3.6588848357257695</v>
      </c>
      <c r="J366" s="89">
        <f t="shared" si="26"/>
        <v>0.37021516427423018</v>
      </c>
      <c r="K366" s="89">
        <f t="shared" si="27"/>
        <v>0.37021516427423018</v>
      </c>
      <c r="L366" s="82">
        <f t="shared" si="28"/>
        <v>0.13705926785859524</v>
      </c>
      <c r="M366" s="71">
        <f t="shared" si="29"/>
        <v>9.1885325326805045E-2</v>
      </c>
    </row>
    <row r="367" spans="7:13" x14ac:dyDescent="0.3">
      <c r="G367" s="72">
        <v>43992</v>
      </c>
      <c r="H367" s="74">
        <v>4.0564</v>
      </c>
      <c r="I367" s="79">
        <f t="shared" si="25"/>
        <v>3.6959063521531923</v>
      </c>
      <c r="J367" s="89">
        <f t="shared" si="26"/>
        <v>0.36049364784680771</v>
      </c>
      <c r="K367" s="89">
        <f t="shared" si="27"/>
        <v>0.36049364784680771</v>
      </c>
      <c r="L367" s="82">
        <f t="shared" si="28"/>
        <v>0.12995567013789822</v>
      </c>
      <c r="M367" s="71">
        <f t="shared" si="29"/>
        <v>8.887034016537021E-2</v>
      </c>
    </row>
    <row r="368" spans="7:13" x14ac:dyDescent="0.3">
      <c r="G368" s="72">
        <v>43993</v>
      </c>
      <c r="H368" s="74">
        <v>3.7465000000000002</v>
      </c>
      <c r="I368" s="79">
        <f t="shared" si="25"/>
        <v>3.7319557169378732</v>
      </c>
      <c r="J368" s="89">
        <f t="shared" si="26"/>
        <v>1.4544283062126961E-2</v>
      </c>
      <c r="K368" s="89">
        <f t="shared" si="27"/>
        <v>1.4544283062126961E-2</v>
      </c>
      <c r="L368" s="82">
        <f t="shared" si="28"/>
        <v>2.1153616979127323E-4</v>
      </c>
      <c r="M368" s="71">
        <f t="shared" si="29"/>
        <v>3.8820987754242522E-3</v>
      </c>
    </row>
    <row r="369" spans="7:13" x14ac:dyDescent="0.3">
      <c r="G369" s="72">
        <v>43994</v>
      </c>
      <c r="H369" s="74">
        <v>3.8285</v>
      </c>
      <c r="I369" s="79">
        <f t="shared" si="25"/>
        <v>3.7334101452440858</v>
      </c>
      <c r="J369" s="89">
        <f t="shared" si="26"/>
        <v>9.5089854755914249E-2</v>
      </c>
      <c r="K369" s="89">
        <f t="shared" si="27"/>
        <v>9.5089854755914249E-2</v>
      </c>
      <c r="L369" s="82">
        <f t="shared" si="28"/>
        <v>9.0420804775008679E-3</v>
      </c>
      <c r="M369" s="71">
        <f t="shared" si="29"/>
        <v>2.4837365745308673E-2</v>
      </c>
    </row>
    <row r="370" spans="7:13" x14ac:dyDescent="0.3">
      <c r="G370" s="72">
        <v>43997</v>
      </c>
      <c r="H370" s="74">
        <v>3.9014000000000002</v>
      </c>
      <c r="I370" s="79">
        <f t="shared" si="25"/>
        <v>3.742919130719677</v>
      </c>
      <c r="J370" s="89">
        <f t="shared" si="26"/>
        <v>0.15848086928032323</v>
      </c>
      <c r="K370" s="89">
        <f t="shared" si="27"/>
        <v>0.15848086928032323</v>
      </c>
      <c r="L370" s="82">
        <f t="shared" si="28"/>
        <v>2.5116185927846899E-2</v>
      </c>
      <c r="M370" s="71">
        <f t="shared" si="29"/>
        <v>4.0621538237638595E-2</v>
      </c>
    </row>
    <row r="371" spans="7:13" x14ac:dyDescent="0.3">
      <c r="G371" s="72">
        <v>43998</v>
      </c>
      <c r="H371" s="74">
        <v>3.9561000000000002</v>
      </c>
      <c r="I371" s="79">
        <f t="shared" si="25"/>
        <v>3.7587672176477094</v>
      </c>
      <c r="J371" s="89">
        <f t="shared" si="26"/>
        <v>0.19733278235229079</v>
      </c>
      <c r="K371" s="89">
        <f t="shared" si="27"/>
        <v>0.19733278235229079</v>
      </c>
      <c r="L371" s="82">
        <f t="shared" si="28"/>
        <v>3.8940226990896568E-2</v>
      </c>
      <c r="M371" s="71">
        <f t="shared" si="29"/>
        <v>4.98806355633808E-2</v>
      </c>
    </row>
    <row r="372" spans="7:13" x14ac:dyDescent="0.3">
      <c r="G372" s="72">
        <v>43999</v>
      </c>
      <c r="H372" s="74">
        <v>4.0198999999999998</v>
      </c>
      <c r="I372" s="79">
        <f t="shared" si="25"/>
        <v>3.7785004958829385</v>
      </c>
      <c r="J372" s="89">
        <f t="shared" si="26"/>
        <v>0.24139950411706135</v>
      </c>
      <c r="K372" s="89">
        <f t="shared" si="27"/>
        <v>0.24139950411706135</v>
      </c>
      <c r="L372" s="82">
        <f t="shared" si="28"/>
        <v>5.8273720587963117E-2</v>
      </c>
      <c r="M372" s="71">
        <f t="shared" si="29"/>
        <v>6.0051121698813742E-2</v>
      </c>
    </row>
    <row r="373" spans="7:13" x14ac:dyDescent="0.3">
      <c r="G373" s="72">
        <v>44000</v>
      </c>
      <c r="H373" s="74">
        <v>3.9834999999999998</v>
      </c>
      <c r="I373" s="79">
        <f t="shared" si="25"/>
        <v>3.8026404462946446</v>
      </c>
      <c r="J373" s="89">
        <f t="shared" si="26"/>
        <v>0.18085955370535522</v>
      </c>
      <c r="K373" s="89">
        <f t="shared" si="27"/>
        <v>0.18085955370535522</v>
      </c>
      <c r="L373" s="82">
        <f t="shared" si="28"/>
        <v>3.2710178166500271E-2</v>
      </c>
      <c r="M373" s="71">
        <f t="shared" si="29"/>
        <v>4.5402172387436983E-2</v>
      </c>
    </row>
    <row r="374" spans="7:13" x14ac:dyDescent="0.3">
      <c r="G374" s="72">
        <v>44001</v>
      </c>
      <c r="H374" s="74">
        <v>3.9470000000000001</v>
      </c>
      <c r="I374" s="79">
        <f t="shared" si="25"/>
        <v>3.8207264016651798</v>
      </c>
      <c r="J374" s="89">
        <f t="shared" si="26"/>
        <v>0.12627359833482021</v>
      </c>
      <c r="K374" s="89">
        <f t="shared" si="27"/>
        <v>0.12627359833482021</v>
      </c>
      <c r="L374" s="82">
        <f t="shared" si="28"/>
        <v>1.5945021636423511E-2</v>
      </c>
      <c r="M374" s="71">
        <f t="shared" si="29"/>
        <v>3.1992297525923537E-2</v>
      </c>
    </row>
    <row r="375" spans="7:13" x14ac:dyDescent="0.3">
      <c r="G375" s="72">
        <v>44004</v>
      </c>
      <c r="H375" s="74">
        <v>3.9470000000000001</v>
      </c>
      <c r="I375" s="79">
        <f t="shared" si="25"/>
        <v>3.8333537614986621</v>
      </c>
      <c r="J375" s="89">
        <f t="shared" si="26"/>
        <v>0.11364623850133793</v>
      </c>
      <c r="K375" s="89">
        <f t="shared" si="27"/>
        <v>0.11364623850133793</v>
      </c>
      <c r="L375" s="82">
        <f t="shared" si="28"/>
        <v>1.2915467525502983E-2</v>
      </c>
      <c r="M375" s="71">
        <f t="shared" si="29"/>
        <v>2.879306777333112E-2</v>
      </c>
    </row>
    <row r="376" spans="7:13" x14ac:dyDescent="0.3">
      <c r="G376" s="72">
        <v>44005</v>
      </c>
      <c r="H376" s="74">
        <v>3.9470000000000001</v>
      </c>
      <c r="I376" s="79">
        <f t="shared" si="25"/>
        <v>3.8447183853487958</v>
      </c>
      <c r="J376" s="89">
        <f t="shared" si="26"/>
        <v>0.10228161465120422</v>
      </c>
      <c r="K376" s="89">
        <f t="shared" si="27"/>
        <v>0.10228161465120422</v>
      </c>
      <c r="L376" s="82">
        <f t="shared" si="28"/>
        <v>1.0461528695657434E-2</v>
      </c>
      <c r="M376" s="71">
        <f t="shared" si="29"/>
        <v>2.5913760995998028E-2</v>
      </c>
    </row>
    <row r="377" spans="7:13" x14ac:dyDescent="0.3">
      <c r="G377" s="72">
        <v>44006</v>
      </c>
      <c r="H377" s="74">
        <v>3.8285</v>
      </c>
      <c r="I377" s="79">
        <f t="shared" si="25"/>
        <v>3.8549465468139168</v>
      </c>
      <c r="J377" s="89">
        <f t="shared" si="26"/>
        <v>-2.6446546813916783E-2</v>
      </c>
      <c r="K377" s="89">
        <f t="shared" si="27"/>
        <v>2.6446546813916783E-2</v>
      </c>
      <c r="L377" s="82">
        <f t="shared" si="28"/>
        <v>6.9941983838069197E-4</v>
      </c>
      <c r="M377" s="71">
        <f t="shared" si="29"/>
        <v>6.9078090149972005E-3</v>
      </c>
    </row>
    <row r="378" spans="7:13" x14ac:dyDescent="0.3">
      <c r="G378" s="72">
        <v>44007</v>
      </c>
      <c r="H378" s="74">
        <v>4.0564</v>
      </c>
      <c r="I378" s="79">
        <f t="shared" si="25"/>
        <v>3.8523018921325249</v>
      </c>
      <c r="J378" s="89">
        <f t="shared" si="26"/>
        <v>0.20409810786747506</v>
      </c>
      <c r="K378" s="89">
        <f t="shared" si="27"/>
        <v>0.20409810786747506</v>
      </c>
      <c r="L378" s="82">
        <f t="shared" si="28"/>
        <v>4.1656037635083486E-2</v>
      </c>
      <c r="M378" s="71">
        <f t="shared" si="29"/>
        <v>5.0315084278541332E-2</v>
      </c>
    </row>
    <row r="379" spans="7:13" x14ac:dyDescent="0.3">
      <c r="G379" s="72">
        <v>44008</v>
      </c>
      <c r="H379" s="74">
        <v>3.9561000000000002</v>
      </c>
      <c r="I379" s="79">
        <f t="shared" si="25"/>
        <v>3.8727117029192724</v>
      </c>
      <c r="J379" s="89">
        <f t="shared" si="26"/>
        <v>8.3388297080727813E-2</v>
      </c>
      <c r="K379" s="89">
        <f t="shared" si="27"/>
        <v>8.3388297080727813E-2</v>
      </c>
      <c r="L379" s="82">
        <f t="shared" si="28"/>
        <v>6.9536080900237185E-3</v>
      </c>
      <c r="M379" s="71">
        <f t="shared" si="29"/>
        <v>2.1078409817933776E-2</v>
      </c>
    </row>
    <row r="380" spans="7:13" x14ac:dyDescent="0.3">
      <c r="G380" s="72">
        <v>44011</v>
      </c>
      <c r="H380" s="74">
        <v>3.9651999999999998</v>
      </c>
      <c r="I380" s="79">
        <f t="shared" si="25"/>
        <v>3.881050532627345</v>
      </c>
      <c r="J380" s="89">
        <f t="shared" si="26"/>
        <v>8.4149467372654829E-2</v>
      </c>
      <c r="K380" s="89">
        <f t="shared" si="27"/>
        <v>8.4149467372654829E-2</v>
      </c>
      <c r="L380" s="82">
        <f t="shared" si="28"/>
        <v>7.0811328591014995E-3</v>
      </c>
      <c r="M380" s="71">
        <f t="shared" si="29"/>
        <v>2.1221998227745089E-2</v>
      </c>
    </row>
    <row r="381" spans="7:13" x14ac:dyDescent="0.3">
      <c r="G381" s="72">
        <v>44012</v>
      </c>
      <c r="H381" s="74">
        <v>4.0107999999999997</v>
      </c>
      <c r="I381" s="79">
        <f t="shared" si="25"/>
        <v>3.8894654793646106</v>
      </c>
      <c r="J381" s="89">
        <f t="shared" si="26"/>
        <v>0.12133452063538908</v>
      </c>
      <c r="K381" s="89">
        <f t="shared" si="27"/>
        <v>0.12133452063538908</v>
      </c>
      <c r="L381" s="82">
        <f t="shared" si="28"/>
        <v>1.4722065897819658E-2</v>
      </c>
      <c r="M381" s="71">
        <f t="shared" si="29"/>
        <v>3.0251949894133112E-2</v>
      </c>
    </row>
    <row r="382" spans="7:13" x14ac:dyDescent="0.3">
      <c r="G382" s="72">
        <v>44013</v>
      </c>
      <c r="H382" s="74">
        <v>3.9651999999999998</v>
      </c>
      <c r="I382" s="79">
        <f t="shared" si="25"/>
        <v>3.9015989314281496</v>
      </c>
      <c r="J382" s="89">
        <f t="shared" si="26"/>
        <v>6.3601068571850217E-2</v>
      </c>
      <c r="K382" s="89">
        <f t="shared" si="27"/>
        <v>6.3601068571850217E-2</v>
      </c>
      <c r="L382" s="82">
        <f t="shared" si="28"/>
        <v>4.0450959234811937E-3</v>
      </c>
      <c r="M382" s="71">
        <f t="shared" si="29"/>
        <v>1.6039813520591702E-2</v>
      </c>
    </row>
    <row r="383" spans="7:13" x14ac:dyDescent="0.3">
      <c r="G383" s="72">
        <v>44014</v>
      </c>
      <c r="H383" s="74">
        <v>4.0472999999999999</v>
      </c>
      <c r="I383" s="79">
        <f t="shared" si="25"/>
        <v>3.9079590382853349</v>
      </c>
      <c r="J383" s="89">
        <f t="shared" si="26"/>
        <v>0.13934096171466503</v>
      </c>
      <c r="K383" s="89">
        <f t="shared" si="27"/>
        <v>0.13934096171466503</v>
      </c>
      <c r="L383" s="82">
        <f t="shared" si="28"/>
        <v>1.9415903611567746E-2</v>
      </c>
      <c r="M383" s="71">
        <f t="shared" si="29"/>
        <v>3.4428127817227545E-2</v>
      </c>
    </row>
    <row r="384" spans="7:13" x14ac:dyDescent="0.3">
      <c r="G384" s="72">
        <v>44018</v>
      </c>
      <c r="H384" s="74">
        <v>4.1931000000000003</v>
      </c>
      <c r="I384" s="79">
        <f t="shared" si="25"/>
        <v>3.9218931344568011</v>
      </c>
      <c r="J384" s="89">
        <f t="shared" si="26"/>
        <v>0.27120686554319917</v>
      </c>
      <c r="K384" s="89">
        <f t="shared" si="27"/>
        <v>0.27120686554319917</v>
      </c>
      <c r="L384" s="82">
        <f t="shared" si="28"/>
        <v>7.3553163917766909E-2</v>
      </c>
      <c r="M384" s="71">
        <f t="shared" si="29"/>
        <v>6.4679322110896276E-2</v>
      </c>
    </row>
    <row r="385" spans="7:13" x14ac:dyDescent="0.3">
      <c r="G385" s="72">
        <v>44019</v>
      </c>
      <c r="H385" s="74">
        <v>3.9287999999999998</v>
      </c>
      <c r="I385" s="79">
        <f t="shared" si="25"/>
        <v>3.9490138210111212</v>
      </c>
      <c r="J385" s="89">
        <f t="shared" si="26"/>
        <v>-2.0213821011121347E-2</v>
      </c>
      <c r="K385" s="89">
        <f t="shared" si="27"/>
        <v>2.0213821011121347E-2</v>
      </c>
      <c r="L385" s="82">
        <f t="shared" si="28"/>
        <v>4.0859855986965084E-4</v>
      </c>
      <c r="M385" s="71">
        <f t="shared" si="29"/>
        <v>5.1450369097743196E-3</v>
      </c>
    </row>
    <row r="386" spans="7:13" x14ac:dyDescent="0.3">
      <c r="G386" s="72">
        <v>44020</v>
      </c>
      <c r="H386" s="74">
        <v>3.7829000000000002</v>
      </c>
      <c r="I386" s="79">
        <f t="shared" si="25"/>
        <v>3.9469924389100091</v>
      </c>
      <c r="J386" s="89">
        <f t="shared" si="26"/>
        <v>-0.16409243891000891</v>
      </c>
      <c r="K386" s="89">
        <f t="shared" si="27"/>
        <v>0.16409243891000891</v>
      </c>
      <c r="L386" s="82">
        <f t="shared" si="28"/>
        <v>2.6926328507435007E-2</v>
      </c>
      <c r="M386" s="71">
        <f t="shared" si="29"/>
        <v>4.337741915197571E-2</v>
      </c>
    </row>
    <row r="387" spans="7:13" x14ac:dyDescent="0.3">
      <c r="G387" s="72">
        <v>44021</v>
      </c>
      <c r="H387" s="74">
        <v>3.8012000000000001</v>
      </c>
      <c r="I387" s="79">
        <f t="shared" si="25"/>
        <v>3.9305831950190084</v>
      </c>
      <c r="J387" s="89">
        <f t="shared" si="26"/>
        <v>-0.1293831950190083</v>
      </c>
      <c r="K387" s="89">
        <f t="shared" si="27"/>
        <v>0.1293831950190083</v>
      </c>
      <c r="L387" s="82">
        <f t="shared" si="28"/>
        <v>1.6740011153326736E-2</v>
      </c>
      <c r="M387" s="71">
        <f t="shared" si="29"/>
        <v>3.4037460543777834E-2</v>
      </c>
    </row>
    <row r="388" spans="7:13" x14ac:dyDescent="0.3">
      <c r="G388" s="72">
        <v>44022</v>
      </c>
      <c r="H388" s="74">
        <v>3.7555999999999998</v>
      </c>
      <c r="I388" s="79">
        <f t="shared" si="25"/>
        <v>3.9176448755171078</v>
      </c>
      <c r="J388" s="89">
        <f t="shared" si="26"/>
        <v>-0.162044875517108</v>
      </c>
      <c r="K388" s="89">
        <f t="shared" si="27"/>
        <v>0.162044875517108</v>
      </c>
      <c r="L388" s="82">
        <f t="shared" si="28"/>
        <v>2.6258541681355028E-2</v>
      </c>
      <c r="M388" s="71">
        <f t="shared" si="29"/>
        <v>4.3147533155050592E-2</v>
      </c>
    </row>
    <row r="389" spans="7:13" x14ac:dyDescent="0.3">
      <c r="G389" s="72">
        <v>44025</v>
      </c>
      <c r="H389" s="74">
        <v>3.8102999999999998</v>
      </c>
      <c r="I389" s="79">
        <f t="shared" si="25"/>
        <v>3.9014403879653972</v>
      </c>
      <c r="J389" s="89">
        <f t="shared" si="26"/>
        <v>-9.1140387965397363E-2</v>
      </c>
      <c r="K389" s="89">
        <f t="shared" si="27"/>
        <v>9.1140387965397363E-2</v>
      </c>
      <c r="L389" s="82">
        <f t="shared" si="28"/>
        <v>8.3065703184831488E-3</v>
      </c>
      <c r="M389" s="71">
        <f t="shared" si="29"/>
        <v>2.3919478247223937E-2</v>
      </c>
    </row>
    <row r="390" spans="7:13" x14ac:dyDescent="0.3">
      <c r="G390" s="72">
        <v>44026</v>
      </c>
      <c r="H390" s="74">
        <v>3.9379</v>
      </c>
      <c r="I390" s="79">
        <f t="shared" ref="I390:I453" si="30">alpha*H389+(1-alpha)*I389</f>
        <v>3.8923263491688576</v>
      </c>
      <c r="J390" s="89">
        <f t="shared" ref="J390:J453" si="31">H390-I390</f>
        <v>4.5573650831142398E-2</v>
      </c>
      <c r="K390" s="89">
        <f t="shared" ref="K390:K453" si="32">ABS(J390)</f>
        <v>4.5573650831142398E-2</v>
      </c>
      <c r="L390" s="82">
        <f t="shared" ref="L390:L453" si="33">J390^2</f>
        <v>2.0769576500788861E-3</v>
      </c>
      <c r="M390" s="71">
        <f t="shared" ref="M390:M453" si="34">K390/H390</f>
        <v>1.157308485008314E-2</v>
      </c>
    </row>
    <row r="391" spans="7:13" x14ac:dyDescent="0.3">
      <c r="G391" s="72">
        <v>44027</v>
      </c>
      <c r="H391" s="74">
        <v>3.9470000000000001</v>
      </c>
      <c r="I391" s="79">
        <f t="shared" si="30"/>
        <v>3.8968837142519721</v>
      </c>
      <c r="J391" s="89">
        <f t="shared" si="31"/>
        <v>5.0116285748027956E-2</v>
      </c>
      <c r="K391" s="89">
        <f t="shared" si="32"/>
        <v>5.0116285748027956E-2</v>
      </c>
      <c r="L391" s="82">
        <f t="shared" si="33"/>
        <v>2.5116420971779902E-3</v>
      </c>
      <c r="M391" s="71">
        <f t="shared" si="34"/>
        <v>1.2697310805175565E-2</v>
      </c>
    </row>
    <row r="392" spans="7:13" x14ac:dyDescent="0.3">
      <c r="G392" s="72">
        <v>44028</v>
      </c>
      <c r="H392" s="74">
        <v>3.8650000000000002</v>
      </c>
      <c r="I392" s="79">
        <f t="shared" si="30"/>
        <v>3.9018953428267746</v>
      </c>
      <c r="J392" s="89">
        <f t="shared" si="31"/>
        <v>-3.6895342826774424E-2</v>
      </c>
      <c r="K392" s="89">
        <f t="shared" si="32"/>
        <v>3.6895342826774424E-2</v>
      </c>
      <c r="L392" s="82">
        <f t="shared" si="33"/>
        <v>1.3612663223052149E-3</v>
      </c>
      <c r="M392" s="71">
        <f t="shared" si="34"/>
        <v>9.5460136679882072E-3</v>
      </c>
    </row>
    <row r="393" spans="7:13" x14ac:dyDescent="0.3">
      <c r="G393" s="72">
        <v>44029</v>
      </c>
      <c r="H393" s="74">
        <v>4.0016999999999996</v>
      </c>
      <c r="I393" s="79">
        <f t="shared" si="30"/>
        <v>3.8982058085440974</v>
      </c>
      <c r="J393" s="89">
        <f t="shared" si="31"/>
        <v>0.10349419145590222</v>
      </c>
      <c r="K393" s="89">
        <f t="shared" si="32"/>
        <v>0.10349419145590222</v>
      </c>
      <c r="L393" s="82">
        <f t="shared" si="33"/>
        <v>1.0711047665110943E-2</v>
      </c>
      <c r="M393" s="71">
        <f t="shared" si="34"/>
        <v>2.5862556277557597E-2</v>
      </c>
    </row>
    <row r="394" spans="7:13" x14ac:dyDescent="0.3">
      <c r="G394" s="72">
        <v>44032</v>
      </c>
      <c r="H394" s="74">
        <v>4.0564</v>
      </c>
      <c r="I394" s="79">
        <f t="shared" si="30"/>
        <v>3.9085552276896878</v>
      </c>
      <c r="J394" s="89">
        <f t="shared" si="31"/>
        <v>0.14784477231031223</v>
      </c>
      <c r="K394" s="89">
        <f t="shared" si="32"/>
        <v>0.14784477231031223</v>
      </c>
      <c r="L394" s="82">
        <f t="shared" si="33"/>
        <v>2.1858076699488065E-2</v>
      </c>
      <c r="M394" s="71">
        <f t="shared" si="34"/>
        <v>3.6447286340181496E-2</v>
      </c>
    </row>
    <row r="395" spans="7:13" x14ac:dyDescent="0.3">
      <c r="G395" s="72">
        <v>44033</v>
      </c>
      <c r="H395" s="74">
        <v>4.0381999999999998</v>
      </c>
      <c r="I395" s="79">
        <f t="shared" si="30"/>
        <v>3.923339704920719</v>
      </c>
      <c r="J395" s="89">
        <f t="shared" si="31"/>
        <v>0.11486029507928075</v>
      </c>
      <c r="K395" s="89">
        <f t="shared" si="32"/>
        <v>0.11486029507928075</v>
      </c>
      <c r="L395" s="82">
        <f t="shared" si="33"/>
        <v>1.3192887385699445E-2</v>
      </c>
      <c r="M395" s="71">
        <f t="shared" si="34"/>
        <v>2.8443438928057244E-2</v>
      </c>
    </row>
    <row r="396" spans="7:13" x14ac:dyDescent="0.3">
      <c r="G396" s="72">
        <v>44034</v>
      </c>
      <c r="H396" s="74">
        <v>4.1020000000000003</v>
      </c>
      <c r="I396" s="79">
        <f t="shared" si="30"/>
        <v>3.9348257344286472</v>
      </c>
      <c r="J396" s="89">
        <f t="shared" si="31"/>
        <v>0.16717426557135306</v>
      </c>
      <c r="K396" s="89">
        <f t="shared" si="32"/>
        <v>0.16717426557135306</v>
      </c>
      <c r="L396" s="82">
        <f t="shared" si="33"/>
        <v>2.7947235069321282E-2</v>
      </c>
      <c r="M396" s="71">
        <f t="shared" si="34"/>
        <v>4.0754330953523418E-2</v>
      </c>
    </row>
    <row r="397" spans="7:13" x14ac:dyDescent="0.3">
      <c r="G397" s="72">
        <v>44035</v>
      </c>
      <c r="H397" s="74">
        <v>3.9834999999999998</v>
      </c>
      <c r="I397" s="79">
        <f t="shared" si="30"/>
        <v>3.9515431609857825</v>
      </c>
      <c r="J397" s="89">
        <f t="shared" si="31"/>
        <v>3.1956839014217309E-2</v>
      </c>
      <c r="K397" s="89">
        <f t="shared" si="32"/>
        <v>3.1956839014217309E-2</v>
      </c>
      <c r="L397" s="82">
        <f t="shared" si="33"/>
        <v>1.0212395597806014E-3</v>
      </c>
      <c r="M397" s="71">
        <f t="shared" si="34"/>
        <v>8.022301748265924E-3</v>
      </c>
    </row>
    <row r="398" spans="7:13" x14ac:dyDescent="0.3">
      <c r="G398" s="72">
        <v>44036</v>
      </c>
      <c r="H398" s="74">
        <v>3.9197000000000002</v>
      </c>
      <c r="I398" s="79">
        <f t="shared" si="30"/>
        <v>3.9547388448872045</v>
      </c>
      <c r="J398" s="89">
        <f t="shared" si="31"/>
        <v>-3.5038844887204323E-2</v>
      </c>
      <c r="K398" s="89">
        <f t="shared" si="32"/>
        <v>3.5038844887204323E-2</v>
      </c>
      <c r="L398" s="82">
        <f t="shared" si="33"/>
        <v>1.2277206510295645E-3</v>
      </c>
      <c r="M398" s="71">
        <f t="shared" si="34"/>
        <v>8.9391649583397507E-3</v>
      </c>
    </row>
    <row r="399" spans="7:13" x14ac:dyDescent="0.3">
      <c r="G399" s="72">
        <v>44039</v>
      </c>
      <c r="H399" s="74">
        <v>3.9561000000000002</v>
      </c>
      <c r="I399" s="79">
        <f t="shared" si="30"/>
        <v>3.9512349603984842</v>
      </c>
      <c r="J399" s="89">
        <f t="shared" si="31"/>
        <v>4.8650396015159636E-3</v>
      </c>
      <c r="K399" s="89">
        <f t="shared" si="32"/>
        <v>4.8650396015159636E-3</v>
      </c>
      <c r="L399" s="82">
        <f t="shared" si="33"/>
        <v>2.3668610324318605E-5</v>
      </c>
      <c r="M399" s="71">
        <f t="shared" si="34"/>
        <v>1.2297564777219896E-3</v>
      </c>
    </row>
    <row r="400" spans="7:13" x14ac:dyDescent="0.3">
      <c r="G400" s="72">
        <v>44040</v>
      </c>
      <c r="H400" s="74">
        <v>3.9014000000000002</v>
      </c>
      <c r="I400" s="79">
        <f t="shared" si="30"/>
        <v>3.951721464358636</v>
      </c>
      <c r="J400" s="89">
        <f t="shared" si="31"/>
        <v>-5.0321464358635826E-2</v>
      </c>
      <c r="K400" s="89">
        <f t="shared" si="32"/>
        <v>5.0321464358635826E-2</v>
      </c>
      <c r="L400" s="82">
        <f t="shared" si="33"/>
        <v>2.5322497751974556E-3</v>
      </c>
      <c r="M400" s="71">
        <f t="shared" si="34"/>
        <v>1.2898309416782648E-2</v>
      </c>
    </row>
    <row r="401" spans="7:13" x14ac:dyDescent="0.3">
      <c r="G401" s="72">
        <v>44041</v>
      </c>
      <c r="H401" s="74">
        <v>3.9561000000000002</v>
      </c>
      <c r="I401" s="79">
        <f t="shared" si="30"/>
        <v>3.9466893179227727</v>
      </c>
      <c r="J401" s="89">
        <f t="shared" si="31"/>
        <v>9.4106820772275057E-3</v>
      </c>
      <c r="K401" s="89">
        <f t="shared" si="32"/>
        <v>9.4106820772275057E-3</v>
      </c>
      <c r="L401" s="82">
        <f t="shared" si="33"/>
        <v>8.8560937158651008E-5</v>
      </c>
      <c r="M401" s="71">
        <f t="shared" si="34"/>
        <v>2.3787776035053476E-3</v>
      </c>
    </row>
    <row r="402" spans="7:13" x14ac:dyDescent="0.3">
      <c r="G402" s="72">
        <v>44042</v>
      </c>
      <c r="H402" s="74">
        <v>4.0564</v>
      </c>
      <c r="I402" s="79">
        <f t="shared" si="30"/>
        <v>3.9476303861304953</v>
      </c>
      <c r="J402" s="89">
        <f t="shared" si="31"/>
        <v>0.10876961386950468</v>
      </c>
      <c r="K402" s="89">
        <f t="shared" si="32"/>
        <v>0.10876961386950468</v>
      </c>
      <c r="L402" s="82">
        <f t="shared" si="33"/>
        <v>1.1830828901321144E-2</v>
      </c>
      <c r="M402" s="71">
        <f t="shared" si="34"/>
        <v>2.6814321533750289E-2</v>
      </c>
    </row>
    <row r="403" spans="7:13" x14ac:dyDescent="0.3">
      <c r="G403" s="72">
        <v>44043</v>
      </c>
      <c r="H403" s="74">
        <v>4.3571999999999997</v>
      </c>
      <c r="I403" s="79">
        <f t="shared" si="30"/>
        <v>3.9585073475174459</v>
      </c>
      <c r="J403" s="89">
        <f t="shared" si="31"/>
        <v>0.39869265248255381</v>
      </c>
      <c r="K403" s="89">
        <f t="shared" si="32"/>
        <v>0.39869265248255381</v>
      </c>
      <c r="L403" s="82">
        <f t="shared" si="33"/>
        <v>0.15895583114357442</v>
      </c>
      <c r="M403" s="71">
        <f t="shared" si="34"/>
        <v>9.1502031690662317E-2</v>
      </c>
    </row>
    <row r="404" spans="7:13" x14ac:dyDescent="0.3">
      <c r="G404" s="72">
        <v>44046</v>
      </c>
      <c r="H404" s="74">
        <v>4.6124000000000001</v>
      </c>
      <c r="I404" s="79">
        <f t="shared" si="30"/>
        <v>3.9983766127657012</v>
      </c>
      <c r="J404" s="89">
        <f t="shared" si="31"/>
        <v>0.61402338723429883</v>
      </c>
      <c r="K404" s="89">
        <f t="shared" si="32"/>
        <v>0.61402338723429883</v>
      </c>
      <c r="L404" s="82">
        <f t="shared" si="33"/>
        <v>0.37702472007068172</v>
      </c>
      <c r="M404" s="71">
        <f t="shared" si="34"/>
        <v>0.13312448773616747</v>
      </c>
    </row>
    <row r="405" spans="7:13" x14ac:dyDescent="0.3">
      <c r="G405" s="72">
        <v>44047</v>
      </c>
      <c r="H405" s="74">
        <v>4.6489000000000003</v>
      </c>
      <c r="I405" s="79">
        <f t="shared" si="30"/>
        <v>4.0597789514891307</v>
      </c>
      <c r="J405" s="89">
        <f t="shared" si="31"/>
        <v>0.58912104851086955</v>
      </c>
      <c r="K405" s="89">
        <f t="shared" si="32"/>
        <v>0.58912104851086955</v>
      </c>
      <c r="L405" s="82">
        <f t="shared" si="33"/>
        <v>0.34706360979854634</v>
      </c>
      <c r="M405" s="71">
        <f t="shared" si="34"/>
        <v>0.12672267601171663</v>
      </c>
    </row>
    <row r="406" spans="7:13" x14ac:dyDescent="0.3">
      <c r="G406" s="72">
        <v>44048</v>
      </c>
      <c r="H406" s="74">
        <v>4.5578000000000003</v>
      </c>
      <c r="I406" s="79">
        <f t="shared" si="30"/>
        <v>4.1186910563402179</v>
      </c>
      <c r="J406" s="89">
        <f t="shared" si="31"/>
        <v>0.43910894365978237</v>
      </c>
      <c r="K406" s="89">
        <f t="shared" si="32"/>
        <v>0.43910894365978237</v>
      </c>
      <c r="L406" s="82">
        <f t="shared" si="33"/>
        <v>0.19281666440200992</v>
      </c>
      <c r="M406" s="71">
        <f t="shared" si="34"/>
        <v>9.6342301913155987E-2</v>
      </c>
    </row>
    <row r="407" spans="7:13" x14ac:dyDescent="0.3">
      <c r="G407" s="72">
        <v>44049</v>
      </c>
      <c r="H407" s="74">
        <v>4.5578000000000003</v>
      </c>
      <c r="I407" s="79">
        <f t="shared" si="30"/>
        <v>4.162601950706196</v>
      </c>
      <c r="J407" s="89">
        <f t="shared" si="31"/>
        <v>0.39519804929380431</v>
      </c>
      <c r="K407" s="89">
        <f t="shared" si="32"/>
        <v>0.39519804929380431</v>
      </c>
      <c r="L407" s="82">
        <f t="shared" si="33"/>
        <v>0.15618149816562818</v>
      </c>
      <c r="M407" s="71">
        <f t="shared" si="34"/>
        <v>8.6708071721840418E-2</v>
      </c>
    </row>
    <row r="408" spans="7:13" x14ac:dyDescent="0.3">
      <c r="G408" s="72">
        <v>44050</v>
      </c>
      <c r="H408" s="74">
        <v>4.5395000000000003</v>
      </c>
      <c r="I408" s="79">
        <f t="shared" si="30"/>
        <v>4.2021217556355763</v>
      </c>
      <c r="J408" s="89">
        <f t="shared" si="31"/>
        <v>0.33737824436442398</v>
      </c>
      <c r="K408" s="89">
        <f t="shared" si="32"/>
        <v>0.33737824436442398</v>
      </c>
      <c r="L408" s="82">
        <f t="shared" si="33"/>
        <v>0.11382407977042099</v>
      </c>
      <c r="M408" s="71">
        <f t="shared" si="34"/>
        <v>7.4320573711735644E-2</v>
      </c>
    </row>
    <row r="409" spans="7:13" x14ac:dyDescent="0.3">
      <c r="G409" s="72">
        <v>44053</v>
      </c>
      <c r="H409" s="74">
        <v>4.4756999999999998</v>
      </c>
      <c r="I409" s="79">
        <f t="shared" si="30"/>
        <v>4.2358595800720185</v>
      </c>
      <c r="J409" s="89">
        <f t="shared" si="31"/>
        <v>0.23984041992798133</v>
      </c>
      <c r="K409" s="89">
        <f t="shared" si="32"/>
        <v>0.23984041992798133</v>
      </c>
      <c r="L409" s="82">
        <f t="shared" si="33"/>
        <v>5.7523427031230423E-2</v>
      </c>
      <c r="M409" s="71">
        <f t="shared" si="34"/>
        <v>5.3587242203003184E-2</v>
      </c>
    </row>
    <row r="410" spans="7:13" x14ac:dyDescent="0.3">
      <c r="G410" s="72">
        <v>44054</v>
      </c>
      <c r="H410" s="74">
        <v>4.5213000000000001</v>
      </c>
      <c r="I410" s="79">
        <f t="shared" si="30"/>
        <v>4.2598436220648166</v>
      </c>
      <c r="J410" s="89">
        <f t="shared" si="31"/>
        <v>0.2614563779351835</v>
      </c>
      <c r="K410" s="89">
        <f t="shared" si="32"/>
        <v>0.2614563779351835</v>
      </c>
      <c r="L410" s="82">
        <f t="shared" si="33"/>
        <v>6.8359437562985514E-2</v>
      </c>
      <c r="M410" s="71">
        <f t="shared" si="34"/>
        <v>5.7827699541101785E-2</v>
      </c>
    </row>
    <row r="411" spans="7:13" x14ac:dyDescent="0.3">
      <c r="G411" s="72">
        <v>44055</v>
      </c>
      <c r="H411" s="74">
        <v>4.6032999999999999</v>
      </c>
      <c r="I411" s="79">
        <f t="shared" si="30"/>
        <v>4.2859892598583356</v>
      </c>
      <c r="J411" s="89">
        <f t="shared" si="31"/>
        <v>0.31731074014166438</v>
      </c>
      <c r="K411" s="89">
        <f t="shared" si="32"/>
        <v>0.31731074014166438</v>
      </c>
      <c r="L411" s="82">
        <f t="shared" si="33"/>
        <v>0.10068610580925086</v>
      </c>
      <c r="M411" s="71">
        <f t="shared" si="34"/>
        <v>6.8931145078892184E-2</v>
      </c>
    </row>
    <row r="412" spans="7:13" x14ac:dyDescent="0.3">
      <c r="G412" s="72">
        <v>44056</v>
      </c>
      <c r="H412" s="74">
        <v>4.6124000000000001</v>
      </c>
      <c r="I412" s="79">
        <f t="shared" si="30"/>
        <v>4.3177203338725025</v>
      </c>
      <c r="J412" s="89">
        <f t="shared" si="31"/>
        <v>0.29467966612749752</v>
      </c>
      <c r="K412" s="89">
        <f t="shared" si="32"/>
        <v>0.29467966612749752</v>
      </c>
      <c r="L412" s="82">
        <f t="shared" si="33"/>
        <v>8.6836105629013408E-2</v>
      </c>
      <c r="M412" s="71">
        <f t="shared" si="34"/>
        <v>6.3888575606516673E-2</v>
      </c>
    </row>
    <row r="413" spans="7:13" x14ac:dyDescent="0.3">
      <c r="G413" s="72">
        <v>44057</v>
      </c>
      <c r="H413" s="74">
        <v>4.5578000000000003</v>
      </c>
      <c r="I413" s="79">
        <f t="shared" si="30"/>
        <v>4.3471883004852518</v>
      </c>
      <c r="J413" s="89">
        <f t="shared" si="31"/>
        <v>0.21061169951474845</v>
      </c>
      <c r="K413" s="89">
        <f t="shared" si="32"/>
        <v>0.21061169951474845</v>
      </c>
      <c r="L413" s="82">
        <f t="shared" si="33"/>
        <v>4.4357287972490694E-2</v>
      </c>
      <c r="M413" s="71">
        <f t="shared" si="34"/>
        <v>4.6209070058964512E-2</v>
      </c>
    </row>
    <row r="414" spans="7:13" x14ac:dyDescent="0.3">
      <c r="G414" s="72">
        <v>44060</v>
      </c>
      <c r="H414" s="74">
        <v>4.6215999999999999</v>
      </c>
      <c r="I414" s="79">
        <f t="shared" si="30"/>
        <v>4.3682494704367265</v>
      </c>
      <c r="J414" s="89">
        <f t="shared" si="31"/>
        <v>0.25335052956327342</v>
      </c>
      <c r="K414" s="89">
        <f t="shared" si="32"/>
        <v>0.25335052956327342</v>
      </c>
      <c r="L414" s="82">
        <f t="shared" si="33"/>
        <v>6.4186490829991075E-2</v>
      </c>
      <c r="M414" s="71">
        <f t="shared" si="34"/>
        <v>5.4818792098683018E-2</v>
      </c>
    </row>
    <row r="415" spans="7:13" x14ac:dyDescent="0.3">
      <c r="G415" s="72">
        <v>44061</v>
      </c>
      <c r="H415" s="74">
        <v>4.6398000000000001</v>
      </c>
      <c r="I415" s="79">
        <f t="shared" si="30"/>
        <v>4.3935845233930539</v>
      </c>
      <c r="J415" s="89">
        <f t="shared" si="31"/>
        <v>0.2462154766069462</v>
      </c>
      <c r="K415" s="89">
        <f t="shared" si="32"/>
        <v>0.2462154766069462</v>
      </c>
      <c r="L415" s="82">
        <f t="shared" si="33"/>
        <v>6.0622060920785675E-2</v>
      </c>
      <c r="M415" s="71">
        <f t="shared" si="34"/>
        <v>5.3065967629412084E-2</v>
      </c>
    </row>
    <row r="416" spans="7:13" x14ac:dyDescent="0.3">
      <c r="G416" s="72">
        <v>44062</v>
      </c>
      <c r="H416" s="74">
        <v>4.5941999999999998</v>
      </c>
      <c r="I416" s="79">
        <f t="shared" si="30"/>
        <v>4.4182060710537483</v>
      </c>
      <c r="J416" s="89">
        <f t="shared" si="31"/>
        <v>0.17599392894625154</v>
      </c>
      <c r="K416" s="89">
        <f t="shared" si="32"/>
        <v>0.17599392894625154</v>
      </c>
      <c r="L416" s="82">
        <f t="shared" si="33"/>
        <v>3.0973863025938238E-2</v>
      </c>
      <c r="M416" s="71">
        <f t="shared" si="34"/>
        <v>3.8307850974326658E-2</v>
      </c>
    </row>
    <row r="417" spans="7:13" x14ac:dyDescent="0.3">
      <c r="G417" s="72">
        <v>44063</v>
      </c>
      <c r="H417" s="74">
        <v>4.6032999999999999</v>
      </c>
      <c r="I417" s="79">
        <f t="shared" si="30"/>
        <v>4.4358054639483733</v>
      </c>
      <c r="J417" s="89">
        <f t="shared" si="31"/>
        <v>0.16749453605162667</v>
      </c>
      <c r="K417" s="89">
        <f t="shared" si="32"/>
        <v>0.16749453605162667</v>
      </c>
      <c r="L417" s="82">
        <f t="shared" si="33"/>
        <v>2.8054419607149668E-2</v>
      </c>
      <c r="M417" s="71">
        <f t="shared" si="34"/>
        <v>3.6385752840707032E-2</v>
      </c>
    </row>
    <row r="418" spans="7:13" x14ac:dyDescent="0.3">
      <c r="G418" s="72">
        <v>44064</v>
      </c>
      <c r="H418" s="74">
        <v>4.5304000000000002</v>
      </c>
      <c r="I418" s="79">
        <f t="shared" si="30"/>
        <v>4.4525549175535364</v>
      </c>
      <c r="J418" s="89">
        <f t="shared" si="31"/>
        <v>7.784508244646382E-2</v>
      </c>
      <c r="K418" s="89">
        <f t="shared" si="32"/>
        <v>7.784508244646382E-2</v>
      </c>
      <c r="L418" s="82">
        <f t="shared" si="33"/>
        <v>6.0598568610967492E-3</v>
      </c>
      <c r="M418" s="71">
        <f t="shared" si="34"/>
        <v>1.7182827663443364E-2</v>
      </c>
    </row>
    <row r="419" spans="7:13" x14ac:dyDescent="0.3">
      <c r="G419" s="72">
        <v>44067</v>
      </c>
      <c r="H419" s="74">
        <v>4.5850999999999997</v>
      </c>
      <c r="I419" s="79">
        <f t="shared" si="30"/>
        <v>4.4603394257981828</v>
      </c>
      <c r="J419" s="89">
        <f t="shared" si="31"/>
        <v>0.12476057420181697</v>
      </c>
      <c r="K419" s="89">
        <f t="shared" si="32"/>
        <v>0.12476057420181697</v>
      </c>
      <c r="L419" s="82">
        <f t="shared" si="33"/>
        <v>1.5565200875167077E-2</v>
      </c>
      <c r="M419" s="71">
        <f t="shared" si="34"/>
        <v>2.7210000698309082E-2</v>
      </c>
    </row>
    <row r="420" spans="7:13" x14ac:dyDescent="0.3">
      <c r="G420" s="72">
        <v>44068</v>
      </c>
      <c r="H420" s="74">
        <v>4.5941999999999998</v>
      </c>
      <c r="I420" s="79">
        <f t="shared" si="30"/>
        <v>4.4728154832183638</v>
      </c>
      <c r="J420" s="89">
        <f t="shared" si="31"/>
        <v>0.12138451678163609</v>
      </c>
      <c r="K420" s="89">
        <f t="shared" si="32"/>
        <v>0.12138451678163609</v>
      </c>
      <c r="L420" s="82">
        <f t="shared" si="33"/>
        <v>1.4734200914311293E-2</v>
      </c>
      <c r="M420" s="71">
        <f t="shared" si="34"/>
        <v>2.6421252183543617E-2</v>
      </c>
    </row>
    <row r="421" spans="7:13" x14ac:dyDescent="0.3">
      <c r="G421" s="72">
        <v>44069</v>
      </c>
      <c r="H421" s="74">
        <v>4.6032999999999999</v>
      </c>
      <c r="I421" s="79">
        <f t="shared" si="30"/>
        <v>4.4849539348965273</v>
      </c>
      <c r="J421" s="89">
        <f t="shared" si="31"/>
        <v>0.11834606510347268</v>
      </c>
      <c r="K421" s="89">
        <f t="shared" si="32"/>
        <v>0.11834606510347268</v>
      </c>
      <c r="L421" s="82">
        <f t="shared" si="33"/>
        <v>1.4005791125475392E-2</v>
      </c>
      <c r="M421" s="71">
        <f t="shared" si="34"/>
        <v>2.5708962071442808E-2</v>
      </c>
    </row>
    <row r="422" spans="7:13" x14ac:dyDescent="0.3">
      <c r="G422" s="72">
        <v>44070</v>
      </c>
      <c r="H422" s="74">
        <v>4.5669000000000004</v>
      </c>
      <c r="I422" s="79">
        <f t="shared" si="30"/>
        <v>4.4967885414068745</v>
      </c>
      <c r="J422" s="89">
        <f t="shared" si="31"/>
        <v>7.0111458593125953E-2</v>
      </c>
      <c r="K422" s="89">
        <f t="shared" si="32"/>
        <v>7.0111458593125953E-2</v>
      </c>
      <c r="L422" s="82">
        <f t="shared" si="33"/>
        <v>4.9156166260556147E-3</v>
      </c>
      <c r="M422" s="71">
        <f t="shared" si="34"/>
        <v>1.5352089731136208E-2</v>
      </c>
    </row>
    <row r="423" spans="7:13" x14ac:dyDescent="0.3">
      <c r="G423" s="72">
        <v>44071</v>
      </c>
      <c r="H423" s="74">
        <v>4.5304000000000002</v>
      </c>
      <c r="I423" s="79">
        <f t="shared" si="30"/>
        <v>4.503799687266187</v>
      </c>
      <c r="J423" s="89">
        <f t="shared" si="31"/>
        <v>2.6600312733813247E-2</v>
      </c>
      <c r="K423" s="89">
        <f t="shared" si="32"/>
        <v>2.6600312733813247E-2</v>
      </c>
      <c r="L423" s="82">
        <f t="shared" si="33"/>
        <v>7.0757663753666714E-4</v>
      </c>
      <c r="M423" s="71">
        <f t="shared" si="34"/>
        <v>5.871515259979968E-3</v>
      </c>
    </row>
    <row r="424" spans="7:13" x14ac:dyDescent="0.3">
      <c r="G424" s="72">
        <v>44074</v>
      </c>
      <c r="H424" s="74">
        <v>4.4665999999999997</v>
      </c>
      <c r="I424" s="79">
        <f t="shared" si="30"/>
        <v>4.5064597185395678</v>
      </c>
      <c r="J424" s="89">
        <f t="shared" si="31"/>
        <v>-3.9859718539568156E-2</v>
      </c>
      <c r="K424" s="89">
        <f t="shared" si="32"/>
        <v>3.9859718539568156E-2</v>
      </c>
      <c r="L424" s="82">
        <f t="shared" si="33"/>
        <v>1.5887971620535935E-3</v>
      </c>
      <c r="M424" s="71">
        <f t="shared" si="34"/>
        <v>8.9239507767805842E-3</v>
      </c>
    </row>
    <row r="425" spans="7:13" x14ac:dyDescent="0.3">
      <c r="G425" s="72">
        <v>44075</v>
      </c>
      <c r="H425" s="74">
        <v>4.3116000000000003</v>
      </c>
      <c r="I425" s="79">
        <f t="shared" si="30"/>
        <v>4.5024737466856104</v>
      </c>
      <c r="J425" s="89">
        <f t="shared" si="31"/>
        <v>-0.19087374668561008</v>
      </c>
      <c r="K425" s="89">
        <f t="shared" si="32"/>
        <v>0.19087374668561008</v>
      </c>
      <c r="L425" s="82">
        <f t="shared" si="33"/>
        <v>3.6432787173802446E-2</v>
      </c>
      <c r="M425" s="71">
        <f t="shared" si="34"/>
        <v>4.4269817860100674E-2</v>
      </c>
    </row>
    <row r="426" spans="7:13" x14ac:dyDescent="0.3">
      <c r="G426" s="72">
        <v>44076</v>
      </c>
      <c r="H426" s="74">
        <v>4.3571999999999997</v>
      </c>
      <c r="I426" s="79">
        <f t="shared" si="30"/>
        <v>4.4833863720170495</v>
      </c>
      <c r="J426" s="89">
        <f t="shared" si="31"/>
        <v>-0.12618637201704974</v>
      </c>
      <c r="K426" s="89">
        <f t="shared" si="32"/>
        <v>0.12618637201704974</v>
      </c>
      <c r="L426" s="82">
        <f t="shared" si="33"/>
        <v>1.5923000482825272E-2</v>
      </c>
      <c r="M426" s="71">
        <f t="shared" si="34"/>
        <v>2.8960426883560486E-2</v>
      </c>
    </row>
    <row r="427" spans="7:13" x14ac:dyDescent="0.3">
      <c r="G427" s="72">
        <v>44077</v>
      </c>
      <c r="H427" s="74">
        <v>4.1292999999999997</v>
      </c>
      <c r="I427" s="79">
        <f t="shared" si="30"/>
        <v>4.470767734815345</v>
      </c>
      <c r="J427" s="89">
        <f t="shared" si="31"/>
        <v>-0.3414677348153452</v>
      </c>
      <c r="K427" s="89">
        <f t="shared" si="32"/>
        <v>0.3414677348153452</v>
      </c>
      <c r="L427" s="82">
        <f t="shared" si="33"/>
        <v>0.11660021391992291</v>
      </c>
      <c r="M427" s="71">
        <f t="shared" si="34"/>
        <v>8.2693854845941259E-2</v>
      </c>
    </row>
    <row r="428" spans="7:13" x14ac:dyDescent="0.3">
      <c r="G428" s="72">
        <v>44078</v>
      </c>
      <c r="H428" s="74">
        <v>4.0837000000000003</v>
      </c>
      <c r="I428" s="79">
        <f t="shared" si="30"/>
        <v>4.4366209613338112</v>
      </c>
      <c r="J428" s="89">
        <f t="shared" si="31"/>
        <v>-0.3529209613338109</v>
      </c>
      <c r="K428" s="89">
        <f t="shared" si="32"/>
        <v>0.3529209613338109</v>
      </c>
      <c r="L428" s="82">
        <f t="shared" si="33"/>
        <v>0.12455320494878125</v>
      </c>
      <c r="M428" s="71">
        <f t="shared" si="34"/>
        <v>8.6421862853248488E-2</v>
      </c>
    </row>
    <row r="429" spans="7:13" x14ac:dyDescent="0.3">
      <c r="G429" s="72">
        <v>44082</v>
      </c>
      <c r="H429" s="74">
        <v>3.7374000000000001</v>
      </c>
      <c r="I429" s="79">
        <f t="shared" si="30"/>
        <v>4.4013288652004299</v>
      </c>
      <c r="J429" s="89">
        <f t="shared" si="31"/>
        <v>-0.66392886520042982</v>
      </c>
      <c r="K429" s="89">
        <f t="shared" si="32"/>
        <v>0.66392886520042982</v>
      </c>
      <c r="L429" s="82">
        <f t="shared" si="33"/>
        <v>0.44080153804633049</v>
      </c>
      <c r="M429" s="71">
        <f t="shared" si="34"/>
        <v>0.1776445831862872</v>
      </c>
    </row>
    <row r="430" spans="7:13" x14ac:dyDescent="0.3">
      <c r="G430" s="72">
        <v>44083</v>
      </c>
      <c r="H430" s="74">
        <v>3.7738</v>
      </c>
      <c r="I430" s="79">
        <f t="shared" si="30"/>
        <v>4.3349359786803872</v>
      </c>
      <c r="J430" s="89">
        <f t="shared" si="31"/>
        <v>-0.56113597868038712</v>
      </c>
      <c r="K430" s="89">
        <f t="shared" si="32"/>
        <v>0.56113597868038712</v>
      </c>
      <c r="L430" s="82">
        <f t="shared" si="33"/>
        <v>0.31487358656959585</v>
      </c>
      <c r="M430" s="71">
        <f t="shared" si="34"/>
        <v>0.14869255887444674</v>
      </c>
    </row>
    <row r="431" spans="7:13" x14ac:dyDescent="0.3">
      <c r="G431" s="72">
        <v>44084</v>
      </c>
      <c r="H431" s="74">
        <v>3.7374000000000001</v>
      </c>
      <c r="I431" s="79">
        <f t="shared" si="30"/>
        <v>4.2788223808123487</v>
      </c>
      <c r="J431" s="89">
        <f t="shared" si="31"/>
        <v>-0.54142238081234861</v>
      </c>
      <c r="K431" s="89">
        <f t="shared" si="32"/>
        <v>0.54142238081234861</v>
      </c>
      <c r="L431" s="82">
        <f t="shared" si="33"/>
        <v>0.29313819444451183</v>
      </c>
      <c r="M431" s="71">
        <f t="shared" si="34"/>
        <v>0.14486605148294232</v>
      </c>
    </row>
    <row r="432" spans="7:13" x14ac:dyDescent="0.3">
      <c r="G432" s="72">
        <v>44085</v>
      </c>
      <c r="H432" s="74">
        <v>3.7374000000000001</v>
      </c>
      <c r="I432" s="79">
        <f t="shared" si="30"/>
        <v>4.2246801427311143</v>
      </c>
      <c r="J432" s="89">
        <f t="shared" si="31"/>
        <v>-0.4872801427311142</v>
      </c>
      <c r="K432" s="89">
        <f t="shared" si="32"/>
        <v>0.4872801427311142</v>
      </c>
      <c r="L432" s="82">
        <f t="shared" si="33"/>
        <v>0.23744193750005502</v>
      </c>
      <c r="M432" s="71">
        <f t="shared" si="34"/>
        <v>0.13037944633464821</v>
      </c>
    </row>
    <row r="433" spans="7:13" x14ac:dyDescent="0.3">
      <c r="G433" s="72">
        <v>44088</v>
      </c>
      <c r="H433" s="74">
        <v>3.7282000000000002</v>
      </c>
      <c r="I433" s="79">
        <f t="shared" si="30"/>
        <v>4.175952128458003</v>
      </c>
      <c r="J433" s="89">
        <f t="shared" si="31"/>
        <v>-0.44775212845800283</v>
      </c>
      <c r="K433" s="89">
        <f t="shared" si="32"/>
        <v>0.44775212845800283</v>
      </c>
      <c r="L433" s="82">
        <f t="shared" si="33"/>
        <v>0.20048196853867187</v>
      </c>
      <c r="M433" s="71">
        <f t="shared" si="34"/>
        <v>0.12009874160667422</v>
      </c>
    </row>
    <row r="434" spans="7:13" x14ac:dyDescent="0.3">
      <c r="G434" s="72">
        <v>44089</v>
      </c>
      <c r="H434" s="74">
        <v>3.7921</v>
      </c>
      <c r="I434" s="79">
        <f t="shared" si="30"/>
        <v>4.1311769156122029</v>
      </c>
      <c r="J434" s="89">
        <f t="shared" si="31"/>
        <v>-0.33907691561220288</v>
      </c>
      <c r="K434" s="89">
        <f t="shared" si="32"/>
        <v>0.33907691561220288</v>
      </c>
      <c r="L434" s="82">
        <f t="shared" si="33"/>
        <v>0.11497315470108495</v>
      </c>
      <c r="M434" s="71">
        <f t="shared" si="34"/>
        <v>8.9416659795944958E-2</v>
      </c>
    </row>
    <row r="435" spans="7:13" x14ac:dyDescent="0.3">
      <c r="G435" s="72">
        <v>44090</v>
      </c>
      <c r="H435" s="74">
        <v>3.7646999999999999</v>
      </c>
      <c r="I435" s="79">
        <f t="shared" si="30"/>
        <v>4.0972692240509829</v>
      </c>
      <c r="J435" s="89">
        <f t="shared" si="31"/>
        <v>-0.33256922405098299</v>
      </c>
      <c r="K435" s="89">
        <f t="shared" si="32"/>
        <v>0.33256922405098299</v>
      </c>
      <c r="L435" s="82">
        <f t="shared" si="33"/>
        <v>0.11060228878587293</v>
      </c>
      <c r="M435" s="71">
        <f t="shared" si="34"/>
        <v>8.8338838167976996E-2</v>
      </c>
    </row>
    <row r="436" spans="7:13" x14ac:dyDescent="0.3">
      <c r="G436" s="72">
        <v>44091</v>
      </c>
      <c r="H436" s="74">
        <v>3.7738</v>
      </c>
      <c r="I436" s="79">
        <f t="shared" si="30"/>
        <v>4.0640123016458851</v>
      </c>
      <c r="J436" s="89">
        <f t="shared" si="31"/>
        <v>-0.29021230164588507</v>
      </c>
      <c r="K436" s="89">
        <f t="shared" si="32"/>
        <v>0.29021230164588507</v>
      </c>
      <c r="L436" s="82">
        <f t="shared" si="33"/>
        <v>8.4223180026602187E-2</v>
      </c>
      <c r="M436" s="71">
        <f t="shared" si="34"/>
        <v>7.6901876529197374E-2</v>
      </c>
    </row>
    <row r="437" spans="7:13" x14ac:dyDescent="0.3">
      <c r="G437" s="72">
        <v>44092</v>
      </c>
      <c r="H437" s="74">
        <v>3.7282000000000002</v>
      </c>
      <c r="I437" s="79">
        <f t="shared" si="30"/>
        <v>4.0349910714812971</v>
      </c>
      <c r="J437" s="89">
        <f t="shared" si="31"/>
        <v>-0.30679107148129692</v>
      </c>
      <c r="K437" s="89">
        <f t="shared" si="32"/>
        <v>0.30679107148129692</v>
      </c>
      <c r="L437" s="82">
        <f t="shared" si="33"/>
        <v>9.4120761540642237E-2</v>
      </c>
      <c r="M437" s="71">
        <f t="shared" si="34"/>
        <v>8.2289327686630789E-2</v>
      </c>
    </row>
    <row r="438" spans="7:13" x14ac:dyDescent="0.3">
      <c r="G438" s="72">
        <v>44095</v>
      </c>
      <c r="H438" s="74">
        <v>3.6097000000000001</v>
      </c>
      <c r="I438" s="79">
        <f t="shared" si="30"/>
        <v>4.0043119643331675</v>
      </c>
      <c r="J438" s="89">
        <f t="shared" si="31"/>
        <v>-0.39461196433316736</v>
      </c>
      <c r="K438" s="89">
        <f t="shared" si="32"/>
        <v>0.39461196433316736</v>
      </c>
      <c r="L438" s="82">
        <f t="shared" si="33"/>
        <v>0.15571860239488095</v>
      </c>
      <c r="M438" s="71">
        <f t="shared" si="34"/>
        <v>0.10931987819851161</v>
      </c>
    </row>
    <row r="439" spans="7:13" x14ac:dyDescent="0.3">
      <c r="G439" s="72">
        <v>44096</v>
      </c>
      <c r="H439" s="74">
        <v>3.6280000000000001</v>
      </c>
      <c r="I439" s="79">
        <f t="shared" si="30"/>
        <v>3.964850767899851</v>
      </c>
      <c r="J439" s="89">
        <f t="shared" si="31"/>
        <v>-0.33685076789985091</v>
      </c>
      <c r="K439" s="89">
        <f t="shared" si="32"/>
        <v>0.33685076789985091</v>
      </c>
      <c r="L439" s="82">
        <f t="shared" si="33"/>
        <v>0.11346843983471923</v>
      </c>
      <c r="M439" s="71">
        <f t="shared" si="34"/>
        <v>9.2847510446485912E-2</v>
      </c>
    </row>
    <row r="440" spans="7:13" x14ac:dyDescent="0.3">
      <c r="G440" s="72">
        <v>44097</v>
      </c>
      <c r="H440" s="74">
        <v>3.5367999999999999</v>
      </c>
      <c r="I440" s="79">
        <f t="shared" si="30"/>
        <v>3.9311656911098658</v>
      </c>
      <c r="J440" s="89">
        <f t="shared" si="31"/>
        <v>-0.39436569110986586</v>
      </c>
      <c r="K440" s="89">
        <f t="shared" si="32"/>
        <v>0.39436569110986586</v>
      </c>
      <c r="L440" s="82">
        <f t="shared" si="33"/>
        <v>0.15552429832456213</v>
      </c>
      <c r="M440" s="71">
        <f t="shared" si="34"/>
        <v>0.11150353175465558</v>
      </c>
    </row>
    <row r="441" spans="7:13" x14ac:dyDescent="0.3">
      <c r="G441" s="72">
        <v>44098</v>
      </c>
      <c r="H441" s="74">
        <v>3.5004</v>
      </c>
      <c r="I441" s="79">
        <f t="shared" si="30"/>
        <v>3.8917291219988792</v>
      </c>
      <c r="J441" s="89">
        <f t="shared" si="31"/>
        <v>-0.39132912199887926</v>
      </c>
      <c r="K441" s="89">
        <f t="shared" si="32"/>
        <v>0.39132912199887926</v>
      </c>
      <c r="L441" s="82">
        <f t="shared" si="33"/>
        <v>0.15313848172441372</v>
      </c>
      <c r="M441" s="71">
        <f t="shared" si="34"/>
        <v>0.11179554393751551</v>
      </c>
    </row>
    <row r="442" spans="7:13" x14ac:dyDescent="0.3">
      <c r="G442" s="72">
        <v>44099</v>
      </c>
      <c r="H442" s="74">
        <v>3.4457</v>
      </c>
      <c r="I442" s="79">
        <f t="shared" si="30"/>
        <v>3.8525962097989912</v>
      </c>
      <c r="J442" s="89">
        <f t="shared" si="31"/>
        <v>-0.40689620979899122</v>
      </c>
      <c r="K442" s="89">
        <f t="shared" si="32"/>
        <v>0.40689620979899122</v>
      </c>
      <c r="L442" s="82">
        <f t="shared" si="33"/>
        <v>0.16556452554878467</v>
      </c>
      <c r="M442" s="71">
        <f t="shared" si="34"/>
        <v>0.11808811266186586</v>
      </c>
    </row>
    <row r="443" spans="7:13" x14ac:dyDescent="0.3">
      <c r="G443" s="72">
        <v>44102</v>
      </c>
      <c r="H443" s="74">
        <v>3.5550000000000002</v>
      </c>
      <c r="I443" s="79">
        <f t="shared" si="30"/>
        <v>3.8119065888190922</v>
      </c>
      <c r="J443" s="89">
        <f t="shared" si="31"/>
        <v>-0.25690658881909201</v>
      </c>
      <c r="K443" s="89">
        <f t="shared" si="32"/>
        <v>0.25690658881909201</v>
      </c>
      <c r="L443" s="82">
        <f t="shared" si="33"/>
        <v>6.6000995378662011E-2</v>
      </c>
      <c r="M443" s="71">
        <f t="shared" si="34"/>
        <v>7.2266269710011807E-2</v>
      </c>
    </row>
    <row r="444" spans="7:13" x14ac:dyDescent="0.3">
      <c r="G444" s="72">
        <v>44103</v>
      </c>
      <c r="H444" s="74">
        <v>3.6006</v>
      </c>
      <c r="I444" s="79">
        <f t="shared" si="30"/>
        <v>3.7862159299371831</v>
      </c>
      <c r="J444" s="89">
        <f t="shared" si="31"/>
        <v>-0.18561592993718312</v>
      </c>
      <c r="K444" s="89">
        <f t="shared" si="32"/>
        <v>0.18561592993718312</v>
      </c>
      <c r="L444" s="82">
        <f t="shared" si="33"/>
        <v>3.4453273446445276E-2</v>
      </c>
      <c r="M444" s="71">
        <f t="shared" si="34"/>
        <v>5.1551388639999758E-2</v>
      </c>
    </row>
    <row r="445" spans="7:13" x14ac:dyDescent="0.3">
      <c r="G445" s="72">
        <v>44104</v>
      </c>
      <c r="H445" s="74">
        <v>3.5642</v>
      </c>
      <c r="I445" s="79">
        <f t="shared" si="30"/>
        <v>3.7676543369434645</v>
      </c>
      <c r="J445" s="89">
        <f t="shared" si="31"/>
        <v>-0.20345433694346449</v>
      </c>
      <c r="K445" s="89">
        <f t="shared" si="32"/>
        <v>0.20345433694346449</v>
      </c>
      <c r="L445" s="82">
        <f t="shared" si="33"/>
        <v>4.1393667221104775E-2</v>
      </c>
      <c r="M445" s="71">
        <f t="shared" si="34"/>
        <v>5.708274982982562E-2</v>
      </c>
    </row>
    <row r="446" spans="7:13" x14ac:dyDescent="0.3">
      <c r="G446" s="72">
        <v>44105</v>
      </c>
      <c r="H446" s="74">
        <v>3.5276999999999998</v>
      </c>
      <c r="I446" s="79">
        <f t="shared" si="30"/>
        <v>3.747308903249118</v>
      </c>
      <c r="J446" s="89">
        <f t="shared" si="31"/>
        <v>-0.21960890324911819</v>
      </c>
      <c r="K446" s="89">
        <f t="shared" si="32"/>
        <v>0.21960890324911819</v>
      </c>
      <c r="L446" s="82">
        <f t="shared" si="33"/>
        <v>4.8228070386280554E-2</v>
      </c>
      <c r="M446" s="71">
        <f t="shared" si="34"/>
        <v>6.2252715154099893E-2</v>
      </c>
    </row>
    <row r="447" spans="7:13" x14ac:dyDescent="0.3">
      <c r="G447" s="72">
        <v>44106</v>
      </c>
      <c r="H447" s="74">
        <v>3.4821</v>
      </c>
      <c r="I447" s="79">
        <f t="shared" si="30"/>
        <v>3.7253480129242065</v>
      </c>
      <c r="J447" s="89">
        <f t="shared" si="31"/>
        <v>-0.2432480129242065</v>
      </c>
      <c r="K447" s="89">
        <f t="shared" si="32"/>
        <v>0.2432480129242065</v>
      </c>
      <c r="L447" s="82">
        <f t="shared" si="33"/>
        <v>5.9169595791574936E-2</v>
      </c>
      <c r="M447" s="71">
        <f t="shared" si="34"/>
        <v>6.9856699383764542E-2</v>
      </c>
    </row>
    <row r="448" spans="7:13" x14ac:dyDescent="0.3">
      <c r="G448" s="72">
        <v>44109</v>
      </c>
      <c r="H448" s="74">
        <v>3.5823999999999998</v>
      </c>
      <c r="I448" s="79">
        <f t="shared" si="30"/>
        <v>3.7010232116317856</v>
      </c>
      <c r="J448" s="89">
        <f t="shared" si="31"/>
        <v>-0.1186232116317858</v>
      </c>
      <c r="K448" s="89">
        <f t="shared" si="32"/>
        <v>0.1186232116317858</v>
      </c>
      <c r="L448" s="82">
        <f t="shared" si="33"/>
        <v>1.4071466337839442E-2</v>
      </c>
      <c r="M448" s="71">
        <f t="shared" si="34"/>
        <v>3.3112776806550302E-2</v>
      </c>
    </row>
    <row r="449" spans="7:13" x14ac:dyDescent="0.3">
      <c r="G449" s="72">
        <v>44110</v>
      </c>
      <c r="H449" s="74">
        <v>3.5642</v>
      </c>
      <c r="I449" s="79">
        <f t="shared" si="30"/>
        <v>3.6891608904686071</v>
      </c>
      <c r="J449" s="89">
        <f t="shared" si="31"/>
        <v>-0.12496089046860703</v>
      </c>
      <c r="K449" s="89">
        <f t="shared" si="32"/>
        <v>0.12496089046860703</v>
      </c>
      <c r="L449" s="82">
        <f t="shared" si="33"/>
        <v>1.5615224146707204E-2</v>
      </c>
      <c r="M449" s="71">
        <f t="shared" si="34"/>
        <v>3.506001079305511E-2</v>
      </c>
    </row>
    <row r="450" spans="7:13" x14ac:dyDescent="0.3">
      <c r="G450" s="72">
        <v>44111</v>
      </c>
      <c r="H450" s="74">
        <v>3.5550000000000002</v>
      </c>
      <c r="I450" s="79">
        <f t="shared" si="30"/>
        <v>3.6766648014217465</v>
      </c>
      <c r="J450" s="89">
        <f t="shared" si="31"/>
        <v>-0.12166480142174629</v>
      </c>
      <c r="K450" s="89">
        <f t="shared" si="32"/>
        <v>0.12166480142174629</v>
      </c>
      <c r="L450" s="82">
        <f t="shared" si="33"/>
        <v>1.4802323904992958E-2</v>
      </c>
      <c r="M450" s="71">
        <f t="shared" si="34"/>
        <v>3.4223572833121316E-2</v>
      </c>
    </row>
    <row r="451" spans="7:13" x14ac:dyDescent="0.3">
      <c r="G451" s="72">
        <v>44112</v>
      </c>
      <c r="H451" s="74">
        <v>3.6006</v>
      </c>
      <c r="I451" s="79">
        <f t="shared" si="30"/>
        <v>3.6644983212795719</v>
      </c>
      <c r="J451" s="89">
        <f t="shared" si="31"/>
        <v>-6.3898321279571846E-2</v>
      </c>
      <c r="K451" s="89">
        <f t="shared" si="32"/>
        <v>6.3898321279571846E-2</v>
      </c>
      <c r="L451" s="82">
        <f t="shared" si="33"/>
        <v>4.0829954623473842E-3</v>
      </c>
      <c r="M451" s="71">
        <f t="shared" si="34"/>
        <v>1.7746575926115605E-2</v>
      </c>
    </row>
    <row r="452" spans="7:13" x14ac:dyDescent="0.3">
      <c r="G452" s="72">
        <v>44113</v>
      </c>
      <c r="H452" s="74">
        <v>3.6736</v>
      </c>
      <c r="I452" s="79">
        <f t="shared" si="30"/>
        <v>3.6581084891516147</v>
      </c>
      <c r="J452" s="89">
        <f t="shared" si="31"/>
        <v>1.5491510848385293E-2</v>
      </c>
      <c r="K452" s="89">
        <f t="shared" si="32"/>
        <v>1.5491510848385293E-2</v>
      </c>
      <c r="L452" s="82">
        <f t="shared" si="33"/>
        <v>2.3998690836563922E-4</v>
      </c>
      <c r="M452" s="71">
        <f t="shared" si="34"/>
        <v>4.216983571533453E-3</v>
      </c>
    </row>
    <row r="453" spans="7:13" x14ac:dyDescent="0.3">
      <c r="G453" s="72">
        <v>44116</v>
      </c>
      <c r="H453" s="74">
        <v>3.6736</v>
      </c>
      <c r="I453" s="79">
        <f t="shared" si="30"/>
        <v>3.6596576402364533</v>
      </c>
      <c r="J453" s="89">
        <f t="shared" si="31"/>
        <v>1.394235976354663E-2</v>
      </c>
      <c r="K453" s="89">
        <f t="shared" si="32"/>
        <v>1.394235976354663E-2</v>
      </c>
      <c r="L453" s="82">
        <f t="shared" si="33"/>
        <v>1.9438939577616404E-4</v>
      </c>
      <c r="M453" s="71">
        <f t="shared" si="34"/>
        <v>3.7952852143800712E-3</v>
      </c>
    </row>
    <row r="454" spans="7:13" x14ac:dyDescent="0.3">
      <c r="G454" s="72">
        <v>44117</v>
      </c>
      <c r="H454" s="74">
        <v>3.6827000000000001</v>
      </c>
      <c r="I454" s="79">
        <f t="shared" ref="I454:I517" si="35">alpha*H453+(1-alpha)*I453</f>
        <v>3.6610518762128081</v>
      </c>
      <c r="J454" s="89">
        <f t="shared" ref="J454:J517" si="36">H454-I454</f>
        <v>2.1648123787191942E-2</v>
      </c>
      <c r="K454" s="89">
        <f t="shared" ref="K454:K517" si="37">ABS(J454)</f>
        <v>2.1648123787191942E-2</v>
      </c>
      <c r="L454" s="82">
        <f t="shared" ref="L454:L517" si="38">J454^2</f>
        <v>4.6864126350558557E-4</v>
      </c>
      <c r="M454" s="71">
        <f t="shared" ref="M454:M517" si="39">K454/H454</f>
        <v>5.8783294287321642E-3</v>
      </c>
    </row>
    <row r="455" spans="7:13" x14ac:dyDescent="0.3">
      <c r="G455" s="72">
        <v>44118</v>
      </c>
      <c r="H455" s="74">
        <v>3.7191000000000001</v>
      </c>
      <c r="I455" s="79">
        <f t="shared" si="35"/>
        <v>3.6632166885915272</v>
      </c>
      <c r="J455" s="89">
        <f t="shared" si="36"/>
        <v>5.5883311408472913E-2</v>
      </c>
      <c r="K455" s="89">
        <f t="shared" si="37"/>
        <v>5.5883311408472913E-2</v>
      </c>
      <c r="L455" s="82">
        <f t="shared" si="38"/>
        <v>3.1229444939763588E-3</v>
      </c>
      <c r="M455" s="71">
        <f t="shared" si="39"/>
        <v>1.5026030869961257E-2</v>
      </c>
    </row>
    <row r="456" spans="7:13" x14ac:dyDescent="0.3">
      <c r="G456" s="72">
        <v>44119</v>
      </c>
      <c r="H456" s="74">
        <v>3.6827000000000001</v>
      </c>
      <c r="I456" s="79">
        <f t="shared" si="35"/>
        <v>3.6688050197323747</v>
      </c>
      <c r="J456" s="89">
        <f t="shared" si="36"/>
        <v>1.3894980267625368E-2</v>
      </c>
      <c r="K456" s="89">
        <f t="shared" si="37"/>
        <v>1.3894980267625368E-2</v>
      </c>
      <c r="L456" s="82">
        <f t="shared" si="38"/>
        <v>1.9307047663769832E-4</v>
      </c>
      <c r="M456" s="71">
        <f t="shared" si="39"/>
        <v>3.7730415911221026E-3</v>
      </c>
    </row>
    <row r="457" spans="7:13" x14ac:dyDescent="0.3">
      <c r="G457" s="72">
        <v>44120</v>
      </c>
      <c r="H457" s="74">
        <v>3.6736</v>
      </c>
      <c r="I457" s="79">
        <f t="shared" si="35"/>
        <v>3.6701945177591373</v>
      </c>
      <c r="J457" s="89">
        <f t="shared" si="36"/>
        <v>3.4054822408626784E-3</v>
      </c>
      <c r="K457" s="89">
        <f t="shared" si="37"/>
        <v>3.4054822408626784E-3</v>
      </c>
      <c r="L457" s="82">
        <f t="shared" si="38"/>
        <v>1.1597309292831089E-5</v>
      </c>
      <c r="M457" s="71">
        <f t="shared" si="39"/>
        <v>9.2701498281322911E-4</v>
      </c>
    </row>
    <row r="458" spans="7:13" x14ac:dyDescent="0.3">
      <c r="G458" s="72">
        <v>44123</v>
      </c>
      <c r="H458" s="74">
        <v>3.8102999999999998</v>
      </c>
      <c r="I458" s="79">
        <f t="shared" si="35"/>
        <v>3.6705350659832239</v>
      </c>
      <c r="J458" s="89">
        <f t="shared" si="36"/>
        <v>0.13976493401677592</v>
      </c>
      <c r="K458" s="89">
        <f t="shared" si="37"/>
        <v>0.13976493401677592</v>
      </c>
      <c r="L458" s="82">
        <f t="shared" si="38"/>
        <v>1.9534236780713726E-2</v>
      </c>
      <c r="M458" s="71">
        <f t="shared" si="39"/>
        <v>3.6680821462030791E-2</v>
      </c>
    </row>
    <row r="459" spans="7:13" x14ac:dyDescent="0.3">
      <c r="G459" s="72">
        <v>44124</v>
      </c>
      <c r="H459" s="74">
        <v>3.8285</v>
      </c>
      <c r="I459" s="79">
        <f t="shared" si="35"/>
        <v>3.6845115593849016</v>
      </c>
      <c r="J459" s="89">
        <f t="shared" si="36"/>
        <v>0.14398844061509841</v>
      </c>
      <c r="K459" s="89">
        <f t="shared" si="37"/>
        <v>0.14398844061509841</v>
      </c>
      <c r="L459" s="82">
        <f t="shared" si="38"/>
        <v>2.0732671030767723E-2</v>
      </c>
      <c r="M459" s="71">
        <f t="shared" si="39"/>
        <v>3.7609622728248249E-2</v>
      </c>
    </row>
    <row r="460" spans="7:13" x14ac:dyDescent="0.3">
      <c r="G460" s="72">
        <v>44125</v>
      </c>
      <c r="H460" s="74">
        <v>3.9014000000000002</v>
      </c>
      <c r="I460" s="79">
        <f t="shared" si="35"/>
        <v>3.6989104034464115</v>
      </c>
      <c r="J460" s="89">
        <f t="shared" si="36"/>
        <v>0.20248959655358867</v>
      </c>
      <c r="K460" s="89">
        <f t="shared" si="37"/>
        <v>0.20248959655358867</v>
      </c>
      <c r="L460" s="82">
        <f t="shared" si="38"/>
        <v>4.100203671243511E-2</v>
      </c>
      <c r="M460" s="71">
        <f t="shared" si="39"/>
        <v>5.1901777965240342E-2</v>
      </c>
    </row>
    <row r="461" spans="7:13" x14ac:dyDescent="0.3">
      <c r="G461" s="72">
        <v>44126</v>
      </c>
      <c r="H461" s="74">
        <v>3.8923000000000001</v>
      </c>
      <c r="I461" s="79">
        <f t="shared" si="35"/>
        <v>3.7191593631017708</v>
      </c>
      <c r="J461" s="89">
        <f t="shared" si="36"/>
        <v>0.17314063689822934</v>
      </c>
      <c r="K461" s="89">
        <f t="shared" si="37"/>
        <v>0.17314063689822934</v>
      </c>
      <c r="L461" s="82">
        <f t="shared" si="38"/>
        <v>2.9977680145524495E-2</v>
      </c>
      <c r="M461" s="71">
        <f t="shared" si="39"/>
        <v>4.4482860236423026E-2</v>
      </c>
    </row>
    <row r="462" spans="7:13" x14ac:dyDescent="0.3">
      <c r="G462" s="72">
        <v>44127</v>
      </c>
      <c r="H462" s="74">
        <v>3.9197000000000002</v>
      </c>
      <c r="I462" s="79">
        <f t="shared" si="35"/>
        <v>3.7364734267915938</v>
      </c>
      <c r="J462" s="89">
        <f t="shared" si="36"/>
        <v>0.18322657320840641</v>
      </c>
      <c r="K462" s="89">
        <f t="shared" si="37"/>
        <v>0.18322657320840641</v>
      </c>
      <c r="L462" s="82">
        <f t="shared" si="38"/>
        <v>3.3571977129695514E-2</v>
      </c>
      <c r="M462" s="71">
        <f t="shared" si="39"/>
        <v>4.6745050184556575E-2</v>
      </c>
    </row>
    <row r="463" spans="7:13" x14ac:dyDescent="0.3">
      <c r="G463" s="72">
        <v>44130</v>
      </c>
      <c r="H463" s="74">
        <v>3.8559000000000001</v>
      </c>
      <c r="I463" s="79">
        <f t="shared" si="35"/>
        <v>3.7547960841124346</v>
      </c>
      <c r="J463" s="89">
        <f t="shared" si="36"/>
        <v>0.10110391588756551</v>
      </c>
      <c r="K463" s="89">
        <f t="shared" si="37"/>
        <v>0.10110391588756551</v>
      </c>
      <c r="L463" s="82">
        <f t="shared" si="38"/>
        <v>1.0222001807799922E-2</v>
      </c>
      <c r="M463" s="71">
        <f t="shared" si="39"/>
        <v>2.6220575193227395E-2</v>
      </c>
    </row>
    <row r="464" spans="7:13" x14ac:dyDescent="0.3">
      <c r="G464" s="72">
        <v>44131</v>
      </c>
      <c r="H464" s="74">
        <v>3.8650000000000002</v>
      </c>
      <c r="I464" s="79">
        <f t="shared" si="35"/>
        <v>3.7649064757011912</v>
      </c>
      <c r="J464" s="89">
        <f t="shared" si="36"/>
        <v>0.10009352429880902</v>
      </c>
      <c r="K464" s="89">
        <f t="shared" si="37"/>
        <v>0.10009352429880902</v>
      </c>
      <c r="L464" s="82">
        <f t="shared" si="38"/>
        <v>1.0018713606556272E-2</v>
      </c>
      <c r="M464" s="71">
        <f t="shared" si="39"/>
        <v>2.5897418964763004E-2</v>
      </c>
    </row>
    <row r="465" spans="7:13" x14ac:dyDescent="0.3">
      <c r="G465" s="72">
        <v>44132</v>
      </c>
      <c r="H465" s="74">
        <v>3.6918000000000002</v>
      </c>
      <c r="I465" s="79">
        <f t="shared" si="35"/>
        <v>3.7749158281310722</v>
      </c>
      <c r="J465" s="89">
        <f t="shared" si="36"/>
        <v>-8.3115828131071989E-2</v>
      </c>
      <c r="K465" s="89">
        <f t="shared" si="37"/>
        <v>8.3115828131071989E-2</v>
      </c>
      <c r="L465" s="82">
        <f t="shared" si="38"/>
        <v>6.9082408859138982E-3</v>
      </c>
      <c r="M465" s="71">
        <f t="shared" si="39"/>
        <v>2.251363240995503E-2</v>
      </c>
    </row>
    <row r="466" spans="7:13" x14ac:dyDescent="0.3">
      <c r="G466" s="72">
        <v>44133</v>
      </c>
      <c r="H466" s="74">
        <v>3.0537000000000001</v>
      </c>
      <c r="I466" s="79">
        <f t="shared" si="35"/>
        <v>3.7666042453179651</v>
      </c>
      <c r="J466" s="89">
        <f t="shared" si="36"/>
        <v>-0.71290424531796504</v>
      </c>
      <c r="K466" s="89">
        <f t="shared" si="37"/>
        <v>0.71290424531796504</v>
      </c>
      <c r="L466" s="82">
        <f t="shared" si="38"/>
        <v>0.50823246299237723</v>
      </c>
      <c r="M466" s="71">
        <f t="shared" si="39"/>
        <v>0.23345588804334577</v>
      </c>
    </row>
    <row r="467" spans="7:13" x14ac:dyDescent="0.3">
      <c r="G467" s="72">
        <v>44134</v>
      </c>
      <c r="H467" s="74">
        <v>3.0718999999999999</v>
      </c>
      <c r="I467" s="79">
        <f t="shared" si="35"/>
        <v>3.6953138207861684</v>
      </c>
      <c r="J467" s="89">
        <f t="shared" si="36"/>
        <v>-0.62341382078616858</v>
      </c>
      <c r="K467" s="89">
        <f t="shared" si="37"/>
        <v>0.62341382078616858</v>
      </c>
      <c r="L467" s="82">
        <f t="shared" si="38"/>
        <v>0.38864479194720913</v>
      </c>
      <c r="M467" s="71">
        <f t="shared" si="39"/>
        <v>0.20294079259942335</v>
      </c>
    </row>
    <row r="468" spans="7:13" x14ac:dyDescent="0.3">
      <c r="G468" s="72">
        <v>44137</v>
      </c>
      <c r="H468" s="74">
        <v>2.9807999999999999</v>
      </c>
      <c r="I468" s="79">
        <f t="shared" si="35"/>
        <v>3.6329724387075517</v>
      </c>
      <c r="J468" s="89">
        <f t="shared" si="36"/>
        <v>-0.65217243870755182</v>
      </c>
      <c r="K468" s="89">
        <f t="shared" si="37"/>
        <v>0.65217243870755182</v>
      </c>
      <c r="L468" s="82">
        <f t="shared" si="38"/>
        <v>0.42532888980975542</v>
      </c>
      <c r="M468" s="71">
        <f t="shared" si="39"/>
        <v>0.21879107578755766</v>
      </c>
    </row>
    <row r="469" spans="7:13" x14ac:dyDescent="0.3">
      <c r="G469" s="72">
        <v>44138</v>
      </c>
      <c r="H469" s="74">
        <v>3.0901999999999998</v>
      </c>
      <c r="I469" s="79">
        <f t="shared" si="35"/>
        <v>3.5677551948367969</v>
      </c>
      <c r="J469" s="89">
        <f t="shared" si="36"/>
        <v>-0.47755519483679709</v>
      </c>
      <c r="K469" s="89">
        <f t="shared" si="37"/>
        <v>0.47755519483679709</v>
      </c>
      <c r="L469" s="82">
        <f t="shared" si="38"/>
        <v>0.22805896411561125</v>
      </c>
      <c r="M469" s="71">
        <f t="shared" si="39"/>
        <v>0.15453860424464344</v>
      </c>
    </row>
    <row r="470" spans="7:13" x14ac:dyDescent="0.3">
      <c r="G470" s="72">
        <v>44139</v>
      </c>
      <c r="H470" s="74">
        <v>3.0992999999999999</v>
      </c>
      <c r="I470" s="79">
        <f t="shared" si="35"/>
        <v>3.5199996753531173</v>
      </c>
      <c r="J470" s="89">
        <f t="shared" si="36"/>
        <v>-0.42069967535311736</v>
      </c>
      <c r="K470" s="89">
        <f t="shared" si="37"/>
        <v>0.42069967535311736</v>
      </c>
      <c r="L470" s="82">
        <f t="shared" si="38"/>
        <v>0.17698821684221835</v>
      </c>
      <c r="M470" s="71">
        <f t="shared" si="39"/>
        <v>0.13574022371281172</v>
      </c>
    </row>
    <row r="471" spans="7:13" x14ac:dyDescent="0.3">
      <c r="G471" s="72">
        <v>44140</v>
      </c>
      <c r="H471" s="74">
        <v>3.2269000000000001</v>
      </c>
      <c r="I471" s="79">
        <f t="shared" si="35"/>
        <v>3.4779297078178057</v>
      </c>
      <c r="J471" s="89">
        <f t="shared" si="36"/>
        <v>-0.25102970781780565</v>
      </c>
      <c r="K471" s="89">
        <f t="shared" si="37"/>
        <v>0.25102970781780565</v>
      </c>
      <c r="L471" s="82">
        <f t="shared" si="38"/>
        <v>6.3015914207092877E-2</v>
      </c>
      <c r="M471" s="71">
        <f t="shared" si="39"/>
        <v>7.7792837651555868E-2</v>
      </c>
    </row>
    <row r="472" spans="7:13" x14ac:dyDescent="0.3">
      <c r="G472" s="72">
        <v>44141</v>
      </c>
      <c r="H472" s="74">
        <v>3.2086999999999999</v>
      </c>
      <c r="I472" s="79">
        <f t="shared" si="35"/>
        <v>3.4528267370360255</v>
      </c>
      <c r="J472" s="89">
        <f t="shared" si="36"/>
        <v>-0.24412673703602561</v>
      </c>
      <c r="K472" s="89">
        <f t="shared" si="37"/>
        <v>0.24412673703602561</v>
      </c>
      <c r="L472" s="82">
        <f t="shared" si="38"/>
        <v>5.95978637358568E-2</v>
      </c>
      <c r="M472" s="71">
        <f t="shared" si="39"/>
        <v>7.6082755332697233E-2</v>
      </c>
    </row>
    <row r="473" spans="7:13" x14ac:dyDescent="0.3">
      <c r="G473" s="72">
        <v>44144</v>
      </c>
      <c r="H473" s="74">
        <v>3.3271999999999999</v>
      </c>
      <c r="I473" s="79">
        <f t="shared" si="35"/>
        <v>3.4284140633324229</v>
      </c>
      <c r="J473" s="89">
        <f t="shared" si="36"/>
        <v>-0.101214063332423</v>
      </c>
      <c r="K473" s="89">
        <f t="shared" si="37"/>
        <v>0.101214063332423</v>
      </c>
      <c r="L473" s="82">
        <f t="shared" si="38"/>
        <v>1.0244286616259734E-2</v>
      </c>
      <c r="M473" s="71">
        <f t="shared" si="39"/>
        <v>3.0420192153288953E-2</v>
      </c>
    </row>
    <row r="474" spans="7:13" x14ac:dyDescent="0.3">
      <c r="G474" s="72">
        <v>44145</v>
      </c>
      <c r="H474" s="74">
        <v>3.3454000000000002</v>
      </c>
      <c r="I474" s="79">
        <f t="shared" si="35"/>
        <v>3.4182926569991809</v>
      </c>
      <c r="J474" s="89">
        <f t="shared" si="36"/>
        <v>-7.2892656999180794E-2</v>
      </c>
      <c r="K474" s="89">
        <f t="shared" si="37"/>
        <v>7.2892656999180794E-2</v>
      </c>
      <c r="L474" s="82">
        <f t="shared" si="38"/>
        <v>5.3133394444002209E-3</v>
      </c>
      <c r="M474" s="71">
        <f t="shared" si="39"/>
        <v>2.1788921204992165E-2</v>
      </c>
    </row>
    <row r="475" spans="7:13" x14ac:dyDescent="0.3">
      <c r="G475" s="72">
        <v>44146</v>
      </c>
      <c r="H475" s="74">
        <v>3.4182999999999999</v>
      </c>
      <c r="I475" s="79">
        <f t="shared" si="35"/>
        <v>3.4110033912992628</v>
      </c>
      <c r="J475" s="89">
        <f t="shared" si="36"/>
        <v>7.2966087007371172E-3</v>
      </c>
      <c r="K475" s="89">
        <f t="shared" si="37"/>
        <v>7.2966087007371172E-3</v>
      </c>
      <c r="L475" s="82">
        <f t="shared" si="38"/>
        <v>5.32404985316726E-5</v>
      </c>
      <c r="M475" s="71">
        <f t="shared" si="39"/>
        <v>2.1345723607457266E-3</v>
      </c>
    </row>
    <row r="476" spans="7:13" x14ac:dyDescent="0.3">
      <c r="G476" s="72">
        <v>44147</v>
      </c>
      <c r="H476" s="74">
        <v>3.4182999999999999</v>
      </c>
      <c r="I476" s="79">
        <f t="shared" si="35"/>
        <v>3.4117330521693363</v>
      </c>
      <c r="J476" s="89">
        <f t="shared" si="36"/>
        <v>6.5669478306635831E-3</v>
      </c>
      <c r="K476" s="89">
        <f t="shared" si="37"/>
        <v>6.5669478306635831E-3</v>
      </c>
      <c r="L476" s="82">
        <f t="shared" si="38"/>
        <v>4.3124803810657143E-5</v>
      </c>
      <c r="M476" s="71">
        <f t="shared" si="39"/>
        <v>1.921115124671206E-3</v>
      </c>
    </row>
    <row r="477" spans="7:13" x14ac:dyDescent="0.3">
      <c r="G477" s="72">
        <v>44148</v>
      </c>
      <c r="H477" s="74">
        <v>3.4729999999999999</v>
      </c>
      <c r="I477" s="79">
        <f t="shared" si="35"/>
        <v>3.4123897469524027</v>
      </c>
      <c r="J477" s="89">
        <f t="shared" si="36"/>
        <v>6.0610253047597151E-2</v>
      </c>
      <c r="K477" s="89">
        <f t="shared" si="37"/>
        <v>6.0610253047597151E-2</v>
      </c>
      <c r="L477" s="82">
        <f t="shared" si="38"/>
        <v>3.6736027744937597E-3</v>
      </c>
      <c r="M477" s="71">
        <f t="shared" si="39"/>
        <v>1.7451843664727081E-2</v>
      </c>
    </row>
    <row r="478" spans="7:13" x14ac:dyDescent="0.3">
      <c r="G478" s="72">
        <v>44151</v>
      </c>
      <c r="H478" s="74">
        <v>3.5550000000000002</v>
      </c>
      <c r="I478" s="79">
        <f t="shared" si="35"/>
        <v>3.4184507722571627</v>
      </c>
      <c r="J478" s="89">
        <f t="shared" si="36"/>
        <v>0.13654922774283751</v>
      </c>
      <c r="K478" s="89">
        <f t="shared" si="37"/>
        <v>0.13654922774283751</v>
      </c>
      <c r="L478" s="82">
        <f t="shared" si="38"/>
        <v>1.8645691597165306E-2</v>
      </c>
      <c r="M478" s="71">
        <f t="shared" si="39"/>
        <v>3.8410471938913504E-2</v>
      </c>
    </row>
    <row r="479" spans="7:13" x14ac:dyDescent="0.3">
      <c r="G479" s="72">
        <v>44152</v>
      </c>
      <c r="H479" s="74">
        <v>3.5823999999999998</v>
      </c>
      <c r="I479" s="79">
        <f t="shared" si="35"/>
        <v>3.4321056950314466</v>
      </c>
      <c r="J479" s="89">
        <f t="shared" si="36"/>
        <v>0.15029430496855323</v>
      </c>
      <c r="K479" s="89">
        <f t="shared" si="37"/>
        <v>0.15029430496855323</v>
      </c>
      <c r="L479" s="82">
        <f t="shared" si="38"/>
        <v>2.2588378105980484E-2</v>
      </c>
      <c r="M479" s="71">
        <f t="shared" si="39"/>
        <v>4.1953524164960149E-2</v>
      </c>
    </row>
    <row r="480" spans="7:13" x14ac:dyDescent="0.3">
      <c r="G480" s="72">
        <v>44153</v>
      </c>
      <c r="H480" s="74">
        <v>3.5914999999999999</v>
      </c>
      <c r="I480" s="79">
        <f t="shared" si="35"/>
        <v>3.4471351255283018</v>
      </c>
      <c r="J480" s="89">
        <f t="shared" si="36"/>
        <v>0.1443648744716981</v>
      </c>
      <c r="K480" s="89">
        <f t="shared" si="37"/>
        <v>0.1443648744716981</v>
      </c>
      <c r="L480" s="82">
        <f t="shared" si="38"/>
        <v>2.0841216981229149E-2</v>
      </c>
      <c r="M480" s="71">
        <f t="shared" si="39"/>
        <v>4.0196261860419913E-2</v>
      </c>
    </row>
    <row r="481" spans="7:13" x14ac:dyDescent="0.3">
      <c r="G481" s="72">
        <v>44154</v>
      </c>
      <c r="H481" s="74">
        <v>3.5459000000000001</v>
      </c>
      <c r="I481" s="79">
        <f t="shared" si="35"/>
        <v>3.4615716129754719</v>
      </c>
      <c r="J481" s="89">
        <f t="shared" si="36"/>
        <v>8.4328387024528162E-2</v>
      </c>
      <c r="K481" s="89">
        <f t="shared" si="37"/>
        <v>8.4328387024528162E-2</v>
      </c>
      <c r="L481" s="82">
        <f t="shared" si="38"/>
        <v>7.1112768581586099E-3</v>
      </c>
      <c r="M481" s="71">
        <f t="shared" si="39"/>
        <v>2.3781941686039698E-2</v>
      </c>
    </row>
    <row r="482" spans="7:13" x14ac:dyDescent="0.3">
      <c r="G482" s="72">
        <v>44155</v>
      </c>
      <c r="H482" s="74">
        <v>3.6006</v>
      </c>
      <c r="I482" s="79">
        <f t="shared" si="35"/>
        <v>3.4700044516779247</v>
      </c>
      <c r="J482" s="89">
        <f t="shared" si="36"/>
        <v>0.13059554832207532</v>
      </c>
      <c r="K482" s="89">
        <f t="shared" si="37"/>
        <v>0.13059554832207532</v>
      </c>
      <c r="L482" s="82">
        <f t="shared" si="38"/>
        <v>1.7055197241543509E-2</v>
      </c>
      <c r="M482" s="71">
        <f t="shared" si="39"/>
        <v>3.6270496117890162E-2</v>
      </c>
    </row>
    <row r="483" spans="7:13" x14ac:dyDescent="0.3">
      <c r="G483" s="72">
        <v>44158</v>
      </c>
      <c r="H483" s="74">
        <v>3.6189</v>
      </c>
      <c r="I483" s="79">
        <f t="shared" si="35"/>
        <v>3.4830640065101326</v>
      </c>
      <c r="J483" s="89">
        <f t="shared" si="36"/>
        <v>0.13583599348986741</v>
      </c>
      <c r="K483" s="89">
        <f t="shared" si="37"/>
        <v>0.13583599348986741</v>
      </c>
      <c r="L483" s="82">
        <f t="shared" si="38"/>
        <v>1.8451417127379303E-2</v>
      </c>
      <c r="M483" s="71">
        <f t="shared" si="39"/>
        <v>3.7535160819549426E-2</v>
      </c>
    </row>
    <row r="484" spans="7:13" x14ac:dyDescent="0.3">
      <c r="G484" s="72">
        <v>44159</v>
      </c>
      <c r="H484" s="74">
        <v>3.71</v>
      </c>
      <c r="I484" s="79">
        <f t="shared" si="35"/>
        <v>3.4966476058591196</v>
      </c>
      <c r="J484" s="89">
        <f t="shared" si="36"/>
        <v>0.21335239414088036</v>
      </c>
      <c r="K484" s="89">
        <f t="shared" si="37"/>
        <v>0.21335239414088036</v>
      </c>
      <c r="L484" s="82">
        <f t="shared" si="38"/>
        <v>4.551924408564556E-2</v>
      </c>
      <c r="M484" s="71">
        <f t="shared" si="39"/>
        <v>5.7507383865466409E-2</v>
      </c>
    </row>
    <row r="485" spans="7:13" x14ac:dyDescent="0.3">
      <c r="G485" s="72">
        <v>44160</v>
      </c>
      <c r="H485" s="74">
        <v>3.7646999999999999</v>
      </c>
      <c r="I485" s="79">
        <f t="shared" si="35"/>
        <v>3.5179828452732078</v>
      </c>
      <c r="J485" s="89">
        <f t="shared" si="36"/>
        <v>0.24671715472679212</v>
      </c>
      <c r="K485" s="89">
        <f t="shared" si="37"/>
        <v>0.24671715472679212</v>
      </c>
      <c r="L485" s="82">
        <f t="shared" si="38"/>
        <v>6.0869354436483884E-2</v>
      </c>
      <c r="M485" s="71">
        <f t="shared" si="39"/>
        <v>6.5534346621720752E-2</v>
      </c>
    </row>
    <row r="486" spans="7:13" x14ac:dyDescent="0.3">
      <c r="G486" s="72">
        <v>44162</v>
      </c>
      <c r="H486" s="74">
        <v>3.7646999999999999</v>
      </c>
      <c r="I486" s="79">
        <f t="shared" si="35"/>
        <v>3.5426545607458868</v>
      </c>
      <c r="J486" s="89">
        <f t="shared" si="36"/>
        <v>0.22204543925411313</v>
      </c>
      <c r="K486" s="89">
        <f t="shared" si="37"/>
        <v>0.22204543925411313</v>
      </c>
      <c r="L486" s="82">
        <f t="shared" si="38"/>
        <v>4.9304177093552046E-2</v>
      </c>
      <c r="M486" s="71">
        <f t="shared" si="39"/>
        <v>5.8980911959548736E-2</v>
      </c>
    </row>
    <row r="487" spans="7:13" x14ac:dyDescent="0.3">
      <c r="G487" s="72">
        <v>44165</v>
      </c>
      <c r="H487" s="74">
        <v>3.6736</v>
      </c>
      <c r="I487" s="79">
        <f t="shared" si="35"/>
        <v>3.5648591046712981</v>
      </c>
      <c r="J487" s="89">
        <f t="shared" si="36"/>
        <v>0.1087408953287019</v>
      </c>
      <c r="K487" s="89">
        <f t="shared" si="37"/>
        <v>0.1087408953287019</v>
      </c>
      <c r="L487" s="82">
        <f t="shared" si="38"/>
        <v>1.1824582316887704E-2</v>
      </c>
      <c r="M487" s="71">
        <f t="shared" si="39"/>
        <v>2.9600635705765981E-2</v>
      </c>
    </row>
    <row r="488" spans="7:13" x14ac:dyDescent="0.3">
      <c r="G488" s="72">
        <v>44166</v>
      </c>
      <c r="H488" s="74">
        <v>3.7008999999999999</v>
      </c>
      <c r="I488" s="79">
        <f t="shared" si="35"/>
        <v>3.5757331942041684</v>
      </c>
      <c r="J488" s="89">
        <f t="shared" si="36"/>
        <v>0.1251668057958315</v>
      </c>
      <c r="K488" s="89">
        <f t="shared" si="37"/>
        <v>0.1251668057958315</v>
      </c>
      <c r="L488" s="82">
        <f t="shared" si="38"/>
        <v>1.56667292731314E-2</v>
      </c>
      <c r="M488" s="71">
        <f t="shared" si="39"/>
        <v>3.3820639789194931E-2</v>
      </c>
    </row>
    <row r="489" spans="7:13" x14ac:dyDescent="0.3">
      <c r="G489" s="72">
        <v>44167</v>
      </c>
      <c r="H489" s="74">
        <v>3.7008999999999999</v>
      </c>
      <c r="I489" s="79">
        <f t="shared" si="35"/>
        <v>3.5882498747837515</v>
      </c>
      <c r="J489" s="89">
        <f t="shared" si="36"/>
        <v>0.1126501252162484</v>
      </c>
      <c r="K489" s="89">
        <f t="shared" si="37"/>
        <v>0.1126501252162484</v>
      </c>
      <c r="L489" s="82">
        <f t="shared" si="38"/>
        <v>1.2690050711236443E-2</v>
      </c>
      <c r="M489" s="71">
        <f t="shared" si="39"/>
        <v>3.0438575810275446E-2</v>
      </c>
    </row>
    <row r="490" spans="7:13" x14ac:dyDescent="0.3">
      <c r="G490" s="72">
        <v>44168</v>
      </c>
      <c r="H490" s="74">
        <v>3.6644000000000001</v>
      </c>
      <c r="I490" s="79">
        <f t="shared" si="35"/>
        <v>3.5995148873053768</v>
      </c>
      <c r="J490" s="89">
        <f t="shared" si="36"/>
        <v>6.488511269462327E-2</v>
      </c>
      <c r="K490" s="89">
        <f t="shared" si="37"/>
        <v>6.488511269462327E-2</v>
      </c>
      <c r="L490" s="82">
        <f t="shared" si="38"/>
        <v>4.2100778493939619E-3</v>
      </c>
      <c r="M490" s="71">
        <f t="shared" si="39"/>
        <v>1.7706885900726794E-2</v>
      </c>
    </row>
    <row r="491" spans="7:13" x14ac:dyDescent="0.3">
      <c r="G491" s="72">
        <v>44169</v>
      </c>
      <c r="H491" s="74">
        <v>3.6736</v>
      </c>
      <c r="I491" s="79">
        <f t="shared" si="35"/>
        <v>3.6060033985748392</v>
      </c>
      <c r="J491" s="89">
        <f t="shared" si="36"/>
        <v>6.7596601425160774E-2</v>
      </c>
      <c r="K491" s="89">
        <f t="shared" si="37"/>
        <v>6.7596601425160774E-2</v>
      </c>
      <c r="L491" s="82">
        <f t="shared" si="38"/>
        <v>4.5693005242320476E-3</v>
      </c>
      <c r="M491" s="71">
        <f t="shared" si="39"/>
        <v>1.8400642809549426E-2</v>
      </c>
    </row>
    <row r="492" spans="7:13" x14ac:dyDescent="0.3">
      <c r="G492" s="72">
        <v>44172</v>
      </c>
      <c r="H492" s="74">
        <v>3.7008999999999999</v>
      </c>
      <c r="I492" s="79">
        <f t="shared" si="35"/>
        <v>3.6127630587173556</v>
      </c>
      <c r="J492" s="89">
        <f t="shared" si="36"/>
        <v>8.8136941282644266E-2</v>
      </c>
      <c r="K492" s="89">
        <f t="shared" si="37"/>
        <v>8.8136941282644266E-2</v>
      </c>
      <c r="L492" s="82">
        <f t="shared" si="38"/>
        <v>7.7681204186602834E-3</v>
      </c>
      <c r="M492" s="71">
        <f t="shared" si="39"/>
        <v>2.3815002102905852E-2</v>
      </c>
    </row>
    <row r="493" spans="7:13" x14ac:dyDescent="0.3">
      <c r="G493" s="72">
        <v>44173</v>
      </c>
      <c r="H493" s="74">
        <v>3.8466999999999998</v>
      </c>
      <c r="I493" s="79">
        <f t="shared" si="35"/>
        <v>3.6215767528456198</v>
      </c>
      <c r="J493" s="89">
        <f t="shared" si="36"/>
        <v>0.22512324715438004</v>
      </c>
      <c r="K493" s="89">
        <f t="shared" si="37"/>
        <v>0.22512324715438004</v>
      </c>
      <c r="L493" s="82">
        <f t="shared" si="38"/>
        <v>5.0680476409332077E-2</v>
      </c>
      <c r="M493" s="71">
        <f t="shared" si="39"/>
        <v>5.8523733889926439E-2</v>
      </c>
    </row>
    <row r="494" spans="7:13" x14ac:dyDescent="0.3">
      <c r="G494" s="72">
        <v>44174</v>
      </c>
      <c r="H494" s="74">
        <v>3.8193999999999999</v>
      </c>
      <c r="I494" s="79">
        <f t="shared" si="35"/>
        <v>3.6440890775610577</v>
      </c>
      <c r="J494" s="89">
        <f t="shared" si="36"/>
        <v>0.1753109224389422</v>
      </c>
      <c r="K494" s="89">
        <f t="shared" si="37"/>
        <v>0.1753109224389422</v>
      </c>
      <c r="L494" s="82">
        <f t="shared" si="38"/>
        <v>3.0733919526392806E-2</v>
      </c>
      <c r="M494" s="71">
        <f t="shared" si="39"/>
        <v>4.5900121076331936E-2</v>
      </c>
    </row>
    <row r="495" spans="7:13" x14ac:dyDescent="0.3">
      <c r="G495" s="72">
        <v>44175</v>
      </c>
      <c r="H495" s="74">
        <v>3.8285</v>
      </c>
      <c r="I495" s="79">
        <f t="shared" si="35"/>
        <v>3.661620169804952</v>
      </c>
      <c r="J495" s="89">
        <f t="shared" si="36"/>
        <v>0.16687983019504804</v>
      </c>
      <c r="K495" s="89">
        <f t="shared" si="37"/>
        <v>0.16687983019504804</v>
      </c>
      <c r="L495" s="82">
        <f t="shared" si="38"/>
        <v>2.7848877725928069E-2</v>
      </c>
      <c r="M495" s="71">
        <f t="shared" si="39"/>
        <v>4.3588828573866541E-2</v>
      </c>
    </row>
    <row r="496" spans="7:13" x14ac:dyDescent="0.3">
      <c r="G496" s="72">
        <v>44176</v>
      </c>
      <c r="H496" s="74">
        <v>3.7008999999999999</v>
      </c>
      <c r="I496" s="79">
        <f t="shared" si="35"/>
        <v>3.6783081528244566</v>
      </c>
      <c r="J496" s="89">
        <f t="shared" si="36"/>
        <v>2.25918471755433E-2</v>
      </c>
      <c r="K496" s="89">
        <f t="shared" si="37"/>
        <v>2.25918471755433E-2</v>
      </c>
      <c r="L496" s="82">
        <f t="shared" si="38"/>
        <v>5.1039155880310385E-4</v>
      </c>
      <c r="M496" s="71">
        <f t="shared" si="39"/>
        <v>6.1044197831725527E-3</v>
      </c>
    </row>
    <row r="497" spans="7:13" x14ac:dyDescent="0.3">
      <c r="G497" s="72">
        <v>44179</v>
      </c>
      <c r="H497" s="74">
        <v>3.6461999999999999</v>
      </c>
      <c r="I497" s="79">
        <f t="shared" si="35"/>
        <v>3.6805673375420112</v>
      </c>
      <c r="J497" s="89">
        <f t="shared" si="36"/>
        <v>-3.4367337542011267E-2</v>
      </c>
      <c r="K497" s="89">
        <f t="shared" si="37"/>
        <v>3.4367337542011267E-2</v>
      </c>
      <c r="L497" s="82">
        <f t="shared" si="38"/>
        <v>1.1811138897265369E-3</v>
      </c>
      <c r="M497" s="71">
        <f t="shared" si="39"/>
        <v>9.4255217876175936E-3</v>
      </c>
    </row>
    <row r="498" spans="7:13" x14ac:dyDescent="0.3">
      <c r="G498" s="72">
        <v>44180</v>
      </c>
      <c r="H498" s="74">
        <v>3.7374000000000001</v>
      </c>
      <c r="I498" s="79">
        <f t="shared" si="35"/>
        <v>3.67713060378781</v>
      </c>
      <c r="J498" s="89">
        <f t="shared" si="36"/>
        <v>6.0269396212190074E-2</v>
      </c>
      <c r="K498" s="89">
        <f t="shared" si="37"/>
        <v>6.0269396212190074E-2</v>
      </c>
      <c r="L498" s="82">
        <f t="shared" si="38"/>
        <v>3.6324001197819513E-3</v>
      </c>
      <c r="M498" s="71">
        <f t="shared" si="39"/>
        <v>1.6126022425266246E-2</v>
      </c>
    </row>
    <row r="499" spans="7:13" x14ac:dyDescent="0.3">
      <c r="G499" s="72">
        <v>44181</v>
      </c>
      <c r="H499" s="74">
        <v>3.6371000000000002</v>
      </c>
      <c r="I499" s="79">
        <f t="shared" si="35"/>
        <v>3.6831575434090293</v>
      </c>
      <c r="J499" s="89">
        <f t="shared" si="36"/>
        <v>-4.6057543409029122E-2</v>
      </c>
      <c r="K499" s="89">
        <f t="shared" si="37"/>
        <v>4.6057543409029122E-2</v>
      </c>
      <c r="L499" s="82">
        <f t="shared" si="38"/>
        <v>2.121297304874602E-3</v>
      </c>
      <c r="M499" s="71">
        <f t="shared" si="39"/>
        <v>1.2663260127307228E-2</v>
      </c>
    </row>
    <row r="500" spans="7:13" x14ac:dyDescent="0.3">
      <c r="G500" s="72">
        <v>44182</v>
      </c>
      <c r="H500" s="74">
        <v>3.7008999999999999</v>
      </c>
      <c r="I500" s="79">
        <f t="shared" si="35"/>
        <v>3.6785517890681265</v>
      </c>
      <c r="J500" s="89">
        <f t="shared" si="36"/>
        <v>2.2348210931873336E-2</v>
      </c>
      <c r="K500" s="89">
        <f t="shared" si="37"/>
        <v>2.2348210931873336E-2</v>
      </c>
      <c r="L500" s="82">
        <f t="shared" si="38"/>
        <v>4.994425318555029E-4</v>
      </c>
      <c r="M500" s="71">
        <f t="shared" si="39"/>
        <v>6.0385881628450743E-3</v>
      </c>
    </row>
    <row r="501" spans="7:13" x14ac:dyDescent="0.3">
      <c r="G501" s="72">
        <v>44183</v>
      </c>
      <c r="H501" s="74">
        <v>3.6461999999999999</v>
      </c>
      <c r="I501" s="79">
        <f t="shared" si="35"/>
        <v>3.6807866101613138</v>
      </c>
      <c r="J501" s="89">
        <f t="shared" si="36"/>
        <v>-3.4586610161313924E-2</v>
      </c>
      <c r="K501" s="89">
        <f t="shared" si="37"/>
        <v>3.4586610161313924E-2</v>
      </c>
      <c r="L501" s="82">
        <f t="shared" si="38"/>
        <v>1.1962336024507036E-3</v>
      </c>
      <c r="M501" s="71">
        <f t="shared" si="39"/>
        <v>9.4856590865322592E-3</v>
      </c>
    </row>
    <row r="502" spans="7:13" x14ac:dyDescent="0.3">
      <c r="G502" s="72">
        <v>44186</v>
      </c>
      <c r="H502" s="74">
        <v>3.5550000000000002</v>
      </c>
      <c r="I502" s="79">
        <f t="shared" si="35"/>
        <v>3.6773279491451825</v>
      </c>
      <c r="J502" s="89">
        <f t="shared" si="36"/>
        <v>-0.1223279491451823</v>
      </c>
      <c r="K502" s="89">
        <f t="shared" si="37"/>
        <v>0.1223279491451823</v>
      </c>
      <c r="L502" s="82">
        <f t="shared" si="38"/>
        <v>1.4964127142066307E-2</v>
      </c>
      <c r="M502" s="71">
        <f t="shared" si="39"/>
        <v>3.4410112277125822E-2</v>
      </c>
    </row>
    <row r="503" spans="7:13" x14ac:dyDescent="0.3">
      <c r="G503" s="72">
        <v>44187</v>
      </c>
      <c r="H503" s="74">
        <v>3.5367999999999999</v>
      </c>
      <c r="I503" s="79">
        <f t="shared" si="35"/>
        <v>3.6650951542306642</v>
      </c>
      <c r="J503" s="89">
        <f t="shared" si="36"/>
        <v>-0.12829515423066429</v>
      </c>
      <c r="K503" s="89">
        <f t="shared" si="37"/>
        <v>0.12829515423066429</v>
      </c>
      <c r="L503" s="82">
        <f t="shared" si="38"/>
        <v>1.6459646599069937E-2</v>
      </c>
      <c r="M503" s="71">
        <f t="shared" si="39"/>
        <v>3.6274359373067264E-2</v>
      </c>
    </row>
    <row r="504" spans="7:13" x14ac:dyDescent="0.3">
      <c r="G504" s="72">
        <v>44188</v>
      </c>
      <c r="H504" s="74">
        <v>3.5367999999999999</v>
      </c>
      <c r="I504" s="79">
        <f t="shared" si="35"/>
        <v>3.6522656388075978</v>
      </c>
      <c r="J504" s="89">
        <f t="shared" si="36"/>
        <v>-0.11546563880759786</v>
      </c>
      <c r="K504" s="89">
        <f t="shared" si="37"/>
        <v>0.11546563880759786</v>
      </c>
      <c r="L504" s="82">
        <f t="shared" si="38"/>
        <v>1.3332313745246649E-2</v>
      </c>
      <c r="M504" s="71">
        <f t="shared" si="39"/>
        <v>3.2646923435760533E-2</v>
      </c>
    </row>
    <row r="505" spans="7:13" x14ac:dyDescent="0.3">
      <c r="G505" s="72">
        <v>44189</v>
      </c>
      <c r="H505" s="74">
        <v>3.5459000000000001</v>
      </c>
      <c r="I505" s="79">
        <f t="shared" si="35"/>
        <v>3.6407190749268379</v>
      </c>
      <c r="J505" s="89">
        <f t="shared" si="36"/>
        <v>-9.4819074926837832E-2</v>
      </c>
      <c r="K505" s="89">
        <f t="shared" si="37"/>
        <v>9.4819074926837832E-2</v>
      </c>
      <c r="L505" s="82">
        <f t="shared" si="38"/>
        <v>8.9906569699812876E-3</v>
      </c>
      <c r="M505" s="71">
        <f t="shared" si="39"/>
        <v>2.6740481944453547E-2</v>
      </c>
    </row>
    <row r="506" spans="7:13" x14ac:dyDescent="0.3">
      <c r="G506" s="72">
        <v>44193</v>
      </c>
      <c r="H506" s="74">
        <v>3.5550000000000002</v>
      </c>
      <c r="I506" s="79">
        <f t="shared" si="35"/>
        <v>3.6312371674341541</v>
      </c>
      <c r="J506" s="89">
        <f t="shared" si="36"/>
        <v>-7.6237167434153985E-2</v>
      </c>
      <c r="K506" s="89">
        <f t="shared" si="37"/>
        <v>7.6237167434153985E-2</v>
      </c>
      <c r="L506" s="82">
        <f t="shared" si="38"/>
        <v>5.8121056983832286E-3</v>
      </c>
      <c r="M506" s="71">
        <f t="shared" si="39"/>
        <v>2.1445054130563707E-2</v>
      </c>
    </row>
    <row r="507" spans="7:13" x14ac:dyDescent="0.3">
      <c r="G507" s="72">
        <v>44194</v>
      </c>
      <c r="H507" s="74">
        <v>3.5823999999999998</v>
      </c>
      <c r="I507" s="79">
        <f t="shared" si="35"/>
        <v>3.6236134506907391</v>
      </c>
      <c r="J507" s="89">
        <f t="shared" si="36"/>
        <v>-4.1213450690739339E-2</v>
      </c>
      <c r="K507" s="89">
        <f t="shared" si="37"/>
        <v>4.1213450690739339E-2</v>
      </c>
      <c r="L507" s="82">
        <f t="shared" si="38"/>
        <v>1.698548517838003E-3</v>
      </c>
      <c r="M507" s="71">
        <f t="shared" si="39"/>
        <v>1.1504424601032643E-2</v>
      </c>
    </row>
    <row r="508" spans="7:13" x14ac:dyDescent="0.3">
      <c r="G508" s="72">
        <v>44195</v>
      </c>
      <c r="H508" s="74">
        <v>3.5459000000000001</v>
      </c>
      <c r="I508" s="79">
        <f t="shared" si="35"/>
        <v>3.6194921056216653</v>
      </c>
      <c r="J508" s="89">
        <f t="shared" si="36"/>
        <v>-7.3592105621665294E-2</v>
      </c>
      <c r="K508" s="89">
        <f t="shared" si="37"/>
        <v>7.3592105621665294E-2</v>
      </c>
      <c r="L508" s="82">
        <f t="shared" si="38"/>
        <v>5.4157980098303408E-3</v>
      </c>
      <c r="M508" s="71">
        <f t="shared" si="39"/>
        <v>2.0754140167987052E-2</v>
      </c>
    </row>
    <row r="509" spans="7:13" x14ac:dyDescent="0.3">
      <c r="G509" s="72">
        <v>44196</v>
      </c>
      <c r="H509" s="74">
        <v>3.5642</v>
      </c>
      <c r="I509" s="79">
        <f t="shared" si="35"/>
        <v>3.6121328950594989</v>
      </c>
      <c r="J509" s="89">
        <f t="shared" si="36"/>
        <v>-4.7932895059498826E-2</v>
      </c>
      <c r="K509" s="89">
        <f t="shared" si="37"/>
        <v>4.7932895059498826E-2</v>
      </c>
      <c r="L509" s="82">
        <f t="shared" si="38"/>
        <v>2.2975624287849268E-3</v>
      </c>
      <c r="M509" s="71">
        <f t="shared" si="39"/>
        <v>1.3448430239464347E-2</v>
      </c>
    </row>
    <row r="510" spans="7:13" x14ac:dyDescent="0.3">
      <c r="G510" s="72">
        <v>44200</v>
      </c>
      <c r="H510" s="74">
        <v>3.5459000000000001</v>
      </c>
      <c r="I510" s="79">
        <f t="shared" si="35"/>
        <v>3.6073396055535492</v>
      </c>
      <c r="J510" s="89">
        <f t="shared" si="36"/>
        <v>-6.1439605553549104E-2</v>
      </c>
      <c r="K510" s="89">
        <f t="shared" si="37"/>
        <v>6.1439605553549104E-2</v>
      </c>
      <c r="L510" s="82">
        <f t="shared" si="38"/>
        <v>3.774825130575702E-3</v>
      </c>
      <c r="M510" s="71">
        <f t="shared" si="39"/>
        <v>1.732694254027161E-2</v>
      </c>
    </row>
    <row r="511" spans="7:13" x14ac:dyDescent="0.3">
      <c r="G511" s="72">
        <v>44201</v>
      </c>
      <c r="H511" s="74">
        <v>3.6827000000000001</v>
      </c>
      <c r="I511" s="79">
        <f t="shared" si="35"/>
        <v>3.6011956449981941</v>
      </c>
      <c r="J511" s="89">
        <f t="shared" si="36"/>
        <v>8.1504355001805973E-2</v>
      </c>
      <c r="K511" s="89">
        <f t="shared" si="37"/>
        <v>8.1504355001805973E-2</v>
      </c>
      <c r="L511" s="82">
        <f t="shared" si="38"/>
        <v>6.6429598842604144E-3</v>
      </c>
      <c r="M511" s="71">
        <f t="shared" si="39"/>
        <v>2.2131684634047296E-2</v>
      </c>
    </row>
    <row r="512" spans="7:13" x14ac:dyDescent="0.3">
      <c r="G512" s="72">
        <v>44202</v>
      </c>
      <c r="H512" s="74">
        <v>3.6827000000000001</v>
      </c>
      <c r="I512" s="79">
        <f t="shared" si="35"/>
        <v>3.6093460804983746</v>
      </c>
      <c r="J512" s="89">
        <f t="shared" si="36"/>
        <v>7.3353919501625509E-2</v>
      </c>
      <c r="K512" s="89">
        <f t="shared" si="37"/>
        <v>7.3353919501625509E-2</v>
      </c>
      <c r="L512" s="82">
        <f t="shared" si="38"/>
        <v>5.3807975062509549E-3</v>
      </c>
      <c r="M512" s="71">
        <f t="shared" si="39"/>
        <v>1.9918516170642601E-2</v>
      </c>
    </row>
    <row r="513" spans="7:13" x14ac:dyDescent="0.3">
      <c r="G513" s="72">
        <v>44203</v>
      </c>
      <c r="H513" s="74">
        <v>3.6371000000000002</v>
      </c>
      <c r="I513" s="79">
        <f t="shared" si="35"/>
        <v>3.616681472448537</v>
      </c>
      <c r="J513" s="89">
        <f t="shared" si="36"/>
        <v>2.0418527551463228E-2</v>
      </c>
      <c r="K513" s="89">
        <f t="shared" si="37"/>
        <v>2.0418527551463228E-2</v>
      </c>
      <c r="L513" s="82">
        <f t="shared" si="38"/>
        <v>4.1691626736986293E-4</v>
      </c>
      <c r="M513" s="71">
        <f t="shared" si="39"/>
        <v>5.6139582501067405E-3</v>
      </c>
    </row>
    <row r="514" spans="7:13" x14ac:dyDescent="0.3">
      <c r="G514" s="72">
        <v>44204</v>
      </c>
      <c r="H514" s="74">
        <v>3.5823999999999998</v>
      </c>
      <c r="I514" s="79">
        <f t="shared" si="35"/>
        <v>3.6187233252036837</v>
      </c>
      <c r="J514" s="89">
        <f t="shared" si="36"/>
        <v>-3.6323325203683865E-2</v>
      </c>
      <c r="K514" s="89">
        <f t="shared" si="37"/>
        <v>3.6323325203683865E-2</v>
      </c>
      <c r="L514" s="82">
        <f t="shared" si="38"/>
        <v>1.3193839538525754E-3</v>
      </c>
      <c r="M514" s="71">
        <f t="shared" si="39"/>
        <v>1.01393828728461E-2</v>
      </c>
    </row>
    <row r="515" spans="7:13" x14ac:dyDescent="0.3">
      <c r="G515" s="72">
        <v>44207</v>
      </c>
      <c r="H515" s="74">
        <v>3.5276999999999998</v>
      </c>
      <c r="I515" s="79">
        <f t="shared" si="35"/>
        <v>3.6150909926833155</v>
      </c>
      <c r="J515" s="89">
        <f t="shared" si="36"/>
        <v>-8.7390992683315627E-2</v>
      </c>
      <c r="K515" s="89">
        <f t="shared" si="37"/>
        <v>8.7390992683315627E-2</v>
      </c>
      <c r="L515" s="82">
        <f t="shared" si="38"/>
        <v>7.6371856021753256E-3</v>
      </c>
      <c r="M515" s="71">
        <f t="shared" si="39"/>
        <v>2.4772796066364948E-2</v>
      </c>
    </row>
    <row r="516" spans="7:13" x14ac:dyDescent="0.3">
      <c r="G516" s="72">
        <v>44208</v>
      </c>
      <c r="H516" s="74">
        <v>3.6553</v>
      </c>
      <c r="I516" s="79">
        <f t="shared" si="35"/>
        <v>3.6063518934149839</v>
      </c>
      <c r="J516" s="89">
        <f t="shared" si="36"/>
        <v>4.8948106585016138E-2</v>
      </c>
      <c r="K516" s="89">
        <f t="shared" si="37"/>
        <v>4.8948106585016138E-2</v>
      </c>
      <c r="L516" s="82">
        <f t="shared" si="38"/>
        <v>2.3959171382581003E-3</v>
      </c>
      <c r="M516" s="71">
        <f t="shared" si="39"/>
        <v>1.339099570076769E-2</v>
      </c>
    </row>
    <row r="517" spans="7:13" x14ac:dyDescent="0.3">
      <c r="G517" s="72">
        <v>44209</v>
      </c>
      <c r="H517" s="74">
        <v>3.6280000000000001</v>
      </c>
      <c r="I517" s="79">
        <f t="shared" si="35"/>
        <v>3.6112467040734857</v>
      </c>
      <c r="J517" s="89">
        <f t="shared" si="36"/>
        <v>1.6753295926514422E-2</v>
      </c>
      <c r="K517" s="89">
        <f t="shared" si="37"/>
        <v>1.6753295926514422E-2</v>
      </c>
      <c r="L517" s="82">
        <f t="shared" si="38"/>
        <v>2.8067292440136474E-4</v>
      </c>
      <c r="M517" s="71">
        <f t="shared" si="39"/>
        <v>4.6177772675067312E-3</v>
      </c>
    </row>
    <row r="518" spans="7:13" x14ac:dyDescent="0.3">
      <c r="G518" s="72">
        <v>44210</v>
      </c>
      <c r="H518" s="74">
        <v>3.7282000000000002</v>
      </c>
      <c r="I518" s="79">
        <f t="shared" ref="I518:I581" si="40">alpha*H517+(1-alpha)*I517</f>
        <v>3.6129220336661372</v>
      </c>
      <c r="J518" s="89">
        <f t="shared" ref="J518:J581" si="41">H518-I518</f>
        <v>0.115277966333863</v>
      </c>
      <c r="K518" s="89">
        <f t="shared" ref="K518:K581" si="42">ABS(J518)</f>
        <v>0.115277966333863</v>
      </c>
      <c r="L518" s="82">
        <f t="shared" ref="L518:L581" si="43">J518^2</f>
        <v>1.3289009522071252E-2</v>
      </c>
      <c r="M518" s="71">
        <f t="shared" ref="M518:M581" si="44">K518/H518</f>
        <v>3.0920542442428787E-2</v>
      </c>
    </row>
    <row r="519" spans="7:13" x14ac:dyDescent="0.3">
      <c r="G519" s="72">
        <v>44211</v>
      </c>
      <c r="H519" s="74">
        <v>3.7191000000000001</v>
      </c>
      <c r="I519" s="79">
        <f t="shared" si="40"/>
        <v>3.6244498302995236</v>
      </c>
      <c r="J519" s="89">
        <f t="shared" si="41"/>
        <v>9.4650169700476461E-2</v>
      </c>
      <c r="K519" s="89">
        <f t="shared" si="42"/>
        <v>9.4650169700476461E-2</v>
      </c>
      <c r="L519" s="82">
        <f t="shared" si="43"/>
        <v>8.9586546243289929E-3</v>
      </c>
      <c r="M519" s="71">
        <f t="shared" si="44"/>
        <v>2.5449751203376208E-2</v>
      </c>
    </row>
    <row r="520" spans="7:13" x14ac:dyDescent="0.3">
      <c r="G520" s="72">
        <v>44215</v>
      </c>
      <c r="H520" s="74">
        <v>3.7646999999999999</v>
      </c>
      <c r="I520" s="79">
        <f t="shared" si="40"/>
        <v>3.6339148472695717</v>
      </c>
      <c r="J520" s="89">
        <f t="shared" si="41"/>
        <v>0.13078515273042823</v>
      </c>
      <c r="K520" s="89">
        <f t="shared" si="42"/>
        <v>0.13078515273042823</v>
      </c>
      <c r="L520" s="82">
        <f t="shared" si="43"/>
        <v>1.7104756174721441E-2</v>
      </c>
      <c r="M520" s="71">
        <f t="shared" si="44"/>
        <v>3.4739860475051995E-2</v>
      </c>
    </row>
    <row r="521" spans="7:13" x14ac:dyDescent="0.3">
      <c r="G521" s="72">
        <v>44216</v>
      </c>
      <c r="H521" s="74">
        <v>3.8285</v>
      </c>
      <c r="I521" s="79">
        <f t="shared" si="40"/>
        <v>3.6469933625426143</v>
      </c>
      <c r="J521" s="89">
        <f t="shared" si="41"/>
        <v>0.18150663745738571</v>
      </c>
      <c r="K521" s="89">
        <f t="shared" si="42"/>
        <v>0.18150663745738571</v>
      </c>
      <c r="L521" s="82">
        <f t="shared" si="43"/>
        <v>3.2944659441086856E-2</v>
      </c>
      <c r="M521" s="71">
        <f t="shared" si="44"/>
        <v>4.7409334584663891E-2</v>
      </c>
    </row>
    <row r="522" spans="7:13" x14ac:dyDescent="0.3">
      <c r="G522" s="72">
        <v>44217</v>
      </c>
      <c r="H522" s="74">
        <v>3.8466999999999998</v>
      </c>
      <c r="I522" s="79">
        <f t="shared" si="40"/>
        <v>3.665144026288353</v>
      </c>
      <c r="J522" s="89">
        <f t="shared" si="41"/>
        <v>0.18155597371164678</v>
      </c>
      <c r="K522" s="89">
        <f t="shared" si="42"/>
        <v>0.18155597371164678</v>
      </c>
      <c r="L522" s="82">
        <f t="shared" si="43"/>
        <v>3.2962571590384175E-2</v>
      </c>
      <c r="M522" s="71">
        <f t="shared" si="44"/>
        <v>4.7197851070176197E-2</v>
      </c>
    </row>
    <row r="523" spans="7:13" x14ac:dyDescent="0.3">
      <c r="G523" s="72">
        <v>44218</v>
      </c>
      <c r="H523" s="74">
        <v>3.8285</v>
      </c>
      <c r="I523" s="79">
        <f t="shared" si="40"/>
        <v>3.6832996236595177</v>
      </c>
      <c r="J523" s="89">
        <f t="shared" si="41"/>
        <v>0.14520037634048233</v>
      </c>
      <c r="K523" s="89">
        <f t="shared" si="42"/>
        <v>0.14520037634048233</v>
      </c>
      <c r="L523" s="82">
        <f t="shared" si="43"/>
        <v>2.1083149289417701E-2</v>
      </c>
      <c r="M523" s="71">
        <f t="shared" si="44"/>
        <v>3.7926179010182144E-2</v>
      </c>
    </row>
    <row r="524" spans="7:13" x14ac:dyDescent="0.3">
      <c r="G524" s="72">
        <v>44221</v>
      </c>
      <c r="H524" s="74">
        <v>4.4210000000000003</v>
      </c>
      <c r="I524" s="79">
        <f t="shared" si="40"/>
        <v>3.6978196612935661</v>
      </c>
      <c r="J524" s="89">
        <f t="shared" si="41"/>
        <v>0.72318033870643417</v>
      </c>
      <c r="K524" s="89">
        <f t="shared" si="42"/>
        <v>0.72318033870643417</v>
      </c>
      <c r="L524" s="82">
        <f t="shared" si="43"/>
        <v>0.5229898022915529</v>
      </c>
      <c r="M524" s="71">
        <f t="shared" si="44"/>
        <v>0.16357845254612852</v>
      </c>
    </row>
    <row r="525" spans="7:13" x14ac:dyDescent="0.3">
      <c r="G525" s="72">
        <v>44222</v>
      </c>
      <c r="H525" s="74">
        <v>4.3116000000000003</v>
      </c>
      <c r="I525" s="79">
        <f t="shared" si="40"/>
        <v>3.7701376951642094</v>
      </c>
      <c r="J525" s="89">
        <f t="shared" si="41"/>
        <v>0.54146230483579094</v>
      </c>
      <c r="K525" s="89">
        <f t="shared" si="42"/>
        <v>0.54146230483579094</v>
      </c>
      <c r="L525" s="82">
        <f t="shared" si="43"/>
        <v>0.29318142755808702</v>
      </c>
      <c r="M525" s="71">
        <f t="shared" si="44"/>
        <v>0.12558268504401868</v>
      </c>
    </row>
    <row r="526" spans="7:13" x14ac:dyDescent="0.3">
      <c r="G526" s="72">
        <v>44223</v>
      </c>
      <c r="H526" s="74">
        <v>5.9706999999999999</v>
      </c>
      <c r="I526" s="79">
        <f t="shared" si="40"/>
        <v>3.8242839256477885</v>
      </c>
      <c r="J526" s="89">
        <f t="shared" si="41"/>
        <v>2.1464160743522114</v>
      </c>
      <c r="K526" s="89">
        <f t="shared" si="42"/>
        <v>2.1464160743522114</v>
      </c>
      <c r="L526" s="82">
        <f t="shared" si="43"/>
        <v>4.6071019642375575</v>
      </c>
      <c r="M526" s="71">
        <f t="shared" si="44"/>
        <v>0.3594915293604119</v>
      </c>
    </row>
    <row r="527" spans="7:13" x14ac:dyDescent="0.3">
      <c r="G527" s="72">
        <v>44224</v>
      </c>
      <c r="H527" s="74">
        <v>4.2751999999999999</v>
      </c>
      <c r="I527" s="79">
        <f t="shared" si="40"/>
        <v>4.0389255330830096</v>
      </c>
      <c r="J527" s="89">
        <f t="shared" si="41"/>
        <v>0.23627446691699028</v>
      </c>
      <c r="K527" s="89">
        <f t="shared" si="42"/>
        <v>0.23627446691699028</v>
      </c>
      <c r="L527" s="82">
        <f t="shared" si="43"/>
        <v>5.5825623716907934E-2</v>
      </c>
      <c r="M527" s="71">
        <f t="shared" si="44"/>
        <v>5.5266295592484631E-2</v>
      </c>
    </row>
    <row r="528" spans="7:13" x14ac:dyDescent="0.3">
      <c r="G528" s="72">
        <v>44225</v>
      </c>
      <c r="H528" s="74">
        <v>4.1566999999999998</v>
      </c>
      <c r="I528" s="79">
        <f t="shared" si="40"/>
        <v>4.0625529797747086</v>
      </c>
      <c r="J528" s="89">
        <f t="shared" si="41"/>
        <v>9.41470202252912E-2</v>
      </c>
      <c r="K528" s="89">
        <f t="shared" si="42"/>
        <v>9.41470202252912E-2</v>
      </c>
      <c r="L528" s="82">
        <f t="shared" si="43"/>
        <v>8.8636614173013897E-3</v>
      </c>
      <c r="M528" s="71">
        <f t="shared" si="44"/>
        <v>2.2649462368054273E-2</v>
      </c>
    </row>
    <row r="529" spans="7:13" x14ac:dyDescent="0.3">
      <c r="G529" s="72">
        <v>44228</v>
      </c>
      <c r="H529" s="74">
        <v>4.4574999999999996</v>
      </c>
      <c r="I529" s="79">
        <f t="shared" si="40"/>
        <v>4.0719676817972381</v>
      </c>
      <c r="J529" s="89">
        <f t="shared" si="41"/>
        <v>0.38553231820276146</v>
      </c>
      <c r="K529" s="89">
        <f t="shared" si="42"/>
        <v>0.38553231820276146</v>
      </c>
      <c r="L529" s="82">
        <f t="shared" si="43"/>
        <v>0.14863516837879531</v>
      </c>
      <c r="M529" s="71">
        <f t="shared" si="44"/>
        <v>8.6490705149245423E-2</v>
      </c>
    </row>
    <row r="530" spans="7:13" x14ac:dyDescent="0.3">
      <c r="G530" s="72">
        <v>44229</v>
      </c>
      <c r="H530" s="74">
        <v>4.1292999999999997</v>
      </c>
      <c r="I530" s="79">
        <f t="shared" si="40"/>
        <v>4.1105209136175143</v>
      </c>
      <c r="J530" s="89">
        <f t="shared" si="41"/>
        <v>1.8779086382485488E-2</v>
      </c>
      <c r="K530" s="89">
        <f t="shared" si="42"/>
        <v>1.8779086382485488E-2</v>
      </c>
      <c r="L530" s="82">
        <f t="shared" si="43"/>
        <v>3.5265408536085189E-4</v>
      </c>
      <c r="M530" s="71">
        <f t="shared" si="44"/>
        <v>4.5477650891157075E-3</v>
      </c>
    </row>
    <row r="531" spans="7:13" x14ac:dyDescent="0.3">
      <c r="G531" s="72">
        <v>44230</v>
      </c>
      <c r="H531" s="74">
        <v>4.2843</v>
      </c>
      <c r="I531" s="79">
        <f t="shared" si="40"/>
        <v>4.1123988222557628</v>
      </c>
      <c r="J531" s="89">
        <f t="shared" si="41"/>
        <v>0.17190117774423719</v>
      </c>
      <c r="K531" s="89">
        <f t="shared" si="42"/>
        <v>0.17190117774423719</v>
      </c>
      <c r="L531" s="82">
        <f t="shared" si="43"/>
        <v>2.9550014909855826E-2</v>
      </c>
      <c r="M531" s="71">
        <f t="shared" si="44"/>
        <v>4.0123515567125831E-2</v>
      </c>
    </row>
    <row r="532" spans="7:13" x14ac:dyDescent="0.3">
      <c r="G532" s="72">
        <v>44231</v>
      </c>
      <c r="H532" s="74">
        <v>3.9834999999999998</v>
      </c>
      <c r="I532" s="79">
        <f t="shared" si="40"/>
        <v>4.1295889400301862</v>
      </c>
      <c r="J532" s="89">
        <f t="shared" si="41"/>
        <v>-0.14608894003018635</v>
      </c>
      <c r="K532" s="89">
        <f t="shared" si="42"/>
        <v>0.14608894003018635</v>
      </c>
      <c r="L532" s="82">
        <f t="shared" si="43"/>
        <v>2.1341978399143386E-2</v>
      </c>
      <c r="M532" s="71">
        <f t="shared" si="44"/>
        <v>3.6673513249701611E-2</v>
      </c>
    </row>
    <row r="533" spans="7:13" x14ac:dyDescent="0.3">
      <c r="G533" s="72">
        <v>44232</v>
      </c>
      <c r="H533" s="74">
        <v>3.8466999999999998</v>
      </c>
      <c r="I533" s="79">
        <f t="shared" si="40"/>
        <v>4.1149800460271679</v>
      </c>
      <c r="J533" s="89">
        <f t="shared" si="41"/>
        <v>-0.26828004602716815</v>
      </c>
      <c r="K533" s="89">
        <f t="shared" si="42"/>
        <v>0.26828004602716815</v>
      </c>
      <c r="L533" s="82">
        <f t="shared" si="43"/>
        <v>7.1974183096339461E-2</v>
      </c>
      <c r="M533" s="71">
        <f t="shared" si="44"/>
        <v>6.9742908474060408E-2</v>
      </c>
    </row>
    <row r="534" spans="7:13" x14ac:dyDescent="0.3">
      <c r="G534" s="72">
        <v>44235</v>
      </c>
      <c r="H534" s="74">
        <v>3.8832</v>
      </c>
      <c r="I534" s="79">
        <f t="shared" si="40"/>
        <v>4.0881520414244514</v>
      </c>
      <c r="J534" s="89">
        <f t="shared" si="41"/>
        <v>-0.20495204142445145</v>
      </c>
      <c r="K534" s="89">
        <f t="shared" si="42"/>
        <v>0.20495204142445145</v>
      </c>
      <c r="L534" s="82">
        <f t="shared" si="43"/>
        <v>4.2005339284050064E-2</v>
      </c>
      <c r="M534" s="71">
        <f t="shared" si="44"/>
        <v>5.2779161883099363E-2</v>
      </c>
    </row>
    <row r="535" spans="7:13" x14ac:dyDescent="0.3">
      <c r="G535" s="72">
        <v>44236</v>
      </c>
      <c r="H535" s="74">
        <v>3.8193999999999999</v>
      </c>
      <c r="I535" s="79">
        <f t="shared" si="40"/>
        <v>4.0676568372820068</v>
      </c>
      <c r="J535" s="89">
        <f t="shared" si="41"/>
        <v>-0.24825683728200687</v>
      </c>
      <c r="K535" s="89">
        <f t="shared" si="42"/>
        <v>0.24825683728200687</v>
      </c>
      <c r="L535" s="82">
        <f t="shared" si="43"/>
        <v>6.1631457257264835E-2</v>
      </c>
      <c r="M535" s="71">
        <f t="shared" si="44"/>
        <v>6.4998910112061284E-2</v>
      </c>
    </row>
    <row r="536" spans="7:13" x14ac:dyDescent="0.3">
      <c r="G536" s="72">
        <v>44237</v>
      </c>
      <c r="H536" s="74">
        <v>3.8012000000000001</v>
      </c>
      <c r="I536" s="79">
        <f t="shared" si="40"/>
        <v>4.0428311535538057</v>
      </c>
      <c r="J536" s="89">
        <f t="shared" si="41"/>
        <v>-0.2416311535538056</v>
      </c>
      <c r="K536" s="89">
        <f t="shared" si="42"/>
        <v>0.2416311535538056</v>
      </c>
      <c r="L536" s="82">
        <f t="shared" si="43"/>
        <v>5.8385614367742783E-2</v>
      </c>
      <c r="M536" s="71">
        <f t="shared" si="44"/>
        <v>6.3567071859887816E-2</v>
      </c>
    </row>
    <row r="537" spans="7:13" x14ac:dyDescent="0.3">
      <c r="G537" s="72">
        <v>44238</v>
      </c>
      <c r="H537" s="74">
        <v>3.7374000000000001</v>
      </c>
      <c r="I537" s="79">
        <f t="shared" si="40"/>
        <v>4.0186680381984257</v>
      </c>
      <c r="J537" s="89">
        <f t="shared" si="41"/>
        <v>-0.28126803819842561</v>
      </c>
      <c r="K537" s="89">
        <f t="shared" si="42"/>
        <v>0.28126803819842561</v>
      </c>
      <c r="L537" s="82">
        <f t="shared" si="43"/>
        <v>7.9111709311991005E-2</v>
      </c>
      <c r="M537" s="71">
        <f t="shared" si="44"/>
        <v>7.525767597753133E-2</v>
      </c>
    </row>
    <row r="538" spans="7:13" x14ac:dyDescent="0.3">
      <c r="G538" s="72">
        <v>44239</v>
      </c>
      <c r="H538" s="74">
        <v>3.8012000000000001</v>
      </c>
      <c r="I538" s="79">
        <f t="shared" si="40"/>
        <v>3.9905412343785835</v>
      </c>
      <c r="J538" s="89">
        <f t="shared" si="41"/>
        <v>-0.18934123437858341</v>
      </c>
      <c r="K538" s="89">
        <f t="shared" si="42"/>
        <v>0.18934123437858341</v>
      </c>
      <c r="L538" s="82">
        <f t="shared" si="43"/>
        <v>3.5850103036005658E-2</v>
      </c>
      <c r="M538" s="71">
        <f t="shared" si="44"/>
        <v>4.9810910864617336E-2</v>
      </c>
    </row>
    <row r="539" spans="7:13" x14ac:dyDescent="0.3">
      <c r="G539" s="72">
        <v>44243</v>
      </c>
      <c r="H539" s="74">
        <v>3.7646999999999999</v>
      </c>
      <c r="I539" s="79">
        <f t="shared" si="40"/>
        <v>3.9716071109407256</v>
      </c>
      <c r="J539" s="89">
        <f t="shared" si="41"/>
        <v>-0.20690711094072567</v>
      </c>
      <c r="K539" s="89">
        <f t="shared" si="42"/>
        <v>0.20690711094072567</v>
      </c>
      <c r="L539" s="82">
        <f t="shared" si="43"/>
        <v>4.2810552557837757E-2</v>
      </c>
      <c r="M539" s="71">
        <f t="shared" si="44"/>
        <v>5.4959787218297786E-2</v>
      </c>
    </row>
    <row r="540" spans="7:13" x14ac:dyDescent="0.3">
      <c r="G540" s="72">
        <v>44244</v>
      </c>
      <c r="H540" s="74">
        <v>3.7465000000000002</v>
      </c>
      <c r="I540" s="79">
        <f t="shared" si="40"/>
        <v>3.950916399846653</v>
      </c>
      <c r="J540" s="89">
        <f t="shared" si="41"/>
        <v>-0.20441639984665283</v>
      </c>
      <c r="K540" s="89">
        <f t="shared" si="42"/>
        <v>0.20441639984665283</v>
      </c>
      <c r="L540" s="82">
        <f t="shared" si="43"/>
        <v>4.1786064526266646E-2</v>
      </c>
      <c r="M540" s="71">
        <f t="shared" si="44"/>
        <v>5.4561964459269405E-2</v>
      </c>
    </row>
    <row r="541" spans="7:13" x14ac:dyDescent="0.3">
      <c r="G541" s="72">
        <v>44245</v>
      </c>
      <c r="H541" s="74">
        <v>3.7555999999999998</v>
      </c>
      <c r="I541" s="79">
        <f t="shared" si="40"/>
        <v>3.9304747598619878</v>
      </c>
      <c r="J541" s="89">
        <f t="shared" si="41"/>
        <v>-0.17487475986198797</v>
      </c>
      <c r="K541" s="89">
        <f t="shared" si="42"/>
        <v>0.17487475986198797</v>
      </c>
      <c r="L541" s="82">
        <f t="shared" si="43"/>
        <v>3.0581181636787958E-2</v>
      </c>
      <c r="M541" s="71">
        <f t="shared" si="44"/>
        <v>4.6563734120243894E-2</v>
      </c>
    </row>
    <row r="542" spans="7:13" x14ac:dyDescent="0.3">
      <c r="G542" s="72">
        <v>44246</v>
      </c>
      <c r="H542" s="74">
        <v>3.71</v>
      </c>
      <c r="I542" s="79">
        <f t="shared" si="40"/>
        <v>3.9129872838757893</v>
      </c>
      <c r="J542" s="89">
        <f t="shared" si="41"/>
        <v>-0.20298728387578935</v>
      </c>
      <c r="K542" s="89">
        <f t="shared" si="42"/>
        <v>0.20298728387578935</v>
      </c>
      <c r="L542" s="82">
        <f t="shared" si="43"/>
        <v>4.120383741527029E-2</v>
      </c>
      <c r="M542" s="71">
        <f t="shared" si="44"/>
        <v>5.4713553605334059E-2</v>
      </c>
    </row>
    <row r="543" spans="7:13" x14ac:dyDescent="0.3">
      <c r="G543" s="72">
        <v>44249</v>
      </c>
      <c r="H543" s="74">
        <v>3.6097000000000001</v>
      </c>
      <c r="I543" s="79">
        <f t="shared" si="40"/>
        <v>3.8926885554882102</v>
      </c>
      <c r="J543" s="89">
        <f t="shared" si="41"/>
        <v>-0.28298855548821011</v>
      </c>
      <c r="K543" s="89">
        <f t="shared" si="42"/>
        <v>0.28298855548821011</v>
      </c>
      <c r="L543" s="82">
        <f t="shared" si="43"/>
        <v>8.0082522537303774E-2</v>
      </c>
      <c r="M543" s="71">
        <f t="shared" si="44"/>
        <v>7.8396696536612492E-2</v>
      </c>
    </row>
    <row r="544" spans="7:13" x14ac:dyDescent="0.3">
      <c r="G544" s="72">
        <v>44250</v>
      </c>
      <c r="H544" s="74">
        <v>3.6006</v>
      </c>
      <c r="I544" s="79">
        <f t="shared" si="40"/>
        <v>3.8643896999393892</v>
      </c>
      <c r="J544" s="89">
        <f t="shared" si="41"/>
        <v>-0.26378969993938917</v>
      </c>
      <c r="K544" s="89">
        <f t="shared" si="42"/>
        <v>0.26378969993938917</v>
      </c>
      <c r="L544" s="82">
        <f t="shared" si="43"/>
        <v>6.9585005794112975E-2</v>
      </c>
      <c r="M544" s="71">
        <f t="shared" si="44"/>
        <v>7.3262706198797184E-2</v>
      </c>
    </row>
    <row r="545" spans="7:13" x14ac:dyDescent="0.3">
      <c r="G545" s="72">
        <v>44251</v>
      </c>
      <c r="H545" s="74">
        <v>3.6827000000000001</v>
      </c>
      <c r="I545" s="79">
        <f t="shared" si="40"/>
        <v>3.8380107299454504</v>
      </c>
      <c r="J545" s="89">
        <f t="shared" si="41"/>
        <v>-0.15531072994545037</v>
      </c>
      <c r="K545" s="89">
        <f t="shared" si="42"/>
        <v>0.15531072994545037</v>
      </c>
      <c r="L545" s="82">
        <f t="shared" si="43"/>
        <v>2.4121422836188611E-2</v>
      </c>
      <c r="M545" s="71">
        <f t="shared" si="44"/>
        <v>4.217306051143193E-2</v>
      </c>
    </row>
    <row r="546" spans="7:13" x14ac:dyDescent="0.3">
      <c r="G546" s="72">
        <v>44252</v>
      </c>
      <c r="H546" s="74">
        <v>3.6918000000000002</v>
      </c>
      <c r="I546" s="79">
        <f t="shared" si="40"/>
        <v>3.8224796569509052</v>
      </c>
      <c r="J546" s="89">
        <f t="shared" si="41"/>
        <v>-0.130679656950905</v>
      </c>
      <c r="K546" s="89">
        <f t="shared" si="42"/>
        <v>0.130679656950905</v>
      </c>
      <c r="L546" s="82">
        <f t="shared" si="43"/>
        <v>1.7077172740806213E-2</v>
      </c>
      <c r="M546" s="71">
        <f t="shared" si="44"/>
        <v>3.539727421607481E-2</v>
      </c>
    </row>
    <row r="547" spans="7:13" x14ac:dyDescent="0.3">
      <c r="G547" s="72">
        <v>44253</v>
      </c>
      <c r="H547" s="74">
        <v>3.5733000000000001</v>
      </c>
      <c r="I547" s="79">
        <f t="shared" si="40"/>
        <v>3.8094116912558147</v>
      </c>
      <c r="J547" s="89">
        <f t="shared" si="41"/>
        <v>-0.23611169125581455</v>
      </c>
      <c r="K547" s="89">
        <f t="shared" si="42"/>
        <v>0.23611169125581455</v>
      </c>
      <c r="L547" s="82">
        <f t="shared" si="43"/>
        <v>5.5748730747681094E-2</v>
      </c>
      <c r="M547" s="71">
        <f t="shared" si="44"/>
        <v>6.6076649387349098E-2</v>
      </c>
    </row>
    <row r="548" spans="7:13" x14ac:dyDescent="0.3">
      <c r="G548" s="72">
        <v>44256</v>
      </c>
      <c r="H548" s="74">
        <v>3.6827000000000001</v>
      </c>
      <c r="I548" s="79">
        <f t="shared" si="40"/>
        <v>3.7858005221302333</v>
      </c>
      <c r="J548" s="89">
        <f t="shared" si="41"/>
        <v>-0.10310052213023324</v>
      </c>
      <c r="K548" s="89">
        <f t="shared" si="42"/>
        <v>0.10310052213023324</v>
      </c>
      <c r="L548" s="82">
        <f t="shared" si="43"/>
        <v>1.0629717663526715E-2</v>
      </c>
      <c r="M548" s="71">
        <f t="shared" si="44"/>
        <v>2.7995905756709273E-2</v>
      </c>
    </row>
    <row r="549" spans="7:13" x14ac:dyDescent="0.3">
      <c r="G549" s="72">
        <v>44257</v>
      </c>
      <c r="H549" s="74">
        <v>3.6827000000000001</v>
      </c>
      <c r="I549" s="79">
        <f t="shared" si="40"/>
        <v>3.77549046991721</v>
      </c>
      <c r="J549" s="89">
        <f t="shared" si="41"/>
        <v>-9.2790469917209961E-2</v>
      </c>
      <c r="K549" s="89">
        <f t="shared" si="42"/>
        <v>9.2790469917209961E-2</v>
      </c>
      <c r="L549" s="82">
        <f t="shared" si="43"/>
        <v>8.6100713074566473E-3</v>
      </c>
      <c r="M549" s="71">
        <f t="shared" si="44"/>
        <v>2.5196315181038358E-2</v>
      </c>
    </row>
    <row r="550" spans="7:13" x14ac:dyDescent="0.3">
      <c r="G550" s="72">
        <v>44258</v>
      </c>
      <c r="H550" s="74">
        <v>3.6280000000000001</v>
      </c>
      <c r="I550" s="79">
        <f t="shared" si="40"/>
        <v>3.766211422925489</v>
      </c>
      <c r="J550" s="89">
        <f t="shared" si="41"/>
        <v>-0.13821142292548894</v>
      </c>
      <c r="K550" s="89">
        <f t="shared" si="42"/>
        <v>0.13821142292548894</v>
      </c>
      <c r="L550" s="82">
        <f t="shared" si="43"/>
        <v>1.9102397427088368E-2</v>
      </c>
      <c r="M550" s="71">
        <f t="shared" si="44"/>
        <v>3.8095761556088459E-2</v>
      </c>
    </row>
    <row r="551" spans="7:13" x14ac:dyDescent="0.3">
      <c r="G551" s="72">
        <v>44259</v>
      </c>
      <c r="H551" s="74">
        <v>3.4821</v>
      </c>
      <c r="I551" s="79">
        <f t="shared" si="40"/>
        <v>3.7523902806329401</v>
      </c>
      <c r="J551" s="89">
        <f t="shared" si="41"/>
        <v>-0.27029028063294014</v>
      </c>
      <c r="K551" s="89">
        <f t="shared" si="42"/>
        <v>0.27029028063294014</v>
      </c>
      <c r="L551" s="82">
        <f t="shared" si="43"/>
        <v>7.3056835804633541E-2</v>
      </c>
      <c r="M551" s="71">
        <f t="shared" si="44"/>
        <v>7.7622779539054054E-2</v>
      </c>
    </row>
    <row r="552" spans="7:13" x14ac:dyDescent="0.3">
      <c r="G552" s="72">
        <v>44260</v>
      </c>
      <c r="H552" s="74">
        <v>3.5367999999999999</v>
      </c>
      <c r="I552" s="79">
        <f t="shared" si="40"/>
        <v>3.725361252569646</v>
      </c>
      <c r="J552" s="89">
        <f t="shared" si="41"/>
        <v>-0.18856125256964607</v>
      </c>
      <c r="K552" s="89">
        <f t="shared" si="42"/>
        <v>0.18856125256964607</v>
      </c>
      <c r="L552" s="82">
        <f t="shared" si="43"/>
        <v>3.5555345970633853E-2</v>
      </c>
      <c r="M552" s="71">
        <f t="shared" si="44"/>
        <v>5.3314084078728251E-2</v>
      </c>
    </row>
    <row r="553" spans="7:13" x14ac:dyDescent="0.3">
      <c r="G553" s="72">
        <v>44263</v>
      </c>
      <c r="H553" s="74">
        <v>3.5276999999999998</v>
      </c>
      <c r="I553" s="79">
        <f t="shared" si="40"/>
        <v>3.7065051273126812</v>
      </c>
      <c r="J553" s="89">
        <f t="shared" si="41"/>
        <v>-0.17880512731268139</v>
      </c>
      <c r="K553" s="89">
        <f t="shared" si="42"/>
        <v>0.17880512731268139</v>
      </c>
      <c r="L553" s="82">
        <f t="shared" si="43"/>
        <v>3.1971273553304203E-2</v>
      </c>
      <c r="M553" s="71">
        <f t="shared" si="44"/>
        <v>5.068603546579397E-2</v>
      </c>
    </row>
    <row r="554" spans="7:13" x14ac:dyDescent="0.3">
      <c r="G554" s="72">
        <v>44264</v>
      </c>
      <c r="H554" s="74">
        <v>3.6097000000000001</v>
      </c>
      <c r="I554" s="79">
        <f t="shared" si="40"/>
        <v>3.6886246145814132</v>
      </c>
      <c r="J554" s="89">
        <f t="shared" si="41"/>
        <v>-7.8924614581413088E-2</v>
      </c>
      <c r="K554" s="89">
        <f t="shared" si="42"/>
        <v>7.8924614581413088E-2</v>
      </c>
      <c r="L554" s="82">
        <f t="shared" si="43"/>
        <v>6.2290947868246039E-3</v>
      </c>
      <c r="M554" s="71">
        <f t="shared" si="44"/>
        <v>2.1864591124307584E-2</v>
      </c>
    </row>
    <row r="555" spans="7:13" x14ac:dyDescent="0.3">
      <c r="G555" s="72">
        <v>44265</v>
      </c>
      <c r="H555" s="74">
        <v>3.6097000000000001</v>
      </c>
      <c r="I555" s="79">
        <f t="shared" si="40"/>
        <v>3.6807321531232722</v>
      </c>
      <c r="J555" s="89">
        <f t="shared" si="41"/>
        <v>-7.1032153123272046E-2</v>
      </c>
      <c r="K555" s="89">
        <f t="shared" si="42"/>
        <v>7.1032153123272046E-2</v>
      </c>
      <c r="L555" s="82">
        <f t="shared" si="43"/>
        <v>5.0455667773279663E-3</v>
      </c>
      <c r="M555" s="71">
        <f t="shared" si="44"/>
        <v>1.96781320118769E-2</v>
      </c>
    </row>
    <row r="556" spans="7:13" x14ac:dyDescent="0.3">
      <c r="G556" s="72">
        <v>44266</v>
      </c>
      <c r="H556" s="74">
        <v>3.7374000000000001</v>
      </c>
      <c r="I556" s="79">
        <f t="shared" si="40"/>
        <v>3.6736289378109452</v>
      </c>
      <c r="J556" s="89">
        <f t="shared" si="41"/>
        <v>6.3771062189054817E-2</v>
      </c>
      <c r="K556" s="89">
        <f t="shared" si="42"/>
        <v>6.3771062189054817E-2</v>
      </c>
      <c r="L556" s="82">
        <f t="shared" si="43"/>
        <v>4.0667483727202967E-3</v>
      </c>
      <c r="M556" s="71">
        <f t="shared" si="44"/>
        <v>1.7062948089328095E-2</v>
      </c>
    </row>
    <row r="557" spans="7:13" x14ac:dyDescent="0.3">
      <c r="G557" s="72">
        <v>44267</v>
      </c>
      <c r="H557" s="74">
        <v>3.8466999999999998</v>
      </c>
      <c r="I557" s="79">
        <f t="shared" si="40"/>
        <v>3.680006044029851</v>
      </c>
      <c r="J557" s="89">
        <f t="shared" si="41"/>
        <v>0.1666939559701488</v>
      </c>
      <c r="K557" s="89">
        <f t="shared" si="42"/>
        <v>0.1666939559701488</v>
      </c>
      <c r="L557" s="82">
        <f t="shared" si="43"/>
        <v>2.7786874956977906E-2</v>
      </c>
      <c r="M557" s="71">
        <f t="shared" si="44"/>
        <v>4.3334275085176593E-2</v>
      </c>
    </row>
    <row r="558" spans="7:13" x14ac:dyDescent="0.3">
      <c r="G558" s="72">
        <v>44270</v>
      </c>
      <c r="H558" s="74">
        <v>3.9197000000000002</v>
      </c>
      <c r="I558" s="79">
        <f t="shared" si="40"/>
        <v>3.696675439626866</v>
      </c>
      <c r="J558" s="89">
        <f t="shared" si="41"/>
        <v>0.22302456037313423</v>
      </c>
      <c r="K558" s="89">
        <f t="shared" si="42"/>
        <v>0.22302456037313423</v>
      </c>
      <c r="L558" s="82">
        <f t="shared" si="43"/>
        <v>4.9739954529629794E-2</v>
      </c>
      <c r="M558" s="71">
        <f t="shared" si="44"/>
        <v>5.689837497082282E-2</v>
      </c>
    </row>
    <row r="559" spans="7:13" x14ac:dyDescent="0.3">
      <c r="G559" s="72">
        <v>44271</v>
      </c>
      <c r="H559" s="74">
        <v>3.8650000000000002</v>
      </c>
      <c r="I559" s="79">
        <f t="shared" si="40"/>
        <v>3.7189778956641795</v>
      </c>
      <c r="J559" s="89">
        <f t="shared" si="41"/>
        <v>0.14602210433582075</v>
      </c>
      <c r="K559" s="89">
        <f t="shared" si="42"/>
        <v>0.14602210433582075</v>
      </c>
      <c r="L559" s="82">
        <f t="shared" si="43"/>
        <v>2.132245495466132E-2</v>
      </c>
      <c r="M559" s="71">
        <f t="shared" si="44"/>
        <v>3.7780622079125678E-2</v>
      </c>
    </row>
    <row r="560" spans="7:13" x14ac:dyDescent="0.3">
      <c r="G560" s="72">
        <v>44272</v>
      </c>
      <c r="H560" s="74">
        <v>3.9014000000000002</v>
      </c>
      <c r="I560" s="79">
        <f t="shared" si="40"/>
        <v>3.7335801060977616</v>
      </c>
      <c r="J560" s="89">
        <f t="shared" si="41"/>
        <v>0.16781989390223861</v>
      </c>
      <c r="K560" s="89">
        <f t="shared" si="42"/>
        <v>0.16781989390223861</v>
      </c>
      <c r="L560" s="82">
        <f t="shared" si="43"/>
        <v>2.8163516789358627E-2</v>
      </c>
      <c r="M560" s="71">
        <f t="shared" si="44"/>
        <v>4.3015300636243044E-2</v>
      </c>
    </row>
    <row r="561" spans="7:13" x14ac:dyDescent="0.3">
      <c r="G561" s="72">
        <v>44273</v>
      </c>
      <c r="H561" s="74">
        <v>3.5642</v>
      </c>
      <c r="I561" s="79">
        <f t="shared" si="40"/>
        <v>3.7503620954879855</v>
      </c>
      <c r="J561" s="89">
        <f t="shared" si="41"/>
        <v>-0.18616209548798546</v>
      </c>
      <c r="K561" s="89">
        <f t="shared" si="42"/>
        <v>0.18616209548798546</v>
      </c>
      <c r="L561" s="82">
        <f t="shared" si="43"/>
        <v>3.4656325796477816E-2</v>
      </c>
      <c r="M561" s="71">
        <f t="shared" si="44"/>
        <v>5.2231102488071786E-2</v>
      </c>
    </row>
    <row r="562" spans="7:13" x14ac:dyDescent="0.3">
      <c r="G562" s="72">
        <v>44274</v>
      </c>
      <c r="H562" s="74">
        <v>3.6644000000000001</v>
      </c>
      <c r="I562" s="79">
        <f t="shared" si="40"/>
        <v>3.731745885939187</v>
      </c>
      <c r="J562" s="89">
        <f t="shared" si="41"/>
        <v>-6.7345885939186889E-2</v>
      </c>
      <c r="K562" s="89">
        <f t="shared" si="42"/>
        <v>6.7345885939186889E-2</v>
      </c>
      <c r="L562" s="82">
        <f t="shared" si="43"/>
        <v>4.5354683529339702E-3</v>
      </c>
      <c r="M562" s="71">
        <f t="shared" si="44"/>
        <v>1.8378421007310033E-2</v>
      </c>
    </row>
    <row r="563" spans="7:13" x14ac:dyDescent="0.3">
      <c r="G563" s="72">
        <v>44277</v>
      </c>
      <c r="H563" s="74">
        <v>3.7008999999999999</v>
      </c>
      <c r="I563" s="79">
        <f t="shared" si="40"/>
        <v>3.7250112973452683</v>
      </c>
      <c r="J563" s="89">
        <f t="shared" si="41"/>
        <v>-2.4111297345268401E-2</v>
      </c>
      <c r="K563" s="89">
        <f t="shared" si="42"/>
        <v>2.4111297345268401E-2</v>
      </c>
      <c r="L563" s="82">
        <f t="shared" si="43"/>
        <v>5.8135465967194702E-4</v>
      </c>
      <c r="M563" s="71">
        <f t="shared" si="44"/>
        <v>6.5149821246908591E-3</v>
      </c>
    </row>
    <row r="564" spans="7:13" x14ac:dyDescent="0.3">
      <c r="G564" s="72">
        <v>44278</v>
      </c>
      <c r="H564" s="74">
        <v>3.6280000000000001</v>
      </c>
      <c r="I564" s="79">
        <f t="shared" si="40"/>
        <v>3.7226001676107412</v>
      </c>
      <c r="J564" s="89">
        <f t="shared" si="41"/>
        <v>-9.4600167610741082E-2</v>
      </c>
      <c r="K564" s="89">
        <f t="shared" si="42"/>
        <v>9.4600167610741082E-2</v>
      </c>
      <c r="L564" s="82">
        <f t="shared" si="43"/>
        <v>8.9491917119803067E-3</v>
      </c>
      <c r="M564" s="71">
        <f t="shared" si="44"/>
        <v>2.6075018635816172E-2</v>
      </c>
    </row>
    <row r="565" spans="7:13" x14ac:dyDescent="0.3">
      <c r="G565" s="72">
        <v>44279</v>
      </c>
      <c r="H565" s="74">
        <v>3.5733000000000001</v>
      </c>
      <c r="I565" s="79">
        <f t="shared" si="40"/>
        <v>3.7131401508496671</v>
      </c>
      <c r="J565" s="89">
        <f t="shared" si="41"/>
        <v>-0.13984015084966694</v>
      </c>
      <c r="K565" s="89">
        <f t="shared" si="42"/>
        <v>0.13984015084966694</v>
      </c>
      <c r="L565" s="82">
        <f t="shared" si="43"/>
        <v>1.9555267789657608E-2</v>
      </c>
      <c r="M565" s="71">
        <f t="shared" si="44"/>
        <v>3.913473563643325E-2</v>
      </c>
    </row>
    <row r="566" spans="7:13" x14ac:dyDescent="0.3">
      <c r="G566" s="72">
        <v>44280</v>
      </c>
      <c r="H566" s="74">
        <v>3.6189</v>
      </c>
      <c r="I566" s="79">
        <f t="shared" si="40"/>
        <v>3.6991561357647007</v>
      </c>
      <c r="J566" s="89">
        <f t="shared" si="41"/>
        <v>-8.0256135764700698E-2</v>
      </c>
      <c r="K566" s="89">
        <f t="shared" si="42"/>
        <v>8.0256135764700698E-2</v>
      </c>
      <c r="L566" s="82">
        <f t="shared" si="43"/>
        <v>6.4410473278820705E-3</v>
      </c>
      <c r="M566" s="71">
        <f t="shared" si="44"/>
        <v>2.2176942099726628E-2</v>
      </c>
    </row>
    <row r="567" spans="7:13" x14ac:dyDescent="0.3">
      <c r="G567" s="72">
        <v>44281</v>
      </c>
      <c r="H567" s="74">
        <v>3.7008999999999999</v>
      </c>
      <c r="I567" s="79">
        <f t="shared" si="40"/>
        <v>3.6911305221882307</v>
      </c>
      <c r="J567" s="89">
        <f t="shared" si="41"/>
        <v>9.7694778117691783E-3</v>
      </c>
      <c r="K567" s="89">
        <f t="shared" si="42"/>
        <v>9.7694778117691783E-3</v>
      </c>
      <c r="L567" s="82">
        <f t="shared" si="43"/>
        <v>9.5442696714650286E-5</v>
      </c>
      <c r="M567" s="71">
        <f t="shared" si="44"/>
        <v>2.6397573054579098E-3</v>
      </c>
    </row>
    <row r="568" spans="7:13" x14ac:dyDescent="0.3">
      <c r="G568" s="72">
        <v>44284</v>
      </c>
      <c r="H568" s="74">
        <v>3.6644000000000001</v>
      </c>
      <c r="I568" s="79">
        <f t="shared" si="40"/>
        <v>3.6921074699694074</v>
      </c>
      <c r="J568" s="89">
        <f t="shared" si="41"/>
        <v>-2.7707469969407317E-2</v>
      </c>
      <c r="K568" s="89">
        <f t="shared" si="42"/>
        <v>2.7707469969407317E-2</v>
      </c>
      <c r="L568" s="82">
        <f t="shared" si="43"/>
        <v>7.6770389210560825E-4</v>
      </c>
      <c r="M568" s="71">
        <f t="shared" si="44"/>
        <v>7.5612569504986673E-3</v>
      </c>
    </row>
    <row r="569" spans="7:13" x14ac:dyDescent="0.3">
      <c r="G569" s="72">
        <v>44285</v>
      </c>
      <c r="H569" s="74">
        <v>3.6371000000000002</v>
      </c>
      <c r="I569" s="79">
        <f t="shared" si="40"/>
        <v>3.6893367229724667</v>
      </c>
      <c r="J569" s="89">
        <f t="shared" si="41"/>
        <v>-5.2236722972466509E-2</v>
      </c>
      <c r="K569" s="89">
        <f t="shared" si="42"/>
        <v>5.2236722972466509E-2</v>
      </c>
      <c r="L569" s="82">
        <f t="shared" si="43"/>
        <v>2.7286752269022104E-3</v>
      </c>
      <c r="M569" s="71">
        <f t="shared" si="44"/>
        <v>1.4362190473857334E-2</v>
      </c>
    </row>
    <row r="570" spans="7:13" x14ac:dyDescent="0.3">
      <c r="G570" s="72">
        <v>44286</v>
      </c>
      <c r="H570" s="74">
        <v>3.6097000000000001</v>
      </c>
      <c r="I570" s="79">
        <f t="shared" si="40"/>
        <v>3.6841130506752204</v>
      </c>
      <c r="J570" s="89">
        <f t="shared" si="41"/>
        <v>-7.4413050675220305E-2</v>
      </c>
      <c r="K570" s="89">
        <f t="shared" si="42"/>
        <v>7.4413050675220305E-2</v>
      </c>
      <c r="L570" s="82">
        <f t="shared" si="43"/>
        <v>5.5373021107929053E-3</v>
      </c>
      <c r="M570" s="71">
        <f t="shared" si="44"/>
        <v>2.061474656487251E-2</v>
      </c>
    </row>
    <row r="571" spans="7:13" x14ac:dyDescent="0.3">
      <c r="G571" s="72">
        <v>44287</v>
      </c>
      <c r="H571" s="74">
        <v>3.6461999999999999</v>
      </c>
      <c r="I571" s="79">
        <f t="shared" si="40"/>
        <v>3.6766717456076985</v>
      </c>
      <c r="J571" s="89">
        <f t="shared" si="41"/>
        <v>-3.0471745607698608E-2</v>
      </c>
      <c r="K571" s="89">
        <f t="shared" si="42"/>
        <v>3.0471745607698608E-2</v>
      </c>
      <c r="L571" s="82">
        <f t="shared" si="43"/>
        <v>9.2852728038029944E-4</v>
      </c>
      <c r="M571" s="71">
        <f t="shared" si="44"/>
        <v>8.3571240216385855E-3</v>
      </c>
    </row>
    <row r="572" spans="7:13" x14ac:dyDescent="0.3">
      <c r="G572" s="72">
        <v>44291</v>
      </c>
      <c r="H572" s="74">
        <v>3.6918000000000002</v>
      </c>
      <c r="I572" s="79">
        <f t="shared" si="40"/>
        <v>3.6736245710469286</v>
      </c>
      <c r="J572" s="89">
        <f t="shared" si="41"/>
        <v>1.817542895307156E-2</v>
      </c>
      <c r="K572" s="89">
        <f t="shared" si="42"/>
        <v>1.817542895307156E-2</v>
      </c>
      <c r="L572" s="82">
        <f t="shared" si="43"/>
        <v>3.3034621762815191E-4</v>
      </c>
      <c r="M572" s="71">
        <f t="shared" si="44"/>
        <v>4.9231889466037054E-3</v>
      </c>
    </row>
    <row r="573" spans="7:13" x14ac:dyDescent="0.3">
      <c r="G573" s="72">
        <v>44292</v>
      </c>
      <c r="H573" s="74">
        <v>3.6461999999999999</v>
      </c>
      <c r="I573" s="79">
        <f t="shared" si="40"/>
        <v>3.675442113942236</v>
      </c>
      <c r="J573" s="89">
        <f t="shared" si="41"/>
        <v>-2.9242113942236081E-2</v>
      </c>
      <c r="K573" s="89">
        <f t="shared" si="42"/>
        <v>2.9242113942236081E-2</v>
      </c>
      <c r="L573" s="82">
        <f t="shared" si="43"/>
        <v>8.5510122781071781E-4</v>
      </c>
      <c r="M573" s="71">
        <f t="shared" si="44"/>
        <v>8.0198875383237569E-3</v>
      </c>
    </row>
    <row r="574" spans="7:13" x14ac:dyDescent="0.3">
      <c r="G574" s="72">
        <v>44293</v>
      </c>
      <c r="H574" s="74">
        <v>3.6918000000000002</v>
      </c>
      <c r="I574" s="79">
        <f t="shared" si="40"/>
        <v>3.6725179025480124</v>
      </c>
      <c r="J574" s="89">
        <f t="shared" si="41"/>
        <v>1.9282097451987834E-2</v>
      </c>
      <c r="K574" s="89">
        <f t="shared" si="42"/>
        <v>1.9282097451987834E-2</v>
      </c>
      <c r="L574" s="82">
        <f t="shared" si="43"/>
        <v>3.7179928214795574E-4</v>
      </c>
      <c r="M574" s="71">
        <f t="shared" si="44"/>
        <v>5.2229528826013959E-3</v>
      </c>
    </row>
    <row r="575" spans="7:13" x14ac:dyDescent="0.3">
      <c r="G575" s="72">
        <v>44294</v>
      </c>
      <c r="H575" s="74">
        <v>3.7008999999999999</v>
      </c>
      <c r="I575" s="79">
        <f t="shared" si="40"/>
        <v>3.6744461122932113</v>
      </c>
      <c r="J575" s="89">
        <f t="shared" si="41"/>
        <v>2.6453887706788581E-2</v>
      </c>
      <c r="K575" s="89">
        <f t="shared" si="42"/>
        <v>2.6453887706788581E-2</v>
      </c>
      <c r="L575" s="82">
        <f t="shared" si="43"/>
        <v>6.9980817480338E-4</v>
      </c>
      <c r="M575" s="71">
        <f t="shared" si="44"/>
        <v>7.1479606870730314E-3</v>
      </c>
    </row>
    <row r="576" spans="7:13" x14ac:dyDescent="0.3">
      <c r="G576" s="72">
        <v>44295</v>
      </c>
      <c r="H576" s="74">
        <v>3.7646999999999999</v>
      </c>
      <c r="I576" s="79">
        <f t="shared" si="40"/>
        <v>3.6770915010638898</v>
      </c>
      <c r="J576" s="89">
        <f t="shared" si="41"/>
        <v>8.7608498936110113E-2</v>
      </c>
      <c r="K576" s="89">
        <f t="shared" si="42"/>
        <v>8.7608498936110113E-2</v>
      </c>
      <c r="L576" s="82">
        <f t="shared" si="43"/>
        <v>7.675249085838407E-3</v>
      </c>
      <c r="M576" s="71">
        <f t="shared" si="44"/>
        <v>2.327104389091033E-2</v>
      </c>
    </row>
    <row r="577" spans="7:13" x14ac:dyDescent="0.3">
      <c r="G577" s="72">
        <v>44298</v>
      </c>
      <c r="H577" s="74">
        <v>3.71</v>
      </c>
      <c r="I577" s="79">
        <f t="shared" si="40"/>
        <v>3.685852350957501</v>
      </c>
      <c r="J577" s="89">
        <f t="shared" si="41"/>
        <v>2.4147649042498998E-2</v>
      </c>
      <c r="K577" s="89">
        <f t="shared" si="42"/>
        <v>2.4147649042498998E-2</v>
      </c>
      <c r="L577" s="82">
        <f t="shared" si="43"/>
        <v>5.8310895427970272E-4</v>
      </c>
      <c r="M577" s="71">
        <f t="shared" si="44"/>
        <v>6.5088002809970342E-3</v>
      </c>
    </row>
    <row r="578" spans="7:13" x14ac:dyDescent="0.3">
      <c r="G578" s="72">
        <v>44299</v>
      </c>
      <c r="H578" s="74">
        <v>3.7646999999999999</v>
      </c>
      <c r="I578" s="79">
        <f t="shared" si="40"/>
        <v>3.688267115861751</v>
      </c>
      <c r="J578" s="89">
        <f t="shared" si="41"/>
        <v>7.6432884138248891E-2</v>
      </c>
      <c r="K578" s="89">
        <f t="shared" si="42"/>
        <v>7.6432884138248891E-2</v>
      </c>
      <c r="L578" s="82">
        <f t="shared" si="43"/>
        <v>5.8419857776909785E-3</v>
      </c>
      <c r="M578" s="71">
        <f t="shared" si="44"/>
        <v>2.0302516571904506E-2</v>
      </c>
    </row>
    <row r="579" spans="7:13" x14ac:dyDescent="0.3">
      <c r="G579" s="72">
        <v>44300</v>
      </c>
      <c r="H579" s="74">
        <v>3.7646999999999999</v>
      </c>
      <c r="I579" s="79">
        <f t="shared" si="40"/>
        <v>3.6959104042755757</v>
      </c>
      <c r="J579" s="89">
        <f t="shared" si="41"/>
        <v>6.8789595724424224E-2</v>
      </c>
      <c r="K579" s="89">
        <f t="shared" si="42"/>
        <v>6.8789595724424224E-2</v>
      </c>
      <c r="L579" s="82">
        <f t="shared" si="43"/>
        <v>4.7320084799297238E-3</v>
      </c>
      <c r="M579" s="71">
        <f t="shared" si="44"/>
        <v>1.8272264914714113E-2</v>
      </c>
    </row>
    <row r="580" spans="7:13" x14ac:dyDescent="0.3">
      <c r="G580" s="72">
        <v>44301</v>
      </c>
      <c r="H580" s="74">
        <v>3.7646999999999999</v>
      </c>
      <c r="I580" s="79">
        <f t="shared" si="40"/>
        <v>3.702789363848018</v>
      </c>
      <c r="J580" s="89">
        <f t="shared" si="41"/>
        <v>6.191063615198189E-2</v>
      </c>
      <c r="K580" s="89">
        <f t="shared" si="42"/>
        <v>6.191063615198189E-2</v>
      </c>
      <c r="L580" s="82">
        <f t="shared" si="43"/>
        <v>3.832926868743087E-3</v>
      </c>
      <c r="M580" s="71">
        <f t="shared" si="44"/>
        <v>1.6445038423242728E-2</v>
      </c>
    </row>
    <row r="581" spans="7:13" x14ac:dyDescent="0.3">
      <c r="G581" s="72">
        <v>44302</v>
      </c>
      <c r="H581" s="74">
        <v>3.8102999999999998</v>
      </c>
      <c r="I581" s="79">
        <f t="shared" si="40"/>
        <v>3.7089804274632163</v>
      </c>
      <c r="J581" s="89">
        <f t="shared" si="41"/>
        <v>0.10131957253678348</v>
      </c>
      <c r="K581" s="89">
        <f t="shared" si="42"/>
        <v>0.10131957253678348</v>
      </c>
      <c r="L581" s="82">
        <f t="shared" si="43"/>
        <v>1.0265655779036528E-2</v>
      </c>
      <c r="M581" s="71">
        <f t="shared" si="44"/>
        <v>2.6590969880792452E-2</v>
      </c>
    </row>
    <row r="582" spans="7:13" x14ac:dyDescent="0.3">
      <c r="G582" s="72">
        <v>44305</v>
      </c>
      <c r="H582" s="74">
        <v>3.8012000000000001</v>
      </c>
      <c r="I582" s="79">
        <f t="shared" ref="I582:I645" si="45">alpha*H581+(1-alpha)*I581</f>
        <v>3.7191123847168948</v>
      </c>
      <c r="J582" s="89">
        <f t="shared" ref="J582:J645" si="46">H582-I582</f>
        <v>8.2087615283105375E-2</v>
      </c>
      <c r="K582" s="89">
        <f t="shared" ref="K582:K645" si="47">ABS(J582)</f>
        <v>8.2087615283105375E-2</v>
      </c>
      <c r="L582" s="82">
        <f t="shared" ref="L582:L645" si="48">J582^2</f>
        <v>6.7383765828671147E-3</v>
      </c>
      <c r="M582" s="71">
        <f t="shared" ref="M582:M645" si="49">K582/H582</f>
        <v>2.1595184489925649E-2</v>
      </c>
    </row>
    <row r="583" spans="7:13" x14ac:dyDescent="0.3">
      <c r="G583" s="72">
        <v>44306</v>
      </c>
      <c r="H583" s="74">
        <v>3.7829000000000002</v>
      </c>
      <c r="I583" s="79">
        <f t="shared" si="45"/>
        <v>3.7273211462452052</v>
      </c>
      <c r="J583" s="89">
        <f t="shared" si="46"/>
        <v>5.5578853754794988E-2</v>
      </c>
      <c r="K583" s="89">
        <f t="shared" si="47"/>
        <v>5.5578853754794988E-2</v>
      </c>
      <c r="L583" s="82">
        <f t="shared" si="48"/>
        <v>3.089008984696889E-3</v>
      </c>
      <c r="M583" s="71">
        <f t="shared" si="49"/>
        <v>1.4692128725262361E-2</v>
      </c>
    </row>
    <row r="584" spans="7:13" x14ac:dyDescent="0.3">
      <c r="G584" s="72">
        <v>44307</v>
      </c>
      <c r="H584" s="74">
        <v>3.8376000000000001</v>
      </c>
      <c r="I584" s="79">
        <f t="shared" si="45"/>
        <v>3.7328790316206844</v>
      </c>
      <c r="J584" s="89">
        <f t="shared" si="46"/>
        <v>0.10472096837931577</v>
      </c>
      <c r="K584" s="89">
        <f t="shared" si="47"/>
        <v>0.10472096837931577</v>
      </c>
      <c r="L584" s="82">
        <f t="shared" si="48"/>
        <v>1.0966481218301653E-2</v>
      </c>
      <c r="M584" s="71">
        <f t="shared" si="49"/>
        <v>2.7288140603323893E-2</v>
      </c>
    </row>
    <row r="585" spans="7:13" x14ac:dyDescent="0.3">
      <c r="G585" s="72">
        <v>44308</v>
      </c>
      <c r="H585" s="74">
        <v>3.7921</v>
      </c>
      <c r="I585" s="79">
        <f t="shared" si="45"/>
        <v>3.7433511284586163</v>
      </c>
      <c r="J585" s="89">
        <f t="shared" si="46"/>
        <v>4.8748871541383743E-2</v>
      </c>
      <c r="K585" s="89">
        <f t="shared" si="47"/>
        <v>4.8748871541383743E-2</v>
      </c>
      <c r="L585" s="82">
        <f t="shared" si="48"/>
        <v>2.3764524765583338E-3</v>
      </c>
      <c r="M585" s="71">
        <f t="shared" si="49"/>
        <v>1.2855376055848669E-2</v>
      </c>
    </row>
    <row r="586" spans="7:13" x14ac:dyDescent="0.3">
      <c r="G586" s="72">
        <v>44309</v>
      </c>
      <c r="H586" s="74">
        <v>3.8285</v>
      </c>
      <c r="I586" s="79">
        <f t="shared" si="45"/>
        <v>3.7482260156127549</v>
      </c>
      <c r="J586" s="89">
        <f t="shared" si="46"/>
        <v>8.027398438724509E-2</v>
      </c>
      <c r="K586" s="89">
        <f t="shared" si="47"/>
        <v>8.027398438724509E-2</v>
      </c>
      <c r="L586" s="82">
        <f t="shared" si="48"/>
        <v>6.4439125694036687E-3</v>
      </c>
      <c r="M586" s="71">
        <f t="shared" si="49"/>
        <v>2.0967476658546452E-2</v>
      </c>
    </row>
    <row r="587" spans="7:13" x14ac:dyDescent="0.3">
      <c r="G587" s="72">
        <v>44312</v>
      </c>
      <c r="H587" s="74">
        <v>3.8285</v>
      </c>
      <c r="I587" s="79">
        <f t="shared" si="45"/>
        <v>3.7562534140514794</v>
      </c>
      <c r="J587" s="89">
        <f t="shared" si="46"/>
        <v>7.2246585948520625E-2</v>
      </c>
      <c r="K587" s="89">
        <f t="shared" si="47"/>
        <v>7.2246585948520625E-2</v>
      </c>
      <c r="L587" s="82">
        <f t="shared" si="48"/>
        <v>5.2195691812169775E-3</v>
      </c>
      <c r="M587" s="71">
        <f t="shared" si="49"/>
        <v>1.8870728992691817E-2</v>
      </c>
    </row>
    <row r="588" spans="7:13" x14ac:dyDescent="0.3">
      <c r="G588" s="72">
        <v>44313</v>
      </c>
      <c r="H588" s="74">
        <v>3.8466999999999998</v>
      </c>
      <c r="I588" s="79">
        <f t="shared" si="45"/>
        <v>3.7634780726463313</v>
      </c>
      <c r="J588" s="89">
        <f t="shared" si="46"/>
        <v>8.3221927353668512E-2</v>
      </c>
      <c r="K588" s="89">
        <f t="shared" si="47"/>
        <v>8.3221927353668512E-2</v>
      </c>
      <c r="L588" s="82">
        <f t="shared" si="48"/>
        <v>6.9258891924592796E-3</v>
      </c>
      <c r="M588" s="71">
        <f t="shared" si="49"/>
        <v>2.1634628994636577E-2</v>
      </c>
    </row>
    <row r="589" spans="7:13" x14ac:dyDescent="0.3">
      <c r="G589" s="72">
        <v>44314</v>
      </c>
      <c r="H589" s="74">
        <v>3.8285</v>
      </c>
      <c r="I589" s="79">
        <f t="shared" si="45"/>
        <v>3.7718002653816982</v>
      </c>
      <c r="J589" s="89">
        <f t="shared" si="46"/>
        <v>5.66997346183018E-2</v>
      </c>
      <c r="K589" s="89">
        <f t="shared" si="47"/>
        <v>5.66997346183018E-2</v>
      </c>
      <c r="L589" s="82">
        <f t="shared" si="48"/>
        <v>3.2148599057858517E-3</v>
      </c>
      <c r="M589" s="71">
        <f t="shared" si="49"/>
        <v>1.4809908480684811E-2</v>
      </c>
    </row>
    <row r="590" spans="7:13" x14ac:dyDescent="0.3">
      <c r="G590" s="72">
        <v>44315</v>
      </c>
      <c r="H590" s="74">
        <v>4.2568999999999999</v>
      </c>
      <c r="I590" s="79">
        <f t="shared" si="45"/>
        <v>3.7774702388435282</v>
      </c>
      <c r="J590" s="89">
        <f t="shared" si="46"/>
        <v>0.47942976115647173</v>
      </c>
      <c r="K590" s="89">
        <f t="shared" si="47"/>
        <v>0.47942976115647173</v>
      </c>
      <c r="L590" s="82">
        <f t="shared" si="48"/>
        <v>0.22985289588255153</v>
      </c>
      <c r="M590" s="71">
        <f t="shared" si="49"/>
        <v>0.11262415399856039</v>
      </c>
    </row>
    <row r="591" spans="7:13" x14ac:dyDescent="0.3">
      <c r="G591" s="72">
        <v>44316</v>
      </c>
      <c r="H591" s="74">
        <v>4.2660999999999998</v>
      </c>
      <c r="I591" s="79">
        <f t="shared" si="45"/>
        <v>3.8254132149591755</v>
      </c>
      <c r="J591" s="89">
        <f t="shared" si="46"/>
        <v>0.44068678504082426</v>
      </c>
      <c r="K591" s="89">
        <f t="shared" si="47"/>
        <v>0.44068678504082426</v>
      </c>
      <c r="L591" s="82">
        <f t="shared" si="48"/>
        <v>0.19420484250961764</v>
      </c>
      <c r="M591" s="71">
        <f t="shared" si="49"/>
        <v>0.10329968473332184</v>
      </c>
    </row>
    <row r="592" spans="7:13" x14ac:dyDescent="0.3">
      <c r="G592" s="72">
        <v>44319</v>
      </c>
      <c r="H592" s="74">
        <v>4.4756999999999998</v>
      </c>
      <c r="I592" s="79">
        <f t="shared" si="45"/>
        <v>3.869481893463258</v>
      </c>
      <c r="J592" s="89">
        <f t="shared" si="46"/>
        <v>0.6062181065367418</v>
      </c>
      <c r="K592" s="89">
        <f t="shared" si="47"/>
        <v>0.6062181065367418</v>
      </c>
      <c r="L592" s="82">
        <f t="shared" si="48"/>
        <v>0.36750039269299245</v>
      </c>
      <c r="M592" s="71">
        <f t="shared" si="49"/>
        <v>0.13544654613507201</v>
      </c>
    </row>
    <row r="593" spans="7:13" x14ac:dyDescent="0.3">
      <c r="G593" s="72">
        <v>44320</v>
      </c>
      <c r="H593" s="74">
        <v>4.2843</v>
      </c>
      <c r="I593" s="79">
        <f t="shared" si="45"/>
        <v>3.9301037041169327</v>
      </c>
      <c r="J593" s="89">
        <f t="shared" si="46"/>
        <v>0.35419629588306734</v>
      </c>
      <c r="K593" s="89">
        <f t="shared" si="47"/>
        <v>0.35419629588306734</v>
      </c>
      <c r="L593" s="82">
        <f t="shared" si="48"/>
        <v>0.12545501601728537</v>
      </c>
      <c r="M593" s="71">
        <f t="shared" si="49"/>
        <v>8.2673084490597612E-2</v>
      </c>
    </row>
    <row r="594" spans="7:13" x14ac:dyDescent="0.3">
      <c r="G594" s="72">
        <v>44321</v>
      </c>
      <c r="H594" s="74">
        <v>4.3754</v>
      </c>
      <c r="I594" s="79">
        <f t="shared" si="45"/>
        <v>3.9655233337052396</v>
      </c>
      <c r="J594" s="89">
        <f t="shared" si="46"/>
        <v>0.40987666629476038</v>
      </c>
      <c r="K594" s="89">
        <f t="shared" si="47"/>
        <v>0.40987666629476038</v>
      </c>
      <c r="L594" s="82">
        <f t="shared" si="48"/>
        <v>0.16799888157290635</v>
      </c>
      <c r="M594" s="71">
        <f t="shared" si="49"/>
        <v>9.3677530350313204E-2</v>
      </c>
    </row>
    <row r="595" spans="7:13" x14ac:dyDescent="0.3">
      <c r="G595" s="72">
        <v>44322</v>
      </c>
      <c r="H595" s="74">
        <v>4.4393000000000002</v>
      </c>
      <c r="I595" s="79">
        <f t="shared" si="45"/>
        <v>4.006511000334716</v>
      </c>
      <c r="J595" s="89">
        <f t="shared" si="46"/>
        <v>0.43278899966528428</v>
      </c>
      <c r="K595" s="89">
        <f t="shared" si="47"/>
        <v>0.43278899966528428</v>
      </c>
      <c r="L595" s="82">
        <f t="shared" si="48"/>
        <v>0.18730631823127744</v>
      </c>
      <c r="M595" s="71">
        <f t="shared" si="49"/>
        <v>9.7490370027996362E-2</v>
      </c>
    </row>
    <row r="596" spans="7:13" x14ac:dyDescent="0.3">
      <c r="G596" s="72">
        <v>44323</v>
      </c>
      <c r="H596" s="74">
        <v>4.6489000000000003</v>
      </c>
      <c r="I596" s="79">
        <f t="shared" si="45"/>
        <v>4.0497899003012447</v>
      </c>
      <c r="J596" s="89">
        <f t="shared" si="46"/>
        <v>0.5991100996987555</v>
      </c>
      <c r="K596" s="89">
        <f t="shared" si="47"/>
        <v>0.5991100996987555</v>
      </c>
      <c r="L596" s="82">
        <f t="shared" si="48"/>
        <v>0.35893291156105278</v>
      </c>
      <c r="M596" s="71">
        <f t="shared" si="49"/>
        <v>0.12887136735545085</v>
      </c>
    </row>
    <row r="597" spans="7:13" x14ac:dyDescent="0.3">
      <c r="G597" s="72">
        <v>44326</v>
      </c>
      <c r="H597" s="74">
        <v>4.5395000000000003</v>
      </c>
      <c r="I597" s="79">
        <f t="shared" si="45"/>
        <v>4.1097009102711208</v>
      </c>
      <c r="J597" s="89">
        <f t="shared" si="46"/>
        <v>0.42979908972887948</v>
      </c>
      <c r="K597" s="89">
        <f t="shared" si="47"/>
        <v>0.42979908972887948</v>
      </c>
      <c r="L597" s="82">
        <f t="shared" si="48"/>
        <v>0.18472725753177338</v>
      </c>
      <c r="M597" s="71">
        <f t="shared" si="49"/>
        <v>9.4679830318070146E-2</v>
      </c>
    </row>
    <row r="598" spans="7:13" x14ac:dyDescent="0.3">
      <c r="G598" s="72">
        <v>44327</v>
      </c>
      <c r="H598" s="74">
        <v>4.4939</v>
      </c>
      <c r="I598" s="79">
        <f t="shared" si="45"/>
        <v>4.1526808192440088</v>
      </c>
      <c r="J598" s="89">
        <f t="shared" si="46"/>
        <v>0.34121918075599122</v>
      </c>
      <c r="K598" s="89">
        <f t="shared" si="47"/>
        <v>0.34121918075599122</v>
      </c>
      <c r="L598" s="82">
        <f t="shared" si="48"/>
        <v>0.11643052931578982</v>
      </c>
      <c r="M598" s="71">
        <f t="shared" si="49"/>
        <v>7.5929411147553624E-2</v>
      </c>
    </row>
    <row r="599" spans="7:13" x14ac:dyDescent="0.3">
      <c r="G599" s="72">
        <v>44328</v>
      </c>
      <c r="H599" s="74">
        <v>4.2934000000000001</v>
      </c>
      <c r="I599" s="79">
        <f t="shared" si="45"/>
        <v>4.1868027373196082</v>
      </c>
      <c r="J599" s="89">
        <f t="shared" si="46"/>
        <v>0.10659726268039194</v>
      </c>
      <c r="K599" s="89">
        <f t="shared" si="47"/>
        <v>0.10659726268039194</v>
      </c>
      <c r="L599" s="82">
        <f t="shared" si="48"/>
        <v>1.1362976410952479E-2</v>
      </c>
      <c r="M599" s="71">
        <f t="shared" si="49"/>
        <v>2.4828169441559588E-2</v>
      </c>
    </row>
    <row r="600" spans="7:13" x14ac:dyDescent="0.3">
      <c r="G600" s="72">
        <v>44329</v>
      </c>
      <c r="H600" s="74">
        <v>4.3299000000000003</v>
      </c>
      <c r="I600" s="79">
        <f t="shared" si="45"/>
        <v>4.1974624635876472</v>
      </c>
      <c r="J600" s="89">
        <f t="shared" si="46"/>
        <v>0.13243753641235312</v>
      </c>
      <c r="K600" s="89">
        <f t="shared" si="47"/>
        <v>0.13243753641235312</v>
      </c>
      <c r="L600" s="82">
        <f t="shared" si="48"/>
        <v>1.7539701050973359E-2</v>
      </c>
      <c r="M600" s="71">
        <f t="shared" si="49"/>
        <v>3.0586742514227376E-2</v>
      </c>
    </row>
    <row r="601" spans="7:13" x14ac:dyDescent="0.3">
      <c r="G601" s="72">
        <v>44330</v>
      </c>
      <c r="H601" s="74">
        <v>4.4665999999999997</v>
      </c>
      <c r="I601" s="79">
        <f t="shared" si="45"/>
        <v>4.2107062172288829</v>
      </c>
      <c r="J601" s="89">
        <f t="shared" si="46"/>
        <v>0.25589378277111674</v>
      </c>
      <c r="K601" s="89">
        <f t="shared" si="47"/>
        <v>0.25589378277111674</v>
      </c>
      <c r="L601" s="82">
        <f t="shared" si="48"/>
        <v>6.5481628060911484E-2</v>
      </c>
      <c r="M601" s="71">
        <f t="shared" si="49"/>
        <v>5.7290507941413327E-2</v>
      </c>
    </row>
    <row r="602" spans="7:13" x14ac:dyDescent="0.3">
      <c r="G602" s="72">
        <v>44333</v>
      </c>
      <c r="H602" s="74">
        <v>4.4756999999999998</v>
      </c>
      <c r="I602" s="79">
        <f t="shared" si="45"/>
        <v>4.2362955955059949</v>
      </c>
      <c r="J602" s="89">
        <f t="shared" si="46"/>
        <v>0.23940440449400491</v>
      </c>
      <c r="K602" s="89">
        <f t="shared" si="47"/>
        <v>0.23940440449400491</v>
      </c>
      <c r="L602" s="82">
        <f t="shared" si="48"/>
        <v>5.7314468891129115E-2</v>
      </c>
      <c r="M602" s="71">
        <f t="shared" si="49"/>
        <v>5.3489823825101084E-2</v>
      </c>
    </row>
    <row r="603" spans="7:13" x14ac:dyDescent="0.3">
      <c r="G603" s="72">
        <v>44334</v>
      </c>
      <c r="H603" s="74">
        <v>4.5395000000000003</v>
      </c>
      <c r="I603" s="79">
        <f t="shared" si="45"/>
        <v>4.2602360359553959</v>
      </c>
      <c r="J603" s="89">
        <f t="shared" si="46"/>
        <v>0.27926396404460441</v>
      </c>
      <c r="K603" s="89">
        <f t="shared" si="47"/>
        <v>0.27926396404460441</v>
      </c>
      <c r="L603" s="82">
        <f t="shared" si="48"/>
        <v>7.7988361613906099E-2</v>
      </c>
      <c r="M603" s="71">
        <f t="shared" si="49"/>
        <v>6.1518661536425684E-2</v>
      </c>
    </row>
    <row r="604" spans="7:13" x14ac:dyDescent="0.3">
      <c r="G604" s="72">
        <v>44335</v>
      </c>
      <c r="H604" s="74">
        <v>4.5030999999999999</v>
      </c>
      <c r="I604" s="79">
        <f t="shared" si="45"/>
        <v>4.2881624323598562</v>
      </c>
      <c r="J604" s="89">
        <f t="shared" si="46"/>
        <v>0.21493756764014371</v>
      </c>
      <c r="K604" s="89">
        <f t="shared" si="47"/>
        <v>0.21493756764014371</v>
      </c>
      <c r="L604" s="82">
        <f t="shared" si="48"/>
        <v>4.6198157983061351E-2</v>
      </c>
      <c r="M604" s="71">
        <f t="shared" si="49"/>
        <v>4.7731022548942667E-2</v>
      </c>
    </row>
    <row r="605" spans="7:13" x14ac:dyDescent="0.3">
      <c r="G605" s="72">
        <v>44336</v>
      </c>
      <c r="H605" s="74">
        <v>4.6944999999999997</v>
      </c>
      <c r="I605" s="79">
        <f t="shared" si="45"/>
        <v>4.3096561891238707</v>
      </c>
      <c r="J605" s="89">
        <f t="shared" si="46"/>
        <v>0.38484381087612896</v>
      </c>
      <c r="K605" s="89">
        <f t="shared" si="47"/>
        <v>0.38484381087612896</v>
      </c>
      <c r="L605" s="82">
        <f t="shared" si="48"/>
        <v>0.1481047587696617</v>
      </c>
      <c r="M605" s="71">
        <f t="shared" si="49"/>
        <v>8.1977593114523156E-2</v>
      </c>
    </row>
    <row r="606" spans="7:13" x14ac:dyDescent="0.3">
      <c r="G606" s="72">
        <v>44337</v>
      </c>
      <c r="H606" s="74">
        <v>4.6032999999999999</v>
      </c>
      <c r="I606" s="79">
        <f t="shared" si="45"/>
        <v>4.3481405702114833</v>
      </c>
      <c r="J606" s="89">
        <f t="shared" si="46"/>
        <v>0.25515942978851669</v>
      </c>
      <c r="K606" s="89">
        <f t="shared" si="47"/>
        <v>0.25515942978851669</v>
      </c>
      <c r="L606" s="82">
        <f t="shared" si="48"/>
        <v>6.5106334610000982E-2</v>
      </c>
      <c r="M606" s="71">
        <f t="shared" si="49"/>
        <v>5.5429676490456124E-2</v>
      </c>
    </row>
    <row r="607" spans="7:13" x14ac:dyDescent="0.3">
      <c r="G607" s="72">
        <v>44340</v>
      </c>
      <c r="H607" s="74">
        <v>4.5759999999999996</v>
      </c>
      <c r="I607" s="79">
        <f t="shared" si="45"/>
        <v>4.3736565131903351</v>
      </c>
      <c r="J607" s="89">
        <f t="shared" si="46"/>
        <v>0.20234348680966452</v>
      </c>
      <c r="K607" s="89">
        <f t="shared" si="47"/>
        <v>0.20234348680966452</v>
      </c>
      <c r="L607" s="82">
        <f t="shared" si="48"/>
        <v>4.0942886654292882E-2</v>
      </c>
      <c r="M607" s="71">
        <f t="shared" si="49"/>
        <v>4.4218419320293821E-2</v>
      </c>
    </row>
    <row r="608" spans="7:13" x14ac:dyDescent="0.3">
      <c r="G608" s="72">
        <v>44341</v>
      </c>
      <c r="H608" s="74">
        <v>4.5578000000000003</v>
      </c>
      <c r="I608" s="79">
        <f t="shared" si="45"/>
        <v>4.3938908618713013</v>
      </c>
      <c r="J608" s="89">
        <f t="shared" si="46"/>
        <v>0.16390913812869901</v>
      </c>
      <c r="K608" s="89">
        <f t="shared" si="47"/>
        <v>0.16390913812869901</v>
      </c>
      <c r="L608" s="82">
        <f t="shared" si="48"/>
        <v>2.6866205562092932E-2</v>
      </c>
      <c r="M608" s="71">
        <f t="shared" si="49"/>
        <v>3.5962336681885775E-2</v>
      </c>
    </row>
    <row r="609" spans="7:13" x14ac:dyDescent="0.3">
      <c r="G609" s="72">
        <v>44342</v>
      </c>
      <c r="H609" s="74">
        <v>4.5122</v>
      </c>
      <c r="I609" s="79">
        <f t="shared" si="45"/>
        <v>4.4102817756841715</v>
      </c>
      <c r="J609" s="89">
        <f t="shared" si="46"/>
        <v>0.10191822431582853</v>
      </c>
      <c r="K609" s="89">
        <f t="shared" si="47"/>
        <v>0.10191822431582853</v>
      </c>
      <c r="L609" s="82">
        <f t="shared" si="48"/>
        <v>1.0387324447691542E-2</v>
      </c>
      <c r="M609" s="71">
        <f t="shared" si="49"/>
        <v>2.2587257727013105E-2</v>
      </c>
    </row>
    <row r="610" spans="7:13" x14ac:dyDescent="0.3">
      <c r="G610" s="72">
        <v>44343</v>
      </c>
      <c r="H610" s="74">
        <v>4.6215999999999999</v>
      </c>
      <c r="I610" s="79">
        <f t="shared" si="45"/>
        <v>4.4204735981157546</v>
      </c>
      <c r="J610" s="89">
        <f t="shared" si="46"/>
        <v>0.20112640188424535</v>
      </c>
      <c r="K610" s="89">
        <f t="shared" si="47"/>
        <v>0.20112640188424535</v>
      </c>
      <c r="L610" s="82">
        <f t="shared" si="48"/>
        <v>4.0451829534902971E-2</v>
      </c>
      <c r="M610" s="71">
        <f t="shared" si="49"/>
        <v>4.3518781782119903E-2</v>
      </c>
    </row>
    <row r="611" spans="7:13" x14ac:dyDescent="0.3">
      <c r="G611" s="72">
        <v>44344</v>
      </c>
      <c r="H611" s="74">
        <v>4.7035999999999998</v>
      </c>
      <c r="I611" s="79">
        <f t="shared" si="45"/>
        <v>4.4405862383041796</v>
      </c>
      <c r="J611" s="89">
        <f t="shared" si="46"/>
        <v>0.26301376169582014</v>
      </c>
      <c r="K611" s="89">
        <f t="shared" si="47"/>
        <v>0.26301376169582014</v>
      </c>
      <c r="L611" s="82">
        <f t="shared" si="48"/>
        <v>6.917623884138567E-2</v>
      </c>
      <c r="M611" s="71">
        <f t="shared" si="49"/>
        <v>5.5917544369380928E-2</v>
      </c>
    </row>
    <row r="612" spans="7:13" x14ac:dyDescent="0.3">
      <c r="G612" s="72">
        <v>44348</v>
      </c>
      <c r="H612" s="74">
        <v>4.7309000000000001</v>
      </c>
      <c r="I612" s="79">
        <f t="shared" si="45"/>
        <v>4.4668876144737615</v>
      </c>
      <c r="J612" s="89">
        <f t="shared" si="46"/>
        <v>0.26401238552623862</v>
      </c>
      <c r="K612" s="89">
        <f t="shared" si="47"/>
        <v>0.26401238552623862</v>
      </c>
      <c r="L612" s="82">
        <f t="shared" si="48"/>
        <v>6.9702539711255257E-2</v>
      </c>
      <c r="M612" s="71">
        <f t="shared" si="49"/>
        <v>5.5805953523904252E-2</v>
      </c>
    </row>
    <row r="613" spans="7:13" x14ac:dyDescent="0.3">
      <c r="G613" s="72">
        <v>44349</v>
      </c>
      <c r="H613" s="74">
        <v>4.968</v>
      </c>
      <c r="I613" s="79">
        <f t="shared" si="45"/>
        <v>4.4932888530263853</v>
      </c>
      <c r="J613" s="89">
        <f t="shared" si="46"/>
        <v>0.47471114697361472</v>
      </c>
      <c r="K613" s="89">
        <f t="shared" si="47"/>
        <v>0.47471114697361472</v>
      </c>
      <c r="L613" s="82">
        <f t="shared" si="48"/>
        <v>0.22535067306100484</v>
      </c>
      <c r="M613" s="71">
        <f t="shared" si="49"/>
        <v>9.5553773545413598E-2</v>
      </c>
    </row>
    <row r="614" spans="7:13" x14ac:dyDescent="0.3">
      <c r="G614" s="72">
        <v>44350</v>
      </c>
      <c r="H614" s="74">
        <v>4.9953000000000003</v>
      </c>
      <c r="I614" s="79">
        <f t="shared" si="45"/>
        <v>4.5407599677237469</v>
      </c>
      <c r="J614" s="89">
        <f t="shared" si="46"/>
        <v>0.45454003227625339</v>
      </c>
      <c r="K614" s="89">
        <f t="shared" si="47"/>
        <v>0.45454003227625339</v>
      </c>
      <c r="L614" s="82">
        <f t="shared" si="48"/>
        <v>0.20660664094169748</v>
      </c>
      <c r="M614" s="71">
        <f t="shared" si="49"/>
        <v>9.0993540383210891E-2</v>
      </c>
    </row>
    <row r="615" spans="7:13" x14ac:dyDescent="0.3">
      <c r="G615" s="72">
        <v>44351</v>
      </c>
      <c r="H615" s="74">
        <v>4.9953000000000003</v>
      </c>
      <c r="I615" s="79">
        <f t="shared" si="45"/>
        <v>4.5862139709513725</v>
      </c>
      <c r="J615" s="89">
        <f t="shared" si="46"/>
        <v>0.40908602904862779</v>
      </c>
      <c r="K615" s="89">
        <f t="shared" si="47"/>
        <v>0.40908602904862779</v>
      </c>
      <c r="L615" s="82">
        <f t="shared" si="48"/>
        <v>0.16735137916277473</v>
      </c>
      <c r="M615" s="71">
        <f t="shared" si="49"/>
        <v>8.1894186344889749E-2</v>
      </c>
    </row>
    <row r="616" spans="7:13" x14ac:dyDescent="0.3">
      <c r="G616" s="72">
        <v>44354</v>
      </c>
      <c r="H616" s="74">
        <v>5.1138000000000003</v>
      </c>
      <c r="I616" s="79">
        <f t="shared" si="45"/>
        <v>4.6271225738562354</v>
      </c>
      <c r="J616" s="89">
        <f t="shared" si="46"/>
        <v>0.48667742614376497</v>
      </c>
      <c r="K616" s="89">
        <f t="shared" si="47"/>
        <v>0.48667742614376497</v>
      </c>
      <c r="L616" s="82">
        <f t="shared" si="48"/>
        <v>0.23685491711791981</v>
      </c>
      <c r="M616" s="71">
        <f t="shared" si="49"/>
        <v>9.5169429024163033E-2</v>
      </c>
    </row>
    <row r="617" spans="7:13" x14ac:dyDescent="0.3">
      <c r="G617" s="72">
        <v>44355</v>
      </c>
      <c r="H617" s="74">
        <v>5.0865</v>
      </c>
      <c r="I617" s="79">
        <f t="shared" si="45"/>
        <v>4.6757903164706116</v>
      </c>
      <c r="J617" s="89">
        <f t="shared" si="46"/>
        <v>0.41070968352938841</v>
      </c>
      <c r="K617" s="89">
        <f t="shared" si="47"/>
        <v>0.41070968352938841</v>
      </c>
      <c r="L617" s="82">
        <f t="shared" si="48"/>
        <v>0.16868244414481037</v>
      </c>
      <c r="M617" s="71">
        <f t="shared" si="49"/>
        <v>8.0745047386098182E-2</v>
      </c>
    </row>
    <row r="618" spans="7:13" x14ac:dyDescent="0.3">
      <c r="G618" s="72">
        <v>44356</v>
      </c>
      <c r="H618" s="74">
        <v>5.0044000000000004</v>
      </c>
      <c r="I618" s="79">
        <f t="shared" si="45"/>
        <v>4.7168612848235512</v>
      </c>
      <c r="J618" s="89">
        <f t="shared" si="46"/>
        <v>0.28753871517644924</v>
      </c>
      <c r="K618" s="89">
        <f t="shared" si="47"/>
        <v>0.28753871517644924</v>
      </c>
      <c r="L618" s="82">
        <f t="shared" si="48"/>
        <v>8.26785127253232E-2</v>
      </c>
      <c r="M618" s="71">
        <f t="shared" si="49"/>
        <v>5.7457180716259534E-2</v>
      </c>
    </row>
    <row r="619" spans="7:13" x14ac:dyDescent="0.3">
      <c r="G619" s="72">
        <v>44357</v>
      </c>
      <c r="H619" s="74">
        <v>4.9588000000000001</v>
      </c>
      <c r="I619" s="79">
        <f t="shared" si="45"/>
        <v>4.7456151563411968</v>
      </c>
      <c r="J619" s="89">
        <f t="shared" si="46"/>
        <v>0.2131848436588033</v>
      </c>
      <c r="K619" s="89">
        <f t="shared" si="47"/>
        <v>0.2131848436588033</v>
      </c>
      <c r="L619" s="82">
        <f t="shared" si="48"/>
        <v>4.5447777565828407E-2</v>
      </c>
      <c r="M619" s="71">
        <f t="shared" si="49"/>
        <v>4.2991216354521918E-2</v>
      </c>
    </row>
    <row r="620" spans="7:13" x14ac:dyDescent="0.3">
      <c r="G620" s="72">
        <v>44358</v>
      </c>
      <c r="H620" s="74">
        <v>4.9497</v>
      </c>
      <c r="I620" s="79">
        <f t="shared" si="45"/>
        <v>4.7669336407070766</v>
      </c>
      <c r="J620" s="89">
        <f t="shared" si="46"/>
        <v>0.1827663592929234</v>
      </c>
      <c r="K620" s="89">
        <f t="shared" si="47"/>
        <v>0.1827663592929234</v>
      </c>
      <c r="L620" s="82">
        <f t="shared" si="48"/>
        <v>3.3403542089189969E-2</v>
      </c>
      <c r="M620" s="71">
        <f t="shared" si="49"/>
        <v>3.6924734689561672E-2</v>
      </c>
    </row>
    <row r="621" spans="7:13" x14ac:dyDescent="0.3">
      <c r="G621" s="72">
        <v>44361</v>
      </c>
      <c r="H621" s="74">
        <v>4.968</v>
      </c>
      <c r="I621" s="79">
        <f t="shared" si="45"/>
        <v>4.7852102766363691</v>
      </c>
      <c r="J621" s="89">
        <f t="shared" si="46"/>
        <v>0.18278972336363086</v>
      </c>
      <c r="K621" s="89">
        <f t="shared" si="47"/>
        <v>0.18278972336363086</v>
      </c>
      <c r="L621" s="82">
        <f t="shared" si="48"/>
        <v>3.3412082967352701E-2</v>
      </c>
      <c r="M621" s="71">
        <f t="shared" si="49"/>
        <v>3.6793422577220382E-2</v>
      </c>
    </row>
    <row r="622" spans="7:13" x14ac:dyDescent="0.3">
      <c r="G622" s="72">
        <v>44362</v>
      </c>
      <c r="H622" s="74">
        <v>4.8220999999999998</v>
      </c>
      <c r="I622" s="79">
        <f t="shared" si="45"/>
        <v>4.803489248972733</v>
      </c>
      <c r="J622" s="89">
        <f t="shared" si="46"/>
        <v>1.8610751027266836E-2</v>
      </c>
      <c r="K622" s="89">
        <f t="shared" si="47"/>
        <v>1.8610751027266836E-2</v>
      </c>
      <c r="L622" s="82">
        <f t="shared" si="48"/>
        <v>3.463600537989136E-4</v>
      </c>
      <c r="M622" s="71">
        <f t="shared" si="49"/>
        <v>3.8594701535154471E-3</v>
      </c>
    </row>
    <row r="623" spans="7:13" x14ac:dyDescent="0.3">
      <c r="G623" s="72">
        <v>44363</v>
      </c>
      <c r="H623" s="74">
        <v>4.7583000000000002</v>
      </c>
      <c r="I623" s="79">
        <f t="shared" si="45"/>
        <v>4.8053503240754605</v>
      </c>
      <c r="J623" s="89">
        <f t="shared" si="46"/>
        <v>-4.7050324075460281E-2</v>
      </c>
      <c r="K623" s="89">
        <f t="shared" si="47"/>
        <v>4.7050324075460281E-2</v>
      </c>
      <c r="L623" s="82">
        <f t="shared" si="48"/>
        <v>2.2137329956058373E-3</v>
      </c>
      <c r="M623" s="71">
        <f t="shared" si="49"/>
        <v>9.8880533122039978E-3</v>
      </c>
    </row>
    <row r="624" spans="7:13" x14ac:dyDescent="0.3">
      <c r="G624" s="72">
        <v>44364</v>
      </c>
      <c r="H624" s="74">
        <v>4.7035999999999998</v>
      </c>
      <c r="I624" s="79">
        <f t="shared" si="45"/>
        <v>4.800645291667915</v>
      </c>
      <c r="J624" s="89">
        <f t="shared" si="46"/>
        <v>-9.7045291667915201E-2</v>
      </c>
      <c r="K624" s="89">
        <f t="shared" si="47"/>
        <v>9.7045291667915201E-2</v>
      </c>
      <c r="L624" s="82">
        <f t="shared" si="48"/>
        <v>9.4177886349107315E-3</v>
      </c>
      <c r="M624" s="71">
        <f t="shared" si="49"/>
        <v>2.0632131062997536E-2</v>
      </c>
    </row>
    <row r="625" spans="7:13" x14ac:dyDescent="0.3">
      <c r="G625" s="72">
        <v>44365</v>
      </c>
      <c r="H625" s="74">
        <v>4.6489000000000003</v>
      </c>
      <c r="I625" s="79">
        <f t="shared" si="45"/>
        <v>4.7909407625011236</v>
      </c>
      <c r="J625" s="89">
        <f t="shared" si="46"/>
        <v>-0.1420407625011233</v>
      </c>
      <c r="K625" s="89">
        <f t="shared" si="47"/>
        <v>0.1420407625011233</v>
      </c>
      <c r="L625" s="82">
        <f t="shared" si="48"/>
        <v>2.0175578211900514E-2</v>
      </c>
      <c r="M625" s="71">
        <f t="shared" si="49"/>
        <v>3.0553628277898703E-2</v>
      </c>
    </row>
    <row r="626" spans="7:13" x14ac:dyDescent="0.3">
      <c r="G626" s="72">
        <v>44368</v>
      </c>
      <c r="H626" s="74">
        <v>4.6489000000000003</v>
      </c>
      <c r="I626" s="79">
        <f t="shared" si="45"/>
        <v>4.7767366862510112</v>
      </c>
      <c r="J626" s="89">
        <f t="shared" si="46"/>
        <v>-0.12783668625101097</v>
      </c>
      <c r="K626" s="89">
        <f t="shared" si="47"/>
        <v>0.12783668625101097</v>
      </c>
      <c r="L626" s="82">
        <f t="shared" si="48"/>
        <v>1.6342218351639418E-2</v>
      </c>
      <c r="M626" s="71">
        <f t="shared" si="49"/>
        <v>2.7498265450108833E-2</v>
      </c>
    </row>
    <row r="627" spans="7:13" x14ac:dyDescent="0.3">
      <c r="G627" s="72">
        <v>44369</v>
      </c>
      <c r="H627" s="74">
        <v>4.6580000000000004</v>
      </c>
      <c r="I627" s="79">
        <f t="shared" si="45"/>
        <v>4.7639530176259104</v>
      </c>
      <c r="J627" s="89">
        <f t="shared" si="46"/>
        <v>-0.10595301762591003</v>
      </c>
      <c r="K627" s="89">
        <f t="shared" si="47"/>
        <v>0.10595301762591003</v>
      </c>
      <c r="L627" s="82">
        <f t="shared" si="48"/>
        <v>1.1226041944036402E-2</v>
      </c>
      <c r="M627" s="71">
        <f t="shared" si="49"/>
        <v>2.2746461491178621E-2</v>
      </c>
    </row>
    <row r="628" spans="7:13" x14ac:dyDescent="0.3">
      <c r="G628" s="72">
        <v>44370</v>
      </c>
      <c r="H628" s="74">
        <v>4.6032999999999999</v>
      </c>
      <c r="I628" s="79">
        <f t="shared" si="45"/>
        <v>4.7533577158633191</v>
      </c>
      <c r="J628" s="89">
        <f t="shared" si="46"/>
        <v>-0.15005771586331917</v>
      </c>
      <c r="K628" s="89">
        <f t="shared" si="47"/>
        <v>0.15005771586331917</v>
      </c>
      <c r="L628" s="82">
        <f t="shared" si="48"/>
        <v>2.2517318090116631E-2</v>
      </c>
      <c r="M628" s="71">
        <f t="shared" si="49"/>
        <v>3.2597857159715679E-2</v>
      </c>
    </row>
    <row r="629" spans="7:13" x14ac:dyDescent="0.3">
      <c r="G629" s="72">
        <v>44371</v>
      </c>
      <c r="H629" s="74">
        <v>4.6853999999999996</v>
      </c>
      <c r="I629" s="79">
        <f t="shared" si="45"/>
        <v>4.738351944276987</v>
      </c>
      <c r="J629" s="89">
        <f t="shared" si="46"/>
        <v>-5.2951944276987462E-2</v>
      </c>
      <c r="K629" s="89">
        <f t="shared" si="47"/>
        <v>5.2951944276987462E-2</v>
      </c>
      <c r="L629" s="82">
        <f t="shared" si="48"/>
        <v>2.8039084027131852E-3</v>
      </c>
      <c r="M629" s="71">
        <f t="shared" si="49"/>
        <v>1.1301477841163501E-2</v>
      </c>
    </row>
    <row r="630" spans="7:13" x14ac:dyDescent="0.3">
      <c r="G630" s="72">
        <v>44372</v>
      </c>
      <c r="H630" s="74">
        <v>4.968</v>
      </c>
      <c r="I630" s="79">
        <f t="shared" si="45"/>
        <v>4.7330567498492888</v>
      </c>
      <c r="J630" s="89">
        <f t="shared" si="46"/>
        <v>0.23494325015071116</v>
      </c>
      <c r="K630" s="89">
        <f t="shared" si="47"/>
        <v>0.23494325015071116</v>
      </c>
      <c r="L630" s="82">
        <f t="shared" si="48"/>
        <v>5.5198330791379639E-2</v>
      </c>
      <c r="M630" s="71">
        <f t="shared" si="49"/>
        <v>4.7291314442574707E-2</v>
      </c>
    </row>
    <row r="631" spans="7:13" x14ac:dyDescent="0.3">
      <c r="G631" s="72">
        <v>44375</v>
      </c>
      <c r="H631" s="74">
        <v>4.9223999999999997</v>
      </c>
      <c r="I631" s="79">
        <f t="shared" si="45"/>
        <v>4.75655107486436</v>
      </c>
      <c r="J631" s="89">
        <f t="shared" si="46"/>
        <v>0.16584892513563965</v>
      </c>
      <c r="K631" s="89">
        <f t="shared" si="47"/>
        <v>0.16584892513563965</v>
      </c>
      <c r="L631" s="82">
        <f t="shared" si="48"/>
        <v>2.7505865968647004E-2</v>
      </c>
      <c r="M631" s="71">
        <f t="shared" si="49"/>
        <v>3.3692695663830582E-2</v>
      </c>
    </row>
    <row r="632" spans="7:13" x14ac:dyDescent="0.3">
      <c r="G632" s="72">
        <v>44376</v>
      </c>
      <c r="H632" s="74">
        <v>4.8859000000000004</v>
      </c>
      <c r="I632" s="79">
        <f t="shared" si="45"/>
        <v>4.7731359673779243</v>
      </c>
      <c r="J632" s="89">
        <f t="shared" si="46"/>
        <v>0.11276403262207602</v>
      </c>
      <c r="K632" s="89">
        <f t="shared" si="47"/>
        <v>0.11276403262207602</v>
      </c>
      <c r="L632" s="82">
        <f t="shared" si="48"/>
        <v>1.2715727053192624E-2</v>
      </c>
      <c r="M632" s="71">
        <f t="shared" si="49"/>
        <v>2.3079480264040608E-2</v>
      </c>
    </row>
    <row r="633" spans="7:13" x14ac:dyDescent="0.3">
      <c r="G633" s="72">
        <v>44377</v>
      </c>
      <c r="H633" s="74">
        <v>4.8494999999999999</v>
      </c>
      <c r="I633" s="79">
        <f t="shared" si="45"/>
        <v>4.7844123706401325</v>
      </c>
      <c r="J633" s="89">
        <f t="shared" si="46"/>
        <v>6.5087629359867449E-2</v>
      </c>
      <c r="K633" s="89">
        <f t="shared" si="47"/>
        <v>6.5087629359867449E-2</v>
      </c>
      <c r="L633" s="82">
        <f t="shared" si="48"/>
        <v>4.236399495687479E-3</v>
      </c>
      <c r="M633" s="71">
        <f t="shared" si="49"/>
        <v>1.3421513426099072E-2</v>
      </c>
    </row>
    <row r="634" spans="7:13" x14ac:dyDescent="0.3">
      <c r="G634" s="72">
        <v>44378</v>
      </c>
      <c r="H634" s="74">
        <v>4.8949999999999996</v>
      </c>
      <c r="I634" s="79">
        <f t="shared" si="45"/>
        <v>4.7909211335761199</v>
      </c>
      <c r="J634" s="89">
        <f t="shared" si="46"/>
        <v>0.10407886642387965</v>
      </c>
      <c r="K634" s="89">
        <f t="shared" si="47"/>
        <v>0.10407886642387965</v>
      </c>
      <c r="L634" s="82">
        <f t="shared" si="48"/>
        <v>1.0832410436079782E-2</v>
      </c>
      <c r="M634" s="71">
        <f t="shared" si="49"/>
        <v>2.1262281189760909E-2</v>
      </c>
    </row>
    <row r="635" spans="7:13" x14ac:dyDescent="0.3">
      <c r="G635" s="72">
        <v>44379</v>
      </c>
      <c r="H635" s="74">
        <v>4.9132999999999996</v>
      </c>
      <c r="I635" s="79">
        <f t="shared" si="45"/>
        <v>4.8013290202185077</v>
      </c>
      <c r="J635" s="89">
        <f t="shared" si="46"/>
        <v>0.11197097978149184</v>
      </c>
      <c r="K635" s="89">
        <f t="shared" si="47"/>
        <v>0.11197097978149184</v>
      </c>
      <c r="L635" s="82">
        <f t="shared" si="48"/>
        <v>1.2537500313227255E-2</v>
      </c>
      <c r="M635" s="71">
        <f t="shared" si="49"/>
        <v>2.2789363519730498E-2</v>
      </c>
    </row>
    <row r="636" spans="7:13" x14ac:dyDescent="0.3">
      <c r="G636" s="72">
        <v>44383</v>
      </c>
      <c r="H636" s="74">
        <v>4.9405999999999999</v>
      </c>
      <c r="I636" s="79">
        <f t="shared" si="45"/>
        <v>4.812526118196657</v>
      </c>
      <c r="J636" s="89">
        <f t="shared" si="46"/>
        <v>0.12807388180334289</v>
      </c>
      <c r="K636" s="89">
        <f t="shared" si="47"/>
        <v>0.12807388180334289</v>
      </c>
      <c r="L636" s="82">
        <f t="shared" si="48"/>
        <v>1.6402919200176645E-2</v>
      </c>
      <c r="M636" s="71">
        <f t="shared" si="49"/>
        <v>2.5922738493977027E-2</v>
      </c>
    </row>
    <row r="637" spans="7:13" x14ac:dyDescent="0.3">
      <c r="G637" s="72">
        <v>44384</v>
      </c>
      <c r="H637" s="74">
        <v>4.9132999999999996</v>
      </c>
      <c r="I637" s="79">
        <f t="shared" si="45"/>
        <v>4.8253335063769915</v>
      </c>
      <c r="J637" s="89">
        <f t="shared" si="46"/>
        <v>8.7966493623008013E-2</v>
      </c>
      <c r="K637" s="89">
        <f t="shared" si="47"/>
        <v>8.7966493623008013E-2</v>
      </c>
      <c r="L637" s="82">
        <f t="shared" si="48"/>
        <v>7.7381040003267091E-3</v>
      </c>
      <c r="M637" s="71">
        <f t="shared" si="49"/>
        <v>1.7903749745183078E-2</v>
      </c>
    </row>
    <row r="638" spans="7:13" x14ac:dyDescent="0.3">
      <c r="G638" s="72">
        <v>44385</v>
      </c>
      <c r="H638" s="74">
        <v>4.9314999999999998</v>
      </c>
      <c r="I638" s="79">
        <f t="shared" si="45"/>
        <v>4.8341301557392917</v>
      </c>
      <c r="J638" s="89">
        <f t="shared" si="46"/>
        <v>9.7369844260708049E-2</v>
      </c>
      <c r="K638" s="89">
        <f t="shared" si="47"/>
        <v>9.7369844260708049E-2</v>
      </c>
      <c r="L638" s="82">
        <f t="shared" si="48"/>
        <v>9.4808865713545409E-3</v>
      </c>
      <c r="M638" s="71">
        <f t="shared" si="49"/>
        <v>1.9744468064626999E-2</v>
      </c>
    </row>
    <row r="639" spans="7:13" x14ac:dyDescent="0.3">
      <c r="G639" s="72">
        <v>44386</v>
      </c>
      <c r="H639" s="74">
        <v>4.9862000000000002</v>
      </c>
      <c r="I639" s="79">
        <f t="shared" si="45"/>
        <v>4.8438671401653624</v>
      </c>
      <c r="J639" s="89">
        <f t="shared" si="46"/>
        <v>0.14233285983463784</v>
      </c>
      <c r="K639" s="89">
        <f t="shared" si="47"/>
        <v>0.14233285983463784</v>
      </c>
      <c r="L639" s="82">
        <f t="shared" si="48"/>
        <v>2.0258642988706662E-2</v>
      </c>
      <c r="M639" s="71">
        <f t="shared" si="49"/>
        <v>2.8545357152668933E-2</v>
      </c>
    </row>
    <row r="640" spans="7:13" x14ac:dyDescent="0.3">
      <c r="G640" s="72">
        <v>44389</v>
      </c>
      <c r="H640" s="74">
        <v>4.8949999999999996</v>
      </c>
      <c r="I640" s="79">
        <f t="shared" si="45"/>
        <v>4.8581004261488259</v>
      </c>
      <c r="J640" s="89">
        <f t="shared" si="46"/>
        <v>3.6899573851173706E-2</v>
      </c>
      <c r="K640" s="89">
        <f t="shared" si="47"/>
        <v>3.6899573851173706E-2</v>
      </c>
      <c r="L640" s="82">
        <f t="shared" si="48"/>
        <v>1.3615785503982222E-3</v>
      </c>
      <c r="M640" s="71">
        <f t="shared" si="49"/>
        <v>7.5382173342540774E-3</v>
      </c>
    </row>
    <row r="641" spans="7:13" x14ac:dyDescent="0.3">
      <c r="G641" s="72">
        <v>44390</v>
      </c>
      <c r="H641" s="74">
        <v>5.3598999999999997</v>
      </c>
      <c r="I641" s="79">
        <f t="shared" si="45"/>
        <v>4.8617903835339433</v>
      </c>
      <c r="J641" s="89">
        <f t="shared" si="46"/>
        <v>0.49810961646605634</v>
      </c>
      <c r="K641" s="89">
        <f t="shared" si="47"/>
        <v>0.49810961646605634</v>
      </c>
      <c r="L641" s="82">
        <f t="shared" si="48"/>
        <v>0.24811319001596174</v>
      </c>
      <c r="M641" s="71">
        <f t="shared" si="49"/>
        <v>9.2932632412182387E-2</v>
      </c>
    </row>
    <row r="642" spans="7:13" x14ac:dyDescent="0.3">
      <c r="G642" s="72">
        <v>44391</v>
      </c>
      <c r="H642" s="74">
        <v>5.3235000000000001</v>
      </c>
      <c r="I642" s="79">
        <f t="shared" si="45"/>
        <v>4.9116013451805491</v>
      </c>
      <c r="J642" s="89">
        <f t="shared" si="46"/>
        <v>0.41189865481945098</v>
      </c>
      <c r="K642" s="89">
        <f t="shared" si="47"/>
        <v>0.41189865481945098</v>
      </c>
      <c r="L642" s="82">
        <f t="shared" si="48"/>
        <v>0.16966050184207324</v>
      </c>
      <c r="M642" s="71">
        <f t="shared" si="49"/>
        <v>7.7373655455893864E-2</v>
      </c>
    </row>
    <row r="643" spans="7:13" x14ac:dyDescent="0.3">
      <c r="G643" s="72">
        <v>44392</v>
      </c>
      <c r="H643" s="74">
        <v>5.2413999999999996</v>
      </c>
      <c r="I643" s="79">
        <f t="shared" si="45"/>
        <v>4.9527912106624941</v>
      </c>
      <c r="J643" s="89">
        <f t="shared" si="46"/>
        <v>0.28860878933750556</v>
      </c>
      <c r="K643" s="89">
        <f t="shared" si="47"/>
        <v>0.28860878933750556</v>
      </c>
      <c r="L643" s="82">
        <f t="shared" si="48"/>
        <v>8.3295033282860656E-2</v>
      </c>
      <c r="M643" s="71">
        <f t="shared" si="49"/>
        <v>5.5063301663201739E-2</v>
      </c>
    </row>
    <row r="644" spans="7:13" x14ac:dyDescent="0.3">
      <c r="G644" s="72">
        <v>44393</v>
      </c>
      <c r="H644" s="74">
        <v>5.1776</v>
      </c>
      <c r="I644" s="79">
        <f t="shared" si="45"/>
        <v>4.9816520895962446</v>
      </c>
      <c r="J644" s="89">
        <f t="shared" si="46"/>
        <v>0.19594791040375537</v>
      </c>
      <c r="K644" s="89">
        <f t="shared" si="47"/>
        <v>0.19594791040375537</v>
      </c>
      <c r="L644" s="82">
        <f t="shared" si="48"/>
        <v>3.8395583591598142E-2</v>
      </c>
      <c r="M644" s="71">
        <f t="shared" si="49"/>
        <v>3.7845316440774754E-2</v>
      </c>
    </row>
    <row r="645" spans="7:13" x14ac:dyDescent="0.3">
      <c r="G645" s="72">
        <v>44396</v>
      </c>
      <c r="H645" s="74">
        <v>5.1047000000000002</v>
      </c>
      <c r="I645" s="79">
        <f t="shared" si="45"/>
        <v>5.0012468806366206</v>
      </c>
      <c r="J645" s="89">
        <f t="shared" si="46"/>
        <v>0.10345311936337964</v>
      </c>
      <c r="K645" s="89">
        <f t="shared" si="47"/>
        <v>0.10345311936337964</v>
      </c>
      <c r="L645" s="82">
        <f t="shared" si="48"/>
        <v>1.0702547906013675E-2</v>
      </c>
      <c r="M645" s="71">
        <f t="shared" si="49"/>
        <v>2.0266248626438308E-2</v>
      </c>
    </row>
    <row r="646" spans="7:13" x14ac:dyDescent="0.3">
      <c r="G646" s="72">
        <v>44397</v>
      </c>
      <c r="H646" s="74">
        <v>5.2961</v>
      </c>
      <c r="I646" s="79">
        <f t="shared" ref="I646:I709" si="50">alpha*H645+(1-alpha)*I645</f>
        <v>5.0115921925729587</v>
      </c>
      <c r="J646" s="89">
        <f t="shared" ref="J646:J709" si="51">H646-I646</f>
        <v>0.28450780742704129</v>
      </c>
      <c r="K646" s="89">
        <f t="shared" ref="K646:K709" si="52">ABS(J646)</f>
        <v>0.28450780742704129</v>
      </c>
      <c r="L646" s="82">
        <f t="shared" ref="L646:L709" si="53">J646^2</f>
        <v>8.0944692486942416E-2</v>
      </c>
      <c r="M646" s="71">
        <f t="shared" ref="M646:M709" si="54">K646/H646</f>
        <v>5.3720248376549026E-2</v>
      </c>
    </row>
    <row r="647" spans="7:13" x14ac:dyDescent="0.3">
      <c r="G647" s="72">
        <v>44398</v>
      </c>
      <c r="H647" s="74">
        <v>5.2869999999999999</v>
      </c>
      <c r="I647" s="79">
        <f t="shared" si="50"/>
        <v>5.0400429733156633</v>
      </c>
      <c r="J647" s="89">
        <f t="shared" si="51"/>
        <v>0.24695702668433661</v>
      </c>
      <c r="K647" s="89">
        <f t="shared" si="52"/>
        <v>0.24695702668433661</v>
      </c>
      <c r="L647" s="82">
        <f t="shared" si="53"/>
        <v>6.0987773028768143E-2</v>
      </c>
      <c r="M647" s="71">
        <f t="shared" si="54"/>
        <v>4.6710237693273426E-2</v>
      </c>
    </row>
    <row r="648" spans="7:13" x14ac:dyDescent="0.3">
      <c r="G648" s="72">
        <v>44399</v>
      </c>
      <c r="H648" s="74">
        <v>5.2413999999999996</v>
      </c>
      <c r="I648" s="79">
        <f t="shared" si="50"/>
        <v>5.0647386759840964</v>
      </c>
      <c r="J648" s="89">
        <f t="shared" si="51"/>
        <v>0.17666132401590318</v>
      </c>
      <c r="K648" s="89">
        <f t="shared" si="52"/>
        <v>0.17666132401590318</v>
      </c>
      <c r="L648" s="82">
        <f t="shared" si="53"/>
        <v>3.120922340305193E-2</v>
      </c>
      <c r="M648" s="71">
        <f t="shared" si="54"/>
        <v>3.3704987983344752E-2</v>
      </c>
    </row>
    <row r="649" spans="7:13" x14ac:dyDescent="0.3">
      <c r="G649" s="72">
        <v>44400</v>
      </c>
      <c r="H649" s="74">
        <v>5.2413999999999996</v>
      </c>
      <c r="I649" s="79">
        <f t="shared" si="50"/>
        <v>5.0824048083856868</v>
      </c>
      <c r="J649" s="89">
        <f t="shared" si="51"/>
        <v>0.15899519161431286</v>
      </c>
      <c r="K649" s="89">
        <f t="shared" si="52"/>
        <v>0.15899519161431286</v>
      </c>
      <c r="L649" s="82">
        <f t="shared" si="53"/>
        <v>2.5279470956472063E-2</v>
      </c>
      <c r="M649" s="71">
        <f t="shared" si="54"/>
        <v>3.0334489185010277E-2</v>
      </c>
    </row>
    <row r="650" spans="7:13" x14ac:dyDescent="0.3">
      <c r="G650" s="72">
        <v>44403</v>
      </c>
      <c r="H650" s="74">
        <v>5.3235000000000001</v>
      </c>
      <c r="I650" s="79">
        <f t="shared" si="50"/>
        <v>5.098304327547118</v>
      </c>
      <c r="J650" s="89">
        <f t="shared" si="51"/>
        <v>0.22519567245288208</v>
      </c>
      <c r="K650" s="89">
        <f t="shared" si="52"/>
        <v>0.22519567245288208</v>
      </c>
      <c r="L650" s="82">
        <f t="shared" si="53"/>
        <v>5.0713090891505753E-2</v>
      </c>
      <c r="M650" s="71">
        <f t="shared" si="54"/>
        <v>4.2302183235255392E-2</v>
      </c>
    </row>
    <row r="651" spans="7:13" x14ac:dyDescent="0.3">
      <c r="G651" s="72">
        <v>44404</v>
      </c>
      <c r="H651" s="74">
        <v>5.2413999999999996</v>
      </c>
      <c r="I651" s="79">
        <f t="shared" si="50"/>
        <v>5.1208238947924061</v>
      </c>
      <c r="J651" s="89">
        <f t="shared" si="51"/>
        <v>0.12057610520759354</v>
      </c>
      <c r="K651" s="89">
        <f t="shared" si="52"/>
        <v>0.12057610520759354</v>
      </c>
      <c r="L651" s="82">
        <f t="shared" si="53"/>
        <v>1.4538597147032666E-2</v>
      </c>
      <c r="M651" s="71">
        <f t="shared" si="54"/>
        <v>2.3004560843971754E-2</v>
      </c>
    </row>
    <row r="652" spans="7:13" x14ac:dyDescent="0.3">
      <c r="G652" s="72">
        <v>44405</v>
      </c>
      <c r="H652" s="74">
        <v>5.2961</v>
      </c>
      <c r="I652" s="79">
        <f t="shared" si="50"/>
        <v>5.1328815053131658</v>
      </c>
      <c r="J652" s="89">
        <f t="shared" si="51"/>
        <v>0.16321849468683425</v>
      </c>
      <c r="K652" s="89">
        <f t="shared" si="52"/>
        <v>0.16321849468683425</v>
      </c>
      <c r="L652" s="82">
        <f t="shared" si="53"/>
        <v>2.6640277007836138E-2</v>
      </c>
      <c r="M652" s="71">
        <f t="shared" si="54"/>
        <v>3.0818620246376438E-2</v>
      </c>
    </row>
    <row r="653" spans="7:13" x14ac:dyDescent="0.3">
      <c r="G653" s="72">
        <v>44406</v>
      </c>
      <c r="H653" s="74">
        <v>5.5148999999999999</v>
      </c>
      <c r="I653" s="79">
        <f t="shared" si="50"/>
        <v>5.1492033547818492</v>
      </c>
      <c r="J653" s="89">
        <f t="shared" si="51"/>
        <v>0.36569664521815071</v>
      </c>
      <c r="K653" s="89">
        <f t="shared" si="52"/>
        <v>0.36569664521815071</v>
      </c>
      <c r="L653" s="82">
        <f t="shared" si="53"/>
        <v>0.13373403632380998</v>
      </c>
      <c r="M653" s="71">
        <f t="shared" si="54"/>
        <v>6.6310657531079564E-2</v>
      </c>
    </row>
    <row r="654" spans="7:13" x14ac:dyDescent="0.3">
      <c r="G654" s="72">
        <v>44407</v>
      </c>
      <c r="H654" s="74">
        <v>5.5422000000000002</v>
      </c>
      <c r="I654" s="79">
        <f t="shared" si="50"/>
        <v>5.1857730193036646</v>
      </c>
      <c r="J654" s="89">
        <f t="shared" si="51"/>
        <v>0.3564269806963356</v>
      </c>
      <c r="K654" s="89">
        <f t="shared" si="52"/>
        <v>0.3564269806963356</v>
      </c>
      <c r="L654" s="82">
        <f t="shared" si="53"/>
        <v>0.12704019256830598</v>
      </c>
      <c r="M654" s="71">
        <f t="shared" si="54"/>
        <v>6.4311461278253323E-2</v>
      </c>
    </row>
    <row r="655" spans="7:13" x14ac:dyDescent="0.3">
      <c r="G655" s="72">
        <v>44410</v>
      </c>
      <c r="H655" s="74">
        <v>5.5877999999999997</v>
      </c>
      <c r="I655" s="79">
        <f t="shared" si="50"/>
        <v>5.221415717373298</v>
      </c>
      <c r="J655" s="89">
        <f t="shared" si="51"/>
        <v>0.36638428262670164</v>
      </c>
      <c r="K655" s="89">
        <f t="shared" si="52"/>
        <v>0.36638428262670164</v>
      </c>
      <c r="L655" s="82">
        <f t="shared" si="53"/>
        <v>0.1342374425558828</v>
      </c>
      <c r="M655" s="71">
        <f t="shared" si="54"/>
        <v>6.5568610656555656E-2</v>
      </c>
    </row>
    <row r="656" spans="7:13" x14ac:dyDescent="0.3">
      <c r="G656" s="72">
        <v>44411</v>
      </c>
      <c r="H656" s="74">
        <v>5.7336999999999998</v>
      </c>
      <c r="I656" s="79">
        <f t="shared" si="50"/>
        <v>5.2580541456359677</v>
      </c>
      <c r="J656" s="89">
        <f t="shared" si="51"/>
        <v>0.47564585436403206</v>
      </c>
      <c r="K656" s="89">
        <f t="shared" si="52"/>
        <v>0.47564585436403206</v>
      </c>
      <c r="L656" s="82">
        <f t="shared" si="53"/>
        <v>0.22623897877369001</v>
      </c>
      <c r="M656" s="71">
        <f t="shared" si="54"/>
        <v>8.2956180889134784E-2</v>
      </c>
    </row>
    <row r="657" spans="7:13" x14ac:dyDescent="0.3">
      <c r="G657" s="72">
        <v>44412</v>
      </c>
      <c r="H657" s="74">
        <v>5.6790000000000003</v>
      </c>
      <c r="I657" s="79">
        <f t="shared" si="50"/>
        <v>5.3056187310723706</v>
      </c>
      <c r="J657" s="89">
        <f t="shared" si="51"/>
        <v>0.37338126892762968</v>
      </c>
      <c r="K657" s="89">
        <f t="shared" si="52"/>
        <v>0.37338126892762968</v>
      </c>
      <c r="L657" s="82">
        <f t="shared" si="53"/>
        <v>0.13941357198600693</v>
      </c>
      <c r="M657" s="71">
        <f t="shared" si="54"/>
        <v>6.5747714197504789E-2</v>
      </c>
    </row>
    <row r="658" spans="7:13" x14ac:dyDescent="0.3">
      <c r="G658" s="72">
        <v>44413</v>
      </c>
      <c r="H658" s="74">
        <v>5.6425000000000001</v>
      </c>
      <c r="I658" s="79">
        <f t="shared" si="50"/>
        <v>5.3429568579651336</v>
      </c>
      <c r="J658" s="89">
        <f t="shared" si="51"/>
        <v>0.29954314203486643</v>
      </c>
      <c r="K658" s="89">
        <f t="shared" si="52"/>
        <v>0.29954314203486643</v>
      </c>
      <c r="L658" s="82">
        <f t="shared" si="53"/>
        <v>8.9726093940120169E-2</v>
      </c>
      <c r="M658" s="71">
        <f t="shared" si="54"/>
        <v>5.3086954724832332E-2</v>
      </c>
    </row>
    <row r="659" spans="7:13" x14ac:dyDescent="0.3">
      <c r="G659" s="72">
        <v>44414</v>
      </c>
      <c r="H659" s="74">
        <v>5.5605000000000002</v>
      </c>
      <c r="I659" s="79">
        <f t="shared" si="50"/>
        <v>5.3729111721686209</v>
      </c>
      <c r="J659" s="89">
        <f t="shared" si="51"/>
        <v>0.18758882783137931</v>
      </c>
      <c r="K659" s="89">
        <f t="shared" si="52"/>
        <v>0.18758882783137931</v>
      </c>
      <c r="L659" s="82">
        <f t="shared" si="53"/>
        <v>3.5189568327150866E-2</v>
      </c>
      <c r="M659" s="71">
        <f t="shared" si="54"/>
        <v>3.3735964001686776E-2</v>
      </c>
    </row>
    <row r="660" spans="7:13" x14ac:dyDescent="0.3">
      <c r="G660" s="72">
        <v>44417</v>
      </c>
      <c r="H660" s="74">
        <v>5.5605000000000002</v>
      </c>
      <c r="I660" s="79">
        <f t="shared" si="50"/>
        <v>5.3916700549517591</v>
      </c>
      <c r="J660" s="89">
        <f t="shared" si="51"/>
        <v>0.16882994504824111</v>
      </c>
      <c r="K660" s="89">
        <f t="shared" si="52"/>
        <v>0.16882994504824111</v>
      </c>
      <c r="L660" s="82">
        <f t="shared" si="53"/>
        <v>2.8503550344992114E-2</v>
      </c>
      <c r="M660" s="71">
        <f t="shared" si="54"/>
        <v>3.0362367601518048E-2</v>
      </c>
    </row>
    <row r="661" spans="7:13" x14ac:dyDescent="0.3">
      <c r="G661" s="72">
        <v>44418</v>
      </c>
      <c r="H661" s="74">
        <v>5.4874999999999998</v>
      </c>
      <c r="I661" s="79">
        <f t="shared" si="50"/>
        <v>5.4085530494565832</v>
      </c>
      <c r="J661" s="89">
        <f t="shared" si="51"/>
        <v>7.8946950543416605E-2</v>
      </c>
      <c r="K661" s="89">
        <f t="shared" si="52"/>
        <v>7.8946950543416605E-2</v>
      </c>
      <c r="L661" s="82">
        <f t="shared" si="53"/>
        <v>6.2326210001046678E-3</v>
      </c>
      <c r="M661" s="71">
        <f t="shared" si="54"/>
        <v>1.4386688026135144E-2</v>
      </c>
    </row>
    <row r="662" spans="7:13" x14ac:dyDescent="0.3">
      <c r="G662" s="72">
        <v>44419</v>
      </c>
      <c r="H662" s="74">
        <v>5.4874999999999998</v>
      </c>
      <c r="I662" s="79">
        <f t="shared" si="50"/>
        <v>5.4164477445109247</v>
      </c>
      <c r="J662" s="89">
        <f t="shared" si="51"/>
        <v>7.1052255489075122E-2</v>
      </c>
      <c r="K662" s="89">
        <f t="shared" si="52"/>
        <v>7.1052255489075122E-2</v>
      </c>
      <c r="L662" s="82">
        <f t="shared" si="53"/>
        <v>5.0484230100848061E-3</v>
      </c>
      <c r="M662" s="71">
        <f t="shared" si="54"/>
        <v>1.2948019223521663E-2</v>
      </c>
    </row>
    <row r="663" spans="7:13" x14ac:dyDescent="0.3">
      <c r="G663" s="72">
        <v>44420</v>
      </c>
      <c r="H663" s="74">
        <v>5.4874999999999998</v>
      </c>
      <c r="I663" s="79">
        <f t="shared" si="50"/>
        <v>5.4235529700598324</v>
      </c>
      <c r="J663" s="89">
        <f t="shared" si="51"/>
        <v>6.3947029940167432E-2</v>
      </c>
      <c r="K663" s="89">
        <f t="shared" si="52"/>
        <v>6.3947029940167432E-2</v>
      </c>
      <c r="L663" s="82">
        <f t="shared" si="53"/>
        <v>4.0892226381686698E-3</v>
      </c>
      <c r="M663" s="71">
        <f t="shared" si="54"/>
        <v>1.1653217301169465E-2</v>
      </c>
    </row>
    <row r="664" spans="7:13" x14ac:dyDescent="0.3">
      <c r="G664" s="72">
        <v>44421</v>
      </c>
      <c r="H664" s="74">
        <v>5.5787000000000004</v>
      </c>
      <c r="I664" s="79">
        <f t="shared" si="50"/>
        <v>5.4299476730538494</v>
      </c>
      <c r="J664" s="89">
        <f t="shared" si="51"/>
        <v>0.14875232694615104</v>
      </c>
      <c r="K664" s="89">
        <f t="shared" si="52"/>
        <v>0.14875232694615104</v>
      </c>
      <c r="L664" s="82">
        <f t="shared" si="53"/>
        <v>2.2127254771894613E-2</v>
      </c>
      <c r="M664" s="71">
        <f t="shared" si="54"/>
        <v>2.6664335229740089E-2</v>
      </c>
    </row>
    <row r="665" spans="7:13" x14ac:dyDescent="0.3">
      <c r="G665" s="72">
        <v>44424</v>
      </c>
      <c r="H665" s="74">
        <v>5.5331000000000001</v>
      </c>
      <c r="I665" s="79">
        <f t="shared" si="50"/>
        <v>5.4448229057484649</v>
      </c>
      <c r="J665" s="89">
        <f t="shared" si="51"/>
        <v>8.8277094251535182E-2</v>
      </c>
      <c r="K665" s="89">
        <f t="shared" si="52"/>
        <v>8.8277094251535182E-2</v>
      </c>
      <c r="L665" s="82">
        <f t="shared" si="53"/>
        <v>7.792845369494426E-3</v>
      </c>
      <c r="M665" s="71">
        <f t="shared" si="54"/>
        <v>1.595436450661206E-2</v>
      </c>
    </row>
    <row r="666" spans="7:13" x14ac:dyDescent="0.3">
      <c r="G666" s="72">
        <v>44425</v>
      </c>
      <c r="H666" s="74">
        <v>5.4146000000000001</v>
      </c>
      <c r="I666" s="79">
        <f t="shared" si="50"/>
        <v>5.4536506151736184</v>
      </c>
      <c r="J666" s="89">
        <f t="shared" si="51"/>
        <v>-3.9050615173618297E-2</v>
      </c>
      <c r="K666" s="89">
        <f t="shared" si="52"/>
        <v>3.9050615173618297E-2</v>
      </c>
      <c r="L666" s="82">
        <f t="shared" si="53"/>
        <v>1.5249505454380276E-3</v>
      </c>
      <c r="M666" s="71">
        <f t="shared" si="54"/>
        <v>7.2120960317693453E-3</v>
      </c>
    </row>
    <row r="667" spans="7:13" x14ac:dyDescent="0.3">
      <c r="G667" s="72">
        <v>44426</v>
      </c>
      <c r="H667" s="74">
        <v>5.4237000000000002</v>
      </c>
      <c r="I667" s="79">
        <f t="shared" si="50"/>
        <v>5.4497455536562569</v>
      </c>
      <c r="J667" s="89">
        <f t="shared" si="51"/>
        <v>-2.6045553656256715E-2</v>
      </c>
      <c r="K667" s="89">
        <f t="shared" si="52"/>
        <v>2.6045553656256715E-2</v>
      </c>
      <c r="L667" s="82">
        <f t="shared" si="53"/>
        <v>6.783708652609475E-4</v>
      </c>
      <c r="M667" s="71">
        <f t="shared" si="54"/>
        <v>4.802174466924187E-3</v>
      </c>
    </row>
    <row r="668" spans="7:13" x14ac:dyDescent="0.3">
      <c r="G668" s="72">
        <v>44427</v>
      </c>
      <c r="H668" s="74">
        <v>5.3689999999999998</v>
      </c>
      <c r="I668" s="79">
        <f t="shared" si="50"/>
        <v>5.4471409982906316</v>
      </c>
      <c r="J668" s="89">
        <f t="shared" si="51"/>
        <v>-7.8140998290631813E-2</v>
      </c>
      <c r="K668" s="89">
        <f t="shared" si="52"/>
        <v>7.8140998290631813E-2</v>
      </c>
      <c r="L668" s="82">
        <f t="shared" si="53"/>
        <v>6.106015613856524E-3</v>
      </c>
      <c r="M668" s="71">
        <f t="shared" si="54"/>
        <v>1.4554106591661727E-2</v>
      </c>
    </row>
    <row r="669" spans="7:13" x14ac:dyDescent="0.3">
      <c r="G669" s="72">
        <v>44428</v>
      </c>
      <c r="H669" s="74">
        <v>5.3781999999999996</v>
      </c>
      <c r="I669" s="79">
        <f t="shared" si="50"/>
        <v>5.4393268984615686</v>
      </c>
      <c r="J669" s="89">
        <f t="shared" si="51"/>
        <v>-6.1126898461568935E-2</v>
      </c>
      <c r="K669" s="89">
        <f t="shared" si="52"/>
        <v>6.1126898461568935E-2</v>
      </c>
      <c r="L669" s="82">
        <f t="shared" si="53"/>
        <v>3.7364977155309588E-3</v>
      </c>
      <c r="M669" s="71">
        <f t="shared" si="54"/>
        <v>1.1365679681225864E-2</v>
      </c>
    </row>
    <row r="670" spans="7:13" x14ac:dyDescent="0.3">
      <c r="G670" s="72">
        <v>44431</v>
      </c>
      <c r="H670" s="74">
        <v>5.4874999999999998</v>
      </c>
      <c r="I670" s="79">
        <f t="shared" si="50"/>
        <v>5.4332142086154116</v>
      </c>
      <c r="J670" s="89">
        <f t="shared" si="51"/>
        <v>5.4285791384588222E-2</v>
      </c>
      <c r="K670" s="89">
        <f t="shared" si="52"/>
        <v>5.4285791384588222E-2</v>
      </c>
      <c r="L670" s="82">
        <f t="shared" si="53"/>
        <v>2.9469471462510327E-3</v>
      </c>
      <c r="M670" s="71">
        <f t="shared" si="54"/>
        <v>9.892627131587832E-3</v>
      </c>
    </row>
    <row r="671" spans="7:13" x14ac:dyDescent="0.3">
      <c r="G671" s="72">
        <v>44432</v>
      </c>
      <c r="H671" s="74">
        <v>5.5148999999999999</v>
      </c>
      <c r="I671" s="79">
        <f t="shared" si="50"/>
        <v>5.4386427877538708</v>
      </c>
      <c r="J671" s="89">
        <f t="shared" si="51"/>
        <v>7.6257212246129136E-2</v>
      </c>
      <c r="K671" s="89">
        <f t="shared" si="52"/>
        <v>7.6257212246129136E-2</v>
      </c>
      <c r="L671" s="82">
        <f t="shared" si="53"/>
        <v>5.8151624195511877E-3</v>
      </c>
      <c r="M671" s="71">
        <f t="shared" si="54"/>
        <v>1.3827487759728941E-2</v>
      </c>
    </row>
    <row r="672" spans="7:13" x14ac:dyDescent="0.3">
      <c r="G672" s="72">
        <v>44433</v>
      </c>
      <c r="H672" s="74">
        <v>5.4966999999999997</v>
      </c>
      <c r="I672" s="79">
        <f t="shared" si="50"/>
        <v>5.4462685089784841</v>
      </c>
      <c r="J672" s="89">
        <f t="shared" si="51"/>
        <v>5.0431491021515562E-2</v>
      </c>
      <c r="K672" s="89">
        <f t="shared" si="52"/>
        <v>5.0431491021515562E-2</v>
      </c>
      <c r="L672" s="82">
        <f t="shared" si="53"/>
        <v>2.5433352866532049E-3</v>
      </c>
      <c r="M672" s="71">
        <f t="shared" si="54"/>
        <v>9.1748669240663602E-3</v>
      </c>
    </row>
    <row r="673" spans="7:13" x14ac:dyDescent="0.3">
      <c r="G673" s="72">
        <v>44434</v>
      </c>
      <c r="H673" s="74">
        <v>5.4602000000000004</v>
      </c>
      <c r="I673" s="79">
        <f t="shared" si="50"/>
        <v>5.4513116580806358</v>
      </c>
      <c r="J673" s="89">
        <f t="shared" si="51"/>
        <v>8.8883419193646063E-3</v>
      </c>
      <c r="K673" s="89">
        <f t="shared" si="52"/>
        <v>8.8883419193646063E-3</v>
      </c>
      <c r="L673" s="82">
        <f t="shared" si="53"/>
        <v>7.9002622075534097E-5</v>
      </c>
      <c r="M673" s="71">
        <f t="shared" si="54"/>
        <v>1.6278418225274909E-3</v>
      </c>
    </row>
    <row r="674" spans="7:13" x14ac:dyDescent="0.3">
      <c r="G674" s="72">
        <v>44435</v>
      </c>
      <c r="H674" s="74">
        <v>5.4966999999999997</v>
      </c>
      <c r="I674" s="79">
        <f t="shared" si="50"/>
        <v>5.4522004922725724</v>
      </c>
      <c r="J674" s="89">
        <f t="shared" si="51"/>
        <v>4.4499507727427279E-2</v>
      </c>
      <c r="K674" s="89">
        <f t="shared" si="52"/>
        <v>4.4499507727427279E-2</v>
      </c>
      <c r="L674" s="82">
        <f t="shared" si="53"/>
        <v>1.9802061879833602E-3</v>
      </c>
      <c r="M674" s="71">
        <f t="shared" si="54"/>
        <v>8.095676993000761E-3</v>
      </c>
    </row>
    <row r="675" spans="7:13" x14ac:dyDescent="0.3">
      <c r="G675" s="72">
        <v>44438</v>
      </c>
      <c r="H675" s="74">
        <v>5.5057999999999998</v>
      </c>
      <c r="I675" s="79">
        <f t="shared" si="50"/>
        <v>5.4566504430453149</v>
      </c>
      <c r="J675" s="89">
        <f t="shared" si="51"/>
        <v>4.9149556954684925E-2</v>
      </c>
      <c r="K675" s="89">
        <f t="shared" si="52"/>
        <v>4.9149556954684925E-2</v>
      </c>
      <c r="L675" s="82">
        <f t="shared" si="53"/>
        <v>2.4156789488418173E-3</v>
      </c>
      <c r="M675" s="71">
        <f t="shared" si="54"/>
        <v>8.9268692932334866E-3</v>
      </c>
    </row>
    <row r="676" spans="7:13" x14ac:dyDescent="0.3">
      <c r="G676" s="72">
        <v>44439</v>
      </c>
      <c r="H676" s="74">
        <v>5.4328000000000003</v>
      </c>
      <c r="I676" s="79">
        <f t="shared" si="50"/>
        <v>5.4615653987407837</v>
      </c>
      <c r="J676" s="89">
        <f t="shared" si="51"/>
        <v>-2.8765398740783432E-2</v>
      </c>
      <c r="K676" s="89">
        <f t="shared" si="52"/>
        <v>2.8765398740783432E-2</v>
      </c>
      <c r="L676" s="82">
        <f t="shared" si="53"/>
        <v>8.2744816471626509E-4</v>
      </c>
      <c r="M676" s="71">
        <f t="shared" si="54"/>
        <v>5.2947648985391385E-3</v>
      </c>
    </row>
    <row r="677" spans="7:13" x14ac:dyDescent="0.3">
      <c r="G677" s="72">
        <v>44440</v>
      </c>
      <c r="H677" s="74">
        <v>5.4237000000000002</v>
      </c>
      <c r="I677" s="79">
        <f t="shared" si="50"/>
        <v>5.4586888588667053</v>
      </c>
      <c r="J677" s="89">
        <f t="shared" si="51"/>
        <v>-3.4988858866705108E-2</v>
      </c>
      <c r="K677" s="89">
        <f t="shared" si="52"/>
        <v>3.4988858866705108E-2</v>
      </c>
      <c r="L677" s="82">
        <f t="shared" si="53"/>
        <v>1.2242202447942086E-3</v>
      </c>
      <c r="M677" s="71">
        <f t="shared" si="54"/>
        <v>6.451105125044731E-3</v>
      </c>
    </row>
    <row r="678" spans="7:13" x14ac:dyDescent="0.3">
      <c r="G678" s="72">
        <v>44441</v>
      </c>
      <c r="H678" s="74">
        <v>5.524</v>
      </c>
      <c r="I678" s="79">
        <f t="shared" si="50"/>
        <v>5.4551899729800351</v>
      </c>
      <c r="J678" s="89">
        <f t="shared" si="51"/>
        <v>6.881002701996497E-2</v>
      </c>
      <c r="K678" s="89">
        <f t="shared" si="52"/>
        <v>6.881002701996497E-2</v>
      </c>
      <c r="L678" s="82">
        <f t="shared" si="53"/>
        <v>4.7348198184883096E-3</v>
      </c>
      <c r="M678" s="71">
        <f t="shared" si="54"/>
        <v>1.2456558113679394E-2</v>
      </c>
    </row>
    <row r="679" spans="7:13" x14ac:dyDescent="0.3">
      <c r="G679" s="72">
        <v>44442</v>
      </c>
      <c r="H679" s="74">
        <v>5.5057999999999998</v>
      </c>
      <c r="I679" s="79">
        <f t="shared" si="50"/>
        <v>5.4620709756820318</v>
      </c>
      <c r="J679" s="89">
        <f t="shared" si="51"/>
        <v>4.372902431796799E-2</v>
      </c>
      <c r="K679" s="89">
        <f t="shared" si="52"/>
        <v>4.372902431796799E-2</v>
      </c>
      <c r="L679" s="82">
        <f t="shared" si="53"/>
        <v>1.9122275678014359E-3</v>
      </c>
      <c r="M679" s="71">
        <f t="shared" si="54"/>
        <v>7.9423561186327124E-3</v>
      </c>
    </row>
    <row r="680" spans="7:13" x14ac:dyDescent="0.3">
      <c r="G680" s="72">
        <v>44446</v>
      </c>
      <c r="H680" s="74">
        <v>5.4511000000000003</v>
      </c>
      <c r="I680" s="79">
        <f t="shared" si="50"/>
        <v>5.4664438781138287</v>
      </c>
      <c r="J680" s="89">
        <f t="shared" si="51"/>
        <v>-1.5343878113828424E-2</v>
      </c>
      <c r="K680" s="89">
        <f t="shared" si="52"/>
        <v>1.5343878113828424E-2</v>
      </c>
      <c r="L680" s="82">
        <f t="shared" si="53"/>
        <v>2.3543459557202293E-4</v>
      </c>
      <c r="M680" s="71">
        <f t="shared" si="54"/>
        <v>2.8148223503198298E-3</v>
      </c>
    </row>
    <row r="681" spans="7:13" x14ac:dyDescent="0.3">
      <c r="G681" s="72">
        <v>44447</v>
      </c>
      <c r="H681" s="74">
        <v>5.3689999999999998</v>
      </c>
      <c r="I681" s="79">
        <f t="shared" si="50"/>
        <v>5.4649094903024462</v>
      </c>
      <c r="J681" s="89">
        <f t="shared" si="51"/>
        <v>-9.5909490302446443E-2</v>
      </c>
      <c r="K681" s="89">
        <f t="shared" si="52"/>
        <v>9.5909490302446443E-2</v>
      </c>
      <c r="L681" s="82">
        <f t="shared" si="53"/>
        <v>9.198630330075069E-3</v>
      </c>
      <c r="M681" s="71">
        <f t="shared" si="54"/>
        <v>1.7863566828542829E-2</v>
      </c>
    </row>
    <row r="682" spans="7:13" x14ac:dyDescent="0.3">
      <c r="G682" s="72">
        <v>44448</v>
      </c>
      <c r="H682" s="74">
        <v>5.3872999999999998</v>
      </c>
      <c r="I682" s="79">
        <f t="shared" si="50"/>
        <v>5.4553185412722023</v>
      </c>
      <c r="J682" s="89">
        <f t="shared" si="51"/>
        <v>-6.8018541272202526E-2</v>
      </c>
      <c r="K682" s="89">
        <f t="shared" si="52"/>
        <v>6.8018541272202526E-2</v>
      </c>
      <c r="L682" s="82">
        <f t="shared" si="53"/>
        <v>4.6265219567983183E-3</v>
      </c>
      <c r="M682" s="71">
        <f t="shared" si="54"/>
        <v>1.2625719984445368E-2</v>
      </c>
    </row>
    <row r="683" spans="7:13" x14ac:dyDescent="0.3">
      <c r="G683" s="72">
        <v>44449</v>
      </c>
      <c r="H683" s="74">
        <v>5.3143000000000002</v>
      </c>
      <c r="I683" s="79">
        <f t="shared" si="50"/>
        <v>5.4485166871449824</v>
      </c>
      <c r="J683" s="89">
        <f t="shared" si="51"/>
        <v>-0.13421668714498214</v>
      </c>
      <c r="K683" s="89">
        <f t="shared" si="52"/>
        <v>0.13421668714498214</v>
      </c>
      <c r="L683" s="82">
        <f t="shared" si="53"/>
        <v>1.8014119108174013E-2</v>
      </c>
      <c r="M683" s="71">
        <f t="shared" si="54"/>
        <v>2.5255760334377458E-2</v>
      </c>
    </row>
    <row r="684" spans="7:13" x14ac:dyDescent="0.3">
      <c r="G684" s="72">
        <v>44452</v>
      </c>
      <c r="H684" s="74">
        <v>5.2504999999999997</v>
      </c>
      <c r="I684" s="79">
        <f t="shared" si="50"/>
        <v>5.4350950184304843</v>
      </c>
      <c r="J684" s="89">
        <f t="shared" si="51"/>
        <v>-0.18459501843048454</v>
      </c>
      <c r="K684" s="89">
        <f t="shared" si="52"/>
        <v>0.18459501843048454</v>
      </c>
      <c r="L684" s="82">
        <f t="shared" si="53"/>
        <v>3.4075320829350927E-2</v>
      </c>
      <c r="M684" s="71">
        <f t="shared" si="54"/>
        <v>3.515760754794487E-2</v>
      </c>
    </row>
    <row r="685" spans="7:13" x14ac:dyDescent="0.3">
      <c r="G685" s="72">
        <v>44453</v>
      </c>
      <c r="H685" s="74">
        <v>5.2504999999999997</v>
      </c>
      <c r="I685" s="79">
        <f t="shared" si="50"/>
        <v>5.4166355165874362</v>
      </c>
      <c r="J685" s="89">
        <f t="shared" si="51"/>
        <v>-0.16613551658743653</v>
      </c>
      <c r="K685" s="89">
        <f t="shared" si="52"/>
        <v>0.16613551658743653</v>
      </c>
      <c r="L685" s="82">
        <f t="shared" si="53"/>
        <v>2.7601009871774398E-2</v>
      </c>
      <c r="M685" s="71">
        <f t="shared" si="54"/>
        <v>3.164184679315047E-2</v>
      </c>
    </row>
    <row r="686" spans="7:13" x14ac:dyDescent="0.3">
      <c r="G686" s="72">
        <v>44454</v>
      </c>
      <c r="H686" s="74">
        <v>5.1138000000000003</v>
      </c>
      <c r="I686" s="79">
        <f t="shared" si="50"/>
        <v>5.4000219649286931</v>
      </c>
      <c r="J686" s="89">
        <f t="shared" si="51"/>
        <v>-0.28622196492869278</v>
      </c>
      <c r="K686" s="89">
        <f t="shared" si="52"/>
        <v>0.28622196492869278</v>
      </c>
      <c r="L686" s="82">
        <f t="shared" si="53"/>
        <v>8.1923013207641837E-2</v>
      </c>
      <c r="M686" s="71">
        <f t="shared" si="54"/>
        <v>5.5970504307695408E-2</v>
      </c>
    </row>
    <row r="687" spans="7:13" x14ac:dyDescent="0.3">
      <c r="G687" s="72">
        <v>44455</v>
      </c>
      <c r="H687" s="74">
        <v>5.1228999999999996</v>
      </c>
      <c r="I687" s="79">
        <f t="shared" si="50"/>
        <v>5.3713997684358237</v>
      </c>
      <c r="J687" s="89">
        <f t="shared" si="51"/>
        <v>-0.24849976843582411</v>
      </c>
      <c r="K687" s="89">
        <f t="shared" si="52"/>
        <v>0.24849976843582411</v>
      </c>
      <c r="L687" s="82">
        <f t="shared" si="53"/>
        <v>6.1752134912658206E-2</v>
      </c>
      <c r="M687" s="71">
        <f t="shared" si="54"/>
        <v>4.8507635994421934E-2</v>
      </c>
    </row>
    <row r="688" spans="7:13" x14ac:dyDescent="0.3">
      <c r="G688" s="72">
        <v>44456</v>
      </c>
      <c r="H688" s="74">
        <v>5.0134999999999996</v>
      </c>
      <c r="I688" s="79">
        <f t="shared" si="50"/>
        <v>5.346549791592242</v>
      </c>
      <c r="J688" s="89">
        <f t="shared" si="51"/>
        <v>-0.33304979159224235</v>
      </c>
      <c r="K688" s="89">
        <f t="shared" si="52"/>
        <v>0.33304979159224235</v>
      </c>
      <c r="L688" s="82">
        <f t="shared" si="53"/>
        <v>0.11092216367963606</v>
      </c>
      <c r="M688" s="71">
        <f t="shared" si="54"/>
        <v>6.643059571003139E-2</v>
      </c>
    </row>
    <row r="689" spans="7:13" x14ac:dyDescent="0.3">
      <c r="G689" s="72">
        <v>44459</v>
      </c>
      <c r="H689" s="74">
        <v>4.8768000000000002</v>
      </c>
      <c r="I689" s="79">
        <f t="shared" si="50"/>
        <v>5.3132448124330178</v>
      </c>
      <c r="J689" s="89">
        <f t="shared" si="51"/>
        <v>-0.43644481243301758</v>
      </c>
      <c r="K689" s="89">
        <f t="shared" si="52"/>
        <v>0.43644481243301758</v>
      </c>
      <c r="L689" s="82">
        <f t="shared" si="53"/>
        <v>0.19048407429969189</v>
      </c>
      <c r="M689" s="71">
        <f t="shared" si="54"/>
        <v>8.9494097037610229E-2</v>
      </c>
    </row>
    <row r="690" spans="7:13" x14ac:dyDescent="0.3">
      <c r="G690" s="72">
        <v>44460</v>
      </c>
      <c r="H690" s="74">
        <v>4.9132999999999996</v>
      </c>
      <c r="I690" s="79">
        <f t="shared" si="50"/>
        <v>5.2696003311897162</v>
      </c>
      <c r="J690" s="89">
        <f t="shared" si="51"/>
        <v>-0.3563003311897166</v>
      </c>
      <c r="K690" s="89">
        <f t="shared" si="52"/>
        <v>0.3563003311897166</v>
      </c>
      <c r="L690" s="82">
        <f t="shared" si="53"/>
        <v>0.12694992600590174</v>
      </c>
      <c r="M690" s="71">
        <f t="shared" si="54"/>
        <v>7.25175200353564E-2</v>
      </c>
    </row>
    <row r="691" spans="7:13" x14ac:dyDescent="0.3">
      <c r="G691" s="72">
        <v>44461</v>
      </c>
      <c r="H691" s="74">
        <v>5.0682</v>
      </c>
      <c r="I691" s="79">
        <f t="shared" si="50"/>
        <v>5.2339702980707443</v>
      </c>
      <c r="J691" s="89">
        <f t="shared" si="51"/>
        <v>-0.16577029807074428</v>
      </c>
      <c r="K691" s="89">
        <f t="shared" si="52"/>
        <v>0.16577029807074428</v>
      </c>
      <c r="L691" s="82">
        <f t="shared" si="53"/>
        <v>2.7479791722463405E-2</v>
      </c>
      <c r="M691" s="71">
        <f t="shared" si="54"/>
        <v>3.2707923537102772E-2</v>
      </c>
    </row>
    <row r="692" spans="7:13" x14ac:dyDescent="0.3">
      <c r="G692" s="72">
        <v>44462</v>
      </c>
      <c r="H692" s="74">
        <v>5.0865</v>
      </c>
      <c r="I692" s="79">
        <f t="shared" si="50"/>
        <v>5.2173932682636703</v>
      </c>
      <c r="J692" s="89">
        <f t="shared" si="51"/>
        <v>-0.13089326826367031</v>
      </c>
      <c r="K692" s="89">
        <f t="shared" si="52"/>
        <v>0.13089326826367031</v>
      </c>
      <c r="L692" s="82">
        <f t="shared" si="53"/>
        <v>1.7133047676745162E-2</v>
      </c>
      <c r="M692" s="71">
        <f t="shared" si="54"/>
        <v>2.5733464713195774E-2</v>
      </c>
    </row>
    <row r="693" spans="7:13" x14ac:dyDescent="0.3">
      <c r="G693" s="72">
        <v>44463</v>
      </c>
      <c r="H693" s="74">
        <v>5.0865</v>
      </c>
      <c r="I693" s="79">
        <f t="shared" si="50"/>
        <v>5.2043039414373036</v>
      </c>
      <c r="J693" s="89">
        <f t="shared" si="51"/>
        <v>-0.11780394143730355</v>
      </c>
      <c r="K693" s="89">
        <f t="shared" si="52"/>
        <v>0.11780394143730355</v>
      </c>
      <c r="L693" s="82">
        <f t="shared" si="53"/>
        <v>1.3877768618163644E-2</v>
      </c>
      <c r="M693" s="71">
        <f t="shared" si="54"/>
        <v>2.3160118241876252E-2</v>
      </c>
    </row>
    <row r="694" spans="7:13" x14ac:dyDescent="0.3">
      <c r="G694" s="72">
        <v>44466</v>
      </c>
      <c r="H694" s="74">
        <v>5.1319999999999997</v>
      </c>
      <c r="I694" s="79">
        <f t="shared" si="50"/>
        <v>5.1925235472935736</v>
      </c>
      <c r="J694" s="89">
        <f t="shared" si="51"/>
        <v>-6.0523547293573898E-2</v>
      </c>
      <c r="K694" s="89">
        <f t="shared" si="52"/>
        <v>6.0523547293573898E-2</v>
      </c>
      <c r="L694" s="82">
        <f t="shared" si="53"/>
        <v>3.6630997769974763E-3</v>
      </c>
      <c r="M694" s="71">
        <f t="shared" si="54"/>
        <v>1.1793364632418922E-2</v>
      </c>
    </row>
    <row r="695" spans="7:13" x14ac:dyDescent="0.3">
      <c r="G695" s="72">
        <v>44467</v>
      </c>
      <c r="H695" s="74">
        <v>4.9497</v>
      </c>
      <c r="I695" s="79">
        <f t="shared" si="50"/>
        <v>5.1864711925642171</v>
      </c>
      <c r="J695" s="89">
        <f t="shared" si="51"/>
        <v>-0.23677119256421708</v>
      </c>
      <c r="K695" s="89">
        <f t="shared" si="52"/>
        <v>0.23677119256421708</v>
      </c>
      <c r="L695" s="82">
        <f t="shared" si="53"/>
        <v>5.6060597628281569E-2</v>
      </c>
      <c r="M695" s="71">
        <f t="shared" si="54"/>
        <v>4.7835463273373555E-2</v>
      </c>
    </row>
    <row r="696" spans="7:13" x14ac:dyDescent="0.3">
      <c r="G696" s="72">
        <v>44468</v>
      </c>
      <c r="H696" s="74">
        <v>4.9497</v>
      </c>
      <c r="I696" s="79">
        <f t="shared" si="50"/>
        <v>5.1627940733077962</v>
      </c>
      <c r="J696" s="89">
        <f t="shared" si="51"/>
        <v>-0.21309407330779617</v>
      </c>
      <c r="K696" s="89">
        <f t="shared" si="52"/>
        <v>0.21309407330779617</v>
      </c>
      <c r="L696" s="82">
        <f t="shared" si="53"/>
        <v>4.540908407890841E-2</v>
      </c>
      <c r="M696" s="71">
        <f t="shared" si="54"/>
        <v>4.3051916946036363E-2</v>
      </c>
    </row>
    <row r="697" spans="7:13" x14ac:dyDescent="0.3">
      <c r="G697" s="72">
        <v>44469</v>
      </c>
      <c r="H697" s="74">
        <v>4.968</v>
      </c>
      <c r="I697" s="79">
        <f t="shared" si="50"/>
        <v>5.1414846659770168</v>
      </c>
      <c r="J697" s="89">
        <f t="shared" si="51"/>
        <v>-0.17348466597701684</v>
      </c>
      <c r="K697" s="89">
        <f t="shared" si="52"/>
        <v>0.17348466597701684</v>
      </c>
      <c r="L697" s="82">
        <f t="shared" si="53"/>
        <v>3.0096929329157102E-2</v>
      </c>
      <c r="M697" s="71">
        <f t="shared" si="54"/>
        <v>3.4920423908417236E-2</v>
      </c>
    </row>
    <row r="698" spans="7:13" x14ac:dyDescent="0.3">
      <c r="G698" s="72">
        <v>44470</v>
      </c>
      <c r="H698" s="74">
        <v>4.9771000000000001</v>
      </c>
      <c r="I698" s="79">
        <f t="shared" si="50"/>
        <v>5.1241361993793157</v>
      </c>
      <c r="J698" s="89">
        <f t="shared" si="51"/>
        <v>-0.14703619937931567</v>
      </c>
      <c r="K698" s="89">
        <f t="shared" si="52"/>
        <v>0.14703619937931567</v>
      </c>
      <c r="L698" s="82">
        <f t="shared" si="53"/>
        <v>2.1619643927913868E-2</v>
      </c>
      <c r="M698" s="71">
        <f t="shared" si="54"/>
        <v>2.9542544730729876E-2</v>
      </c>
    </row>
    <row r="699" spans="7:13" x14ac:dyDescent="0.3">
      <c r="G699" s="72">
        <v>44473</v>
      </c>
      <c r="H699" s="74">
        <v>4.9862000000000002</v>
      </c>
      <c r="I699" s="79">
        <f t="shared" si="50"/>
        <v>5.1094325794413837</v>
      </c>
      <c r="J699" s="89">
        <f t="shared" si="51"/>
        <v>-0.12323257944138355</v>
      </c>
      <c r="K699" s="89">
        <f t="shared" si="52"/>
        <v>0.12323257944138355</v>
      </c>
      <c r="L699" s="82">
        <f t="shared" si="53"/>
        <v>1.5186268635776908E-2</v>
      </c>
      <c r="M699" s="71">
        <f t="shared" si="54"/>
        <v>2.4714728539044471E-2</v>
      </c>
    </row>
    <row r="700" spans="7:13" x14ac:dyDescent="0.3">
      <c r="G700" s="72">
        <v>44474</v>
      </c>
      <c r="H700" s="74">
        <v>5.1593999999999998</v>
      </c>
      <c r="I700" s="79">
        <f t="shared" si="50"/>
        <v>5.0971093214972454</v>
      </c>
      <c r="J700" s="89">
        <f t="shared" si="51"/>
        <v>6.2290678502754382E-2</v>
      </c>
      <c r="K700" s="89">
        <f t="shared" si="52"/>
        <v>6.2290678502754382E-2</v>
      </c>
      <c r="L700" s="82">
        <f t="shared" si="53"/>
        <v>3.8801286283335068E-3</v>
      </c>
      <c r="M700" s="71">
        <f t="shared" si="54"/>
        <v>1.2073240784345929E-2</v>
      </c>
    </row>
    <row r="701" spans="7:13" x14ac:dyDescent="0.3">
      <c r="G701" s="72">
        <v>44475</v>
      </c>
      <c r="H701" s="74">
        <v>5.1502999999999997</v>
      </c>
      <c r="I701" s="79">
        <f t="shared" si="50"/>
        <v>5.1033383893475204</v>
      </c>
      <c r="J701" s="89">
        <f t="shared" si="51"/>
        <v>4.696161065247928E-2</v>
      </c>
      <c r="K701" s="89">
        <f t="shared" si="52"/>
        <v>4.696161065247928E-2</v>
      </c>
      <c r="L701" s="82">
        <f t="shared" si="53"/>
        <v>2.2053928750750554E-3</v>
      </c>
      <c r="M701" s="71">
        <f t="shared" si="54"/>
        <v>9.1182281910722248E-3</v>
      </c>
    </row>
    <row r="702" spans="7:13" x14ac:dyDescent="0.3">
      <c r="G702" s="72">
        <v>44476</v>
      </c>
      <c r="H702" s="74">
        <v>5.2596999999999996</v>
      </c>
      <c r="I702" s="79">
        <f t="shared" si="50"/>
        <v>5.1080345504127687</v>
      </c>
      <c r="J702" s="89">
        <f t="shared" si="51"/>
        <v>0.15166544958723094</v>
      </c>
      <c r="K702" s="89">
        <f t="shared" si="52"/>
        <v>0.15166544958723094</v>
      </c>
      <c r="L702" s="82">
        <f t="shared" si="53"/>
        <v>2.3002408598496889E-2</v>
      </c>
      <c r="M702" s="71">
        <f t="shared" si="54"/>
        <v>2.883538026640891E-2</v>
      </c>
    </row>
    <row r="703" spans="7:13" x14ac:dyDescent="0.3">
      <c r="G703" s="72">
        <v>44477</v>
      </c>
      <c r="H703" s="74">
        <v>5.2869999999999999</v>
      </c>
      <c r="I703" s="79">
        <f t="shared" si="50"/>
        <v>5.1232010953714919</v>
      </c>
      <c r="J703" s="89">
        <f t="shared" si="51"/>
        <v>0.16379890462850799</v>
      </c>
      <c r="K703" s="89">
        <f t="shared" si="52"/>
        <v>0.16379890462850799</v>
      </c>
      <c r="L703" s="82">
        <f t="shared" si="53"/>
        <v>2.6830081157499058E-2</v>
      </c>
      <c r="M703" s="71">
        <f t="shared" si="54"/>
        <v>3.0981445929356533E-2</v>
      </c>
    </row>
    <row r="704" spans="7:13" x14ac:dyDescent="0.3">
      <c r="G704" s="72">
        <v>44480</v>
      </c>
      <c r="H704" s="74">
        <v>5.2869999999999999</v>
      </c>
      <c r="I704" s="79">
        <f t="shared" si="50"/>
        <v>5.1395809858343426</v>
      </c>
      <c r="J704" s="89">
        <f t="shared" si="51"/>
        <v>0.14741901416565728</v>
      </c>
      <c r="K704" s="89">
        <f t="shared" si="52"/>
        <v>0.14741901416565728</v>
      </c>
      <c r="L704" s="82">
        <f t="shared" si="53"/>
        <v>2.1732365737574262E-2</v>
      </c>
      <c r="M704" s="71">
        <f t="shared" si="54"/>
        <v>2.7883301336420897E-2</v>
      </c>
    </row>
    <row r="705" spans="7:13" x14ac:dyDescent="0.3">
      <c r="G705" s="72">
        <v>44481</v>
      </c>
      <c r="H705" s="74">
        <v>5.2869999999999999</v>
      </c>
      <c r="I705" s="79">
        <f t="shared" si="50"/>
        <v>5.1543228872509079</v>
      </c>
      <c r="J705" s="89">
        <f t="shared" si="51"/>
        <v>0.132677112749092</v>
      </c>
      <c r="K705" s="89">
        <f t="shared" si="52"/>
        <v>0.132677112749092</v>
      </c>
      <c r="L705" s="82">
        <f t="shared" si="53"/>
        <v>1.7603216247435272E-2</v>
      </c>
      <c r="M705" s="71">
        <f t="shared" si="54"/>
        <v>2.5094971202778892E-2</v>
      </c>
    </row>
    <row r="706" spans="7:13" x14ac:dyDescent="0.3">
      <c r="G706" s="72">
        <v>44482</v>
      </c>
      <c r="H706" s="74">
        <v>5.3235000000000001</v>
      </c>
      <c r="I706" s="79">
        <f t="shared" si="50"/>
        <v>5.167590598525817</v>
      </c>
      <c r="J706" s="89">
        <f t="shared" si="51"/>
        <v>0.15590940147418308</v>
      </c>
      <c r="K706" s="89">
        <f t="shared" si="52"/>
        <v>0.15590940147418308</v>
      </c>
      <c r="L706" s="82">
        <f t="shared" si="53"/>
        <v>2.4307741468038001E-2</v>
      </c>
      <c r="M706" s="71">
        <f t="shared" si="54"/>
        <v>2.9287010702391862E-2</v>
      </c>
    </row>
    <row r="707" spans="7:13" x14ac:dyDescent="0.3">
      <c r="G707" s="72">
        <v>44483</v>
      </c>
      <c r="H707" s="74">
        <v>5.4237000000000002</v>
      </c>
      <c r="I707" s="79">
        <f t="shared" si="50"/>
        <v>5.1831815386732352</v>
      </c>
      <c r="J707" s="89">
        <f t="shared" si="51"/>
        <v>0.24051846132676502</v>
      </c>
      <c r="K707" s="89">
        <f t="shared" si="52"/>
        <v>0.24051846132676502</v>
      </c>
      <c r="L707" s="82">
        <f t="shared" si="53"/>
        <v>5.7849130238994559E-2</v>
      </c>
      <c r="M707" s="71">
        <f t="shared" si="54"/>
        <v>4.4345826894327672E-2</v>
      </c>
    </row>
    <row r="708" spans="7:13" x14ac:dyDescent="0.3">
      <c r="G708" s="72">
        <v>44484</v>
      </c>
      <c r="H708" s="74">
        <v>5.3781999999999996</v>
      </c>
      <c r="I708" s="79">
        <f t="shared" si="50"/>
        <v>5.207233384805912</v>
      </c>
      <c r="J708" s="89">
        <f t="shared" si="51"/>
        <v>0.17096661519408762</v>
      </c>
      <c r="K708" s="89">
        <f t="shared" si="52"/>
        <v>0.17096661519408762</v>
      </c>
      <c r="L708" s="82">
        <f t="shared" si="53"/>
        <v>2.9229583510923234E-2</v>
      </c>
      <c r="M708" s="71">
        <f t="shared" si="54"/>
        <v>3.1788816926497272E-2</v>
      </c>
    </row>
    <row r="709" spans="7:13" x14ac:dyDescent="0.3">
      <c r="G709" s="72">
        <v>44487</v>
      </c>
      <c r="H709" s="74">
        <v>5.3872999999999998</v>
      </c>
      <c r="I709" s="79">
        <f t="shared" si="50"/>
        <v>5.2243300463253206</v>
      </c>
      <c r="J709" s="89">
        <f t="shared" si="51"/>
        <v>0.16296995367467915</v>
      </c>
      <c r="K709" s="89">
        <f t="shared" si="52"/>
        <v>0.16296995367467915</v>
      </c>
      <c r="L709" s="82">
        <f t="shared" si="53"/>
        <v>2.6559205800727067E-2</v>
      </c>
      <c r="M709" s="71">
        <f t="shared" si="54"/>
        <v>3.0250766371777912E-2</v>
      </c>
    </row>
    <row r="710" spans="7:13" x14ac:dyDescent="0.3">
      <c r="G710" s="72">
        <v>44488</v>
      </c>
      <c r="H710" s="74">
        <v>5.3326000000000002</v>
      </c>
      <c r="I710" s="79">
        <f t="shared" ref="I710:I773" si="55">alpha*H709+(1-alpha)*I709</f>
        <v>5.2406270416927887</v>
      </c>
      <c r="J710" s="89">
        <f t="shared" ref="J710:J773" si="56">H710-I710</f>
        <v>9.1972958307211528E-2</v>
      </c>
      <c r="K710" s="89">
        <f t="shared" ref="K710:K773" si="57">ABS(J710)</f>
        <v>9.1972958307211528E-2</v>
      </c>
      <c r="L710" s="82">
        <f t="shared" ref="L710:L773" si="58">J710^2</f>
        <v>8.45902505978007E-3</v>
      </c>
      <c r="M710" s="71">
        <f t="shared" ref="M710:M773" si="59">K710/H710</f>
        <v>1.7247301186515306E-2</v>
      </c>
    </row>
    <row r="711" spans="7:13" x14ac:dyDescent="0.3">
      <c r="G711" s="72">
        <v>44489</v>
      </c>
      <c r="H711" s="74">
        <v>5.3963999999999999</v>
      </c>
      <c r="I711" s="79">
        <f t="shared" si="55"/>
        <v>5.2498243375235099</v>
      </c>
      <c r="J711" s="89">
        <f t="shared" si="56"/>
        <v>0.14657566247649001</v>
      </c>
      <c r="K711" s="89">
        <f t="shared" si="57"/>
        <v>0.14657566247649001</v>
      </c>
      <c r="L711" s="82">
        <f t="shared" si="58"/>
        <v>2.1484424830421921E-2</v>
      </c>
      <c r="M711" s="71">
        <f t="shared" si="59"/>
        <v>2.7161749032038027E-2</v>
      </c>
    </row>
    <row r="712" spans="7:13" x14ac:dyDescent="0.3">
      <c r="G712" s="72">
        <v>44490</v>
      </c>
      <c r="H712" s="74">
        <v>5.4237000000000002</v>
      </c>
      <c r="I712" s="79">
        <f t="shared" si="55"/>
        <v>5.2644819037711592</v>
      </c>
      <c r="J712" s="89">
        <f t="shared" si="56"/>
        <v>0.15921809622884098</v>
      </c>
      <c r="K712" s="89">
        <f t="shared" si="57"/>
        <v>0.15921809622884098</v>
      </c>
      <c r="L712" s="82">
        <f t="shared" si="58"/>
        <v>2.5350402166736466E-2</v>
      </c>
      <c r="M712" s="71">
        <f t="shared" si="59"/>
        <v>2.9355992445902424E-2</v>
      </c>
    </row>
    <row r="713" spans="7:13" x14ac:dyDescent="0.3">
      <c r="G713" s="72">
        <v>44491</v>
      </c>
      <c r="H713" s="74">
        <v>5.3598999999999997</v>
      </c>
      <c r="I713" s="79">
        <f t="shared" si="55"/>
        <v>5.2804037133940431</v>
      </c>
      <c r="J713" s="89">
        <f t="shared" si="56"/>
        <v>7.9496286605956534E-2</v>
      </c>
      <c r="K713" s="89">
        <f t="shared" si="57"/>
        <v>7.9496286605956534E-2</v>
      </c>
      <c r="L713" s="82">
        <f t="shared" si="58"/>
        <v>6.3196595841363843E-3</v>
      </c>
      <c r="M713" s="71">
        <f t="shared" si="59"/>
        <v>1.483167346516848E-2</v>
      </c>
    </row>
    <row r="714" spans="7:13" x14ac:dyDescent="0.3">
      <c r="G714" s="72">
        <v>44494</v>
      </c>
      <c r="H714" s="74">
        <v>5.1593999999999998</v>
      </c>
      <c r="I714" s="79">
        <f t="shared" si="55"/>
        <v>5.2883533420546387</v>
      </c>
      <c r="J714" s="89">
        <f t="shared" si="56"/>
        <v>-0.12895334205463893</v>
      </c>
      <c r="K714" s="89">
        <f t="shared" si="57"/>
        <v>0.12895334205463893</v>
      </c>
      <c r="L714" s="82">
        <f t="shared" si="58"/>
        <v>1.6628964427060709E-2</v>
      </c>
      <c r="M714" s="71">
        <f t="shared" si="59"/>
        <v>2.4993864025785739E-2</v>
      </c>
    </row>
    <row r="715" spans="7:13" x14ac:dyDescent="0.3">
      <c r="G715" s="72">
        <v>44495</v>
      </c>
      <c r="H715" s="74">
        <v>5.1958000000000002</v>
      </c>
      <c r="I715" s="79">
        <f t="shared" si="55"/>
        <v>5.2754580078491742</v>
      </c>
      <c r="J715" s="89">
        <f t="shared" si="56"/>
        <v>-7.9658007849173984E-2</v>
      </c>
      <c r="K715" s="89">
        <f t="shared" si="57"/>
        <v>7.9658007849173984E-2</v>
      </c>
      <c r="L715" s="82">
        <f t="shared" si="58"/>
        <v>6.3453982144990638E-3</v>
      </c>
      <c r="M715" s="71">
        <f t="shared" si="59"/>
        <v>1.5331230580309862E-2</v>
      </c>
    </row>
    <row r="716" spans="7:13" x14ac:dyDescent="0.3">
      <c r="G716" s="72">
        <v>44496</v>
      </c>
      <c r="H716" s="74">
        <v>5.2504999999999997</v>
      </c>
      <c r="I716" s="79">
        <f t="shared" si="55"/>
        <v>5.2674922070642571</v>
      </c>
      <c r="J716" s="89">
        <f t="shared" si="56"/>
        <v>-1.6992207064257414E-2</v>
      </c>
      <c r="K716" s="89">
        <f t="shared" si="57"/>
        <v>1.6992207064257414E-2</v>
      </c>
      <c r="L716" s="82">
        <f t="shared" si="58"/>
        <v>2.8873510091459957E-4</v>
      </c>
      <c r="M716" s="71">
        <f t="shared" si="59"/>
        <v>3.2363026500823568E-3</v>
      </c>
    </row>
    <row r="717" spans="7:13" x14ac:dyDescent="0.3">
      <c r="G717" s="72">
        <v>44497</v>
      </c>
      <c r="H717" s="74">
        <v>5.3052000000000001</v>
      </c>
      <c r="I717" s="79">
        <f t="shared" si="55"/>
        <v>5.2657929863578321</v>
      </c>
      <c r="J717" s="89">
        <f t="shared" si="56"/>
        <v>3.9407013642168032E-2</v>
      </c>
      <c r="K717" s="89">
        <f t="shared" si="57"/>
        <v>3.9407013642168032E-2</v>
      </c>
      <c r="L717" s="82">
        <f t="shared" si="58"/>
        <v>1.5529127241940173E-3</v>
      </c>
      <c r="M717" s="71">
        <f t="shared" si="59"/>
        <v>7.4279977460167445E-3</v>
      </c>
    </row>
    <row r="718" spans="7:13" x14ac:dyDescent="0.3">
      <c r="G718" s="72">
        <v>44498</v>
      </c>
      <c r="H718" s="74">
        <v>5.1776</v>
      </c>
      <c r="I718" s="79">
        <f t="shared" si="55"/>
        <v>5.2697336877220495</v>
      </c>
      <c r="J718" s="89">
        <f t="shared" si="56"/>
        <v>-9.2133687722049551E-2</v>
      </c>
      <c r="K718" s="89">
        <f t="shared" si="57"/>
        <v>9.2133687722049551E-2</v>
      </c>
      <c r="L718" s="82">
        <f t="shared" si="58"/>
        <v>8.4886164132641443E-3</v>
      </c>
      <c r="M718" s="71">
        <f t="shared" si="59"/>
        <v>1.7794670836304378E-2</v>
      </c>
    </row>
    <row r="719" spans="7:13" x14ac:dyDescent="0.3">
      <c r="G719" s="72">
        <v>44501</v>
      </c>
      <c r="H719" s="74">
        <v>5.1867000000000001</v>
      </c>
      <c r="I719" s="79">
        <f t="shared" si="55"/>
        <v>5.2605203189498448</v>
      </c>
      <c r="J719" s="89">
        <f t="shared" si="56"/>
        <v>-7.3820318949844754E-2</v>
      </c>
      <c r="K719" s="89">
        <f t="shared" si="57"/>
        <v>7.3820318949844754E-2</v>
      </c>
      <c r="L719" s="82">
        <f t="shared" si="58"/>
        <v>5.4494394898568083E-3</v>
      </c>
      <c r="M719" s="71">
        <f t="shared" si="59"/>
        <v>1.4232617839829709E-2</v>
      </c>
    </row>
    <row r="720" spans="7:13" x14ac:dyDescent="0.3">
      <c r="G720" s="72">
        <v>44502</v>
      </c>
      <c r="H720" s="74">
        <v>5.0682</v>
      </c>
      <c r="I720" s="79">
        <f t="shared" si="55"/>
        <v>5.2531382870548606</v>
      </c>
      <c r="J720" s="89">
        <f t="shared" si="56"/>
        <v>-0.1849382870548606</v>
      </c>
      <c r="K720" s="89">
        <f t="shared" si="57"/>
        <v>0.1849382870548606</v>
      </c>
      <c r="L720" s="82">
        <f t="shared" si="58"/>
        <v>3.4202170018786018E-2</v>
      </c>
      <c r="M720" s="71">
        <f t="shared" si="59"/>
        <v>3.6489934701641726E-2</v>
      </c>
    </row>
    <row r="721" spans="7:13" x14ac:dyDescent="0.3">
      <c r="G721" s="72">
        <v>44503</v>
      </c>
      <c r="H721" s="74">
        <v>5.2596999999999996</v>
      </c>
      <c r="I721" s="79">
        <f t="shared" si="55"/>
        <v>5.2346444583493748</v>
      </c>
      <c r="J721" s="89">
        <f t="shared" si="56"/>
        <v>2.5055541650624846E-2</v>
      </c>
      <c r="K721" s="89">
        <f t="shared" si="57"/>
        <v>2.5055541650624846E-2</v>
      </c>
      <c r="L721" s="82">
        <f t="shared" si="58"/>
        <v>6.2778016740619642E-4</v>
      </c>
      <c r="M721" s="71">
        <f t="shared" si="59"/>
        <v>4.7636826531218222E-3</v>
      </c>
    </row>
    <row r="722" spans="7:13" x14ac:dyDescent="0.3">
      <c r="G722" s="72">
        <v>44504</v>
      </c>
      <c r="H722" s="74">
        <v>5.2050000000000001</v>
      </c>
      <c r="I722" s="79">
        <f t="shared" si="55"/>
        <v>5.2371500125144372</v>
      </c>
      <c r="J722" s="89">
        <f t="shared" si="56"/>
        <v>-3.2150012514437165E-2</v>
      </c>
      <c r="K722" s="89">
        <f t="shared" si="57"/>
        <v>3.2150012514437165E-2</v>
      </c>
      <c r="L722" s="82">
        <f t="shared" si="58"/>
        <v>1.0336233046784663E-3</v>
      </c>
      <c r="M722" s="71">
        <f t="shared" si="59"/>
        <v>6.1767555263087734E-3</v>
      </c>
    </row>
    <row r="723" spans="7:13" x14ac:dyDescent="0.3">
      <c r="G723" s="72">
        <v>44505</v>
      </c>
      <c r="H723" s="74">
        <v>5.2596999999999996</v>
      </c>
      <c r="I723" s="79">
        <f t="shared" si="55"/>
        <v>5.2339350112629939</v>
      </c>
      <c r="J723" s="89">
        <f t="shared" si="56"/>
        <v>2.5764988737005723E-2</v>
      </c>
      <c r="K723" s="89">
        <f t="shared" si="57"/>
        <v>2.5764988737005723E-2</v>
      </c>
      <c r="L723" s="82">
        <f t="shared" si="58"/>
        <v>6.6383464461803178E-4</v>
      </c>
      <c r="M723" s="71">
        <f t="shared" si="59"/>
        <v>4.8985662180363373E-3</v>
      </c>
    </row>
    <row r="724" spans="7:13" x14ac:dyDescent="0.3">
      <c r="G724" s="72">
        <v>44508</v>
      </c>
      <c r="H724" s="74">
        <v>5.3417000000000003</v>
      </c>
      <c r="I724" s="79">
        <f t="shared" si="55"/>
        <v>5.2365115101366948</v>
      </c>
      <c r="J724" s="89">
        <f t="shared" si="56"/>
        <v>0.10518848986330553</v>
      </c>
      <c r="K724" s="89">
        <f t="shared" si="57"/>
        <v>0.10518848986330553</v>
      </c>
      <c r="L724" s="82">
        <f t="shared" si="58"/>
        <v>1.1064618399722731E-2</v>
      </c>
      <c r="M724" s="71">
        <f t="shared" si="59"/>
        <v>1.9691950102646259E-2</v>
      </c>
    </row>
    <row r="725" spans="7:13" x14ac:dyDescent="0.3">
      <c r="G725" s="72">
        <v>44509</v>
      </c>
      <c r="H725" s="74">
        <v>5.2778999999999998</v>
      </c>
      <c r="I725" s="79">
        <f t="shared" si="55"/>
        <v>5.2470303591230252</v>
      </c>
      <c r="J725" s="89">
        <f t="shared" si="56"/>
        <v>3.0869640876974636E-2</v>
      </c>
      <c r="K725" s="89">
        <f t="shared" si="57"/>
        <v>3.0869640876974636E-2</v>
      </c>
      <c r="L725" s="82">
        <f t="shared" si="58"/>
        <v>9.5293472787338332E-4</v>
      </c>
      <c r="M725" s="71">
        <f t="shared" si="59"/>
        <v>5.8488491401835268E-3</v>
      </c>
    </row>
    <row r="726" spans="7:13" x14ac:dyDescent="0.3">
      <c r="G726" s="72">
        <v>44510</v>
      </c>
      <c r="H726" s="74">
        <v>5.1958000000000002</v>
      </c>
      <c r="I726" s="79">
        <f t="shared" si="55"/>
        <v>5.2501173232107234</v>
      </c>
      <c r="J726" s="89">
        <f t="shared" si="56"/>
        <v>-5.4317323210723245E-2</v>
      </c>
      <c r="K726" s="89">
        <f t="shared" si="57"/>
        <v>5.4317323210723245E-2</v>
      </c>
      <c r="L726" s="82">
        <f t="shared" si="58"/>
        <v>2.950371600778174E-3</v>
      </c>
      <c r="M726" s="71">
        <f t="shared" si="59"/>
        <v>1.0454082761215452E-2</v>
      </c>
    </row>
    <row r="727" spans="7:13" x14ac:dyDescent="0.3">
      <c r="G727" s="72">
        <v>44511</v>
      </c>
      <c r="H727" s="74">
        <v>5.2050000000000001</v>
      </c>
      <c r="I727" s="79">
        <f t="shared" si="55"/>
        <v>5.2446855908896515</v>
      </c>
      <c r="J727" s="89">
        <f t="shared" si="56"/>
        <v>-3.9685590889651401E-2</v>
      </c>
      <c r="K727" s="89">
        <f t="shared" si="57"/>
        <v>3.9685590889651401E-2</v>
      </c>
      <c r="L727" s="82">
        <f t="shared" si="58"/>
        <v>1.5749461242607822E-3</v>
      </c>
      <c r="M727" s="71">
        <f t="shared" si="59"/>
        <v>7.6245131392221714E-3</v>
      </c>
    </row>
    <row r="728" spans="7:13" x14ac:dyDescent="0.3">
      <c r="G728" s="72">
        <v>44512</v>
      </c>
      <c r="H728" s="74">
        <v>5.1776</v>
      </c>
      <c r="I728" s="79">
        <f t="shared" si="55"/>
        <v>5.2407170318006866</v>
      </c>
      <c r="J728" s="89">
        <f t="shared" si="56"/>
        <v>-6.3117031800686618E-2</v>
      </c>
      <c r="K728" s="89">
        <f t="shared" si="57"/>
        <v>6.3117031800686618E-2</v>
      </c>
      <c r="L728" s="82">
        <f t="shared" si="58"/>
        <v>3.9837597033288855E-3</v>
      </c>
      <c r="M728" s="71">
        <f t="shared" si="59"/>
        <v>1.2190403237153627E-2</v>
      </c>
    </row>
    <row r="729" spans="7:13" x14ac:dyDescent="0.3">
      <c r="G729" s="72">
        <v>44515</v>
      </c>
      <c r="H729" s="74">
        <v>5.0956000000000001</v>
      </c>
      <c r="I729" s="79">
        <f t="shared" si="55"/>
        <v>5.2344053286206185</v>
      </c>
      <c r="J729" s="89">
        <f t="shared" si="56"/>
        <v>-0.13880532862061834</v>
      </c>
      <c r="K729" s="89">
        <f t="shared" si="57"/>
        <v>0.13880532862061834</v>
      </c>
      <c r="L729" s="82">
        <f t="shared" si="58"/>
        <v>1.926691925347785E-2</v>
      </c>
      <c r="M729" s="71">
        <f t="shared" si="59"/>
        <v>2.7240232479122838E-2</v>
      </c>
    </row>
    <row r="730" spans="7:13" x14ac:dyDescent="0.3">
      <c r="G730" s="72">
        <v>44516</v>
      </c>
      <c r="H730" s="74">
        <v>5.0956000000000001</v>
      </c>
      <c r="I730" s="79">
        <f t="shared" si="55"/>
        <v>5.220524795758557</v>
      </c>
      <c r="J730" s="89">
        <f t="shared" si="56"/>
        <v>-0.12492479575855686</v>
      </c>
      <c r="K730" s="89">
        <f t="shared" si="57"/>
        <v>0.12492479575855686</v>
      </c>
      <c r="L730" s="82">
        <f t="shared" si="58"/>
        <v>1.5606204595317147E-2</v>
      </c>
      <c r="M730" s="71">
        <f t="shared" si="59"/>
        <v>2.4516209231210624E-2</v>
      </c>
    </row>
    <row r="731" spans="7:13" x14ac:dyDescent="0.3">
      <c r="G731" s="72">
        <v>44517</v>
      </c>
      <c r="H731" s="74">
        <v>5.1776</v>
      </c>
      <c r="I731" s="79">
        <f t="shared" si="55"/>
        <v>5.2080323161827007</v>
      </c>
      <c r="J731" s="89">
        <f t="shared" si="56"/>
        <v>-3.0432316182700703E-2</v>
      </c>
      <c r="K731" s="89">
        <f t="shared" si="57"/>
        <v>3.0432316182700703E-2</v>
      </c>
      <c r="L731" s="82">
        <f t="shared" si="58"/>
        <v>9.2612586824386708E-4</v>
      </c>
      <c r="M731" s="71">
        <f t="shared" si="59"/>
        <v>5.8776877670543692E-3</v>
      </c>
    </row>
    <row r="732" spans="7:13" x14ac:dyDescent="0.3">
      <c r="G732" s="72">
        <v>44518</v>
      </c>
      <c r="H732" s="74">
        <v>5.3143000000000002</v>
      </c>
      <c r="I732" s="79">
        <f t="shared" si="55"/>
        <v>5.2049890845644304</v>
      </c>
      <c r="J732" s="89">
        <f t="shared" si="56"/>
        <v>0.10931091543556981</v>
      </c>
      <c r="K732" s="89">
        <f t="shared" si="57"/>
        <v>0.10931091543556981</v>
      </c>
      <c r="L732" s="82">
        <f t="shared" si="58"/>
        <v>1.1948876233362294E-2</v>
      </c>
      <c r="M732" s="71">
        <f t="shared" si="59"/>
        <v>2.0569202987330375E-2</v>
      </c>
    </row>
    <row r="733" spans="7:13" x14ac:dyDescent="0.3">
      <c r="G733" s="72">
        <v>44519</v>
      </c>
      <c r="H733" s="74">
        <v>5.2961</v>
      </c>
      <c r="I733" s="79">
        <f t="shared" si="55"/>
        <v>5.2159201761079874</v>
      </c>
      <c r="J733" s="89">
        <f t="shared" si="56"/>
        <v>8.0179823892012614E-2</v>
      </c>
      <c r="K733" s="89">
        <f t="shared" si="57"/>
        <v>8.0179823892012614E-2</v>
      </c>
      <c r="L733" s="82">
        <f t="shared" si="58"/>
        <v>6.4288041593541564E-3</v>
      </c>
      <c r="M733" s="71">
        <f t="shared" si="59"/>
        <v>1.5139408978684809E-2</v>
      </c>
    </row>
    <row r="734" spans="7:13" x14ac:dyDescent="0.3">
      <c r="G734" s="72">
        <v>44522</v>
      </c>
      <c r="H734" s="74">
        <v>5.1776</v>
      </c>
      <c r="I734" s="79">
        <f t="shared" si="55"/>
        <v>5.2239381584971891</v>
      </c>
      <c r="J734" s="89">
        <f t="shared" si="56"/>
        <v>-4.6338158497189141E-2</v>
      </c>
      <c r="K734" s="89">
        <f t="shared" si="57"/>
        <v>4.6338158497189141E-2</v>
      </c>
      <c r="L734" s="82">
        <f t="shared" si="58"/>
        <v>2.1472249329106221E-3</v>
      </c>
      <c r="M734" s="71">
        <f t="shared" si="59"/>
        <v>8.9497370397846766E-3</v>
      </c>
    </row>
    <row r="735" spans="7:13" x14ac:dyDescent="0.3">
      <c r="G735" s="72">
        <v>44523</v>
      </c>
      <c r="H735" s="74">
        <v>5.2141000000000002</v>
      </c>
      <c r="I735" s="79">
        <f t="shared" si="55"/>
        <v>5.2193043426474706</v>
      </c>
      <c r="J735" s="89">
        <f t="shared" si="56"/>
        <v>-5.2043426474703836E-3</v>
      </c>
      <c r="K735" s="89">
        <f t="shared" si="57"/>
        <v>5.2043426474703836E-3</v>
      </c>
      <c r="L735" s="82">
        <f t="shared" si="58"/>
        <v>2.7085182392279041E-5</v>
      </c>
      <c r="M735" s="71">
        <f t="shared" si="59"/>
        <v>9.9812866026167198E-4</v>
      </c>
    </row>
    <row r="736" spans="7:13" x14ac:dyDescent="0.3">
      <c r="G736" s="72">
        <v>44524</v>
      </c>
      <c r="H736" s="74">
        <v>5.2504999999999997</v>
      </c>
      <c r="I736" s="79">
        <f t="shared" si="55"/>
        <v>5.2187839083827239</v>
      </c>
      <c r="J736" s="89">
        <f t="shared" si="56"/>
        <v>3.1716091617275843E-2</v>
      </c>
      <c r="K736" s="89">
        <f t="shared" si="57"/>
        <v>3.1716091617275843E-2</v>
      </c>
      <c r="L736" s="82">
        <f t="shared" si="58"/>
        <v>1.0059104674754349E-3</v>
      </c>
      <c r="M736" s="71">
        <f t="shared" si="59"/>
        <v>6.0405850142416619E-3</v>
      </c>
    </row>
    <row r="737" spans="7:13" x14ac:dyDescent="0.3">
      <c r="G737" s="72">
        <v>44526</v>
      </c>
      <c r="H737" s="74">
        <v>5.0590999999999999</v>
      </c>
      <c r="I737" s="79">
        <f t="shared" si="55"/>
        <v>5.2219555175444521</v>
      </c>
      <c r="J737" s="89">
        <f t="shared" si="56"/>
        <v>-0.16285551754445216</v>
      </c>
      <c r="K737" s="89">
        <f t="shared" si="57"/>
        <v>0.16285551754445216</v>
      </c>
      <c r="L737" s="82">
        <f t="shared" si="58"/>
        <v>2.6521919594671362E-2</v>
      </c>
      <c r="M737" s="71">
        <f t="shared" si="59"/>
        <v>3.2190610492864771E-2</v>
      </c>
    </row>
    <row r="738" spans="7:13" x14ac:dyDescent="0.3">
      <c r="G738" s="72">
        <v>44529</v>
      </c>
      <c r="H738" s="74">
        <v>5.1228999999999996</v>
      </c>
      <c r="I738" s="79">
        <f t="shared" si="55"/>
        <v>5.2056699657900074</v>
      </c>
      <c r="J738" s="89">
        <f t="shared" si="56"/>
        <v>-8.2769965790007838E-2</v>
      </c>
      <c r="K738" s="89">
        <f t="shared" si="57"/>
        <v>8.2769965790007838E-2</v>
      </c>
      <c r="L738" s="82">
        <f t="shared" si="58"/>
        <v>6.8508672368790676E-3</v>
      </c>
      <c r="M738" s="71">
        <f t="shared" si="59"/>
        <v>1.6156857598236905E-2</v>
      </c>
    </row>
    <row r="739" spans="7:13" x14ac:dyDescent="0.3">
      <c r="G739" s="72">
        <v>44530</v>
      </c>
      <c r="H739" s="74">
        <v>5.1047000000000002</v>
      </c>
      <c r="I739" s="79">
        <f t="shared" si="55"/>
        <v>5.1973929692110072</v>
      </c>
      <c r="J739" s="89">
        <f t="shared" si="56"/>
        <v>-9.2692969211007004E-2</v>
      </c>
      <c r="K739" s="89">
        <f t="shared" si="57"/>
        <v>9.2692969211007004E-2</v>
      </c>
      <c r="L739" s="82">
        <f t="shared" si="58"/>
        <v>8.5919865411526915E-3</v>
      </c>
      <c r="M739" s="71">
        <f t="shared" si="59"/>
        <v>1.8158357829256764E-2</v>
      </c>
    </row>
    <row r="740" spans="7:13" x14ac:dyDescent="0.3">
      <c r="G740" s="72">
        <v>44531</v>
      </c>
      <c r="H740" s="74">
        <v>5.0682</v>
      </c>
      <c r="I740" s="79">
        <f t="shared" si="55"/>
        <v>5.1881236722899065</v>
      </c>
      <c r="J740" s="89">
        <f t="shared" si="56"/>
        <v>-0.11992367228990641</v>
      </c>
      <c r="K740" s="89">
        <f t="shared" si="57"/>
        <v>0.11992367228990641</v>
      </c>
      <c r="L740" s="82">
        <f t="shared" si="58"/>
        <v>1.4381687175496868E-2</v>
      </c>
      <c r="M740" s="71">
        <f t="shared" si="59"/>
        <v>2.3661984982815677E-2</v>
      </c>
    </row>
    <row r="741" spans="7:13" x14ac:dyDescent="0.3">
      <c r="G741" s="72">
        <v>44532</v>
      </c>
      <c r="H741" s="74">
        <v>5.2323000000000004</v>
      </c>
      <c r="I741" s="79">
        <f t="shared" si="55"/>
        <v>5.1761313050609159</v>
      </c>
      <c r="J741" s="89">
        <f t="shared" si="56"/>
        <v>5.6168694939084496E-2</v>
      </c>
      <c r="K741" s="89">
        <f t="shared" si="57"/>
        <v>5.6168694939084496E-2</v>
      </c>
      <c r="L741" s="82">
        <f t="shared" si="58"/>
        <v>3.1549222911599361E-3</v>
      </c>
      <c r="M741" s="71">
        <f t="shared" si="59"/>
        <v>1.0734991292373238E-2</v>
      </c>
    </row>
    <row r="742" spans="7:13" x14ac:dyDescent="0.3">
      <c r="G742" s="72">
        <v>44533</v>
      </c>
      <c r="H742" s="74">
        <v>5.1593999999999998</v>
      </c>
      <c r="I742" s="79">
        <f t="shared" si="55"/>
        <v>5.1817481745548246</v>
      </c>
      <c r="J742" s="89">
        <f t="shared" si="56"/>
        <v>-2.2348174554824851E-2</v>
      </c>
      <c r="K742" s="89">
        <f t="shared" si="57"/>
        <v>2.2348174554824851E-2</v>
      </c>
      <c r="L742" s="82">
        <f t="shared" si="58"/>
        <v>4.9944090593292089E-4</v>
      </c>
      <c r="M742" s="71">
        <f t="shared" si="59"/>
        <v>4.3315452484445583E-3</v>
      </c>
    </row>
    <row r="743" spans="7:13" x14ac:dyDescent="0.3">
      <c r="G743" s="72">
        <v>44536</v>
      </c>
      <c r="H743" s="74">
        <v>5.1867000000000001</v>
      </c>
      <c r="I743" s="79">
        <f t="shared" si="55"/>
        <v>5.1795133570993421</v>
      </c>
      <c r="J743" s="89">
        <f t="shared" si="56"/>
        <v>7.186642900657958E-3</v>
      </c>
      <c r="K743" s="89">
        <f t="shared" si="57"/>
        <v>7.186642900657958E-3</v>
      </c>
      <c r="L743" s="82">
        <f t="shared" si="58"/>
        <v>5.1647836181577425E-5</v>
      </c>
      <c r="M743" s="71">
        <f t="shared" si="59"/>
        <v>1.3855906261511092E-3</v>
      </c>
    </row>
    <row r="744" spans="7:13" x14ac:dyDescent="0.3">
      <c r="G744" s="72">
        <v>44537</v>
      </c>
      <c r="H744" s="74">
        <v>5.3781999999999996</v>
      </c>
      <c r="I744" s="79">
        <f t="shared" si="55"/>
        <v>5.1802320213894086</v>
      </c>
      <c r="J744" s="89">
        <f t="shared" si="56"/>
        <v>0.19796797861059101</v>
      </c>
      <c r="K744" s="89">
        <f t="shared" si="57"/>
        <v>0.19796797861059101</v>
      </c>
      <c r="L744" s="82">
        <f t="shared" si="58"/>
        <v>3.9191320555163417E-2</v>
      </c>
      <c r="M744" s="71">
        <f t="shared" si="59"/>
        <v>3.6809337438286231E-2</v>
      </c>
    </row>
    <row r="745" spans="7:13" x14ac:dyDescent="0.3">
      <c r="G745" s="72">
        <v>44538</v>
      </c>
      <c r="H745" s="74">
        <v>5.3417000000000003</v>
      </c>
      <c r="I745" s="79">
        <f t="shared" si="55"/>
        <v>5.200028819250468</v>
      </c>
      <c r="J745" s="89">
        <f t="shared" si="56"/>
        <v>0.14167118074953233</v>
      </c>
      <c r="K745" s="89">
        <f t="shared" si="57"/>
        <v>0.14167118074953233</v>
      </c>
      <c r="L745" s="82">
        <f t="shared" si="58"/>
        <v>2.007072345496666E-2</v>
      </c>
      <c r="M745" s="71">
        <f t="shared" si="59"/>
        <v>2.6521740410268703E-2</v>
      </c>
    </row>
    <row r="746" spans="7:13" x14ac:dyDescent="0.3">
      <c r="G746" s="72">
        <v>44539</v>
      </c>
      <c r="H746" s="74">
        <v>5.4602000000000004</v>
      </c>
      <c r="I746" s="79">
        <f t="shared" si="55"/>
        <v>5.214195937325421</v>
      </c>
      <c r="J746" s="89">
        <f t="shared" si="56"/>
        <v>0.24600406267457942</v>
      </c>
      <c r="K746" s="89">
        <f t="shared" si="57"/>
        <v>0.24600406267457942</v>
      </c>
      <c r="L746" s="82">
        <f t="shared" si="58"/>
        <v>6.0517998852398398E-2</v>
      </c>
      <c r="M746" s="71">
        <f t="shared" si="59"/>
        <v>4.5054038803446647E-2</v>
      </c>
    </row>
    <row r="747" spans="7:13" x14ac:dyDescent="0.3">
      <c r="G747" s="72">
        <v>44540</v>
      </c>
      <c r="H747" s="74">
        <v>5.4874999999999998</v>
      </c>
      <c r="I747" s="79">
        <f t="shared" si="55"/>
        <v>5.2387963435928793</v>
      </c>
      <c r="J747" s="89">
        <f t="shared" si="56"/>
        <v>0.24870365640712055</v>
      </c>
      <c r="K747" s="89">
        <f t="shared" si="57"/>
        <v>0.24870365640712055</v>
      </c>
      <c r="L747" s="82">
        <f t="shared" si="58"/>
        <v>6.185350871027108E-2</v>
      </c>
      <c r="M747" s="71">
        <f t="shared" si="59"/>
        <v>4.5321850825898964E-2</v>
      </c>
    </row>
    <row r="748" spans="7:13" x14ac:dyDescent="0.3">
      <c r="G748" s="72">
        <v>44543</v>
      </c>
      <c r="H748" s="74">
        <v>5.4511000000000003</v>
      </c>
      <c r="I748" s="79">
        <f t="shared" si="55"/>
        <v>5.2636667092335916</v>
      </c>
      <c r="J748" s="89">
        <f t="shared" si="56"/>
        <v>0.18743329076640869</v>
      </c>
      <c r="K748" s="89">
        <f t="shared" si="57"/>
        <v>0.18743329076640869</v>
      </c>
      <c r="L748" s="82">
        <f t="shared" si="58"/>
        <v>3.5131238487525106E-2</v>
      </c>
      <c r="M748" s="71">
        <f t="shared" si="59"/>
        <v>3.4384489509715226E-2</v>
      </c>
    </row>
    <row r="749" spans="7:13" x14ac:dyDescent="0.3">
      <c r="G749" s="72">
        <v>44544</v>
      </c>
      <c r="H749" s="74">
        <v>5.4328000000000003</v>
      </c>
      <c r="I749" s="79">
        <f t="shared" si="55"/>
        <v>5.2824100383102328</v>
      </c>
      <c r="J749" s="89">
        <f t="shared" si="56"/>
        <v>0.15038996168976748</v>
      </c>
      <c r="K749" s="89">
        <f t="shared" si="57"/>
        <v>0.15038996168976748</v>
      </c>
      <c r="L749" s="82">
        <f t="shared" si="58"/>
        <v>2.2617140577049732E-2</v>
      </c>
      <c r="M749" s="71">
        <f t="shared" si="59"/>
        <v>2.7681851290267904E-2</v>
      </c>
    </row>
    <row r="750" spans="7:13" x14ac:dyDescent="0.3">
      <c r="G750" s="72">
        <v>44545</v>
      </c>
      <c r="H750" s="74">
        <v>5.5877999999999997</v>
      </c>
      <c r="I750" s="79">
        <f t="shared" si="55"/>
        <v>5.29744903447921</v>
      </c>
      <c r="J750" s="89">
        <f t="shared" si="56"/>
        <v>0.29035096552078965</v>
      </c>
      <c r="K750" s="89">
        <f t="shared" si="57"/>
        <v>0.29035096552078965</v>
      </c>
      <c r="L750" s="82">
        <f t="shared" si="58"/>
        <v>8.4303683178854782E-2</v>
      </c>
      <c r="M750" s="71">
        <f t="shared" si="59"/>
        <v>5.1961588732737332E-2</v>
      </c>
    </row>
    <row r="751" spans="7:13" x14ac:dyDescent="0.3">
      <c r="G751" s="72">
        <v>44546</v>
      </c>
      <c r="H751" s="74">
        <v>5.524</v>
      </c>
      <c r="I751" s="79">
        <f t="shared" si="55"/>
        <v>5.3264841310312887</v>
      </c>
      <c r="J751" s="89">
        <f t="shared" si="56"/>
        <v>0.19751586896871132</v>
      </c>
      <c r="K751" s="89">
        <f t="shared" si="57"/>
        <v>0.19751586896871132</v>
      </c>
      <c r="L751" s="82">
        <f t="shared" si="58"/>
        <v>3.9012518494465138E-2</v>
      </c>
      <c r="M751" s="71">
        <f t="shared" si="59"/>
        <v>3.5755950211569756E-2</v>
      </c>
    </row>
    <row r="752" spans="7:13" x14ac:dyDescent="0.3">
      <c r="G752" s="72">
        <v>44547</v>
      </c>
      <c r="H752" s="74">
        <v>5.4783999999999997</v>
      </c>
      <c r="I752" s="79">
        <f t="shared" si="55"/>
        <v>5.3462357179281597</v>
      </c>
      <c r="J752" s="89">
        <f t="shared" si="56"/>
        <v>0.13216428207184006</v>
      </c>
      <c r="K752" s="89">
        <f t="shared" si="57"/>
        <v>0.13216428207184006</v>
      </c>
      <c r="L752" s="82">
        <f t="shared" si="58"/>
        <v>1.7467397455564904E-2</v>
      </c>
      <c r="M752" s="71">
        <f t="shared" si="59"/>
        <v>2.4124613403884356E-2</v>
      </c>
    </row>
    <row r="753" spans="7:13" x14ac:dyDescent="0.3">
      <c r="G753" s="72">
        <v>44550</v>
      </c>
      <c r="H753" s="74">
        <v>5.3872999999999998</v>
      </c>
      <c r="I753" s="79">
        <f t="shared" si="55"/>
        <v>5.3594521461353439</v>
      </c>
      <c r="J753" s="89">
        <f t="shared" si="56"/>
        <v>2.7847853864655825E-2</v>
      </c>
      <c r="K753" s="89">
        <f t="shared" si="57"/>
        <v>2.7847853864655825E-2</v>
      </c>
      <c r="L753" s="82">
        <f t="shared" si="58"/>
        <v>7.7550296486722633E-4</v>
      </c>
      <c r="M753" s="71">
        <f t="shared" si="59"/>
        <v>5.1691670901297176E-3</v>
      </c>
    </row>
    <row r="754" spans="7:13" x14ac:dyDescent="0.3">
      <c r="G754" s="72">
        <v>44551</v>
      </c>
      <c r="H754" s="74">
        <v>5.4420000000000002</v>
      </c>
      <c r="I754" s="79">
        <f t="shared" si="55"/>
        <v>5.3622369315218101</v>
      </c>
      <c r="J754" s="89">
        <f t="shared" si="56"/>
        <v>7.9763068478190036E-2</v>
      </c>
      <c r="K754" s="89">
        <f t="shared" si="57"/>
        <v>7.9763068478190036E-2</v>
      </c>
      <c r="L754" s="82">
        <f t="shared" si="58"/>
        <v>6.3621470930564326E-3</v>
      </c>
      <c r="M754" s="71">
        <f t="shared" si="59"/>
        <v>1.4656940183423379E-2</v>
      </c>
    </row>
    <row r="755" spans="7:13" x14ac:dyDescent="0.3">
      <c r="G755" s="72">
        <v>44552</v>
      </c>
      <c r="H755" s="74">
        <v>5.5968999999999998</v>
      </c>
      <c r="I755" s="79">
        <f t="shared" si="55"/>
        <v>5.3702132383696295</v>
      </c>
      <c r="J755" s="89">
        <f t="shared" si="56"/>
        <v>0.22668676163037027</v>
      </c>
      <c r="K755" s="89">
        <f t="shared" si="57"/>
        <v>0.22668676163037027</v>
      </c>
      <c r="L755" s="82">
        <f t="shared" si="58"/>
        <v>5.1386887898464309E-2</v>
      </c>
      <c r="M755" s="71">
        <f t="shared" si="59"/>
        <v>4.0502199723127137E-2</v>
      </c>
    </row>
    <row r="756" spans="7:13" x14ac:dyDescent="0.3">
      <c r="G756" s="72">
        <v>44553</v>
      </c>
      <c r="H756" s="74">
        <v>5.6425000000000001</v>
      </c>
      <c r="I756" s="79">
        <f t="shared" si="55"/>
        <v>5.3928819145326665</v>
      </c>
      <c r="J756" s="89">
        <f t="shared" si="56"/>
        <v>0.24961808546733355</v>
      </c>
      <c r="K756" s="89">
        <f t="shared" si="57"/>
        <v>0.24961808546733355</v>
      </c>
      <c r="L756" s="82">
        <f t="shared" si="58"/>
        <v>6.2309188592377038E-2</v>
      </c>
      <c r="M756" s="71">
        <f t="shared" si="59"/>
        <v>4.423891634334666E-2</v>
      </c>
    </row>
    <row r="757" spans="7:13" x14ac:dyDescent="0.3">
      <c r="G757" s="72">
        <v>44557</v>
      </c>
      <c r="H757" s="74">
        <v>5.7792000000000003</v>
      </c>
      <c r="I757" s="79">
        <f t="shared" si="55"/>
        <v>5.4178437230794003</v>
      </c>
      <c r="J757" s="89">
        <f t="shared" si="56"/>
        <v>0.36135627692060002</v>
      </c>
      <c r="K757" s="89">
        <f t="shared" si="57"/>
        <v>0.36135627692060002</v>
      </c>
      <c r="L757" s="82">
        <f t="shared" si="58"/>
        <v>0.13057835886991737</v>
      </c>
      <c r="M757" s="71">
        <f t="shared" si="59"/>
        <v>6.2527041272252212E-2</v>
      </c>
    </row>
    <row r="758" spans="7:13" x14ac:dyDescent="0.3">
      <c r="G758" s="72">
        <v>44558</v>
      </c>
      <c r="H758" s="74">
        <v>5.7427999999999999</v>
      </c>
      <c r="I758" s="79">
        <f t="shared" si="55"/>
        <v>5.4539793507714602</v>
      </c>
      <c r="J758" s="89">
        <f t="shared" si="56"/>
        <v>0.28882064922853967</v>
      </c>
      <c r="K758" s="89">
        <f t="shared" si="57"/>
        <v>0.28882064922853967</v>
      </c>
      <c r="L758" s="82">
        <f t="shared" si="58"/>
        <v>8.3417367420795155E-2</v>
      </c>
      <c r="M758" s="71">
        <f t="shared" si="59"/>
        <v>5.0292653275151436E-2</v>
      </c>
    </row>
    <row r="759" spans="7:13" x14ac:dyDescent="0.3">
      <c r="G759" s="72">
        <v>44559</v>
      </c>
      <c r="H759" s="74">
        <v>5.7336999999999998</v>
      </c>
      <c r="I759" s="79">
        <f t="shared" si="55"/>
        <v>5.4828614156943143</v>
      </c>
      <c r="J759" s="89">
        <f t="shared" si="56"/>
        <v>0.25083858430568551</v>
      </c>
      <c r="K759" s="89">
        <f t="shared" si="57"/>
        <v>0.25083858430568551</v>
      </c>
      <c r="L759" s="82">
        <f t="shared" si="58"/>
        <v>6.2919995376480492E-2</v>
      </c>
      <c r="M759" s="71">
        <f t="shared" si="59"/>
        <v>4.3748118022513473E-2</v>
      </c>
    </row>
    <row r="760" spans="7:13" x14ac:dyDescent="0.3">
      <c r="G760" s="72">
        <v>44560</v>
      </c>
      <c r="H760" s="74">
        <v>5.7062999999999997</v>
      </c>
      <c r="I760" s="79">
        <f t="shared" si="55"/>
        <v>5.5079452741248831</v>
      </c>
      <c r="J760" s="89">
        <f t="shared" si="56"/>
        <v>0.1983547258751166</v>
      </c>
      <c r="K760" s="89">
        <f t="shared" si="57"/>
        <v>0.1983547258751166</v>
      </c>
      <c r="L760" s="82">
        <f t="shared" si="58"/>
        <v>3.9344597276992653E-2</v>
      </c>
      <c r="M760" s="71">
        <f t="shared" si="59"/>
        <v>3.4760655043568796E-2</v>
      </c>
    </row>
    <row r="761" spans="7:13" x14ac:dyDescent="0.3">
      <c r="G761" s="72">
        <v>44561</v>
      </c>
      <c r="H761" s="74">
        <v>5.6698000000000004</v>
      </c>
      <c r="I761" s="79">
        <f t="shared" si="55"/>
        <v>5.5277807467123949</v>
      </c>
      <c r="J761" s="89">
        <f t="shared" si="56"/>
        <v>0.14201925328760545</v>
      </c>
      <c r="K761" s="89">
        <f t="shared" si="57"/>
        <v>0.14201925328760545</v>
      </c>
      <c r="L761" s="82">
        <f t="shared" si="58"/>
        <v>2.0169468304369033E-2</v>
      </c>
      <c r="M761" s="71">
        <f t="shared" si="59"/>
        <v>2.5048370892730862E-2</v>
      </c>
    </row>
    <row r="762" spans="7:13" x14ac:dyDescent="0.3">
      <c r="G762" s="72">
        <v>44564</v>
      </c>
      <c r="H762" s="74">
        <v>5.7336999999999998</v>
      </c>
      <c r="I762" s="79">
        <f t="shared" si="55"/>
        <v>5.541982672041156</v>
      </c>
      <c r="J762" s="89">
        <f t="shared" si="56"/>
        <v>0.19171732795884378</v>
      </c>
      <c r="K762" s="89">
        <f t="shared" si="57"/>
        <v>0.19171732795884378</v>
      </c>
      <c r="L762" s="82">
        <f t="shared" si="58"/>
        <v>3.6755533839678861E-2</v>
      </c>
      <c r="M762" s="71">
        <f t="shared" si="59"/>
        <v>3.3436930421689971E-2</v>
      </c>
    </row>
    <row r="763" spans="7:13" x14ac:dyDescent="0.3">
      <c r="G763" s="72">
        <v>44565</v>
      </c>
      <c r="H763" s="74">
        <v>5.6971999999999996</v>
      </c>
      <c r="I763" s="79">
        <f t="shared" si="55"/>
        <v>5.5611544048370405</v>
      </c>
      <c r="J763" s="89">
        <f t="shared" si="56"/>
        <v>0.13604559516295911</v>
      </c>
      <c r="K763" s="89">
        <f t="shared" si="57"/>
        <v>0.13604559516295911</v>
      </c>
      <c r="L763" s="82">
        <f t="shared" si="58"/>
        <v>1.8508403963243762E-2</v>
      </c>
      <c r="M763" s="71">
        <f t="shared" si="59"/>
        <v>2.387937849521855E-2</v>
      </c>
    </row>
    <row r="764" spans="7:13" x14ac:dyDescent="0.3">
      <c r="G764" s="72">
        <v>44566</v>
      </c>
      <c r="H764" s="74">
        <v>5.5968999999999998</v>
      </c>
      <c r="I764" s="79">
        <f t="shared" si="55"/>
        <v>5.5747589643533368</v>
      </c>
      <c r="J764" s="89">
        <f t="shared" si="56"/>
        <v>2.2141035646662921E-2</v>
      </c>
      <c r="K764" s="89">
        <f t="shared" si="57"/>
        <v>2.2141035646662921E-2</v>
      </c>
      <c r="L764" s="82">
        <f t="shared" si="58"/>
        <v>4.9022545950679812E-4</v>
      </c>
      <c r="M764" s="71">
        <f t="shared" si="59"/>
        <v>3.955946264300402E-3</v>
      </c>
    </row>
    <row r="765" spans="7:13" x14ac:dyDescent="0.3">
      <c r="G765" s="72">
        <v>44567</v>
      </c>
      <c r="H765" s="74">
        <v>5.5787000000000004</v>
      </c>
      <c r="I765" s="79">
        <f t="shared" si="55"/>
        <v>5.5769730679180034</v>
      </c>
      <c r="J765" s="89">
        <f t="shared" si="56"/>
        <v>1.7269320819970346E-3</v>
      </c>
      <c r="K765" s="89">
        <f t="shared" si="57"/>
        <v>1.7269320819970346E-3</v>
      </c>
      <c r="L765" s="82">
        <f t="shared" si="58"/>
        <v>2.9822944158306128E-6</v>
      </c>
      <c r="M765" s="71">
        <f t="shared" si="59"/>
        <v>3.0955815548372104E-4</v>
      </c>
    </row>
    <row r="766" spans="7:13" x14ac:dyDescent="0.3">
      <c r="G766" s="72">
        <v>44568</v>
      </c>
      <c r="H766" s="74">
        <v>5.5605000000000002</v>
      </c>
      <c r="I766" s="79">
        <f t="shared" si="55"/>
        <v>5.5771457611262036</v>
      </c>
      <c r="J766" s="89">
        <f t="shared" si="56"/>
        <v>-1.6645761126203418E-2</v>
      </c>
      <c r="K766" s="89">
        <f t="shared" si="57"/>
        <v>1.6645761126203418E-2</v>
      </c>
      <c r="L766" s="82">
        <f t="shared" si="58"/>
        <v>2.7708136347062489E-4</v>
      </c>
      <c r="M766" s="71">
        <f t="shared" si="59"/>
        <v>2.9935727229931514E-3</v>
      </c>
    </row>
    <row r="767" spans="7:13" x14ac:dyDescent="0.3">
      <c r="G767" s="72">
        <v>44571</v>
      </c>
      <c r="H767" s="74">
        <v>5.6242999999999999</v>
      </c>
      <c r="I767" s="79">
        <f t="shared" si="55"/>
        <v>5.575481185013583</v>
      </c>
      <c r="J767" s="89">
        <f t="shared" si="56"/>
        <v>4.8818814986416825E-2</v>
      </c>
      <c r="K767" s="89">
        <f t="shared" si="57"/>
        <v>4.8818814986416825E-2</v>
      </c>
      <c r="L767" s="82">
        <f t="shared" si="58"/>
        <v>2.3832766966779958E-3</v>
      </c>
      <c r="M767" s="71">
        <f t="shared" si="59"/>
        <v>8.6799806173953782E-3</v>
      </c>
    </row>
    <row r="768" spans="7:13" x14ac:dyDescent="0.3">
      <c r="G768" s="72">
        <v>44572</v>
      </c>
      <c r="H768" s="74">
        <v>5.6881000000000004</v>
      </c>
      <c r="I768" s="79">
        <f t="shared" si="55"/>
        <v>5.5803630665122252</v>
      </c>
      <c r="J768" s="89">
        <f t="shared" si="56"/>
        <v>0.10773693348777513</v>
      </c>
      <c r="K768" s="89">
        <f t="shared" si="57"/>
        <v>0.10773693348777513</v>
      </c>
      <c r="L768" s="82">
        <f t="shared" si="58"/>
        <v>1.1607246837349284E-2</v>
      </c>
      <c r="M768" s="71">
        <f t="shared" si="59"/>
        <v>1.8940759390266543E-2</v>
      </c>
    </row>
    <row r="769" spans="7:13" x14ac:dyDescent="0.3">
      <c r="G769" s="72">
        <v>44573</v>
      </c>
      <c r="H769" s="74">
        <v>5.5513000000000003</v>
      </c>
      <c r="I769" s="79">
        <f t="shared" si="55"/>
        <v>5.5911367598610031</v>
      </c>
      <c r="J769" s="89">
        <f t="shared" si="56"/>
        <v>-3.9836759861002768E-2</v>
      </c>
      <c r="K769" s="89">
        <f t="shared" si="57"/>
        <v>3.9836759861002768E-2</v>
      </c>
      <c r="L769" s="82">
        <f t="shared" si="58"/>
        <v>1.5869674362232013E-3</v>
      </c>
      <c r="M769" s="71">
        <f t="shared" si="59"/>
        <v>7.1761136780578898E-3</v>
      </c>
    </row>
    <row r="770" spans="7:13" x14ac:dyDescent="0.3">
      <c r="G770" s="72">
        <v>44574</v>
      </c>
      <c r="H770" s="74">
        <v>5.3689999999999998</v>
      </c>
      <c r="I770" s="79">
        <f t="shared" si="55"/>
        <v>5.5871530838749033</v>
      </c>
      <c r="J770" s="89">
        <f t="shared" si="56"/>
        <v>-0.21815308387490351</v>
      </c>
      <c r="K770" s="89">
        <f t="shared" si="57"/>
        <v>0.21815308387490351</v>
      </c>
      <c r="L770" s="82">
        <f t="shared" si="58"/>
        <v>4.7590768004130687E-2</v>
      </c>
      <c r="M770" s="71">
        <f t="shared" si="59"/>
        <v>4.0631976881151707E-2</v>
      </c>
    </row>
    <row r="771" spans="7:13" x14ac:dyDescent="0.3">
      <c r="G771" s="72">
        <v>44575</v>
      </c>
      <c r="H771" s="74">
        <v>5.4055</v>
      </c>
      <c r="I771" s="79">
        <f t="shared" si="55"/>
        <v>5.5653377754874134</v>
      </c>
      <c r="J771" s="89">
        <f t="shared" si="56"/>
        <v>-0.1598377754874134</v>
      </c>
      <c r="K771" s="89">
        <f t="shared" si="57"/>
        <v>0.1598377754874134</v>
      </c>
      <c r="L771" s="82">
        <f t="shared" si="58"/>
        <v>2.5548114472764772E-2</v>
      </c>
      <c r="M771" s="71">
        <f t="shared" si="59"/>
        <v>2.9569470999428988E-2</v>
      </c>
    </row>
    <row r="772" spans="7:13" x14ac:dyDescent="0.3">
      <c r="G772" s="72">
        <v>44579</v>
      </c>
      <c r="H772" s="74">
        <v>5.2413999999999996</v>
      </c>
      <c r="I772" s="79">
        <f t="shared" si="55"/>
        <v>5.5493539979386721</v>
      </c>
      <c r="J772" s="89">
        <f t="shared" si="56"/>
        <v>-0.30795399793867251</v>
      </c>
      <c r="K772" s="89">
        <f t="shared" si="57"/>
        <v>0.30795399793867251</v>
      </c>
      <c r="L772" s="82">
        <f t="shared" si="58"/>
        <v>9.4835664846411913E-2</v>
      </c>
      <c r="M772" s="71">
        <f t="shared" si="59"/>
        <v>5.8754149261394384E-2</v>
      </c>
    </row>
    <row r="773" spans="7:13" x14ac:dyDescent="0.3">
      <c r="G773" s="72">
        <v>44580</v>
      </c>
      <c r="H773" s="74">
        <v>5.2323000000000004</v>
      </c>
      <c r="I773" s="79">
        <f t="shared" si="55"/>
        <v>5.5185585981448053</v>
      </c>
      <c r="J773" s="89">
        <f t="shared" si="56"/>
        <v>-0.28625859814480492</v>
      </c>
      <c r="K773" s="89">
        <f t="shared" si="57"/>
        <v>0.28625859814480492</v>
      </c>
      <c r="L773" s="82">
        <f t="shared" si="58"/>
        <v>8.194398501182891E-2</v>
      </c>
      <c r="M773" s="71">
        <f t="shared" si="59"/>
        <v>5.4709897778186439E-2</v>
      </c>
    </row>
    <row r="774" spans="7:13" x14ac:dyDescent="0.3">
      <c r="G774" s="72">
        <v>44581</v>
      </c>
      <c r="H774" s="74">
        <v>5.1319999999999997</v>
      </c>
      <c r="I774" s="79">
        <f t="shared" ref="I774:I837" si="60">alpha*H773+(1-alpha)*I773</f>
        <v>5.4899327383303245</v>
      </c>
      <c r="J774" s="89">
        <f t="shared" ref="J774:J837" si="61">H774-I774</f>
        <v>-0.3579327383303248</v>
      </c>
      <c r="K774" s="89">
        <f t="shared" ref="K774:K837" si="62">ABS(J774)</f>
        <v>0.3579327383303248</v>
      </c>
      <c r="L774" s="82">
        <f t="shared" ref="L774:L837" si="63">J774^2</f>
        <v>0.12811584516864477</v>
      </c>
      <c r="M774" s="71">
        <f t="shared" ref="M774:M837" si="64">K774/H774</f>
        <v>6.9745272472783476E-2</v>
      </c>
    </row>
    <row r="775" spans="7:13" x14ac:dyDescent="0.3">
      <c r="G775" s="72">
        <v>44582</v>
      </c>
      <c r="H775" s="74">
        <v>5.0225999999999997</v>
      </c>
      <c r="I775" s="79">
        <f t="shared" si="60"/>
        <v>5.4541394644972927</v>
      </c>
      <c r="J775" s="89">
        <f t="shared" si="61"/>
        <v>-0.43153946449729297</v>
      </c>
      <c r="K775" s="89">
        <f t="shared" si="62"/>
        <v>0.43153946449729297</v>
      </c>
      <c r="L775" s="82">
        <f t="shared" si="63"/>
        <v>0.18622630941861038</v>
      </c>
      <c r="M775" s="71">
        <f t="shared" si="64"/>
        <v>8.5919536594053478E-2</v>
      </c>
    </row>
    <row r="776" spans="7:13" x14ac:dyDescent="0.3">
      <c r="G776" s="72">
        <v>44585</v>
      </c>
      <c r="H776" s="74">
        <v>5.0044000000000004</v>
      </c>
      <c r="I776" s="79">
        <f t="shared" si="60"/>
        <v>5.4109855180475632</v>
      </c>
      <c r="J776" s="89">
        <f t="shared" si="61"/>
        <v>-0.40658551804756282</v>
      </c>
      <c r="K776" s="89">
        <f t="shared" si="62"/>
        <v>0.40658551804756282</v>
      </c>
      <c r="L776" s="82">
        <f t="shared" si="63"/>
        <v>0.16531178348600503</v>
      </c>
      <c r="M776" s="71">
        <f t="shared" si="64"/>
        <v>8.1245607474934617E-2</v>
      </c>
    </row>
    <row r="777" spans="7:13" x14ac:dyDescent="0.3">
      <c r="G777" s="72">
        <v>44586</v>
      </c>
      <c r="H777" s="74">
        <v>5.0773000000000001</v>
      </c>
      <c r="I777" s="79">
        <f t="shared" si="60"/>
        <v>5.370326966242807</v>
      </c>
      <c r="J777" s="89">
        <f t="shared" si="61"/>
        <v>-0.29302696624280689</v>
      </c>
      <c r="K777" s="89">
        <f t="shared" si="62"/>
        <v>0.29302696624280689</v>
      </c>
      <c r="L777" s="82">
        <f t="shared" si="63"/>
        <v>8.5864802945463087E-2</v>
      </c>
      <c r="M777" s="71">
        <f t="shared" si="64"/>
        <v>5.7713147980778541E-2</v>
      </c>
    </row>
    <row r="778" spans="7:13" x14ac:dyDescent="0.3">
      <c r="G778" s="72">
        <v>44587</v>
      </c>
      <c r="H778" s="74">
        <v>5.0865</v>
      </c>
      <c r="I778" s="79">
        <f t="shared" si="60"/>
        <v>5.3410242696185257</v>
      </c>
      <c r="J778" s="89">
        <f t="shared" si="61"/>
        <v>-0.2545242696185257</v>
      </c>
      <c r="K778" s="89">
        <f t="shared" si="62"/>
        <v>0.2545242696185257</v>
      </c>
      <c r="L778" s="82">
        <f t="shared" si="63"/>
        <v>6.4782603824843965E-2</v>
      </c>
      <c r="M778" s="71">
        <f t="shared" si="64"/>
        <v>5.0039176175862718E-2</v>
      </c>
    </row>
    <row r="779" spans="7:13" x14ac:dyDescent="0.3">
      <c r="G779" s="72">
        <v>44588</v>
      </c>
      <c r="H779" s="74">
        <v>5.0956000000000001</v>
      </c>
      <c r="I779" s="79">
        <f t="shared" si="60"/>
        <v>5.3155718426566736</v>
      </c>
      <c r="J779" s="89">
        <f t="shared" si="61"/>
        <v>-0.21997184265667347</v>
      </c>
      <c r="K779" s="89">
        <f t="shared" si="62"/>
        <v>0.21997184265667347</v>
      </c>
      <c r="L779" s="82">
        <f t="shared" si="63"/>
        <v>4.8387611561772306E-2</v>
      </c>
      <c r="M779" s="71">
        <f t="shared" si="64"/>
        <v>4.316897767812887E-2</v>
      </c>
    </row>
    <row r="780" spans="7:13" x14ac:dyDescent="0.3">
      <c r="G780" s="72">
        <v>44589</v>
      </c>
      <c r="H780" s="74">
        <v>5.2141000000000002</v>
      </c>
      <c r="I780" s="79">
        <f t="shared" si="60"/>
        <v>5.293574658391007</v>
      </c>
      <c r="J780" s="89">
        <f t="shared" si="61"/>
        <v>-7.9474658391006869E-2</v>
      </c>
      <c r="K780" s="89">
        <f t="shared" si="62"/>
        <v>7.9474658391006869E-2</v>
      </c>
      <c r="L780" s="82">
        <f t="shared" si="63"/>
        <v>6.3162213263672383E-3</v>
      </c>
      <c r="M780" s="71">
        <f t="shared" si="64"/>
        <v>1.5242258182813308E-2</v>
      </c>
    </row>
    <row r="781" spans="7:13" x14ac:dyDescent="0.3">
      <c r="G781" s="72">
        <v>44592</v>
      </c>
      <c r="H781" s="74">
        <v>5.3781999999999996</v>
      </c>
      <c r="I781" s="79">
        <f t="shared" si="60"/>
        <v>5.2856271925519067</v>
      </c>
      <c r="J781" s="89">
        <f t="shared" si="61"/>
        <v>9.2572807448092931E-2</v>
      </c>
      <c r="K781" s="89">
        <f t="shared" si="62"/>
        <v>9.2572807448092931E-2</v>
      </c>
      <c r="L781" s="82">
        <f t="shared" si="63"/>
        <v>8.5697246788216906E-3</v>
      </c>
      <c r="M781" s="71">
        <f t="shared" si="64"/>
        <v>1.7212600395688695E-2</v>
      </c>
    </row>
    <row r="782" spans="7:13" x14ac:dyDescent="0.3">
      <c r="G782" s="72">
        <v>44593</v>
      </c>
      <c r="H782" s="74">
        <v>5.4146000000000001</v>
      </c>
      <c r="I782" s="79">
        <f t="shared" si="60"/>
        <v>5.2948844732967162</v>
      </c>
      <c r="J782" s="89">
        <f t="shared" si="61"/>
        <v>0.11971552670328389</v>
      </c>
      <c r="K782" s="89">
        <f t="shared" si="62"/>
        <v>0.11971552670328389</v>
      </c>
      <c r="L782" s="82">
        <f t="shared" si="63"/>
        <v>1.4331807333844678E-2</v>
      </c>
      <c r="M782" s="71">
        <f t="shared" si="64"/>
        <v>2.2109763731999389E-2</v>
      </c>
    </row>
    <row r="783" spans="7:13" x14ac:dyDescent="0.3">
      <c r="G783" s="72">
        <v>44594</v>
      </c>
      <c r="H783" s="74">
        <v>5.4420000000000002</v>
      </c>
      <c r="I783" s="79">
        <f t="shared" si="60"/>
        <v>5.3068560259670443</v>
      </c>
      <c r="J783" s="89">
        <f t="shared" si="61"/>
        <v>0.13514397403295586</v>
      </c>
      <c r="K783" s="89">
        <f t="shared" si="62"/>
        <v>0.13514397403295586</v>
      </c>
      <c r="L783" s="82">
        <f t="shared" si="63"/>
        <v>1.8263893717420248E-2</v>
      </c>
      <c r="M783" s="71">
        <f t="shared" si="64"/>
        <v>2.4833512317705964E-2</v>
      </c>
    </row>
    <row r="784" spans="7:13" x14ac:dyDescent="0.3">
      <c r="G784" s="72">
        <v>44595</v>
      </c>
      <c r="H784" s="74">
        <v>5.2141000000000002</v>
      </c>
      <c r="I784" s="79">
        <f t="shared" si="60"/>
        <v>5.3203704233703402</v>
      </c>
      <c r="J784" s="89">
        <f t="shared" si="61"/>
        <v>-0.10627042337033998</v>
      </c>
      <c r="K784" s="89">
        <f t="shared" si="62"/>
        <v>0.10627042337033998</v>
      </c>
      <c r="L784" s="82">
        <f t="shared" si="63"/>
        <v>1.1293402883311302E-2</v>
      </c>
      <c r="M784" s="71">
        <f t="shared" si="64"/>
        <v>2.0381355050793037E-2</v>
      </c>
    </row>
    <row r="785" spans="7:13" x14ac:dyDescent="0.3">
      <c r="G785" s="72">
        <v>44596</v>
      </c>
      <c r="H785" s="74">
        <v>5.2050000000000001</v>
      </c>
      <c r="I785" s="79">
        <f t="shared" si="60"/>
        <v>5.3097433810333063</v>
      </c>
      <c r="J785" s="89">
        <f t="shared" si="61"/>
        <v>-0.10474338103330627</v>
      </c>
      <c r="K785" s="89">
        <f t="shared" si="62"/>
        <v>0.10474338103330627</v>
      </c>
      <c r="L785" s="82">
        <f t="shared" si="63"/>
        <v>1.0971175870288384E-2</v>
      </c>
      <c r="M785" s="71">
        <f t="shared" si="64"/>
        <v>2.0123608267686124E-2</v>
      </c>
    </row>
    <row r="786" spans="7:13" x14ac:dyDescent="0.3">
      <c r="G786" s="72">
        <v>44599</v>
      </c>
      <c r="H786" s="74">
        <v>5.2232000000000003</v>
      </c>
      <c r="I786" s="79">
        <f t="shared" si="60"/>
        <v>5.2992690429299758</v>
      </c>
      <c r="J786" s="89">
        <f t="shared" si="61"/>
        <v>-7.6069042929975517E-2</v>
      </c>
      <c r="K786" s="89">
        <f t="shared" si="62"/>
        <v>7.6069042929975517E-2</v>
      </c>
      <c r="L786" s="82">
        <f t="shared" si="63"/>
        <v>5.7864992922824583E-3</v>
      </c>
      <c r="M786" s="71">
        <f t="shared" si="64"/>
        <v>1.4563685658212496E-2</v>
      </c>
    </row>
    <row r="787" spans="7:13" x14ac:dyDescent="0.3">
      <c r="G787" s="72">
        <v>44600</v>
      </c>
      <c r="H787" s="74">
        <v>5.1867000000000001</v>
      </c>
      <c r="I787" s="79">
        <f t="shared" si="60"/>
        <v>5.291662138636978</v>
      </c>
      <c r="J787" s="89">
        <f t="shared" si="61"/>
        <v>-0.1049621386369779</v>
      </c>
      <c r="K787" s="89">
        <f t="shared" si="62"/>
        <v>0.1049621386369779</v>
      </c>
      <c r="L787" s="82">
        <f t="shared" si="63"/>
        <v>1.1017050547248169E-2</v>
      </c>
      <c r="M787" s="71">
        <f t="shared" si="64"/>
        <v>2.0236786133182545E-2</v>
      </c>
    </row>
    <row r="788" spans="7:13" x14ac:dyDescent="0.3">
      <c r="G788" s="72">
        <v>44601</v>
      </c>
      <c r="H788" s="74">
        <v>5.2596999999999996</v>
      </c>
      <c r="I788" s="79">
        <f t="shared" si="60"/>
        <v>5.2811659247732807</v>
      </c>
      <c r="J788" s="89">
        <f t="shared" si="61"/>
        <v>-2.1465924773281131E-2</v>
      </c>
      <c r="K788" s="89">
        <f t="shared" si="62"/>
        <v>2.1465924773281131E-2</v>
      </c>
      <c r="L788" s="82">
        <f t="shared" si="63"/>
        <v>4.6078592637216459E-4</v>
      </c>
      <c r="M788" s="71">
        <f t="shared" si="64"/>
        <v>4.0812070599618097E-3</v>
      </c>
    </row>
    <row r="789" spans="7:13" x14ac:dyDescent="0.3">
      <c r="G789" s="72">
        <v>44602</v>
      </c>
      <c r="H789" s="74">
        <v>5.1502999999999997</v>
      </c>
      <c r="I789" s="79">
        <f t="shared" si="60"/>
        <v>5.2790193322959524</v>
      </c>
      <c r="J789" s="89">
        <f t="shared" si="61"/>
        <v>-0.12871933229595278</v>
      </c>
      <c r="K789" s="89">
        <f t="shared" si="62"/>
        <v>0.12871933229595278</v>
      </c>
      <c r="L789" s="82">
        <f t="shared" si="63"/>
        <v>1.6568666506715912E-2</v>
      </c>
      <c r="M789" s="71">
        <f t="shared" si="64"/>
        <v>2.499258922702615E-2</v>
      </c>
    </row>
    <row r="790" spans="7:13" x14ac:dyDescent="0.3">
      <c r="G790" s="72">
        <v>44603</v>
      </c>
      <c r="H790" s="74">
        <v>5.05</v>
      </c>
      <c r="I790" s="79">
        <f t="shared" si="60"/>
        <v>5.2661473990663579</v>
      </c>
      <c r="J790" s="89">
        <f t="shared" si="61"/>
        <v>-0.21614739906635805</v>
      </c>
      <c r="K790" s="89">
        <f t="shared" si="62"/>
        <v>0.21614739906635805</v>
      </c>
      <c r="L790" s="82">
        <f t="shared" si="63"/>
        <v>4.6719698123151437E-2</v>
      </c>
      <c r="M790" s="71">
        <f t="shared" si="64"/>
        <v>4.2801465161655061E-2</v>
      </c>
    </row>
    <row r="791" spans="7:13" x14ac:dyDescent="0.3">
      <c r="G791" s="72">
        <v>44606</v>
      </c>
      <c r="H791" s="74">
        <v>4.9497</v>
      </c>
      <c r="I791" s="79">
        <f t="shared" si="60"/>
        <v>5.2445326591597219</v>
      </c>
      <c r="J791" s="89">
        <f t="shared" si="61"/>
        <v>-0.2948326591597219</v>
      </c>
      <c r="K791" s="89">
        <f t="shared" si="62"/>
        <v>0.2948326591597219</v>
      </c>
      <c r="L791" s="82">
        <f t="shared" si="63"/>
        <v>8.6926296907192752E-2</v>
      </c>
      <c r="M791" s="71">
        <f t="shared" si="64"/>
        <v>5.956576341186777E-2</v>
      </c>
    </row>
    <row r="792" spans="7:13" x14ac:dyDescent="0.3">
      <c r="G792" s="72">
        <v>44607</v>
      </c>
      <c r="H792" s="74">
        <v>5.1047000000000002</v>
      </c>
      <c r="I792" s="79">
        <f t="shared" si="60"/>
        <v>5.2150493932437501</v>
      </c>
      <c r="J792" s="89">
        <f t="shared" si="61"/>
        <v>-0.11034939324374982</v>
      </c>
      <c r="K792" s="89">
        <f t="shared" si="62"/>
        <v>0.11034939324374982</v>
      </c>
      <c r="L792" s="82">
        <f t="shared" si="63"/>
        <v>1.2176988589263738E-2</v>
      </c>
      <c r="M792" s="71">
        <f t="shared" si="64"/>
        <v>2.1617214183742395E-2</v>
      </c>
    </row>
    <row r="793" spans="7:13" x14ac:dyDescent="0.3">
      <c r="G793" s="72">
        <v>44608</v>
      </c>
      <c r="H793" s="74">
        <v>5.3235000000000001</v>
      </c>
      <c r="I793" s="79">
        <f t="shared" si="60"/>
        <v>5.2040144539193749</v>
      </c>
      <c r="J793" s="89">
        <f t="shared" si="61"/>
        <v>0.11948554608062523</v>
      </c>
      <c r="K793" s="89">
        <f t="shared" si="62"/>
        <v>0.11948554608062523</v>
      </c>
      <c r="L793" s="82">
        <f t="shared" si="63"/>
        <v>1.4276795722185215E-2</v>
      </c>
      <c r="M793" s="71">
        <f t="shared" si="64"/>
        <v>2.2444922716375548E-2</v>
      </c>
    </row>
    <row r="794" spans="7:13" x14ac:dyDescent="0.3">
      <c r="G794" s="72">
        <v>44609</v>
      </c>
      <c r="H794" s="74">
        <v>5.1502999999999997</v>
      </c>
      <c r="I794" s="79">
        <f t="shared" si="60"/>
        <v>5.2159630085274378</v>
      </c>
      <c r="J794" s="89">
        <f t="shared" si="61"/>
        <v>-6.5663008527438116E-2</v>
      </c>
      <c r="K794" s="89">
        <f t="shared" si="62"/>
        <v>6.5663008527438116E-2</v>
      </c>
      <c r="L794" s="82">
        <f t="shared" si="63"/>
        <v>4.311630688874411E-3</v>
      </c>
      <c r="M794" s="71">
        <f t="shared" si="64"/>
        <v>1.2749356062256202E-2</v>
      </c>
    </row>
    <row r="795" spans="7:13" x14ac:dyDescent="0.3">
      <c r="G795" s="72">
        <v>44610</v>
      </c>
      <c r="H795" s="74">
        <v>5.1593999999999998</v>
      </c>
      <c r="I795" s="79">
        <f t="shared" si="60"/>
        <v>5.2093967076746948</v>
      </c>
      <c r="J795" s="89">
        <f t="shared" si="61"/>
        <v>-4.9996707674694996E-2</v>
      </c>
      <c r="K795" s="89">
        <f t="shared" si="62"/>
        <v>4.9996707674694996E-2</v>
      </c>
      <c r="L795" s="82">
        <f t="shared" si="63"/>
        <v>2.4996707783089054E-3</v>
      </c>
      <c r="M795" s="71">
        <f t="shared" si="64"/>
        <v>9.6904112250833421E-3</v>
      </c>
    </row>
    <row r="796" spans="7:13" x14ac:dyDescent="0.3">
      <c r="G796" s="72">
        <v>44614</v>
      </c>
      <c r="H796" s="74">
        <v>5.0225999999999997</v>
      </c>
      <c r="I796" s="79">
        <f t="shared" si="60"/>
        <v>5.204397036907225</v>
      </c>
      <c r="J796" s="89">
        <f t="shared" si="61"/>
        <v>-0.18179703690722526</v>
      </c>
      <c r="K796" s="89">
        <f t="shared" si="62"/>
        <v>0.18179703690722526</v>
      </c>
      <c r="L796" s="82">
        <f t="shared" si="63"/>
        <v>3.3050162628247025E-2</v>
      </c>
      <c r="M796" s="71">
        <f t="shared" si="64"/>
        <v>3.6195802354801354E-2</v>
      </c>
    </row>
    <row r="797" spans="7:13" x14ac:dyDescent="0.3">
      <c r="G797" s="72">
        <v>44615</v>
      </c>
      <c r="H797" s="74">
        <v>4.9040999999999997</v>
      </c>
      <c r="I797" s="79">
        <f t="shared" si="60"/>
        <v>5.1862173332165025</v>
      </c>
      <c r="J797" s="89">
        <f t="shared" si="61"/>
        <v>-0.28211733321650279</v>
      </c>
      <c r="K797" s="89">
        <f t="shared" si="62"/>
        <v>0.28211733321650279</v>
      </c>
      <c r="L797" s="82">
        <f t="shared" si="63"/>
        <v>7.9590189701191263E-2</v>
      </c>
      <c r="M797" s="71">
        <f t="shared" si="64"/>
        <v>5.752683126700165E-2</v>
      </c>
    </row>
    <row r="798" spans="7:13" x14ac:dyDescent="0.3">
      <c r="G798" s="72">
        <v>44616</v>
      </c>
      <c r="H798" s="74">
        <v>4.9132999999999996</v>
      </c>
      <c r="I798" s="79">
        <f t="shared" si="60"/>
        <v>5.1580055998948522</v>
      </c>
      <c r="J798" s="89">
        <f t="shared" si="61"/>
        <v>-0.24470559989485263</v>
      </c>
      <c r="K798" s="89">
        <f t="shared" si="62"/>
        <v>0.24470559989485263</v>
      </c>
      <c r="L798" s="82">
        <f t="shared" si="63"/>
        <v>5.9880830619899704E-2</v>
      </c>
      <c r="M798" s="71">
        <f t="shared" si="64"/>
        <v>4.9804734067704526E-2</v>
      </c>
    </row>
    <row r="799" spans="7:13" x14ac:dyDescent="0.3">
      <c r="G799" s="72">
        <v>44617</v>
      </c>
      <c r="H799" s="74">
        <v>4.9588000000000001</v>
      </c>
      <c r="I799" s="79">
        <f t="shared" si="60"/>
        <v>5.1335350399053663</v>
      </c>
      <c r="J799" s="89">
        <f t="shared" si="61"/>
        <v>-0.17473503990536621</v>
      </c>
      <c r="K799" s="89">
        <f t="shared" si="62"/>
        <v>0.17473503990536621</v>
      </c>
      <c r="L799" s="82">
        <f t="shared" si="63"/>
        <v>3.0532334170729921E-2</v>
      </c>
      <c r="M799" s="71">
        <f t="shared" si="64"/>
        <v>3.5237363859273653E-2</v>
      </c>
    </row>
    <row r="800" spans="7:13" x14ac:dyDescent="0.3">
      <c r="G800" s="72">
        <v>44620</v>
      </c>
      <c r="H800" s="74">
        <v>4.8768000000000002</v>
      </c>
      <c r="I800" s="79">
        <f t="shared" si="60"/>
        <v>5.1160615359148292</v>
      </c>
      <c r="J800" s="89">
        <f t="shared" si="61"/>
        <v>-0.2392615359148289</v>
      </c>
      <c r="K800" s="89">
        <f t="shared" si="62"/>
        <v>0.2392615359148289</v>
      </c>
      <c r="L800" s="82">
        <f t="shared" si="63"/>
        <v>5.7246082568322962E-2</v>
      </c>
      <c r="M800" s="71">
        <f t="shared" si="64"/>
        <v>4.9061174523217864E-2</v>
      </c>
    </row>
    <row r="801" spans="7:13" x14ac:dyDescent="0.3">
      <c r="G801" s="72">
        <v>44621</v>
      </c>
      <c r="H801" s="74">
        <v>4.7218</v>
      </c>
      <c r="I801" s="79">
        <f t="shared" si="60"/>
        <v>5.0921353823233462</v>
      </c>
      <c r="J801" s="89">
        <f t="shared" si="61"/>
        <v>-0.37033538232334617</v>
      </c>
      <c r="K801" s="89">
        <f t="shared" si="62"/>
        <v>0.37033538232334617</v>
      </c>
      <c r="L801" s="82">
        <f t="shared" si="63"/>
        <v>0.13714829540057899</v>
      </c>
      <c r="M801" s="71">
        <f t="shared" si="64"/>
        <v>7.8430975967500996E-2</v>
      </c>
    </row>
    <row r="802" spans="7:13" x14ac:dyDescent="0.3">
      <c r="G802" s="72">
        <v>44622</v>
      </c>
      <c r="H802" s="74">
        <v>4.8586</v>
      </c>
      <c r="I802" s="79">
        <f t="shared" si="60"/>
        <v>5.0551018440910118</v>
      </c>
      <c r="J802" s="89">
        <f t="shared" si="61"/>
        <v>-0.19650184409101179</v>
      </c>
      <c r="K802" s="89">
        <f t="shared" si="62"/>
        <v>0.19650184409101179</v>
      </c>
      <c r="L802" s="82">
        <f t="shared" si="63"/>
        <v>3.8612974731168308E-2</v>
      </c>
      <c r="M802" s="71">
        <f t="shared" si="64"/>
        <v>4.0444128780103693E-2</v>
      </c>
    </row>
    <row r="803" spans="7:13" x14ac:dyDescent="0.3">
      <c r="G803" s="72">
        <v>44623</v>
      </c>
      <c r="H803" s="74">
        <v>4.5213000000000001</v>
      </c>
      <c r="I803" s="79">
        <f t="shared" si="60"/>
        <v>5.0354516596819101</v>
      </c>
      <c r="J803" s="89">
        <f t="shared" si="61"/>
        <v>-0.51415165968191001</v>
      </c>
      <c r="K803" s="89">
        <f t="shared" si="62"/>
        <v>0.51415165968191001</v>
      </c>
      <c r="L803" s="82">
        <f t="shared" si="63"/>
        <v>0.26435192915366262</v>
      </c>
      <c r="M803" s="71">
        <f t="shared" si="64"/>
        <v>0.11371766077940194</v>
      </c>
    </row>
    <row r="804" spans="7:13" x14ac:dyDescent="0.3">
      <c r="G804" s="72">
        <v>44624</v>
      </c>
      <c r="H804" s="74">
        <v>4.3754</v>
      </c>
      <c r="I804" s="79">
        <f t="shared" si="60"/>
        <v>4.9840364937137194</v>
      </c>
      <c r="J804" s="89">
        <f t="shared" si="61"/>
        <v>-0.60863649371371942</v>
      </c>
      <c r="K804" s="89">
        <f t="shared" si="62"/>
        <v>0.60863649371371942</v>
      </c>
      <c r="L804" s="82">
        <f t="shared" si="63"/>
        <v>0.37043838148013042</v>
      </c>
      <c r="M804" s="71">
        <f t="shared" si="64"/>
        <v>0.13910419475104435</v>
      </c>
    </row>
    <row r="805" spans="7:13" x14ac:dyDescent="0.3">
      <c r="G805" s="72">
        <v>44627</v>
      </c>
      <c r="H805" s="74">
        <v>4.1292999999999997</v>
      </c>
      <c r="I805" s="79">
        <f t="shared" si="60"/>
        <v>4.9231728443423481</v>
      </c>
      <c r="J805" s="89">
        <f t="shared" si="61"/>
        <v>-0.79387284434234839</v>
      </c>
      <c r="K805" s="89">
        <f t="shared" si="62"/>
        <v>0.79387284434234839</v>
      </c>
      <c r="L805" s="82">
        <f t="shared" si="63"/>
        <v>0.63023409298421051</v>
      </c>
      <c r="M805" s="71">
        <f t="shared" si="64"/>
        <v>0.1922536130439417</v>
      </c>
    </row>
    <row r="806" spans="7:13" x14ac:dyDescent="0.3">
      <c r="G806" s="72">
        <v>44628</v>
      </c>
      <c r="H806" s="74">
        <v>4.2934000000000001</v>
      </c>
      <c r="I806" s="79">
        <f t="shared" si="60"/>
        <v>4.8437855599081141</v>
      </c>
      <c r="J806" s="89">
        <f t="shared" si="61"/>
        <v>-0.550385559908114</v>
      </c>
      <c r="K806" s="89">
        <f t="shared" si="62"/>
        <v>0.550385559908114</v>
      </c>
      <c r="L806" s="82">
        <f t="shared" si="63"/>
        <v>0.30292426455536814</v>
      </c>
      <c r="M806" s="71">
        <f t="shared" si="64"/>
        <v>0.12819340380773139</v>
      </c>
    </row>
    <row r="807" spans="7:13" x14ac:dyDescent="0.3">
      <c r="G807" s="72">
        <v>44629</v>
      </c>
      <c r="H807" s="74">
        <v>4.4756999999999998</v>
      </c>
      <c r="I807" s="79">
        <f t="shared" si="60"/>
        <v>4.7887470039173028</v>
      </c>
      <c r="J807" s="89">
        <f t="shared" si="61"/>
        <v>-0.313047003917303</v>
      </c>
      <c r="K807" s="89">
        <f t="shared" si="62"/>
        <v>0.313047003917303</v>
      </c>
      <c r="L807" s="82">
        <f t="shared" si="63"/>
        <v>9.7998426661599927E-2</v>
      </c>
      <c r="M807" s="71">
        <f t="shared" si="64"/>
        <v>6.9943696833412214E-2</v>
      </c>
    </row>
    <row r="808" spans="7:13" x14ac:dyDescent="0.3">
      <c r="G808" s="72">
        <v>44630</v>
      </c>
      <c r="H808" s="74">
        <v>4.4210000000000003</v>
      </c>
      <c r="I808" s="79">
        <f t="shared" si="60"/>
        <v>4.7574423035255728</v>
      </c>
      <c r="J808" s="89">
        <f t="shared" si="61"/>
        <v>-0.33644230352557258</v>
      </c>
      <c r="K808" s="89">
        <f t="shared" si="62"/>
        <v>0.33644230352557258</v>
      </c>
      <c r="L808" s="82">
        <f t="shared" si="63"/>
        <v>0.11319342360159351</v>
      </c>
      <c r="M808" s="71">
        <f t="shared" si="64"/>
        <v>7.6100950808770093E-2</v>
      </c>
    </row>
    <row r="809" spans="7:13" x14ac:dyDescent="0.3">
      <c r="G809" s="72">
        <v>44631</v>
      </c>
      <c r="H809" s="74">
        <v>4.3845999999999998</v>
      </c>
      <c r="I809" s="79">
        <f t="shared" si="60"/>
        <v>4.7237980731730156</v>
      </c>
      <c r="J809" s="89">
        <f t="shared" si="61"/>
        <v>-0.33919807317301576</v>
      </c>
      <c r="K809" s="89">
        <f t="shared" si="62"/>
        <v>0.33919807317301576</v>
      </c>
      <c r="L809" s="82">
        <f t="shared" si="63"/>
        <v>0.11505533284428655</v>
      </c>
      <c r="M809" s="71">
        <f t="shared" si="64"/>
        <v>7.7361235499935177E-2</v>
      </c>
    </row>
    <row r="810" spans="7:13" x14ac:dyDescent="0.3">
      <c r="G810" s="72">
        <v>44634</v>
      </c>
      <c r="H810" s="74">
        <v>4.5759999999999996</v>
      </c>
      <c r="I810" s="79">
        <f t="shared" si="60"/>
        <v>4.6898782658557145</v>
      </c>
      <c r="J810" s="89">
        <f t="shared" si="61"/>
        <v>-0.11387826585571492</v>
      </c>
      <c r="K810" s="89">
        <f t="shared" si="62"/>
        <v>0.11387826585571492</v>
      </c>
      <c r="L810" s="82">
        <f t="shared" si="63"/>
        <v>1.2968259434304887E-2</v>
      </c>
      <c r="M810" s="71">
        <f t="shared" si="64"/>
        <v>2.4885984671266376E-2</v>
      </c>
    </row>
    <row r="811" spans="7:13" x14ac:dyDescent="0.3">
      <c r="G811" s="72">
        <v>44635</v>
      </c>
      <c r="H811" s="74">
        <v>4.6489000000000003</v>
      </c>
      <c r="I811" s="79">
        <f t="shared" si="60"/>
        <v>4.6784904392701439</v>
      </c>
      <c r="J811" s="89">
        <f t="shared" si="61"/>
        <v>-2.9590439270143598E-2</v>
      </c>
      <c r="K811" s="89">
        <f t="shared" si="62"/>
        <v>2.9590439270143598E-2</v>
      </c>
      <c r="L811" s="82">
        <f t="shared" si="63"/>
        <v>8.7559409620005643E-4</v>
      </c>
      <c r="M811" s="71">
        <f t="shared" si="64"/>
        <v>6.3650410355446654E-3</v>
      </c>
    </row>
    <row r="812" spans="7:13" x14ac:dyDescent="0.3">
      <c r="G812" s="72">
        <v>44636</v>
      </c>
      <c r="H812" s="74">
        <v>4.7948000000000004</v>
      </c>
      <c r="I812" s="79">
        <f t="shared" si="60"/>
        <v>4.6755313953431301</v>
      </c>
      <c r="J812" s="89">
        <f t="shared" si="61"/>
        <v>0.11926860465687028</v>
      </c>
      <c r="K812" s="89">
        <f t="shared" si="62"/>
        <v>0.11926860465687028</v>
      </c>
      <c r="L812" s="82">
        <f t="shared" si="63"/>
        <v>1.4225000056796819E-2</v>
      </c>
      <c r="M812" s="71">
        <f t="shared" si="64"/>
        <v>2.4874573424724759E-2</v>
      </c>
    </row>
    <row r="813" spans="7:13" x14ac:dyDescent="0.3">
      <c r="G813" s="72">
        <v>44637</v>
      </c>
      <c r="H813" s="74">
        <v>4.8494999999999999</v>
      </c>
      <c r="I813" s="79">
        <f t="shared" si="60"/>
        <v>4.6874582558088171</v>
      </c>
      <c r="J813" s="89">
        <f t="shared" si="61"/>
        <v>0.16204174419118278</v>
      </c>
      <c r="K813" s="89">
        <f t="shared" si="62"/>
        <v>0.16204174419118278</v>
      </c>
      <c r="L813" s="82">
        <f t="shared" si="63"/>
        <v>2.6257526860520717E-2</v>
      </c>
      <c r="M813" s="71">
        <f t="shared" si="64"/>
        <v>3.3414113659384015E-2</v>
      </c>
    </row>
    <row r="814" spans="7:13" x14ac:dyDescent="0.3">
      <c r="G814" s="72">
        <v>44638</v>
      </c>
      <c r="H814" s="74">
        <v>4.8586</v>
      </c>
      <c r="I814" s="79">
        <f t="shared" si="60"/>
        <v>4.7036624302279364</v>
      </c>
      <c r="J814" s="89">
        <f t="shared" si="61"/>
        <v>0.15493756977206363</v>
      </c>
      <c r="K814" s="89">
        <f t="shared" si="62"/>
        <v>0.15493756977206363</v>
      </c>
      <c r="L814" s="82">
        <f t="shared" si="63"/>
        <v>2.4005650526873087E-2</v>
      </c>
      <c r="M814" s="71">
        <f t="shared" si="64"/>
        <v>3.1889344620274075E-2</v>
      </c>
    </row>
    <row r="815" spans="7:13" x14ac:dyDescent="0.3">
      <c r="G815" s="72">
        <v>44641</v>
      </c>
      <c r="H815" s="74">
        <v>4.8311999999999999</v>
      </c>
      <c r="I815" s="79">
        <f t="shared" si="60"/>
        <v>4.7191561872051428</v>
      </c>
      <c r="J815" s="89">
        <f t="shared" si="61"/>
        <v>0.11204381279485709</v>
      </c>
      <c r="K815" s="89">
        <f t="shared" si="62"/>
        <v>0.11204381279485709</v>
      </c>
      <c r="L815" s="82">
        <f t="shared" si="63"/>
        <v>1.2553815985608981E-2</v>
      </c>
      <c r="M815" s="71">
        <f t="shared" si="64"/>
        <v>2.3191714852388037E-2</v>
      </c>
    </row>
    <row r="816" spans="7:13" x14ac:dyDescent="0.3">
      <c r="G816" s="72">
        <v>44642</v>
      </c>
      <c r="H816" s="74">
        <v>4.8949999999999996</v>
      </c>
      <c r="I816" s="79">
        <f t="shared" si="60"/>
        <v>4.7303605684846293</v>
      </c>
      <c r="J816" s="89">
        <f t="shared" si="61"/>
        <v>0.1646394315153703</v>
      </c>
      <c r="K816" s="89">
        <f t="shared" si="62"/>
        <v>0.1646394315153703</v>
      </c>
      <c r="L816" s="82">
        <f t="shared" si="63"/>
        <v>2.7106142409704308E-2</v>
      </c>
      <c r="M816" s="71">
        <f t="shared" si="64"/>
        <v>3.3634204599667074E-2</v>
      </c>
    </row>
    <row r="817" spans="7:13" x14ac:dyDescent="0.3">
      <c r="G817" s="72">
        <v>44643</v>
      </c>
      <c r="H817" s="74">
        <v>4.8129999999999997</v>
      </c>
      <c r="I817" s="79">
        <f t="shared" si="60"/>
        <v>4.7468245116361665</v>
      </c>
      <c r="J817" s="89">
        <f t="shared" si="61"/>
        <v>6.6175488363833246E-2</v>
      </c>
      <c r="K817" s="89">
        <f t="shared" si="62"/>
        <v>6.6175488363833246E-2</v>
      </c>
      <c r="L817" s="82">
        <f t="shared" si="63"/>
        <v>4.3791952601918297E-3</v>
      </c>
      <c r="M817" s="71">
        <f t="shared" si="64"/>
        <v>1.3749322327827395E-2</v>
      </c>
    </row>
    <row r="818" spans="7:13" x14ac:dyDescent="0.3">
      <c r="G818" s="72">
        <v>44644</v>
      </c>
      <c r="H818" s="74">
        <v>4.8677000000000001</v>
      </c>
      <c r="I818" s="79">
        <f t="shared" si="60"/>
        <v>4.7534420604725502</v>
      </c>
      <c r="J818" s="89">
        <f t="shared" si="61"/>
        <v>0.11425793952744989</v>
      </c>
      <c r="K818" s="89">
        <f t="shared" si="62"/>
        <v>0.11425793952744989</v>
      </c>
      <c r="L818" s="82">
        <f t="shared" si="63"/>
        <v>1.3054876745058397E-2</v>
      </c>
      <c r="M818" s="71">
        <f t="shared" si="64"/>
        <v>2.347267488289128E-2</v>
      </c>
    </row>
    <row r="819" spans="7:13" x14ac:dyDescent="0.3">
      <c r="G819" s="72">
        <v>44645</v>
      </c>
      <c r="H819" s="74">
        <v>4.8949999999999996</v>
      </c>
      <c r="I819" s="79">
        <f t="shared" si="60"/>
        <v>4.7648678544252956</v>
      </c>
      <c r="J819" s="89">
        <f t="shared" si="61"/>
        <v>0.13013214557470398</v>
      </c>
      <c r="K819" s="89">
        <f t="shared" si="62"/>
        <v>0.13013214557470398</v>
      </c>
      <c r="L819" s="82">
        <f t="shared" si="63"/>
        <v>1.693437531187595E-2</v>
      </c>
      <c r="M819" s="71">
        <f t="shared" si="64"/>
        <v>2.6584707982574871E-2</v>
      </c>
    </row>
    <row r="820" spans="7:13" x14ac:dyDescent="0.3">
      <c r="G820" s="72">
        <v>44648</v>
      </c>
      <c r="H820" s="74">
        <v>4.9132999999999996</v>
      </c>
      <c r="I820" s="79">
        <f t="shared" si="60"/>
        <v>4.777881068982766</v>
      </c>
      <c r="J820" s="89">
        <f t="shared" si="61"/>
        <v>0.13541893101723357</v>
      </c>
      <c r="K820" s="89">
        <f t="shared" si="62"/>
        <v>0.13541893101723357</v>
      </c>
      <c r="L820" s="82">
        <f t="shared" si="63"/>
        <v>1.8338286877850263E-2</v>
      </c>
      <c r="M820" s="71">
        <f t="shared" si="64"/>
        <v>2.7561706188759812E-2</v>
      </c>
    </row>
    <row r="821" spans="7:13" x14ac:dyDescent="0.3">
      <c r="G821" s="72">
        <v>44649</v>
      </c>
      <c r="H821" s="74">
        <v>5.0408999999999997</v>
      </c>
      <c r="I821" s="79">
        <f t="shared" si="60"/>
        <v>4.7914229620844893</v>
      </c>
      <c r="J821" s="89">
        <f t="shared" si="61"/>
        <v>0.24947703791551046</v>
      </c>
      <c r="K821" s="89">
        <f t="shared" si="62"/>
        <v>0.24947703791551046</v>
      </c>
      <c r="L821" s="82">
        <f t="shared" si="63"/>
        <v>6.2238792447097041E-2</v>
      </c>
      <c r="M821" s="71">
        <f t="shared" si="64"/>
        <v>4.9490574682201686E-2</v>
      </c>
    </row>
    <row r="822" spans="7:13" x14ac:dyDescent="0.3">
      <c r="G822" s="72">
        <v>44650</v>
      </c>
      <c r="H822" s="74">
        <v>5.0408999999999997</v>
      </c>
      <c r="I822" s="79">
        <f t="shared" si="60"/>
        <v>4.8163706658760406</v>
      </c>
      <c r="J822" s="89">
        <f t="shared" si="61"/>
        <v>0.22452933412395915</v>
      </c>
      <c r="K822" s="89">
        <f t="shared" si="62"/>
        <v>0.22452933412395915</v>
      </c>
      <c r="L822" s="82">
        <f t="shared" si="63"/>
        <v>5.0413421882148486E-2</v>
      </c>
      <c r="M822" s="71">
        <f t="shared" si="64"/>
        <v>4.454151721398146E-2</v>
      </c>
    </row>
    <row r="823" spans="7:13" x14ac:dyDescent="0.3">
      <c r="G823" s="72">
        <v>44651</v>
      </c>
      <c r="H823" s="74">
        <v>4.9771000000000001</v>
      </c>
      <c r="I823" s="79">
        <f t="shared" si="60"/>
        <v>4.8388235992884363</v>
      </c>
      <c r="J823" s="89">
        <f t="shared" si="61"/>
        <v>0.13827640071156377</v>
      </c>
      <c r="K823" s="89">
        <f t="shared" si="62"/>
        <v>0.13827640071156377</v>
      </c>
      <c r="L823" s="82">
        <f t="shared" si="63"/>
        <v>1.9120362993744956E-2</v>
      </c>
      <c r="M823" s="71">
        <f t="shared" si="64"/>
        <v>2.7782524102703134E-2</v>
      </c>
    </row>
    <row r="824" spans="7:13" x14ac:dyDescent="0.3">
      <c r="G824" s="72">
        <v>44652</v>
      </c>
      <c r="H824" s="74">
        <v>5.0590999999999999</v>
      </c>
      <c r="I824" s="79">
        <f t="shared" si="60"/>
        <v>4.8526512393595924</v>
      </c>
      <c r="J824" s="89">
        <f t="shared" si="61"/>
        <v>0.20644876064040751</v>
      </c>
      <c r="K824" s="89">
        <f t="shared" si="62"/>
        <v>0.20644876064040751</v>
      </c>
      <c r="L824" s="82">
        <f t="shared" si="63"/>
        <v>4.2621090769960276E-2</v>
      </c>
      <c r="M824" s="71">
        <f t="shared" si="64"/>
        <v>4.0807408558915126E-2</v>
      </c>
    </row>
    <row r="825" spans="7:13" x14ac:dyDescent="0.3">
      <c r="G825" s="72">
        <v>44655</v>
      </c>
      <c r="H825" s="74">
        <v>5.0956000000000001</v>
      </c>
      <c r="I825" s="79">
        <f t="shared" si="60"/>
        <v>4.8732961154236332</v>
      </c>
      <c r="J825" s="89">
        <f t="shared" si="61"/>
        <v>0.22230388457636696</v>
      </c>
      <c r="K825" s="89">
        <f t="shared" si="62"/>
        <v>0.22230388457636696</v>
      </c>
      <c r="L825" s="82">
        <f t="shared" si="63"/>
        <v>4.9419017097742685E-2</v>
      </c>
      <c r="M825" s="71">
        <f t="shared" si="64"/>
        <v>4.3626635641802136E-2</v>
      </c>
    </row>
    <row r="826" spans="7:13" x14ac:dyDescent="0.3">
      <c r="G826" s="72">
        <v>44656</v>
      </c>
      <c r="H826" s="74">
        <v>5.0317999999999996</v>
      </c>
      <c r="I826" s="79">
        <f t="shared" si="60"/>
        <v>4.8955265038812694</v>
      </c>
      <c r="J826" s="89">
        <f t="shared" si="61"/>
        <v>0.13627349611873019</v>
      </c>
      <c r="K826" s="89">
        <f t="shared" si="62"/>
        <v>0.13627349611873019</v>
      </c>
      <c r="L826" s="82">
        <f t="shared" si="63"/>
        <v>1.8570465744421571E-2</v>
      </c>
      <c r="M826" s="71">
        <f t="shared" si="64"/>
        <v>2.7082454811147145E-2</v>
      </c>
    </row>
    <row r="827" spans="7:13" x14ac:dyDescent="0.3">
      <c r="G827" s="72">
        <v>44657</v>
      </c>
      <c r="H827" s="74">
        <v>4.9314999999999998</v>
      </c>
      <c r="I827" s="79">
        <f t="shared" si="60"/>
        <v>4.9091538534931427</v>
      </c>
      <c r="J827" s="89">
        <f t="shared" si="61"/>
        <v>2.2346146506857067E-2</v>
      </c>
      <c r="K827" s="89">
        <f t="shared" si="62"/>
        <v>2.2346146506857067E-2</v>
      </c>
      <c r="L827" s="82">
        <f t="shared" si="63"/>
        <v>4.9935026370592035E-4</v>
      </c>
      <c r="M827" s="71">
        <f t="shared" si="64"/>
        <v>4.5313082240407724E-3</v>
      </c>
    </row>
    <row r="828" spans="7:13" x14ac:dyDescent="0.3">
      <c r="G828" s="72">
        <v>44658</v>
      </c>
      <c r="H828" s="74">
        <v>4.9588000000000001</v>
      </c>
      <c r="I828" s="79">
        <f t="shared" si="60"/>
        <v>4.9113884681438282</v>
      </c>
      <c r="J828" s="89">
        <f t="shared" si="61"/>
        <v>4.7411531856171862E-2</v>
      </c>
      <c r="K828" s="89">
        <f t="shared" si="62"/>
        <v>4.7411531856171862E-2</v>
      </c>
      <c r="L828" s="82">
        <f t="shared" si="63"/>
        <v>2.2478533529487993E-3</v>
      </c>
      <c r="M828" s="71">
        <f t="shared" si="64"/>
        <v>9.5610897507808056E-3</v>
      </c>
    </row>
    <row r="829" spans="7:13" x14ac:dyDescent="0.3">
      <c r="G829" s="72">
        <v>44659</v>
      </c>
      <c r="H829" s="74">
        <v>4.8949999999999996</v>
      </c>
      <c r="I829" s="79">
        <f t="shared" si="60"/>
        <v>4.9161296213294454</v>
      </c>
      <c r="J829" s="89">
        <f t="shared" si="61"/>
        <v>-2.1129621329445847E-2</v>
      </c>
      <c r="K829" s="89">
        <f t="shared" si="62"/>
        <v>2.1129621329445847E-2</v>
      </c>
      <c r="L829" s="82">
        <f t="shared" si="63"/>
        <v>4.4646089752577286E-4</v>
      </c>
      <c r="M829" s="71">
        <f t="shared" si="64"/>
        <v>4.3165722838500202E-3</v>
      </c>
    </row>
    <row r="830" spans="7:13" x14ac:dyDescent="0.3">
      <c r="G830" s="72">
        <v>44662</v>
      </c>
      <c r="H830" s="74">
        <v>4.8220999999999998</v>
      </c>
      <c r="I830" s="79">
        <f t="shared" si="60"/>
        <v>4.9140166591965002</v>
      </c>
      <c r="J830" s="89">
        <f t="shared" si="61"/>
        <v>-9.1916659196500383E-2</v>
      </c>
      <c r="K830" s="89">
        <f t="shared" si="62"/>
        <v>9.1916659196500383E-2</v>
      </c>
      <c r="L830" s="82">
        <f t="shared" si="63"/>
        <v>8.4486722378455982E-3</v>
      </c>
      <c r="M830" s="71">
        <f t="shared" si="64"/>
        <v>1.9061541485348787E-2</v>
      </c>
    </row>
    <row r="831" spans="7:13" x14ac:dyDescent="0.3">
      <c r="G831" s="72">
        <v>44663</v>
      </c>
      <c r="H831" s="74">
        <v>4.7218</v>
      </c>
      <c r="I831" s="79">
        <f t="shared" si="60"/>
        <v>4.9048249932768506</v>
      </c>
      <c r="J831" s="89">
        <f t="shared" si="61"/>
        <v>-0.18302499327685062</v>
      </c>
      <c r="K831" s="89">
        <f t="shared" si="62"/>
        <v>0.18302499327685062</v>
      </c>
      <c r="L831" s="82">
        <f t="shared" si="63"/>
        <v>3.3498148163991215E-2</v>
      </c>
      <c r="M831" s="71">
        <f t="shared" si="64"/>
        <v>3.8761699622358134E-2</v>
      </c>
    </row>
    <row r="832" spans="7:13" x14ac:dyDescent="0.3">
      <c r="G832" s="72">
        <v>44664</v>
      </c>
      <c r="H832" s="74">
        <v>4.7855999999999996</v>
      </c>
      <c r="I832" s="79">
        <f t="shared" si="60"/>
        <v>4.8865224939491654</v>
      </c>
      <c r="J832" s="89">
        <f t="shared" si="61"/>
        <v>-0.10092249394916575</v>
      </c>
      <c r="K832" s="89">
        <f t="shared" si="62"/>
        <v>0.10092249394916575</v>
      </c>
      <c r="L832" s="82">
        <f t="shared" si="63"/>
        <v>1.0185349784919397E-2</v>
      </c>
      <c r="M832" s="71">
        <f t="shared" si="64"/>
        <v>2.1088785930534468E-2</v>
      </c>
    </row>
    <row r="833" spans="7:13" x14ac:dyDescent="0.3">
      <c r="G833" s="72">
        <v>44665</v>
      </c>
      <c r="H833" s="74">
        <v>4.6580000000000004</v>
      </c>
      <c r="I833" s="79">
        <f t="shared" si="60"/>
        <v>4.8764302445542489</v>
      </c>
      <c r="J833" s="89">
        <f t="shared" si="61"/>
        <v>-0.21843024455424853</v>
      </c>
      <c r="K833" s="89">
        <f t="shared" si="62"/>
        <v>0.21843024455424853</v>
      </c>
      <c r="L833" s="82">
        <f t="shared" si="63"/>
        <v>4.7711771736028821E-2</v>
      </c>
      <c r="M833" s="71">
        <f t="shared" si="64"/>
        <v>4.6893569032685385E-2</v>
      </c>
    </row>
    <row r="834" spans="7:13" x14ac:dyDescent="0.3">
      <c r="G834" s="72">
        <v>44669</v>
      </c>
      <c r="H834" s="74">
        <v>4.6489000000000003</v>
      </c>
      <c r="I834" s="79">
        <f t="shared" si="60"/>
        <v>4.854587220098824</v>
      </c>
      <c r="J834" s="89">
        <f t="shared" si="61"/>
        <v>-0.20568722009882379</v>
      </c>
      <c r="K834" s="89">
        <f t="shared" si="62"/>
        <v>0.20568722009882379</v>
      </c>
      <c r="L834" s="82">
        <f t="shared" si="63"/>
        <v>4.2307232511981978E-2</v>
      </c>
      <c r="M834" s="71">
        <f t="shared" si="64"/>
        <v>4.4244277162086468E-2</v>
      </c>
    </row>
    <row r="835" spans="7:13" x14ac:dyDescent="0.3">
      <c r="G835" s="72">
        <v>44670</v>
      </c>
      <c r="H835" s="74">
        <v>4.7401</v>
      </c>
      <c r="I835" s="79">
        <f t="shared" si="60"/>
        <v>4.8340184980889411</v>
      </c>
      <c r="J835" s="89">
        <f t="shared" si="61"/>
        <v>-9.3918498088941149E-2</v>
      </c>
      <c r="K835" s="89">
        <f t="shared" si="62"/>
        <v>9.3918498088941149E-2</v>
      </c>
      <c r="L835" s="82">
        <f t="shared" si="63"/>
        <v>8.8206842832824414E-3</v>
      </c>
      <c r="M835" s="71">
        <f t="shared" si="64"/>
        <v>1.9813611124014505E-2</v>
      </c>
    </row>
    <row r="836" spans="7:13" x14ac:dyDescent="0.3">
      <c r="G836" s="72">
        <v>44671</v>
      </c>
      <c r="H836" s="74">
        <v>4.8586</v>
      </c>
      <c r="I836" s="79">
        <f t="shared" si="60"/>
        <v>4.8246266482800468</v>
      </c>
      <c r="J836" s="89">
        <f t="shared" si="61"/>
        <v>3.3973351719953193E-2</v>
      </c>
      <c r="K836" s="89">
        <f t="shared" si="62"/>
        <v>3.3973351719953193E-2</v>
      </c>
      <c r="L836" s="82">
        <f t="shared" si="63"/>
        <v>1.1541886270876466E-3</v>
      </c>
      <c r="M836" s="71">
        <f t="shared" si="64"/>
        <v>6.9924158646427351E-3</v>
      </c>
    </row>
    <row r="837" spans="7:13" x14ac:dyDescent="0.3">
      <c r="G837" s="72">
        <v>44672</v>
      </c>
      <c r="H837" s="74">
        <v>4.8038999999999996</v>
      </c>
      <c r="I837" s="79">
        <f t="shared" si="60"/>
        <v>4.8280239834520424</v>
      </c>
      <c r="J837" s="89">
        <f t="shared" si="61"/>
        <v>-2.4123983452042808E-2</v>
      </c>
      <c r="K837" s="89">
        <f t="shared" si="62"/>
        <v>2.4123983452042808E-2</v>
      </c>
      <c r="L837" s="82">
        <f t="shared" si="63"/>
        <v>5.8196657759443523E-4</v>
      </c>
      <c r="M837" s="71">
        <f t="shared" si="64"/>
        <v>5.021749714199465E-3</v>
      </c>
    </row>
    <row r="838" spans="7:13" x14ac:dyDescent="0.3">
      <c r="G838" s="72">
        <v>44673</v>
      </c>
      <c r="H838" s="74">
        <v>4.6853999999999996</v>
      </c>
      <c r="I838" s="79">
        <f t="shared" ref="I838:I901" si="65">alpha*H837+(1-alpha)*I837</f>
        <v>4.825611585106838</v>
      </c>
      <c r="J838" s="89">
        <f t="shared" ref="J838:J901" si="66">H838-I838</f>
        <v>-0.1402115851068384</v>
      </c>
      <c r="K838" s="89">
        <f t="shared" ref="K838:K901" si="67">ABS(J838)</f>
        <v>0.1402115851068384</v>
      </c>
      <c r="L838" s="82">
        <f t="shared" ref="L838:L901" si="68">J838^2</f>
        <v>1.9659288598172186E-2</v>
      </c>
      <c r="M838" s="71">
        <f t="shared" ref="M838:M901" si="69">K838/H838</f>
        <v>2.9925211317462418E-2</v>
      </c>
    </row>
    <row r="839" spans="7:13" x14ac:dyDescent="0.3">
      <c r="G839" s="72">
        <v>44676</v>
      </c>
      <c r="H839" s="74">
        <v>4.7492000000000001</v>
      </c>
      <c r="I839" s="79">
        <f t="shared" si="65"/>
        <v>4.8115904265961547</v>
      </c>
      <c r="J839" s="89">
        <f t="shared" si="66"/>
        <v>-6.2390426596154569E-2</v>
      </c>
      <c r="K839" s="89">
        <f t="shared" si="67"/>
        <v>6.2390426596154569E-2</v>
      </c>
      <c r="L839" s="82">
        <f t="shared" si="68"/>
        <v>3.8925653308501513E-3</v>
      </c>
      <c r="M839" s="71">
        <f t="shared" si="69"/>
        <v>1.3137039205793516E-2</v>
      </c>
    </row>
    <row r="840" spans="7:13" x14ac:dyDescent="0.3">
      <c r="G840" s="72">
        <v>44677</v>
      </c>
      <c r="H840" s="74">
        <v>4.6398000000000001</v>
      </c>
      <c r="I840" s="79">
        <f t="shared" si="65"/>
        <v>4.8053513839365394</v>
      </c>
      <c r="J840" s="89">
        <f t="shared" si="66"/>
        <v>-0.16555138393653923</v>
      </c>
      <c r="K840" s="89">
        <f t="shared" si="67"/>
        <v>0.16555138393653923</v>
      </c>
      <c r="L840" s="82">
        <f t="shared" si="68"/>
        <v>2.740726072330342E-2</v>
      </c>
      <c r="M840" s="71">
        <f t="shared" si="69"/>
        <v>3.5680715534406486E-2</v>
      </c>
    </row>
    <row r="841" spans="7:13" x14ac:dyDescent="0.3">
      <c r="G841" s="72">
        <v>44678</v>
      </c>
      <c r="H841" s="74">
        <v>4.5941999999999998</v>
      </c>
      <c r="I841" s="79">
        <f t="shared" si="65"/>
        <v>4.7887962455428861</v>
      </c>
      <c r="J841" s="89">
        <f t="shared" si="66"/>
        <v>-0.19459624554288624</v>
      </c>
      <c r="K841" s="89">
        <f t="shared" si="67"/>
        <v>0.19459624554288624</v>
      </c>
      <c r="L841" s="82">
        <f t="shared" si="68"/>
        <v>3.7867698779387268E-2</v>
      </c>
      <c r="M841" s="71">
        <f t="shared" si="69"/>
        <v>4.2356938214027737E-2</v>
      </c>
    </row>
    <row r="842" spans="7:13" x14ac:dyDescent="0.3">
      <c r="G842" s="72">
        <v>44679</v>
      </c>
      <c r="H842" s="74">
        <v>4.4665999999999997</v>
      </c>
      <c r="I842" s="79">
        <f t="shared" si="65"/>
        <v>4.7693366209885975</v>
      </c>
      <c r="J842" s="89">
        <f t="shared" si="66"/>
        <v>-0.30273662098859777</v>
      </c>
      <c r="K842" s="89">
        <f t="shared" si="67"/>
        <v>0.30273662098859777</v>
      </c>
      <c r="L842" s="82">
        <f t="shared" si="68"/>
        <v>9.16494616875939E-2</v>
      </c>
      <c r="M842" s="71">
        <f t="shared" si="69"/>
        <v>6.7777867055164503E-2</v>
      </c>
    </row>
    <row r="843" spans="7:13" x14ac:dyDescent="0.3">
      <c r="G843" s="72">
        <v>44680</v>
      </c>
      <c r="H843" s="74">
        <v>4.5941999999999998</v>
      </c>
      <c r="I843" s="79">
        <f t="shared" si="65"/>
        <v>4.7390629588897371</v>
      </c>
      <c r="J843" s="89">
        <f t="shared" si="66"/>
        <v>-0.14486295888973721</v>
      </c>
      <c r="K843" s="89">
        <f t="shared" si="67"/>
        <v>0.14486295888973721</v>
      </c>
      <c r="L843" s="82">
        <f t="shared" si="68"/>
        <v>2.0985276858289693E-2</v>
      </c>
      <c r="M843" s="71">
        <f t="shared" si="69"/>
        <v>3.1531704951838671E-2</v>
      </c>
    </row>
    <row r="844" spans="7:13" x14ac:dyDescent="0.3">
      <c r="G844" s="72">
        <v>44683</v>
      </c>
      <c r="H844" s="74">
        <v>4.6958000000000002</v>
      </c>
      <c r="I844" s="79">
        <f t="shared" si="65"/>
        <v>4.7245766630007635</v>
      </c>
      <c r="J844" s="89">
        <f t="shared" si="66"/>
        <v>-2.8776663000763314E-2</v>
      </c>
      <c r="K844" s="89">
        <f t="shared" si="67"/>
        <v>2.8776663000763314E-2</v>
      </c>
      <c r="L844" s="82">
        <f t="shared" si="68"/>
        <v>8.2809633345950031E-4</v>
      </c>
      <c r="M844" s="71">
        <f t="shared" si="69"/>
        <v>6.1281704929433351E-3</v>
      </c>
    </row>
    <row r="845" spans="7:13" x14ac:dyDescent="0.3">
      <c r="G845" s="72">
        <v>44684</v>
      </c>
      <c r="H845" s="74">
        <v>4.7873999999999999</v>
      </c>
      <c r="I845" s="79">
        <f t="shared" si="65"/>
        <v>4.7216989967006873</v>
      </c>
      <c r="J845" s="89">
        <f t="shared" si="66"/>
        <v>6.570100329931261E-2</v>
      </c>
      <c r="K845" s="89">
        <f t="shared" si="67"/>
        <v>6.570100329931261E-2</v>
      </c>
      <c r="L845" s="82">
        <f t="shared" si="68"/>
        <v>4.3166218345362861E-3</v>
      </c>
      <c r="M845" s="71">
        <f t="shared" si="69"/>
        <v>1.3723733821972806E-2</v>
      </c>
    </row>
    <row r="846" spans="7:13" x14ac:dyDescent="0.3">
      <c r="G846" s="72">
        <v>44685</v>
      </c>
      <c r="H846" s="74">
        <v>4.8788999999999998</v>
      </c>
      <c r="I846" s="79">
        <f t="shared" si="65"/>
        <v>4.7282690970306192</v>
      </c>
      <c r="J846" s="89">
        <f t="shared" si="66"/>
        <v>0.15063090296938064</v>
      </c>
      <c r="K846" s="89">
        <f t="shared" si="67"/>
        <v>0.15063090296938064</v>
      </c>
      <c r="L846" s="82">
        <f t="shared" si="68"/>
        <v>2.2689668929370965E-2</v>
      </c>
      <c r="M846" s="71">
        <f t="shared" si="69"/>
        <v>3.0873947604865982E-2</v>
      </c>
    </row>
    <row r="847" spans="7:13" x14ac:dyDescent="0.3">
      <c r="G847" s="72">
        <v>44686</v>
      </c>
      <c r="H847" s="74">
        <v>4.6775000000000002</v>
      </c>
      <c r="I847" s="79">
        <f t="shared" si="65"/>
        <v>4.7433321873275576</v>
      </c>
      <c r="J847" s="89">
        <f t="shared" si="66"/>
        <v>-6.5832187327557357E-2</v>
      </c>
      <c r="K847" s="89">
        <f t="shared" si="67"/>
        <v>6.5832187327557357E-2</v>
      </c>
      <c r="L847" s="82">
        <f t="shared" si="68"/>
        <v>4.333876888330603E-3</v>
      </c>
      <c r="M847" s="71">
        <f t="shared" si="69"/>
        <v>1.4074224976495426E-2</v>
      </c>
    </row>
    <row r="848" spans="7:13" x14ac:dyDescent="0.3">
      <c r="G848" s="72">
        <v>44687</v>
      </c>
      <c r="H848" s="74">
        <v>4.5401999999999996</v>
      </c>
      <c r="I848" s="79">
        <f t="shared" si="65"/>
        <v>4.7367489685948012</v>
      </c>
      <c r="J848" s="89">
        <f t="shared" si="66"/>
        <v>-0.19654896859480164</v>
      </c>
      <c r="K848" s="89">
        <f t="shared" si="67"/>
        <v>0.19654896859480164</v>
      </c>
      <c r="L848" s="82">
        <f t="shared" si="68"/>
        <v>3.8631497055680322E-2</v>
      </c>
      <c r="M848" s="71">
        <f t="shared" si="69"/>
        <v>4.3290817275626989E-2</v>
      </c>
    </row>
    <row r="849" spans="7:13" x14ac:dyDescent="0.3">
      <c r="G849" s="72">
        <v>44690</v>
      </c>
      <c r="H849" s="74">
        <v>4.3754</v>
      </c>
      <c r="I849" s="79">
        <f t="shared" si="65"/>
        <v>4.7170940717353211</v>
      </c>
      <c r="J849" s="89">
        <f t="shared" si="66"/>
        <v>-0.34169407173532118</v>
      </c>
      <c r="K849" s="89">
        <f t="shared" si="67"/>
        <v>0.34169407173532118</v>
      </c>
      <c r="L849" s="82">
        <f t="shared" si="68"/>
        <v>0.11675483865906282</v>
      </c>
      <c r="M849" s="71">
        <f t="shared" si="69"/>
        <v>7.809436205497125E-2</v>
      </c>
    </row>
    <row r="850" spans="7:13" x14ac:dyDescent="0.3">
      <c r="G850" s="72">
        <v>44691</v>
      </c>
      <c r="H850" s="74">
        <v>4.4028999999999998</v>
      </c>
      <c r="I850" s="79">
        <f t="shared" si="65"/>
        <v>4.6829246645617895</v>
      </c>
      <c r="J850" s="89">
        <f t="shared" si="66"/>
        <v>-0.28002466456178965</v>
      </c>
      <c r="K850" s="89">
        <f t="shared" si="67"/>
        <v>0.28002466456178965</v>
      </c>
      <c r="L850" s="82">
        <f t="shared" si="68"/>
        <v>7.8413812762942806E-2</v>
      </c>
      <c r="M850" s="71">
        <f t="shared" si="69"/>
        <v>6.3600051003154662E-2</v>
      </c>
    </row>
    <row r="851" spans="7:13" x14ac:dyDescent="0.3">
      <c r="G851" s="72">
        <v>44692</v>
      </c>
      <c r="H851" s="74">
        <v>4.2930999999999999</v>
      </c>
      <c r="I851" s="79">
        <f t="shared" si="65"/>
        <v>4.654922198105611</v>
      </c>
      <c r="J851" s="89">
        <f t="shared" si="66"/>
        <v>-0.36182219810561111</v>
      </c>
      <c r="K851" s="89">
        <f t="shared" si="67"/>
        <v>0.36182219810561111</v>
      </c>
      <c r="L851" s="82">
        <f t="shared" si="68"/>
        <v>0.1309153030419761</v>
      </c>
      <c r="M851" s="71">
        <f t="shared" si="69"/>
        <v>8.4279937132983415E-2</v>
      </c>
    </row>
    <row r="852" spans="7:13" x14ac:dyDescent="0.3">
      <c r="G852" s="72">
        <v>44693</v>
      </c>
      <c r="H852" s="74">
        <v>4.2747999999999999</v>
      </c>
      <c r="I852" s="79">
        <f t="shared" si="65"/>
        <v>4.61873997829505</v>
      </c>
      <c r="J852" s="89">
        <f t="shared" si="66"/>
        <v>-0.34393997829505008</v>
      </c>
      <c r="K852" s="89">
        <f t="shared" si="67"/>
        <v>0.34393997829505008</v>
      </c>
      <c r="L852" s="82">
        <f t="shared" si="68"/>
        <v>0.11829470866959951</v>
      </c>
      <c r="M852" s="71">
        <f t="shared" si="69"/>
        <v>8.0457560188792479E-2</v>
      </c>
    </row>
    <row r="853" spans="7:13" x14ac:dyDescent="0.3">
      <c r="G853" s="72">
        <v>44694</v>
      </c>
      <c r="H853" s="74">
        <v>4.4669999999999996</v>
      </c>
      <c r="I853" s="79">
        <f t="shared" si="65"/>
        <v>4.5843459804655451</v>
      </c>
      <c r="J853" s="89">
        <f t="shared" si="66"/>
        <v>-0.11734598046554545</v>
      </c>
      <c r="K853" s="89">
        <f t="shared" si="67"/>
        <v>0.11734598046554545</v>
      </c>
      <c r="L853" s="82">
        <f t="shared" si="68"/>
        <v>1.3770079131420174E-2</v>
      </c>
      <c r="M853" s="71">
        <f t="shared" si="69"/>
        <v>2.6269527751409328E-2</v>
      </c>
    </row>
    <row r="854" spans="7:13" x14ac:dyDescent="0.3">
      <c r="G854" s="72">
        <v>44697</v>
      </c>
      <c r="H854" s="74">
        <v>4.4669999999999996</v>
      </c>
      <c r="I854" s="79">
        <f t="shared" si="65"/>
        <v>4.5726113824189909</v>
      </c>
      <c r="J854" s="89">
        <f t="shared" si="66"/>
        <v>-0.10561138241899126</v>
      </c>
      <c r="K854" s="89">
        <f t="shared" si="67"/>
        <v>0.10561138241899126</v>
      </c>
      <c r="L854" s="82">
        <f t="shared" si="68"/>
        <v>1.1153764096450417E-2</v>
      </c>
      <c r="M854" s="71">
        <f t="shared" si="69"/>
        <v>2.3642574976268472E-2</v>
      </c>
    </row>
    <row r="855" spans="7:13" x14ac:dyDescent="0.3">
      <c r="G855" s="72">
        <v>44698</v>
      </c>
      <c r="H855" s="74">
        <v>4.6134000000000004</v>
      </c>
      <c r="I855" s="79">
        <f t="shared" si="65"/>
        <v>4.562050244177092</v>
      </c>
      <c r="J855" s="89">
        <f t="shared" si="66"/>
        <v>5.134975582290835E-2</v>
      </c>
      <c r="K855" s="89">
        <f t="shared" si="67"/>
        <v>5.134975582290835E-2</v>
      </c>
      <c r="L855" s="82">
        <f t="shared" si="68"/>
        <v>2.63679742307231E-3</v>
      </c>
      <c r="M855" s="71">
        <f t="shared" si="69"/>
        <v>1.1130566571922735E-2</v>
      </c>
    </row>
    <row r="856" spans="7:13" x14ac:dyDescent="0.3">
      <c r="G856" s="72">
        <v>44699</v>
      </c>
      <c r="H856" s="74">
        <v>4.4486999999999997</v>
      </c>
      <c r="I856" s="79">
        <f t="shared" si="65"/>
        <v>4.5671852197593825</v>
      </c>
      <c r="J856" s="89">
        <f t="shared" si="66"/>
        <v>-0.11848521975938286</v>
      </c>
      <c r="K856" s="89">
        <f t="shared" si="67"/>
        <v>0.11848521975938286</v>
      </c>
      <c r="L856" s="82">
        <f t="shared" si="68"/>
        <v>1.4038747301429252E-2</v>
      </c>
      <c r="M856" s="71">
        <f t="shared" si="69"/>
        <v>2.6633672704246832E-2</v>
      </c>
    </row>
    <row r="857" spans="7:13" x14ac:dyDescent="0.3">
      <c r="G857" s="72">
        <v>44700</v>
      </c>
      <c r="H857" s="74">
        <v>4.3937999999999997</v>
      </c>
      <c r="I857" s="79">
        <f t="shared" si="65"/>
        <v>4.555336697783444</v>
      </c>
      <c r="J857" s="89">
        <f t="shared" si="66"/>
        <v>-0.16153669778344426</v>
      </c>
      <c r="K857" s="89">
        <f t="shared" si="67"/>
        <v>0.16153669778344426</v>
      </c>
      <c r="L857" s="82">
        <f t="shared" si="68"/>
        <v>2.6094104730779805E-2</v>
      </c>
      <c r="M857" s="71">
        <f t="shared" si="69"/>
        <v>3.6764690651245907E-2</v>
      </c>
    </row>
    <row r="858" spans="7:13" x14ac:dyDescent="0.3">
      <c r="G858" s="72">
        <v>44701</v>
      </c>
      <c r="H858" s="74">
        <v>4.4211999999999998</v>
      </c>
      <c r="I858" s="79">
        <f t="shared" si="65"/>
        <v>4.5391830280051</v>
      </c>
      <c r="J858" s="89">
        <f t="shared" si="66"/>
        <v>-0.11798302800510019</v>
      </c>
      <c r="K858" s="89">
        <f t="shared" si="67"/>
        <v>0.11798302800510019</v>
      </c>
      <c r="L858" s="82">
        <f t="shared" si="68"/>
        <v>1.3919994897252255E-2</v>
      </c>
      <c r="M858" s="71">
        <f t="shared" si="69"/>
        <v>2.6685747761942501E-2</v>
      </c>
    </row>
    <row r="859" spans="7:13" x14ac:dyDescent="0.3">
      <c r="G859" s="72">
        <v>44704</v>
      </c>
      <c r="H859" s="74">
        <v>4.5128000000000004</v>
      </c>
      <c r="I859" s="79">
        <f t="shared" si="65"/>
        <v>4.5273847252045902</v>
      </c>
      <c r="J859" s="89">
        <f t="shared" si="66"/>
        <v>-1.4584725204589866E-2</v>
      </c>
      <c r="K859" s="89">
        <f t="shared" si="67"/>
        <v>1.4584725204589866E-2</v>
      </c>
      <c r="L859" s="82">
        <f t="shared" si="68"/>
        <v>2.1271420929339891E-4</v>
      </c>
      <c r="M859" s="71">
        <f t="shared" si="69"/>
        <v>3.231857207186196E-3</v>
      </c>
    </row>
    <row r="860" spans="7:13" x14ac:dyDescent="0.3">
      <c r="G860" s="72">
        <v>44705</v>
      </c>
      <c r="H860" s="74">
        <v>4.4852999999999996</v>
      </c>
      <c r="I860" s="79">
        <f t="shared" si="65"/>
        <v>4.5259262526841306</v>
      </c>
      <c r="J860" s="89">
        <f t="shared" si="66"/>
        <v>-4.0626252684131003E-2</v>
      </c>
      <c r="K860" s="89">
        <f t="shared" si="67"/>
        <v>4.0626252684131003E-2</v>
      </c>
      <c r="L860" s="82">
        <f t="shared" si="68"/>
        <v>1.6504924071548616E-3</v>
      </c>
      <c r="M860" s="71">
        <f t="shared" si="69"/>
        <v>9.0576444572561497E-3</v>
      </c>
    </row>
    <row r="861" spans="7:13" x14ac:dyDescent="0.3">
      <c r="G861" s="72">
        <v>44706</v>
      </c>
      <c r="H861" s="74">
        <v>4.5128000000000004</v>
      </c>
      <c r="I861" s="79">
        <f t="shared" si="65"/>
        <v>4.5218636274157173</v>
      </c>
      <c r="J861" s="89">
        <f t="shared" si="66"/>
        <v>-9.0636274157169794E-3</v>
      </c>
      <c r="K861" s="89">
        <f t="shared" si="67"/>
        <v>9.0636274157169794E-3</v>
      </c>
      <c r="L861" s="82">
        <f t="shared" si="68"/>
        <v>8.2149341930936448E-5</v>
      </c>
      <c r="M861" s="71">
        <f t="shared" si="69"/>
        <v>2.0084265679216847E-3</v>
      </c>
    </row>
    <row r="862" spans="7:13" x14ac:dyDescent="0.3">
      <c r="G862" s="72">
        <v>44707</v>
      </c>
      <c r="H862" s="74">
        <v>4.6592000000000002</v>
      </c>
      <c r="I862" s="79">
        <f t="shared" si="65"/>
        <v>4.5209572646741458</v>
      </c>
      <c r="J862" s="89">
        <f t="shared" si="66"/>
        <v>0.1382427353258544</v>
      </c>
      <c r="K862" s="89">
        <f t="shared" si="67"/>
        <v>0.1382427353258544</v>
      </c>
      <c r="L862" s="82">
        <f t="shared" si="68"/>
        <v>1.9111053870374234E-2</v>
      </c>
      <c r="M862" s="71">
        <f t="shared" si="69"/>
        <v>2.9670916750913118E-2</v>
      </c>
    </row>
    <row r="863" spans="7:13" x14ac:dyDescent="0.3">
      <c r="G863" s="72">
        <v>44708</v>
      </c>
      <c r="H863" s="74">
        <v>4.7050000000000001</v>
      </c>
      <c r="I863" s="79">
        <f t="shared" si="65"/>
        <v>4.5347815382067314</v>
      </c>
      <c r="J863" s="89">
        <f t="shared" si="66"/>
        <v>0.17021846179326872</v>
      </c>
      <c r="K863" s="89">
        <f t="shared" si="67"/>
        <v>0.17021846179326872</v>
      </c>
      <c r="L863" s="82">
        <f t="shared" si="68"/>
        <v>2.8974324735266482E-2</v>
      </c>
      <c r="M863" s="71">
        <f t="shared" si="69"/>
        <v>3.6178206544796754E-2</v>
      </c>
    </row>
    <row r="864" spans="7:13" x14ac:dyDescent="0.3">
      <c r="G864" s="72">
        <v>44712</v>
      </c>
      <c r="H864" s="74">
        <v>4.5860000000000003</v>
      </c>
      <c r="I864" s="79">
        <f t="shared" si="65"/>
        <v>4.5518033843860586</v>
      </c>
      <c r="J864" s="89">
        <f t="shared" si="66"/>
        <v>3.4196615613941717E-2</v>
      </c>
      <c r="K864" s="89">
        <f t="shared" si="67"/>
        <v>3.4196615613941717E-2</v>
      </c>
      <c r="L864" s="82">
        <f t="shared" si="68"/>
        <v>1.1694085194476824E-3</v>
      </c>
      <c r="M864" s="71">
        <f t="shared" si="69"/>
        <v>7.4567413026475609E-3</v>
      </c>
    </row>
    <row r="865" spans="7:13" x14ac:dyDescent="0.3">
      <c r="G865" s="72">
        <v>44713</v>
      </c>
      <c r="H865" s="74">
        <v>4.5494000000000003</v>
      </c>
      <c r="I865" s="79">
        <f t="shared" si="65"/>
        <v>4.5552230459474528</v>
      </c>
      <c r="J865" s="89">
        <f t="shared" si="66"/>
        <v>-5.823045947452421E-3</v>
      </c>
      <c r="K865" s="89">
        <f t="shared" si="67"/>
        <v>5.823045947452421E-3</v>
      </c>
      <c r="L865" s="82">
        <f t="shared" si="68"/>
        <v>3.390786410614206E-5</v>
      </c>
      <c r="M865" s="71">
        <f t="shared" si="69"/>
        <v>1.2799591039373149E-3</v>
      </c>
    </row>
    <row r="866" spans="7:13" x14ac:dyDescent="0.3">
      <c r="G866" s="72">
        <v>44714</v>
      </c>
      <c r="H866" s="74">
        <v>4.6592000000000002</v>
      </c>
      <c r="I866" s="79">
        <f t="shared" si="65"/>
        <v>4.5546407413527072</v>
      </c>
      <c r="J866" s="89">
        <f t="shared" si="66"/>
        <v>0.10455925864729299</v>
      </c>
      <c r="K866" s="89">
        <f t="shared" si="67"/>
        <v>0.10455925864729299</v>
      </c>
      <c r="L866" s="82">
        <f t="shared" si="68"/>
        <v>1.0932638568871512E-2</v>
      </c>
      <c r="M866" s="71">
        <f t="shared" si="69"/>
        <v>2.2441461763241109E-2</v>
      </c>
    </row>
    <row r="867" spans="7:13" x14ac:dyDescent="0.3">
      <c r="G867" s="72">
        <v>44715</v>
      </c>
      <c r="H867" s="74">
        <v>4.6134000000000004</v>
      </c>
      <c r="I867" s="79">
        <f t="shared" si="65"/>
        <v>4.5650966672174365</v>
      </c>
      <c r="J867" s="89">
        <f t="shared" si="66"/>
        <v>4.8303332782563935E-2</v>
      </c>
      <c r="K867" s="89">
        <f t="shared" si="67"/>
        <v>4.8303332782563935E-2</v>
      </c>
      <c r="L867" s="82">
        <f t="shared" si="68"/>
        <v>2.3332119579031157E-3</v>
      </c>
      <c r="M867" s="71">
        <f t="shared" si="69"/>
        <v>1.0470224299337567E-2</v>
      </c>
    </row>
    <row r="868" spans="7:13" x14ac:dyDescent="0.3">
      <c r="G868" s="72">
        <v>44718</v>
      </c>
      <c r="H868" s="74">
        <v>4.5768000000000004</v>
      </c>
      <c r="I868" s="79">
        <f t="shared" si="65"/>
        <v>4.5699270004956931</v>
      </c>
      <c r="J868" s="89">
        <f t="shared" si="66"/>
        <v>6.8729995043073089E-3</v>
      </c>
      <c r="K868" s="89">
        <f t="shared" si="67"/>
        <v>6.8729995043073089E-3</v>
      </c>
      <c r="L868" s="82">
        <f t="shared" si="68"/>
        <v>4.7238122186208516E-5</v>
      </c>
      <c r="M868" s="71">
        <f t="shared" si="69"/>
        <v>1.5017041392036594E-3</v>
      </c>
    </row>
    <row r="869" spans="7:13" x14ac:dyDescent="0.3">
      <c r="G869" s="72">
        <v>44719</v>
      </c>
      <c r="H869" s="74">
        <v>4.6409000000000002</v>
      </c>
      <c r="I869" s="79">
        <f t="shared" si="65"/>
        <v>4.5706143004461239</v>
      </c>
      <c r="J869" s="89">
        <f t="shared" si="66"/>
        <v>7.0285699553876313E-2</v>
      </c>
      <c r="K869" s="89">
        <f t="shared" si="67"/>
        <v>7.0285699553876313E-2</v>
      </c>
      <c r="L869" s="82">
        <f t="shared" si="68"/>
        <v>4.9400795617777693E-3</v>
      </c>
      <c r="M869" s="71">
        <f t="shared" si="69"/>
        <v>1.5144842499057577E-2</v>
      </c>
    </row>
    <row r="870" spans="7:13" x14ac:dyDescent="0.3">
      <c r="G870" s="72">
        <v>44720</v>
      </c>
      <c r="H870" s="74">
        <v>4.5860000000000003</v>
      </c>
      <c r="I870" s="79">
        <f t="shared" si="65"/>
        <v>4.5776428704015117</v>
      </c>
      <c r="J870" s="89">
        <f t="shared" si="66"/>
        <v>8.3571295984885552E-3</v>
      </c>
      <c r="K870" s="89">
        <f t="shared" si="67"/>
        <v>8.3571295984885552E-3</v>
      </c>
      <c r="L870" s="82">
        <f t="shared" si="68"/>
        <v>6.9841615125933477E-5</v>
      </c>
      <c r="M870" s="71">
        <f t="shared" si="69"/>
        <v>1.8223134754663224E-3</v>
      </c>
    </row>
    <row r="871" spans="7:13" x14ac:dyDescent="0.3">
      <c r="G871" s="72">
        <v>44721</v>
      </c>
      <c r="H871" s="74">
        <v>4.4394999999999998</v>
      </c>
      <c r="I871" s="79">
        <f t="shared" si="65"/>
        <v>4.5784785833613606</v>
      </c>
      <c r="J871" s="89">
        <f t="shared" si="66"/>
        <v>-0.13897858336136082</v>
      </c>
      <c r="K871" s="89">
        <f t="shared" si="67"/>
        <v>0.13897858336136082</v>
      </c>
      <c r="L871" s="82">
        <f t="shared" si="68"/>
        <v>1.9315046633130717E-2</v>
      </c>
      <c r="M871" s="71">
        <f t="shared" si="69"/>
        <v>3.1305008077792733E-2</v>
      </c>
    </row>
    <row r="872" spans="7:13" x14ac:dyDescent="0.3">
      <c r="G872" s="72">
        <v>44722</v>
      </c>
      <c r="H872" s="74">
        <v>4.3022</v>
      </c>
      <c r="I872" s="79">
        <f t="shared" si="65"/>
        <v>4.564580725025225</v>
      </c>
      <c r="J872" s="89">
        <f t="shared" si="66"/>
        <v>-0.26238072502522503</v>
      </c>
      <c r="K872" s="89">
        <f t="shared" si="67"/>
        <v>0.26238072502522503</v>
      </c>
      <c r="L872" s="82">
        <f t="shared" si="68"/>
        <v>6.8843644864762743E-2</v>
      </c>
      <c r="M872" s="71">
        <f t="shared" si="69"/>
        <v>6.0987570318726474E-2</v>
      </c>
    </row>
    <row r="873" spans="7:13" x14ac:dyDescent="0.3">
      <c r="G873" s="72">
        <v>44725</v>
      </c>
      <c r="H873" s="74">
        <v>4.1832000000000003</v>
      </c>
      <c r="I873" s="79">
        <f t="shared" si="65"/>
        <v>4.5383426525227026</v>
      </c>
      <c r="J873" s="89">
        <f t="shared" si="66"/>
        <v>-0.35514265252270238</v>
      </c>
      <c r="K873" s="89">
        <f t="shared" si="67"/>
        <v>0.35514265252270238</v>
      </c>
      <c r="L873" s="82">
        <f t="shared" si="68"/>
        <v>0.12612630364086092</v>
      </c>
      <c r="M873" s="71">
        <f t="shared" si="69"/>
        <v>8.4897363865629752E-2</v>
      </c>
    </row>
    <row r="874" spans="7:13" x14ac:dyDescent="0.3">
      <c r="G874" s="72">
        <v>44726</v>
      </c>
      <c r="H874" s="74">
        <v>4.2747999999999999</v>
      </c>
      <c r="I874" s="79">
        <f t="shared" si="65"/>
        <v>4.5028283872704318</v>
      </c>
      <c r="J874" s="89">
        <f t="shared" si="66"/>
        <v>-0.22802838727043184</v>
      </c>
      <c r="K874" s="89">
        <f t="shared" si="67"/>
        <v>0.22802838727043184</v>
      </c>
      <c r="L874" s="82">
        <f t="shared" si="68"/>
        <v>5.1996945401154043E-2</v>
      </c>
      <c r="M874" s="71">
        <f t="shared" si="69"/>
        <v>5.3342469184624271E-2</v>
      </c>
    </row>
    <row r="875" spans="7:13" x14ac:dyDescent="0.3">
      <c r="G875" s="72">
        <v>44727</v>
      </c>
      <c r="H875" s="74">
        <v>4.3571</v>
      </c>
      <c r="I875" s="79">
        <f t="shared" si="65"/>
        <v>4.4800255485433889</v>
      </c>
      <c r="J875" s="89">
        <f t="shared" si="66"/>
        <v>-0.12292554854338889</v>
      </c>
      <c r="K875" s="89">
        <f t="shared" si="67"/>
        <v>0.12292554854338889</v>
      </c>
      <c r="L875" s="82">
        <f t="shared" si="68"/>
        <v>1.5110690484693058E-2</v>
      </c>
      <c r="M875" s="71">
        <f t="shared" si="69"/>
        <v>2.8212698479123475E-2</v>
      </c>
    </row>
    <row r="876" spans="7:13" x14ac:dyDescent="0.3">
      <c r="G876" s="72">
        <v>44728</v>
      </c>
      <c r="H876" s="74">
        <v>4.1924000000000001</v>
      </c>
      <c r="I876" s="79">
        <f t="shared" si="65"/>
        <v>4.46773299368905</v>
      </c>
      <c r="J876" s="89">
        <f t="shared" si="66"/>
        <v>-0.27533299368904984</v>
      </c>
      <c r="K876" s="89">
        <f t="shared" si="67"/>
        <v>0.27533299368904984</v>
      </c>
      <c r="L876" s="82">
        <f t="shared" si="68"/>
        <v>7.5808257413774366E-2</v>
      </c>
      <c r="M876" s="71">
        <f t="shared" si="69"/>
        <v>6.5674313922586075E-2</v>
      </c>
    </row>
    <row r="877" spans="7:13" x14ac:dyDescent="0.3">
      <c r="G877" s="72">
        <v>44729</v>
      </c>
      <c r="H877" s="74">
        <v>4.2015000000000002</v>
      </c>
      <c r="I877" s="79">
        <f t="shared" si="65"/>
        <v>4.4401996943201452</v>
      </c>
      <c r="J877" s="89">
        <f t="shared" si="66"/>
        <v>-0.23869969432014493</v>
      </c>
      <c r="K877" s="89">
        <f t="shared" si="67"/>
        <v>0.23869969432014493</v>
      </c>
      <c r="L877" s="82">
        <f t="shared" si="68"/>
        <v>5.6977544068530631E-2</v>
      </c>
      <c r="M877" s="71">
        <f t="shared" si="69"/>
        <v>5.6812970205913346E-2</v>
      </c>
    </row>
    <row r="878" spans="7:13" x14ac:dyDescent="0.3">
      <c r="G878" s="72">
        <v>44733</v>
      </c>
      <c r="H878" s="74">
        <v>4.3113999999999999</v>
      </c>
      <c r="I878" s="79">
        <f t="shared" si="65"/>
        <v>4.416329724888131</v>
      </c>
      <c r="J878" s="89">
        <f t="shared" si="66"/>
        <v>-0.10492972488813113</v>
      </c>
      <c r="K878" s="89">
        <f t="shared" si="67"/>
        <v>0.10492972488813113</v>
      </c>
      <c r="L878" s="82">
        <f t="shared" si="68"/>
        <v>1.1010247165098885E-2</v>
      </c>
      <c r="M878" s="71">
        <f t="shared" si="69"/>
        <v>2.433773829571163E-2</v>
      </c>
    </row>
    <row r="879" spans="7:13" x14ac:dyDescent="0.3">
      <c r="G879" s="72">
        <v>44734</v>
      </c>
      <c r="H879" s="74">
        <v>4.2839</v>
      </c>
      <c r="I879" s="79">
        <f t="shared" si="65"/>
        <v>4.4058367523993178</v>
      </c>
      <c r="J879" s="89">
        <f t="shared" si="66"/>
        <v>-0.12193675239931778</v>
      </c>
      <c r="K879" s="89">
        <f t="shared" si="67"/>
        <v>0.12193675239931778</v>
      </c>
      <c r="L879" s="82">
        <f t="shared" si="68"/>
        <v>1.4868571585692531E-2</v>
      </c>
      <c r="M879" s="71">
        <f t="shared" si="69"/>
        <v>2.8463958635663245E-2</v>
      </c>
    </row>
    <row r="880" spans="7:13" x14ac:dyDescent="0.3">
      <c r="G880" s="72">
        <v>44735</v>
      </c>
      <c r="H880" s="74">
        <v>4.2747999999999999</v>
      </c>
      <c r="I880" s="79">
        <f t="shared" si="65"/>
        <v>4.3936430771593864</v>
      </c>
      <c r="J880" s="89">
        <f t="shared" si="66"/>
        <v>-0.11884307715938647</v>
      </c>
      <c r="K880" s="89">
        <f t="shared" si="67"/>
        <v>0.11884307715938647</v>
      </c>
      <c r="L880" s="82">
        <f t="shared" si="68"/>
        <v>1.4123676988711885E-2</v>
      </c>
      <c r="M880" s="71">
        <f t="shared" si="69"/>
        <v>2.7800850837322557E-2</v>
      </c>
    </row>
    <row r="881" spans="7:13" x14ac:dyDescent="0.3">
      <c r="G881" s="72">
        <v>44736</v>
      </c>
      <c r="H881" s="74">
        <v>4.4028999999999998</v>
      </c>
      <c r="I881" s="79">
        <f t="shared" si="65"/>
        <v>4.3817587694434481</v>
      </c>
      <c r="J881" s="89">
        <f t="shared" si="66"/>
        <v>2.1141230556551704E-2</v>
      </c>
      <c r="K881" s="89">
        <f t="shared" si="67"/>
        <v>2.1141230556551704E-2</v>
      </c>
      <c r="L881" s="82">
        <f t="shared" si="68"/>
        <v>4.4695162944527548E-4</v>
      </c>
      <c r="M881" s="71">
        <f t="shared" si="69"/>
        <v>4.8016603957736275E-3</v>
      </c>
    </row>
    <row r="882" spans="7:13" x14ac:dyDescent="0.3">
      <c r="G882" s="72">
        <v>44739</v>
      </c>
      <c r="H882" s="74">
        <v>4.4120999999999997</v>
      </c>
      <c r="I882" s="79">
        <f t="shared" si="65"/>
        <v>4.3838728924991033</v>
      </c>
      <c r="J882" s="89">
        <f t="shared" si="66"/>
        <v>2.8227107500896409E-2</v>
      </c>
      <c r="K882" s="89">
        <f t="shared" si="67"/>
        <v>2.8227107500896409E-2</v>
      </c>
      <c r="L882" s="82">
        <f t="shared" si="68"/>
        <v>7.9676959786716237E-4</v>
      </c>
      <c r="M882" s="71">
        <f t="shared" si="69"/>
        <v>6.3976581448508445E-3</v>
      </c>
    </row>
    <row r="883" spans="7:13" x14ac:dyDescent="0.3">
      <c r="G883" s="72">
        <v>44740</v>
      </c>
      <c r="H883" s="74">
        <v>4.3479999999999999</v>
      </c>
      <c r="I883" s="79">
        <f t="shared" si="65"/>
        <v>4.3866956032491933</v>
      </c>
      <c r="J883" s="89">
        <f t="shared" si="66"/>
        <v>-3.8695603249193411E-2</v>
      </c>
      <c r="K883" s="89">
        <f t="shared" si="67"/>
        <v>3.8695603249193411E-2</v>
      </c>
      <c r="L883" s="82">
        <f t="shared" si="68"/>
        <v>1.4973497108189877E-3</v>
      </c>
      <c r="M883" s="71">
        <f t="shared" si="69"/>
        <v>8.8996327620040044E-3</v>
      </c>
    </row>
    <row r="884" spans="7:13" x14ac:dyDescent="0.3">
      <c r="G884" s="72">
        <v>44741</v>
      </c>
      <c r="H884" s="74">
        <v>4.3113999999999999</v>
      </c>
      <c r="I884" s="79">
        <f t="shared" si="65"/>
        <v>4.3828260429242736</v>
      </c>
      <c r="J884" s="89">
        <f t="shared" si="66"/>
        <v>-7.1426042924273681E-2</v>
      </c>
      <c r="K884" s="89">
        <f t="shared" si="67"/>
        <v>7.1426042924273681E-2</v>
      </c>
      <c r="L884" s="82">
        <f t="shared" si="68"/>
        <v>5.1016796078201861E-3</v>
      </c>
      <c r="M884" s="71">
        <f t="shared" si="69"/>
        <v>1.6566786409118541E-2</v>
      </c>
    </row>
    <row r="885" spans="7:13" x14ac:dyDescent="0.3">
      <c r="G885" s="72">
        <v>44742</v>
      </c>
      <c r="H885" s="74">
        <v>4.2198000000000002</v>
      </c>
      <c r="I885" s="79">
        <f t="shared" si="65"/>
        <v>4.3756834386318459</v>
      </c>
      <c r="J885" s="89">
        <f t="shared" si="66"/>
        <v>-0.15588343863184573</v>
      </c>
      <c r="K885" s="89">
        <f t="shared" si="67"/>
        <v>0.15588343863184573</v>
      </c>
      <c r="L885" s="82">
        <f t="shared" si="68"/>
        <v>2.4299646439688412E-2</v>
      </c>
      <c r="M885" s="71">
        <f t="shared" si="69"/>
        <v>3.6940954223386349E-2</v>
      </c>
    </row>
    <row r="886" spans="7:13" x14ac:dyDescent="0.3">
      <c r="G886" s="72">
        <v>44743</v>
      </c>
      <c r="H886" s="74">
        <v>4.2656000000000001</v>
      </c>
      <c r="I886" s="79">
        <f t="shared" si="65"/>
        <v>4.3600950947686616</v>
      </c>
      <c r="J886" s="89">
        <f t="shared" si="66"/>
        <v>-9.4495094768661581E-2</v>
      </c>
      <c r="K886" s="89">
        <f t="shared" si="67"/>
        <v>9.4495094768661581E-2</v>
      </c>
      <c r="L886" s="82">
        <f t="shared" si="68"/>
        <v>8.9293229353383328E-3</v>
      </c>
      <c r="M886" s="71">
        <f t="shared" si="69"/>
        <v>2.2152826042915786E-2</v>
      </c>
    </row>
    <row r="887" spans="7:13" x14ac:dyDescent="0.3">
      <c r="G887" s="72">
        <v>44747</v>
      </c>
      <c r="H887" s="74">
        <v>4.1649000000000003</v>
      </c>
      <c r="I887" s="79">
        <f t="shared" si="65"/>
        <v>4.3506455852917956</v>
      </c>
      <c r="J887" s="89">
        <f t="shared" si="66"/>
        <v>-0.1857455852917953</v>
      </c>
      <c r="K887" s="89">
        <f t="shared" si="67"/>
        <v>0.1857455852917953</v>
      </c>
      <c r="L887" s="82">
        <f t="shared" si="68"/>
        <v>3.4501422455391603E-2</v>
      </c>
      <c r="M887" s="71">
        <f t="shared" si="69"/>
        <v>4.459784995841324E-2</v>
      </c>
    </row>
    <row r="888" spans="7:13" x14ac:dyDescent="0.3">
      <c r="G888" s="72">
        <v>44748</v>
      </c>
      <c r="H888" s="74">
        <v>4.1741000000000001</v>
      </c>
      <c r="I888" s="79">
        <f t="shared" si="65"/>
        <v>4.3320710267626161</v>
      </c>
      <c r="J888" s="89">
        <f t="shared" si="66"/>
        <v>-0.15797102676261598</v>
      </c>
      <c r="K888" s="89">
        <f t="shared" si="67"/>
        <v>0.15797102676261598</v>
      </c>
      <c r="L888" s="82">
        <f t="shared" si="68"/>
        <v>2.4954845296435137E-2</v>
      </c>
      <c r="M888" s="71">
        <f t="shared" si="69"/>
        <v>3.784552999751227E-2</v>
      </c>
    </row>
    <row r="889" spans="7:13" x14ac:dyDescent="0.3">
      <c r="G889" s="72">
        <v>44749</v>
      </c>
      <c r="H889" s="74">
        <v>4.2381000000000002</v>
      </c>
      <c r="I889" s="79">
        <f t="shared" si="65"/>
        <v>4.3162739240863548</v>
      </c>
      <c r="J889" s="89">
        <f t="shared" si="66"/>
        <v>-7.8173924086354596E-2</v>
      </c>
      <c r="K889" s="89">
        <f t="shared" si="67"/>
        <v>7.8173924086354596E-2</v>
      </c>
      <c r="L889" s="82">
        <f t="shared" si="68"/>
        <v>6.111162407059131E-3</v>
      </c>
      <c r="M889" s="71">
        <f t="shared" si="69"/>
        <v>1.8445511924294989E-2</v>
      </c>
    </row>
    <row r="890" spans="7:13" x14ac:dyDescent="0.3">
      <c r="G890" s="72">
        <v>44750</v>
      </c>
      <c r="H890" s="74">
        <v>4.2564000000000002</v>
      </c>
      <c r="I890" s="79">
        <f t="shared" si="65"/>
        <v>4.3084565316777192</v>
      </c>
      <c r="J890" s="89">
        <f t="shared" si="66"/>
        <v>-5.2056531677719065E-2</v>
      </c>
      <c r="K890" s="89">
        <f t="shared" si="67"/>
        <v>5.2056531677719065E-2</v>
      </c>
      <c r="L890" s="82">
        <f t="shared" si="68"/>
        <v>2.7098824903133683E-3</v>
      </c>
      <c r="M890" s="71">
        <f t="shared" si="69"/>
        <v>1.2230178478930331E-2</v>
      </c>
    </row>
    <row r="891" spans="7:13" x14ac:dyDescent="0.3">
      <c r="G891" s="72">
        <v>44753</v>
      </c>
      <c r="H891" s="74">
        <v>4.2198000000000002</v>
      </c>
      <c r="I891" s="79">
        <f t="shared" si="65"/>
        <v>4.3032508785099477</v>
      </c>
      <c r="J891" s="89">
        <f t="shared" si="66"/>
        <v>-8.3450878509947479E-2</v>
      </c>
      <c r="K891" s="89">
        <f t="shared" si="67"/>
        <v>8.3450878509947479E-2</v>
      </c>
      <c r="L891" s="82">
        <f t="shared" si="68"/>
        <v>6.9640491240820137E-3</v>
      </c>
      <c r="M891" s="71">
        <f t="shared" si="69"/>
        <v>1.9776026946762282E-2</v>
      </c>
    </row>
    <row r="892" spans="7:13" x14ac:dyDescent="0.3">
      <c r="G892" s="72">
        <v>44754</v>
      </c>
      <c r="H892" s="74">
        <v>4.1832000000000003</v>
      </c>
      <c r="I892" s="79">
        <f t="shared" si="65"/>
        <v>4.2949057906589534</v>
      </c>
      <c r="J892" s="89">
        <f t="shared" si="66"/>
        <v>-0.11170579065895314</v>
      </c>
      <c r="K892" s="89">
        <f t="shared" si="67"/>
        <v>0.11170579065895314</v>
      </c>
      <c r="L892" s="82">
        <f t="shared" si="68"/>
        <v>1.2478183666741863E-2</v>
      </c>
      <c r="M892" s="71">
        <f t="shared" si="69"/>
        <v>2.6703430545743242E-2</v>
      </c>
    </row>
    <row r="893" spans="7:13" x14ac:dyDescent="0.3">
      <c r="G893" s="72">
        <v>44755</v>
      </c>
      <c r="H893" s="74">
        <v>4.2107000000000001</v>
      </c>
      <c r="I893" s="79">
        <f t="shared" si="65"/>
        <v>4.2837352115930578</v>
      </c>
      <c r="J893" s="89">
        <f t="shared" si="66"/>
        <v>-7.3035211593057703E-2</v>
      </c>
      <c r="K893" s="89">
        <f t="shared" si="67"/>
        <v>7.3035211593057703E-2</v>
      </c>
      <c r="L893" s="82">
        <f t="shared" si="68"/>
        <v>5.3341421324427105E-3</v>
      </c>
      <c r="M893" s="71">
        <f t="shared" si="69"/>
        <v>1.734514726602648E-2</v>
      </c>
    </row>
    <row r="894" spans="7:13" x14ac:dyDescent="0.3">
      <c r="G894" s="72">
        <v>44756</v>
      </c>
      <c r="H894" s="74">
        <v>4.0824999999999996</v>
      </c>
      <c r="I894" s="79">
        <f t="shared" si="65"/>
        <v>4.2764316904337525</v>
      </c>
      <c r="J894" s="89">
        <f t="shared" si="66"/>
        <v>-0.19393169043375291</v>
      </c>
      <c r="K894" s="89">
        <f t="shared" si="67"/>
        <v>0.19393169043375291</v>
      </c>
      <c r="L894" s="82">
        <f t="shared" si="68"/>
        <v>3.7609500554492969E-2</v>
      </c>
      <c r="M894" s="71">
        <f t="shared" si="69"/>
        <v>4.7503169732701273E-2</v>
      </c>
    </row>
    <row r="895" spans="7:13" x14ac:dyDescent="0.3">
      <c r="G895" s="72">
        <v>44757</v>
      </c>
      <c r="H895" s="74">
        <v>4.2198000000000002</v>
      </c>
      <c r="I895" s="79">
        <f t="shared" si="65"/>
        <v>4.2570385213903776</v>
      </c>
      <c r="J895" s="89">
        <f t="shared" si="66"/>
        <v>-3.7238521390377421E-2</v>
      </c>
      <c r="K895" s="89">
        <f t="shared" si="67"/>
        <v>3.7238521390377421E-2</v>
      </c>
      <c r="L895" s="82">
        <f t="shared" si="68"/>
        <v>1.3867074753415969E-3</v>
      </c>
      <c r="M895" s="71">
        <f t="shared" si="69"/>
        <v>8.8247124011511021E-3</v>
      </c>
    </row>
    <row r="896" spans="7:13" x14ac:dyDescent="0.3">
      <c r="G896" s="72">
        <v>44760</v>
      </c>
      <c r="H896" s="74">
        <v>4.1832000000000003</v>
      </c>
      <c r="I896" s="79">
        <f t="shared" si="65"/>
        <v>4.2533146692513402</v>
      </c>
      <c r="J896" s="89">
        <f t="shared" si="66"/>
        <v>-7.0114669251339912E-2</v>
      </c>
      <c r="K896" s="89">
        <f t="shared" si="67"/>
        <v>7.0114669251339912E-2</v>
      </c>
      <c r="L896" s="82">
        <f t="shared" si="68"/>
        <v>4.9160668442247901E-3</v>
      </c>
      <c r="M896" s="71">
        <f t="shared" si="69"/>
        <v>1.6761012921050849E-2</v>
      </c>
    </row>
    <row r="897" spans="7:13" x14ac:dyDescent="0.3">
      <c r="G897" s="72">
        <v>44761</v>
      </c>
      <c r="H897" s="74">
        <v>4.2839</v>
      </c>
      <c r="I897" s="79">
        <f t="shared" si="65"/>
        <v>4.2463032023262066</v>
      </c>
      <c r="J897" s="89">
        <f t="shared" si="66"/>
        <v>3.7596797673793425E-2</v>
      </c>
      <c r="K897" s="89">
        <f t="shared" si="67"/>
        <v>3.7596797673793425E-2</v>
      </c>
      <c r="L897" s="82">
        <f t="shared" si="68"/>
        <v>1.4135191953241588E-3</v>
      </c>
      <c r="M897" s="71">
        <f t="shared" si="69"/>
        <v>8.7763014248216399E-3</v>
      </c>
    </row>
    <row r="898" spans="7:13" x14ac:dyDescent="0.3">
      <c r="G898" s="72">
        <v>44762</v>
      </c>
      <c r="H898" s="74">
        <v>4.3022</v>
      </c>
      <c r="I898" s="79">
        <f t="shared" si="65"/>
        <v>4.2500628820935864</v>
      </c>
      <c r="J898" s="89">
        <f t="shared" si="66"/>
        <v>5.2137117906413621E-2</v>
      </c>
      <c r="K898" s="89">
        <f t="shared" si="67"/>
        <v>5.2137117906413621E-2</v>
      </c>
      <c r="L898" s="82">
        <f t="shared" si="68"/>
        <v>2.7182790635872757E-3</v>
      </c>
      <c r="M898" s="71">
        <f t="shared" si="69"/>
        <v>1.2118710870348571E-2</v>
      </c>
    </row>
    <row r="899" spans="7:13" x14ac:dyDescent="0.3">
      <c r="G899" s="72">
        <v>44763</v>
      </c>
      <c r="H899" s="74">
        <v>4.6867000000000001</v>
      </c>
      <c r="I899" s="79">
        <f t="shared" si="65"/>
        <v>4.2552765938842283</v>
      </c>
      <c r="J899" s="89">
        <f t="shared" si="66"/>
        <v>0.43142340611577179</v>
      </c>
      <c r="K899" s="89">
        <f t="shared" si="67"/>
        <v>0.43142340611577179</v>
      </c>
      <c r="L899" s="82">
        <f t="shared" si="68"/>
        <v>0.18612615534453417</v>
      </c>
      <c r="M899" s="71">
        <f t="shared" si="69"/>
        <v>9.2052703632784644E-2</v>
      </c>
    </row>
    <row r="900" spans="7:13" x14ac:dyDescent="0.3">
      <c r="G900" s="72">
        <v>44764</v>
      </c>
      <c r="H900" s="74">
        <v>4.6684000000000001</v>
      </c>
      <c r="I900" s="79">
        <f t="shared" si="65"/>
        <v>4.2984189344958059</v>
      </c>
      <c r="J900" s="89">
        <f t="shared" si="66"/>
        <v>0.36998106550419418</v>
      </c>
      <c r="K900" s="89">
        <f t="shared" si="67"/>
        <v>0.36998106550419418</v>
      </c>
      <c r="L900" s="82">
        <f t="shared" si="68"/>
        <v>0.13688598883161882</v>
      </c>
      <c r="M900" s="71">
        <f t="shared" si="69"/>
        <v>7.9252220354766978E-2</v>
      </c>
    </row>
    <row r="901" spans="7:13" x14ac:dyDescent="0.3">
      <c r="G901" s="72">
        <v>44767</v>
      </c>
      <c r="H901" s="74">
        <v>4.6775000000000002</v>
      </c>
      <c r="I901" s="79">
        <f t="shared" si="65"/>
        <v>4.3354170410462256</v>
      </c>
      <c r="J901" s="89">
        <f t="shared" si="66"/>
        <v>0.34208295895377461</v>
      </c>
      <c r="K901" s="89">
        <f t="shared" si="67"/>
        <v>0.34208295895377461</v>
      </c>
      <c r="L901" s="82">
        <f t="shared" si="68"/>
        <v>0.11702075080656985</v>
      </c>
      <c r="M901" s="71">
        <f t="shared" si="69"/>
        <v>7.3133716505349999E-2</v>
      </c>
    </row>
    <row r="902" spans="7:13" x14ac:dyDescent="0.3">
      <c r="G902" s="72">
        <v>44768</v>
      </c>
      <c r="H902" s="74">
        <v>4.6134000000000004</v>
      </c>
      <c r="I902" s="79">
        <f t="shared" ref="I902:I965" si="70">alpha*H901+(1-alpha)*I901</f>
        <v>4.3696253369416027</v>
      </c>
      <c r="J902" s="89">
        <f t="shared" ref="J902:J965" si="71">H902-I902</f>
        <v>0.24377466305839768</v>
      </c>
      <c r="K902" s="89">
        <f t="shared" ref="K902:K965" si="72">ABS(J902)</f>
        <v>0.24377466305839768</v>
      </c>
      <c r="L902" s="82">
        <f t="shared" ref="L902:L965" si="73">J902^2</f>
        <v>5.9426086349235317E-2</v>
      </c>
      <c r="M902" s="71">
        <f t="shared" ref="M902:M965" si="74">K902/H902</f>
        <v>5.2840565105648253E-2</v>
      </c>
    </row>
    <row r="903" spans="7:13" x14ac:dyDescent="0.3">
      <c r="G903" s="72">
        <v>44769</v>
      </c>
      <c r="H903" s="74">
        <v>4.7324000000000002</v>
      </c>
      <c r="I903" s="79">
        <f t="shared" si="70"/>
        <v>4.3940028032474423</v>
      </c>
      <c r="J903" s="89">
        <f t="shared" si="71"/>
        <v>0.33839719675255786</v>
      </c>
      <c r="K903" s="89">
        <f t="shared" si="72"/>
        <v>0.33839719675255786</v>
      </c>
      <c r="L903" s="82">
        <f t="shared" si="73"/>
        <v>0.11451266276998935</v>
      </c>
      <c r="M903" s="71">
        <f t="shared" si="74"/>
        <v>7.1506465377516246E-2</v>
      </c>
    </row>
    <row r="904" spans="7:13" x14ac:dyDescent="0.3">
      <c r="G904" s="72">
        <v>44770</v>
      </c>
      <c r="H904" s="74">
        <v>4.7599</v>
      </c>
      <c r="I904" s="79">
        <f t="shared" si="70"/>
        <v>4.4278425229226981</v>
      </c>
      <c r="J904" s="89">
        <f t="shared" si="71"/>
        <v>0.33205747707730193</v>
      </c>
      <c r="K904" s="89">
        <f t="shared" si="72"/>
        <v>0.33205747707730193</v>
      </c>
      <c r="L904" s="82">
        <f t="shared" si="73"/>
        <v>0.1102621680829429</v>
      </c>
      <c r="M904" s="71">
        <f t="shared" si="74"/>
        <v>6.9761439752369148E-2</v>
      </c>
    </row>
    <row r="905" spans="7:13" x14ac:dyDescent="0.3">
      <c r="G905" s="72">
        <v>44771</v>
      </c>
      <c r="H905" s="74">
        <v>4.7416</v>
      </c>
      <c r="I905" s="79">
        <f t="shared" si="70"/>
        <v>4.4610482706304282</v>
      </c>
      <c r="J905" s="89">
        <f t="shared" si="71"/>
        <v>0.28055172936957185</v>
      </c>
      <c r="K905" s="89">
        <f t="shared" si="72"/>
        <v>0.28055172936957185</v>
      </c>
      <c r="L905" s="82">
        <f t="shared" si="73"/>
        <v>7.8709272852257484E-2</v>
      </c>
      <c r="M905" s="71">
        <f t="shared" si="74"/>
        <v>5.9168156185585422E-2</v>
      </c>
    </row>
    <row r="906" spans="7:13" x14ac:dyDescent="0.3">
      <c r="G906" s="72">
        <v>44774</v>
      </c>
      <c r="H906" s="74">
        <v>4.7873999999999999</v>
      </c>
      <c r="I906" s="79">
        <f t="shared" si="70"/>
        <v>4.4891034435673856</v>
      </c>
      <c r="J906" s="89">
        <f t="shared" si="71"/>
        <v>0.29829655643261432</v>
      </c>
      <c r="K906" s="89">
        <f t="shared" si="72"/>
        <v>0.29829655643261432</v>
      </c>
      <c r="L906" s="82">
        <f t="shared" si="73"/>
        <v>8.8980835579555856E-2</v>
      </c>
      <c r="M906" s="71">
        <f t="shared" si="74"/>
        <v>6.2308676198482335E-2</v>
      </c>
    </row>
    <row r="907" spans="7:13" x14ac:dyDescent="0.3">
      <c r="G907" s="72">
        <v>44775</v>
      </c>
      <c r="H907" s="74">
        <v>4.7141000000000002</v>
      </c>
      <c r="I907" s="79">
        <f t="shared" si="70"/>
        <v>4.5189330992106473</v>
      </c>
      <c r="J907" s="89">
        <f t="shared" si="71"/>
        <v>0.19516690078935284</v>
      </c>
      <c r="K907" s="89">
        <f t="shared" si="72"/>
        <v>0.19516690078935284</v>
      </c>
      <c r="L907" s="82">
        <f t="shared" si="73"/>
        <v>3.8090119163721091E-2</v>
      </c>
      <c r="M907" s="71">
        <f t="shared" si="74"/>
        <v>4.1400670496882293E-2</v>
      </c>
    </row>
    <row r="908" spans="7:13" x14ac:dyDescent="0.3">
      <c r="G908" s="72">
        <v>44776</v>
      </c>
      <c r="H908" s="74">
        <v>4.7782</v>
      </c>
      <c r="I908" s="79">
        <f t="shared" si="70"/>
        <v>4.5384497892895821</v>
      </c>
      <c r="J908" s="89">
        <f t="shared" si="71"/>
        <v>0.23975021071041791</v>
      </c>
      <c r="K908" s="89">
        <f t="shared" si="72"/>
        <v>0.23975021071041791</v>
      </c>
      <c r="L908" s="82">
        <f t="shared" si="73"/>
        <v>5.7480163535689785E-2</v>
      </c>
      <c r="M908" s="71">
        <f t="shared" si="74"/>
        <v>5.0175842516097677E-2</v>
      </c>
    </row>
    <row r="909" spans="7:13" x14ac:dyDescent="0.3">
      <c r="G909" s="72">
        <v>44777</v>
      </c>
      <c r="H909" s="74">
        <v>4.7873999999999999</v>
      </c>
      <c r="I909" s="79">
        <f t="shared" si="70"/>
        <v>4.562424810360624</v>
      </c>
      <c r="J909" s="89">
        <f t="shared" si="71"/>
        <v>0.22497518963937591</v>
      </c>
      <c r="K909" s="89">
        <f t="shared" si="72"/>
        <v>0.22497518963937591</v>
      </c>
      <c r="L909" s="82">
        <f t="shared" si="73"/>
        <v>5.0613835953273151E-2</v>
      </c>
      <c r="M909" s="71">
        <f t="shared" si="74"/>
        <v>4.6993188294142105E-2</v>
      </c>
    </row>
    <row r="910" spans="7:13" x14ac:dyDescent="0.3">
      <c r="G910" s="72">
        <v>44778</v>
      </c>
      <c r="H910" s="74">
        <v>4.8148</v>
      </c>
      <c r="I910" s="79">
        <f t="shared" si="70"/>
        <v>4.584922329324562</v>
      </c>
      <c r="J910" s="89">
        <f t="shared" si="71"/>
        <v>0.22987767067543796</v>
      </c>
      <c r="K910" s="89">
        <f t="shared" si="72"/>
        <v>0.22987767067543796</v>
      </c>
      <c r="L910" s="82">
        <f t="shared" si="73"/>
        <v>5.2843743475165107E-2</v>
      </c>
      <c r="M910" s="71">
        <f t="shared" si="74"/>
        <v>4.7743970814039617E-2</v>
      </c>
    </row>
    <row r="911" spans="7:13" x14ac:dyDescent="0.3">
      <c r="G911" s="72">
        <v>44781</v>
      </c>
      <c r="H911" s="74">
        <v>4.7599</v>
      </c>
      <c r="I911" s="79">
        <f t="shared" si="70"/>
        <v>4.6079100963921062</v>
      </c>
      <c r="J911" s="89">
        <f t="shared" si="71"/>
        <v>0.15198990360789377</v>
      </c>
      <c r="K911" s="89">
        <f t="shared" si="72"/>
        <v>0.15198990360789377</v>
      </c>
      <c r="L911" s="82">
        <f t="shared" si="73"/>
        <v>2.3100930798736839E-2</v>
      </c>
      <c r="M911" s="71">
        <f t="shared" si="74"/>
        <v>3.1931322844575255E-2</v>
      </c>
    </row>
    <row r="912" spans="7:13" x14ac:dyDescent="0.3">
      <c r="G912" s="72">
        <v>44782</v>
      </c>
      <c r="H912" s="74">
        <v>4.6501000000000001</v>
      </c>
      <c r="I912" s="79">
        <f t="shared" si="70"/>
        <v>4.6231090867528959</v>
      </c>
      <c r="J912" s="89">
        <f t="shared" si="71"/>
        <v>2.6990913247104231E-2</v>
      </c>
      <c r="K912" s="89">
        <f t="shared" si="72"/>
        <v>2.6990913247104231E-2</v>
      </c>
      <c r="L912" s="82">
        <f t="shared" si="73"/>
        <v>7.285093979127067E-4</v>
      </c>
      <c r="M912" s="71">
        <f t="shared" si="74"/>
        <v>5.8043726472773128E-3</v>
      </c>
    </row>
    <row r="913" spans="7:13" x14ac:dyDescent="0.3">
      <c r="G913" s="72">
        <v>44783</v>
      </c>
      <c r="H913" s="74">
        <v>4.7690999999999999</v>
      </c>
      <c r="I913" s="79">
        <f t="shared" si="70"/>
        <v>4.625808178077607</v>
      </c>
      <c r="J913" s="89">
        <f t="shared" si="71"/>
        <v>0.14329182192239287</v>
      </c>
      <c r="K913" s="89">
        <f t="shared" si="72"/>
        <v>0.14329182192239287</v>
      </c>
      <c r="L913" s="82">
        <f t="shared" si="73"/>
        <v>2.0532546229838751E-2</v>
      </c>
      <c r="M913" s="71">
        <f t="shared" si="74"/>
        <v>3.0045883274075376E-2</v>
      </c>
    </row>
    <row r="914" spans="7:13" x14ac:dyDescent="0.3">
      <c r="G914" s="72">
        <v>44784</v>
      </c>
      <c r="H914" s="74">
        <v>4.7690999999999999</v>
      </c>
      <c r="I914" s="79">
        <f t="shared" si="70"/>
        <v>4.640137360269847</v>
      </c>
      <c r="J914" s="89">
        <f t="shared" si="71"/>
        <v>0.12896263973015287</v>
      </c>
      <c r="K914" s="89">
        <f t="shared" si="72"/>
        <v>0.12896263973015287</v>
      </c>
      <c r="L914" s="82">
        <f t="shared" si="73"/>
        <v>1.6631362446169203E-2</v>
      </c>
      <c r="M914" s="71">
        <f t="shared" si="74"/>
        <v>2.7041294946667689E-2</v>
      </c>
    </row>
    <row r="915" spans="7:13" x14ac:dyDescent="0.3">
      <c r="G915" s="72">
        <v>44785</v>
      </c>
      <c r="H915" s="74">
        <v>4.7690999999999999</v>
      </c>
      <c r="I915" s="79">
        <f t="shared" si="70"/>
        <v>4.6530336242428625</v>
      </c>
      <c r="J915" s="89">
        <f t="shared" si="71"/>
        <v>0.11606637575713741</v>
      </c>
      <c r="K915" s="89">
        <f t="shared" si="72"/>
        <v>0.11606637575713741</v>
      </c>
      <c r="L915" s="82">
        <f t="shared" si="73"/>
        <v>1.3471403581397014E-2</v>
      </c>
      <c r="M915" s="71">
        <f t="shared" si="74"/>
        <v>2.4337165452000882E-2</v>
      </c>
    </row>
    <row r="916" spans="7:13" x14ac:dyDescent="0.3">
      <c r="G916" s="72">
        <v>44788</v>
      </c>
      <c r="H916" s="74">
        <v>4.6775000000000002</v>
      </c>
      <c r="I916" s="79">
        <f t="shared" si="70"/>
        <v>4.6646402618185769</v>
      </c>
      <c r="J916" s="89">
        <f t="shared" si="71"/>
        <v>1.2859738181423275E-2</v>
      </c>
      <c r="K916" s="89">
        <f t="shared" si="72"/>
        <v>1.2859738181423275E-2</v>
      </c>
      <c r="L916" s="82">
        <f t="shared" si="73"/>
        <v>1.6537286609475559E-4</v>
      </c>
      <c r="M916" s="71">
        <f t="shared" si="74"/>
        <v>2.7492759340295614E-3</v>
      </c>
    </row>
    <row r="917" spans="7:13" x14ac:dyDescent="0.3">
      <c r="G917" s="72">
        <v>44789</v>
      </c>
      <c r="H917" s="74">
        <v>4.7324000000000002</v>
      </c>
      <c r="I917" s="79">
        <f t="shared" si="70"/>
        <v>4.6659262356367188</v>
      </c>
      <c r="J917" s="89">
        <f t="shared" si="71"/>
        <v>6.647376436328134E-2</v>
      </c>
      <c r="K917" s="89">
        <f t="shared" si="72"/>
        <v>6.647376436328134E-2</v>
      </c>
      <c r="L917" s="82">
        <f t="shared" si="73"/>
        <v>4.4187613486250527E-3</v>
      </c>
      <c r="M917" s="71">
        <f t="shared" si="74"/>
        <v>1.4046522771380555E-2</v>
      </c>
    </row>
    <row r="918" spans="7:13" x14ac:dyDescent="0.3">
      <c r="G918" s="72">
        <v>44790</v>
      </c>
      <c r="H918" s="74">
        <v>4.6317000000000004</v>
      </c>
      <c r="I918" s="79">
        <f t="shared" si="70"/>
        <v>4.6725736120730463</v>
      </c>
      <c r="J918" s="89">
        <f t="shared" si="71"/>
        <v>-4.0873612073045962E-2</v>
      </c>
      <c r="K918" s="89">
        <f t="shared" si="72"/>
        <v>4.0873612073045962E-2</v>
      </c>
      <c r="L918" s="82">
        <f t="shared" si="73"/>
        <v>1.6706521638978485E-3</v>
      </c>
      <c r="M918" s="71">
        <f t="shared" si="74"/>
        <v>8.8247537778884545E-3</v>
      </c>
    </row>
    <row r="919" spans="7:13" x14ac:dyDescent="0.3">
      <c r="G919" s="72">
        <v>44791</v>
      </c>
      <c r="H919" s="74">
        <v>4.6958000000000002</v>
      </c>
      <c r="I919" s="79">
        <f t="shared" si="70"/>
        <v>4.6684862508657421</v>
      </c>
      <c r="J919" s="89">
        <f t="shared" si="71"/>
        <v>2.7313749134258103E-2</v>
      </c>
      <c r="K919" s="89">
        <f t="shared" si="72"/>
        <v>2.7313749134258103E-2</v>
      </c>
      <c r="L919" s="82">
        <f t="shared" si="73"/>
        <v>7.460408917691853E-4</v>
      </c>
      <c r="M919" s="71">
        <f t="shared" si="74"/>
        <v>5.8166338290084971E-3</v>
      </c>
    </row>
    <row r="920" spans="7:13" x14ac:dyDescent="0.3">
      <c r="G920" s="72">
        <v>44792</v>
      </c>
      <c r="H920" s="74">
        <v>4.6134000000000004</v>
      </c>
      <c r="I920" s="79">
        <f t="shared" si="70"/>
        <v>4.6712176257791675</v>
      </c>
      <c r="J920" s="89">
        <f t="shared" si="71"/>
        <v>-5.7817625779167159E-2</v>
      </c>
      <c r="K920" s="89">
        <f t="shared" si="72"/>
        <v>5.7817625779167159E-2</v>
      </c>
      <c r="L920" s="82">
        <f t="shared" si="73"/>
        <v>3.3428778507398147E-3</v>
      </c>
      <c r="M920" s="71">
        <f t="shared" si="74"/>
        <v>1.2532541244888186E-2</v>
      </c>
    </row>
    <row r="921" spans="7:13" x14ac:dyDescent="0.3">
      <c r="G921" s="72">
        <v>44795</v>
      </c>
      <c r="H921" s="74">
        <v>4.5311000000000003</v>
      </c>
      <c r="I921" s="79">
        <f t="shared" si="70"/>
        <v>4.6654358632012505</v>
      </c>
      <c r="J921" s="89">
        <f t="shared" si="71"/>
        <v>-0.13433586320125013</v>
      </c>
      <c r="K921" s="89">
        <f t="shared" si="72"/>
        <v>0.13433586320125013</v>
      </c>
      <c r="L921" s="82">
        <f t="shared" si="73"/>
        <v>1.8046124142024989E-2</v>
      </c>
      <c r="M921" s="71">
        <f t="shared" si="74"/>
        <v>2.9647516762210085E-2</v>
      </c>
    </row>
    <row r="922" spans="7:13" x14ac:dyDescent="0.3">
      <c r="G922" s="72">
        <v>44796</v>
      </c>
      <c r="H922" s="74">
        <v>4.5218999999999996</v>
      </c>
      <c r="I922" s="79">
        <f t="shared" si="70"/>
        <v>4.6520022768811256</v>
      </c>
      <c r="J922" s="89">
        <f t="shared" si="71"/>
        <v>-0.13010227688112597</v>
      </c>
      <c r="K922" s="89">
        <f t="shared" si="72"/>
        <v>0.13010227688112597</v>
      </c>
      <c r="L922" s="82">
        <f t="shared" si="73"/>
        <v>1.6926602449653164E-2</v>
      </c>
      <c r="M922" s="71">
        <f t="shared" si="74"/>
        <v>2.8771595320800102E-2</v>
      </c>
    </row>
    <row r="923" spans="7:13" x14ac:dyDescent="0.3">
      <c r="G923" s="72">
        <v>44797</v>
      </c>
      <c r="H923" s="74">
        <v>4.5311000000000003</v>
      </c>
      <c r="I923" s="79">
        <f t="shared" si="70"/>
        <v>4.6389920491930132</v>
      </c>
      <c r="J923" s="89">
        <f t="shared" si="71"/>
        <v>-0.10789204919301287</v>
      </c>
      <c r="K923" s="89">
        <f t="shared" si="72"/>
        <v>0.10789204919301287</v>
      </c>
      <c r="L923" s="82">
        <f t="shared" si="73"/>
        <v>1.164069427906751E-2</v>
      </c>
      <c r="M923" s="71">
        <f t="shared" si="74"/>
        <v>2.3811447373267611E-2</v>
      </c>
    </row>
    <row r="924" spans="7:13" x14ac:dyDescent="0.3">
      <c r="G924" s="72">
        <v>44798</v>
      </c>
      <c r="H924" s="74">
        <v>4.6409000000000002</v>
      </c>
      <c r="I924" s="79">
        <f t="shared" si="70"/>
        <v>4.6282028442737113</v>
      </c>
      <c r="J924" s="89">
        <f t="shared" si="71"/>
        <v>1.2697155726288933E-2</v>
      </c>
      <c r="K924" s="89">
        <f t="shared" si="72"/>
        <v>1.2697155726288933E-2</v>
      </c>
      <c r="L924" s="82">
        <f t="shared" si="73"/>
        <v>1.6121776353763184E-4</v>
      </c>
      <c r="M924" s="71">
        <f t="shared" si="74"/>
        <v>2.7359253003272927E-3</v>
      </c>
    </row>
    <row r="925" spans="7:13" x14ac:dyDescent="0.3">
      <c r="G925" s="72">
        <v>44799</v>
      </c>
      <c r="H925" s="74">
        <v>4.4577999999999998</v>
      </c>
      <c r="I925" s="79">
        <f t="shared" si="70"/>
        <v>4.6294725598463398</v>
      </c>
      <c r="J925" s="89">
        <f t="shared" si="71"/>
        <v>-0.17167255984634</v>
      </c>
      <c r="K925" s="89">
        <f t="shared" si="72"/>
        <v>0.17167255984634</v>
      </c>
      <c r="L925" s="82">
        <f t="shared" si="73"/>
        <v>2.9471467804195187E-2</v>
      </c>
      <c r="M925" s="71">
        <f t="shared" si="74"/>
        <v>3.8510601607595681E-2</v>
      </c>
    </row>
    <row r="926" spans="7:13" x14ac:dyDescent="0.3">
      <c r="G926" s="72">
        <v>44802</v>
      </c>
      <c r="H926" s="74">
        <v>4.4028999999999998</v>
      </c>
      <c r="I926" s="79">
        <f t="shared" si="70"/>
        <v>4.6123053038617057</v>
      </c>
      <c r="J926" s="89">
        <f t="shared" si="71"/>
        <v>-0.20940530386170586</v>
      </c>
      <c r="K926" s="89">
        <f t="shared" si="72"/>
        <v>0.20940530386170586</v>
      </c>
      <c r="L926" s="82">
        <f t="shared" si="73"/>
        <v>4.3850581285413366E-2</v>
      </c>
      <c r="M926" s="71">
        <f t="shared" si="74"/>
        <v>4.7560767644440227E-2</v>
      </c>
    </row>
    <row r="927" spans="7:13" x14ac:dyDescent="0.3">
      <c r="G927" s="72">
        <v>44803</v>
      </c>
      <c r="H927" s="74">
        <v>4.4120999999999997</v>
      </c>
      <c r="I927" s="79">
        <f t="shared" si="70"/>
        <v>4.5913647734755356</v>
      </c>
      <c r="J927" s="89">
        <f t="shared" si="71"/>
        <v>-0.17926477347553593</v>
      </c>
      <c r="K927" s="89">
        <f t="shared" si="72"/>
        <v>0.17926477347553593</v>
      </c>
      <c r="L927" s="82">
        <f t="shared" si="73"/>
        <v>3.2135859009235213E-2</v>
      </c>
      <c r="M927" s="71">
        <f t="shared" si="74"/>
        <v>4.0630260754637465E-2</v>
      </c>
    </row>
    <row r="928" spans="7:13" x14ac:dyDescent="0.3">
      <c r="G928" s="72">
        <v>44804</v>
      </c>
      <c r="H928" s="74">
        <v>4.6226000000000003</v>
      </c>
      <c r="I928" s="79">
        <f t="shared" si="70"/>
        <v>4.573438296127982</v>
      </c>
      <c r="J928" s="89">
        <f t="shared" si="71"/>
        <v>4.9161703872018236E-2</v>
      </c>
      <c r="K928" s="89">
        <f t="shared" si="72"/>
        <v>4.9161703872018236E-2</v>
      </c>
      <c r="L928" s="82">
        <f t="shared" si="73"/>
        <v>2.416873127600013E-3</v>
      </c>
      <c r="M928" s="71">
        <f t="shared" si="74"/>
        <v>1.0635076336264922E-2</v>
      </c>
    </row>
    <row r="929" spans="7:13" x14ac:dyDescent="0.3">
      <c r="G929" s="72">
        <v>44805</v>
      </c>
      <c r="H929" s="74">
        <v>4.5585000000000004</v>
      </c>
      <c r="I929" s="79">
        <f t="shared" si="70"/>
        <v>4.5783544665151839</v>
      </c>
      <c r="J929" s="89">
        <f t="shared" si="71"/>
        <v>-1.9854466515183411E-2</v>
      </c>
      <c r="K929" s="89">
        <f t="shared" si="72"/>
        <v>1.9854466515183411E-2</v>
      </c>
      <c r="L929" s="82">
        <f t="shared" si="73"/>
        <v>3.9419984060253932E-4</v>
      </c>
      <c r="M929" s="71">
        <f t="shared" si="74"/>
        <v>4.3554823988556342E-3</v>
      </c>
    </row>
    <row r="930" spans="7:13" x14ac:dyDescent="0.3">
      <c r="G930" s="72">
        <v>44806</v>
      </c>
      <c r="H930" s="74">
        <v>4.5128000000000004</v>
      </c>
      <c r="I930" s="79">
        <f t="shared" si="70"/>
        <v>4.5763690198636651</v>
      </c>
      <c r="J930" s="89">
        <f t="shared" si="71"/>
        <v>-6.35690198636647E-2</v>
      </c>
      <c r="K930" s="89">
        <f t="shared" si="72"/>
        <v>6.35690198636647E-2</v>
      </c>
      <c r="L930" s="82">
        <f t="shared" si="73"/>
        <v>4.0410202864269969E-3</v>
      </c>
      <c r="M930" s="71">
        <f t="shared" si="74"/>
        <v>1.4086380930611748E-2</v>
      </c>
    </row>
    <row r="931" spans="7:13" x14ac:dyDescent="0.3">
      <c r="G931" s="72">
        <v>44810</v>
      </c>
      <c r="H931" s="74">
        <v>4.5035999999999996</v>
      </c>
      <c r="I931" s="79">
        <f t="shared" si="70"/>
        <v>4.5700121178772983</v>
      </c>
      <c r="J931" s="89">
        <f t="shared" si="71"/>
        <v>-6.6412117877298726E-2</v>
      </c>
      <c r="K931" s="89">
        <f t="shared" si="72"/>
        <v>6.6412117877298726E-2</v>
      </c>
      <c r="L931" s="82">
        <f t="shared" si="73"/>
        <v>4.4105694009482213E-3</v>
      </c>
      <c r="M931" s="71">
        <f t="shared" si="74"/>
        <v>1.4746451256172558E-2</v>
      </c>
    </row>
    <row r="932" spans="7:13" x14ac:dyDescent="0.3">
      <c r="G932" s="72">
        <v>44811</v>
      </c>
      <c r="H932" s="74">
        <v>4.5768000000000004</v>
      </c>
      <c r="I932" s="79">
        <f t="shared" si="70"/>
        <v>4.5633709060895686</v>
      </c>
      <c r="J932" s="89">
        <f t="shared" si="71"/>
        <v>1.3429093910431789E-2</v>
      </c>
      <c r="K932" s="89">
        <f t="shared" si="72"/>
        <v>1.3429093910431789E-2</v>
      </c>
      <c r="L932" s="82">
        <f t="shared" si="73"/>
        <v>1.8034056325519614E-4</v>
      </c>
      <c r="M932" s="71">
        <f t="shared" si="74"/>
        <v>2.9341666470966148E-3</v>
      </c>
    </row>
    <row r="933" spans="7:13" x14ac:dyDescent="0.3">
      <c r="G933" s="72">
        <v>44812</v>
      </c>
      <c r="H933" s="74">
        <v>4.5768000000000004</v>
      </c>
      <c r="I933" s="79">
        <f t="shared" si="70"/>
        <v>4.5647138154806122</v>
      </c>
      <c r="J933" s="89">
        <f t="shared" si="71"/>
        <v>1.2086184519388254E-2</v>
      </c>
      <c r="K933" s="89">
        <f t="shared" si="72"/>
        <v>1.2086184519388254E-2</v>
      </c>
      <c r="L933" s="82">
        <f t="shared" si="73"/>
        <v>1.4607585623670029E-4</v>
      </c>
      <c r="M933" s="71">
        <f t="shared" si="74"/>
        <v>2.6407499823868758E-3</v>
      </c>
    </row>
    <row r="934" spans="7:13" x14ac:dyDescent="0.3">
      <c r="G934" s="72">
        <v>44813</v>
      </c>
      <c r="H934" s="74">
        <v>4.6409000000000002</v>
      </c>
      <c r="I934" s="79">
        <f t="shared" si="70"/>
        <v>4.5659224339325508</v>
      </c>
      <c r="J934" s="89">
        <f t="shared" si="71"/>
        <v>7.497756606744943E-2</v>
      </c>
      <c r="K934" s="89">
        <f t="shared" si="72"/>
        <v>7.497756606744943E-2</v>
      </c>
      <c r="L934" s="82">
        <f t="shared" si="73"/>
        <v>5.6216354133987439E-3</v>
      </c>
      <c r="M934" s="71">
        <f t="shared" si="74"/>
        <v>1.6155824531330007E-2</v>
      </c>
    </row>
    <row r="935" spans="7:13" x14ac:dyDescent="0.3">
      <c r="G935" s="72">
        <v>44816</v>
      </c>
      <c r="H935" s="74">
        <v>4.6958000000000002</v>
      </c>
      <c r="I935" s="79">
        <f t="shared" si="70"/>
        <v>4.5734201905392959</v>
      </c>
      <c r="J935" s="89">
        <f t="shared" si="71"/>
        <v>0.12237980946070426</v>
      </c>
      <c r="K935" s="89">
        <f t="shared" si="72"/>
        <v>0.12237980946070426</v>
      </c>
      <c r="L935" s="82">
        <f t="shared" si="73"/>
        <v>1.4976817763638279E-2</v>
      </c>
      <c r="M935" s="71">
        <f t="shared" si="74"/>
        <v>2.6061546373504888E-2</v>
      </c>
    </row>
    <row r="936" spans="7:13" x14ac:dyDescent="0.3">
      <c r="G936" s="72">
        <v>44817</v>
      </c>
      <c r="H936" s="74">
        <v>4.5401999999999996</v>
      </c>
      <c r="I936" s="79">
        <f t="shared" si="70"/>
        <v>4.5856581714853659</v>
      </c>
      <c r="J936" s="89">
        <f t="shared" si="71"/>
        <v>-4.545817148536635E-2</v>
      </c>
      <c r="K936" s="89">
        <f t="shared" si="72"/>
        <v>4.545817148536635E-2</v>
      </c>
      <c r="L936" s="82">
        <f t="shared" si="73"/>
        <v>2.0664453547929742E-3</v>
      </c>
      <c r="M936" s="71">
        <f t="shared" si="74"/>
        <v>1.0012372028845943E-2</v>
      </c>
    </row>
    <row r="937" spans="7:13" x14ac:dyDescent="0.3">
      <c r="G937" s="72">
        <v>44818</v>
      </c>
      <c r="H937" s="74">
        <v>4.5218999999999996</v>
      </c>
      <c r="I937" s="79">
        <f t="shared" si="70"/>
        <v>4.5811123543368293</v>
      </c>
      <c r="J937" s="89">
        <f t="shared" si="71"/>
        <v>-5.9212354336829698E-2</v>
      </c>
      <c r="K937" s="89">
        <f t="shared" si="72"/>
        <v>5.9212354336829698E-2</v>
      </c>
      <c r="L937" s="82">
        <f t="shared" si="73"/>
        <v>3.5061029061102746E-3</v>
      </c>
      <c r="M937" s="71">
        <f t="shared" si="74"/>
        <v>1.3094574036761031E-2</v>
      </c>
    </row>
    <row r="938" spans="7:13" x14ac:dyDescent="0.3">
      <c r="G938" s="72">
        <v>44819</v>
      </c>
      <c r="H938" s="74">
        <v>4.4577999999999998</v>
      </c>
      <c r="I938" s="79">
        <f t="shared" si="70"/>
        <v>4.5751911189031462</v>
      </c>
      <c r="J938" s="89">
        <f t="shared" si="71"/>
        <v>-0.11739111890314646</v>
      </c>
      <c r="K938" s="89">
        <f t="shared" si="72"/>
        <v>0.11739111890314646</v>
      </c>
      <c r="L938" s="82">
        <f t="shared" si="73"/>
        <v>1.378067479733267E-2</v>
      </c>
      <c r="M938" s="71">
        <f t="shared" si="74"/>
        <v>2.6333868478430271E-2</v>
      </c>
    </row>
    <row r="939" spans="7:13" x14ac:dyDescent="0.3">
      <c r="G939" s="72">
        <v>44820</v>
      </c>
      <c r="H939" s="74">
        <v>4.2381000000000002</v>
      </c>
      <c r="I939" s="79">
        <f t="shared" si="70"/>
        <v>4.5634520070128319</v>
      </c>
      <c r="J939" s="89">
        <f t="shared" si="71"/>
        <v>-0.32535200701283173</v>
      </c>
      <c r="K939" s="89">
        <f t="shared" si="72"/>
        <v>0.32535200701283173</v>
      </c>
      <c r="L939" s="82">
        <f t="shared" si="73"/>
        <v>0.10585392846727772</v>
      </c>
      <c r="M939" s="71">
        <f t="shared" si="74"/>
        <v>7.6768364836325639E-2</v>
      </c>
    </row>
    <row r="940" spans="7:13" x14ac:dyDescent="0.3">
      <c r="G940" s="72">
        <v>44823</v>
      </c>
      <c r="H940" s="74">
        <v>4.2839</v>
      </c>
      <c r="I940" s="79">
        <f t="shared" si="70"/>
        <v>4.5309168063115486</v>
      </c>
      <c r="J940" s="89">
        <f t="shared" si="71"/>
        <v>-0.24701680631154854</v>
      </c>
      <c r="K940" s="89">
        <f t="shared" si="72"/>
        <v>0.24701680631154854</v>
      </c>
      <c r="L940" s="82">
        <f t="shared" si="73"/>
        <v>6.1017302600357086E-2</v>
      </c>
      <c r="M940" s="71">
        <f t="shared" si="74"/>
        <v>5.7661664910840252E-2</v>
      </c>
    </row>
    <row r="941" spans="7:13" x14ac:dyDescent="0.3">
      <c r="G941" s="72">
        <v>44824</v>
      </c>
      <c r="H941" s="74">
        <v>4.2015000000000002</v>
      </c>
      <c r="I941" s="79">
        <f t="shared" si="70"/>
        <v>4.5062151256803942</v>
      </c>
      <c r="J941" s="89">
        <f t="shared" si="71"/>
        <v>-0.30471512568039394</v>
      </c>
      <c r="K941" s="89">
        <f t="shared" si="72"/>
        <v>0.30471512568039394</v>
      </c>
      <c r="L941" s="82">
        <f t="shared" si="73"/>
        <v>9.2851307818418272E-2</v>
      </c>
      <c r="M941" s="71">
        <f t="shared" si="74"/>
        <v>7.2525318500629279E-2</v>
      </c>
    </row>
    <row r="942" spans="7:13" x14ac:dyDescent="0.3">
      <c r="G942" s="72">
        <v>44825</v>
      </c>
      <c r="H942" s="74">
        <v>4.1191000000000004</v>
      </c>
      <c r="I942" s="79">
        <f t="shared" si="70"/>
        <v>4.4757436131123551</v>
      </c>
      <c r="J942" s="89">
        <f t="shared" si="71"/>
        <v>-0.35664361311235471</v>
      </c>
      <c r="K942" s="89">
        <f t="shared" si="72"/>
        <v>0.35664361311235471</v>
      </c>
      <c r="L942" s="82">
        <f t="shared" si="73"/>
        <v>0.12719466677383495</v>
      </c>
      <c r="M942" s="71">
        <f t="shared" si="74"/>
        <v>8.6582897504880837E-2</v>
      </c>
    </row>
    <row r="943" spans="7:13" x14ac:dyDescent="0.3">
      <c r="G943" s="72">
        <v>44826</v>
      </c>
      <c r="H943" s="74">
        <v>4.0641999999999996</v>
      </c>
      <c r="I943" s="79">
        <f t="shared" si="70"/>
        <v>4.4400792518011194</v>
      </c>
      <c r="J943" s="89">
        <f t="shared" si="71"/>
        <v>-0.37587925180111981</v>
      </c>
      <c r="K943" s="89">
        <f t="shared" si="72"/>
        <v>0.37587925180111981</v>
      </c>
      <c r="L943" s="82">
        <f t="shared" si="73"/>
        <v>0.14128521193456964</v>
      </c>
      <c r="M943" s="71">
        <f t="shared" si="74"/>
        <v>9.2485421928330258E-2</v>
      </c>
    </row>
    <row r="944" spans="7:13" x14ac:dyDescent="0.3">
      <c r="G944" s="72">
        <v>44827</v>
      </c>
      <c r="H944" s="74">
        <v>3.8995000000000002</v>
      </c>
      <c r="I944" s="79">
        <f t="shared" si="70"/>
        <v>4.4024913266210079</v>
      </c>
      <c r="J944" s="89">
        <f t="shared" si="71"/>
        <v>-0.50299132662100776</v>
      </c>
      <c r="K944" s="89">
        <f t="shared" si="72"/>
        <v>0.50299132662100776</v>
      </c>
      <c r="L944" s="82">
        <f t="shared" si="73"/>
        <v>0.25300027465596131</v>
      </c>
      <c r="M944" s="71">
        <f t="shared" si="74"/>
        <v>0.12898867204026357</v>
      </c>
    </row>
    <row r="945" spans="7:13" x14ac:dyDescent="0.3">
      <c r="G945" s="72">
        <v>44830</v>
      </c>
      <c r="H945" s="74">
        <v>3.8811</v>
      </c>
      <c r="I945" s="79">
        <f t="shared" si="70"/>
        <v>4.3521921939589072</v>
      </c>
      <c r="J945" s="89">
        <f t="shared" si="71"/>
        <v>-0.47109219395890722</v>
      </c>
      <c r="K945" s="89">
        <f t="shared" si="72"/>
        <v>0.47109219395890722</v>
      </c>
      <c r="L945" s="82">
        <f t="shared" si="73"/>
        <v>0.22192785520901667</v>
      </c>
      <c r="M945" s="71">
        <f t="shared" si="74"/>
        <v>0.12138110173891609</v>
      </c>
    </row>
    <row r="946" spans="7:13" x14ac:dyDescent="0.3">
      <c r="G946" s="72">
        <v>44831</v>
      </c>
      <c r="H946" s="74">
        <v>3.8628</v>
      </c>
      <c r="I946" s="79">
        <f t="shared" si="70"/>
        <v>4.3050829745630166</v>
      </c>
      <c r="J946" s="89">
        <f t="shared" si="71"/>
        <v>-0.44228297456301657</v>
      </c>
      <c r="K946" s="89">
        <f t="shared" si="72"/>
        <v>0.44228297456301657</v>
      </c>
      <c r="L946" s="82">
        <f t="shared" si="73"/>
        <v>0.19561422958830996</v>
      </c>
      <c r="M946" s="71">
        <f t="shared" si="74"/>
        <v>0.11449802593015858</v>
      </c>
    </row>
    <row r="947" spans="7:13" x14ac:dyDescent="0.3">
      <c r="G947" s="72">
        <v>44832</v>
      </c>
      <c r="H947" s="74">
        <v>3.9910000000000001</v>
      </c>
      <c r="I947" s="79">
        <f t="shared" si="70"/>
        <v>4.2608546771067148</v>
      </c>
      <c r="J947" s="89">
        <f t="shared" si="71"/>
        <v>-0.26985467710671474</v>
      </c>
      <c r="K947" s="89">
        <f t="shared" si="72"/>
        <v>0.26985467710671474</v>
      </c>
      <c r="L947" s="82">
        <f t="shared" si="73"/>
        <v>7.2821546756369274E-2</v>
      </c>
      <c r="M947" s="71">
        <f t="shared" si="74"/>
        <v>6.7615804837563201E-2</v>
      </c>
    </row>
    <row r="948" spans="7:13" x14ac:dyDescent="0.3">
      <c r="G948" s="72">
        <v>44833</v>
      </c>
      <c r="H948" s="74">
        <v>3.9178000000000002</v>
      </c>
      <c r="I948" s="79">
        <f t="shared" si="70"/>
        <v>4.2338692093960431</v>
      </c>
      <c r="J948" s="89">
        <f t="shared" si="71"/>
        <v>-0.31606920939604288</v>
      </c>
      <c r="K948" s="89">
        <f t="shared" si="72"/>
        <v>0.31606920939604288</v>
      </c>
      <c r="L948" s="82">
        <f t="shared" si="73"/>
        <v>9.9899745128239598E-2</v>
      </c>
      <c r="M948" s="71">
        <f t="shared" si="74"/>
        <v>8.067517724131984E-2</v>
      </c>
    </row>
    <row r="949" spans="7:13" x14ac:dyDescent="0.3">
      <c r="G949" s="72">
        <v>44834</v>
      </c>
      <c r="H949" s="74">
        <v>3.9085999999999999</v>
      </c>
      <c r="I949" s="79">
        <f t="shared" si="70"/>
        <v>4.2022622884564385</v>
      </c>
      <c r="J949" s="89">
        <f t="shared" si="71"/>
        <v>-0.2936622884564386</v>
      </c>
      <c r="K949" s="89">
        <f t="shared" si="72"/>
        <v>0.2936622884564386</v>
      </c>
      <c r="L949" s="82">
        <f t="shared" si="73"/>
        <v>8.6237539661472559E-2</v>
      </c>
      <c r="M949" s="71">
        <f t="shared" si="74"/>
        <v>7.5132346225359109E-2</v>
      </c>
    </row>
    <row r="950" spans="7:13" x14ac:dyDescent="0.3">
      <c r="G950" s="72">
        <v>44837</v>
      </c>
      <c r="H950" s="74">
        <v>4.0185000000000004</v>
      </c>
      <c r="I950" s="79">
        <f t="shared" si="70"/>
        <v>4.1728960596107942</v>
      </c>
      <c r="J950" s="89">
        <f t="shared" si="71"/>
        <v>-0.15439605961079383</v>
      </c>
      <c r="K950" s="89">
        <f t="shared" si="72"/>
        <v>0.15439605961079383</v>
      </c>
      <c r="L950" s="82">
        <f t="shared" si="73"/>
        <v>2.3838143223339804E-2</v>
      </c>
      <c r="M950" s="71">
        <f t="shared" si="74"/>
        <v>3.8421316314742771E-2</v>
      </c>
    </row>
    <row r="951" spans="7:13" x14ac:dyDescent="0.3">
      <c r="G951" s="72">
        <v>44838</v>
      </c>
      <c r="H951" s="74">
        <v>4.2198000000000002</v>
      </c>
      <c r="I951" s="79">
        <f t="shared" si="70"/>
        <v>4.1574564536497149</v>
      </c>
      <c r="J951" s="89">
        <f t="shared" si="71"/>
        <v>6.2343546350285273E-2</v>
      </c>
      <c r="K951" s="89">
        <f t="shared" si="72"/>
        <v>6.2343546350285273E-2</v>
      </c>
      <c r="L951" s="82">
        <f t="shared" si="73"/>
        <v>3.8867177715301683E-3</v>
      </c>
      <c r="M951" s="71">
        <f t="shared" si="74"/>
        <v>1.4774052407764649E-2</v>
      </c>
    </row>
    <row r="952" spans="7:13" x14ac:dyDescent="0.3">
      <c r="G952" s="72">
        <v>44839</v>
      </c>
      <c r="H952" s="74">
        <v>4.1741000000000001</v>
      </c>
      <c r="I952" s="79">
        <f t="shared" si="70"/>
        <v>4.163690808284743</v>
      </c>
      <c r="J952" s="89">
        <f t="shared" si="71"/>
        <v>1.0409191715257116E-2</v>
      </c>
      <c r="K952" s="89">
        <f t="shared" si="72"/>
        <v>1.0409191715257116E-2</v>
      </c>
      <c r="L952" s="82">
        <f t="shared" si="73"/>
        <v>1.0835127216497737E-4</v>
      </c>
      <c r="M952" s="71">
        <f t="shared" si="74"/>
        <v>2.4937571489080557E-3</v>
      </c>
    </row>
    <row r="953" spans="7:13" x14ac:dyDescent="0.3">
      <c r="G953" s="72">
        <v>44840</v>
      </c>
      <c r="H953" s="74">
        <v>4.1283000000000003</v>
      </c>
      <c r="I953" s="79">
        <f t="shared" si="70"/>
        <v>4.1647317274562692</v>
      </c>
      <c r="J953" s="89">
        <f t="shared" si="71"/>
        <v>-3.6431727456268881E-2</v>
      </c>
      <c r="K953" s="89">
        <f t="shared" si="72"/>
        <v>3.6431727456268881E-2</v>
      </c>
      <c r="L953" s="82">
        <f t="shared" si="73"/>
        <v>1.3272707654478559E-3</v>
      </c>
      <c r="M953" s="71">
        <f t="shared" si="74"/>
        <v>8.8248740295688004E-3</v>
      </c>
    </row>
    <row r="954" spans="7:13" x14ac:dyDescent="0.3">
      <c r="G954" s="72">
        <v>44841</v>
      </c>
      <c r="H954" s="74">
        <v>4.0458999999999996</v>
      </c>
      <c r="I954" s="79">
        <f t="shared" si="70"/>
        <v>4.1610885547106422</v>
      </c>
      <c r="J954" s="89">
        <f t="shared" si="71"/>
        <v>-0.1151885547106426</v>
      </c>
      <c r="K954" s="89">
        <f t="shared" si="72"/>
        <v>0.1151885547106426</v>
      </c>
      <c r="L954" s="82">
        <f t="shared" si="73"/>
        <v>1.3268403136326703E-2</v>
      </c>
      <c r="M954" s="71">
        <f t="shared" si="74"/>
        <v>2.8470440374364817E-2</v>
      </c>
    </row>
    <row r="955" spans="7:13" x14ac:dyDescent="0.3">
      <c r="G955" s="72">
        <v>44844</v>
      </c>
      <c r="H955" s="74">
        <v>3.9817999999999998</v>
      </c>
      <c r="I955" s="79">
        <f t="shared" si="70"/>
        <v>4.1495696992395779</v>
      </c>
      <c r="J955" s="89">
        <f t="shared" si="71"/>
        <v>-0.16776969923957807</v>
      </c>
      <c r="K955" s="89">
        <f t="shared" si="72"/>
        <v>0.16776969923957807</v>
      </c>
      <c r="L955" s="82">
        <f t="shared" si="73"/>
        <v>2.8146671982938482E-2</v>
      </c>
      <c r="M955" s="71">
        <f t="shared" si="74"/>
        <v>4.2134135124711959E-2</v>
      </c>
    </row>
    <row r="956" spans="7:13" x14ac:dyDescent="0.3">
      <c r="G956" s="72">
        <v>44845</v>
      </c>
      <c r="H956" s="74">
        <v>3.9451999999999998</v>
      </c>
      <c r="I956" s="79">
        <f t="shared" si="70"/>
        <v>4.1327927293156197</v>
      </c>
      <c r="J956" s="89">
        <f t="shared" si="71"/>
        <v>-0.18759272931561988</v>
      </c>
      <c r="K956" s="89">
        <f t="shared" si="72"/>
        <v>0.18759272931561988</v>
      </c>
      <c r="L956" s="82">
        <f t="shared" si="73"/>
        <v>3.5191032092083428E-2</v>
      </c>
      <c r="M956" s="71">
        <f t="shared" si="74"/>
        <v>4.7549612013489784E-2</v>
      </c>
    </row>
    <row r="957" spans="7:13" x14ac:dyDescent="0.3">
      <c r="G957" s="72">
        <v>44846</v>
      </c>
      <c r="H957" s="74">
        <v>3.9817999999999998</v>
      </c>
      <c r="I957" s="79">
        <f t="shared" si="70"/>
        <v>4.1140334563840577</v>
      </c>
      <c r="J957" s="89">
        <f t="shared" si="71"/>
        <v>-0.13223345638405792</v>
      </c>
      <c r="K957" s="89">
        <f t="shared" si="72"/>
        <v>0.13223345638405792</v>
      </c>
      <c r="L957" s="82">
        <f t="shared" si="73"/>
        <v>1.7485686987274551E-2</v>
      </c>
      <c r="M957" s="71">
        <f t="shared" si="74"/>
        <v>3.3209467171645468E-2</v>
      </c>
    </row>
    <row r="958" spans="7:13" x14ac:dyDescent="0.3">
      <c r="G958" s="72">
        <v>44847</v>
      </c>
      <c r="H958" s="74">
        <v>4.1375000000000002</v>
      </c>
      <c r="I958" s="79">
        <f t="shared" si="70"/>
        <v>4.1008101107456518</v>
      </c>
      <c r="J958" s="89">
        <f t="shared" si="71"/>
        <v>3.6689889254348351E-2</v>
      </c>
      <c r="K958" s="89">
        <f t="shared" si="72"/>
        <v>3.6689889254348351E-2</v>
      </c>
      <c r="L958" s="82">
        <f t="shared" si="73"/>
        <v>1.3461479734963467E-3</v>
      </c>
      <c r="M958" s="71">
        <f t="shared" si="74"/>
        <v>8.8676469496914434E-3</v>
      </c>
    </row>
    <row r="959" spans="7:13" x14ac:dyDescent="0.3">
      <c r="G959" s="72">
        <v>44848</v>
      </c>
      <c r="H959" s="74">
        <v>4.0734000000000004</v>
      </c>
      <c r="I959" s="79">
        <f t="shared" si="70"/>
        <v>4.1044790996710869</v>
      </c>
      <c r="J959" s="89">
        <f t="shared" si="71"/>
        <v>-3.1079099671086574E-2</v>
      </c>
      <c r="K959" s="89">
        <f t="shared" si="72"/>
        <v>3.1079099671086574E-2</v>
      </c>
      <c r="L959" s="82">
        <f t="shared" si="73"/>
        <v>9.6591043636533357E-4</v>
      </c>
      <c r="M959" s="71">
        <f t="shared" si="74"/>
        <v>7.6297686628090961E-3</v>
      </c>
    </row>
    <row r="960" spans="7:13" x14ac:dyDescent="0.3">
      <c r="G960" s="72">
        <v>44851</v>
      </c>
      <c r="H960" s="74">
        <v>4.1924000000000001</v>
      </c>
      <c r="I960" s="79">
        <f t="shared" si="70"/>
        <v>4.1013711897039782</v>
      </c>
      <c r="J960" s="89">
        <f t="shared" si="71"/>
        <v>9.1028810296021945E-2</v>
      </c>
      <c r="K960" s="89">
        <f t="shared" si="72"/>
        <v>9.1028810296021945E-2</v>
      </c>
      <c r="L960" s="82">
        <f t="shared" si="73"/>
        <v>8.2862443039091512E-3</v>
      </c>
      <c r="M960" s="71">
        <f t="shared" si="74"/>
        <v>2.1712816118696198E-2</v>
      </c>
    </row>
    <row r="961" spans="7:13" x14ac:dyDescent="0.3">
      <c r="G961" s="72">
        <v>44852</v>
      </c>
      <c r="H961" s="74">
        <v>4.2564000000000002</v>
      </c>
      <c r="I961" s="79">
        <f t="shared" si="70"/>
        <v>4.1104740707335807</v>
      </c>
      <c r="J961" s="89">
        <f t="shared" si="71"/>
        <v>0.14592592926641945</v>
      </c>
      <c r="K961" s="89">
        <f t="shared" si="72"/>
        <v>0.14592592926641945</v>
      </c>
      <c r="L961" s="82">
        <f t="shared" si="73"/>
        <v>2.1294376832268053E-2</v>
      </c>
      <c r="M961" s="71">
        <f t="shared" si="74"/>
        <v>3.4283885270749798E-2</v>
      </c>
    </row>
    <row r="962" spans="7:13" x14ac:dyDescent="0.3">
      <c r="G962" s="72">
        <v>44853</v>
      </c>
      <c r="H962" s="74">
        <v>4.1741000000000001</v>
      </c>
      <c r="I962" s="79">
        <f t="shared" si="70"/>
        <v>4.1250666636602222</v>
      </c>
      <c r="J962" s="89">
        <f t="shared" si="71"/>
        <v>4.9033336339777911E-2</v>
      </c>
      <c r="K962" s="89">
        <f t="shared" si="72"/>
        <v>4.9033336339777911E-2</v>
      </c>
      <c r="L962" s="82">
        <f t="shared" si="73"/>
        <v>2.4042680726097851E-3</v>
      </c>
      <c r="M962" s="71">
        <f t="shared" si="74"/>
        <v>1.1747043995059513E-2</v>
      </c>
    </row>
    <row r="963" spans="7:13" x14ac:dyDescent="0.3">
      <c r="G963" s="72">
        <v>44854</v>
      </c>
      <c r="H963" s="74">
        <v>3.8079000000000001</v>
      </c>
      <c r="I963" s="79">
        <f t="shared" si="70"/>
        <v>4.1299699972942001</v>
      </c>
      <c r="J963" s="89">
        <f t="shared" si="71"/>
        <v>-0.32206999729420005</v>
      </c>
      <c r="K963" s="89">
        <f t="shared" si="72"/>
        <v>0.32206999729420005</v>
      </c>
      <c r="L963" s="82">
        <f t="shared" si="73"/>
        <v>0.10372908315708602</v>
      </c>
      <c r="M963" s="71">
        <f t="shared" si="74"/>
        <v>8.4579426270175173E-2</v>
      </c>
    </row>
    <row r="964" spans="7:13" x14ac:dyDescent="0.3">
      <c r="G964" s="72">
        <v>44855</v>
      </c>
      <c r="H964" s="74">
        <v>3.8902999999999999</v>
      </c>
      <c r="I964" s="79">
        <f t="shared" si="70"/>
        <v>4.0977629975647805</v>
      </c>
      <c r="J964" s="89">
        <f t="shared" si="71"/>
        <v>-0.20746299756478059</v>
      </c>
      <c r="K964" s="89">
        <f t="shared" si="72"/>
        <v>0.20746299756478059</v>
      </c>
      <c r="L964" s="82">
        <f t="shared" si="73"/>
        <v>4.304089535856416E-2</v>
      </c>
      <c r="M964" s="71">
        <f t="shared" si="74"/>
        <v>5.3328277398858856E-2</v>
      </c>
    </row>
    <row r="965" spans="7:13" x14ac:dyDescent="0.3">
      <c r="G965" s="72">
        <v>44858</v>
      </c>
      <c r="H965" s="74">
        <v>3.9455</v>
      </c>
      <c r="I965" s="79">
        <f t="shared" si="70"/>
        <v>4.0770166978083022</v>
      </c>
      <c r="J965" s="89">
        <f t="shared" si="71"/>
        <v>-0.13151669780830222</v>
      </c>
      <c r="K965" s="89">
        <f t="shared" si="72"/>
        <v>0.13151669780830222</v>
      </c>
      <c r="L965" s="82">
        <f t="shared" si="73"/>
        <v>1.7296641802400287E-2</v>
      </c>
      <c r="M965" s="71">
        <f t="shared" si="74"/>
        <v>3.3333341226283668E-2</v>
      </c>
    </row>
    <row r="966" spans="7:13" x14ac:dyDescent="0.3">
      <c r="G966" s="72">
        <v>44859</v>
      </c>
      <c r="H966" s="74">
        <v>4.0557999999999996</v>
      </c>
      <c r="I966" s="79">
        <f t="shared" ref="I966:I1029" si="75">alpha*H965+(1-alpha)*I965</f>
        <v>4.0638650280274717</v>
      </c>
      <c r="J966" s="89">
        <f t="shared" ref="J966:J1029" si="76">H966-I966</f>
        <v>-8.0650280274721098E-3</v>
      </c>
      <c r="K966" s="89">
        <f t="shared" ref="K966:K1029" si="77">ABS(J966)</f>
        <v>8.0650280274721098E-3</v>
      </c>
      <c r="L966" s="82">
        <f t="shared" ref="L966:L1029" si="78">J966^2</f>
        <v>6.5044677083910676E-5</v>
      </c>
      <c r="M966" s="71">
        <f t="shared" ref="M966:M1029" si="79">K966/H966</f>
        <v>1.9885171920390825E-3</v>
      </c>
    </row>
    <row r="967" spans="7:13" x14ac:dyDescent="0.3">
      <c r="G967" s="72">
        <v>44860</v>
      </c>
      <c r="H967" s="74">
        <v>4.0742000000000003</v>
      </c>
      <c r="I967" s="79">
        <f t="shared" si="75"/>
        <v>4.0630585252247249</v>
      </c>
      <c r="J967" s="89">
        <f t="shared" si="76"/>
        <v>1.1141474775275384E-2</v>
      </c>
      <c r="K967" s="89">
        <f t="shared" si="77"/>
        <v>1.1141474775275384E-2</v>
      </c>
      <c r="L967" s="82">
        <f t="shared" si="78"/>
        <v>1.2413246016809766E-4</v>
      </c>
      <c r="M967" s="71">
        <f t="shared" si="79"/>
        <v>2.7346411013880966E-3</v>
      </c>
    </row>
    <row r="968" spans="7:13" x14ac:dyDescent="0.3">
      <c r="G968" s="72">
        <v>44861</v>
      </c>
      <c r="H968" s="74">
        <v>4.0099</v>
      </c>
      <c r="I968" s="79">
        <f t="shared" si="75"/>
        <v>4.0641726727022522</v>
      </c>
      <c r="J968" s="89">
        <f t="shared" si="76"/>
        <v>-5.4272672702252223E-2</v>
      </c>
      <c r="K968" s="89">
        <f t="shared" si="77"/>
        <v>5.4272672702252223E-2</v>
      </c>
      <c r="L968" s="82">
        <f t="shared" si="78"/>
        <v>2.9455230022457936E-3</v>
      </c>
      <c r="M968" s="71">
        <f t="shared" si="79"/>
        <v>1.3534669867640644E-2</v>
      </c>
    </row>
    <row r="969" spans="7:13" x14ac:dyDescent="0.3">
      <c r="G969" s="72">
        <v>44862</v>
      </c>
      <c r="H969" s="74">
        <v>4.0834000000000001</v>
      </c>
      <c r="I969" s="79">
        <f t="shared" si="75"/>
        <v>4.0587454054320267</v>
      </c>
      <c r="J969" s="89">
        <f t="shared" si="76"/>
        <v>2.4654594567973476E-2</v>
      </c>
      <c r="K969" s="89">
        <f t="shared" si="77"/>
        <v>2.4654594567973476E-2</v>
      </c>
      <c r="L969" s="82">
        <f t="shared" si="78"/>
        <v>6.0784903331114718E-4</v>
      </c>
      <c r="M969" s="71">
        <f t="shared" si="79"/>
        <v>6.0377613185025897E-3</v>
      </c>
    </row>
    <row r="970" spans="7:13" x14ac:dyDescent="0.3">
      <c r="G970" s="72">
        <v>44865</v>
      </c>
      <c r="H970" s="74">
        <v>4.0465999999999998</v>
      </c>
      <c r="I970" s="79">
        <f t="shared" si="75"/>
        <v>4.0612108648888245</v>
      </c>
      <c r="J970" s="89">
        <f t="shared" si="76"/>
        <v>-1.4610864888824793E-2</v>
      </c>
      <c r="K970" s="89">
        <f t="shared" si="77"/>
        <v>1.4610864888824793E-2</v>
      </c>
      <c r="L970" s="82">
        <f t="shared" si="78"/>
        <v>2.1347737279949313E-4</v>
      </c>
      <c r="M970" s="71">
        <f t="shared" si="79"/>
        <v>3.610652124950525E-3</v>
      </c>
    </row>
    <row r="971" spans="7:13" x14ac:dyDescent="0.3">
      <c r="G971" s="72">
        <v>44866</v>
      </c>
      <c r="H971" s="74">
        <v>4.0650000000000004</v>
      </c>
      <c r="I971" s="79">
        <f t="shared" si="75"/>
        <v>4.0597497783999419</v>
      </c>
      <c r="J971" s="89">
        <f t="shared" si="76"/>
        <v>5.2502216000585022E-3</v>
      </c>
      <c r="K971" s="89">
        <f t="shared" si="77"/>
        <v>5.2502216000585022E-3</v>
      </c>
      <c r="L971" s="82">
        <f t="shared" si="78"/>
        <v>2.7564826849720859E-5</v>
      </c>
      <c r="M971" s="71">
        <f t="shared" si="79"/>
        <v>1.2915674292886842E-3</v>
      </c>
    </row>
    <row r="972" spans="7:13" x14ac:dyDescent="0.3">
      <c r="G972" s="72">
        <v>44867</v>
      </c>
      <c r="H972" s="74">
        <v>3.9914999999999998</v>
      </c>
      <c r="I972" s="79">
        <f t="shared" si="75"/>
        <v>4.0602748005599478</v>
      </c>
      <c r="J972" s="89">
        <f t="shared" si="76"/>
        <v>-6.8774800559948002E-2</v>
      </c>
      <c r="K972" s="89">
        <f t="shared" si="77"/>
        <v>6.8774800559948002E-2</v>
      </c>
      <c r="L972" s="82">
        <f t="shared" si="78"/>
        <v>4.7299731920606236E-3</v>
      </c>
      <c r="M972" s="71">
        <f t="shared" si="79"/>
        <v>1.7230314558423651E-2</v>
      </c>
    </row>
    <row r="973" spans="7:13" x14ac:dyDescent="0.3">
      <c r="G973" s="72">
        <v>44868</v>
      </c>
      <c r="H973" s="74">
        <v>3.8811</v>
      </c>
      <c r="I973" s="79">
        <f t="shared" si="75"/>
        <v>4.0533973205039526</v>
      </c>
      <c r="J973" s="89">
        <f t="shared" si="76"/>
        <v>-0.17229732050395263</v>
      </c>
      <c r="K973" s="89">
        <f t="shared" si="77"/>
        <v>0.17229732050395263</v>
      </c>
      <c r="L973" s="82">
        <f t="shared" si="78"/>
        <v>2.9686366652841776E-2</v>
      </c>
      <c r="M973" s="71">
        <f t="shared" si="79"/>
        <v>4.4393939992258026E-2</v>
      </c>
    </row>
    <row r="974" spans="7:13" x14ac:dyDescent="0.3">
      <c r="G974" s="72">
        <v>44869</v>
      </c>
      <c r="H974" s="74">
        <v>4.0190999999999999</v>
      </c>
      <c r="I974" s="79">
        <f t="shared" si="75"/>
        <v>4.0361675884535577</v>
      </c>
      <c r="J974" s="89">
        <f t="shared" si="76"/>
        <v>-1.7067588453557825E-2</v>
      </c>
      <c r="K974" s="89">
        <f t="shared" si="77"/>
        <v>1.7067588453557825E-2</v>
      </c>
      <c r="L974" s="82">
        <f t="shared" si="78"/>
        <v>2.9130257562002041E-4</v>
      </c>
      <c r="M974" s="71">
        <f t="shared" si="79"/>
        <v>4.2466195052518786E-3</v>
      </c>
    </row>
    <row r="975" spans="7:13" x14ac:dyDescent="0.3">
      <c r="G975" s="72">
        <v>44872</v>
      </c>
      <c r="H975" s="74">
        <v>4.0557999999999996</v>
      </c>
      <c r="I975" s="79">
        <f t="shared" si="75"/>
        <v>4.0344608296082018</v>
      </c>
      <c r="J975" s="89">
        <f t="shared" si="76"/>
        <v>2.1339170391797779E-2</v>
      </c>
      <c r="K975" s="89">
        <f t="shared" si="77"/>
        <v>2.1339170391797779E-2</v>
      </c>
      <c r="L975" s="82">
        <f t="shared" si="78"/>
        <v>4.55360193010179E-4</v>
      </c>
      <c r="M975" s="71">
        <f t="shared" si="79"/>
        <v>5.2613961220468915E-3</v>
      </c>
    </row>
    <row r="976" spans="7:13" x14ac:dyDescent="0.3">
      <c r="G976" s="72">
        <v>44873</v>
      </c>
      <c r="H976" s="74">
        <v>4.1017999999999999</v>
      </c>
      <c r="I976" s="79">
        <f t="shared" si="75"/>
        <v>4.0365947466473813</v>
      </c>
      <c r="J976" s="89">
        <f t="shared" si="76"/>
        <v>6.520525335261862E-2</v>
      </c>
      <c r="K976" s="89">
        <f t="shared" si="77"/>
        <v>6.520525335261862E-2</v>
      </c>
      <c r="L976" s="82">
        <f t="shared" si="78"/>
        <v>4.2517250647791816E-3</v>
      </c>
      <c r="M976" s="71">
        <f t="shared" si="79"/>
        <v>1.5896741272762843E-2</v>
      </c>
    </row>
    <row r="977" spans="7:13" x14ac:dyDescent="0.3">
      <c r="G977" s="72">
        <v>44874</v>
      </c>
      <c r="H977" s="74">
        <v>4.0282999999999998</v>
      </c>
      <c r="I977" s="79">
        <f t="shared" si="75"/>
        <v>4.0431152719826429</v>
      </c>
      <c r="J977" s="89">
        <f t="shared" si="76"/>
        <v>-1.4815271982643097E-2</v>
      </c>
      <c r="K977" s="89">
        <f t="shared" si="77"/>
        <v>1.4815271982643097E-2</v>
      </c>
      <c r="L977" s="82">
        <f t="shared" si="78"/>
        <v>2.1949228391968952E-4</v>
      </c>
      <c r="M977" s="71">
        <f t="shared" si="79"/>
        <v>3.6777975777978547E-3</v>
      </c>
    </row>
    <row r="978" spans="7:13" x14ac:dyDescent="0.3">
      <c r="G978" s="72">
        <v>44875</v>
      </c>
      <c r="H978" s="74">
        <v>4.2674000000000003</v>
      </c>
      <c r="I978" s="79">
        <f t="shared" si="75"/>
        <v>4.0416337447843791</v>
      </c>
      <c r="J978" s="89">
        <f t="shared" si="76"/>
        <v>0.22576625521562121</v>
      </c>
      <c r="K978" s="89">
        <f t="shared" si="77"/>
        <v>0.22576625521562121</v>
      </c>
      <c r="L978" s="82">
        <f t="shared" si="78"/>
        <v>5.0970401994085014E-2</v>
      </c>
      <c r="M978" s="71">
        <f t="shared" si="79"/>
        <v>5.2904873041107275E-2</v>
      </c>
    </row>
    <row r="979" spans="7:13" x14ac:dyDescent="0.3">
      <c r="G979" s="72">
        <v>44876</v>
      </c>
      <c r="H979" s="74">
        <v>4.3685</v>
      </c>
      <c r="I979" s="79">
        <f t="shared" si="75"/>
        <v>4.0642103703059416</v>
      </c>
      <c r="J979" s="89">
        <f t="shared" si="76"/>
        <v>0.30428962969405848</v>
      </c>
      <c r="K979" s="89">
        <f t="shared" si="77"/>
        <v>0.30428962969405848</v>
      </c>
      <c r="L979" s="82">
        <f t="shared" si="78"/>
        <v>9.2592178739347233E-2</v>
      </c>
      <c r="M979" s="71">
        <f t="shared" si="79"/>
        <v>6.9655403386530493E-2</v>
      </c>
    </row>
    <row r="980" spans="7:13" x14ac:dyDescent="0.3">
      <c r="G980" s="72">
        <v>44879</v>
      </c>
      <c r="H980" s="74">
        <v>4.3593000000000002</v>
      </c>
      <c r="I980" s="79">
        <f t="shared" si="75"/>
        <v>4.0946393332753477</v>
      </c>
      <c r="J980" s="89">
        <f t="shared" si="76"/>
        <v>0.26466066672465249</v>
      </c>
      <c r="K980" s="89">
        <f t="shared" si="77"/>
        <v>0.26466066672465249</v>
      </c>
      <c r="L980" s="82">
        <f t="shared" si="78"/>
        <v>7.0045268511137584E-2</v>
      </c>
      <c r="M980" s="71">
        <f t="shared" si="79"/>
        <v>6.0711735077799756E-2</v>
      </c>
    </row>
    <row r="981" spans="7:13" x14ac:dyDescent="0.3">
      <c r="G981" s="72">
        <v>44880</v>
      </c>
      <c r="H981" s="74">
        <v>4.4145000000000003</v>
      </c>
      <c r="I981" s="79">
        <f t="shared" si="75"/>
        <v>4.1211053999478136</v>
      </c>
      <c r="J981" s="89">
        <f t="shared" si="76"/>
        <v>0.29339460005218676</v>
      </c>
      <c r="K981" s="89">
        <f t="shared" si="77"/>
        <v>0.29339460005218676</v>
      </c>
      <c r="L981" s="82">
        <f t="shared" si="78"/>
        <v>8.6080391339782625E-2</v>
      </c>
      <c r="M981" s="71">
        <f t="shared" si="79"/>
        <v>6.6461569838529105E-2</v>
      </c>
    </row>
    <row r="982" spans="7:13" x14ac:dyDescent="0.3">
      <c r="G982" s="72">
        <v>44881</v>
      </c>
      <c r="H982" s="74">
        <v>4.3318000000000003</v>
      </c>
      <c r="I982" s="79">
        <f t="shared" si="75"/>
        <v>4.1504448599530326</v>
      </c>
      <c r="J982" s="89">
        <f t="shared" si="76"/>
        <v>0.18135514004696773</v>
      </c>
      <c r="K982" s="89">
        <f t="shared" si="77"/>
        <v>0.18135514004696773</v>
      </c>
      <c r="L982" s="82">
        <f t="shared" si="78"/>
        <v>3.288968682145528E-2</v>
      </c>
      <c r="M982" s="71">
        <f t="shared" si="79"/>
        <v>4.1866000287863643E-2</v>
      </c>
    </row>
    <row r="983" spans="7:13" x14ac:dyDescent="0.3">
      <c r="G983" s="72">
        <v>44882</v>
      </c>
      <c r="H983" s="74">
        <v>4.3501000000000003</v>
      </c>
      <c r="I983" s="79">
        <f t="shared" si="75"/>
        <v>4.1685803739577292</v>
      </c>
      <c r="J983" s="89">
        <f t="shared" si="76"/>
        <v>0.18151962604227112</v>
      </c>
      <c r="K983" s="89">
        <f t="shared" si="77"/>
        <v>0.18151962604227112</v>
      </c>
      <c r="L983" s="82">
        <f t="shared" si="78"/>
        <v>3.2949374638525951E-2</v>
      </c>
      <c r="M983" s="71">
        <f t="shared" si="79"/>
        <v>4.1727690407639156E-2</v>
      </c>
    </row>
    <row r="984" spans="7:13" x14ac:dyDescent="0.3">
      <c r="G984" s="72">
        <v>44883</v>
      </c>
      <c r="H984" s="74">
        <v>4.4053000000000004</v>
      </c>
      <c r="I984" s="79">
        <f t="shared" si="75"/>
        <v>4.1867323365619562</v>
      </c>
      <c r="J984" s="89">
        <f t="shared" si="76"/>
        <v>0.21856766343804424</v>
      </c>
      <c r="K984" s="89">
        <f t="shared" si="77"/>
        <v>0.21856766343804424</v>
      </c>
      <c r="L984" s="82">
        <f t="shared" si="78"/>
        <v>4.7771823500766177E-2</v>
      </c>
      <c r="M984" s="71">
        <f t="shared" si="79"/>
        <v>4.9614705794848071E-2</v>
      </c>
    </row>
    <row r="985" spans="7:13" x14ac:dyDescent="0.3">
      <c r="G985" s="72">
        <v>44886</v>
      </c>
      <c r="H985" s="74">
        <v>4.3318000000000003</v>
      </c>
      <c r="I985" s="79">
        <f t="shared" si="75"/>
        <v>4.2085891029057612</v>
      </c>
      <c r="J985" s="89">
        <f t="shared" si="76"/>
        <v>0.12321089709423916</v>
      </c>
      <c r="K985" s="89">
        <f t="shared" si="77"/>
        <v>0.12321089709423916</v>
      </c>
      <c r="L985" s="82">
        <f t="shared" si="78"/>
        <v>1.5180925162767192E-2</v>
      </c>
      <c r="M985" s="71">
        <f t="shared" si="79"/>
        <v>2.8443348514298708E-2</v>
      </c>
    </row>
    <row r="986" spans="7:13" x14ac:dyDescent="0.3">
      <c r="G986" s="72">
        <v>44887</v>
      </c>
      <c r="H986" s="74">
        <v>4.3960999999999997</v>
      </c>
      <c r="I986" s="79">
        <f t="shared" si="75"/>
        <v>4.2209101926151851</v>
      </c>
      <c r="J986" s="89">
        <f t="shared" si="76"/>
        <v>0.1751898073848146</v>
      </c>
      <c r="K986" s="89">
        <f t="shared" si="77"/>
        <v>0.1751898073848146</v>
      </c>
      <c r="L986" s="82">
        <f t="shared" si="78"/>
        <v>3.0691468611528439E-2</v>
      </c>
      <c r="M986" s="71">
        <f t="shared" si="79"/>
        <v>3.9851187958602992E-2</v>
      </c>
    </row>
    <row r="987" spans="7:13" x14ac:dyDescent="0.3">
      <c r="G987" s="72">
        <v>44888</v>
      </c>
      <c r="H987" s="74">
        <v>4.4053000000000004</v>
      </c>
      <c r="I987" s="79">
        <f t="shared" si="75"/>
        <v>4.2384291733536665</v>
      </c>
      <c r="J987" s="89">
        <f t="shared" si="76"/>
        <v>0.1668708266463339</v>
      </c>
      <c r="K987" s="89">
        <f t="shared" si="77"/>
        <v>0.1668708266463339</v>
      </c>
      <c r="L987" s="82">
        <f t="shared" si="78"/>
        <v>2.7845872785630821E-2</v>
      </c>
      <c r="M987" s="71">
        <f t="shared" si="79"/>
        <v>3.7879560222081103E-2</v>
      </c>
    </row>
    <row r="988" spans="7:13" x14ac:dyDescent="0.3">
      <c r="G988" s="72">
        <v>44890</v>
      </c>
      <c r="H988" s="74">
        <v>4.4329000000000001</v>
      </c>
      <c r="I988" s="79">
        <f t="shared" si="75"/>
        <v>4.2551162560183</v>
      </c>
      <c r="J988" s="89">
        <f t="shared" si="76"/>
        <v>0.17778374398170005</v>
      </c>
      <c r="K988" s="89">
        <f t="shared" si="77"/>
        <v>0.17778374398170005</v>
      </c>
      <c r="L988" s="82">
        <f t="shared" si="78"/>
        <v>3.1607059624150668E-2</v>
      </c>
      <c r="M988" s="71">
        <f t="shared" si="79"/>
        <v>4.0105516474926134E-2</v>
      </c>
    </row>
    <row r="989" spans="7:13" x14ac:dyDescent="0.3">
      <c r="G989" s="72">
        <v>44893</v>
      </c>
      <c r="H989" s="74">
        <v>4.3226000000000004</v>
      </c>
      <c r="I989" s="79">
        <f t="shared" si="75"/>
        <v>4.2728946304164701</v>
      </c>
      <c r="J989" s="89">
        <f t="shared" si="76"/>
        <v>4.9705369583530334E-2</v>
      </c>
      <c r="K989" s="89">
        <f t="shared" si="77"/>
        <v>4.9705369583530334E-2</v>
      </c>
      <c r="L989" s="82">
        <f t="shared" si="78"/>
        <v>2.4706237654353426E-3</v>
      </c>
      <c r="M989" s="71">
        <f t="shared" si="79"/>
        <v>1.1498951923270793E-2</v>
      </c>
    </row>
    <row r="990" spans="7:13" x14ac:dyDescent="0.3">
      <c r="G990" s="72">
        <v>44894</v>
      </c>
      <c r="H990" s="74">
        <v>4.3593000000000002</v>
      </c>
      <c r="I990" s="79">
        <f t="shared" si="75"/>
        <v>4.2778651673748236</v>
      </c>
      <c r="J990" s="89">
        <f t="shared" si="76"/>
        <v>8.143483262517659E-2</v>
      </c>
      <c r="K990" s="89">
        <f t="shared" si="77"/>
        <v>8.143483262517659E-2</v>
      </c>
      <c r="L990" s="82">
        <f t="shared" si="78"/>
        <v>6.6316319646905252E-3</v>
      </c>
      <c r="M990" s="71">
        <f t="shared" si="79"/>
        <v>1.8680713101914662E-2</v>
      </c>
    </row>
    <row r="991" spans="7:13" x14ac:dyDescent="0.3">
      <c r="G991" s="72">
        <v>44895</v>
      </c>
      <c r="H991" s="74">
        <v>4.5340999999999996</v>
      </c>
      <c r="I991" s="79">
        <f t="shared" si="75"/>
        <v>4.2860086506373412</v>
      </c>
      <c r="J991" s="89">
        <f t="shared" si="76"/>
        <v>0.24809134936265842</v>
      </c>
      <c r="K991" s="89">
        <f t="shared" si="77"/>
        <v>0.24809134936265842</v>
      </c>
      <c r="L991" s="82">
        <f t="shared" si="78"/>
        <v>6.1549317628584635E-2</v>
      </c>
      <c r="M991" s="71">
        <f t="shared" si="79"/>
        <v>5.4716779374662766E-2</v>
      </c>
    </row>
    <row r="992" spans="7:13" x14ac:dyDescent="0.3">
      <c r="G992" s="72">
        <v>44896</v>
      </c>
      <c r="H992" s="74">
        <v>4.5984999999999996</v>
      </c>
      <c r="I992" s="79">
        <f t="shared" si="75"/>
        <v>4.3108177855736072</v>
      </c>
      <c r="J992" s="89">
        <f t="shared" si="76"/>
        <v>0.28768221442639241</v>
      </c>
      <c r="K992" s="89">
        <f t="shared" si="77"/>
        <v>0.28768221442639241</v>
      </c>
      <c r="L992" s="82">
        <f t="shared" si="78"/>
        <v>8.276105649727282E-2</v>
      </c>
      <c r="M992" s="71">
        <f t="shared" si="79"/>
        <v>6.256001183568391E-2</v>
      </c>
    </row>
    <row r="993" spans="7:13" x14ac:dyDescent="0.3">
      <c r="G993" s="72">
        <v>44897</v>
      </c>
      <c r="H993" s="74">
        <v>4.6444999999999999</v>
      </c>
      <c r="I993" s="79">
        <f t="shared" si="75"/>
        <v>4.3395860070162469</v>
      </c>
      <c r="J993" s="89">
        <f t="shared" si="76"/>
        <v>0.30491399298375299</v>
      </c>
      <c r="K993" s="89">
        <f t="shared" si="77"/>
        <v>0.30491399298375299</v>
      </c>
      <c r="L993" s="82">
        <f t="shared" si="78"/>
        <v>9.2972543117296164E-2</v>
      </c>
      <c r="M993" s="71">
        <f t="shared" si="79"/>
        <v>6.565055290854839E-2</v>
      </c>
    </row>
    <row r="994" spans="7:13" x14ac:dyDescent="0.3">
      <c r="G994" s="72">
        <v>44900</v>
      </c>
      <c r="H994" s="74">
        <v>4.5433000000000003</v>
      </c>
      <c r="I994" s="79">
        <f t="shared" si="75"/>
        <v>4.3700774063146222</v>
      </c>
      <c r="J994" s="89">
        <f t="shared" si="76"/>
        <v>0.17322259368537818</v>
      </c>
      <c r="K994" s="89">
        <f t="shared" si="77"/>
        <v>0.17322259368537818</v>
      </c>
      <c r="L994" s="82">
        <f t="shared" si="78"/>
        <v>3.000606696308962E-2</v>
      </c>
      <c r="M994" s="71">
        <f t="shared" si="79"/>
        <v>3.8127042829084183E-2</v>
      </c>
    </row>
    <row r="995" spans="7:13" x14ac:dyDescent="0.3">
      <c r="G995" s="72">
        <v>44901</v>
      </c>
      <c r="H995" s="74">
        <v>4.4789000000000003</v>
      </c>
      <c r="I995" s="79">
        <f t="shared" si="75"/>
        <v>4.3873996656831595</v>
      </c>
      <c r="J995" s="89">
        <f t="shared" si="76"/>
        <v>9.1500334316840792E-2</v>
      </c>
      <c r="K995" s="89">
        <f t="shared" si="77"/>
        <v>9.1500334316840792E-2</v>
      </c>
      <c r="L995" s="82">
        <f t="shared" si="78"/>
        <v>8.3723111800936331E-3</v>
      </c>
      <c r="M995" s="71">
        <f t="shared" si="79"/>
        <v>2.0429197864841989E-2</v>
      </c>
    </row>
    <row r="996" spans="7:13" x14ac:dyDescent="0.3">
      <c r="G996" s="72">
        <v>44902</v>
      </c>
      <c r="H996" s="74">
        <v>4.4329000000000001</v>
      </c>
      <c r="I996" s="79">
        <f t="shared" si="75"/>
        <v>4.3965496991148436</v>
      </c>
      <c r="J996" s="89">
        <f t="shared" si="76"/>
        <v>3.635030088515645E-2</v>
      </c>
      <c r="K996" s="89">
        <f t="shared" si="77"/>
        <v>3.635030088515645E-2</v>
      </c>
      <c r="L996" s="82">
        <f t="shared" si="78"/>
        <v>1.3213443744414057E-3</v>
      </c>
      <c r="M996" s="71">
        <f t="shared" si="79"/>
        <v>8.2001175043778223E-3</v>
      </c>
    </row>
    <row r="997" spans="7:13" x14ac:dyDescent="0.3">
      <c r="G997" s="72">
        <v>44903</v>
      </c>
      <c r="H997" s="74">
        <v>4.5065</v>
      </c>
      <c r="I997" s="79">
        <f t="shared" si="75"/>
        <v>4.4001847292033593</v>
      </c>
      <c r="J997" s="89">
        <f t="shared" si="76"/>
        <v>0.1063152707966406</v>
      </c>
      <c r="K997" s="89">
        <f t="shared" si="77"/>
        <v>0.1063152707966406</v>
      </c>
      <c r="L997" s="82">
        <f t="shared" si="78"/>
        <v>1.1302936804563022E-2</v>
      </c>
      <c r="M997" s="71">
        <f t="shared" si="79"/>
        <v>2.3591539065048399E-2</v>
      </c>
    </row>
    <row r="998" spans="7:13" x14ac:dyDescent="0.3">
      <c r="G998" s="72">
        <v>44904</v>
      </c>
      <c r="H998" s="74">
        <v>4.4973000000000001</v>
      </c>
      <c r="I998" s="79">
        <f t="shared" si="75"/>
        <v>4.4108162562830238</v>
      </c>
      <c r="J998" s="89">
        <f t="shared" si="76"/>
        <v>8.6483743716976313E-2</v>
      </c>
      <c r="K998" s="89">
        <f t="shared" si="77"/>
        <v>8.6483743716976313E-2</v>
      </c>
      <c r="L998" s="82">
        <f t="shared" si="78"/>
        <v>7.4794379273036404E-3</v>
      </c>
      <c r="M998" s="71">
        <f t="shared" si="79"/>
        <v>1.9230147803565766E-2</v>
      </c>
    </row>
    <row r="999" spans="7:13" x14ac:dyDescent="0.3">
      <c r="G999" s="72">
        <v>44907</v>
      </c>
      <c r="H999" s="74">
        <v>4.5340999999999996</v>
      </c>
      <c r="I999" s="79">
        <f t="shared" si="75"/>
        <v>4.4194646306547218</v>
      </c>
      <c r="J999" s="89">
        <f t="shared" si="76"/>
        <v>0.11463536934527774</v>
      </c>
      <c r="K999" s="89">
        <f t="shared" si="77"/>
        <v>0.11463536934527774</v>
      </c>
      <c r="L999" s="82">
        <f t="shared" si="78"/>
        <v>1.3141267904928243E-2</v>
      </c>
      <c r="M999" s="71">
        <f t="shared" si="79"/>
        <v>2.5282938035172967E-2</v>
      </c>
    </row>
    <row r="1000" spans="7:13" x14ac:dyDescent="0.3">
      <c r="G1000" s="72">
        <v>44908</v>
      </c>
      <c r="H1000" s="74">
        <v>4.5892999999999997</v>
      </c>
      <c r="I1000" s="79">
        <f t="shared" si="75"/>
        <v>4.4309281675892498</v>
      </c>
      <c r="J1000" s="89">
        <f t="shared" si="76"/>
        <v>0.15837183241074992</v>
      </c>
      <c r="K1000" s="89">
        <f t="shared" si="77"/>
        <v>0.15837183241074992</v>
      </c>
      <c r="L1000" s="82">
        <f t="shared" si="78"/>
        <v>2.508163730113866E-2</v>
      </c>
      <c r="M1000" s="71">
        <f t="shared" si="79"/>
        <v>3.4508929991665382E-2</v>
      </c>
    </row>
    <row r="1001" spans="7:13" x14ac:dyDescent="0.3">
      <c r="G1001" s="72">
        <v>44909</v>
      </c>
      <c r="H1001" s="74">
        <v>4.5892999999999997</v>
      </c>
      <c r="I1001" s="79">
        <f t="shared" si="75"/>
        <v>4.4467653508303249</v>
      </c>
      <c r="J1001" s="89">
        <f t="shared" si="76"/>
        <v>0.14253464916967484</v>
      </c>
      <c r="K1001" s="89">
        <f t="shared" si="77"/>
        <v>0.14253464916967484</v>
      </c>
      <c r="L1001" s="82">
        <f t="shared" si="78"/>
        <v>2.031612621392229E-2</v>
      </c>
      <c r="M1001" s="71">
        <f t="shared" si="79"/>
        <v>3.1058036992498823E-2</v>
      </c>
    </row>
    <row r="1002" spans="7:13" x14ac:dyDescent="0.3">
      <c r="G1002" s="72">
        <v>44910</v>
      </c>
      <c r="H1002" s="74">
        <v>4.4053000000000004</v>
      </c>
      <c r="I1002" s="79">
        <f t="shared" si="75"/>
        <v>4.4610188157472921</v>
      </c>
      <c r="J1002" s="89">
        <f t="shared" si="76"/>
        <v>-5.571881574729165E-2</v>
      </c>
      <c r="K1002" s="89">
        <f t="shared" si="77"/>
        <v>5.571881574729165E-2</v>
      </c>
      <c r="L1002" s="82">
        <f t="shared" si="78"/>
        <v>3.1045864282806361E-3</v>
      </c>
      <c r="M1002" s="71">
        <f t="shared" si="79"/>
        <v>1.2648131965426111E-2</v>
      </c>
    </row>
    <row r="1003" spans="7:13" x14ac:dyDescent="0.3">
      <c r="G1003" s="72">
        <v>44911</v>
      </c>
      <c r="H1003" s="74">
        <v>4.2582000000000004</v>
      </c>
      <c r="I1003" s="79">
        <f t="shared" si="75"/>
        <v>4.4554469341725627</v>
      </c>
      <c r="J1003" s="89">
        <f t="shared" si="76"/>
        <v>-0.19724693417256223</v>
      </c>
      <c r="K1003" s="89">
        <f t="shared" si="77"/>
        <v>0.19724693417256223</v>
      </c>
      <c r="L1003" s="82">
        <f t="shared" si="78"/>
        <v>3.8906353040475093E-2</v>
      </c>
      <c r="M1003" s="71">
        <f t="shared" si="79"/>
        <v>4.6321669760124515E-2</v>
      </c>
    </row>
    <row r="1004" spans="7:13" x14ac:dyDescent="0.3">
      <c r="G1004" s="72">
        <v>44914</v>
      </c>
      <c r="H1004" s="74">
        <v>4.2305999999999999</v>
      </c>
      <c r="I1004" s="79">
        <f t="shared" si="75"/>
        <v>4.4357222407553065</v>
      </c>
      <c r="J1004" s="89">
        <f t="shared" si="76"/>
        <v>-0.20512224075530661</v>
      </c>
      <c r="K1004" s="89">
        <f t="shared" si="77"/>
        <v>0.20512224075530661</v>
      </c>
      <c r="L1004" s="82">
        <f t="shared" si="78"/>
        <v>4.2075133652477968E-2</v>
      </c>
      <c r="M1004" s="71">
        <f t="shared" si="79"/>
        <v>4.8485378139107124E-2</v>
      </c>
    </row>
    <row r="1005" spans="7:13" x14ac:dyDescent="0.3">
      <c r="G1005" s="72">
        <v>44915</v>
      </c>
      <c r="H1005" s="74">
        <v>4.2122000000000002</v>
      </c>
      <c r="I1005" s="79">
        <f t="shared" si="75"/>
        <v>4.4152100166797759</v>
      </c>
      <c r="J1005" s="89">
        <f t="shared" si="76"/>
        <v>-0.2030100166797757</v>
      </c>
      <c r="K1005" s="89">
        <f t="shared" si="77"/>
        <v>0.2030100166797757</v>
      </c>
      <c r="L1005" s="82">
        <f t="shared" si="78"/>
        <v>4.1213066872322804E-2</v>
      </c>
      <c r="M1005" s="71">
        <f t="shared" si="79"/>
        <v>4.8195721162284717E-2</v>
      </c>
    </row>
    <row r="1006" spans="7:13" x14ac:dyDescent="0.3">
      <c r="G1006" s="72">
        <v>44916</v>
      </c>
      <c r="H1006" s="74">
        <v>4.2674000000000003</v>
      </c>
      <c r="I1006" s="79">
        <f t="shared" si="75"/>
        <v>4.3949090150117982</v>
      </c>
      <c r="J1006" s="89">
        <f t="shared" si="76"/>
        <v>-0.1275090150117979</v>
      </c>
      <c r="K1006" s="89">
        <f t="shared" si="77"/>
        <v>0.1275090150117979</v>
      </c>
      <c r="L1006" s="82">
        <f t="shared" si="78"/>
        <v>1.6258548909278903E-2</v>
      </c>
      <c r="M1006" s="71">
        <f t="shared" si="79"/>
        <v>2.9879789804517481E-2</v>
      </c>
    </row>
    <row r="1007" spans="7:13" x14ac:dyDescent="0.3">
      <c r="G1007" s="72">
        <v>44917</v>
      </c>
      <c r="H1007" s="74">
        <v>4.2397999999999998</v>
      </c>
      <c r="I1007" s="79">
        <f t="shared" si="75"/>
        <v>4.3821581135106182</v>
      </c>
      <c r="J1007" s="89">
        <f t="shared" si="76"/>
        <v>-0.14235811351061844</v>
      </c>
      <c r="K1007" s="89">
        <f t="shared" si="77"/>
        <v>0.14235811351061844</v>
      </c>
      <c r="L1007" s="82">
        <f t="shared" si="78"/>
        <v>2.0265832482302126E-2</v>
      </c>
      <c r="M1007" s="71">
        <f t="shared" si="79"/>
        <v>3.3576610573757833E-2</v>
      </c>
    </row>
    <row r="1008" spans="7:13" x14ac:dyDescent="0.3">
      <c r="G1008" s="72">
        <v>44918</v>
      </c>
      <c r="H1008" s="74">
        <v>4.2674000000000003</v>
      </c>
      <c r="I1008" s="79">
        <f t="shared" si="75"/>
        <v>4.3679223021595561</v>
      </c>
      <c r="J1008" s="89">
        <f t="shared" si="76"/>
        <v>-0.10052230215955582</v>
      </c>
      <c r="K1008" s="89">
        <f t="shared" si="77"/>
        <v>0.10052230215955582</v>
      </c>
      <c r="L1008" s="82">
        <f t="shared" si="78"/>
        <v>1.010473323145704E-2</v>
      </c>
      <c r="M1008" s="71">
        <f t="shared" si="79"/>
        <v>2.3555865904193611E-2</v>
      </c>
    </row>
    <row r="1009" spans="7:13" x14ac:dyDescent="0.3">
      <c r="G1009" s="72">
        <v>44922</v>
      </c>
      <c r="H1009" s="74">
        <v>4.2489999999999997</v>
      </c>
      <c r="I1009" s="79">
        <f t="shared" si="75"/>
        <v>4.3578700719436005</v>
      </c>
      <c r="J1009" s="89">
        <f t="shared" si="76"/>
        <v>-0.10887007194360088</v>
      </c>
      <c r="K1009" s="89">
        <f t="shared" si="77"/>
        <v>0.10887007194360088</v>
      </c>
      <c r="L1009" s="82">
        <f t="shared" si="78"/>
        <v>1.1852692565004831E-2</v>
      </c>
      <c r="M1009" s="71">
        <f t="shared" si="79"/>
        <v>2.5622516343516331E-2</v>
      </c>
    </row>
    <row r="1010" spans="7:13" x14ac:dyDescent="0.3">
      <c r="G1010" s="72">
        <v>44923</v>
      </c>
      <c r="H1010" s="74">
        <v>4.1938000000000004</v>
      </c>
      <c r="I1010" s="79">
        <f t="shared" si="75"/>
        <v>4.3469830647492405</v>
      </c>
      <c r="J1010" s="89">
        <f t="shared" si="76"/>
        <v>-0.15318306474924004</v>
      </c>
      <c r="K1010" s="89">
        <f t="shared" si="77"/>
        <v>0.15318306474924004</v>
      </c>
      <c r="L1010" s="82">
        <f t="shared" si="78"/>
        <v>2.3465051325969866E-2</v>
      </c>
      <c r="M1010" s="71">
        <f t="shared" si="79"/>
        <v>3.6526077721693938E-2</v>
      </c>
    </row>
    <row r="1011" spans="7:13" x14ac:dyDescent="0.3">
      <c r="G1011" s="72">
        <v>44924</v>
      </c>
      <c r="H1011" s="74">
        <v>4.3041999999999998</v>
      </c>
      <c r="I1011" s="79">
        <f t="shared" si="75"/>
        <v>4.3316647582743162</v>
      </c>
      <c r="J1011" s="89">
        <f t="shared" si="76"/>
        <v>-2.7464758274316381E-2</v>
      </c>
      <c r="K1011" s="89">
        <f t="shared" si="77"/>
        <v>2.7464758274316381E-2</v>
      </c>
      <c r="L1011" s="82">
        <f t="shared" si="78"/>
        <v>7.5431294706663013E-4</v>
      </c>
      <c r="M1011" s="71">
        <f t="shared" si="79"/>
        <v>6.3809205599917249E-3</v>
      </c>
    </row>
    <row r="1012" spans="7:13" x14ac:dyDescent="0.3">
      <c r="G1012" s="72">
        <v>44925</v>
      </c>
      <c r="H1012" s="74">
        <v>4.2674000000000003</v>
      </c>
      <c r="I1012" s="79">
        <f t="shared" si="75"/>
        <v>4.3289182824468844</v>
      </c>
      <c r="J1012" s="89">
        <f t="shared" si="76"/>
        <v>-6.1518282446884065E-2</v>
      </c>
      <c r="K1012" s="89">
        <f t="shared" si="77"/>
        <v>6.1518282446884065E-2</v>
      </c>
      <c r="L1012" s="82">
        <f t="shared" si="78"/>
        <v>3.7844990752146043E-3</v>
      </c>
      <c r="M1012" s="71">
        <f t="shared" si="79"/>
        <v>1.4415869720880176E-2</v>
      </c>
    </row>
    <row r="1013" spans="7:13" x14ac:dyDescent="0.3">
      <c r="G1013" s="72">
        <v>44929</v>
      </c>
      <c r="H1013" s="74">
        <v>4.3133999999999997</v>
      </c>
      <c r="I1013" s="79">
        <f t="shared" si="75"/>
        <v>4.3227664542021955</v>
      </c>
      <c r="J1013" s="89">
        <f t="shared" si="76"/>
        <v>-9.3664542021958397E-3</v>
      </c>
      <c r="K1013" s="89">
        <f t="shared" si="77"/>
        <v>9.3664542021958397E-3</v>
      </c>
      <c r="L1013" s="82">
        <f t="shared" si="78"/>
        <v>8.7730464321832097E-5</v>
      </c>
      <c r="M1013" s="71">
        <f t="shared" si="79"/>
        <v>2.1714782311392034E-3</v>
      </c>
    </row>
    <row r="1014" spans="7:13" x14ac:dyDescent="0.3">
      <c r="G1014" s="72">
        <v>44930</v>
      </c>
      <c r="H1014" s="74">
        <v>4.3501000000000003</v>
      </c>
      <c r="I1014" s="79">
        <f t="shared" si="75"/>
        <v>4.3218298087819758</v>
      </c>
      <c r="J1014" s="89">
        <f t="shared" si="76"/>
        <v>2.8270191218024543E-2</v>
      </c>
      <c r="K1014" s="89">
        <f t="shared" si="77"/>
        <v>2.8270191218024543E-2</v>
      </c>
      <c r="L1014" s="82">
        <f t="shared" si="78"/>
        <v>7.9920371150367202E-4</v>
      </c>
      <c r="M1014" s="71">
        <f t="shared" si="79"/>
        <v>6.4987451364392863E-3</v>
      </c>
    </row>
    <row r="1015" spans="7:13" x14ac:dyDescent="0.3">
      <c r="G1015" s="72">
        <v>44931</v>
      </c>
      <c r="H1015" s="74">
        <v>4.3133999999999997</v>
      </c>
      <c r="I1015" s="79">
        <f t="shared" si="75"/>
        <v>4.3246568279037785</v>
      </c>
      <c r="J1015" s="89">
        <f t="shared" si="76"/>
        <v>-1.1256827903778799E-2</v>
      </c>
      <c r="K1015" s="89">
        <f t="shared" si="77"/>
        <v>1.1256827903778799E-2</v>
      </c>
      <c r="L1015" s="82">
        <f t="shared" si="78"/>
        <v>1.2671617445529298E-4</v>
      </c>
      <c r="M1015" s="71">
        <f t="shared" si="79"/>
        <v>2.6097342940090877E-3</v>
      </c>
    </row>
    <row r="1016" spans="7:13" x14ac:dyDescent="0.3">
      <c r="G1016" s="72">
        <v>44932</v>
      </c>
      <c r="H1016" s="74">
        <v>4.4420999999999999</v>
      </c>
      <c r="I1016" s="79">
        <f t="shared" si="75"/>
        <v>4.3235311451134004</v>
      </c>
      <c r="J1016" s="89">
        <f t="shared" si="76"/>
        <v>0.11856885488659952</v>
      </c>
      <c r="K1016" s="89">
        <f t="shared" si="77"/>
        <v>0.11856885488659952</v>
      </c>
      <c r="L1016" s="82">
        <f t="shared" si="78"/>
        <v>1.4058573349119495E-2</v>
      </c>
      <c r="M1016" s="71">
        <f t="shared" si="79"/>
        <v>2.669207241768522E-2</v>
      </c>
    </row>
    <row r="1017" spans="7:13" x14ac:dyDescent="0.3">
      <c r="G1017" s="72">
        <v>44935</v>
      </c>
      <c r="H1017" s="74">
        <v>4.4512999999999998</v>
      </c>
      <c r="I1017" s="79">
        <f t="shared" si="75"/>
        <v>4.3353880306020605</v>
      </c>
      <c r="J1017" s="89">
        <f t="shared" si="76"/>
        <v>0.11591196939793935</v>
      </c>
      <c r="K1017" s="89">
        <f t="shared" si="77"/>
        <v>0.11591196939793935</v>
      </c>
      <c r="L1017" s="82">
        <f t="shared" si="78"/>
        <v>1.3435584649708829E-2</v>
      </c>
      <c r="M1017" s="71">
        <f t="shared" si="79"/>
        <v>2.6040026373854684E-2</v>
      </c>
    </row>
    <row r="1018" spans="7:13" x14ac:dyDescent="0.3">
      <c r="G1018" s="72">
        <v>44936</v>
      </c>
      <c r="H1018" s="74">
        <v>4.4789000000000003</v>
      </c>
      <c r="I1018" s="79">
        <f t="shared" si="75"/>
        <v>4.3469792275418548</v>
      </c>
      <c r="J1018" s="89">
        <f t="shared" si="76"/>
        <v>0.13192077245814549</v>
      </c>
      <c r="K1018" s="89">
        <f t="shared" si="77"/>
        <v>0.13192077245814549</v>
      </c>
      <c r="L1018" s="82">
        <f t="shared" si="78"/>
        <v>1.7403090205953795E-2</v>
      </c>
      <c r="M1018" s="71">
        <f t="shared" si="79"/>
        <v>2.9453832963036788E-2</v>
      </c>
    </row>
    <row r="1019" spans="7:13" x14ac:dyDescent="0.3">
      <c r="G1019" s="72">
        <v>44937</v>
      </c>
      <c r="H1019" s="74">
        <v>4.5433000000000003</v>
      </c>
      <c r="I1019" s="79">
        <f t="shared" si="75"/>
        <v>4.3601713047876691</v>
      </c>
      <c r="J1019" s="89">
        <f t="shared" si="76"/>
        <v>0.18312869521233122</v>
      </c>
      <c r="K1019" s="89">
        <f t="shared" si="77"/>
        <v>0.18312869521233122</v>
      </c>
      <c r="L1019" s="82">
        <f t="shared" si="78"/>
        <v>3.3536119010170902E-2</v>
      </c>
      <c r="M1019" s="71">
        <f t="shared" si="79"/>
        <v>4.0307418663159199E-2</v>
      </c>
    </row>
    <row r="1020" spans="7:13" x14ac:dyDescent="0.3">
      <c r="G1020" s="72">
        <v>44938</v>
      </c>
      <c r="H1020" s="74">
        <v>4.6169000000000002</v>
      </c>
      <c r="I1020" s="79">
        <f t="shared" si="75"/>
        <v>4.3784841743089018</v>
      </c>
      <c r="J1020" s="89">
        <f t="shared" si="76"/>
        <v>0.23841582569109843</v>
      </c>
      <c r="K1020" s="89">
        <f t="shared" si="77"/>
        <v>0.23841582569109843</v>
      </c>
      <c r="L1020" s="82">
        <f t="shared" si="78"/>
        <v>5.6842105939968225E-2</v>
      </c>
      <c r="M1020" s="71">
        <f t="shared" si="79"/>
        <v>5.1639807163052789E-2</v>
      </c>
    </row>
    <row r="1021" spans="7:13" x14ac:dyDescent="0.3">
      <c r="G1021" s="72">
        <v>44939</v>
      </c>
      <c r="H1021" s="74">
        <v>4.6261000000000001</v>
      </c>
      <c r="I1021" s="79">
        <f t="shared" si="75"/>
        <v>4.4023257568780121</v>
      </c>
      <c r="J1021" s="89">
        <f t="shared" si="76"/>
        <v>0.22377424312198801</v>
      </c>
      <c r="K1021" s="89">
        <f t="shared" si="77"/>
        <v>0.22377424312198801</v>
      </c>
      <c r="L1021" s="82">
        <f t="shared" si="78"/>
        <v>5.00749118848186E-2</v>
      </c>
      <c r="M1021" s="71">
        <f t="shared" si="79"/>
        <v>4.8372115415141914E-2</v>
      </c>
    </row>
    <row r="1022" spans="7:13" x14ac:dyDescent="0.3">
      <c r="G1022" s="72">
        <v>44943</v>
      </c>
      <c r="H1022" s="74">
        <v>4.4329000000000001</v>
      </c>
      <c r="I1022" s="79">
        <f t="shared" si="75"/>
        <v>4.4247031811902113</v>
      </c>
      <c r="J1022" s="89">
        <f t="shared" si="76"/>
        <v>8.1968188097887307E-3</v>
      </c>
      <c r="K1022" s="89">
        <f t="shared" si="77"/>
        <v>8.1968188097887307E-3</v>
      </c>
      <c r="L1022" s="82">
        <f t="shared" si="78"/>
        <v>6.7187838600506344E-5</v>
      </c>
      <c r="M1022" s="71">
        <f t="shared" si="79"/>
        <v>1.8490872362987504E-3</v>
      </c>
    </row>
    <row r="1023" spans="7:13" x14ac:dyDescent="0.3">
      <c r="G1023" s="72">
        <v>44944</v>
      </c>
      <c r="H1023" s="74">
        <v>4.3960999999999997</v>
      </c>
      <c r="I1023" s="79">
        <f t="shared" si="75"/>
        <v>4.4255228630711905</v>
      </c>
      <c r="J1023" s="89">
        <f t="shared" si="76"/>
        <v>-2.9422863071190797E-2</v>
      </c>
      <c r="K1023" s="89">
        <f t="shared" si="77"/>
        <v>2.9422863071190797E-2</v>
      </c>
      <c r="L1023" s="82">
        <f t="shared" si="78"/>
        <v>8.6570487130604318E-4</v>
      </c>
      <c r="M1023" s="71">
        <f t="shared" si="79"/>
        <v>6.6929467189533447E-3</v>
      </c>
    </row>
    <row r="1024" spans="7:13" x14ac:dyDescent="0.3">
      <c r="G1024" s="72">
        <v>44945</v>
      </c>
      <c r="H1024" s="74">
        <v>4.3041999999999998</v>
      </c>
      <c r="I1024" s="79">
        <f t="shared" si="75"/>
        <v>4.4225805767640711</v>
      </c>
      <c r="J1024" s="89">
        <f t="shared" si="76"/>
        <v>-0.11838057676407132</v>
      </c>
      <c r="K1024" s="89">
        <f t="shared" si="77"/>
        <v>0.11838057676407132</v>
      </c>
      <c r="L1024" s="82">
        <f t="shared" si="78"/>
        <v>1.4013960954994183E-2</v>
      </c>
      <c r="M1024" s="71">
        <f t="shared" si="79"/>
        <v>2.7503502802860305E-2</v>
      </c>
    </row>
    <row r="1025" spans="7:13" x14ac:dyDescent="0.3">
      <c r="G1025" s="72">
        <v>44946</v>
      </c>
      <c r="H1025" s="74">
        <v>4.2397999999999998</v>
      </c>
      <c r="I1025" s="79">
        <f t="shared" si="75"/>
        <v>4.4107425190876643</v>
      </c>
      <c r="J1025" s="89">
        <f t="shared" si="76"/>
        <v>-0.17094251908766456</v>
      </c>
      <c r="K1025" s="89">
        <f t="shared" si="77"/>
        <v>0.17094251908766456</v>
      </c>
      <c r="L1025" s="82">
        <f t="shared" si="78"/>
        <v>2.9221344832036561E-2</v>
      </c>
      <c r="M1025" s="71">
        <f t="shared" si="79"/>
        <v>4.031853367792456E-2</v>
      </c>
    </row>
    <row r="1026" spans="7:13" x14ac:dyDescent="0.3">
      <c r="G1026" s="72">
        <v>44949</v>
      </c>
      <c r="H1026" s="74">
        <v>4.2582000000000004</v>
      </c>
      <c r="I1026" s="79">
        <f t="shared" si="75"/>
        <v>4.3936482671788983</v>
      </c>
      <c r="J1026" s="89">
        <f t="shared" si="76"/>
        <v>-0.13544826717889791</v>
      </c>
      <c r="K1026" s="89">
        <f t="shared" si="77"/>
        <v>0.13544826717889791</v>
      </c>
      <c r="L1026" s="82">
        <f t="shared" si="78"/>
        <v>1.8346233081766111E-2</v>
      </c>
      <c r="M1026" s="71">
        <f t="shared" si="79"/>
        <v>3.1808808223873442E-2</v>
      </c>
    </row>
    <row r="1027" spans="7:13" x14ac:dyDescent="0.3">
      <c r="G1027" s="72">
        <v>44950</v>
      </c>
      <c r="H1027" s="74">
        <v>4.1845999999999997</v>
      </c>
      <c r="I1027" s="79">
        <f t="shared" si="75"/>
        <v>4.3801034404610091</v>
      </c>
      <c r="J1027" s="89">
        <f t="shared" si="76"/>
        <v>-0.19550344046100943</v>
      </c>
      <c r="K1027" s="89">
        <f t="shared" si="77"/>
        <v>0.19550344046100943</v>
      </c>
      <c r="L1027" s="82">
        <f t="shared" si="78"/>
        <v>3.8221595232091454E-2</v>
      </c>
      <c r="M1027" s="71">
        <f t="shared" si="79"/>
        <v>4.6719743932755686E-2</v>
      </c>
    </row>
    <row r="1028" spans="7:13" x14ac:dyDescent="0.3">
      <c r="G1028" s="72">
        <v>44951</v>
      </c>
      <c r="H1028" s="74">
        <v>4.2582000000000004</v>
      </c>
      <c r="I1028" s="79">
        <f t="shared" si="75"/>
        <v>4.3605530964149084</v>
      </c>
      <c r="J1028" s="89">
        <f t="shared" si="76"/>
        <v>-0.10235309641490797</v>
      </c>
      <c r="K1028" s="89">
        <f t="shared" si="77"/>
        <v>0.10235309641490797</v>
      </c>
      <c r="L1028" s="82">
        <f t="shared" si="78"/>
        <v>1.0476156345719448E-2</v>
      </c>
      <c r="M1028" s="71">
        <f t="shared" si="79"/>
        <v>2.403670480834812E-2</v>
      </c>
    </row>
    <row r="1029" spans="7:13" x14ac:dyDescent="0.3">
      <c r="G1029" s="72">
        <v>44952</v>
      </c>
      <c r="H1029" s="74">
        <v>4.4237000000000002</v>
      </c>
      <c r="I1029" s="79">
        <f t="shared" si="75"/>
        <v>4.3503177867734175</v>
      </c>
      <c r="J1029" s="89">
        <f t="shared" si="76"/>
        <v>7.3382213226582671E-2</v>
      </c>
      <c r="K1029" s="89">
        <f t="shared" si="77"/>
        <v>7.3382213226582671E-2</v>
      </c>
      <c r="L1029" s="82">
        <f t="shared" si="78"/>
        <v>5.3849492180316448E-3</v>
      </c>
      <c r="M1029" s="71">
        <f t="shared" si="79"/>
        <v>1.6588424447087882E-2</v>
      </c>
    </row>
    <row r="1030" spans="7:13" x14ac:dyDescent="0.3">
      <c r="G1030" s="72">
        <v>44953</v>
      </c>
      <c r="H1030" s="74">
        <v>4.3501000000000003</v>
      </c>
      <c r="I1030" s="79">
        <f t="shared" ref="I1030:I1093" si="80">alpha*H1029+(1-alpha)*I1029</f>
        <v>4.3576560080960762</v>
      </c>
      <c r="J1030" s="89">
        <f t="shared" ref="J1030:J1093" si="81">H1030-I1030</f>
        <v>-7.5560080960759279E-3</v>
      </c>
      <c r="K1030" s="89">
        <f t="shared" ref="K1030:K1093" si="82">ABS(J1030)</f>
        <v>7.5560080960759279E-3</v>
      </c>
      <c r="L1030" s="82">
        <f t="shared" ref="L1030:L1093" si="83">J1030^2</f>
        <v>5.7093258347964966E-5</v>
      </c>
      <c r="M1030" s="71">
        <f t="shared" ref="M1030:M1093" si="84">K1030/H1030</f>
        <v>1.7369734249961903E-3</v>
      </c>
    </row>
    <row r="1031" spans="7:13" x14ac:dyDescent="0.3">
      <c r="G1031" s="72">
        <v>44956</v>
      </c>
      <c r="H1031" s="74">
        <v>4.3796999999999997</v>
      </c>
      <c r="I1031" s="79">
        <f t="shared" si="80"/>
        <v>4.356900407286469</v>
      </c>
      <c r="J1031" s="89">
        <f t="shared" si="81"/>
        <v>2.2799592713530714E-2</v>
      </c>
      <c r="K1031" s="89">
        <f t="shared" si="82"/>
        <v>2.2799592713530714E-2</v>
      </c>
      <c r="L1031" s="82">
        <f t="shared" si="83"/>
        <v>5.1982142790288279E-4</v>
      </c>
      <c r="M1031" s="71">
        <f t="shared" si="84"/>
        <v>5.205743022017653E-3</v>
      </c>
    </row>
    <row r="1032" spans="7:13" x14ac:dyDescent="0.3">
      <c r="G1032" s="72">
        <v>44957</v>
      </c>
      <c r="H1032" s="74">
        <v>4.3982000000000001</v>
      </c>
      <c r="I1032" s="79">
        <f t="shared" si="80"/>
        <v>4.3591803665578226</v>
      </c>
      <c r="J1032" s="89">
        <f t="shared" si="81"/>
        <v>3.9019633442177515E-2</v>
      </c>
      <c r="K1032" s="89">
        <f t="shared" si="82"/>
        <v>3.9019633442177515E-2</v>
      </c>
      <c r="L1032" s="82">
        <f t="shared" si="83"/>
        <v>1.5225317939618979E-3</v>
      </c>
      <c r="M1032" s="71">
        <f t="shared" si="84"/>
        <v>8.8717278527983071E-3</v>
      </c>
    </row>
    <row r="1033" spans="7:13" x14ac:dyDescent="0.3">
      <c r="G1033" s="72">
        <v>44958</v>
      </c>
      <c r="H1033" s="74">
        <v>4.4905999999999997</v>
      </c>
      <c r="I1033" s="79">
        <f t="shared" si="80"/>
        <v>4.3630823299020403</v>
      </c>
      <c r="J1033" s="89">
        <f t="shared" si="81"/>
        <v>0.12751767009795945</v>
      </c>
      <c r="K1033" s="89">
        <f t="shared" si="82"/>
        <v>0.12751767009795945</v>
      </c>
      <c r="L1033" s="82">
        <f t="shared" si="83"/>
        <v>1.6260756187212021E-2</v>
      </c>
      <c r="M1033" s="71">
        <f t="shared" si="84"/>
        <v>2.8396577316607906E-2</v>
      </c>
    </row>
    <row r="1034" spans="7:13" x14ac:dyDescent="0.3">
      <c r="G1034" s="72">
        <v>44959</v>
      </c>
      <c r="H1034" s="74">
        <v>4.5460000000000003</v>
      </c>
      <c r="I1034" s="79">
        <f t="shared" si="80"/>
        <v>4.3758340969118361</v>
      </c>
      <c r="J1034" s="89">
        <f t="shared" si="81"/>
        <v>0.17016590308816415</v>
      </c>
      <c r="K1034" s="89">
        <f t="shared" si="82"/>
        <v>0.17016590308816415</v>
      </c>
      <c r="L1034" s="82">
        <f t="shared" si="83"/>
        <v>2.8956434573810474E-2</v>
      </c>
      <c r="M1034" s="71">
        <f t="shared" si="84"/>
        <v>3.7432006838575484E-2</v>
      </c>
    </row>
    <row r="1035" spans="7:13" x14ac:dyDescent="0.3">
      <c r="G1035" s="72">
        <v>44960</v>
      </c>
      <c r="H1035" s="74">
        <v>4.4259000000000004</v>
      </c>
      <c r="I1035" s="79">
        <f t="shared" si="80"/>
        <v>4.3928506872206521</v>
      </c>
      <c r="J1035" s="89">
        <f t="shared" si="81"/>
        <v>3.3049312779348305E-2</v>
      </c>
      <c r="K1035" s="89">
        <f t="shared" si="82"/>
        <v>3.3049312779348305E-2</v>
      </c>
      <c r="L1035" s="82">
        <f t="shared" si="83"/>
        <v>1.0922570751871951E-3</v>
      </c>
      <c r="M1035" s="71">
        <f t="shared" si="84"/>
        <v>7.4672524863526749E-3</v>
      </c>
    </row>
    <row r="1036" spans="7:13" x14ac:dyDescent="0.3">
      <c r="G1036" s="72">
        <v>44963</v>
      </c>
      <c r="H1036" s="74">
        <v>4.3150000000000004</v>
      </c>
      <c r="I1036" s="79">
        <f t="shared" si="80"/>
        <v>4.3961556184985868</v>
      </c>
      <c r="J1036" s="89">
        <f t="shared" si="81"/>
        <v>-8.1155618498586435E-2</v>
      </c>
      <c r="K1036" s="89">
        <f t="shared" si="82"/>
        <v>8.1155618498586435E-2</v>
      </c>
      <c r="L1036" s="82">
        <f t="shared" si="83"/>
        <v>6.5862344138881051E-3</v>
      </c>
      <c r="M1036" s="71">
        <f t="shared" si="84"/>
        <v>1.880779107730856E-2</v>
      </c>
    </row>
    <row r="1037" spans="7:13" x14ac:dyDescent="0.3">
      <c r="G1037" s="72">
        <v>44964</v>
      </c>
      <c r="H1037" s="74">
        <v>4.3428000000000004</v>
      </c>
      <c r="I1037" s="79">
        <f t="shared" si="80"/>
        <v>4.3880400566487285</v>
      </c>
      <c r="J1037" s="89">
        <f t="shared" si="81"/>
        <v>-4.52400566487281E-2</v>
      </c>
      <c r="K1037" s="89">
        <f t="shared" si="82"/>
        <v>4.52400566487281E-2</v>
      </c>
      <c r="L1037" s="82">
        <f t="shared" si="83"/>
        <v>2.0466627255801275E-3</v>
      </c>
      <c r="M1037" s="71">
        <f t="shared" si="84"/>
        <v>1.0417255376422607E-2</v>
      </c>
    </row>
    <row r="1038" spans="7:13" x14ac:dyDescent="0.3">
      <c r="G1038" s="72">
        <v>44965</v>
      </c>
      <c r="H1038" s="74">
        <v>4.3243</v>
      </c>
      <c r="I1038" s="79">
        <f t="shared" si="80"/>
        <v>4.3835160509838555</v>
      </c>
      <c r="J1038" s="89">
        <f t="shared" si="81"/>
        <v>-5.9216050983855517E-2</v>
      </c>
      <c r="K1038" s="89">
        <f t="shared" si="82"/>
        <v>5.9216050983855517E-2</v>
      </c>
      <c r="L1038" s="82">
        <f t="shared" si="83"/>
        <v>3.5065406941225761E-3</v>
      </c>
      <c r="M1038" s="71">
        <f t="shared" si="84"/>
        <v>1.3693788817578687E-2</v>
      </c>
    </row>
    <row r="1039" spans="7:13" x14ac:dyDescent="0.3">
      <c r="G1039" s="72">
        <v>44966</v>
      </c>
      <c r="H1039" s="74">
        <v>4.3150000000000004</v>
      </c>
      <c r="I1039" s="79">
        <f t="shared" si="80"/>
        <v>4.3775944458854701</v>
      </c>
      <c r="J1039" s="89">
        <f t="shared" si="81"/>
        <v>-6.2594445885469696E-2</v>
      </c>
      <c r="K1039" s="89">
        <f t="shared" si="82"/>
        <v>6.2594445885469696E-2</v>
      </c>
      <c r="L1039" s="82">
        <f t="shared" si="83"/>
        <v>3.9180646557089938E-3</v>
      </c>
      <c r="M1039" s="71">
        <f t="shared" si="84"/>
        <v>1.4506244701151725E-2</v>
      </c>
    </row>
    <row r="1040" spans="7:13" x14ac:dyDescent="0.3">
      <c r="G1040" s="72">
        <v>44967</v>
      </c>
      <c r="H1040" s="74">
        <v>4.3057999999999996</v>
      </c>
      <c r="I1040" s="79">
        <f t="shared" si="80"/>
        <v>4.3713350012969228</v>
      </c>
      <c r="J1040" s="89">
        <f t="shared" si="81"/>
        <v>-6.5535001296923134E-2</v>
      </c>
      <c r="K1040" s="89">
        <f t="shared" si="82"/>
        <v>6.5535001296923134E-2</v>
      </c>
      <c r="L1040" s="82">
        <f t="shared" si="83"/>
        <v>4.2948363949877168E-3</v>
      </c>
      <c r="M1040" s="71">
        <f t="shared" si="84"/>
        <v>1.5220168446496153E-2</v>
      </c>
    </row>
    <row r="1041" spans="7:13" x14ac:dyDescent="0.3">
      <c r="G1041" s="72">
        <v>44970</v>
      </c>
      <c r="H1041" s="74">
        <v>4.3243</v>
      </c>
      <c r="I1041" s="79">
        <f t="shared" si="80"/>
        <v>4.3647815011672311</v>
      </c>
      <c r="J1041" s="89">
        <f t="shared" si="81"/>
        <v>-4.0481501167231038E-2</v>
      </c>
      <c r="K1041" s="89">
        <f t="shared" si="82"/>
        <v>4.0481501167231038E-2</v>
      </c>
      <c r="L1041" s="82">
        <f t="shared" si="83"/>
        <v>1.6387519367525279E-3</v>
      </c>
      <c r="M1041" s="71">
        <f t="shared" si="84"/>
        <v>9.3613998027960686E-3</v>
      </c>
    </row>
    <row r="1042" spans="7:13" x14ac:dyDescent="0.3">
      <c r="G1042" s="72">
        <v>44971</v>
      </c>
      <c r="H1042" s="74">
        <v>4.3150000000000004</v>
      </c>
      <c r="I1042" s="79">
        <f t="shared" si="80"/>
        <v>4.3607333510505075</v>
      </c>
      <c r="J1042" s="89">
        <f t="shared" si="81"/>
        <v>-4.5733351050507132E-2</v>
      </c>
      <c r="K1042" s="89">
        <f t="shared" si="82"/>
        <v>4.5733351050507132E-2</v>
      </c>
      <c r="L1042" s="82">
        <f t="shared" si="83"/>
        <v>2.0915393983089218E-3</v>
      </c>
      <c r="M1042" s="71">
        <f t="shared" si="84"/>
        <v>1.0598690857591455E-2</v>
      </c>
    </row>
    <row r="1043" spans="7:13" x14ac:dyDescent="0.3">
      <c r="G1043" s="72">
        <v>44972</v>
      </c>
      <c r="H1043" s="74">
        <v>4.3704999999999998</v>
      </c>
      <c r="I1043" s="79">
        <f t="shared" si="80"/>
        <v>4.3561600159454565</v>
      </c>
      <c r="J1043" s="89">
        <f t="shared" si="81"/>
        <v>1.4339984054543287E-2</v>
      </c>
      <c r="K1043" s="89">
        <f t="shared" si="82"/>
        <v>1.4339984054543287E-2</v>
      </c>
      <c r="L1043" s="82">
        <f t="shared" si="83"/>
        <v>2.056351426845557E-4</v>
      </c>
      <c r="M1043" s="71">
        <f t="shared" si="84"/>
        <v>3.2810854718094695E-3</v>
      </c>
    </row>
    <row r="1044" spans="7:13" x14ac:dyDescent="0.3">
      <c r="G1044" s="72">
        <v>44973</v>
      </c>
      <c r="H1044" s="74">
        <v>4.3704999999999998</v>
      </c>
      <c r="I1044" s="79">
        <f t="shared" si="80"/>
        <v>4.3575940143509113</v>
      </c>
      <c r="J1044" s="89">
        <f t="shared" si="81"/>
        <v>1.2905985649088514E-2</v>
      </c>
      <c r="K1044" s="89">
        <f t="shared" si="82"/>
        <v>1.2905985649088514E-2</v>
      </c>
      <c r="L1044" s="82">
        <f t="shared" si="83"/>
        <v>1.6656446557447867E-4</v>
      </c>
      <c r="M1044" s="71">
        <f t="shared" si="84"/>
        <v>2.9529769246284211E-3</v>
      </c>
    </row>
    <row r="1045" spans="7:13" x14ac:dyDescent="0.3">
      <c r="G1045" s="72">
        <v>44974</v>
      </c>
      <c r="H1045" s="74">
        <v>4.4074</v>
      </c>
      <c r="I1045" s="79">
        <f t="shared" si="80"/>
        <v>4.3588846129158201</v>
      </c>
      <c r="J1045" s="89">
        <f t="shared" si="81"/>
        <v>4.8515387084179906E-2</v>
      </c>
      <c r="K1045" s="89">
        <f t="shared" si="82"/>
        <v>4.8515387084179906E-2</v>
      </c>
      <c r="L1045" s="82">
        <f t="shared" si="83"/>
        <v>2.3537427839278105E-3</v>
      </c>
      <c r="M1045" s="71">
        <f t="shared" si="84"/>
        <v>1.1007711368194379E-2</v>
      </c>
    </row>
    <row r="1046" spans="7:13" x14ac:dyDescent="0.3">
      <c r="G1046" s="72">
        <v>44978</v>
      </c>
      <c r="H1046" s="74">
        <v>4.3150000000000004</v>
      </c>
      <c r="I1046" s="79">
        <f t="shared" si="80"/>
        <v>4.3637361516242379</v>
      </c>
      <c r="J1046" s="89">
        <f t="shared" si="81"/>
        <v>-4.87361516242375E-2</v>
      </c>
      <c r="K1046" s="89">
        <f t="shared" si="82"/>
        <v>4.87361516242375E-2</v>
      </c>
      <c r="L1046" s="82">
        <f t="shared" si="83"/>
        <v>2.3752124751406675E-3</v>
      </c>
      <c r="M1046" s="71">
        <f t="shared" si="84"/>
        <v>1.1294589020680763E-2</v>
      </c>
    </row>
    <row r="1047" spans="7:13" x14ac:dyDescent="0.3">
      <c r="G1047" s="72">
        <v>44979</v>
      </c>
      <c r="H1047" s="74">
        <v>4.2965999999999998</v>
      </c>
      <c r="I1047" s="79">
        <f t="shared" si="80"/>
        <v>4.3588625364618139</v>
      </c>
      <c r="J1047" s="89">
        <f t="shared" si="81"/>
        <v>-6.2262536461814122E-2</v>
      </c>
      <c r="K1047" s="89">
        <f t="shared" si="82"/>
        <v>6.2262536461814122E-2</v>
      </c>
      <c r="L1047" s="82">
        <f t="shared" si="83"/>
        <v>3.8766234466587331E-3</v>
      </c>
      <c r="M1047" s="71">
        <f t="shared" si="84"/>
        <v>1.4491117735375442E-2</v>
      </c>
    </row>
    <row r="1048" spans="7:13" x14ac:dyDescent="0.3">
      <c r="G1048" s="72">
        <v>44980</v>
      </c>
      <c r="H1048" s="74">
        <v>4.2965999999999998</v>
      </c>
      <c r="I1048" s="79">
        <f t="shared" si="80"/>
        <v>4.3526362828156326</v>
      </c>
      <c r="J1048" s="89">
        <f t="shared" si="81"/>
        <v>-5.6036282815632887E-2</v>
      </c>
      <c r="K1048" s="89">
        <f t="shared" si="82"/>
        <v>5.6036282815632887E-2</v>
      </c>
      <c r="L1048" s="82">
        <f t="shared" si="83"/>
        <v>3.1400649917935936E-3</v>
      </c>
      <c r="M1048" s="71">
        <f t="shared" si="84"/>
        <v>1.304200596183794E-2</v>
      </c>
    </row>
    <row r="1049" spans="7:13" x14ac:dyDescent="0.3">
      <c r="G1049" s="72">
        <v>44981</v>
      </c>
      <c r="H1049" s="74">
        <v>4.2319000000000004</v>
      </c>
      <c r="I1049" s="79">
        <f t="shared" si="80"/>
        <v>4.3470326545340692</v>
      </c>
      <c r="J1049" s="89">
        <f t="shared" si="81"/>
        <v>-0.11513265453406873</v>
      </c>
      <c r="K1049" s="89">
        <f t="shared" si="82"/>
        <v>0.11513265453406873</v>
      </c>
      <c r="L1049" s="82">
        <f t="shared" si="83"/>
        <v>1.3255528140061219E-2</v>
      </c>
      <c r="M1049" s="71">
        <f t="shared" si="84"/>
        <v>2.7205901494380472E-2</v>
      </c>
    </row>
    <row r="1050" spans="7:13" x14ac:dyDescent="0.3">
      <c r="G1050" s="72">
        <v>44984</v>
      </c>
      <c r="H1050" s="74">
        <v>4.3150000000000004</v>
      </c>
      <c r="I1050" s="79">
        <f t="shared" si="80"/>
        <v>4.3355193890806625</v>
      </c>
      <c r="J1050" s="89">
        <f t="shared" si="81"/>
        <v>-2.0519389080662087E-2</v>
      </c>
      <c r="K1050" s="89">
        <f t="shared" si="82"/>
        <v>2.0519389080662087E-2</v>
      </c>
      <c r="L1050" s="82">
        <f t="shared" si="83"/>
        <v>4.2104532824359451E-4</v>
      </c>
      <c r="M1050" s="71">
        <f t="shared" si="84"/>
        <v>4.7553624752403444E-3</v>
      </c>
    </row>
    <row r="1051" spans="7:13" x14ac:dyDescent="0.3">
      <c r="G1051" s="72">
        <v>44985</v>
      </c>
      <c r="H1051" s="74">
        <v>4.2504</v>
      </c>
      <c r="I1051" s="79">
        <f t="shared" si="80"/>
        <v>4.3334674501725967</v>
      </c>
      <c r="J1051" s="89">
        <f t="shared" si="81"/>
        <v>-8.3067450172596757E-2</v>
      </c>
      <c r="K1051" s="89">
        <f t="shared" si="82"/>
        <v>8.3067450172596757E-2</v>
      </c>
      <c r="L1051" s="82">
        <f t="shared" si="83"/>
        <v>6.9002012781768452E-3</v>
      </c>
      <c r="M1051" s="71">
        <f t="shared" si="84"/>
        <v>1.9543443010680586E-2</v>
      </c>
    </row>
    <row r="1052" spans="7:13" x14ac:dyDescent="0.3">
      <c r="G1052" s="72">
        <v>44986</v>
      </c>
      <c r="H1052" s="74">
        <v>4.2504</v>
      </c>
      <c r="I1052" s="79">
        <f t="shared" si="80"/>
        <v>4.3251607051553371</v>
      </c>
      <c r="J1052" s="89">
        <f t="shared" si="81"/>
        <v>-7.476070515533717E-2</v>
      </c>
      <c r="K1052" s="89">
        <f t="shared" si="82"/>
        <v>7.476070515533717E-2</v>
      </c>
      <c r="L1052" s="82">
        <f t="shared" si="83"/>
        <v>5.5891630353232576E-3</v>
      </c>
      <c r="M1052" s="71">
        <f t="shared" si="84"/>
        <v>1.7589098709612547E-2</v>
      </c>
    </row>
    <row r="1053" spans="7:13" x14ac:dyDescent="0.3">
      <c r="G1053" s="72">
        <v>44987</v>
      </c>
      <c r="H1053" s="74">
        <v>4.3243</v>
      </c>
      <c r="I1053" s="79">
        <f t="shared" si="80"/>
        <v>4.3176846346398037</v>
      </c>
      <c r="J1053" s="89">
        <f t="shared" si="81"/>
        <v>6.6153653601963569E-3</v>
      </c>
      <c r="K1053" s="89">
        <f t="shared" si="82"/>
        <v>6.6153653601963569E-3</v>
      </c>
      <c r="L1053" s="82">
        <f t="shared" si="83"/>
        <v>4.3763058848885875E-5</v>
      </c>
      <c r="M1053" s="71">
        <f t="shared" si="84"/>
        <v>1.5298118447370341E-3</v>
      </c>
    </row>
    <row r="1054" spans="7:13" x14ac:dyDescent="0.3">
      <c r="G1054" s="72">
        <v>44988</v>
      </c>
      <c r="H1054" s="74">
        <v>4.4535999999999998</v>
      </c>
      <c r="I1054" s="79">
        <f t="shared" si="80"/>
        <v>4.3183461711758229</v>
      </c>
      <c r="J1054" s="89">
        <f t="shared" si="81"/>
        <v>0.13525382882417691</v>
      </c>
      <c r="K1054" s="89">
        <f t="shared" si="82"/>
        <v>0.13525382882417691</v>
      </c>
      <c r="L1054" s="82">
        <f t="shared" si="83"/>
        <v>1.8293598211599749E-2</v>
      </c>
      <c r="M1054" s="71">
        <f t="shared" si="84"/>
        <v>3.036955021200308E-2</v>
      </c>
    </row>
    <row r="1055" spans="7:13" x14ac:dyDescent="0.3">
      <c r="G1055" s="72">
        <v>44991</v>
      </c>
      <c r="H1055" s="74">
        <v>4.4259000000000004</v>
      </c>
      <c r="I1055" s="79">
        <f t="shared" si="80"/>
        <v>4.3318715540582406</v>
      </c>
      <c r="J1055" s="89">
        <f t="shared" si="81"/>
        <v>9.4028445941759742E-2</v>
      </c>
      <c r="K1055" s="89">
        <f t="shared" si="82"/>
        <v>9.4028445941759742E-2</v>
      </c>
      <c r="L1055" s="82">
        <f t="shared" si="83"/>
        <v>8.8413486462224338E-3</v>
      </c>
      <c r="M1055" s="71">
        <f t="shared" si="84"/>
        <v>2.124504528836163E-2</v>
      </c>
    </row>
    <row r="1056" spans="7:13" x14ac:dyDescent="0.3">
      <c r="G1056" s="72">
        <v>44992</v>
      </c>
      <c r="H1056" s="74">
        <v>4.3796999999999997</v>
      </c>
      <c r="I1056" s="79">
        <f t="shared" si="80"/>
        <v>4.3412743986524163</v>
      </c>
      <c r="J1056" s="89">
        <f t="shared" si="81"/>
        <v>3.8425601347583438E-2</v>
      </c>
      <c r="K1056" s="89">
        <f t="shared" si="82"/>
        <v>3.8425601347583438E-2</v>
      </c>
      <c r="L1056" s="82">
        <f t="shared" si="83"/>
        <v>1.4765268389234061E-3</v>
      </c>
      <c r="M1056" s="71">
        <f t="shared" si="84"/>
        <v>8.7735692735994332E-3</v>
      </c>
    </row>
    <row r="1057" spans="7:13" x14ac:dyDescent="0.3">
      <c r="G1057" s="72">
        <v>44993</v>
      </c>
      <c r="H1057" s="74">
        <v>4.3982000000000001</v>
      </c>
      <c r="I1057" s="79">
        <f t="shared" si="80"/>
        <v>4.345116958787175</v>
      </c>
      <c r="J1057" s="89">
        <f t="shared" si="81"/>
        <v>5.3083041212825144E-2</v>
      </c>
      <c r="K1057" s="89">
        <f t="shared" si="82"/>
        <v>5.3083041212825144E-2</v>
      </c>
      <c r="L1057" s="82">
        <f t="shared" si="83"/>
        <v>2.8178092644024926E-3</v>
      </c>
      <c r="M1057" s="71">
        <f t="shared" si="84"/>
        <v>1.2069264974950013E-2</v>
      </c>
    </row>
    <row r="1058" spans="7:13" x14ac:dyDescent="0.3">
      <c r="G1058" s="72">
        <v>44994</v>
      </c>
      <c r="H1058" s="74">
        <v>4.3796999999999997</v>
      </c>
      <c r="I1058" s="79">
        <f t="shared" si="80"/>
        <v>4.3504252629084572</v>
      </c>
      <c r="J1058" s="89">
        <f t="shared" si="81"/>
        <v>2.9274737091542491E-2</v>
      </c>
      <c r="K1058" s="89">
        <f t="shared" si="82"/>
        <v>2.9274737091542491E-2</v>
      </c>
      <c r="L1058" s="82">
        <f t="shared" si="83"/>
        <v>8.5701023177893367E-4</v>
      </c>
      <c r="M1058" s="71">
        <f t="shared" si="84"/>
        <v>6.6841877506547236E-3</v>
      </c>
    </row>
    <row r="1059" spans="7:13" x14ac:dyDescent="0.3">
      <c r="G1059" s="72">
        <v>44995</v>
      </c>
      <c r="H1059" s="74">
        <v>4.3334999999999999</v>
      </c>
      <c r="I1059" s="79">
        <f t="shared" si="80"/>
        <v>4.3533527366176115</v>
      </c>
      <c r="J1059" s="89">
        <f t="shared" si="81"/>
        <v>-1.9852736617611555E-2</v>
      </c>
      <c r="K1059" s="89">
        <f t="shared" si="82"/>
        <v>1.9852736617611555E-2</v>
      </c>
      <c r="L1059" s="82">
        <f t="shared" si="83"/>
        <v>3.9413115120825467E-4</v>
      </c>
      <c r="M1059" s="71">
        <f t="shared" si="84"/>
        <v>4.5812245569658606E-3</v>
      </c>
    </row>
    <row r="1060" spans="7:13" x14ac:dyDescent="0.3">
      <c r="G1060" s="72">
        <v>44998</v>
      </c>
      <c r="H1060" s="74">
        <v>4.3057999999999996</v>
      </c>
      <c r="I1060" s="79">
        <f t="shared" si="80"/>
        <v>4.3513674629558503</v>
      </c>
      <c r="J1060" s="89">
        <f t="shared" si="81"/>
        <v>-4.5567462955850679E-2</v>
      </c>
      <c r="K1060" s="89">
        <f t="shared" si="82"/>
        <v>4.5567462955850679E-2</v>
      </c>
      <c r="L1060" s="82">
        <f t="shared" si="83"/>
        <v>2.0763936802328238E-3</v>
      </c>
      <c r="M1060" s="71">
        <f t="shared" si="84"/>
        <v>1.0582809920537574E-2</v>
      </c>
    </row>
    <row r="1061" spans="7:13" x14ac:dyDescent="0.3">
      <c r="G1061" s="72">
        <v>44999</v>
      </c>
      <c r="H1061" s="74">
        <v>4.3243</v>
      </c>
      <c r="I1061" s="79">
        <f t="shared" si="80"/>
        <v>4.346810716660265</v>
      </c>
      <c r="J1061" s="89">
        <f t="shared" si="81"/>
        <v>-2.251071666026494E-2</v>
      </c>
      <c r="K1061" s="89">
        <f t="shared" si="82"/>
        <v>2.251071666026494E-2</v>
      </c>
      <c r="L1061" s="82">
        <f t="shared" si="83"/>
        <v>5.0673236455872953E-4</v>
      </c>
      <c r="M1061" s="71">
        <f t="shared" si="84"/>
        <v>5.2056325093691328E-3</v>
      </c>
    </row>
    <row r="1062" spans="7:13" x14ac:dyDescent="0.3">
      <c r="G1062" s="72">
        <v>45000</v>
      </c>
      <c r="H1062" s="74">
        <v>4.1486999999999998</v>
      </c>
      <c r="I1062" s="79">
        <f t="shared" si="80"/>
        <v>4.3445596449942387</v>
      </c>
      <c r="J1062" s="89">
        <f t="shared" si="81"/>
        <v>-0.19585964499423891</v>
      </c>
      <c r="K1062" s="89">
        <f t="shared" si="82"/>
        <v>0.19585964499423891</v>
      </c>
      <c r="L1062" s="82">
        <f t="shared" si="83"/>
        <v>3.8361000537269298E-2</v>
      </c>
      <c r="M1062" s="71">
        <f t="shared" si="84"/>
        <v>4.7209883817638999E-2</v>
      </c>
    </row>
    <row r="1063" spans="7:13" x14ac:dyDescent="0.3">
      <c r="G1063" s="72">
        <v>45001</v>
      </c>
      <c r="H1063" s="74">
        <v>4.2225999999999999</v>
      </c>
      <c r="I1063" s="79">
        <f t="shared" si="80"/>
        <v>4.3249736804948151</v>
      </c>
      <c r="J1063" s="89">
        <f t="shared" si="81"/>
        <v>-0.10237368049481521</v>
      </c>
      <c r="K1063" s="89">
        <f t="shared" si="82"/>
        <v>0.10237368049481521</v>
      </c>
      <c r="L1063" s="82">
        <f t="shared" si="83"/>
        <v>1.0480370458054509E-2</v>
      </c>
      <c r="M1063" s="71">
        <f t="shared" si="84"/>
        <v>2.4244228791459103E-2</v>
      </c>
    </row>
    <row r="1064" spans="7:13" x14ac:dyDescent="0.3">
      <c r="G1064" s="72">
        <v>45002</v>
      </c>
      <c r="H1064" s="74">
        <v>4.1764000000000001</v>
      </c>
      <c r="I1064" s="79">
        <f t="shared" si="80"/>
        <v>4.3147363124453335</v>
      </c>
      <c r="J1064" s="89">
        <f t="shared" si="81"/>
        <v>-0.1383363124453334</v>
      </c>
      <c r="K1064" s="89">
        <f t="shared" si="82"/>
        <v>0.1383363124453334</v>
      </c>
      <c r="L1064" s="82">
        <f t="shared" si="83"/>
        <v>1.9136935340972903E-2</v>
      </c>
      <c r="M1064" s="71">
        <f t="shared" si="84"/>
        <v>3.3123338867286037E-2</v>
      </c>
    </row>
    <row r="1065" spans="7:13" x14ac:dyDescent="0.3">
      <c r="G1065" s="72">
        <v>45005</v>
      </c>
      <c r="H1065" s="74">
        <v>4.2225999999999999</v>
      </c>
      <c r="I1065" s="79">
        <f t="shared" si="80"/>
        <v>4.3009026812008004</v>
      </c>
      <c r="J1065" s="89">
        <f t="shared" si="81"/>
        <v>-7.8302681200800528E-2</v>
      </c>
      <c r="K1065" s="89">
        <f t="shared" si="82"/>
        <v>7.8302681200800528E-2</v>
      </c>
      <c r="L1065" s="82">
        <f t="shared" si="83"/>
        <v>6.1313098832342008E-3</v>
      </c>
      <c r="M1065" s="71">
        <f t="shared" si="84"/>
        <v>1.8543712689054262E-2</v>
      </c>
    </row>
    <row r="1066" spans="7:13" x14ac:dyDescent="0.3">
      <c r="G1066" s="72">
        <v>45006</v>
      </c>
      <c r="H1066" s="74">
        <v>4.2965999999999998</v>
      </c>
      <c r="I1066" s="79">
        <f t="shared" si="80"/>
        <v>4.2930724130807203</v>
      </c>
      <c r="J1066" s="89">
        <f t="shared" si="81"/>
        <v>3.5275869192794573E-3</v>
      </c>
      <c r="K1066" s="89">
        <f t="shared" si="82"/>
        <v>3.5275869192794573E-3</v>
      </c>
      <c r="L1066" s="82">
        <f t="shared" si="83"/>
        <v>1.2443869473071533E-5</v>
      </c>
      <c r="M1066" s="71">
        <f t="shared" si="84"/>
        <v>8.2101822819891481E-4</v>
      </c>
    </row>
    <row r="1067" spans="7:13" x14ac:dyDescent="0.3">
      <c r="G1067" s="72">
        <v>45007</v>
      </c>
      <c r="H1067" s="74">
        <v>4.2411000000000003</v>
      </c>
      <c r="I1067" s="79">
        <f t="shared" si="80"/>
        <v>4.2934251717726486</v>
      </c>
      <c r="J1067" s="89">
        <f t="shared" si="81"/>
        <v>-5.2325171772648282E-2</v>
      </c>
      <c r="K1067" s="89">
        <f t="shared" si="82"/>
        <v>5.2325171772648282E-2</v>
      </c>
      <c r="L1067" s="82">
        <f t="shared" si="83"/>
        <v>2.7379236010371486E-3</v>
      </c>
      <c r="M1067" s="71">
        <f t="shared" si="84"/>
        <v>1.2337641595965263E-2</v>
      </c>
    </row>
    <row r="1068" spans="7:13" x14ac:dyDescent="0.3">
      <c r="G1068" s="72">
        <v>45008</v>
      </c>
      <c r="H1068" s="74">
        <v>4.2504</v>
      </c>
      <c r="I1068" s="79">
        <f t="shared" si="80"/>
        <v>4.2881926545953837</v>
      </c>
      <c r="J1068" s="89">
        <f t="shared" si="81"/>
        <v>-3.7792654595383723E-2</v>
      </c>
      <c r="K1068" s="89">
        <f t="shared" si="82"/>
        <v>3.7792654595383723E-2</v>
      </c>
      <c r="L1068" s="82">
        <f t="shared" si="83"/>
        <v>1.4282847413659785E-3</v>
      </c>
      <c r="M1068" s="71">
        <f t="shared" si="84"/>
        <v>8.8915524645642105E-3</v>
      </c>
    </row>
    <row r="1069" spans="7:13" x14ac:dyDescent="0.3">
      <c r="G1069" s="72">
        <v>45009</v>
      </c>
      <c r="H1069" s="74">
        <v>4.2781000000000002</v>
      </c>
      <c r="I1069" s="79">
        <f t="shared" si="80"/>
        <v>4.2844133891358451</v>
      </c>
      <c r="J1069" s="89">
        <f t="shared" si="81"/>
        <v>-6.3133891358448935E-3</v>
      </c>
      <c r="K1069" s="89">
        <f t="shared" si="82"/>
        <v>6.3133891358448935E-3</v>
      </c>
      <c r="L1069" s="82">
        <f t="shared" si="83"/>
        <v>3.9858882380604331E-5</v>
      </c>
      <c r="M1069" s="71">
        <f t="shared" si="84"/>
        <v>1.4757460404957558E-3</v>
      </c>
    </row>
    <row r="1070" spans="7:13" x14ac:dyDescent="0.3">
      <c r="G1070" s="72">
        <v>45012</v>
      </c>
      <c r="H1070" s="74">
        <v>4.3150000000000004</v>
      </c>
      <c r="I1070" s="79">
        <f t="shared" si="80"/>
        <v>4.2837820502222606</v>
      </c>
      <c r="J1070" s="89">
        <f t="shared" si="81"/>
        <v>3.121794977773984E-2</v>
      </c>
      <c r="K1070" s="89">
        <f t="shared" si="82"/>
        <v>3.121794977773984E-2</v>
      </c>
      <c r="L1070" s="82">
        <f t="shared" si="83"/>
        <v>9.7456038832548686E-4</v>
      </c>
      <c r="M1070" s="71">
        <f t="shared" si="84"/>
        <v>7.2347508175526851E-3</v>
      </c>
    </row>
    <row r="1071" spans="7:13" x14ac:dyDescent="0.3">
      <c r="G1071" s="72">
        <v>45013</v>
      </c>
      <c r="H1071" s="74">
        <v>4.3243</v>
      </c>
      <c r="I1071" s="79">
        <f t="shared" si="80"/>
        <v>4.286903845200035</v>
      </c>
      <c r="J1071" s="89">
        <f t="shared" si="81"/>
        <v>3.7396154799965053E-2</v>
      </c>
      <c r="K1071" s="89">
        <f t="shared" si="82"/>
        <v>3.7396154799965053E-2</v>
      </c>
      <c r="L1071" s="82">
        <f t="shared" si="83"/>
        <v>1.3984723938229493E-3</v>
      </c>
      <c r="M1071" s="71">
        <f t="shared" si="84"/>
        <v>8.6479094419825292E-3</v>
      </c>
    </row>
    <row r="1072" spans="7:13" x14ac:dyDescent="0.3">
      <c r="G1072" s="72">
        <v>45014</v>
      </c>
      <c r="H1072" s="74">
        <v>4.3796999999999997</v>
      </c>
      <c r="I1072" s="79">
        <f t="shared" si="80"/>
        <v>4.2906434606800312</v>
      </c>
      <c r="J1072" s="89">
        <f t="shared" si="81"/>
        <v>8.9056539319968486E-2</v>
      </c>
      <c r="K1072" s="89">
        <f t="shared" si="82"/>
        <v>8.9056539319968486E-2</v>
      </c>
      <c r="L1072" s="82">
        <f t="shared" si="83"/>
        <v>7.9310671956490924E-3</v>
      </c>
      <c r="M1072" s="71">
        <f t="shared" si="84"/>
        <v>2.033393595907676E-2</v>
      </c>
    </row>
    <row r="1073" spans="7:13" x14ac:dyDescent="0.3">
      <c r="G1073" s="72">
        <v>45015</v>
      </c>
      <c r="H1073" s="74">
        <v>4.4721000000000002</v>
      </c>
      <c r="I1073" s="79">
        <f t="shared" si="80"/>
        <v>4.2995491146120282</v>
      </c>
      <c r="J1073" s="89">
        <f t="shared" si="81"/>
        <v>0.17255088538797203</v>
      </c>
      <c r="K1073" s="89">
        <f t="shared" si="82"/>
        <v>0.17255088538797203</v>
      </c>
      <c r="L1073" s="82">
        <f t="shared" si="83"/>
        <v>2.9773808048173058E-2</v>
      </c>
      <c r="M1073" s="71">
        <f t="shared" si="84"/>
        <v>3.8583861136372626E-2</v>
      </c>
    </row>
    <row r="1074" spans="7:13" x14ac:dyDescent="0.3">
      <c r="G1074" s="72">
        <v>45016</v>
      </c>
      <c r="H1074" s="74">
        <v>4.5368000000000004</v>
      </c>
      <c r="I1074" s="79">
        <f t="shared" si="80"/>
        <v>4.3168042031508254</v>
      </c>
      <c r="J1074" s="89">
        <f t="shared" si="81"/>
        <v>0.21999579684917503</v>
      </c>
      <c r="K1074" s="89">
        <f t="shared" si="82"/>
        <v>0.21999579684917503</v>
      </c>
      <c r="L1074" s="82">
        <f t="shared" si="83"/>
        <v>4.839815063130349E-2</v>
      </c>
      <c r="M1074" s="71">
        <f t="shared" si="84"/>
        <v>4.8491402938012476E-2</v>
      </c>
    </row>
    <row r="1075" spans="7:13" x14ac:dyDescent="0.3">
      <c r="G1075" s="72">
        <v>45019</v>
      </c>
      <c r="H1075" s="74">
        <v>4.5091000000000001</v>
      </c>
      <c r="I1075" s="79">
        <f t="shared" si="80"/>
        <v>4.3388037828357433</v>
      </c>
      <c r="J1075" s="89">
        <f t="shared" si="81"/>
        <v>0.1702962171642568</v>
      </c>
      <c r="K1075" s="89">
        <f t="shared" si="82"/>
        <v>0.1702962171642568</v>
      </c>
      <c r="L1075" s="82">
        <f t="shared" si="83"/>
        <v>2.9000801580455714E-2</v>
      </c>
      <c r="M1075" s="71">
        <f t="shared" si="84"/>
        <v>3.7767230082335013E-2</v>
      </c>
    </row>
    <row r="1076" spans="7:13" x14ac:dyDescent="0.3">
      <c r="G1076" s="72">
        <v>45020</v>
      </c>
      <c r="H1076" s="74">
        <v>4.5368000000000004</v>
      </c>
      <c r="I1076" s="79">
        <f t="shared" si="80"/>
        <v>4.3558334045521692</v>
      </c>
      <c r="J1076" s="89">
        <f t="shared" si="81"/>
        <v>0.18096659544783122</v>
      </c>
      <c r="K1076" s="89">
        <f t="shared" si="82"/>
        <v>0.18096659544783122</v>
      </c>
      <c r="L1076" s="82">
        <f t="shared" si="83"/>
        <v>3.2748908667979006E-2</v>
      </c>
      <c r="M1076" s="71">
        <f t="shared" si="84"/>
        <v>3.9888598890810971E-2</v>
      </c>
    </row>
    <row r="1077" spans="7:13" x14ac:dyDescent="0.3">
      <c r="G1077" s="72">
        <v>45021</v>
      </c>
      <c r="H1077" s="74">
        <v>4.5275999999999996</v>
      </c>
      <c r="I1077" s="79">
        <f t="shared" si="80"/>
        <v>4.3739300640969523</v>
      </c>
      <c r="J1077" s="89">
        <f t="shared" si="81"/>
        <v>0.15366993590304734</v>
      </c>
      <c r="K1077" s="89">
        <f t="shared" si="82"/>
        <v>0.15366993590304734</v>
      </c>
      <c r="L1077" s="82">
        <f t="shared" si="83"/>
        <v>2.3614449200446679E-2</v>
      </c>
      <c r="M1077" s="71">
        <f t="shared" si="84"/>
        <v>3.3940704987862745E-2</v>
      </c>
    </row>
    <row r="1078" spans="7:13" x14ac:dyDescent="0.3">
      <c r="G1078" s="72">
        <v>45022</v>
      </c>
      <c r="H1078" s="74">
        <v>4.4997999999999996</v>
      </c>
      <c r="I1078" s="79">
        <f t="shared" si="80"/>
        <v>4.3892970576872568</v>
      </c>
      <c r="J1078" s="89">
        <f t="shared" si="81"/>
        <v>0.11050294231274282</v>
      </c>
      <c r="K1078" s="89">
        <f t="shared" si="82"/>
        <v>0.11050294231274282</v>
      </c>
      <c r="L1078" s="82">
        <f t="shared" si="83"/>
        <v>1.2210900259773368E-2</v>
      </c>
      <c r="M1078" s="71">
        <f t="shared" si="84"/>
        <v>2.455730083842456E-2</v>
      </c>
    </row>
    <row r="1079" spans="7:13" x14ac:dyDescent="0.3">
      <c r="G1079" s="72">
        <v>45026</v>
      </c>
      <c r="H1079" s="74">
        <v>4.4535999999999998</v>
      </c>
      <c r="I1079" s="79">
        <f t="shared" si="80"/>
        <v>4.4003473519185308</v>
      </c>
      <c r="J1079" s="89">
        <f t="shared" si="81"/>
        <v>5.3252648081469012E-2</v>
      </c>
      <c r="K1079" s="89">
        <f t="shared" si="82"/>
        <v>5.3252648081469012E-2</v>
      </c>
      <c r="L1079" s="82">
        <f t="shared" si="83"/>
        <v>2.8358445276887852E-3</v>
      </c>
      <c r="M1079" s="71">
        <f t="shared" si="84"/>
        <v>1.1957213957577918E-2</v>
      </c>
    </row>
    <row r="1080" spans="7:13" x14ac:dyDescent="0.3">
      <c r="G1080" s="72">
        <v>45027</v>
      </c>
      <c r="H1080" s="74">
        <v>4.5183</v>
      </c>
      <c r="I1080" s="79">
        <f t="shared" si="80"/>
        <v>4.4056726167266778</v>
      </c>
      <c r="J1080" s="89">
        <f t="shared" si="81"/>
        <v>0.11262738327332222</v>
      </c>
      <c r="K1080" s="89">
        <f t="shared" si="82"/>
        <v>0.11262738327332222</v>
      </c>
      <c r="L1080" s="82">
        <f t="shared" si="83"/>
        <v>1.2684927462995823E-2</v>
      </c>
      <c r="M1080" s="71">
        <f t="shared" si="84"/>
        <v>2.492693784682784E-2</v>
      </c>
    </row>
    <row r="1081" spans="7:13" x14ac:dyDescent="0.3">
      <c r="G1081" s="72">
        <v>45028</v>
      </c>
      <c r="H1081" s="74">
        <v>4.4997999999999996</v>
      </c>
      <c r="I1081" s="79">
        <f t="shared" si="80"/>
        <v>4.4169353550540098</v>
      </c>
      <c r="J1081" s="89">
        <f t="shared" si="81"/>
        <v>8.2864644945989774E-2</v>
      </c>
      <c r="K1081" s="89">
        <f t="shared" si="82"/>
        <v>8.2864644945989774E-2</v>
      </c>
      <c r="L1081" s="82">
        <f t="shared" si="83"/>
        <v>6.8665493820249486E-3</v>
      </c>
      <c r="M1081" s="71">
        <f t="shared" si="84"/>
        <v>1.8415183996175338E-2</v>
      </c>
    </row>
    <row r="1082" spans="7:13" x14ac:dyDescent="0.3">
      <c r="G1082" s="72">
        <v>45029</v>
      </c>
      <c r="H1082" s="74">
        <v>4.5644999999999998</v>
      </c>
      <c r="I1082" s="79">
        <f t="shared" si="80"/>
        <v>4.425221819548609</v>
      </c>
      <c r="J1082" s="89">
        <f t="shared" si="81"/>
        <v>0.13927818045139073</v>
      </c>
      <c r="K1082" s="89">
        <f t="shared" si="82"/>
        <v>0.13927818045139073</v>
      </c>
      <c r="L1082" s="82">
        <f t="shared" si="83"/>
        <v>1.9398411549850159E-2</v>
      </c>
      <c r="M1082" s="71">
        <f t="shared" si="84"/>
        <v>3.0513348767968174E-2</v>
      </c>
    </row>
    <row r="1083" spans="7:13" x14ac:dyDescent="0.3">
      <c r="G1083" s="72">
        <v>45030</v>
      </c>
      <c r="H1083" s="74">
        <v>4.5275999999999996</v>
      </c>
      <c r="I1083" s="79">
        <f t="shared" si="80"/>
        <v>4.439149637593748</v>
      </c>
      <c r="J1083" s="89">
        <f t="shared" si="81"/>
        <v>8.8450362406251593E-2</v>
      </c>
      <c r="K1083" s="89">
        <f t="shared" si="82"/>
        <v>8.8450362406251593E-2</v>
      </c>
      <c r="L1083" s="82">
        <f t="shared" si="83"/>
        <v>7.8234666097972451E-3</v>
      </c>
      <c r="M1083" s="71">
        <f t="shared" si="84"/>
        <v>1.9535816416258414E-2</v>
      </c>
    </row>
    <row r="1084" spans="7:13" x14ac:dyDescent="0.3">
      <c r="G1084" s="72">
        <v>45033</v>
      </c>
      <c r="H1084" s="74">
        <v>4.4813999999999998</v>
      </c>
      <c r="I1084" s="79">
        <f t="shared" si="80"/>
        <v>4.4479946738343727</v>
      </c>
      <c r="J1084" s="89">
        <f t="shared" si="81"/>
        <v>3.3405326165627081E-2</v>
      </c>
      <c r="K1084" s="89">
        <f t="shared" si="82"/>
        <v>3.3405326165627081E-2</v>
      </c>
      <c r="L1084" s="82">
        <f t="shared" si="83"/>
        <v>1.1159158162319294E-3</v>
      </c>
      <c r="M1084" s="71">
        <f t="shared" si="84"/>
        <v>7.4542165764330528E-3</v>
      </c>
    </row>
    <row r="1085" spans="7:13" x14ac:dyDescent="0.3">
      <c r="G1085" s="72">
        <v>45034</v>
      </c>
      <c r="H1085" s="74">
        <v>4.3057999999999996</v>
      </c>
      <c r="I1085" s="79">
        <f t="shared" si="80"/>
        <v>4.4513352064509348</v>
      </c>
      <c r="J1085" s="89">
        <f t="shared" si="81"/>
        <v>-0.14553520645093521</v>
      </c>
      <c r="K1085" s="89">
        <f t="shared" si="82"/>
        <v>0.14553520645093521</v>
      </c>
      <c r="L1085" s="82">
        <f t="shared" si="83"/>
        <v>2.1180496316716334E-2</v>
      </c>
      <c r="M1085" s="71">
        <f t="shared" si="84"/>
        <v>3.3799806412498308E-2</v>
      </c>
    </row>
    <row r="1086" spans="7:13" x14ac:dyDescent="0.3">
      <c r="G1086" s="72">
        <v>45035</v>
      </c>
      <c r="H1086" s="74">
        <v>4.2687999999999997</v>
      </c>
      <c r="I1086" s="79">
        <f t="shared" si="80"/>
        <v>4.4367816858058413</v>
      </c>
      <c r="J1086" s="89">
        <f t="shared" si="81"/>
        <v>-0.16798168580584161</v>
      </c>
      <c r="K1086" s="89">
        <f t="shared" si="82"/>
        <v>0.16798168580584161</v>
      </c>
      <c r="L1086" s="82">
        <f t="shared" si="83"/>
        <v>2.8217846766172488E-2</v>
      </c>
      <c r="M1086" s="71">
        <f t="shared" si="84"/>
        <v>3.9351032094696779E-2</v>
      </c>
    </row>
    <row r="1087" spans="7:13" x14ac:dyDescent="0.3">
      <c r="G1087" s="72">
        <v>45036</v>
      </c>
      <c r="H1087" s="74">
        <v>3.8807999999999998</v>
      </c>
      <c r="I1087" s="79">
        <f t="shared" si="80"/>
        <v>4.4199835172252575</v>
      </c>
      <c r="J1087" s="89">
        <f t="shared" si="81"/>
        <v>-0.5391835172252577</v>
      </c>
      <c r="K1087" s="89">
        <f t="shared" si="82"/>
        <v>0.5391835172252577</v>
      </c>
      <c r="L1087" s="82">
        <f t="shared" si="83"/>
        <v>0.29071886524739976</v>
      </c>
      <c r="M1087" s="71">
        <f t="shared" si="84"/>
        <v>0.13893617739261435</v>
      </c>
    </row>
    <row r="1088" spans="7:13" x14ac:dyDescent="0.3">
      <c r="G1088" s="72">
        <v>45037</v>
      </c>
      <c r="H1088" s="74">
        <v>3.8992</v>
      </c>
      <c r="I1088" s="79">
        <f t="shared" si="80"/>
        <v>4.3660651655027323</v>
      </c>
      <c r="J1088" s="89">
        <f t="shared" si="81"/>
        <v>-0.46686516550273227</v>
      </c>
      <c r="K1088" s="89">
        <f t="shared" si="82"/>
        <v>0.46686516550273227</v>
      </c>
      <c r="L1088" s="82">
        <f t="shared" si="83"/>
        <v>0.21796308275989359</v>
      </c>
      <c r="M1088" s="71">
        <f t="shared" si="84"/>
        <v>0.11973357752942457</v>
      </c>
    </row>
    <row r="1089" spans="7:13" x14ac:dyDescent="0.3">
      <c r="G1089" s="72">
        <v>45040</v>
      </c>
      <c r="H1089" s="74">
        <v>3.9740000000000002</v>
      </c>
      <c r="I1089" s="79">
        <f t="shared" si="80"/>
        <v>4.3193786489524593</v>
      </c>
      <c r="J1089" s="89">
        <f t="shared" si="81"/>
        <v>-0.34537864895245907</v>
      </c>
      <c r="K1089" s="89">
        <f t="shared" si="82"/>
        <v>0.34537864895245907</v>
      </c>
      <c r="L1089" s="82">
        <f t="shared" si="83"/>
        <v>0.11928641115222595</v>
      </c>
      <c r="M1089" s="71">
        <f t="shared" si="84"/>
        <v>8.6909574472183962E-2</v>
      </c>
    </row>
    <row r="1090" spans="7:13" x14ac:dyDescent="0.3">
      <c r="G1090" s="72">
        <v>45041</v>
      </c>
      <c r="H1090" s="74">
        <v>3.8794</v>
      </c>
      <c r="I1090" s="79">
        <f t="shared" si="80"/>
        <v>4.2848407840572138</v>
      </c>
      <c r="J1090" s="89">
        <f t="shared" si="81"/>
        <v>-0.40544078405721384</v>
      </c>
      <c r="K1090" s="89">
        <f t="shared" si="82"/>
        <v>0.40544078405721384</v>
      </c>
      <c r="L1090" s="82">
        <f t="shared" si="83"/>
        <v>0.16438222937692831</v>
      </c>
      <c r="M1090" s="71">
        <f t="shared" si="84"/>
        <v>0.10451120896458573</v>
      </c>
    </row>
    <row r="1091" spans="7:13" x14ac:dyDescent="0.3">
      <c r="G1091" s="72">
        <v>45042</v>
      </c>
      <c r="H1091" s="74">
        <v>3.9266999999999999</v>
      </c>
      <c r="I1091" s="79">
        <f t="shared" si="80"/>
        <v>4.2442967056514931</v>
      </c>
      <c r="J1091" s="89">
        <f t="shared" si="81"/>
        <v>-0.31759670565149323</v>
      </c>
      <c r="K1091" s="89">
        <f t="shared" si="82"/>
        <v>0.31759670565149323</v>
      </c>
      <c r="L1091" s="82">
        <f t="shared" si="83"/>
        <v>0.10086766744068124</v>
      </c>
      <c r="M1091" s="71">
        <f t="shared" si="84"/>
        <v>8.0881326725110975E-2</v>
      </c>
    </row>
    <row r="1092" spans="7:13" x14ac:dyDescent="0.3">
      <c r="G1092" s="72">
        <v>45043</v>
      </c>
      <c r="H1092" s="74">
        <v>3.9550999999999998</v>
      </c>
      <c r="I1092" s="79">
        <f t="shared" si="80"/>
        <v>4.2125370350863438</v>
      </c>
      <c r="J1092" s="89">
        <f t="shared" si="81"/>
        <v>-0.25743703508634397</v>
      </c>
      <c r="K1092" s="89">
        <f t="shared" si="82"/>
        <v>0.25743703508634397</v>
      </c>
      <c r="L1092" s="82">
        <f t="shared" si="83"/>
        <v>6.6273827034047494E-2</v>
      </c>
      <c r="M1092" s="71">
        <f t="shared" si="84"/>
        <v>6.5089892818473355E-2</v>
      </c>
    </row>
    <row r="1093" spans="7:13" x14ac:dyDescent="0.3">
      <c r="G1093" s="72">
        <v>45044</v>
      </c>
      <c r="H1093" s="74">
        <v>3.9645000000000001</v>
      </c>
      <c r="I1093" s="79">
        <f t="shared" si="80"/>
        <v>4.1867933315777099</v>
      </c>
      <c r="J1093" s="89">
        <f t="shared" si="81"/>
        <v>-0.22229333157770981</v>
      </c>
      <c r="K1093" s="89">
        <f t="shared" si="82"/>
        <v>0.22229333157770981</v>
      </c>
      <c r="L1093" s="82">
        <f t="shared" si="83"/>
        <v>4.9414325263917633E-2</v>
      </c>
      <c r="M1093" s="71">
        <f t="shared" si="84"/>
        <v>5.6070962688285986E-2</v>
      </c>
    </row>
    <row r="1094" spans="7:13" x14ac:dyDescent="0.3">
      <c r="G1094" s="72">
        <v>45047</v>
      </c>
      <c r="H1094" s="74">
        <v>3.9361000000000002</v>
      </c>
      <c r="I1094" s="79">
        <f t="shared" ref="I1094:I1157" si="85">alpha*H1093+(1-alpha)*I1093</f>
        <v>4.164563998419939</v>
      </c>
      <c r="J1094" s="89">
        <f t="shared" ref="J1094:J1157" si="86">H1094-I1094</f>
        <v>-0.22846399841993881</v>
      </c>
      <c r="K1094" s="89">
        <f t="shared" ref="K1094:K1157" si="87">ABS(J1094)</f>
        <v>0.22846399841993881</v>
      </c>
      <c r="L1094" s="82">
        <f t="shared" ref="L1094:L1157" si="88">J1094^2</f>
        <v>5.2195798574025801E-2</v>
      </c>
      <c r="M1094" s="71">
        <f t="shared" ref="M1094:M1157" si="89">K1094/H1094</f>
        <v>5.804324036989375E-2</v>
      </c>
    </row>
    <row r="1095" spans="7:13" x14ac:dyDescent="0.3">
      <c r="G1095" s="72">
        <v>45048</v>
      </c>
      <c r="H1095" s="74">
        <v>3.8794</v>
      </c>
      <c r="I1095" s="79">
        <f t="shared" si="85"/>
        <v>4.1417175985779453</v>
      </c>
      <c r="J1095" s="89">
        <f t="shared" si="86"/>
        <v>-0.26231759857794534</v>
      </c>
      <c r="K1095" s="89">
        <f t="shared" si="87"/>
        <v>0.26231759857794534</v>
      </c>
      <c r="L1095" s="82">
        <f t="shared" si="88"/>
        <v>6.8810522523700068E-2</v>
      </c>
      <c r="M1095" s="71">
        <f t="shared" si="89"/>
        <v>6.761808490435256E-2</v>
      </c>
    </row>
    <row r="1096" spans="7:13" x14ac:dyDescent="0.3">
      <c r="G1096" s="72">
        <v>45049</v>
      </c>
      <c r="H1096" s="74">
        <v>3.8414999999999999</v>
      </c>
      <c r="I1096" s="79">
        <f t="shared" si="85"/>
        <v>4.1154858387201507</v>
      </c>
      <c r="J1096" s="89">
        <f t="shared" si="86"/>
        <v>-0.27398583872015081</v>
      </c>
      <c r="K1096" s="89">
        <f t="shared" si="87"/>
        <v>0.27398583872015081</v>
      </c>
      <c r="L1096" s="82">
        <f t="shared" si="88"/>
        <v>7.5068239819184493E-2</v>
      </c>
      <c r="M1096" s="71">
        <f t="shared" si="89"/>
        <v>7.1322618435546228E-2</v>
      </c>
    </row>
    <row r="1097" spans="7:13" x14ac:dyDescent="0.3">
      <c r="G1097" s="72">
        <v>45050</v>
      </c>
      <c r="H1097" s="74">
        <v>3.8037000000000001</v>
      </c>
      <c r="I1097" s="79">
        <f t="shared" si="85"/>
        <v>4.0880872548481353</v>
      </c>
      <c r="J1097" s="89">
        <f t="shared" si="86"/>
        <v>-0.28438725484813521</v>
      </c>
      <c r="K1097" s="89">
        <f t="shared" si="87"/>
        <v>0.28438725484813521</v>
      </c>
      <c r="L1097" s="82">
        <f t="shared" si="88"/>
        <v>8.0876110720058209E-2</v>
      </c>
      <c r="M1097" s="71">
        <f t="shared" si="89"/>
        <v>7.4765952848051945E-2</v>
      </c>
    </row>
    <row r="1098" spans="7:13" x14ac:dyDescent="0.3">
      <c r="G1098" s="72">
        <v>45051</v>
      </c>
      <c r="H1098" s="74">
        <v>3.8887999999999998</v>
      </c>
      <c r="I1098" s="79">
        <f t="shared" si="85"/>
        <v>4.0596485293633213</v>
      </c>
      <c r="J1098" s="89">
        <f t="shared" si="86"/>
        <v>-0.17084852936332151</v>
      </c>
      <c r="K1098" s="89">
        <f t="shared" si="87"/>
        <v>0.17084852936332151</v>
      </c>
      <c r="L1098" s="82">
        <f t="shared" si="88"/>
        <v>2.9189219985609732E-2</v>
      </c>
      <c r="M1098" s="71">
        <f t="shared" si="89"/>
        <v>4.3933483173040917E-2</v>
      </c>
    </row>
    <row r="1099" spans="7:13" x14ac:dyDescent="0.3">
      <c r="G1099" s="72">
        <v>45054</v>
      </c>
      <c r="H1099" s="74">
        <v>3.8982999999999999</v>
      </c>
      <c r="I1099" s="79">
        <f t="shared" si="85"/>
        <v>4.0425636764269894</v>
      </c>
      <c r="J1099" s="89">
        <f t="shared" si="86"/>
        <v>-0.14426367642698956</v>
      </c>
      <c r="K1099" s="89">
        <f t="shared" si="87"/>
        <v>0.14426367642698956</v>
      </c>
      <c r="L1099" s="82">
        <f t="shared" si="88"/>
        <v>2.0812008336231144E-2</v>
      </c>
      <c r="M1099" s="71">
        <f t="shared" si="89"/>
        <v>3.7006817440163549E-2</v>
      </c>
    </row>
    <row r="1100" spans="7:13" x14ac:dyDescent="0.3">
      <c r="G1100" s="72">
        <v>45055</v>
      </c>
      <c r="H1100" s="74">
        <v>3.851</v>
      </c>
      <c r="I1100" s="79">
        <f t="shared" si="85"/>
        <v>4.0281373087842907</v>
      </c>
      <c r="J1100" s="89">
        <f t="shared" si="86"/>
        <v>-0.17713730878429068</v>
      </c>
      <c r="K1100" s="89">
        <f t="shared" si="87"/>
        <v>0.17713730878429068</v>
      </c>
      <c r="L1100" s="82">
        <f t="shared" si="88"/>
        <v>3.1377626163341145E-2</v>
      </c>
      <c r="M1100" s="71">
        <f t="shared" si="89"/>
        <v>4.5997743127574833E-2</v>
      </c>
    </row>
    <row r="1101" spans="7:13" x14ac:dyDescent="0.3">
      <c r="G1101" s="72">
        <v>45056</v>
      </c>
      <c r="H1101" s="74">
        <v>3.8603999999999998</v>
      </c>
      <c r="I1101" s="79">
        <f t="shared" si="85"/>
        <v>4.0104235779058612</v>
      </c>
      <c r="J1101" s="89">
        <f t="shared" si="86"/>
        <v>-0.1500235779058614</v>
      </c>
      <c r="K1101" s="89">
        <f t="shared" si="87"/>
        <v>0.1500235779058614</v>
      </c>
      <c r="L1101" s="82">
        <f t="shared" si="88"/>
        <v>2.2507073927676067E-2</v>
      </c>
      <c r="M1101" s="71">
        <f t="shared" si="89"/>
        <v>3.8862184723308831E-2</v>
      </c>
    </row>
    <row r="1102" spans="7:13" x14ac:dyDescent="0.3">
      <c r="G1102" s="72">
        <v>45057</v>
      </c>
      <c r="H1102" s="74">
        <v>3.7848000000000002</v>
      </c>
      <c r="I1102" s="79">
        <f t="shared" si="85"/>
        <v>3.9954212201152752</v>
      </c>
      <c r="J1102" s="89">
        <f t="shared" si="86"/>
        <v>-0.21062122011527507</v>
      </c>
      <c r="K1102" s="89">
        <f t="shared" si="87"/>
        <v>0.21062122011527507</v>
      </c>
      <c r="L1102" s="82">
        <f t="shared" si="88"/>
        <v>4.4361298362847149E-2</v>
      </c>
      <c r="M1102" s="71">
        <f t="shared" si="89"/>
        <v>5.5649233807671492E-2</v>
      </c>
    </row>
    <row r="1103" spans="7:13" x14ac:dyDescent="0.3">
      <c r="G1103" s="72">
        <v>45058</v>
      </c>
      <c r="H1103" s="74">
        <v>3.8130999999999999</v>
      </c>
      <c r="I1103" s="79">
        <f t="shared" si="85"/>
        <v>3.974359098103748</v>
      </c>
      <c r="J1103" s="89">
        <f t="shared" si="86"/>
        <v>-0.16125909810374806</v>
      </c>
      <c r="K1103" s="89">
        <f t="shared" si="87"/>
        <v>0.16125909810374806</v>
      </c>
      <c r="L1103" s="82">
        <f t="shared" si="88"/>
        <v>2.6004496721234241E-2</v>
      </c>
      <c r="M1103" s="71">
        <f t="shared" si="89"/>
        <v>4.2290812751763149E-2</v>
      </c>
    </row>
    <row r="1104" spans="7:13" x14ac:dyDescent="0.3">
      <c r="G1104" s="72">
        <v>45061</v>
      </c>
      <c r="H1104" s="74">
        <v>3.8414999999999999</v>
      </c>
      <c r="I1104" s="79">
        <f t="shared" si="85"/>
        <v>3.9582331882933732</v>
      </c>
      <c r="J1104" s="89">
        <f t="shared" si="86"/>
        <v>-0.11673318829337331</v>
      </c>
      <c r="K1104" s="89">
        <f t="shared" si="87"/>
        <v>0.11673318829337331</v>
      </c>
      <c r="L1104" s="82">
        <f t="shared" si="88"/>
        <v>1.3626637249136148E-2</v>
      </c>
      <c r="M1104" s="71">
        <f t="shared" si="89"/>
        <v>3.0387397707503139E-2</v>
      </c>
    </row>
    <row r="1105" spans="7:13" x14ac:dyDescent="0.3">
      <c r="G1105" s="72">
        <v>45062</v>
      </c>
      <c r="H1105" s="74">
        <v>3.7374000000000001</v>
      </c>
      <c r="I1105" s="79">
        <f t="shared" si="85"/>
        <v>3.946559869464036</v>
      </c>
      <c r="J1105" s="89">
        <f t="shared" si="86"/>
        <v>-0.20915986946403597</v>
      </c>
      <c r="K1105" s="89">
        <f t="shared" si="87"/>
        <v>0.20915986946403597</v>
      </c>
      <c r="L1105" s="82">
        <f t="shared" si="88"/>
        <v>4.3747850994212571E-2</v>
      </c>
      <c r="M1105" s="71">
        <f t="shared" si="89"/>
        <v>5.596400424467169E-2</v>
      </c>
    </row>
    <row r="1106" spans="7:13" x14ac:dyDescent="0.3">
      <c r="G1106" s="72">
        <v>45063</v>
      </c>
      <c r="H1106" s="74">
        <v>3.8037000000000001</v>
      </c>
      <c r="I1106" s="79">
        <f t="shared" si="85"/>
        <v>3.9256438825176327</v>
      </c>
      <c r="J1106" s="89">
        <f t="shared" si="86"/>
        <v>-0.12194388251763266</v>
      </c>
      <c r="K1106" s="89">
        <f t="shared" si="87"/>
        <v>0.12194388251763266</v>
      </c>
      <c r="L1106" s="82">
        <f t="shared" si="88"/>
        <v>1.4870310483474198E-2</v>
      </c>
      <c r="M1106" s="71">
        <f t="shared" si="89"/>
        <v>3.2059279784849661E-2</v>
      </c>
    </row>
    <row r="1107" spans="7:13" x14ac:dyDescent="0.3">
      <c r="G1107" s="72">
        <v>45064</v>
      </c>
      <c r="H1107" s="74">
        <v>3.7942</v>
      </c>
      <c r="I1107" s="79">
        <f t="shared" si="85"/>
        <v>3.9134494942658695</v>
      </c>
      <c r="J1107" s="89">
        <f t="shared" si="86"/>
        <v>-0.1192494942658695</v>
      </c>
      <c r="K1107" s="89">
        <f t="shared" si="87"/>
        <v>0.1192494942658695</v>
      </c>
      <c r="L1107" s="82">
        <f t="shared" si="88"/>
        <v>1.4220441882665644E-2</v>
      </c>
      <c r="M1107" s="71">
        <f t="shared" si="89"/>
        <v>3.1429417074974833E-2</v>
      </c>
    </row>
    <row r="1108" spans="7:13" x14ac:dyDescent="0.3">
      <c r="G1108" s="72">
        <v>45065</v>
      </c>
      <c r="H1108" s="74">
        <v>3.8321000000000001</v>
      </c>
      <c r="I1108" s="79">
        <f t="shared" si="85"/>
        <v>3.9015245448392828</v>
      </c>
      <c r="J1108" s="89">
        <f t="shared" si="86"/>
        <v>-6.9424544839282731E-2</v>
      </c>
      <c r="K1108" s="89">
        <f t="shared" si="87"/>
        <v>6.9424544839282731E-2</v>
      </c>
      <c r="L1108" s="82">
        <f t="shared" si="88"/>
        <v>4.8197674261415786E-3</v>
      </c>
      <c r="M1108" s="71">
        <f t="shared" si="89"/>
        <v>1.8116579640218868E-2</v>
      </c>
    </row>
    <row r="1109" spans="7:13" x14ac:dyDescent="0.3">
      <c r="G1109" s="72">
        <v>45068</v>
      </c>
      <c r="H1109" s="74">
        <v>3.8603999999999998</v>
      </c>
      <c r="I1109" s="79">
        <f t="shared" si="85"/>
        <v>3.8945820903553545</v>
      </c>
      <c r="J1109" s="89">
        <f t="shared" si="86"/>
        <v>-3.4182090355354688E-2</v>
      </c>
      <c r="K1109" s="89">
        <f t="shared" si="87"/>
        <v>3.4182090355354688E-2</v>
      </c>
      <c r="L1109" s="82">
        <f t="shared" si="88"/>
        <v>1.1684153010616319E-3</v>
      </c>
      <c r="M1109" s="71">
        <f t="shared" si="89"/>
        <v>8.8545462530708451E-3</v>
      </c>
    </row>
    <row r="1110" spans="7:13" x14ac:dyDescent="0.3">
      <c r="G1110" s="72">
        <v>45069</v>
      </c>
      <c r="H1110" s="74">
        <v>3.8130999999999999</v>
      </c>
      <c r="I1110" s="79">
        <f t="shared" si="85"/>
        <v>3.8911638813198191</v>
      </c>
      <c r="J1110" s="89">
        <f t="shared" si="86"/>
        <v>-7.8063881319819117E-2</v>
      </c>
      <c r="K1110" s="89">
        <f t="shared" si="87"/>
        <v>7.8063881319819117E-2</v>
      </c>
      <c r="L1110" s="82">
        <f t="shared" si="88"/>
        <v>6.0939695667148039E-3</v>
      </c>
      <c r="M1110" s="71">
        <f t="shared" si="89"/>
        <v>2.0472550239914799E-2</v>
      </c>
    </row>
    <row r="1111" spans="7:13" x14ac:dyDescent="0.3">
      <c r="G1111" s="72">
        <v>45070</v>
      </c>
      <c r="H1111" s="74">
        <v>3.7280000000000002</v>
      </c>
      <c r="I1111" s="79">
        <f t="shared" si="85"/>
        <v>3.8833574931878374</v>
      </c>
      <c r="J1111" s="89">
        <f t="shared" si="86"/>
        <v>-0.1553574931878372</v>
      </c>
      <c r="K1111" s="89">
        <f t="shared" si="87"/>
        <v>0.1553574931878372</v>
      </c>
      <c r="L1111" s="82">
        <f t="shared" si="88"/>
        <v>2.4135950689608884E-2</v>
      </c>
      <c r="M1111" s="71">
        <f t="shared" si="89"/>
        <v>4.1673147314334011E-2</v>
      </c>
    </row>
    <row r="1112" spans="7:13" x14ac:dyDescent="0.3">
      <c r="G1112" s="72">
        <v>45071</v>
      </c>
      <c r="H1112" s="74">
        <v>3.7469000000000001</v>
      </c>
      <c r="I1112" s="79">
        <f t="shared" si="85"/>
        <v>3.8678217438690536</v>
      </c>
      <c r="J1112" s="89">
        <f t="shared" si="86"/>
        <v>-0.12092174386905352</v>
      </c>
      <c r="K1112" s="89">
        <f t="shared" si="87"/>
        <v>0.12092174386905352</v>
      </c>
      <c r="L1112" s="82">
        <f t="shared" si="88"/>
        <v>1.4622068140332983E-2</v>
      </c>
      <c r="M1112" s="71">
        <f t="shared" si="89"/>
        <v>3.2272476946022984E-2</v>
      </c>
    </row>
    <row r="1113" spans="7:13" x14ac:dyDescent="0.3">
      <c r="G1113" s="72">
        <v>45072</v>
      </c>
      <c r="H1113" s="74">
        <v>3.8037000000000001</v>
      </c>
      <c r="I1113" s="79">
        <f t="shared" si="85"/>
        <v>3.8557295694821487</v>
      </c>
      <c r="J1113" s="89">
        <f t="shared" si="86"/>
        <v>-5.2029569482148652E-2</v>
      </c>
      <c r="K1113" s="89">
        <f t="shared" si="87"/>
        <v>5.2029569482148652E-2</v>
      </c>
      <c r="L1113" s="82">
        <f t="shared" si="88"/>
        <v>2.7070761004977344E-3</v>
      </c>
      <c r="M1113" s="71">
        <f t="shared" si="89"/>
        <v>1.3678673260811486E-2</v>
      </c>
    </row>
    <row r="1114" spans="7:13" x14ac:dyDescent="0.3">
      <c r="G1114" s="72">
        <v>45076</v>
      </c>
      <c r="H1114" s="74">
        <v>3.8037000000000001</v>
      </c>
      <c r="I1114" s="79">
        <f t="shared" si="85"/>
        <v>3.8505266125339341</v>
      </c>
      <c r="J1114" s="89">
        <f t="shared" si="86"/>
        <v>-4.6826612533934053E-2</v>
      </c>
      <c r="K1114" s="89">
        <f t="shared" si="87"/>
        <v>4.6826612533934053E-2</v>
      </c>
      <c r="L1114" s="82">
        <f t="shared" si="88"/>
        <v>2.19273164140319E-3</v>
      </c>
      <c r="M1114" s="71">
        <f t="shared" si="89"/>
        <v>1.2310805934730409E-2</v>
      </c>
    </row>
    <row r="1115" spans="7:13" x14ac:dyDescent="0.3">
      <c r="G1115" s="72">
        <v>45077</v>
      </c>
      <c r="H1115" s="74">
        <v>3.7942</v>
      </c>
      <c r="I1115" s="79">
        <f t="shared" si="85"/>
        <v>3.8458439512805409</v>
      </c>
      <c r="J1115" s="89">
        <f t="shared" si="86"/>
        <v>-5.164395128054089E-2</v>
      </c>
      <c r="K1115" s="89">
        <f t="shared" si="87"/>
        <v>5.164395128054089E-2</v>
      </c>
      <c r="L1115" s="82">
        <f t="shared" si="88"/>
        <v>2.6670977038668808E-3</v>
      </c>
      <c r="M1115" s="71">
        <f t="shared" si="89"/>
        <v>1.3611288619614382E-2</v>
      </c>
    </row>
    <row r="1116" spans="7:13" x14ac:dyDescent="0.3">
      <c r="G1116" s="72">
        <v>45078</v>
      </c>
      <c r="H1116" s="74">
        <v>3.8321000000000001</v>
      </c>
      <c r="I1116" s="79">
        <f t="shared" si="85"/>
        <v>3.8406795561524869</v>
      </c>
      <c r="J1116" s="89">
        <f t="shared" si="86"/>
        <v>-8.5795561524868447E-3</v>
      </c>
      <c r="K1116" s="89">
        <f t="shared" si="87"/>
        <v>8.5795561524868447E-3</v>
      </c>
      <c r="L1116" s="82">
        <f t="shared" si="88"/>
        <v>7.3608783773674872E-5</v>
      </c>
      <c r="M1116" s="71">
        <f t="shared" si="89"/>
        <v>2.2388654138688563E-3</v>
      </c>
    </row>
    <row r="1117" spans="7:13" x14ac:dyDescent="0.3">
      <c r="G1117" s="72">
        <v>45079</v>
      </c>
      <c r="H1117" s="74">
        <v>3.8414999999999999</v>
      </c>
      <c r="I1117" s="79">
        <f t="shared" si="85"/>
        <v>3.8398216005372383</v>
      </c>
      <c r="J1117" s="89">
        <f t="shared" si="86"/>
        <v>1.6783994627616039E-3</v>
      </c>
      <c r="K1117" s="89">
        <f t="shared" si="87"/>
        <v>1.6783994627616039E-3</v>
      </c>
      <c r="L1117" s="82">
        <f t="shared" si="88"/>
        <v>2.8170247565984405E-6</v>
      </c>
      <c r="M1117" s="71">
        <f t="shared" si="89"/>
        <v>4.3691252447262892E-4</v>
      </c>
    </row>
    <row r="1118" spans="7:13" x14ac:dyDescent="0.3">
      <c r="G1118" s="72">
        <v>45082</v>
      </c>
      <c r="H1118" s="74">
        <v>3.8226</v>
      </c>
      <c r="I1118" s="79">
        <f t="shared" si="85"/>
        <v>3.8399894404835146</v>
      </c>
      <c r="J1118" s="89">
        <f t="shared" si="86"/>
        <v>-1.7389440483514651E-2</v>
      </c>
      <c r="K1118" s="89">
        <f t="shared" si="87"/>
        <v>1.7389440483514651E-2</v>
      </c>
      <c r="L1118" s="82">
        <f t="shared" si="88"/>
        <v>3.0239264032969824E-4</v>
      </c>
      <c r="M1118" s="71">
        <f t="shared" si="89"/>
        <v>4.5491132955356693E-3</v>
      </c>
    </row>
    <row r="1119" spans="7:13" x14ac:dyDescent="0.3">
      <c r="G1119" s="72">
        <v>45083</v>
      </c>
      <c r="H1119" s="74">
        <v>3.7753000000000001</v>
      </c>
      <c r="I1119" s="79">
        <f t="shared" si="85"/>
        <v>3.8382504964351631</v>
      </c>
      <c r="J1119" s="89">
        <f t="shared" si="86"/>
        <v>-6.2950496435163039E-2</v>
      </c>
      <c r="K1119" s="89">
        <f t="shared" si="87"/>
        <v>6.2950496435163039E-2</v>
      </c>
      <c r="L1119" s="82">
        <f t="shared" si="88"/>
        <v>3.9627650014334749E-3</v>
      </c>
      <c r="M1119" s="71">
        <f t="shared" si="89"/>
        <v>1.6674303084566269E-2</v>
      </c>
    </row>
    <row r="1120" spans="7:13" x14ac:dyDescent="0.3">
      <c r="G1120" s="72">
        <v>45084</v>
      </c>
      <c r="H1120" s="74">
        <v>3.8037000000000001</v>
      </c>
      <c r="I1120" s="79">
        <f t="shared" si="85"/>
        <v>3.831955446791647</v>
      </c>
      <c r="J1120" s="89">
        <f t="shared" si="86"/>
        <v>-2.8255446791646932E-2</v>
      </c>
      <c r="K1120" s="89">
        <f t="shared" si="87"/>
        <v>2.8255446791646932E-2</v>
      </c>
      <c r="L1120" s="82">
        <f t="shared" si="88"/>
        <v>7.9837027339559096E-4</v>
      </c>
      <c r="M1120" s="71">
        <f t="shared" si="89"/>
        <v>7.4284109660717017E-3</v>
      </c>
    </row>
    <row r="1121" spans="7:13" x14ac:dyDescent="0.3">
      <c r="G1121" s="72">
        <v>45085</v>
      </c>
      <c r="H1121" s="74">
        <v>3.7753000000000001</v>
      </c>
      <c r="I1121" s="79">
        <f t="shared" si="85"/>
        <v>3.8291299021124825</v>
      </c>
      <c r="J1121" s="89">
        <f t="shared" si="86"/>
        <v>-5.3829902112482397E-2</v>
      </c>
      <c r="K1121" s="89">
        <f t="shared" si="87"/>
        <v>5.3829902112482397E-2</v>
      </c>
      <c r="L1121" s="82">
        <f t="shared" si="88"/>
        <v>2.897658361439437E-3</v>
      </c>
      <c r="M1121" s="71">
        <f t="shared" si="89"/>
        <v>1.4258443597192911E-2</v>
      </c>
    </row>
    <row r="1122" spans="7:13" x14ac:dyDescent="0.3">
      <c r="G1122" s="72">
        <v>45086</v>
      </c>
      <c r="H1122" s="74">
        <v>3.7848000000000002</v>
      </c>
      <c r="I1122" s="79">
        <f t="shared" si="85"/>
        <v>3.8237469119012344</v>
      </c>
      <c r="J1122" s="89">
        <f t="shared" si="86"/>
        <v>-3.8946911901234227E-2</v>
      </c>
      <c r="K1122" s="89">
        <f t="shared" si="87"/>
        <v>3.8946911901234227E-2</v>
      </c>
      <c r="L1122" s="82">
        <f t="shared" si="88"/>
        <v>1.5168619466425003E-3</v>
      </c>
      <c r="M1122" s="71">
        <f t="shared" si="89"/>
        <v>1.0290348737379577E-2</v>
      </c>
    </row>
    <row r="1123" spans="7:13" x14ac:dyDescent="0.3">
      <c r="G1123" s="72">
        <v>45089</v>
      </c>
      <c r="H1123" s="74">
        <v>3.8603999999999998</v>
      </c>
      <c r="I1123" s="79">
        <f t="shared" si="85"/>
        <v>3.8198522207111112</v>
      </c>
      <c r="J1123" s="89">
        <f t="shared" si="86"/>
        <v>4.0547779288888641E-2</v>
      </c>
      <c r="K1123" s="89">
        <f t="shared" si="87"/>
        <v>4.0547779288888641E-2</v>
      </c>
      <c r="L1123" s="82">
        <f t="shared" si="88"/>
        <v>1.6441224052604266E-3</v>
      </c>
      <c r="M1123" s="71">
        <f t="shared" si="89"/>
        <v>1.0503517585972604E-2</v>
      </c>
    </row>
    <row r="1124" spans="7:13" x14ac:dyDescent="0.3">
      <c r="G1124" s="72">
        <v>45090</v>
      </c>
      <c r="H1124" s="74">
        <v>3.8603999999999998</v>
      </c>
      <c r="I1124" s="79">
        <f t="shared" si="85"/>
        <v>3.8239069986400001</v>
      </c>
      <c r="J1124" s="89">
        <f t="shared" si="86"/>
        <v>3.6493001359999777E-2</v>
      </c>
      <c r="K1124" s="89">
        <f t="shared" si="87"/>
        <v>3.6493001359999777E-2</v>
      </c>
      <c r="L1124" s="82">
        <f t="shared" si="88"/>
        <v>1.3317391482609456E-3</v>
      </c>
      <c r="M1124" s="71">
        <f t="shared" si="89"/>
        <v>9.4531658273753448E-3</v>
      </c>
    </row>
    <row r="1125" spans="7:13" x14ac:dyDescent="0.3">
      <c r="G1125" s="72">
        <v>45091</v>
      </c>
      <c r="H1125" s="74">
        <v>3.9266999999999999</v>
      </c>
      <c r="I1125" s="79">
        <f t="shared" si="85"/>
        <v>3.8275562987759999</v>
      </c>
      <c r="J1125" s="89">
        <f t="shared" si="86"/>
        <v>9.9143701223999958E-2</v>
      </c>
      <c r="K1125" s="89">
        <f t="shared" si="87"/>
        <v>9.9143701223999958E-2</v>
      </c>
      <c r="L1125" s="82">
        <f t="shared" si="88"/>
        <v>9.8294734923937716E-3</v>
      </c>
      <c r="M1125" s="71">
        <f t="shared" si="89"/>
        <v>2.5248606011154393E-2</v>
      </c>
    </row>
    <row r="1126" spans="7:13" x14ac:dyDescent="0.3">
      <c r="G1126" s="72">
        <v>45092</v>
      </c>
      <c r="H1126" s="74">
        <v>4.0118</v>
      </c>
      <c r="I1126" s="79">
        <f t="shared" si="85"/>
        <v>3.8374706688983999</v>
      </c>
      <c r="J1126" s="89">
        <f t="shared" si="86"/>
        <v>0.17432933110160009</v>
      </c>
      <c r="K1126" s="89">
        <f t="shared" si="87"/>
        <v>0.17432933110160009</v>
      </c>
      <c r="L1126" s="82">
        <f t="shared" si="88"/>
        <v>3.0390715682331315E-2</v>
      </c>
      <c r="M1126" s="71">
        <f t="shared" si="89"/>
        <v>4.3454143053392513E-2</v>
      </c>
    </row>
    <row r="1127" spans="7:13" x14ac:dyDescent="0.3">
      <c r="G1127" s="72">
        <v>45093</v>
      </c>
      <c r="H1127" s="74">
        <v>4.0496999999999996</v>
      </c>
      <c r="I1127" s="79">
        <f t="shared" si="85"/>
        <v>3.8549036020085601</v>
      </c>
      <c r="J1127" s="89">
        <f t="shared" si="86"/>
        <v>0.19479639799143955</v>
      </c>
      <c r="K1127" s="89">
        <f t="shared" si="87"/>
        <v>0.19479639799143955</v>
      </c>
      <c r="L1127" s="82">
        <f t="shared" si="88"/>
        <v>3.7945636670439313E-2</v>
      </c>
      <c r="M1127" s="71">
        <f t="shared" si="89"/>
        <v>4.810143911683324E-2</v>
      </c>
    </row>
    <row r="1128" spans="7:13" x14ac:dyDescent="0.3">
      <c r="G1128" s="72">
        <v>45097</v>
      </c>
      <c r="H1128" s="74">
        <v>3.9740000000000002</v>
      </c>
      <c r="I1128" s="79">
        <f t="shared" si="85"/>
        <v>3.874383241807704</v>
      </c>
      <c r="J1128" s="89">
        <f t="shared" si="86"/>
        <v>9.9616758192296206E-2</v>
      </c>
      <c r="K1128" s="89">
        <f t="shared" si="87"/>
        <v>9.9616758192296206E-2</v>
      </c>
      <c r="L1128" s="82">
        <f t="shared" si="88"/>
        <v>9.9234985127424138E-3</v>
      </c>
      <c r="M1128" s="71">
        <f t="shared" si="89"/>
        <v>2.5067125866204378E-2</v>
      </c>
    </row>
    <row r="1129" spans="7:13" x14ac:dyDescent="0.3">
      <c r="G1129" s="72">
        <v>45098</v>
      </c>
      <c r="H1129" s="74">
        <v>3.8982999999999999</v>
      </c>
      <c r="I1129" s="79">
        <f t="shared" si="85"/>
        <v>3.884344917626934</v>
      </c>
      <c r="J1129" s="89">
        <f t="shared" si="86"/>
        <v>1.3955082373065864E-2</v>
      </c>
      <c r="K1129" s="89">
        <f t="shared" si="87"/>
        <v>1.3955082373065864E-2</v>
      </c>
      <c r="L1129" s="82">
        <f t="shared" si="88"/>
        <v>1.9474432403905357E-4</v>
      </c>
      <c r="M1129" s="71">
        <f t="shared" si="89"/>
        <v>3.5797866693342904E-3</v>
      </c>
    </row>
    <row r="1130" spans="7:13" x14ac:dyDescent="0.3">
      <c r="G1130" s="72">
        <v>45099</v>
      </c>
      <c r="H1130" s="74">
        <v>3.851</v>
      </c>
      <c r="I1130" s="79">
        <f t="shared" si="85"/>
        <v>3.8857404258642405</v>
      </c>
      <c r="J1130" s="89">
        <f t="shared" si="86"/>
        <v>-3.4740425864240532E-2</v>
      </c>
      <c r="K1130" s="89">
        <f t="shared" si="87"/>
        <v>3.4740425864240532E-2</v>
      </c>
      <c r="L1130" s="82">
        <f t="shared" si="88"/>
        <v>1.2068971892287925E-3</v>
      </c>
      <c r="M1130" s="71">
        <f t="shared" si="89"/>
        <v>9.0211440831577602E-3</v>
      </c>
    </row>
    <row r="1131" spans="7:13" x14ac:dyDescent="0.3">
      <c r="G1131" s="72">
        <v>45100</v>
      </c>
      <c r="H1131" s="74">
        <v>3.7658</v>
      </c>
      <c r="I1131" s="79">
        <f t="shared" si="85"/>
        <v>3.8822663832778166</v>
      </c>
      <c r="J1131" s="89">
        <f t="shared" si="86"/>
        <v>-0.11646638327781655</v>
      </c>
      <c r="K1131" s="89">
        <f t="shared" si="87"/>
        <v>0.11646638327781655</v>
      </c>
      <c r="L1131" s="82">
        <f t="shared" si="88"/>
        <v>1.3564418433815267E-2</v>
      </c>
      <c r="M1131" s="71">
        <f t="shared" si="89"/>
        <v>3.0927394784060903E-2</v>
      </c>
    </row>
    <row r="1132" spans="7:13" x14ac:dyDescent="0.3">
      <c r="G1132" s="72">
        <v>45103</v>
      </c>
      <c r="H1132" s="74">
        <v>3.8037000000000001</v>
      </c>
      <c r="I1132" s="79">
        <f t="shared" si="85"/>
        <v>3.870619744950035</v>
      </c>
      <c r="J1132" s="89">
        <f t="shared" si="86"/>
        <v>-6.6919744950034943E-2</v>
      </c>
      <c r="K1132" s="89">
        <f t="shared" si="87"/>
        <v>6.6919744950034943E-2</v>
      </c>
      <c r="L1132" s="82">
        <f t="shared" si="88"/>
        <v>4.4782522641777268E-3</v>
      </c>
      <c r="M1132" s="71">
        <f t="shared" si="89"/>
        <v>1.7593328850864932E-2</v>
      </c>
    </row>
    <row r="1133" spans="7:13" x14ac:dyDescent="0.3">
      <c r="G1133" s="72">
        <v>45104</v>
      </c>
      <c r="H1133" s="74">
        <v>3.8982999999999999</v>
      </c>
      <c r="I1133" s="79">
        <f t="shared" si="85"/>
        <v>3.8639277704550317</v>
      </c>
      <c r="J1133" s="89">
        <f t="shared" si="86"/>
        <v>3.4372229544968214E-2</v>
      </c>
      <c r="K1133" s="89">
        <f t="shared" si="87"/>
        <v>3.4372229544968214E-2</v>
      </c>
      <c r="L1133" s="82">
        <f t="shared" si="88"/>
        <v>1.1814501638919858E-3</v>
      </c>
      <c r="M1133" s="71">
        <f t="shared" si="89"/>
        <v>8.8172356014078485E-3</v>
      </c>
    </row>
    <row r="1134" spans="7:13" x14ac:dyDescent="0.3">
      <c r="G1134" s="72">
        <v>45105</v>
      </c>
      <c r="H1134" s="74">
        <v>3.9171999999999998</v>
      </c>
      <c r="I1134" s="79">
        <f t="shared" si="85"/>
        <v>3.8673649934095287</v>
      </c>
      <c r="J1134" s="89">
        <f t="shared" si="86"/>
        <v>4.9835006590471131E-2</v>
      </c>
      <c r="K1134" s="89">
        <f t="shared" si="87"/>
        <v>4.9835006590471131E-2</v>
      </c>
      <c r="L1134" s="82">
        <f t="shared" si="88"/>
        <v>2.483527881872301E-3</v>
      </c>
      <c r="M1134" s="71">
        <f t="shared" si="89"/>
        <v>1.2722099098966388E-2</v>
      </c>
    </row>
    <row r="1135" spans="7:13" x14ac:dyDescent="0.3">
      <c r="G1135" s="72">
        <v>45106</v>
      </c>
      <c r="H1135" s="74">
        <v>3.9266999999999999</v>
      </c>
      <c r="I1135" s="79">
        <f t="shared" si="85"/>
        <v>3.8723484940685755</v>
      </c>
      <c r="J1135" s="89">
        <f t="shared" si="86"/>
        <v>5.4351505931424349E-2</v>
      </c>
      <c r="K1135" s="89">
        <f t="shared" si="87"/>
        <v>5.4351505931424349E-2</v>
      </c>
      <c r="L1135" s="82">
        <f t="shared" si="88"/>
        <v>2.9540861970136561E-3</v>
      </c>
      <c r="M1135" s="71">
        <f t="shared" si="89"/>
        <v>1.3841522380478354E-2</v>
      </c>
    </row>
    <row r="1136" spans="7:13" x14ac:dyDescent="0.3">
      <c r="G1136" s="72">
        <v>45107</v>
      </c>
      <c r="H1136" s="74">
        <v>3.9361000000000002</v>
      </c>
      <c r="I1136" s="79">
        <f t="shared" si="85"/>
        <v>3.8777836446617178</v>
      </c>
      <c r="J1136" s="89">
        <f t="shared" si="86"/>
        <v>5.8316355338282388E-2</v>
      </c>
      <c r="K1136" s="89">
        <f t="shared" si="87"/>
        <v>5.8316355338282388E-2</v>
      </c>
      <c r="L1136" s="82">
        <f t="shared" si="88"/>
        <v>3.4007972999408166E-3</v>
      </c>
      <c r="M1136" s="71">
        <f t="shared" si="89"/>
        <v>1.4815770772663902E-2</v>
      </c>
    </row>
    <row r="1137" spans="7:13" x14ac:dyDescent="0.3">
      <c r="G1137" s="72">
        <v>45110</v>
      </c>
      <c r="H1137" s="74">
        <v>4.0118</v>
      </c>
      <c r="I1137" s="79">
        <f t="shared" si="85"/>
        <v>3.8836152801955457</v>
      </c>
      <c r="J1137" s="89">
        <f t="shared" si="86"/>
        <v>0.12818471980445434</v>
      </c>
      <c r="K1137" s="89">
        <f t="shared" si="87"/>
        <v>0.12818471980445434</v>
      </c>
      <c r="L1137" s="82">
        <f t="shared" si="88"/>
        <v>1.6431322391346467E-2</v>
      </c>
      <c r="M1137" s="71">
        <f t="shared" si="89"/>
        <v>3.1951921781857108E-2</v>
      </c>
    </row>
    <row r="1138" spans="7:13" x14ac:dyDescent="0.3">
      <c r="G1138" s="72">
        <v>45112</v>
      </c>
      <c r="H1138" s="74">
        <v>3.9550999999999998</v>
      </c>
      <c r="I1138" s="79">
        <f t="shared" si="85"/>
        <v>3.8964337521759913</v>
      </c>
      <c r="J1138" s="89">
        <f t="shared" si="86"/>
        <v>5.8666247824008533E-2</v>
      </c>
      <c r="K1138" s="89">
        <f t="shared" si="87"/>
        <v>5.8666247824008533E-2</v>
      </c>
      <c r="L1138" s="82">
        <f t="shared" si="88"/>
        <v>3.4417286337479857E-3</v>
      </c>
      <c r="M1138" s="71">
        <f t="shared" si="89"/>
        <v>1.4833063089178158E-2</v>
      </c>
    </row>
    <row r="1139" spans="7:13" x14ac:dyDescent="0.3">
      <c r="G1139" s="72">
        <v>45113</v>
      </c>
      <c r="H1139" s="74">
        <v>3.9171999999999998</v>
      </c>
      <c r="I1139" s="79">
        <f t="shared" si="85"/>
        <v>3.9023003769583919</v>
      </c>
      <c r="J1139" s="89">
        <f t="shared" si="86"/>
        <v>1.4899623041607857E-2</v>
      </c>
      <c r="K1139" s="89">
        <f t="shared" si="87"/>
        <v>1.4899623041607857E-2</v>
      </c>
      <c r="L1139" s="82">
        <f t="shared" si="88"/>
        <v>2.2199876678201177E-4</v>
      </c>
      <c r="M1139" s="71">
        <f t="shared" si="89"/>
        <v>3.8036411318308635E-3</v>
      </c>
    </row>
    <row r="1140" spans="7:13" x14ac:dyDescent="0.3">
      <c r="G1140" s="72">
        <v>45114</v>
      </c>
      <c r="H1140" s="74">
        <v>3.9266999999999999</v>
      </c>
      <c r="I1140" s="79">
        <f t="shared" si="85"/>
        <v>3.9037903392625526</v>
      </c>
      <c r="J1140" s="89">
        <f t="shared" si="86"/>
        <v>2.2909660737447268E-2</v>
      </c>
      <c r="K1140" s="89">
        <f t="shared" si="87"/>
        <v>2.2909660737447268E-2</v>
      </c>
      <c r="L1140" s="82">
        <f t="shared" si="88"/>
        <v>5.2485255510493296E-4</v>
      </c>
      <c r="M1140" s="71">
        <f t="shared" si="89"/>
        <v>5.834329268201612E-3</v>
      </c>
    </row>
    <row r="1141" spans="7:13" x14ac:dyDescent="0.3">
      <c r="G1141" s="72">
        <v>45117</v>
      </c>
      <c r="H1141" s="74">
        <v>3.9456000000000002</v>
      </c>
      <c r="I1141" s="79">
        <f t="shared" si="85"/>
        <v>3.906081305336297</v>
      </c>
      <c r="J1141" s="89">
        <f t="shared" si="86"/>
        <v>3.9518694663703169E-2</v>
      </c>
      <c r="K1141" s="89">
        <f t="shared" si="87"/>
        <v>3.9518694663703169E-2</v>
      </c>
      <c r="L1141" s="82">
        <f t="shared" si="88"/>
        <v>1.5617272279230014E-3</v>
      </c>
      <c r="M1141" s="71">
        <f t="shared" si="89"/>
        <v>1.0015889766753642E-2</v>
      </c>
    </row>
    <row r="1142" spans="7:13" x14ac:dyDescent="0.3">
      <c r="G1142" s="72">
        <v>45118</v>
      </c>
      <c r="H1142" s="74">
        <v>3.9740000000000002</v>
      </c>
      <c r="I1142" s="79">
        <f t="shared" si="85"/>
        <v>3.9100331748026678</v>
      </c>
      <c r="J1142" s="89">
        <f t="shared" si="86"/>
        <v>6.3966825197332433E-2</v>
      </c>
      <c r="K1142" s="89">
        <f t="shared" si="87"/>
        <v>6.3966825197332433E-2</v>
      </c>
      <c r="L1142" s="82">
        <f t="shared" si="88"/>
        <v>4.0917547258260837E-3</v>
      </c>
      <c r="M1142" s="71">
        <f t="shared" si="89"/>
        <v>1.609633246032522E-2</v>
      </c>
    </row>
    <row r="1143" spans="7:13" x14ac:dyDescent="0.3">
      <c r="G1143" s="72">
        <v>45119</v>
      </c>
      <c r="H1143" s="74">
        <v>4.0496999999999996</v>
      </c>
      <c r="I1143" s="79">
        <f t="shared" si="85"/>
        <v>3.9164298573224015</v>
      </c>
      <c r="J1143" s="89">
        <f t="shared" si="86"/>
        <v>0.13327014267759818</v>
      </c>
      <c r="K1143" s="89">
        <f t="shared" si="87"/>
        <v>0.13327014267759818</v>
      </c>
      <c r="L1143" s="82">
        <f t="shared" si="88"/>
        <v>1.7760930929307375E-2</v>
      </c>
      <c r="M1143" s="71">
        <f t="shared" si="89"/>
        <v>3.2908645746005431E-2</v>
      </c>
    </row>
    <row r="1144" spans="7:13" x14ac:dyDescent="0.3">
      <c r="G1144" s="72">
        <v>45120</v>
      </c>
      <c r="H1144" s="74">
        <v>4.1158999999999999</v>
      </c>
      <c r="I1144" s="79">
        <f t="shared" si="85"/>
        <v>3.9297568715901616</v>
      </c>
      <c r="J1144" s="89">
        <f t="shared" si="86"/>
        <v>0.18614312840983827</v>
      </c>
      <c r="K1144" s="89">
        <f t="shared" si="87"/>
        <v>0.18614312840983827</v>
      </c>
      <c r="L1144" s="82">
        <f t="shared" si="88"/>
        <v>3.4649264254201541E-2</v>
      </c>
      <c r="M1144" s="71">
        <f t="shared" si="89"/>
        <v>4.5225376809406997E-2</v>
      </c>
    </row>
    <row r="1145" spans="7:13" x14ac:dyDescent="0.3">
      <c r="G1145" s="72">
        <v>45121</v>
      </c>
      <c r="H1145" s="74">
        <v>3.7658</v>
      </c>
      <c r="I1145" s="79">
        <f t="shared" si="85"/>
        <v>3.9483711844311453</v>
      </c>
      <c r="J1145" s="89">
        <f t="shared" si="86"/>
        <v>-0.18257118443114528</v>
      </c>
      <c r="K1145" s="89">
        <f t="shared" si="87"/>
        <v>0.18257118443114528</v>
      </c>
      <c r="L1145" s="82">
        <f t="shared" si="88"/>
        <v>3.3332237384591269E-2</v>
      </c>
      <c r="M1145" s="71">
        <f t="shared" si="89"/>
        <v>4.848138096318054E-2</v>
      </c>
    </row>
    <row r="1146" spans="7:13" x14ac:dyDescent="0.3">
      <c r="G1146" s="72">
        <v>45124</v>
      </c>
      <c r="H1146" s="74">
        <v>3.6427999999999998</v>
      </c>
      <c r="I1146" s="79">
        <f t="shared" si="85"/>
        <v>3.9301140659880311</v>
      </c>
      <c r="J1146" s="89">
        <f t="shared" si="86"/>
        <v>-0.28731406598803133</v>
      </c>
      <c r="K1146" s="89">
        <f t="shared" si="87"/>
        <v>0.28731406598803133</v>
      </c>
      <c r="L1146" s="82">
        <f t="shared" si="88"/>
        <v>8.2549372514574823E-2</v>
      </c>
      <c r="M1146" s="71">
        <f t="shared" si="89"/>
        <v>7.88717651224419E-2</v>
      </c>
    </row>
    <row r="1147" spans="7:13" x14ac:dyDescent="0.3">
      <c r="G1147" s="72">
        <v>45125</v>
      </c>
      <c r="H1147" s="74">
        <v>3.6711999999999998</v>
      </c>
      <c r="I1147" s="79">
        <f t="shared" si="85"/>
        <v>3.901382659389228</v>
      </c>
      <c r="J1147" s="89">
        <f t="shared" si="86"/>
        <v>-0.23018265938922822</v>
      </c>
      <c r="K1147" s="89">
        <f t="shared" si="87"/>
        <v>0.23018265938922822</v>
      </c>
      <c r="L1147" s="82">
        <f t="shared" si="88"/>
        <v>5.2984056683497455E-2</v>
      </c>
      <c r="M1147" s="71">
        <f t="shared" si="89"/>
        <v>6.2699569456643123E-2</v>
      </c>
    </row>
    <row r="1148" spans="7:13" x14ac:dyDescent="0.3">
      <c r="G1148" s="72">
        <v>45126</v>
      </c>
      <c r="H1148" s="74">
        <v>3.7280000000000002</v>
      </c>
      <c r="I1148" s="79">
        <f t="shared" si="85"/>
        <v>3.8783643934503051</v>
      </c>
      <c r="J1148" s="89">
        <f t="shared" si="86"/>
        <v>-0.15036439345030495</v>
      </c>
      <c r="K1148" s="89">
        <f t="shared" si="87"/>
        <v>0.15036439345030495</v>
      </c>
      <c r="L1148" s="82">
        <f t="shared" si="88"/>
        <v>2.2609450817678109E-2</v>
      </c>
      <c r="M1148" s="71">
        <f t="shared" si="89"/>
        <v>4.0333796526369349E-2</v>
      </c>
    </row>
    <row r="1149" spans="7:13" x14ac:dyDescent="0.3">
      <c r="G1149" s="72">
        <v>45127</v>
      </c>
      <c r="H1149" s="74">
        <v>3.7185000000000001</v>
      </c>
      <c r="I1149" s="79">
        <f t="shared" si="85"/>
        <v>3.8633279541052747</v>
      </c>
      <c r="J1149" s="89">
        <f t="shared" si="86"/>
        <v>-0.1448279541052746</v>
      </c>
      <c r="K1149" s="89">
        <f t="shared" si="87"/>
        <v>0.1448279541052746</v>
      </c>
      <c r="L1149" s="82">
        <f t="shared" si="88"/>
        <v>2.0975136290319527E-2</v>
      </c>
      <c r="M1149" s="71">
        <f t="shared" si="89"/>
        <v>3.8947950545992899E-2</v>
      </c>
    </row>
    <row r="1150" spans="7:13" x14ac:dyDescent="0.3">
      <c r="G1150" s="72">
        <v>45128</v>
      </c>
      <c r="H1150" s="74">
        <v>3.7280000000000002</v>
      </c>
      <c r="I1150" s="79">
        <f t="shared" si="85"/>
        <v>3.848845158694747</v>
      </c>
      <c r="J1150" s="89">
        <f t="shared" si="86"/>
        <v>-0.12084515869474677</v>
      </c>
      <c r="K1150" s="89">
        <f t="shared" si="87"/>
        <v>0.12084515869474677</v>
      </c>
      <c r="L1150" s="82">
        <f t="shared" si="88"/>
        <v>1.460355237995853E-2</v>
      </c>
      <c r="M1150" s="71">
        <f t="shared" si="89"/>
        <v>3.2415546860178855E-2</v>
      </c>
    </row>
    <row r="1151" spans="7:13" x14ac:dyDescent="0.3">
      <c r="G1151" s="72">
        <v>45131</v>
      </c>
      <c r="H1151" s="74">
        <v>3.7795000000000001</v>
      </c>
      <c r="I1151" s="79">
        <f t="shared" si="85"/>
        <v>3.8367606428252721</v>
      </c>
      <c r="J1151" s="89">
        <f t="shared" si="86"/>
        <v>-5.726064282527199E-2</v>
      </c>
      <c r="K1151" s="89">
        <f t="shared" si="87"/>
        <v>5.726064282527199E-2</v>
      </c>
      <c r="L1151" s="82">
        <f t="shared" si="88"/>
        <v>3.2787812167633726E-3</v>
      </c>
      <c r="M1151" s="71">
        <f t="shared" si="89"/>
        <v>1.5150322218619391E-2</v>
      </c>
    </row>
    <row r="1152" spans="7:13" x14ac:dyDescent="0.3">
      <c r="G1152" s="72">
        <v>45132</v>
      </c>
      <c r="H1152" s="74">
        <v>3.7890999999999999</v>
      </c>
      <c r="I1152" s="79">
        <f t="shared" si="85"/>
        <v>3.8310345785427451</v>
      </c>
      <c r="J1152" s="89">
        <f t="shared" si="86"/>
        <v>-4.1934578542745182E-2</v>
      </c>
      <c r="K1152" s="89">
        <f t="shared" si="87"/>
        <v>4.1934578542745182E-2</v>
      </c>
      <c r="L1152" s="82">
        <f t="shared" si="88"/>
        <v>1.7585088775576645E-3</v>
      </c>
      <c r="M1152" s="71">
        <f t="shared" si="89"/>
        <v>1.1067160682680632E-2</v>
      </c>
    </row>
    <row r="1153" spans="7:13" x14ac:dyDescent="0.3">
      <c r="G1153" s="72">
        <v>45133</v>
      </c>
      <c r="H1153" s="74">
        <v>3.7795000000000001</v>
      </c>
      <c r="I1153" s="79">
        <f t="shared" si="85"/>
        <v>3.8268411206884707</v>
      </c>
      <c r="J1153" s="89">
        <f t="shared" si="86"/>
        <v>-4.7341120688470628E-2</v>
      </c>
      <c r="K1153" s="89">
        <f t="shared" si="87"/>
        <v>4.7341120688470628E-2</v>
      </c>
      <c r="L1153" s="82">
        <f t="shared" si="88"/>
        <v>2.2411817080403417E-3</v>
      </c>
      <c r="M1153" s="71">
        <f t="shared" si="89"/>
        <v>1.252576284917863E-2</v>
      </c>
    </row>
    <row r="1154" spans="7:13" x14ac:dyDescent="0.3">
      <c r="G1154" s="72">
        <v>45134</v>
      </c>
      <c r="H1154" s="74">
        <v>3.7223000000000002</v>
      </c>
      <c r="I1154" s="79">
        <f t="shared" si="85"/>
        <v>3.822107008619624</v>
      </c>
      <c r="J1154" s="89">
        <f t="shared" si="86"/>
        <v>-9.9807008619623883E-2</v>
      </c>
      <c r="K1154" s="89">
        <f t="shared" si="87"/>
        <v>9.9807008619623883E-2</v>
      </c>
      <c r="L1154" s="82">
        <f t="shared" si="88"/>
        <v>9.961438969597676E-3</v>
      </c>
      <c r="M1154" s="71">
        <f t="shared" si="89"/>
        <v>2.68132629341063E-2</v>
      </c>
    </row>
    <row r="1155" spans="7:13" x14ac:dyDescent="0.3">
      <c r="G1155" s="72">
        <v>45135</v>
      </c>
      <c r="H1155" s="74">
        <v>3.7509000000000001</v>
      </c>
      <c r="I1155" s="79">
        <f t="shared" si="85"/>
        <v>3.8121263077576617</v>
      </c>
      <c r="J1155" s="89">
        <f t="shared" si="86"/>
        <v>-6.122630775766158E-2</v>
      </c>
      <c r="K1155" s="89">
        <f t="shared" si="87"/>
        <v>6.122630775766158E-2</v>
      </c>
      <c r="L1155" s="82">
        <f t="shared" si="88"/>
        <v>3.7486607616358907E-3</v>
      </c>
      <c r="M1155" s="71">
        <f t="shared" si="89"/>
        <v>1.6323097858557033E-2</v>
      </c>
    </row>
    <row r="1156" spans="7:13" x14ac:dyDescent="0.3">
      <c r="G1156" s="72">
        <v>45138</v>
      </c>
      <c r="H1156" s="74">
        <v>3.7604000000000002</v>
      </c>
      <c r="I1156" s="79">
        <f t="shared" si="85"/>
        <v>3.8060036769818959</v>
      </c>
      <c r="J1156" s="89">
        <f t="shared" si="86"/>
        <v>-4.5603676981895713E-2</v>
      </c>
      <c r="K1156" s="89">
        <f t="shared" si="87"/>
        <v>4.5603676981895713E-2</v>
      </c>
      <c r="L1156" s="82">
        <f t="shared" si="88"/>
        <v>2.0796953542690849E-3</v>
      </c>
      <c r="M1156" s="71">
        <f t="shared" si="89"/>
        <v>1.2127347351849727E-2</v>
      </c>
    </row>
    <row r="1157" spans="7:13" x14ac:dyDescent="0.3">
      <c r="G1157" s="72">
        <v>45139</v>
      </c>
      <c r="H1157" s="74">
        <v>3.77</v>
      </c>
      <c r="I1157" s="79">
        <f t="shared" si="85"/>
        <v>3.8014433092837066</v>
      </c>
      <c r="J1157" s="89">
        <f t="shared" si="86"/>
        <v>-3.1443309283706533E-2</v>
      </c>
      <c r="K1157" s="89">
        <f t="shared" si="87"/>
        <v>3.1443309283706533E-2</v>
      </c>
      <c r="L1157" s="82">
        <f t="shared" si="88"/>
        <v>9.8868169871082546E-4</v>
      </c>
      <c r="M1157" s="71">
        <f t="shared" si="89"/>
        <v>8.3404003405057117E-3</v>
      </c>
    </row>
    <row r="1158" spans="7:13" x14ac:dyDescent="0.3">
      <c r="G1158" s="72">
        <v>45140</v>
      </c>
      <c r="H1158" s="74">
        <v>3.7604000000000002</v>
      </c>
      <c r="I1158" s="79">
        <f t="shared" ref="I1158:I1221" si="90">alpha*H1157+(1-alpha)*I1157</f>
        <v>3.7982989783553363</v>
      </c>
      <c r="J1158" s="89">
        <f t="shared" ref="J1158:J1221" si="91">H1158-I1158</f>
        <v>-3.7898978355336066E-2</v>
      </c>
      <c r="K1158" s="89">
        <f t="shared" ref="K1158:K1221" si="92">ABS(J1158)</f>
        <v>3.7898978355336066E-2</v>
      </c>
      <c r="L1158" s="82">
        <f t="shared" ref="L1158:L1221" si="93">J1158^2</f>
        <v>1.4363325603782317E-3</v>
      </c>
      <c r="M1158" s="71">
        <f t="shared" ref="M1158:M1221" si="94">K1158/H1158</f>
        <v>1.0078443345212228E-2</v>
      </c>
    </row>
    <row r="1159" spans="7:13" x14ac:dyDescent="0.3">
      <c r="G1159" s="72">
        <v>45141</v>
      </c>
      <c r="H1159" s="74">
        <v>3.7126999999999999</v>
      </c>
      <c r="I1159" s="79">
        <f t="shared" si="90"/>
        <v>3.794509080519803</v>
      </c>
      <c r="J1159" s="89">
        <f t="shared" si="91"/>
        <v>-8.1809080519803068E-2</v>
      </c>
      <c r="K1159" s="89">
        <f t="shared" si="92"/>
        <v>8.1809080519803068E-2</v>
      </c>
      <c r="L1159" s="82">
        <f t="shared" si="93"/>
        <v>6.6927256554956214E-3</v>
      </c>
      <c r="M1159" s="71">
        <f t="shared" si="94"/>
        <v>2.2034928898053457E-2</v>
      </c>
    </row>
    <row r="1160" spans="7:13" x14ac:dyDescent="0.3">
      <c r="G1160" s="72">
        <v>45142</v>
      </c>
      <c r="H1160" s="74">
        <v>3.7317999999999998</v>
      </c>
      <c r="I1160" s="79">
        <f t="shared" si="90"/>
        <v>3.7863281724678228</v>
      </c>
      <c r="J1160" s="89">
        <f t="shared" si="91"/>
        <v>-5.4528172467823044E-2</v>
      </c>
      <c r="K1160" s="89">
        <f t="shared" si="92"/>
        <v>5.4528172467823044E-2</v>
      </c>
      <c r="L1160" s="82">
        <f t="shared" si="93"/>
        <v>2.9733215926806551E-3</v>
      </c>
      <c r="M1160" s="71">
        <f t="shared" si="94"/>
        <v>1.4611761741739388E-2</v>
      </c>
    </row>
    <row r="1161" spans="7:13" x14ac:dyDescent="0.3">
      <c r="G1161" s="72">
        <v>45145</v>
      </c>
      <c r="H1161" s="74">
        <v>3.7223000000000002</v>
      </c>
      <c r="I1161" s="79">
        <f t="shared" si="90"/>
        <v>3.7808753552210406</v>
      </c>
      <c r="J1161" s="89">
        <f t="shared" si="91"/>
        <v>-5.8575355221040404E-2</v>
      </c>
      <c r="K1161" s="89">
        <f t="shared" si="92"/>
        <v>5.8575355221040404E-2</v>
      </c>
      <c r="L1161" s="82">
        <f t="shared" si="93"/>
        <v>3.4310722392710655E-3</v>
      </c>
      <c r="M1161" s="71">
        <f t="shared" si="94"/>
        <v>1.5736333777782663E-2</v>
      </c>
    </row>
    <row r="1162" spans="7:13" x14ac:dyDescent="0.3">
      <c r="G1162" s="72">
        <v>45146</v>
      </c>
      <c r="H1162" s="74">
        <v>3.7223000000000002</v>
      </c>
      <c r="I1162" s="79">
        <f t="shared" si="90"/>
        <v>3.7750178196989368</v>
      </c>
      <c r="J1162" s="89">
        <f t="shared" si="91"/>
        <v>-5.271781969893663E-2</v>
      </c>
      <c r="K1162" s="89">
        <f t="shared" si="92"/>
        <v>5.271781969893663E-2</v>
      </c>
      <c r="L1162" s="82">
        <f t="shared" si="93"/>
        <v>2.7791685138095911E-3</v>
      </c>
      <c r="M1162" s="71">
        <f t="shared" si="94"/>
        <v>1.4162700400004467E-2</v>
      </c>
    </row>
    <row r="1163" spans="7:13" x14ac:dyDescent="0.3">
      <c r="G1163" s="72">
        <v>45147</v>
      </c>
      <c r="H1163" s="74">
        <v>3.7223000000000002</v>
      </c>
      <c r="I1163" s="79">
        <f t="shared" si="90"/>
        <v>3.769746037729043</v>
      </c>
      <c r="J1163" s="89">
        <f t="shared" si="91"/>
        <v>-4.7446037729042878E-2</v>
      </c>
      <c r="K1163" s="89">
        <f t="shared" si="92"/>
        <v>4.7446037729042878E-2</v>
      </c>
      <c r="L1163" s="82">
        <f t="shared" si="93"/>
        <v>2.2511264961857604E-3</v>
      </c>
      <c r="M1163" s="71">
        <f t="shared" si="94"/>
        <v>1.2746430360003997E-2</v>
      </c>
    </row>
    <row r="1164" spans="7:13" x14ac:dyDescent="0.3">
      <c r="G1164" s="72">
        <v>45148</v>
      </c>
      <c r="H1164" s="74">
        <v>3.77</v>
      </c>
      <c r="I1164" s="79">
        <f t="shared" si="90"/>
        <v>3.7650014339561388</v>
      </c>
      <c r="J1164" s="89">
        <f t="shared" si="91"/>
        <v>4.9985660438611745E-3</v>
      </c>
      <c r="K1164" s="89">
        <f t="shared" si="92"/>
        <v>4.9985660438611745E-3</v>
      </c>
      <c r="L1164" s="82">
        <f t="shared" si="93"/>
        <v>2.4985662494841953E-5</v>
      </c>
      <c r="M1164" s="71">
        <f t="shared" si="94"/>
        <v>1.3258795872310807E-3</v>
      </c>
    </row>
    <row r="1165" spans="7:13" x14ac:dyDescent="0.3">
      <c r="G1165" s="72">
        <v>45149</v>
      </c>
      <c r="H1165" s="74">
        <v>3.7126999999999999</v>
      </c>
      <c r="I1165" s="79">
        <f t="shared" si="90"/>
        <v>3.7655012905605254</v>
      </c>
      <c r="J1165" s="89">
        <f t="shared" si="91"/>
        <v>-5.2801290560525516E-2</v>
      </c>
      <c r="K1165" s="89">
        <f t="shared" si="92"/>
        <v>5.2801290560525516E-2</v>
      </c>
      <c r="L1165" s="82">
        <f t="shared" si="93"/>
        <v>2.7879762848570409E-3</v>
      </c>
      <c r="M1165" s="71">
        <f t="shared" si="94"/>
        <v>1.4221803690178446E-2</v>
      </c>
    </row>
    <row r="1166" spans="7:13" x14ac:dyDescent="0.3">
      <c r="G1166" s="72">
        <v>45152</v>
      </c>
      <c r="H1166" s="74">
        <v>3.6936</v>
      </c>
      <c r="I1166" s="79">
        <f t="shared" si="90"/>
        <v>3.7602211615044729</v>
      </c>
      <c r="J1166" s="89">
        <f t="shared" si="91"/>
        <v>-6.6621161504472948E-2</v>
      </c>
      <c r="K1166" s="89">
        <f t="shared" si="92"/>
        <v>6.6621161504472948E-2</v>
      </c>
      <c r="L1166" s="82">
        <f t="shared" si="93"/>
        <v>4.4383791602050681E-3</v>
      </c>
      <c r="M1166" s="71">
        <f t="shared" si="94"/>
        <v>1.8036918319382974E-2</v>
      </c>
    </row>
    <row r="1167" spans="7:13" x14ac:dyDescent="0.3">
      <c r="G1167" s="72">
        <v>45153</v>
      </c>
      <c r="H1167" s="74">
        <v>3.6267999999999998</v>
      </c>
      <c r="I1167" s="79">
        <f t="shared" si="90"/>
        <v>3.7535590453540255</v>
      </c>
      <c r="J1167" s="89">
        <f t="shared" si="91"/>
        <v>-0.12675904535402571</v>
      </c>
      <c r="K1167" s="89">
        <f t="shared" si="92"/>
        <v>0.12675904535402571</v>
      </c>
      <c r="L1167" s="82">
        <f t="shared" si="93"/>
        <v>1.6067855579063949E-2</v>
      </c>
      <c r="M1167" s="71">
        <f t="shared" si="94"/>
        <v>3.4950657702113634E-2</v>
      </c>
    </row>
    <row r="1168" spans="7:13" x14ac:dyDescent="0.3">
      <c r="G1168" s="72">
        <v>45154</v>
      </c>
      <c r="H1168" s="74">
        <v>3.5886</v>
      </c>
      <c r="I1168" s="79">
        <f t="shared" si="90"/>
        <v>3.7408831408186232</v>
      </c>
      <c r="J1168" s="89">
        <f t="shared" si="91"/>
        <v>-0.15228314081862315</v>
      </c>
      <c r="K1168" s="89">
        <f t="shared" si="92"/>
        <v>0.15228314081862315</v>
      </c>
      <c r="L1168" s="82">
        <f t="shared" si="93"/>
        <v>2.3190154977584608E-2</v>
      </c>
      <c r="M1168" s="71">
        <f t="shared" si="94"/>
        <v>4.2435250743639068E-2</v>
      </c>
    </row>
    <row r="1169" spans="7:13" x14ac:dyDescent="0.3">
      <c r="G1169" s="72">
        <v>45155</v>
      </c>
      <c r="H1169" s="74">
        <v>3.5981999999999998</v>
      </c>
      <c r="I1169" s="79">
        <f t="shared" si="90"/>
        <v>3.7256548267367608</v>
      </c>
      <c r="J1169" s="89">
        <f t="shared" si="91"/>
        <v>-0.12745482673676101</v>
      </c>
      <c r="K1169" s="89">
        <f t="shared" si="92"/>
        <v>0.12745482673676101</v>
      </c>
      <c r="L1169" s="82">
        <f t="shared" si="93"/>
        <v>1.6244732858497767E-2</v>
      </c>
      <c r="M1169" s="71">
        <f t="shared" si="94"/>
        <v>3.5421829452715527E-2</v>
      </c>
    </row>
    <row r="1170" spans="7:13" x14ac:dyDescent="0.3">
      <c r="G1170" s="72">
        <v>45156</v>
      </c>
      <c r="H1170" s="74">
        <v>3.6364000000000001</v>
      </c>
      <c r="I1170" s="79">
        <f t="shared" si="90"/>
        <v>3.7129093440630849</v>
      </c>
      <c r="J1170" s="89">
        <f t="shared" si="91"/>
        <v>-7.650934406308485E-2</v>
      </c>
      <c r="K1170" s="89">
        <f t="shared" si="92"/>
        <v>7.650934406308485E-2</v>
      </c>
      <c r="L1170" s="82">
        <f t="shared" si="93"/>
        <v>5.8536797289634969E-3</v>
      </c>
      <c r="M1170" s="71">
        <f t="shared" si="94"/>
        <v>2.1039859218756146E-2</v>
      </c>
    </row>
    <row r="1171" spans="7:13" x14ac:dyDescent="0.3">
      <c r="G1171" s="72">
        <v>45159</v>
      </c>
      <c r="H1171" s="74">
        <v>3.6364000000000001</v>
      </c>
      <c r="I1171" s="79">
        <f t="shared" si="90"/>
        <v>3.7052584096567767</v>
      </c>
      <c r="J1171" s="89">
        <f t="shared" si="91"/>
        <v>-6.8858409656776587E-2</v>
      </c>
      <c r="K1171" s="89">
        <f t="shared" si="92"/>
        <v>6.8858409656776587E-2</v>
      </c>
      <c r="L1171" s="82">
        <f t="shared" si="93"/>
        <v>4.7414805804604629E-3</v>
      </c>
      <c r="M1171" s="71">
        <f t="shared" si="94"/>
        <v>1.8935873296880592E-2</v>
      </c>
    </row>
    <row r="1172" spans="7:13" x14ac:dyDescent="0.3">
      <c r="G1172" s="72">
        <v>45160</v>
      </c>
      <c r="H1172" s="74">
        <v>3.6267999999999998</v>
      </c>
      <c r="I1172" s="79">
        <f t="shared" si="90"/>
        <v>3.6983725686910991</v>
      </c>
      <c r="J1172" s="89">
        <f t="shared" si="91"/>
        <v>-7.1572568691099292E-2</v>
      </c>
      <c r="K1172" s="89">
        <f t="shared" si="92"/>
        <v>7.1572568691099292E-2</v>
      </c>
      <c r="L1172" s="82">
        <f t="shared" si="93"/>
        <v>5.1226325890421269E-3</v>
      </c>
      <c r="M1172" s="71">
        <f t="shared" si="94"/>
        <v>1.9734357750937272E-2</v>
      </c>
    </row>
    <row r="1173" spans="7:13" x14ac:dyDescent="0.3">
      <c r="G1173" s="72">
        <v>45161</v>
      </c>
      <c r="H1173" s="74">
        <v>3.6554000000000002</v>
      </c>
      <c r="I1173" s="79">
        <f t="shared" si="90"/>
        <v>3.6912153118219893</v>
      </c>
      <c r="J1173" s="89">
        <f t="shared" si="91"/>
        <v>-3.5815311821989049E-2</v>
      </c>
      <c r="K1173" s="89">
        <f t="shared" si="92"/>
        <v>3.5815311821989049E-2</v>
      </c>
      <c r="L1173" s="82">
        <f t="shared" si="93"/>
        <v>1.2827365609063084E-3</v>
      </c>
      <c r="M1173" s="71">
        <f t="shared" si="94"/>
        <v>9.7979186469303071E-3</v>
      </c>
    </row>
    <row r="1174" spans="7:13" x14ac:dyDescent="0.3">
      <c r="G1174" s="72">
        <v>45162</v>
      </c>
      <c r="H1174" s="74">
        <v>3.5981999999999998</v>
      </c>
      <c r="I1174" s="79">
        <f t="shared" si="90"/>
        <v>3.6876337806397905</v>
      </c>
      <c r="J1174" s="89">
        <f t="shared" si="91"/>
        <v>-8.9433780639790683E-2</v>
      </c>
      <c r="K1174" s="89">
        <f t="shared" si="92"/>
        <v>8.9433780639790683E-2</v>
      </c>
      <c r="L1174" s="82">
        <f t="shared" si="93"/>
        <v>7.9984011195261984E-3</v>
      </c>
      <c r="M1174" s="71">
        <f t="shared" si="94"/>
        <v>2.4855144416594598E-2</v>
      </c>
    </row>
    <row r="1175" spans="7:13" x14ac:dyDescent="0.3">
      <c r="G1175" s="72">
        <v>45163</v>
      </c>
      <c r="H1175" s="74">
        <v>3.6267999999999998</v>
      </c>
      <c r="I1175" s="79">
        <f t="shared" si="90"/>
        <v>3.6786904025758114</v>
      </c>
      <c r="J1175" s="89">
        <f t="shared" si="91"/>
        <v>-5.1890402575811567E-2</v>
      </c>
      <c r="K1175" s="89">
        <f t="shared" si="92"/>
        <v>5.1890402575811567E-2</v>
      </c>
      <c r="L1175" s="82">
        <f t="shared" si="93"/>
        <v>2.6926138794797919E-3</v>
      </c>
      <c r="M1175" s="71">
        <f t="shared" si="94"/>
        <v>1.4307489405484606E-2</v>
      </c>
    </row>
    <row r="1176" spans="7:13" x14ac:dyDescent="0.3">
      <c r="G1176" s="72">
        <v>45166</v>
      </c>
      <c r="H1176" s="74">
        <v>3.6745000000000001</v>
      </c>
      <c r="I1176" s="79">
        <f t="shared" si="90"/>
        <v>3.6735013623182304</v>
      </c>
      <c r="J1176" s="89">
        <f t="shared" si="91"/>
        <v>9.9863768176966516E-4</v>
      </c>
      <c r="K1176" s="89">
        <f t="shared" si="92"/>
        <v>9.9863768176966516E-4</v>
      </c>
      <c r="L1176" s="82">
        <f t="shared" si="93"/>
        <v>9.9727721945029099E-7</v>
      </c>
      <c r="M1176" s="71">
        <f t="shared" si="94"/>
        <v>2.7177512090615464E-4</v>
      </c>
    </row>
    <row r="1177" spans="7:13" x14ac:dyDescent="0.3">
      <c r="G1177" s="72">
        <v>45167</v>
      </c>
      <c r="H1177" s="74">
        <v>3.77</v>
      </c>
      <c r="I1177" s="79">
        <f t="shared" si="90"/>
        <v>3.6736012260864079</v>
      </c>
      <c r="J1177" s="89">
        <f t="shared" si="91"/>
        <v>9.6398773913592084E-2</v>
      </c>
      <c r="K1177" s="89">
        <f t="shared" si="92"/>
        <v>9.6398773913592084E-2</v>
      </c>
      <c r="L1177" s="82">
        <f t="shared" si="93"/>
        <v>9.292723612043842E-3</v>
      </c>
      <c r="M1177" s="71">
        <f t="shared" si="94"/>
        <v>2.5569966555329466E-2</v>
      </c>
    </row>
    <row r="1178" spans="7:13" x14ac:dyDescent="0.3">
      <c r="G1178" s="72">
        <v>45168</v>
      </c>
      <c r="H1178" s="74">
        <v>3.7986</v>
      </c>
      <c r="I1178" s="79">
        <f t="shared" si="90"/>
        <v>3.6832411034777675</v>
      </c>
      <c r="J1178" s="89">
        <f t="shared" si="91"/>
        <v>0.11535889652223252</v>
      </c>
      <c r="K1178" s="89">
        <f t="shared" si="92"/>
        <v>0.11535889652223252</v>
      </c>
      <c r="L1178" s="82">
        <f t="shared" si="93"/>
        <v>1.3307675006827151E-2</v>
      </c>
      <c r="M1178" s="71">
        <f t="shared" si="94"/>
        <v>3.0368792850585091E-2</v>
      </c>
    </row>
    <row r="1179" spans="7:13" x14ac:dyDescent="0.3">
      <c r="G1179" s="72">
        <v>45169</v>
      </c>
      <c r="H1179" s="74">
        <v>3.8081999999999998</v>
      </c>
      <c r="I1179" s="79">
        <f t="shared" si="90"/>
        <v>3.6947769931299907</v>
      </c>
      <c r="J1179" s="89">
        <f t="shared" si="91"/>
        <v>0.11342300687000906</v>
      </c>
      <c r="K1179" s="89">
        <f t="shared" si="92"/>
        <v>0.11342300687000906</v>
      </c>
      <c r="L1179" s="82">
        <f t="shared" si="93"/>
        <v>1.2864778487434121E-2</v>
      </c>
      <c r="M1179" s="71">
        <f t="shared" si="94"/>
        <v>2.9783889204876072E-2</v>
      </c>
    </row>
    <row r="1180" spans="7:13" x14ac:dyDescent="0.3">
      <c r="G1180" s="72">
        <v>45170</v>
      </c>
      <c r="H1180" s="74">
        <v>3.8081999999999998</v>
      </c>
      <c r="I1180" s="79">
        <f t="shared" si="90"/>
        <v>3.7061192938169918</v>
      </c>
      <c r="J1180" s="89">
        <f t="shared" si="91"/>
        <v>0.10208070618300802</v>
      </c>
      <c r="K1180" s="89">
        <f t="shared" si="92"/>
        <v>0.10208070618300802</v>
      </c>
      <c r="L1180" s="82">
        <f t="shared" si="93"/>
        <v>1.0420470574821612E-2</v>
      </c>
      <c r="M1180" s="71">
        <f t="shared" si="94"/>
        <v>2.6805500284388432E-2</v>
      </c>
    </row>
    <row r="1181" spans="7:13" x14ac:dyDescent="0.3">
      <c r="G1181" s="72">
        <v>45174</v>
      </c>
      <c r="H1181" s="74">
        <v>3.8176999999999999</v>
      </c>
      <c r="I1181" s="79">
        <f t="shared" si="90"/>
        <v>3.7163273644352928</v>
      </c>
      <c r="J1181" s="89">
        <f t="shared" si="91"/>
        <v>0.1013726355647071</v>
      </c>
      <c r="K1181" s="89">
        <f t="shared" si="92"/>
        <v>0.1013726355647071</v>
      </c>
      <c r="L1181" s="82">
        <f t="shared" si="93"/>
        <v>1.027641124133492E-2</v>
      </c>
      <c r="M1181" s="71">
        <f t="shared" si="94"/>
        <v>2.6553326758180871E-2</v>
      </c>
    </row>
    <row r="1182" spans="7:13" x14ac:dyDescent="0.3">
      <c r="G1182" s="72">
        <v>45175</v>
      </c>
      <c r="H1182" s="74">
        <v>3.8654000000000002</v>
      </c>
      <c r="I1182" s="79">
        <f t="shared" si="90"/>
        <v>3.7264646279917635</v>
      </c>
      <c r="J1182" s="89">
        <f t="shared" si="91"/>
        <v>0.13893537200823669</v>
      </c>
      <c r="K1182" s="89">
        <f t="shared" si="92"/>
        <v>0.13893537200823669</v>
      </c>
      <c r="L1182" s="82">
        <f t="shared" si="93"/>
        <v>1.9303037595067119E-2</v>
      </c>
      <c r="M1182" s="71">
        <f t="shared" si="94"/>
        <v>3.5943336267459172E-2</v>
      </c>
    </row>
    <row r="1183" spans="7:13" x14ac:dyDescent="0.3">
      <c r="G1183" s="72">
        <v>45176</v>
      </c>
      <c r="H1183" s="74">
        <v>3.8845000000000001</v>
      </c>
      <c r="I1183" s="79">
        <f t="shared" si="90"/>
        <v>3.7403581651925872</v>
      </c>
      <c r="J1183" s="89">
        <f t="shared" si="91"/>
        <v>0.14414183480741283</v>
      </c>
      <c r="K1183" s="89">
        <f t="shared" si="92"/>
        <v>0.14414183480741283</v>
      </c>
      <c r="L1183" s="82">
        <f t="shared" si="93"/>
        <v>2.0776868541647488E-2</v>
      </c>
      <c r="M1183" s="71">
        <f t="shared" si="94"/>
        <v>3.7106921047087869E-2</v>
      </c>
    </row>
    <row r="1184" spans="7:13" x14ac:dyDescent="0.3">
      <c r="G1184" s="72">
        <v>45177</v>
      </c>
      <c r="H1184" s="74">
        <v>3.8559000000000001</v>
      </c>
      <c r="I1184" s="79">
        <f t="shared" si="90"/>
        <v>3.7547723486733289</v>
      </c>
      <c r="J1184" s="89">
        <f t="shared" si="91"/>
        <v>0.10112765132667123</v>
      </c>
      <c r="K1184" s="89">
        <f t="shared" si="92"/>
        <v>0.10112765132667123</v>
      </c>
      <c r="L1184" s="82">
        <f t="shared" si="93"/>
        <v>1.022680186284879E-2</v>
      </c>
      <c r="M1184" s="71">
        <f t="shared" si="94"/>
        <v>2.622673080906435E-2</v>
      </c>
    </row>
    <row r="1185" spans="7:13" x14ac:dyDescent="0.3">
      <c r="G1185" s="72">
        <v>45180</v>
      </c>
      <c r="H1185" s="74">
        <v>3.8845000000000001</v>
      </c>
      <c r="I1185" s="79">
        <f t="shared" si="90"/>
        <v>3.7648851138059962</v>
      </c>
      <c r="J1185" s="89">
        <f t="shared" si="91"/>
        <v>0.11961488619400384</v>
      </c>
      <c r="K1185" s="89">
        <f t="shared" si="92"/>
        <v>0.11961488619400384</v>
      </c>
      <c r="L1185" s="82">
        <f t="shared" si="93"/>
        <v>1.4307720999204491E-2</v>
      </c>
      <c r="M1185" s="71">
        <f t="shared" si="94"/>
        <v>3.0792865540997257E-2</v>
      </c>
    </row>
    <row r="1186" spans="7:13" x14ac:dyDescent="0.3">
      <c r="G1186" s="72">
        <v>45181</v>
      </c>
      <c r="H1186" s="74">
        <v>3.8654000000000002</v>
      </c>
      <c r="I1186" s="79">
        <f t="shared" si="90"/>
        <v>3.776846602425397</v>
      </c>
      <c r="J1186" s="89">
        <f t="shared" si="91"/>
        <v>8.8553397574603121E-2</v>
      </c>
      <c r="K1186" s="89">
        <f t="shared" si="92"/>
        <v>8.8553397574603121E-2</v>
      </c>
      <c r="L1186" s="82">
        <f t="shared" si="93"/>
        <v>7.841704222005726E-3</v>
      </c>
      <c r="M1186" s="71">
        <f t="shared" si="94"/>
        <v>2.290924550489034E-2</v>
      </c>
    </row>
    <row r="1187" spans="7:13" x14ac:dyDescent="0.3">
      <c r="G1187" s="72">
        <v>45182</v>
      </c>
      <c r="H1187" s="74">
        <v>3.8271999999999999</v>
      </c>
      <c r="I1187" s="79">
        <f t="shared" si="90"/>
        <v>3.7857019421828575</v>
      </c>
      <c r="J1187" s="89">
        <f t="shared" si="91"/>
        <v>4.1498057817142442E-2</v>
      </c>
      <c r="K1187" s="89">
        <f t="shared" si="92"/>
        <v>4.1498057817142442E-2</v>
      </c>
      <c r="L1187" s="82">
        <f t="shared" si="93"/>
        <v>1.7220888025948969E-3</v>
      </c>
      <c r="M1187" s="71">
        <f t="shared" si="94"/>
        <v>1.084292898650252E-2</v>
      </c>
    </row>
    <row r="1188" spans="7:13" x14ac:dyDescent="0.3">
      <c r="G1188" s="72">
        <v>45183</v>
      </c>
      <c r="H1188" s="74">
        <v>3.8368000000000002</v>
      </c>
      <c r="I1188" s="79">
        <f t="shared" si="90"/>
        <v>3.7898517479645717</v>
      </c>
      <c r="J1188" s="89">
        <f t="shared" si="91"/>
        <v>4.6948252035428517E-2</v>
      </c>
      <c r="K1188" s="89">
        <f t="shared" si="92"/>
        <v>4.6948252035428517E-2</v>
      </c>
      <c r="L1188" s="82">
        <f t="shared" si="93"/>
        <v>2.2041383691821181E-3</v>
      </c>
      <c r="M1188" s="71">
        <f t="shared" si="94"/>
        <v>1.2236304221077073E-2</v>
      </c>
    </row>
    <row r="1189" spans="7:13" x14ac:dyDescent="0.3">
      <c r="G1189" s="72">
        <v>45184</v>
      </c>
      <c r="H1189" s="74">
        <v>3.7509000000000001</v>
      </c>
      <c r="I1189" s="79">
        <f t="shared" si="90"/>
        <v>3.7945465731681147</v>
      </c>
      <c r="J1189" s="89">
        <f t="shared" si="91"/>
        <v>-4.36465731681146E-2</v>
      </c>
      <c r="K1189" s="89">
        <f t="shared" si="92"/>
        <v>4.36465731681146E-2</v>
      </c>
      <c r="L1189" s="82">
        <f t="shared" si="93"/>
        <v>1.9050233493195813E-3</v>
      </c>
      <c r="M1189" s="71">
        <f t="shared" si="94"/>
        <v>1.1636293467731637E-2</v>
      </c>
    </row>
    <row r="1190" spans="7:13" x14ac:dyDescent="0.3">
      <c r="G1190" s="72">
        <v>45187</v>
      </c>
      <c r="H1190" s="74">
        <v>3.77</v>
      </c>
      <c r="I1190" s="79">
        <f t="shared" si="90"/>
        <v>3.7901819158513033</v>
      </c>
      <c r="J1190" s="89">
        <f t="shared" si="91"/>
        <v>-2.0181915851303245E-2</v>
      </c>
      <c r="K1190" s="89">
        <f t="shared" si="92"/>
        <v>2.0181915851303245E-2</v>
      </c>
      <c r="L1190" s="82">
        <f t="shared" si="93"/>
        <v>4.0730972742908519E-4</v>
      </c>
      <c r="M1190" s="71">
        <f t="shared" si="94"/>
        <v>5.3532933292581549E-3</v>
      </c>
    </row>
    <row r="1191" spans="7:13" x14ac:dyDescent="0.3">
      <c r="G1191" s="72">
        <v>45188</v>
      </c>
      <c r="H1191" s="74">
        <v>3.8176999999999999</v>
      </c>
      <c r="I1191" s="79">
        <f t="shared" si="90"/>
        <v>3.7881637242661732</v>
      </c>
      <c r="J1191" s="89">
        <f t="shared" si="91"/>
        <v>2.9536275733826667E-2</v>
      </c>
      <c r="K1191" s="89">
        <f t="shared" si="92"/>
        <v>2.9536275733826667E-2</v>
      </c>
      <c r="L1191" s="82">
        <f t="shared" si="93"/>
        <v>8.7239158422463799E-4</v>
      </c>
      <c r="M1191" s="71">
        <f t="shared" si="94"/>
        <v>7.7366675573844641E-3</v>
      </c>
    </row>
    <row r="1192" spans="7:13" x14ac:dyDescent="0.3">
      <c r="G1192" s="72">
        <v>45189</v>
      </c>
      <c r="H1192" s="74">
        <v>3.7795000000000001</v>
      </c>
      <c r="I1192" s="79">
        <f t="shared" si="90"/>
        <v>3.791117351839556</v>
      </c>
      <c r="J1192" s="89">
        <f t="shared" si="91"/>
        <v>-1.1617351839555923E-2</v>
      </c>
      <c r="K1192" s="89">
        <f t="shared" si="92"/>
        <v>1.1617351839555923E-2</v>
      </c>
      <c r="L1192" s="82">
        <f t="shared" si="93"/>
        <v>1.3496286376403339E-4</v>
      </c>
      <c r="M1192" s="71">
        <f t="shared" si="94"/>
        <v>3.0737800871956404E-3</v>
      </c>
    </row>
    <row r="1193" spans="7:13" x14ac:dyDescent="0.3">
      <c r="G1193" s="72">
        <v>45190</v>
      </c>
      <c r="H1193" s="74">
        <v>3.6936</v>
      </c>
      <c r="I1193" s="79">
        <f t="shared" si="90"/>
        <v>3.7899556166556003</v>
      </c>
      <c r="J1193" s="89">
        <f t="shared" si="91"/>
        <v>-9.6355616655600329E-2</v>
      </c>
      <c r="K1193" s="89">
        <f t="shared" si="92"/>
        <v>9.6355616655600329E-2</v>
      </c>
      <c r="L1193" s="82">
        <f t="shared" si="93"/>
        <v>9.2844048610810029E-3</v>
      </c>
      <c r="M1193" s="71">
        <f t="shared" si="94"/>
        <v>2.6087182330409447E-2</v>
      </c>
    </row>
    <row r="1194" spans="7:13" x14ac:dyDescent="0.3">
      <c r="G1194" s="72">
        <v>45191</v>
      </c>
      <c r="H1194" s="74">
        <v>3.7126999999999999</v>
      </c>
      <c r="I1194" s="79">
        <f t="shared" si="90"/>
        <v>3.7803200549900402</v>
      </c>
      <c r="J1194" s="89">
        <f t="shared" si="91"/>
        <v>-6.7620054990040313E-2</v>
      </c>
      <c r="K1194" s="89">
        <f t="shared" si="92"/>
        <v>6.7620054990040313E-2</v>
      </c>
      <c r="L1194" s="82">
        <f t="shared" si="93"/>
        <v>4.5724718368560756E-3</v>
      </c>
      <c r="M1194" s="71">
        <f t="shared" si="94"/>
        <v>1.8213175045126272E-2</v>
      </c>
    </row>
    <row r="1195" spans="7:13" x14ac:dyDescent="0.3">
      <c r="G1195" s="72">
        <v>45194</v>
      </c>
      <c r="H1195" s="74">
        <v>3.6554000000000002</v>
      </c>
      <c r="I1195" s="79">
        <f t="shared" si="90"/>
        <v>3.7735580494910361</v>
      </c>
      <c r="J1195" s="89">
        <f t="shared" si="91"/>
        <v>-0.11815804949103592</v>
      </c>
      <c r="K1195" s="89">
        <f t="shared" si="92"/>
        <v>0.11815804949103592</v>
      </c>
      <c r="L1195" s="82">
        <f t="shared" si="93"/>
        <v>1.3961324659526094E-2</v>
      </c>
      <c r="M1195" s="71">
        <f t="shared" si="94"/>
        <v>3.2324246181275898E-2</v>
      </c>
    </row>
    <row r="1196" spans="7:13" x14ac:dyDescent="0.3">
      <c r="G1196" s="72">
        <v>45195</v>
      </c>
      <c r="H1196" s="74">
        <v>3.56</v>
      </c>
      <c r="I1196" s="79">
        <f t="shared" si="90"/>
        <v>3.7617422445419328</v>
      </c>
      <c r="J1196" s="89">
        <f t="shared" si="91"/>
        <v>-0.20174224454193279</v>
      </c>
      <c r="K1196" s="89">
        <f t="shared" si="92"/>
        <v>0.20174224454193279</v>
      </c>
      <c r="L1196" s="82">
        <f t="shared" si="93"/>
        <v>4.0699933232817009E-2</v>
      </c>
      <c r="M1196" s="71">
        <f t="shared" si="94"/>
        <v>5.6669169815149661E-2</v>
      </c>
    </row>
    <row r="1197" spans="7:13" x14ac:dyDescent="0.3">
      <c r="G1197" s="72">
        <v>45196</v>
      </c>
      <c r="H1197" s="74">
        <v>3.5314000000000001</v>
      </c>
      <c r="I1197" s="79">
        <f t="shared" si="90"/>
        <v>3.7415680200877395</v>
      </c>
      <c r="J1197" s="89">
        <f t="shared" si="91"/>
        <v>-0.21016802008773938</v>
      </c>
      <c r="K1197" s="89">
        <f t="shared" si="92"/>
        <v>0.21016802008773938</v>
      </c>
      <c r="L1197" s="82">
        <f t="shared" si="93"/>
        <v>4.4170596667600426E-2</v>
      </c>
      <c r="M1197" s="71">
        <f t="shared" si="94"/>
        <v>5.9514079426782406E-2</v>
      </c>
    </row>
    <row r="1198" spans="7:13" x14ac:dyDescent="0.3">
      <c r="G1198" s="72">
        <v>45197</v>
      </c>
      <c r="H1198" s="74">
        <v>3.5505</v>
      </c>
      <c r="I1198" s="79">
        <f t="shared" si="90"/>
        <v>3.7205512180789659</v>
      </c>
      <c r="J1198" s="89">
        <f t="shared" si="91"/>
        <v>-0.17005121807896595</v>
      </c>
      <c r="K1198" s="89">
        <f t="shared" si="92"/>
        <v>0.17005121807896595</v>
      </c>
      <c r="L1198" s="82">
        <f t="shared" si="93"/>
        <v>2.8917416770140036E-2</v>
      </c>
      <c r="M1198" s="71">
        <f t="shared" si="94"/>
        <v>4.7895005796075467E-2</v>
      </c>
    </row>
    <row r="1199" spans="7:13" x14ac:dyDescent="0.3">
      <c r="G1199" s="72">
        <v>45198</v>
      </c>
      <c r="H1199" s="74">
        <v>3.5695000000000001</v>
      </c>
      <c r="I1199" s="79">
        <f t="shared" si="90"/>
        <v>3.7035460962710691</v>
      </c>
      <c r="J1199" s="89">
        <f t="shared" si="91"/>
        <v>-0.134046096271069</v>
      </c>
      <c r="K1199" s="89">
        <f t="shared" si="92"/>
        <v>0.134046096271069</v>
      </c>
      <c r="L1199" s="82">
        <f t="shared" si="93"/>
        <v>1.79683559255127E-2</v>
      </c>
      <c r="M1199" s="71">
        <f t="shared" si="94"/>
        <v>3.7553185676164447E-2</v>
      </c>
    </row>
    <row r="1200" spans="7:13" x14ac:dyDescent="0.3">
      <c r="G1200" s="72">
        <v>45201</v>
      </c>
      <c r="H1200" s="74">
        <v>3.5505</v>
      </c>
      <c r="I1200" s="79">
        <f t="shared" si="90"/>
        <v>3.6901414866439621</v>
      </c>
      <c r="J1200" s="89">
        <f t="shared" si="91"/>
        <v>-0.13964148664396214</v>
      </c>
      <c r="K1200" s="89">
        <f t="shared" si="92"/>
        <v>0.13964148664396214</v>
      </c>
      <c r="L1200" s="82">
        <f t="shared" si="93"/>
        <v>1.9499744792135856E-2</v>
      </c>
      <c r="M1200" s="71">
        <f t="shared" si="94"/>
        <v>3.9330090591173678E-2</v>
      </c>
    </row>
    <row r="1201" spans="7:13" x14ac:dyDescent="0.3">
      <c r="G1201" s="72">
        <v>45202</v>
      </c>
      <c r="H1201" s="74">
        <v>3.5026999999999999</v>
      </c>
      <c r="I1201" s="79">
        <f t="shared" si="90"/>
        <v>3.6761773379795657</v>
      </c>
      <c r="J1201" s="89">
        <f t="shared" si="91"/>
        <v>-0.17347733797956577</v>
      </c>
      <c r="K1201" s="89">
        <f t="shared" si="92"/>
        <v>0.17347733797956577</v>
      </c>
      <c r="L1201" s="82">
        <f t="shared" si="93"/>
        <v>3.0094386792476491E-2</v>
      </c>
      <c r="M1201" s="71">
        <f t="shared" si="94"/>
        <v>4.9526747360483563E-2</v>
      </c>
    </row>
    <row r="1202" spans="7:13" x14ac:dyDescent="0.3">
      <c r="G1202" s="72">
        <v>45203</v>
      </c>
      <c r="H1202" s="74">
        <v>3.4550000000000001</v>
      </c>
      <c r="I1202" s="79">
        <f t="shared" si="90"/>
        <v>3.6588296041816091</v>
      </c>
      <c r="J1202" s="89">
        <f t="shared" si="91"/>
        <v>-0.203829604181609</v>
      </c>
      <c r="K1202" s="89">
        <f t="shared" si="92"/>
        <v>0.203829604181609</v>
      </c>
      <c r="L1202" s="82">
        <f t="shared" si="93"/>
        <v>4.1546507540831397E-2</v>
      </c>
      <c r="M1202" s="71">
        <f t="shared" si="94"/>
        <v>5.89955439020576E-2</v>
      </c>
    </row>
    <row r="1203" spans="7:13" x14ac:dyDescent="0.3">
      <c r="G1203" s="72">
        <v>45204</v>
      </c>
      <c r="H1203" s="74">
        <v>3.3786999999999998</v>
      </c>
      <c r="I1203" s="79">
        <f t="shared" si="90"/>
        <v>3.638446643763448</v>
      </c>
      <c r="J1203" s="89">
        <f t="shared" si="91"/>
        <v>-0.25974664376344814</v>
      </c>
      <c r="K1203" s="89">
        <f t="shared" si="92"/>
        <v>0.25974664376344814</v>
      </c>
      <c r="L1203" s="82">
        <f t="shared" si="93"/>
        <v>6.746831894637563E-2</v>
      </c>
      <c r="M1203" s="71">
        <f t="shared" si="94"/>
        <v>7.6877687798102279E-2</v>
      </c>
    </row>
    <row r="1204" spans="7:13" x14ac:dyDescent="0.3">
      <c r="G1204" s="72">
        <v>45205</v>
      </c>
      <c r="H1204" s="74">
        <v>3.3978000000000002</v>
      </c>
      <c r="I1204" s="79">
        <f t="shared" si="90"/>
        <v>3.6124719793871032</v>
      </c>
      <c r="J1204" s="89">
        <f t="shared" si="91"/>
        <v>-0.21467197938710303</v>
      </c>
      <c r="K1204" s="89">
        <f t="shared" si="92"/>
        <v>0.21467197938710303</v>
      </c>
      <c r="L1204" s="82">
        <f t="shared" si="93"/>
        <v>4.6084058733976786E-2</v>
      </c>
      <c r="M1204" s="71">
        <f t="shared" si="94"/>
        <v>6.3179698448143806E-2</v>
      </c>
    </row>
    <row r="1205" spans="7:13" x14ac:dyDescent="0.3">
      <c r="G1205" s="72">
        <v>45208</v>
      </c>
      <c r="H1205" s="74">
        <v>3.3978000000000002</v>
      </c>
      <c r="I1205" s="79">
        <f t="shared" si="90"/>
        <v>3.591004781448393</v>
      </c>
      <c r="J1205" s="89">
        <f t="shared" si="91"/>
        <v>-0.19320478144839281</v>
      </c>
      <c r="K1205" s="89">
        <f t="shared" si="92"/>
        <v>0.19320478144839281</v>
      </c>
      <c r="L1205" s="82">
        <f t="shared" si="93"/>
        <v>3.7328087574521232E-2</v>
      </c>
      <c r="M1205" s="71">
        <f t="shared" si="94"/>
        <v>5.6861728603329449E-2</v>
      </c>
    </row>
    <row r="1206" spans="7:13" x14ac:dyDescent="0.3">
      <c r="G1206" s="72">
        <v>45209</v>
      </c>
      <c r="H1206" s="74">
        <v>3.4359000000000002</v>
      </c>
      <c r="I1206" s="79">
        <f t="shared" si="90"/>
        <v>3.5716843033035541</v>
      </c>
      <c r="J1206" s="89">
        <f t="shared" si="91"/>
        <v>-0.13578430330355395</v>
      </c>
      <c r="K1206" s="89">
        <f t="shared" si="92"/>
        <v>0.13578430330355395</v>
      </c>
      <c r="L1206" s="82">
        <f t="shared" si="93"/>
        <v>1.8437377023631532E-2</v>
      </c>
      <c r="M1206" s="71">
        <f t="shared" si="94"/>
        <v>3.9519282663509979E-2</v>
      </c>
    </row>
    <row r="1207" spans="7:13" x14ac:dyDescent="0.3">
      <c r="G1207" s="72">
        <v>45210</v>
      </c>
      <c r="H1207" s="74">
        <v>3.4073000000000002</v>
      </c>
      <c r="I1207" s="79">
        <f t="shared" si="90"/>
        <v>3.5581058729731989</v>
      </c>
      <c r="J1207" s="89">
        <f t="shared" si="91"/>
        <v>-0.1508058729731987</v>
      </c>
      <c r="K1207" s="89">
        <f t="shared" si="92"/>
        <v>0.1508058729731987</v>
      </c>
      <c r="L1207" s="82">
        <f t="shared" si="93"/>
        <v>2.274241132320854E-2</v>
      </c>
      <c r="M1207" s="71">
        <f t="shared" si="94"/>
        <v>4.4259640469931819E-2</v>
      </c>
    </row>
    <row r="1208" spans="7:13" x14ac:dyDescent="0.3">
      <c r="G1208" s="72">
        <v>45211</v>
      </c>
      <c r="H1208" s="74">
        <v>3.4073000000000002</v>
      </c>
      <c r="I1208" s="79">
        <f t="shared" si="90"/>
        <v>3.5430252856758795</v>
      </c>
      <c r="J1208" s="89">
        <f t="shared" si="91"/>
        <v>-0.13572528567587927</v>
      </c>
      <c r="K1208" s="89">
        <f t="shared" si="92"/>
        <v>0.13572528567587927</v>
      </c>
      <c r="L1208" s="82">
        <f t="shared" si="93"/>
        <v>1.8421353171799038E-2</v>
      </c>
      <c r="M1208" s="71">
        <f t="shared" si="94"/>
        <v>3.9833676422938766E-2</v>
      </c>
    </row>
    <row r="1209" spans="7:13" x14ac:dyDescent="0.3">
      <c r="G1209" s="72">
        <v>45212</v>
      </c>
      <c r="H1209" s="74">
        <v>3.35</v>
      </c>
      <c r="I1209" s="79">
        <f t="shared" si="90"/>
        <v>3.5294527571082916</v>
      </c>
      <c r="J1209" s="89">
        <f t="shared" si="91"/>
        <v>-0.17945275710829156</v>
      </c>
      <c r="K1209" s="89">
        <f t="shared" si="92"/>
        <v>0.17945275710829156</v>
      </c>
      <c r="L1209" s="82">
        <f t="shared" si="93"/>
        <v>3.220329203376749E-2</v>
      </c>
      <c r="M1209" s="71">
        <f t="shared" si="94"/>
        <v>5.3567987196504942E-2</v>
      </c>
    </row>
    <row r="1210" spans="7:13" x14ac:dyDescent="0.3">
      <c r="G1210" s="72">
        <v>45215</v>
      </c>
      <c r="H1210" s="74">
        <v>3.4359000000000002</v>
      </c>
      <c r="I1210" s="79">
        <f t="shared" si="90"/>
        <v>3.5115074813974627</v>
      </c>
      <c r="J1210" s="89">
        <f t="shared" si="91"/>
        <v>-7.5607481397462539E-2</v>
      </c>
      <c r="K1210" s="89">
        <f t="shared" si="92"/>
        <v>7.5607481397462539E-2</v>
      </c>
      <c r="L1210" s="82">
        <f t="shared" si="93"/>
        <v>5.7164912432676436E-3</v>
      </c>
      <c r="M1210" s="71">
        <f t="shared" si="94"/>
        <v>2.2005146074525608E-2</v>
      </c>
    </row>
    <row r="1211" spans="7:13" x14ac:dyDescent="0.3">
      <c r="G1211" s="72">
        <v>45216</v>
      </c>
      <c r="H1211" s="74">
        <v>3.3309000000000002</v>
      </c>
      <c r="I1211" s="79">
        <f t="shared" si="90"/>
        <v>3.5039467332577168</v>
      </c>
      <c r="J1211" s="89">
        <f t="shared" si="91"/>
        <v>-0.17304673325771658</v>
      </c>
      <c r="K1211" s="89">
        <f t="shared" si="92"/>
        <v>0.17304673325771658</v>
      </c>
      <c r="L1211" s="82">
        <f t="shared" si="93"/>
        <v>2.9945171891167313E-2</v>
      </c>
      <c r="M1211" s="71">
        <f t="shared" si="94"/>
        <v>5.1951944897089847E-2</v>
      </c>
    </row>
    <row r="1212" spans="7:13" x14ac:dyDescent="0.3">
      <c r="G1212" s="72">
        <v>45217</v>
      </c>
      <c r="H1212" s="74">
        <v>3.2355</v>
      </c>
      <c r="I1212" s="79">
        <f t="shared" si="90"/>
        <v>3.486642059931945</v>
      </c>
      <c r="J1212" s="89">
        <f t="shared" si="91"/>
        <v>-0.25114205993194494</v>
      </c>
      <c r="K1212" s="89">
        <f t="shared" si="92"/>
        <v>0.25114205993194494</v>
      </c>
      <c r="L1212" s="82">
        <f t="shared" si="93"/>
        <v>6.3072334266860625E-2</v>
      </c>
      <c r="M1212" s="71">
        <f t="shared" si="94"/>
        <v>7.7620788110630487E-2</v>
      </c>
    </row>
    <row r="1213" spans="7:13" x14ac:dyDescent="0.3">
      <c r="G1213" s="72">
        <v>45218</v>
      </c>
      <c r="H1213" s="74">
        <v>3.0636999999999999</v>
      </c>
      <c r="I1213" s="79">
        <f t="shared" si="90"/>
        <v>3.4615278539387506</v>
      </c>
      <c r="J1213" s="89">
        <f t="shared" si="91"/>
        <v>-0.39782785393875075</v>
      </c>
      <c r="K1213" s="89">
        <f t="shared" si="92"/>
        <v>0.39782785393875075</v>
      </c>
      <c r="L1213" s="82">
        <f t="shared" si="93"/>
        <v>0.15826700136951199</v>
      </c>
      <c r="M1213" s="71">
        <f t="shared" si="94"/>
        <v>0.12985209189501282</v>
      </c>
    </row>
    <row r="1214" spans="7:13" x14ac:dyDescent="0.3">
      <c r="G1214" s="72">
        <v>45219</v>
      </c>
      <c r="H1214" s="74">
        <v>3.0350999999999999</v>
      </c>
      <c r="I1214" s="79">
        <f t="shared" si="90"/>
        <v>3.421745068544876</v>
      </c>
      <c r="J1214" s="89">
        <f t="shared" si="91"/>
        <v>-0.38664506854487612</v>
      </c>
      <c r="K1214" s="89">
        <f t="shared" si="92"/>
        <v>0.38664506854487612</v>
      </c>
      <c r="L1214" s="82">
        <f t="shared" si="93"/>
        <v>0.14949440903007197</v>
      </c>
      <c r="M1214" s="71">
        <f t="shared" si="94"/>
        <v>0.12739121233068965</v>
      </c>
    </row>
    <row r="1215" spans="7:13" x14ac:dyDescent="0.3">
      <c r="G1215" s="72">
        <v>45222</v>
      </c>
      <c r="H1215" s="74">
        <v>3.0466000000000002</v>
      </c>
      <c r="I1215" s="79">
        <f t="shared" si="90"/>
        <v>3.3830805616903885</v>
      </c>
      <c r="J1215" s="89">
        <f t="shared" si="91"/>
        <v>-0.33648056169038831</v>
      </c>
      <c r="K1215" s="89">
        <f t="shared" si="92"/>
        <v>0.33648056169038831</v>
      </c>
      <c r="L1215" s="82">
        <f t="shared" si="93"/>
        <v>0.11321916839547921</v>
      </c>
      <c r="M1215" s="71">
        <f t="shared" si="94"/>
        <v>0.11044461422253932</v>
      </c>
    </row>
    <row r="1216" spans="7:13" x14ac:dyDescent="0.3">
      <c r="G1216" s="72">
        <v>45223</v>
      </c>
      <c r="H1216" s="74">
        <v>3.1044999999999998</v>
      </c>
      <c r="I1216" s="79">
        <f t="shared" si="90"/>
        <v>3.3494325055213499</v>
      </c>
      <c r="J1216" s="89">
        <f t="shared" si="91"/>
        <v>-0.24493250552135004</v>
      </c>
      <c r="K1216" s="89">
        <f t="shared" si="92"/>
        <v>0.24493250552135004</v>
      </c>
      <c r="L1216" s="82">
        <f t="shared" si="93"/>
        <v>5.999193226096617E-2</v>
      </c>
      <c r="M1216" s="71">
        <f t="shared" si="94"/>
        <v>7.8895959259574835E-2</v>
      </c>
    </row>
    <row r="1217" spans="7:13" x14ac:dyDescent="0.3">
      <c r="G1217" s="72">
        <v>45224</v>
      </c>
      <c r="H1217" s="74">
        <v>3.0948000000000002</v>
      </c>
      <c r="I1217" s="79">
        <f t="shared" si="90"/>
        <v>3.3249392549692147</v>
      </c>
      <c r="J1217" s="89">
        <f t="shared" si="91"/>
        <v>-0.2301392549692145</v>
      </c>
      <c r="K1217" s="89">
        <f t="shared" si="92"/>
        <v>0.2301392549692145</v>
      </c>
      <c r="L1217" s="82">
        <f t="shared" si="93"/>
        <v>5.2964076677785119E-2</v>
      </c>
      <c r="M1217" s="71">
        <f t="shared" si="94"/>
        <v>7.4363207628672129E-2</v>
      </c>
    </row>
    <row r="1218" spans="7:13" x14ac:dyDescent="0.3">
      <c r="G1218" s="72">
        <v>45225</v>
      </c>
      <c r="H1218" s="74">
        <v>3.1238000000000001</v>
      </c>
      <c r="I1218" s="79">
        <f t="shared" si="90"/>
        <v>3.3019253294722937</v>
      </c>
      <c r="J1218" s="89">
        <f t="shared" si="91"/>
        <v>-0.17812532947229354</v>
      </c>
      <c r="K1218" s="89">
        <f t="shared" si="92"/>
        <v>0.17812532947229354</v>
      </c>
      <c r="L1218" s="82">
        <f t="shared" si="93"/>
        <v>3.1728632999613121E-2</v>
      </c>
      <c r="M1218" s="71">
        <f t="shared" si="94"/>
        <v>5.7022001879855795E-2</v>
      </c>
    </row>
    <row r="1219" spans="7:13" x14ac:dyDescent="0.3">
      <c r="G1219" s="72">
        <v>45226</v>
      </c>
      <c r="H1219" s="74">
        <v>3.1334</v>
      </c>
      <c r="I1219" s="79">
        <f t="shared" si="90"/>
        <v>3.2841127965250645</v>
      </c>
      <c r="J1219" s="89">
        <f t="shared" si="91"/>
        <v>-0.15071279652506453</v>
      </c>
      <c r="K1219" s="89">
        <f t="shared" si="92"/>
        <v>0.15071279652506453</v>
      </c>
      <c r="L1219" s="82">
        <f t="shared" si="93"/>
        <v>2.2714347036405503E-2</v>
      </c>
      <c r="M1219" s="71">
        <f t="shared" si="94"/>
        <v>4.8098805299375928E-2</v>
      </c>
    </row>
    <row r="1220" spans="7:13" x14ac:dyDescent="0.3">
      <c r="G1220" s="72">
        <v>45229</v>
      </c>
      <c r="H1220" s="74">
        <v>3.1720000000000002</v>
      </c>
      <c r="I1220" s="79">
        <f t="shared" si="90"/>
        <v>3.2690415168725582</v>
      </c>
      <c r="J1220" s="89">
        <f t="shared" si="91"/>
        <v>-9.704151687255802E-2</v>
      </c>
      <c r="K1220" s="89">
        <f t="shared" si="92"/>
        <v>9.704151687255802E-2</v>
      </c>
      <c r="L1220" s="82">
        <f t="shared" si="93"/>
        <v>9.4170559969269634E-3</v>
      </c>
      <c r="M1220" s="71">
        <f t="shared" si="94"/>
        <v>3.059316420950757E-2</v>
      </c>
    </row>
    <row r="1221" spans="7:13" x14ac:dyDescent="0.3">
      <c r="G1221" s="72">
        <v>45230</v>
      </c>
      <c r="H1221" s="74">
        <v>3.1913</v>
      </c>
      <c r="I1221" s="79">
        <f t="shared" si="90"/>
        <v>3.2593373651853024</v>
      </c>
      <c r="J1221" s="89">
        <f t="shared" si="91"/>
        <v>-6.8037365185302345E-2</v>
      </c>
      <c r="K1221" s="89">
        <f t="shared" si="92"/>
        <v>6.8037365185302345E-2</v>
      </c>
      <c r="L1221" s="82">
        <f t="shared" si="93"/>
        <v>4.6290830613581919E-3</v>
      </c>
      <c r="M1221" s="71">
        <f t="shared" si="94"/>
        <v>2.1319639389998542E-2</v>
      </c>
    </row>
    <row r="1222" spans="7:13" x14ac:dyDescent="0.3">
      <c r="G1222" s="72">
        <v>45231</v>
      </c>
      <c r="H1222" s="74">
        <v>3.1238000000000001</v>
      </c>
      <c r="I1222" s="79">
        <f t="shared" ref="I1222:I1285" si="95">alpha*H1221+(1-alpha)*I1221</f>
        <v>3.2525336286667721</v>
      </c>
      <c r="J1222" s="89">
        <f t="shared" ref="J1222:J1285" si="96">H1222-I1222</f>
        <v>-0.12873362866677196</v>
      </c>
      <c r="K1222" s="89">
        <f t="shared" ref="K1222:K1285" si="97">ABS(J1222)</f>
        <v>0.12873362866677196</v>
      </c>
      <c r="L1222" s="82">
        <f t="shared" ref="L1222:L1285" si="98">J1222^2</f>
        <v>1.6572347149714332E-2</v>
      </c>
      <c r="M1222" s="71">
        <f t="shared" ref="M1222:M1285" si="99">K1222/H1222</f>
        <v>4.1210586038405772E-2</v>
      </c>
    </row>
    <row r="1223" spans="7:13" x14ac:dyDescent="0.3">
      <c r="G1223" s="72">
        <v>45232</v>
      </c>
      <c r="H1223" s="74">
        <v>3.2298</v>
      </c>
      <c r="I1223" s="79">
        <f t="shared" si="95"/>
        <v>3.239660265800095</v>
      </c>
      <c r="J1223" s="89">
        <f t="shared" si="96"/>
        <v>-9.860265800095025E-3</v>
      </c>
      <c r="K1223" s="89">
        <f t="shared" si="97"/>
        <v>9.860265800095025E-3</v>
      </c>
      <c r="L1223" s="82">
        <f t="shared" si="98"/>
        <v>9.7224841648523583E-5</v>
      </c>
      <c r="M1223" s="71">
        <f t="shared" si="99"/>
        <v>3.0529029042340159E-3</v>
      </c>
    </row>
    <row r="1224" spans="7:13" x14ac:dyDescent="0.3">
      <c r="G1224" s="72">
        <v>45233</v>
      </c>
      <c r="H1224" s="74">
        <v>3.3359000000000001</v>
      </c>
      <c r="I1224" s="79">
        <f t="shared" si="95"/>
        <v>3.238674239220086</v>
      </c>
      <c r="J1224" s="89">
        <f t="shared" si="96"/>
        <v>9.7225760779914072E-2</v>
      </c>
      <c r="K1224" s="89">
        <f t="shared" si="97"/>
        <v>9.7225760779914072E-2</v>
      </c>
      <c r="L1224" s="82">
        <f t="shared" si="98"/>
        <v>9.4528485592330781E-3</v>
      </c>
      <c r="M1224" s="71">
        <f t="shared" si="99"/>
        <v>2.9145286363474347E-2</v>
      </c>
    </row>
    <row r="1225" spans="7:13" x14ac:dyDescent="0.3">
      <c r="G1225" s="72">
        <v>45236</v>
      </c>
      <c r="H1225" s="74">
        <v>3.3069999999999999</v>
      </c>
      <c r="I1225" s="79">
        <f t="shared" si="95"/>
        <v>3.2483968152980776</v>
      </c>
      <c r="J1225" s="89">
        <f t="shared" si="96"/>
        <v>5.8603184701922384E-2</v>
      </c>
      <c r="K1225" s="89">
        <f t="shared" si="97"/>
        <v>5.8603184701922384E-2</v>
      </c>
      <c r="L1225" s="82">
        <f t="shared" si="98"/>
        <v>3.4343332572076297E-3</v>
      </c>
      <c r="M1225" s="71">
        <f t="shared" si="99"/>
        <v>1.7720950922867369E-2</v>
      </c>
    </row>
    <row r="1226" spans="7:13" x14ac:dyDescent="0.3">
      <c r="G1226" s="72">
        <v>45237</v>
      </c>
      <c r="H1226" s="74">
        <v>3.3069999999999999</v>
      </c>
      <c r="I1226" s="79">
        <f t="shared" si="95"/>
        <v>3.2542571337682702</v>
      </c>
      <c r="J1226" s="89">
        <f t="shared" si="96"/>
        <v>5.2742866231729746E-2</v>
      </c>
      <c r="K1226" s="89">
        <f t="shared" si="97"/>
        <v>5.2742866231729746E-2</v>
      </c>
      <c r="L1226" s="82">
        <f t="shared" si="98"/>
        <v>2.7818099383381378E-3</v>
      </c>
      <c r="M1226" s="71">
        <f t="shared" si="99"/>
        <v>1.5948855830580509E-2</v>
      </c>
    </row>
    <row r="1227" spans="7:13" x14ac:dyDescent="0.3">
      <c r="G1227" s="72">
        <v>45238</v>
      </c>
      <c r="H1227" s="74">
        <v>3.3552</v>
      </c>
      <c r="I1227" s="79">
        <f t="shared" si="95"/>
        <v>3.2595314203914434</v>
      </c>
      <c r="J1227" s="89">
        <f t="shared" si="96"/>
        <v>9.566857960855657E-2</v>
      </c>
      <c r="K1227" s="89">
        <f t="shared" si="97"/>
        <v>9.566857960855657E-2</v>
      </c>
      <c r="L1227" s="82">
        <f t="shared" si="98"/>
        <v>9.1524771243187263E-3</v>
      </c>
      <c r="M1227" s="71">
        <f t="shared" si="99"/>
        <v>2.851352515753355E-2</v>
      </c>
    </row>
    <row r="1228" spans="7:13" x14ac:dyDescent="0.3">
      <c r="G1228" s="72">
        <v>45239</v>
      </c>
      <c r="H1228" s="74">
        <v>3.3262</v>
      </c>
      <c r="I1228" s="79">
        <f t="shared" si="95"/>
        <v>3.269098278352299</v>
      </c>
      <c r="J1228" s="89">
        <f t="shared" si="96"/>
        <v>5.7101721647700998E-2</v>
      </c>
      <c r="K1228" s="89">
        <f t="shared" si="97"/>
        <v>5.7101721647700998E-2</v>
      </c>
      <c r="L1228" s="82">
        <f t="shared" si="98"/>
        <v>3.2606066151315248E-3</v>
      </c>
      <c r="M1228" s="71">
        <f t="shared" si="99"/>
        <v>1.7167254418766459E-2</v>
      </c>
    </row>
    <row r="1229" spans="7:13" x14ac:dyDescent="0.3">
      <c r="G1229" s="72">
        <v>45240</v>
      </c>
      <c r="H1229" s="74">
        <v>3.3647999999999998</v>
      </c>
      <c r="I1229" s="79">
        <f t="shared" si="95"/>
        <v>3.2748084505170691</v>
      </c>
      <c r="J1229" s="89">
        <f t="shared" si="96"/>
        <v>8.9991549482930644E-2</v>
      </c>
      <c r="K1229" s="89">
        <f t="shared" si="97"/>
        <v>8.9991549482930644E-2</v>
      </c>
      <c r="L1229" s="82">
        <f t="shared" si="98"/>
        <v>8.0984789783387547E-3</v>
      </c>
      <c r="M1229" s="71">
        <f t="shared" si="99"/>
        <v>2.6744992119273257E-2</v>
      </c>
    </row>
    <row r="1230" spans="7:13" x14ac:dyDescent="0.3">
      <c r="G1230" s="72">
        <v>45243</v>
      </c>
      <c r="H1230" s="74">
        <v>3.3552</v>
      </c>
      <c r="I1230" s="79">
        <f t="shared" si="95"/>
        <v>3.2838076054653622</v>
      </c>
      <c r="J1230" s="89">
        <f t="shared" si="96"/>
        <v>7.1392394534637749E-2</v>
      </c>
      <c r="K1230" s="89">
        <f t="shared" si="97"/>
        <v>7.1392394534637749E-2</v>
      </c>
      <c r="L1230" s="82">
        <f t="shared" si="98"/>
        <v>5.0968739973893742E-3</v>
      </c>
      <c r="M1230" s="71">
        <f t="shared" si="99"/>
        <v>2.1278133802645968E-2</v>
      </c>
    </row>
    <row r="1231" spans="7:13" x14ac:dyDescent="0.3">
      <c r="G1231" s="72">
        <v>45244</v>
      </c>
      <c r="H1231" s="74">
        <v>3.4419</v>
      </c>
      <c r="I1231" s="79">
        <f t="shared" si="95"/>
        <v>3.2909468449188264</v>
      </c>
      <c r="J1231" s="89">
        <f t="shared" si="96"/>
        <v>0.15095315508117357</v>
      </c>
      <c r="K1231" s="89">
        <f t="shared" si="97"/>
        <v>0.15095315508117357</v>
      </c>
      <c r="L1231" s="82">
        <f t="shared" si="98"/>
        <v>2.2786855028960839E-2</v>
      </c>
      <c r="M1231" s="71">
        <f t="shared" si="99"/>
        <v>4.3857507504916932E-2</v>
      </c>
    </row>
    <row r="1232" spans="7:13" x14ac:dyDescent="0.3">
      <c r="G1232" s="72">
        <v>45245</v>
      </c>
      <c r="H1232" s="74">
        <v>3.4611999999999998</v>
      </c>
      <c r="I1232" s="79">
        <f t="shared" si="95"/>
        <v>3.3060421604269434</v>
      </c>
      <c r="J1232" s="89">
        <f t="shared" si="96"/>
        <v>0.1551578395730564</v>
      </c>
      <c r="K1232" s="89">
        <f t="shared" si="97"/>
        <v>0.1551578395730564</v>
      </c>
      <c r="L1232" s="82">
        <f t="shared" si="98"/>
        <v>2.4073955180978306E-2</v>
      </c>
      <c r="M1232" s="71">
        <f t="shared" si="99"/>
        <v>4.4827759035321969E-2</v>
      </c>
    </row>
    <row r="1233" spans="7:13" x14ac:dyDescent="0.3">
      <c r="G1233" s="72">
        <v>45246</v>
      </c>
      <c r="H1233" s="74">
        <v>3.4129999999999998</v>
      </c>
      <c r="I1233" s="79">
        <f t="shared" si="95"/>
        <v>3.3215579443842493</v>
      </c>
      <c r="J1233" s="89">
        <f t="shared" si="96"/>
        <v>9.1442055615750473E-2</v>
      </c>
      <c r="K1233" s="89">
        <f t="shared" si="97"/>
        <v>9.1442055615750473E-2</v>
      </c>
      <c r="L1233" s="82">
        <f t="shared" si="98"/>
        <v>8.3616495352340017E-3</v>
      </c>
      <c r="M1233" s="71">
        <f t="shared" si="99"/>
        <v>2.6792281164884406E-2</v>
      </c>
    </row>
    <row r="1234" spans="7:13" x14ac:dyDescent="0.3">
      <c r="G1234" s="72">
        <v>45247</v>
      </c>
      <c r="H1234" s="74">
        <v>3.4323000000000001</v>
      </c>
      <c r="I1234" s="79">
        <f t="shared" si="95"/>
        <v>3.3307021499458243</v>
      </c>
      <c r="J1234" s="89">
        <f t="shared" si="96"/>
        <v>0.10159785005417588</v>
      </c>
      <c r="K1234" s="89">
        <f t="shared" si="97"/>
        <v>0.10159785005417588</v>
      </c>
      <c r="L1234" s="82">
        <f t="shared" si="98"/>
        <v>1.0322123135630804E-2</v>
      </c>
      <c r="M1234" s="71">
        <f t="shared" si="99"/>
        <v>2.9600515704972137E-2</v>
      </c>
    </row>
    <row r="1235" spans="7:13" x14ac:dyDescent="0.3">
      <c r="G1235" s="72">
        <v>45250</v>
      </c>
      <c r="H1235" s="74">
        <v>3.4611999999999998</v>
      </c>
      <c r="I1235" s="79">
        <f t="shared" si="95"/>
        <v>3.3408619349512421</v>
      </c>
      <c r="J1235" s="89">
        <f t="shared" si="96"/>
        <v>0.12033806504875777</v>
      </c>
      <c r="K1235" s="89">
        <f t="shared" si="97"/>
        <v>0.12033806504875777</v>
      </c>
      <c r="L1235" s="82">
        <f t="shared" si="98"/>
        <v>1.4481249899679057E-2</v>
      </c>
      <c r="M1235" s="71">
        <f t="shared" si="99"/>
        <v>3.4767729414294977E-2</v>
      </c>
    </row>
    <row r="1236" spans="7:13" x14ac:dyDescent="0.3">
      <c r="G1236" s="72">
        <v>45251</v>
      </c>
      <c r="H1236" s="74">
        <v>3.4034</v>
      </c>
      <c r="I1236" s="79">
        <f t="shared" si="95"/>
        <v>3.352895741456118</v>
      </c>
      <c r="J1236" s="89">
        <f t="shared" si="96"/>
        <v>5.0504258543881964E-2</v>
      </c>
      <c r="K1236" s="89">
        <f t="shared" si="97"/>
        <v>5.0504258543881964E-2</v>
      </c>
      <c r="L1236" s="82">
        <f t="shared" si="98"/>
        <v>2.5506801310672743E-3</v>
      </c>
      <c r="M1236" s="71">
        <f t="shared" si="99"/>
        <v>1.4839354335042005E-2</v>
      </c>
    </row>
    <row r="1237" spans="7:13" x14ac:dyDescent="0.3">
      <c r="G1237" s="72">
        <v>45252</v>
      </c>
      <c r="H1237" s="74">
        <v>3.4034</v>
      </c>
      <c r="I1237" s="79">
        <f t="shared" si="95"/>
        <v>3.357946167310506</v>
      </c>
      <c r="J1237" s="89">
        <f t="shared" si="96"/>
        <v>4.5453832689493989E-2</v>
      </c>
      <c r="K1237" s="89">
        <f t="shared" si="97"/>
        <v>4.5453832689493989E-2</v>
      </c>
      <c r="L1237" s="82">
        <f t="shared" si="98"/>
        <v>2.0660509061645122E-3</v>
      </c>
      <c r="M1237" s="71">
        <f t="shared" si="99"/>
        <v>1.3355418901537871E-2</v>
      </c>
    </row>
    <row r="1238" spans="7:13" x14ac:dyDescent="0.3">
      <c r="G1238" s="72">
        <v>45254</v>
      </c>
      <c r="H1238" s="74">
        <v>3.4226000000000001</v>
      </c>
      <c r="I1238" s="79">
        <f t="shared" si="95"/>
        <v>3.3624915505794553</v>
      </c>
      <c r="J1238" s="89">
        <f t="shared" si="96"/>
        <v>6.0108449420544829E-2</v>
      </c>
      <c r="K1238" s="89">
        <f t="shared" si="97"/>
        <v>6.0108449420544829E-2</v>
      </c>
      <c r="L1238" s="82">
        <f t="shared" si="98"/>
        <v>3.6130256917421963E-3</v>
      </c>
      <c r="M1238" s="71">
        <f t="shared" si="99"/>
        <v>1.7562218611741023E-2</v>
      </c>
    </row>
    <row r="1239" spans="7:13" x14ac:dyDescent="0.3">
      <c r="G1239" s="72">
        <v>45257</v>
      </c>
      <c r="H1239" s="74">
        <v>3.4129999999999998</v>
      </c>
      <c r="I1239" s="79">
        <f t="shared" si="95"/>
        <v>3.3685023955215097</v>
      </c>
      <c r="J1239" s="89">
        <f t="shared" si="96"/>
        <v>4.449760447849016E-2</v>
      </c>
      <c r="K1239" s="89">
        <f t="shared" si="97"/>
        <v>4.449760447849016E-2</v>
      </c>
      <c r="L1239" s="82">
        <f t="shared" si="98"/>
        <v>1.9800368043241478E-3</v>
      </c>
      <c r="M1239" s="71">
        <f t="shared" si="99"/>
        <v>1.3037680773070661E-2</v>
      </c>
    </row>
    <row r="1240" spans="7:13" x14ac:dyDescent="0.3">
      <c r="G1240" s="72">
        <v>45258</v>
      </c>
      <c r="H1240" s="74">
        <v>3.3936999999999999</v>
      </c>
      <c r="I1240" s="79">
        <f t="shared" si="95"/>
        <v>3.3729521559693585</v>
      </c>
      <c r="J1240" s="89">
        <f t="shared" si="96"/>
        <v>2.0747844030641449E-2</v>
      </c>
      <c r="K1240" s="89">
        <f t="shared" si="97"/>
        <v>2.0747844030641449E-2</v>
      </c>
      <c r="L1240" s="82">
        <f t="shared" si="98"/>
        <v>4.30473031919824E-4</v>
      </c>
      <c r="M1240" s="71">
        <f t="shared" si="99"/>
        <v>6.11363527437353E-3</v>
      </c>
    </row>
    <row r="1241" spans="7:13" x14ac:dyDescent="0.3">
      <c r="G1241" s="72">
        <v>45259</v>
      </c>
      <c r="H1241" s="74">
        <v>3.4323000000000001</v>
      </c>
      <c r="I1241" s="79">
        <f t="shared" si="95"/>
        <v>3.3750269403724227</v>
      </c>
      <c r="J1241" s="89">
        <f t="shared" si="96"/>
        <v>5.727305962757745E-2</v>
      </c>
      <c r="K1241" s="89">
        <f t="shared" si="97"/>
        <v>5.727305962757745E-2</v>
      </c>
      <c r="L1241" s="82">
        <f t="shared" si="98"/>
        <v>3.2802033591040418E-3</v>
      </c>
      <c r="M1241" s="71">
        <f t="shared" si="99"/>
        <v>1.6686495827164714E-2</v>
      </c>
    </row>
    <row r="1242" spans="7:13" x14ac:dyDescent="0.3">
      <c r="G1242" s="72">
        <v>45260</v>
      </c>
      <c r="H1242" s="74">
        <v>3.3552</v>
      </c>
      <c r="I1242" s="79">
        <f t="shared" si="95"/>
        <v>3.3807542463351807</v>
      </c>
      <c r="J1242" s="89">
        <f t="shared" si="96"/>
        <v>-2.5554246335180775E-2</v>
      </c>
      <c r="K1242" s="89">
        <f t="shared" si="97"/>
        <v>2.5554246335180775E-2</v>
      </c>
      <c r="L1242" s="82">
        <f t="shared" si="98"/>
        <v>6.5301950575910009E-4</v>
      </c>
      <c r="M1242" s="71">
        <f t="shared" si="99"/>
        <v>7.6163109010433877E-3</v>
      </c>
    </row>
    <row r="1243" spans="7:13" x14ac:dyDescent="0.3">
      <c r="G1243" s="72">
        <v>45261</v>
      </c>
      <c r="H1243" s="74">
        <v>3.3647999999999998</v>
      </c>
      <c r="I1243" s="79">
        <f t="shared" si="95"/>
        <v>3.3781988217016625</v>
      </c>
      <c r="J1243" s="89">
        <f t="shared" si="96"/>
        <v>-1.3398821701662733E-2</v>
      </c>
      <c r="K1243" s="89">
        <f t="shared" si="97"/>
        <v>1.3398821701662733E-2</v>
      </c>
      <c r="L1243" s="82">
        <f t="shared" si="98"/>
        <v>1.7952842299294821E-4</v>
      </c>
      <c r="M1243" s="71">
        <f t="shared" si="99"/>
        <v>3.9820559027766086E-3</v>
      </c>
    </row>
    <row r="1244" spans="7:13" x14ac:dyDescent="0.3">
      <c r="G1244" s="72">
        <v>45264</v>
      </c>
      <c r="H1244" s="74">
        <v>3.0466000000000002</v>
      </c>
      <c r="I1244" s="79">
        <f t="shared" si="95"/>
        <v>3.3768589395314961</v>
      </c>
      <c r="J1244" s="89">
        <f t="shared" si="96"/>
        <v>-0.33025893953149588</v>
      </c>
      <c r="K1244" s="89">
        <f t="shared" si="97"/>
        <v>0.33025893953149588</v>
      </c>
      <c r="L1244" s="82">
        <f t="shared" si="98"/>
        <v>0.10907096714046825</v>
      </c>
      <c r="M1244" s="71">
        <f t="shared" si="99"/>
        <v>0.10840246160687188</v>
      </c>
    </row>
    <row r="1245" spans="7:13" x14ac:dyDescent="0.3">
      <c r="G1245" s="72">
        <v>45265</v>
      </c>
      <c r="H1245" s="74">
        <v>2.8923999999999999</v>
      </c>
      <c r="I1245" s="79">
        <f t="shared" si="95"/>
        <v>3.3438330455783465</v>
      </c>
      <c r="J1245" s="89">
        <f t="shared" si="96"/>
        <v>-0.45143304557834663</v>
      </c>
      <c r="K1245" s="89">
        <f t="shared" si="97"/>
        <v>0.45143304557834663</v>
      </c>
      <c r="L1245" s="82">
        <f t="shared" si="98"/>
        <v>0.20379179464014158</v>
      </c>
      <c r="M1245" s="71">
        <f t="shared" si="99"/>
        <v>0.15607559313315816</v>
      </c>
    </row>
    <row r="1246" spans="7:13" x14ac:dyDescent="0.3">
      <c r="G1246" s="72">
        <v>45266</v>
      </c>
      <c r="H1246" s="74">
        <v>2.9020000000000001</v>
      </c>
      <c r="I1246" s="79">
        <f t="shared" si="95"/>
        <v>3.298689741020512</v>
      </c>
      <c r="J1246" s="89">
        <f t="shared" si="96"/>
        <v>-0.39668974102051191</v>
      </c>
      <c r="K1246" s="89">
        <f t="shared" si="97"/>
        <v>0.39668974102051191</v>
      </c>
      <c r="L1246" s="82">
        <f t="shared" si="98"/>
        <v>0.15736275063092081</v>
      </c>
      <c r="M1246" s="71">
        <f t="shared" si="99"/>
        <v>0.13669529325310542</v>
      </c>
    </row>
    <row r="1247" spans="7:13" x14ac:dyDescent="0.3">
      <c r="G1247" s="72">
        <v>45267</v>
      </c>
      <c r="H1247" s="74">
        <v>2.9887999999999999</v>
      </c>
      <c r="I1247" s="79">
        <f t="shared" si="95"/>
        <v>3.2590207669184608</v>
      </c>
      <c r="J1247" s="89">
        <f t="shared" si="96"/>
        <v>-0.27022076691846086</v>
      </c>
      <c r="K1247" s="89">
        <f t="shared" si="97"/>
        <v>0.27022076691846086</v>
      </c>
      <c r="L1247" s="82">
        <f t="shared" si="98"/>
        <v>7.3019262874001151E-2</v>
      </c>
      <c r="M1247" s="71">
        <f t="shared" si="99"/>
        <v>9.0411123835138135E-2</v>
      </c>
    </row>
    <row r="1248" spans="7:13" x14ac:dyDescent="0.3">
      <c r="G1248" s="72">
        <v>45268</v>
      </c>
      <c r="H1248" s="74">
        <v>3.0659000000000001</v>
      </c>
      <c r="I1248" s="79">
        <f t="shared" si="95"/>
        <v>3.2319986902266149</v>
      </c>
      <c r="J1248" s="89">
        <f t="shared" si="96"/>
        <v>-0.16609869022661483</v>
      </c>
      <c r="K1248" s="89">
        <f t="shared" si="97"/>
        <v>0.16609869022661483</v>
      </c>
      <c r="L1248" s="82">
        <f t="shared" si="98"/>
        <v>2.7588774894996955E-2</v>
      </c>
      <c r="M1248" s="71">
        <f t="shared" si="99"/>
        <v>5.4176160418348551E-2</v>
      </c>
    </row>
    <row r="1249" spans="7:13" x14ac:dyDescent="0.3">
      <c r="G1249" s="72">
        <v>45271</v>
      </c>
      <c r="H1249" s="74">
        <v>3.0081000000000002</v>
      </c>
      <c r="I1249" s="79">
        <f t="shared" si="95"/>
        <v>3.2153888212039532</v>
      </c>
      <c r="J1249" s="89">
        <f t="shared" si="96"/>
        <v>-0.20728882120395298</v>
      </c>
      <c r="K1249" s="89">
        <f t="shared" si="97"/>
        <v>0.20728882120395298</v>
      </c>
      <c r="L1249" s="82">
        <f t="shared" si="98"/>
        <v>4.2968655396124385E-2</v>
      </c>
      <c r="M1249" s="71">
        <f t="shared" si="99"/>
        <v>6.8910216151043174E-2</v>
      </c>
    </row>
    <row r="1250" spans="7:13" x14ac:dyDescent="0.3">
      <c r="G1250" s="72">
        <v>45272</v>
      </c>
      <c r="H1250" s="74">
        <v>3.1044999999999998</v>
      </c>
      <c r="I1250" s="79">
        <f t="shared" si="95"/>
        <v>3.1946599390835582</v>
      </c>
      <c r="J1250" s="89">
        <f t="shared" si="96"/>
        <v>-9.0159939083558349E-2</v>
      </c>
      <c r="K1250" s="89">
        <f t="shared" si="97"/>
        <v>9.0159939083558349E-2</v>
      </c>
      <c r="L1250" s="82">
        <f t="shared" si="98"/>
        <v>8.1288146155509521E-3</v>
      </c>
      <c r="M1250" s="71">
        <f t="shared" si="99"/>
        <v>2.9041694019506636E-2</v>
      </c>
    </row>
    <row r="1251" spans="7:13" x14ac:dyDescent="0.3">
      <c r="G1251" s="72">
        <v>45273</v>
      </c>
      <c r="H1251" s="74">
        <v>3.1334</v>
      </c>
      <c r="I1251" s="79">
        <f t="shared" si="95"/>
        <v>3.1856439451752023</v>
      </c>
      <c r="J1251" s="89">
        <f t="shared" si="96"/>
        <v>-5.2243945175202366E-2</v>
      </c>
      <c r="K1251" s="89">
        <f t="shared" si="97"/>
        <v>5.2243945175202366E-2</v>
      </c>
      <c r="L1251" s="82">
        <f t="shared" si="98"/>
        <v>2.7294298074695507E-3</v>
      </c>
      <c r="M1251" s="71">
        <f t="shared" si="99"/>
        <v>1.6673244774111945E-2</v>
      </c>
    </row>
    <row r="1252" spans="7:13" x14ac:dyDescent="0.3">
      <c r="G1252" s="72">
        <v>45274</v>
      </c>
      <c r="H1252" s="74">
        <v>3.2490999999999999</v>
      </c>
      <c r="I1252" s="79">
        <f t="shared" si="95"/>
        <v>3.1804195506576822</v>
      </c>
      <c r="J1252" s="89">
        <f t="shared" si="96"/>
        <v>6.8680449342317651E-2</v>
      </c>
      <c r="K1252" s="89">
        <f t="shared" si="97"/>
        <v>6.8680449342317651E-2</v>
      </c>
      <c r="L1252" s="82">
        <f t="shared" si="98"/>
        <v>4.7170041218626609E-3</v>
      </c>
      <c r="M1252" s="71">
        <f t="shared" si="99"/>
        <v>2.1138299634458051E-2</v>
      </c>
    </row>
    <row r="1253" spans="7:13" x14ac:dyDescent="0.3">
      <c r="G1253" s="72">
        <v>45275</v>
      </c>
      <c r="H1253" s="74">
        <v>3.1431</v>
      </c>
      <c r="I1253" s="79">
        <f t="shared" si="95"/>
        <v>3.187287595591914</v>
      </c>
      <c r="J1253" s="89">
        <f t="shared" si="96"/>
        <v>-4.4187595591913986E-2</v>
      </c>
      <c r="K1253" s="89">
        <f t="shared" si="97"/>
        <v>4.4187595591913986E-2</v>
      </c>
      <c r="L1253" s="82">
        <f t="shared" si="98"/>
        <v>1.9525436041945364E-3</v>
      </c>
      <c r="M1253" s="71">
        <f t="shared" si="99"/>
        <v>1.4058603159910275E-2</v>
      </c>
    </row>
    <row r="1254" spans="7:13" x14ac:dyDescent="0.3">
      <c r="G1254" s="72">
        <v>45278</v>
      </c>
      <c r="H1254" s="74">
        <v>3.1141000000000001</v>
      </c>
      <c r="I1254" s="79">
        <f t="shared" si="95"/>
        <v>3.1828688360327226</v>
      </c>
      <c r="J1254" s="89">
        <f t="shared" si="96"/>
        <v>-6.8768836032722547E-2</v>
      </c>
      <c r="K1254" s="89">
        <f t="shared" si="97"/>
        <v>6.8768836032722547E-2</v>
      </c>
      <c r="L1254" s="82">
        <f t="shared" si="98"/>
        <v>4.7291528092954791E-3</v>
      </c>
      <c r="M1254" s="71">
        <f t="shared" si="99"/>
        <v>2.2083053220102934E-2</v>
      </c>
    </row>
    <row r="1255" spans="7:13" x14ac:dyDescent="0.3">
      <c r="G1255" s="72">
        <v>45279</v>
      </c>
      <c r="H1255" s="74">
        <v>3.1913</v>
      </c>
      <c r="I1255" s="79">
        <f t="shared" si="95"/>
        <v>3.1759919524294502</v>
      </c>
      <c r="J1255" s="89">
        <f t="shared" si="96"/>
        <v>1.5308047570549821E-2</v>
      </c>
      <c r="K1255" s="89">
        <f t="shared" si="97"/>
        <v>1.5308047570549821E-2</v>
      </c>
      <c r="L1255" s="82">
        <f t="shared" si="98"/>
        <v>2.3433632042221627E-4</v>
      </c>
      <c r="M1255" s="71">
        <f t="shared" si="99"/>
        <v>4.7968061826057784E-3</v>
      </c>
    </row>
    <row r="1256" spans="7:13" x14ac:dyDescent="0.3">
      <c r="G1256" s="72">
        <v>45280</v>
      </c>
      <c r="H1256" s="74">
        <v>3.1334</v>
      </c>
      <c r="I1256" s="79">
        <f t="shared" si="95"/>
        <v>3.1775227571865052</v>
      </c>
      <c r="J1256" s="89">
        <f t="shared" si="96"/>
        <v>-4.4122757186505268E-2</v>
      </c>
      <c r="K1256" s="89">
        <f t="shared" si="97"/>
        <v>4.4122757186505268E-2</v>
      </c>
      <c r="L1256" s="82">
        <f t="shared" si="98"/>
        <v>1.9468177017393023E-3</v>
      </c>
      <c r="M1256" s="71">
        <f t="shared" si="99"/>
        <v>1.4081431412046106E-2</v>
      </c>
    </row>
    <row r="1257" spans="7:13" x14ac:dyDescent="0.3">
      <c r="G1257" s="72">
        <v>45281</v>
      </c>
      <c r="H1257" s="74">
        <v>3.1623000000000001</v>
      </c>
      <c r="I1257" s="79">
        <f t="shared" si="95"/>
        <v>3.1731104814678548</v>
      </c>
      <c r="J1257" s="89">
        <f t="shared" si="96"/>
        <v>-1.0810481467854682E-2</v>
      </c>
      <c r="K1257" s="89">
        <f t="shared" si="97"/>
        <v>1.0810481467854682E-2</v>
      </c>
      <c r="L1257" s="82">
        <f t="shared" si="98"/>
        <v>1.1686650956682953E-4</v>
      </c>
      <c r="M1257" s="71">
        <f t="shared" si="99"/>
        <v>3.4185502538831491E-3</v>
      </c>
    </row>
    <row r="1258" spans="7:13" x14ac:dyDescent="0.3">
      <c r="G1258" s="72">
        <v>45282</v>
      </c>
      <c r="H1258" s="74">
        <v>3.2395</v>
      </c>
      <c r="I1258" s="79">
        <f t="shared" si="95"/>
        <v>3.1720294333210695</v>
      </c>
      <c r="J1258" s="89">
        <f t="shared" si="96"/>
        <v>6.7470566678930588E-2</v>
      </c>
      <c r="K1258" s="89">
        <f t="shared" si="97"/>
        <v>6.7470566678930588E-2</v>
      </c>
      <c r="L1258" s="82">
        <f t="shared" si="98"/>
        <v>4.552277367976019E-3</v>
      </c>
      <c r="M1258" s="71">
        <f t="shared" si="99"/>
        <v>2.0827463089652904E-2</v>
      </c>
    </row>
    <row r="1259" spans="7:13" x14ac:dyDescent="0.3">
      <c r="G1259" s="72">
        <v>45286</v>
      </c>
      <c r="H1259" s="74">
        <v>3.2298</v>
      </c>
      <c r="I1259" s="79">
        <f t="shared" si="95"/>
        <v>3.1787764899889623</v>
      </c>
      <c r="J1259" s="89">
        <f t="shared" si="96"/>
        <v>5.1023510011037665E-2</v>
      </c>
      <c r="K1259" s="89">
        <f t="shared" si="97"/>
        <v>5.1023510011037665E-2</v>
      </c>
      <c r="L1259" s="82">
        <f t="shared" si="98"/>
        <v>2.6033985738464606E-3</v>
      </c>
      <c r="M1259" s="71">
        <f t="shared" si="99"/>
        <v>1.5797730513046525E-2</v>
      </c>
    </row>
    <row r="1260" spans="7:13" x14ac:dyDescent="0.3">
      <c r="G1260" s="72">
        <v>45287</v>
      </c>
      <c r="H1260" s="74">
        <v>3.2587000000000002</v>
      </c>
      <c r="I1260" s="79">
        <f t="shared" si="95"/>
        <v>3.183878840990066</v>
      </c>
      <c r="J1260" s="89">
        <f t="shared" si="96"/>
        <v>7.4821159009934135E-2</v>
      </c>
      <c r="K1260" s="89">
        <f t="shared" si="97"/>
        <v>7.4821159009934135E-2</v>
      </c>
      <c r="L1260" s="82">
        <f t="shared" si="98"/>
        <v>5.5982058355898484E-3</v>
      </c>
      <c r="M1260" s="71">
        <f t="shared" si="99"/>
        <v>2.2960431770317653E-2</v>
      </c>
    </row>
    <row r="1261" spans="7:13" x14ac:dyDescent="0.3">
      <c r="G1261" s="72">
        <v>45288</v>
      </c>
      <c r="H1261" s="74">
        <v>3.2490999999999999</v>
      </c>
      <c r="I1261" s="79">
        <f t="shared" si="95"/>
        <v>3.1913609568910597</v>
      </c>
      <c r="J1261" s="89">
        <f t="shared" si="96"/>
        <v>5.773904310894018E-2</v>
      </c>
      <c r="K1261" s="89">
        <f t="shared" si="97"/>
        <v>5.773904310894018E-2</v>
      </c>
      <c r="L1261" s="82">
        <f t="shared" si="98"/>
        <v>3.3337970991360526E-3</v>
      </c>
      <c r="M1261" s="71">
        <f t="shared" si="99"/>
        <v>1.7770780557366712E-2</v>
      </c>
    </row>
    <row r="1262" spans="7:13" x14ac:dyDescent="0.3">
      <c r="G1262" s="72">
        <v>45289</v>
      </c>
      <c r="H1262" s="74">
        <v>3.2972999999999999</v>
      </c>
      <c r="I1262" s="79">
        <f t="shared" si="95"/>
        <v>3.1971348612019539</v>
      </c>
      <c r="J1262" s="89">
        <f t="shared" si="96"/>
        <v>0.10016513879804601</v>
      </c>
      <c r="K1262" s="89">
        <f t="shared" si="97"/>
        <v>0.10016513879804601</v>
      </c>
      <c r="L1262" s="82">
        <f t="shared" si="98"/>
        <v>1.0033055030431821E-2</v>
      </c>
      <c r="M1262" s="71">
        <f t="shared" si="99"/>
        <v>3.0377927030614749E-2</v>
      </c>
    </row>
    <row r="1263" spans="7:13" x14ac:dyDescent="0.3">
      <c r="G1263" s="72">
        <v>45293</v>
      </c>
      <c r="H1263" s="74">
        <v>3.2877000000000001</v>
      </c>
      <c r="I1263" s="79">
        <f t="shared" si="95"/>
        <v>3.2071513750817586</v>
      </c>
      <c r="J1263" s="89">
        <f t="shared" si="96"/>
        <v>8.054862491824144E-2</v>
      </c>
      <c r="K1263" s="89">
        <f t="shared" si="97"/>
        <v>8.054862491824144E-2</v>
      </c>
      <c r="L1263" s="82">
        <f t="shared" si="98"/>
        <v>6.4880809762195455E-3</v>
      </c>
      <c r="M1263" s="71">
        <f t="shared" si="99"/>
        <v>2.4499992371031856E-2</v>
      </c>
    </row>
    <row r="1264" spans="7:13" x14ac:dyDescent="0.3">
      <c r="G1264" s="72">
        <v>45294</v>
      </c>
      <c r="H1264" s="74">
        <v>3.2684000000000002</v>
      </c>
      <c r="I1264" s="79">
        <f t="shared" si="95"/>
        <v>3.2152062375735828</v>
      </c>
      <c r="J1264" s="89">
        <f t="shared" si="96"/>
        <v>5.3193762426417379E-2</v>
      </c>
      <c r="K1264" s="89">
        <f t="shared" si="97"/>
        <v>5.3193762426417379E-2</v>
      </c>
      <c r="L1264" s="82">
        <f t="shared" si="98"/>
        <v>2.8295763610781334E-3</v>
      </c>
      <c r="M1264" s="71">
        <f t="shared" si="99"/>
        <v>1.6275169020443452E-2</v>
      </c>
    </row>
    <row r="1265" spans="7:13" x14ac:dyDescent="0.3">
      <c r="G1265" s="72">
        <v>45295</v>
      </c>
      <c r="H1265" s="74">
        <v>3.3262</v>
      </c>
      <c r="I1265" s="79">
        <f t="shared" si="95"/>
        <v>3.2205256138162248</v>
      </c>
      <c r="J1265" s="89">
        <f t="shared" si="96"/>
        <v>0.10567438618377523</v>
      </c>
      <c r="K1265" s="89">
        <f t="shared" si="97"/>
        <v>0.10567438618377523</v>
      </c>
      <c r="L1265" s="82">
        <f t="shared" si="98"/>
        <v>1.1167075895317664E-2</v>
      </c>
      <c r="M1265" s="71">
        <f t="shared" si="99"/>
        <v>3.1770304306348154E-2</v>
      </c>
    </row>
    <row r="1266" spans="7:13" x14ac:dyDescent="0.3">
      <c r="G1266" s="72">
        <v>45296</v>
      </c>
      <c r="H1266" s="74">
        <v>3.3166000000000002</v>
      </c>
      <c r="I1266" s="79">
        <f t="shared" si="95"/>
        <v>3.2310930524346024</v>
      </c>
      <c r="J1266" s="89">
        <f t="shared" si="96"/>
        <v>8.5506947565397784E-2</v>
      </c>
      <c r="K1266" s="89">
        <f t="shared" si="97"/>
        <v>8.5506947565397784E-2</v>
      </c>
      <c r="L1266" s="82">
        <f t="shared" si="98"/>
        <v>7.3114380819516859E-3</v>
      </c>
      <c r="M1266" s="71">
        <f t="shared" si="99"/>
        <v>2.5781507436952837E-2</v>
      </c>
    </row>
    <row r="1267" spans="7:13" x14ac:dyDescent="0.3">
      <c r="G1267" s="72">
        <v>45299</v>
      </c>
      <c r="H1267" s="74">
        <v>3.4129999999999998</v>
      </c>
      <c r="I1267" s="79">
        <f t="shared" si="95"/>
        <v>3.2396437471911419</v>
      </c>
      <c r="J1267" s="89">
        <f t="shared" si="96"/>
        <v>0.17335625280885791</v>
      </c>
      <c r="K1267" s="89">
        <f t="shared" si="97"/>
        <v>0.17335625280885791</v>
      </c>
      <c r="L1267" s="82">
        <f t="shared" si="98"/>
        <v>3.0052390387928656E-2</v>
      </c>
      <c r="M1267" s="71">
        <f t="shared" si="99"/>
        <v>5.0792924936670938E-2</v>
      </c>
    </row>
    <row r="1268" spans="7:13" x14ac:dyDescent="0.3">
      <c r="G1268" s="72">
        <v>45300</v>
      </c>
      <c r="H1268" s="74">
        <v>3.3552</v>
      </c>
      <c r="I1268" s="79">
        <f t="shared" si="95"/>
        <v>3.2569793724720277</v>
      </c>
      <c r="J1268" s="89">
        <f t="shared" si="96"/>
        <v>9.8220627527972226E-2</v>
      </c>
      <c r="K1268" s="89">
        <f t="shared" si="97"/>
        <v>9.8220627527972226E-2</v>
      </c>
      <c r="L1268" s="82">
        <f t="shared" si="98"/>
        <v>9.6472916719886562E-3</v>
      </c>
      <c r="M1268" s="71">
        <f t="shared" si="99"/>
        <v>2.927414983547098E-2</v>
      </c>
    </row>
    <row r="1269" spans="7:13" x14ac:dyDescent="0.3">
      <c r="G1269" s="72">
        <v>45301</v>
      </c>
      <c r="H1269" s="74">
        <v>3.3647999999999998</v>
      </c>
      <c r="I1269" s="79">
        <f t="shared" si="95"/>
        <v>3.2668014352248251</v>
      </c>
      <c r="J1269" s="89">
        <f t="shared" si="96"/>
        <v>9.7998564775174657E-2</v>
      </c>
      <c r="K1269" s="89">
        <f t="shared" si="97"/>
        <v>9.7998564775174657E-2</v>
      </c>
      <c r="L1269" s="82">
        <f t="shared" si="98"/>
        <v>9.6037186979941024E-3</v>
      </c>
      <c r="M1269" s="71">
        <f t="shared" si="99"/>
        <v>2.9124632897995321E-2</v>
      </c>
    </row>
    <row r="1270" spans="7:13" x14ac:dyDescent="0.3">
      <c r="G1270" s="72">
        <v>45302</v>
      </c>
      <c r="H1270" s="74">
        <v>3.3744000000000001</v>
      </c>
      <c r="I1270" s="79">
        <f t="shared" si="95"/>
        <v>3.2766012917023426</v>
      </c>
      <c r="J1270" s="89">
        <f t="shared" si="96"/>
        <v>9.7798708297657466E-2</v>
      </c>
      <c r="K1270" s="89">
        <f t="shared" si="97"/>
        <v>9.7798708297657466E-2</v>
      </c>
      <c r="L1270" s="82">
        <f t="shared" si="98"/>
        <v>9.5645873446902948E-3</v>
      </c>
      <c r="M1270" s="71">
        <f t="shared" si="99"/>
        <v>2.8982547504047374E-2</v>
      </c>
    </row>
    <row r="1271" spans="7:13" x14ac:dyDescent="0.3">
      <c r="G1271" s="72">
        <v>45303</v>
      </c>
      <c r="H1271" s="74">
        <v>3.3936999999999999</v>
      </c>
      <c r="I1271" s="79">
        <f t="shared" si="95"/>
        <v>3.2863811625321082</v>
      </c>
      <c r="J1271" s="89">
        <f t="shared" si="96"/>
        <v>0.10731883746789173</v>
      </c>
      <c r="K1271" s="89">
        <f t="shared" si="97"/>
        <v>0.10731883746789173</v>
      </c>
      <c r="L1271" s="82">
        <f t="shared" si="98"/>
        <v>1.151733287545976E-2</v>
      </c>
      <c r="M1271" s="71">
        <f t="shared" si="99"/>
        <v>3.1622959444821797E-2</v>
      </c>
    </row>
    <row r="1272" spans="7:13" x14ac:dyDescent="0.3">
      <c r="G1272" s="72">
        <v>45307</v>
      </c>
      <c r="H1272" s="74">
        <v>3.3841000000000001</v>
      </c>
      <c r="I1272" s="79">
        <f t="shared" si="95"/>
        <v>3.2971130462788976</v>
      </c>
      <c r="J1272" s="89">
        <f t="shared" si="96"/>
        <v>8.6986953721102545E-2</v>
      </c>
      <c r="K1272" s="89">
        <f t="shared" si="97"/>
        <v>8.6986953721102545E-2</v>
      </c>
      <c r="L1272" s="82">
        <f t="shared" si="98"/>
        <v>7.5667301176772358E-3</v>
      </c>
      <c r="M1272" s="71">
        <f t="shared" si="99"/>
        <v>2.5704604982448077E-2</v>
      </c>
    </row>
    <row r="1273" spans="7:13" x14ac:dyDescent="0.3">
      <c r="G1273" s="72">
        <v>45308</v>
      </c>
      <c r="H1273" s="74">
        <v>3.3262</v>
      </c>
      <c r="I1273" s="79">
        <f t="shared" si="95"/>
        <v>3.305811741651008</v>
      </c>
      <c r="J1273" s="89">
        <f t="shared" si="96"/>
        <v>2.038825834899205E-2</v>
      </c>
      <c r="K1273" s="89">
        <f t="shared" si="97"/>
        <v>2.038825834899205E-2</v>
      </c>
      <c r="L1273" s="82">
        <f t="shared" si="98"/>
        <v>4.1568107850524402E-4</v>
      </c>
      <c r="M1273" s="71">
        <f t="shared" si="99"/>
        <v>6.1295948376501866E-3</v>
      </c>
    </row>
    <row r="1274" spans="7:13" x14ac:dyDescent="0.3">
      <c r="G1274" s="72">
        <v>45309</v>
      </c>
      <c r="H1274" s="74">
        <v>3.3454999999999999</v>
      </c>
      <c r="I1274" s="79">
        <f t="shared" si="95"/>
        <v>3.3078505674859073</v>
      </c>
      <c r="J1274" s="89">
        <f t="shared" si="96"/>
        <v>3.7649432514092585E-2</v>
      </c>
      <c r="K1274" s="89">
        <f t="shared" si="97"/>
        <v>3.7649432514092585E-2</v>
      </c>
      <c r="L1274" s="82">
        <f t="shared" si="98"/>
        <v>1.4174797686332119E-3</v>
      </c>
      <c r="M1274" s="71">
        <f t="shared" si="99"/>
        <v>1.1253753553756565E-2</v>
      </c>
    </row>
    <row r="1275" spans="7:13" x14ac:dyDescent="0.3">
      <c r="G1275" s="72">
        <v>45310</v>
      </c>
      <c r="H1275" s="74">
        <v>3.3069999999999999</v>
      </c>
      <c r="I1275" s="79">
        <f t="shared" si="95"/>
        <v>3.3116155107373166</v>
      </c>
      <c r="J1275" s="89">
        <f t="shared" si="96"/>
        <v>-4.615510737316697E-3</v>
      </c>
      <c r="K1275" s="89">
        <f t="shared" si="97"/>
        <v>4.615510737316697E-3</v>
      </c>
      <c r="L1275" s="82">
        <f t="shared" si="98"/>
        <v>2.1302939366285719E-5</v>
      </c>
      <c r="M1275" s="71">
        <f t="shared" si="99"/>
        <v>1.3956790859742053E-3</v>
      </c>
    </row>
    <row r="1276" spans="7:13" x14ac:dyDescent="0.3">
      <c r="G1276" s="72">
        <v>45313</v>
      </c>
      <c r="H1276" s="74">
        <v>3.2298</v>
      </c>
      <c r="I1276" s="79">
        <f t="shared" si="95"/>
        <v>3.3111539596635851</v>
      </c>
      <c r="J1276" s="89">
        <f t="shared" si="96"/>
        <v>-8.1353959663585051E-2</v>
      </c>
      <c r="K1276" s="89">
        <f t="shared" si="97"/>
        <v>8.1353959663585051E-2</v>
      </c>
      <c r="L1276" s="82">
        <f t="shared" si="98"/>
        <v>6.6184667529442234E-3</v>
      </c>
      <c r="M1276" s="71">
        <f t="shared" si="99"/>
        <v>2.5188544078142625E-2</v>
      </c>
    </row>
    <row r="1277" spans="7:13" x14ac:dyDescent="0.3">
      <c r="G1277" s="72">
        <v>45314</v>
      </c>
      <c r="H1277" s="74">
        <v>3.2395</v>
      </c>
      <c r="I1277" s="79">
        <f t="shared" si="95"/>
        <v>3.3030185636972265</v>
      </c>
      <c r="J1277" s="89">
        <f t="shared" si="96"/>
        <v>-6.3518563697226416E-2</v>
      </c>
      <c r="K1277" s="89">
        <f t="shared" si="97"/>
        <v>6.3518563697226416E-2</v>
      </c>
      <c r="L1277" s="82">
        <f t="shared" si="98"/>
        <v>4.0346079341586098E-3</v>
      </c>
      <c r="M1277" s="71">
        <f t="shared" si="99"/>
        <v>1.9607520820258191E-2</v>
      </c>
    </row>
    <row r="1278" spans="7:13" x14ac:dyDescent="0.3">
      <c r="G1278" s="72">
        <v>45315</v>
      </c>
      <c r="H1278" s="74">
        <v>3.2877000000000001</v>
      </c>
      <c r="I1278" s="79">
        <f t="shared" si="95"/>
        <v>3.2966667073275038</v>
      </c>
      <c r="J1278" s="89">
        <f t="shared" si="96"/>
        <v>-8.966707327503709E-3</v>
      </c>
      <c r="K1278" s="89">
        <f t="shared" si="97"/>
        <v>8.966707327503709E-3</v>
      </c>
      <c r="L1278" s="82">
        <f t="shared" si="98"/>
        <v>8.0401840297108701E-5</v>
      </c>
      <c r="M1278" s="71">
        <f t="shared" si="99"/>
        <v>2.7273496144732514E-3</v>
      </c>
    </row>
    <row r="1279" spans="7:13" x14ac:dyDescent="0.3">
      <c r="G1279" s="72">
        <v>45316</v>
      </c>
      <c r="H1279" s="74">
        <v>3.6637</v>
      </c>
      <c r="I1279" s="79">
        <f t="shared" si="95"/>
        <v>3.2957700365947535</v>
      </c>
      <c r="J1279" s="89">
        <f t="shared" si="96"/>
        <v>0.36792996340524642</v>
      </c>
      <c r="K1279" s="89">
        <f t="shared" si="97"/>
        <v>0.36792996340524642</v>
      </c>
      <c r="L1279" s="82">
        <f t="shared" si="98"/>
        <v>0.13537245797138597</v>
      </c>
      <c r="M1279" s="71">
        <f t="shared" si="99"/>
        <v>0.10042578906713061</v>
      </c>
    </row>
    <row r="1280" spans="7:13" x14ac:dyDescent="0.3">
      <c r="G1280" s="72">
        <v>45317</v>
      </c>
      <c r="H1280" s="74">
        <v>3.6829999999999998</v>
      </c>
      <c r="I1280" s="79">
        <f t="shared" si="95"/>
        <v>3.332563032935278</v>
      </c>
      <c r="J1280" s="89">
        <f t="shared" si="96"/>
        <v>0.35043696706472183</v>
      </c>
      <c r="K1280" s="89">
        <f t="shared" si="97"/>
        <v>0.35043696706472183</v>
      </c>
      <c r="L1280" s="82">
        <f t="shared" si="98"/>
        <v>0.12280606788552093</v>
      </c>
      <c r="M1280" s="71">
        <f t="shared" si="99"/>
        <v>9.5149868874483262E-2</v>
      </c>
    </row>
    <row r="1281" spans="7:13" x14ac:dyDescent="0.3">
      <c r="G1281" s="72">
        <v>45320</v>
      </c>
      <c r="H1281" s="74">
        <v>3.7442000000000002</v>
      </c>
      <c r="I1281" s="79">
        <f t="shared" si="95"/>
        <v>3.3676067296417505</v>
      </c>
      <c r="J1281" s="89">
        <f t="shared" si="96"/>
        <v>0.37659327035824974</v>
      </c>
      <c r="K1281" s="89">
        <f t="shared" si="97"/>
        <v>0.37659327035824974</v>
      </c>
      <c r="L1281" s="82">
        <f t="shared" si="98"/>
        <v>0.14182249127912178</v>
      </c>
      <c r="M1281" s="71">
        <f t="shared" si="99"/>
        <v>0.10058043650399277</v>
      </c>
    </row>
    <row r="1282" spans="7:13" x14ac:dyDescent="0.3">
      <c r="G1282" s="72">
        <v>45321</v>
      </c>
      <c r="H1282" s="74">
        <v>3.5789</v>
      </c>
      <c r="I1282" s="79">
        <f t="shared" si="95"/>
        <v>3.4052660566775756</v>
      </c>
      <c r="J1282" s="89">
        <f t="shared" si="96"/>
        <v>0.17363394332242432</v>
      </c>
      <c r="K1282" s="89">
        <f t="shared" si="97"/>
        <v>0.17363394332242432</v>
      </c>
      <c r="L1282" s="82">
        <f t="shared" si="98"/>
        <v>3.0148746273694862E-2</v>
      </c>
      <c r="M1282" s="71">
        <f t="shared" si="99"/>
        <v>4.8516008640203508E-2</v>
      </c>
    </row>
    <row r="1283" spans="7:13" x14ac:dyDescent="0.3">
      <c r="G1283" s="72">
        <v>45322</v>
      </c>
      <c r="H1283" s="74">
        <v>3.5011000000000001</v>
      </c>
      <c r="I1283" s="79">
        <f t="shared" si="95"/>
        <v>3.4226294510098185</v>
      </c>
      <c r="J1283" s="89">
        <f t="shared" si="96"/>
        <v>7.8470548990181577E-2</v>
      </c>
      <c r="K1283" s="89">
        <f t="shared" si="97"/>
        <v>7.8470548990181577E-2</v>
      </c>
      <c r="L1283" s="82">
        <f t="shared" si="98"/>
        <v>6.1576270588204873E-3</v>
      </c>
      <c r="M1283" s="71">
        <f t="shared" si="99"/>
        <v>2.2413112733192873E-2</v>
      </c>
    </row>
    <row r="1284" spans="7:13" x14ac:dyDescent="0.3">
      <c r="G1284" s="72">
        <v>45323</v>
      </c>
      <c r="H1284" s="74">
        <v>3.4914000000000001</v>
      </c>
      <c r="I1284" s="79">
        <f t="shared" si="95"/>
        <v>3.4304765059088367</v>
      </c>
      <c r="J1284" s="89">
        <f t="shared" si="96"/>
        <v>6.0923494091163377E-2</v>
      </c>
      <c r="K1284" s="89">
        <f t="shared" si="97"/>
        <v>6.0923494091163377E-2</v>
      </c>
      <c r="L1284" s="82">
        <f t="shared" si="98"/>
        <v>3.7116721322760188E-3</v>
      </c>
      <c r="M1284" s="71">
        <f t="shared" si="99"/>
        <v>1.7449588729782715E-2</v>
      </c>
    </row>
    <row r="1285" spans="7:13" x14ac:dyDescent="0.3">
      <c r="G1285" s="72">
        <v>45324</v>
      </c>
      <c r="H1285" s="74">
        <v>3.4525000000000001</v>
      </c>
      <c r="I1285" s="79">
        <f t="shared" si="95"/>
        <v>3.4365688553179528</v>
      </c>
      <c r="J1285" s="89">
        <f t="shared" si="96"/>
        <v>1.5931144682047371E-2</v>
      </c>
      <c r="K1285" s="89">
        <f t="shared" si="97"/>
        <v>1.5931144682047371E-2</v>
      </c>
      <c r="L1285" s="82">
        <f t="shared" si="98"/>
        <v>2.5380137088032624E-4</v>
      </c>
      <c r="M1285" s="71">
        <f t="shared" si="99"/>
        <v>4.6143793430984421E-3</v>
      </c>
    </row>
    <row r="1286" spans="7:13" x14ac:dyDescent="0.3">
      <c r="G1286" s="72">
        <v>45327</v>
      </c>
      <c r="H1286" s="74">
        <v>3.4622000000000002</v>
      </c>
      <c r="I1286" s="79">
        <f t="shared" ref="I1286:I1349" si="100">alpha*H1285+(1-alpha)*I1285</f>
        <v>3.4381619697861576</v>
      </c>
      <c r="J1286" s="89">
        <f t="shared" ref="J1286:J1349" si="101">H1286-I1286</f>
        <v>2.4038030213842543E-2</v>
      </c>
      <c r="K1286" s="89">
        <f t="shared" ref="K1286:K1349" si="102">ABS(J1286)</f>
        <v>2.4038030213842543E-2</v>
      </c>
      <c r="L1286" s="82">
        <f t="shared" ref="L1286:L1349" si="103">J1286^2</f>
        <v>5.77826896561607E-4</v>
      </c>
      <c r="M1286" s="71">
        <f t="shared" ref="M1286:M1349" si="104">K1286/H1286</f>
        <v>6.9429929564561671E-3</v>
      </c>
    </row>
    <row r="1287" spans="7:13" x14ac:dyDescent="0.3">
      <c r="G1287" s="72">
        <v>45328</v>
      </c>
      <c r="H1287" s="74">
        <v>3.4622000000000002</v>
      </c>
      <c r="I1287" s="79">
        <f t="shared" si="100"/>
        <v>3.4405657728075423</v>
      </c>
      <c r="J1287" s="89">
        <f t="shared" si="101"/>
        <v>2.1634227192457889E-2</v>
      </c>
      <c r="K1287" s="89">
        <f t="shared" si="102"/>
        <v>2.1634227192457889E-2</v>
      </c>
      <c r="L1287" s="82">
        <f t="shared" si="103"/>
        <v>4.6803978621488433E-4</v>
      </c>
      <c r="M1287" s="71">
        <f t="shared" si="104"/>
        <v>6.2486936608104346E-3</v>
      </c>
    </row>
    <row r="1288" spans="7:13" x14ac:dyDescent="0.3">
      <c r="G1288" s="72">
        <v>45329</v>
      </c>
      <c r="H1288" s="74">
        <v>3.4525000000000001</v>
      </c>
      <c r="I1288" s="79">
        <f t="shared" si="100"/>
        <v>3.4427291955267885</v>
      </c>
      <c r="J1288" s="89">
        <f t="shared" si="101"/>
        <v>9.7708044732116583E-3</v>
      </c>
      <c r="K1288" s="89">
        <f t="shared" si="102"/>
        <v>9.7708044732116583E-3</v>
      </c>
      <c r="L1288" s="82">
        <f t="shared" si="103"/>
        <v>9.5468620053732955E-5</v>
      </c>
      <c r="M1288" s="71">
        <f t="shared" si="104"/>
        <v>2.8300664658107628E-3</v>
      </c>
    </row>
    <row r="1289" spans="7:13" x14ac:dyDescent="0.3">
      <c r="G1289" s="72">
        <v>45330</v>
      </c>
      <c r="H1289" s="74">
        <v>3.5789</v>
      </c>
      <c r="I1289" s="79">
        <f t="shared" si="100"/>
        <v>3.4437062759741099</v>
      </c>
      <c r="J1289" s="89">
        <f t="shared" si="101"/>
        <v>0.13519372402589003</v>
      </c>
      <c r="K1289" s="89">
        <f t="shared" si="102"/>
        <v>0.13519372402589003</v>
      </c>
      <c r="L1289" s="82">
        <f t="shared" si="103"/>
        <v>1.8277343015988514E-2</v>
      </c>
      <c r="M1289" s="71">
        <f t="shared" si="104"/>
        <v>3.7775216973340978E-2</v>
      </c>
    </row>
    <row r="1290" spans="7:13" x14ac:dyDescent="0.3">
      <c r="G1290" s="72">
        <v>45331</v>
      </c>
      <c r="H1290" s="74">
        <v>3.4914000000000001</v>
      </c>
      <c r="I1290" s="79">
        <f t="shared" si="100"/>
        <v>3.4572256483766992</v>
      </c>
      <c r="J1290" s="89">
        <f t="shared" si="101"/>
        <v>3.4174351623300847E-2</v>
      </c>
      <c r="K1290" s="89">
        <f t="shared" si="102"/>
        <v>3.4174351623300847E-2</v>
      </c>
      <c r="L1290" s="82">
        <f t="shared" si="103"/>
        <v>1.1678863088730052E-3</v>
      </c>
      <c r="M1290" s="71">
        <f t="shared" si="104"/>
        <v>9.7881513499744645E-3</v>
      </c>
    </row>
    <row r="1291" spans="7:13" x14ac:dyDescent="0.3">
      <c r="G1291" s="72">
        <v>45334</v>
      </c>
      <c r="H1291" s="74">
        <v>3.5205000000000002</v>
      </c>
      <c r="I1291" s="79">
        <f t="shared" si="100"/>
        <v>3.4606430835390292</v>
      </c>
      <c r="J1291" s="89">
        <f t="shared" si="101"/>
        <v>5.9856916460971021E-2</v>
      </c>
      <c r="K1291" s="89">
        <f t="shared" si="102"/>
        <v>5.9856916460971021E-2</v>
      </c>
      <c r="L1291" s="82">
        <f t="shared" si="103"/>
        <v>3.5828504482156636E-3</v>
      </c>
      <c r="M1291" s="71">
        <f t="shared" si="104"/>
        <v>1.7002390700460453E-2</v>
      </c>
    </row>
    <row r="1292" spans="7:13" x14ac:dyDescent="0.3">
      <c r="G1292" s="72">
        <v>45335</v>
      </c>
      <c r="H1292" s="74">
        <v>3.3940999999999999</v>
      </c>
      <c r="I1292" s="79">
        <f t="shared" si="100"/>
        <v>3.4666287751851264</v>
      </c>
      <c r="J1292" s="89">
        <f t="shared" si="101"/>
        <v>-7.2528775185126459E-2</v>
      </c>
      <c r="K1292" s="89">
        <f t="shared" si="102"/>
        <v>7.2528775185126459E-2</v>
      </c>
      <c r="L1292" s="82">
        <f t="shared" si="103"/>
        <v>5.2604232298546156E-3</v>
      </c>
      <c r="M1292" s="71">
        <f t="shared" si="104"/>
        <v>2.1369074330493051E-2</v>
      </c>
    </row>
    <row r="1293" spans="7:13" x14ac:dyDescent="0.3">
      <c r="G1293" s="72">
        <v>45336</v>
      </c>
      <c r="H1293" s="74">
        <v>3.4232999999999998</v>
      </c>
      <c r="I1293" s="79">
        <f t="shared" si="100"/>
        <v>3.4593758976666136</v>
      </c>
      <c r="J1293" s="89">
        <f t="shared" si="101"/>
        <v>-3.6075897666613788E-2</v>
      </c>
      <c r="K1293" s="89">
        <f t="shared" si="102"/>
        <v>3.6075897666613788E-2</v>
      </c>
      <c r="L1293" s="82">
        <f t="shared" si="103"/>
        <v>1.3014703924519901E-3</v>
      </c>
      <c r="M1293" s="71">
        <f t="shared" si="104"/>
        <v>1.0538339516435541E-2</v>
      </c>
    </row>
    <row r="1294" spans="7:13" x14ac:dyDescent="0.3">
      <c r="G1294" s="72">
        <v>45337</v>
      </c>
      <c r="H1294" s="74">
        <v>3.4136000000000002</v>
      </c>
      <c r="I1294" s="79">
        <f t="shared" si="100"/>
        <v>3.4557683078999522</v>
      </c>
      <c r="J1294" s="89">
        <f t="shared" si="101"/>
        <v>-4.2168307899951962E-2</v>
      </c>
      <c r="K1294" s="89">
        <f t="shared" si="102"/>
        <v>4.2168307899951962E-2</v>
      </c>
      <c r="L1294" s="82">
        <f t="shared" si="103"/>
        <v>1.778166191145151E-3</v>
      </c>
      <c r="M1294" s="71">
        <f t="shared" si="104"/>
        <v>1.2353031374487919E-2</v>
      </c>
    </row>
    <row r="1295" spans="7:13" x14ac:dyDescent="0.3">
      <c r="G1295" s="72">
        <v>45338</v>
      </c>
      <c r="H1295" s="74">
        <v>3.4525000000000001</v>
      </c>
      <c r="I1295" s="79">
        <f t="shared" si="100"/>
        <v>3.4515514771099567</v>
      </c>
      <c r="J1295" s="89">
        <f t="shared" si="101"/>
        <v>9.4852289004343504E-4</v>
      </c>
      <c r="K1295" s="89">
        <f t="shared" si="102"/>
        <v>9.4852289004343504E-4</v>
      </c>
      <c r="L1295" s="82">
        <f t="shared" si="103"/>
        <v>8.9969567293635036E-7</v>
      </c>
      <c r="M1295" s="71">
        <f t="shared" si="104"/>
        <v>2.747350876302491E-4</v>
      </c>
    </row>
    <row r="1296" spans="7:13" x14ac:dyDescent="0.3">
      <c r="G1296" s="72">
        <v>45342</v>
      </c>
      <c r="H1296" s="74">
        <v>3.3940999999999999</v>
      </c>
      <c r="I1296" s="79">
        <f t="shared" si="100"/>
        <v>3.4516463293989612</v>
      </c>
      <c r="J1296" s="89">
        <f t="shared" si="101"/>
        <v>-5.7546329398961316E-2</v>
      </c>
      <c r="K1296" s="89">
        <f t="shared" si="102"/>
        <v>5.7546329398961316E-2</v>
      </c>
      <c r="L1296" s="82">
        <f t="shared" si="103"/>
        <v>3.3115800272937594E-3</v>
      </c>
      <c r="M1296" s="71">
        <f t="shared" si="104"/>
        <v>1.6954812586241218E-2</v>
      </c>
    </row>
    <row r="1297" spans="7:13" x14ac:dyDescent="0.3">
      <c r="G1297" s="72">
        <v>45343</v>
      </c>
      <c r="H1297" s="74">
        <v>3.4329999999999998</v>
      </c>
      <c r="I1297" s="79">
        <f t="shared" si="100"/>
        <v>3.4458916964590651</v>
      </c>
      <c r="J1297" s="89">
        <f t="shared" si="101"/>
        <v>-1.2891696459065294E-2</v>
      </c>
      <c r="K1297" s="89">
        <f t="shared" si="102"/>
        <v>1.2891696459065294E-2</v>
      </c>
      <c r="L1297" s="82">
        <f t="shared" si="103"/>
        <v>1.6619583759267664E-4</v>
      </c>
      <c r="M1297" s="71">
        <f t="shared" si="104"/>
        <v>3.7552276315366427E-3</v>
      </c>
    </row>
    <row r="1298" spans="7:13" x14ac:dyDescent="0.3">
      <c r="G1298" s="72">
        <v>45344</v>
      </c>
      <c r="H1298" s="74">
        <v>3.4815999999999998</v>
      </c>
      <c r="I1298" s="79">
        <f t="shared" si="100"/>
        <v>3.444602526813159</v>
      </c>
      <c r="J1298" s="89">
        <f t="shared" si="101"/>
        <v>3.6997473186840768E-2</v>
      </c>
      <c r="K1298" s="89">
        <f t="shared" si="102"/>
        <v>3.6997473186840768E-2</v>
      </c>
      <c r="L1298" s="82">
        <f t="shared" si="103"/>
        <v>1.3688130222110017E-3</v>
      </c>
      <c r="M1298" s="71">
        <f t="shared" si="104"/>
        <v>1.0626572032065938E-2</v>
      </c>
    </row>
    <row r="1299" spans="7:13" x14ac:dyDescent="0.3">
      <c r="G1299" s="72">
        <v>45345</v>
      </c>
      <c r="H1299" s="74">
        <v>3.4426999999999999</v>
      </c>
      <c r="I1299" s="79">
        <f t="shared" si="100"/>
        <v>3.4483022741318434</v>
      </c>
      <c r="J1299" s="89">
        <f t="shared" si="101"/>
        <v>-5.6022741318435543E-3</v>
      </c>
      <c r="K1299" s="89">
        <f t="shared" si="102"/>
        <v>5.6022741318435543E-3</v>
      </c>
      <c r="L1299" s="82">
        <f t="shared" si="103"/>
        <v>3.1385475448323451E-5</v>
      </c>
      <c r="M1299" s="71">
        <f t="shared" si="104"/>
        <v>1.6272908275027026E-3</v>
      </c>
    </row>
    <row r="1300" spans="7:13" x14ac:dyDescent="0.3">
      <c r="G1300" s="72">
        <v>45348</v>
      </c>
      <c r="H1300" s="74">
        <v>3.4329999999999998</v>
      </c>
      <c r="I1300" s="79">
        <f t="shared" si="100"/>
        <v>3.447742046718659</v>
      </c>
      <c r="J1300" s="89">
        <f t="shared" si="101"/>
        <v>-1.4742046718659196E-2</v>
      </c>
      <c r="K1300" s="89">
        <f t="shared" si="102"/>
        <v>1.4742046718659196E-2</v>
      </c>
      <c r="L1300" s="82">
        <f t="shared" si="103"/>
        <v>2.1732794145513037E-4</v>
      </c>
      <c r="M1300" s="71">
        <f t="shared" si="104"/>
        <v>4.2942169294084469E-3</v>
      </c>
    </row>
    <row r="1301" spans="7:13" x14ac:dyDescent="0.3">
      <c r="G1301" s="72">
        <v>45349</v>
      </c>
      <c r="H1301" s="74">
        <v>3.4719000000000002</v>
      </c>
      <c r="I1301" s="79">
        <f t="shared" si="100"/>
        <v>3.4462678420467934</v>
      </c>
      <c r="J1301" s="89">
        <f t="shared" si="101"/>
        <v>2.5632157953206836E-2</v>
      </c>
      <c r="K1301" s="89">
        <f t="shared" si="102"/>
        <v>2.5632157953206836E-2</v>
      </c>
      <c r="L1301" s="82">
        <f t="shared" si="103"/>
        <v>6.5700752133814445E-4</v>
      </c>
      <c r="M1301" s="71">
        <f t="shared" si="104"/>
        <v>7.3827466094089217E-3</v>
      </c>
    </row>
    <row r="1302" spans="7:13" x14ac:dyDescent="0.3">
      <c r="G1302" s="72">
        <v>45350</v>
      </c>
      <c r="H1302" s="74">
        <v>3.4622000000000002</v>
      </c>
      <c r="I1302" s="79">
        <f t="shared" si="100"/>
        <v>3.448831057842114</v>
      </c>
      <c r="J1302" s="89">
        <f t="shared" si="101"/>
        <v>1.3368942157886199E-2</v>
      </c>
      <c r="K1302" s="89">
        <f t="shared" si="102"/>
        <v>1.3368942157886199E-2</v>
      </c>
      <c r="L1302" s="82">
        <f t="shared" si="103"/>
        <v>1.7872861442090691E-4</v>
      </c>
      <c r="M1302" s="71">
        <f t="shared" si="104"/>
        <v>3.8614008889972266E-3</v>
      </c>
    </row>
    <row r="1303" spans="7:13" x14ac:dyDescent="0.3">
      <c r="G1303" s="72">
        <v>45351</v>
      </c>
      <c r="H1303" s="74">
        <v>3.4329999999999998</v>
      </c>
      <c r="I1303" s="79">
        <f t="shared" si="100"/>
        <v>3.4501679520579027</v>
      </c>
      <c r="J1303" s="89">
        <f t="shared" si="101"/>
        <v>-1.7167952057902891E-2</v>
      </c>
      <c r="K1303" s="89">
        <f t="shared" si="102"/>
        <v>1.7167952057902891E-2</v>
      </c>
      <c r="L1303" s="82">
        <f t="shared" si="103"/>
        <v>2.9473857786245213E-4</v>
      </c>
      <c r="M1303" s="71">
        <f t="shared" si="104"/>
        <v>5.000859906176199E-3</v>
      </c>
    </row>
    <row r="1304" spans="7:13" x14ac:dyDescent="0.3">
      <c r="G1304" s="72">
        <v>45352</v>
      </c>
      <c r="H1304" s="74">
        <v>3.4622000000000002</v>
      </c>
      <c r="I1304" s="79">
        <f t="shared" si="100"/>
        <v>3.4484511568521126</v>
      </c>
      <c r="J1304" s="89">
        <f t="shared" si="101"/>
        <v>1.3748843147887602E-2</v>
      </c>
      <c r="K1304" s="89">
        <f t="shared" si="102"/>
        <v>1.3748843147887602E-2</v>
      </c>
      <c r="L1304" s="82">
        <f t="shared" si="103"/>
        <v>1.8903068790521586E-4</v>
      </c>
      <c r="M1304" s="71">
        <f t="shared" si="104"/>
        <v>3.9711290936074173E-3</v>
      </c>
    </row>
    <row r="1305" spans="7:13" x14ac:dyDescent="0.3">
      <c r="G1305" s="72">
        <v>45355</v>
      </c>
      <c r="H1305" s="74">
        <v>3.5108000000000001</v>
      </c>
      <c r="I1305" s="79">
        <f t="shared" si="100"/>
        <v>3.4498260411669017</v>
      </c>
      <c r="J1305" s="89">
        <f t="shared" si="101"/>
        <v>6.0973958833098418E-2</v>
      </c>
      <c r="K1305" s="89">
        <f t="shared" si="102"/>
        <v>6.0973958833098418E-2</v>
      </c>
      <c r="L1305" s="82">
        <f t="shared" si="103"/>
        <v>3.7178236557803808E-3</v>
      </c>
      <c r="M1305" s="71">
        <f t="shared" si="104"/>
        <v>1.7367539829411648E-2</v>
      </c>
    </row>
    <row r="1306" spans="7:13" x14ac:dyDescent="0.3">
      <c r="G1306" s="72">
        <v>45356</v>
      </c>
      <c r="H1306" s="74">
        <v>3.4232999999999998</v>
      </c>
      <c r="I1306" s="79">
        <f t="shared" si="100"/>
        <v>3.4559234370502119</v>
      </c>
      <c r="J1306" s="89">
        <f t="shared" si="101"/>
        <v>-3.262343705021209E-2</v>
      </c>
      <c r="K1306" s="89">
        <f t="shared" si="102"/>
        <v>3.262343705021209E-2</v>
      </c>
      <c r="L1306" s="82">
        <f t="shared" si="103"/>
        <v>1.0642886449691508E-3</v>
      </c>
      <c r="M1306" s="71">
        <f t="shared" si="104"/>
        <v>9.5298212398013879E-3</v>
      </c>
    </row>
    <row r="1307" spans="7:13" x14ac:dyDescent="0.3">
      <c r="G1307" s="72">
        <v>45357</v>
      </c>
      <c r="H1307" s="74">
        <v>3.5691999999999999</v>
      </c>
      <c r="I1307" s="79">
        <f t="shared" si="100"/>
        <v>3.4526610933451907</v>
      </c>
      <c r="J1307" s="89">
        <f t="shared" si="101"/>
        <v>0.11653890665480926</v>
      </c>
      <c r="K1307" s="89">
        <f t="shared" si="102"/>
        <v>0.11653890665480926</v>
      </c>
      <c r="L1307" s="82">
        <f t="shared" si="103"/>
        <v>1.3581316764298346E-2</v>
      </c>
      <c r="M1307" s="71">
        <f t="shared" si="104"/>
        <v>3.2651268254737548E-2</v>
      </c>
    </row>
    <row r="1308" spans="7:13" x14ac:dyDescent="0.3">
      <c r="G1308" s="72">
        <v>45358</v>
      </c>
      <c r="H1308" s="74">
        <v>3.5983999999999998</v>
      </c>
      <c r="I1308" s="79">
        <f t="shared" si="100"/>
        <v>3.4643149840106719</v>
      </c>
      <c r="J1308" s="89">
        <f t="shared" si="101"/>
        <v>0.13408501598932787</v>
      </c>
      <c r="K1308" s="89">
        <f t="shared" si="102"/>
        <v>0.13408501598932787</v>
      </c>
      <c r="L1308" s="82">
        <f t="shared" si="103"/>
        <v>1.7978791512858312E-2</v>
      </c>
      <c r="M1308" s="71">
        <f t="shared" si="104"/>
        <v>3.7262398840964842E-2</v>
      </c>
    </row>
    <row r="1309" spans="7:13" x14ac:dyDescent="0.3">
      <c r="G1309" s="72">
        <v>45359</v>
      </c>
      <c r="H1309" s="74">
        <v>3.5205000000000002</v>
      </c>
      <c r="I1309" s="79">
        <f t="shared" si="100"/>
        <v>3.4777234856096051</v>
      </c>
      <c r="J1309" s="89">
        <f t="shared" si="101"/>
        <v>4.2776514390395093E-2</v>
      </c>
      <c r="K1309" s="89">
        <f t="shared" si="102"/>
        <v>4.2776514390395093E-2</v>
      </c>
      <c r="L1309" s="82">
        <f t="shared" si="103"/>
        <v>1.8298301833916785E-3</v>
      </c>
      <c r="M1309" s="71">
        <f t="shared" si="104"/>
        <v>1.2150692910210223E-2</v>
      </c>
    </row>
    <row r="1310" spans="7:13" x14ac:dyDescent="0.3">
      <c r="G1310" s="72">
        <v>45362</v>
      </c>
      <c r="H1310" s="74">
        <v>3.5303</v>
      </c>
      <c r="I1310" s="79">
        <f t="shared" si="100"/>
        <v>3.4820011370486448</v>
      </c>
      <c r="J1310" s="89">
        <f t="shared" si="101"/>
        <v>4.8298862951355215E-2</v>
      </c>
      <c r="K1310" s="89">
        <f t="shared" si="102"/>
        <v>4.8298862951355215E-2</v>
      </c>
      <c r="L1310" s="82">
        <f t="shared" si="103"/>
        <v>2.3327801623937933E-3</v>
      </c>
      <c r="M1310" s="71">
        <f t="shared" si="104"/>
        <v>1.3681234725478065E-2</v>
      </c>
    </row>
    <row r="1311" spans="7:13" x14ac:dyDescent="0.3">
      <c r="G1311" s="72">
        <v>45363</v>
      </c>
      <c r="H1311" s="74">
        <v>3.5594999999999999</v>
      </c>
      <c r="I1311" s="79">
        <f t="shared" si="100"/>
        <v>3.4868310233437803</v>
      </c>
      <c r="J1311" s="89">
        <f t="shared" si="101"/>
        <v>7.266897665621963E-2</v>
      </c>
      <c r="K1311" s="89">
        <f t="shared" si="102"/>
        <v>7.266897665621963E-2</v>
      </c>
      <c r="L1311" s="82">
        <f t="shared" si="103"/>
        <v>5.2807801682621938E-3</v>
      </c>
      <c r="M1311" s="71">
        <f t="shared" si="104"/>
        <v>2.0415501237876003E-2</v>
      </c>
    </row>
    <row r="1312" spans="7:13" x14ac:dyDescent="0.3">
      <c r="G1312" s="72">
        <v>45364</v>
      </c>
      <c r="H1312" s="74">
        <v>3.5691999999999999</v>
      </c>
      <c r="I1312" s="79">
        <f t="shared" si="100"/>
        <v>3.4940979210094021</v>
      </c>
      <c r="J1312" s="89">
        <f t="shared" si="101"/>
        <v>7.5102078990597843E-2</v>
      </c>
      <c r="K1312" s="89">
        <f t="shared" si="102"/>
        <v>7.5102078990597843E-2</v>
      </c>
      <c r="L1312" s="82">
        <f t="shared" si="103"/>
        <v>5.6403222687099975E-3</v>
      </c>
      <c r="M1312" s="71">
        <f t="shared" si="104"/>
        <v>2.1041712145746343E-2</v>
      </c>
    </row>
    <row r="1313" spans="7:13" x14ac:dyDescent="0.3">
      <c r="G1313" s="72">
        <v>45365</v>
      </c>
      <c r="H1313" s="74">
        <v>3.5594999999999999</v>
      </c>
      <c r="I1313" s="79">
        <f t="shared" si="100"/>
        <v>3.5016081289084622</v>
      </c>
      <c r="J1313" s="89">
        <f t="shared" si="101"/>
        <v>5.7891871091537705E-2</v>
      </c>
      <c r="K1313" s="89">
        <f t="shared" si="102"/>
        <v>5.7891871091537705E-2</v>
      </c>
      <c r="L1313" s="82">
        <f t="shared" si="103"/>
        <v>3.351468738479219E-3</v>
      </c>
      <c r="M1313" s="71">
        <f t="shared" si="104"/>
        <v>1.6264045818664898E-2</v>
      </c>
    </row>
    <row r="1314" spans="7:13" x14ac:dyDescent="0.3">
      <c r="G1314" s="72">
        <v>45366</v>
      </c>
      <c r="H1314" s="74">
        <v>3.5886</v>
      </c>
      <c r="I1314" s="79">
        <f t="shared" si="100"/>
        <v>3.5073973160176162</v>
      </c>
      <c r="J1314" s="89">
        <f t="shared" si="101"/>
        <v>8.1202683982383839E-2</v>
      </c>
      <c r="K1314" s="89">
        <f t="shared" si="102"/>
        <v>8.1202683982383839E-2</v>
      </c>
      <c r="L1314" s="82">
        <f t="shared" si="103"/>
        <v>6.5938758859428971E-3</v>
      </c>
      <c r="M1314" s="71">
        <f t="shared" si="104"/>
        <v>2.2627956301171443E-2</v>
      </c>
    </row>
    <row r="1315" spans="7:13" x14ac:dyDescent="0.3">
      <c r="G1315" s="72">
        <v>45369</v>
      </c>
      <c r="H1315" s="74">
        <v>3.3843999999999999</v>
      </c>
      <c r="I1315" s="79">
        <f t="shared" si="100"/>
        <v>3.5155175844158544</v>
      </c>
      <c r="J1315" s="89">
        <f t="shared" si="101"/>
        <v>-0.13111758441585453</v>
      </c>
      <c r="K1315" s="89">
        <f t="shared" si="102"/>
        <v>0.13111758441585453</v>
      </c>
      <c r="L1315" s="82">
        <f t="shared" si="103"/>
        <v>1.7191820943048736E-2</v>
      </c>
      <c r="M1315" s="71">
        <f t="shared" si="104"/>
        <v>3.8741751688882678E-2</v>
      </c>
    </row>
    <row r="1316" spans="7:13" x14ac:dyDescent="0.3">
      <c r="G1316" s="72">
        <v>45370</v>
      </c>
      <c r="H1316" s="74">
        <v>3.4232999999999998</v>
      </c>
      <c r="I1316" s="79">
        <f t="shared" si="100"/>
        <v>3.502405825974269</v>
      </c>
      <c r="J1316" s="89">
        <f t="shared" si="101"/>
        <v>-7.9105825974269184E-2</v>
      </c>
      <c r="K1316" s="89">
        <f t="shared" si="102"/>
        <v>7.9105825974269184E-2</v>
      </c>
      <c r="L1316" s="82">
        <f t="shared" si="103"/>
        <v>6.2577317030713614E-3</v>
      </c>
      <c r="M1316" s="71">
        <f t="shared" si="104"/>
        <v>2.3108061219954193E-2</v>
      </c>
    </row>
    <row r="1317" spans="7:13" x14ac:dyDescent="0.3">
      <c r="G1317" s="72">
        <v>45371</v>
      </c>
      <c r="H1317" s="74">
        <v>3.4914000000000001</v>
      </c>
      <c r="I1317" s="79">
        <f t="shared" si="100"/>
        <v>3.4944952433768424</v>
      </c>
      <c r="J1317" s="89">
        <f t="shared" si="101"/>
        <v>-3.0952433768423049E-3</v>
      </c>
      <c r="K1317" s="89">
        <f t="shared" si="102"/>
        <v>3.0952433768423049E-3</v>
      </c>
      <c r="L1317" s="82">
        <f t="shared" si="103"/>
        <v>9.5805315618861553E-6</v>
      </c>
      <c r="M1317" s="71">
        <f t="shared" si="104"/>
        <v>8.8653359020516263E-4</v>
      </c>
    </row>
    <row r="1318" spans="7:13" x14ac:dyDescent="0.3">
      <c r="G1318" s="72">
        <v>45372</v>
      </c>
      <c r="H1318" s="74">
        <v>3.4815999999999998</v>
      </c>
      <c r="I1318" s="79">
        <f t="shared" si="100"/>
        <v>3.4941857190391579</v>
      </c>
      <c r="J1318" s="89">
        <f t="shared" si="101"/>
        <v>-1.2585719039158061E-2</v>
      </c>
      <c r="K1318" s="89">
        <f t="shared" si="102"/>
        <v>1.2585719039158061E-2</v>
      </c>
      <c r="L1318" s="82">
        <f t="shared" si="103"/>
        <v>1.584003237326257E-4</v>
      </c>
      <c r="M1318" s="71">
        <f t="shared" si="104"/>
        <v>3.6149238968169982E-3</v>
      </c>
    </row>
    <row r="1319" spans="7:13" x14ac:dyDescent="0.3">
      <c r="G1319" s="72">
        <v>45373</v>
      </c>
      <c r="H1319" s="74">
        <v>3.4815999999999998</v>
      </c>
      <c r="I1319" s="79">
        <f t="shared" si="100"/>
        <v>3.4929271471352421</v>
      </c>
      <c r="J1319" s="89">
        <f t="shared" si="101"/>
        <v>-1.1327147135242299E-2</v>
      </c>
      <c r="K1319" s="89">
        <f t="shared" si="102"/>
        <v>1.1327147135242299E-2</v>
      </c>
      <c r="L1319" s="82">
        <f t="shared" si="103"/>
        <v>1.2830426222342782E-4</v>
      </c>
      <c r="M1319" s="71">
        <f t="shared" si="104"/>
        <v>3.2534315071353114E-3</v>
      </c>
    </row>
    <row r="1320" spans="7:13" x14ac:dyDescent="0.3">
      <c r="G1320" s="72">
        <v>45376</v>
      </c>
      <c r="H1320" s="74">
        <v>3.4232999999999998</v>
      </c>
      <c r="I1320" s="79">
        <f t="shared" si="100"/>
        <v>3.4917944324217181</v>
      </c>
      <c r="J1320" s="89">
        <f t="shared" si="101"/>
        <v>-6.8494432421718265E-2</v>
      </c>
      <c r="K1320" s="89">
        <f t="shared" si="102"/>
        <v>6.8494432421718265E-2</v>
      </c>
      <c r="L1320" s="82">
        <f t="shared" si="103"/>
        <v>4.6914872727733302E-3</v>
      </c>
      <c r="M1320" s="71">
        <f t="shared" si="104"/>
        <v>2.0008305559465506E-2</v>
      </c>
    </row>
    <row r="1321" spans="7:13" x14ac:dyDescent="0.3">
      <c r="G1321" s="72">
        <v>45377</v>
      </c>
      <c r="H1321" s="74">
        <v>3.4426999999999999</v>
      </c>
      <c r="I1321" s="79">
        <f t="shared" si="100"/>
        <v>3.4849449891795463</v>
      </c>
      <c r="J1321" s="89">
        <f t="shared" si="101"/>
        <v>-4.2244989179546444E-2</v>
      </c>
      <c r="K1321" s="89">
        <f t="shared" si="102"/>
        <v>4.2244989179546444E-2</v>
      </c>
      <c r="L1321" s="82">
        <f t="shared" si="103"/>
        <v>1.784639110779996E-3</v>
      </c>
      <c r="M1321" s="71">
        <f t="shared" si="104"/>
        <v>1.2270888889402634E-2</v>
      </c>
    </row>
    <row r="1322" spans="7:13" x14ac:dyDescent="0.3">
      <c r="G1322" s="72">
        <v>45378</v>
      </c>
      <c r="H1322" s="74">
        <v>3.5011000000000001</v>
      </c>
      <c r="I1322" s="79">
        <f t="shared" si="100"/>
        <v>3.4807204902615916</v>
      </c>
      <c r="J1322" s="89">
        <f t="shared" si="101"/>
        <v>2.0379509738408519E-2</v>
      </c>
      <c r="K1322" s="89">
        <f t="shared" si="102"/>
        <v>2.0379509738408519E-2</v>
      </c>
      <c r="L1322" s="82">
        <f t="shared" si="103"/>
        <v>4.1532441717788768E-4</v>
      </c>
      <c r="M1322" s="71">
        <f t="shared" si="104"/>
        <v>5.8208876462850301E-3</v>
      </c>
    </row>
    <row r="1323" spans="7:13" x14ac:dyDescent="0.3">
      <c r="G1323" s="72">
        <v>45379</v>
      </c>
      <c r="H1323" s="74">
        <v>3.4426999999999999</v>
      </c>
      <c r="I1323" s="79">
        <f t="shared" si="100"/>
        <v>3.4827584412354322</v>
      </c>
      <c r="J1323" s="89">
        <f t="shared" si="101"/>
        <v>-4.005844123543234E-2</v>
      </c>
      <c r="K1323" s="89">
        <f t="shared" si="102"/>
        <v>4.005844123543234E-2</v>
      </c>
      <c r="L1323" s="82">
        <f t="shared" si="103"/>
        <v>1.604678714212586E-3</v>
      </c>
      <c r="M1323" s="71">
        <f t="shared" si="104"/>
        <v>1.16357629870254E-2</v>
      </c>
    </row>
    <row r="1324" spans="7:13" x14ac:dyDescent="0.3">
      <c r="G1324" s="72">
        <v>45383</v>
      </c>
      <c r="H1324" s="74">
        <v>3.4037999999999999</v>
      </c>
      <c r="I1324" s="79">
        <f t="shared" si="100"/>
        <v>3.4787525971118889</v>
      </c>
      <c r="J1324" s="89">
        <f t="shared" si="101"/>
        <v>-7.4952597111888952E-2</v>
      </c>
      <c r="K1324" s="89">
        <f t="shared" si="102"/>
        <v>7.4952597111888952E-2</v>
      </c>
      <c r="L1324" s="82">
        <f t="shared" si="103"/>
        <v>5.6178918138171437E-3</v>
      </c>
      <c r="M1324" s="71">
        <f t="shared" si="104"/>
        <v>2.2020270612811844E-2</v>
      </c>
    </row>
    <row r="1325" spans="7:13" x14ac:dyDescent="0.3">
      <c r="G1325" s="72">
        <v>45384</v>
      </c>
      <c r="H1325" s="74">
        <v>3.4037999999999999</v>
      </c>
      <c r="I1325" s="79">
        <f t="shared" si="100"/>
        <v>3.4712573374007003</v>
      </c>
      <c r="J1325" s="89">
        <f t="shared" si="101"/>
        <v>-6.7457337400700368E-2</v>
      </c>
      <c r="K1325" s="89">
        <f t="shared" si="102"/>
        <v>6.7457337400700368E-2</v>
      </c>
      <c r="L1325" s="82">
        <f t="shared" si="103"/>
        <v>4.5504923691919285E-3</v>
      </c>
      <c r="M1325" s="71">
        <f t="shared" si="104"/>
        <v>1.9818243551530751E-2</v>
      </c>
    </row>
    <row r="1326" spans="7:13" x14ac:dyDescent="0.3">
      <c r="G1326" s="72">
        <v>45385</v>
      </c>
      <c r="H1326" s="74">
        <v>3.4815999999999998</v>
      </c>
      <c r="I1326" s="79">
        <f t="shared" si="100"/>
        <v>3.4645116036606303</v>
      </c>
      <c r="J1326" s="89">
        <f t="shared" si="101"/>
        <v>1.7088396339369538E-2</v>
      </c>
      <c r="K1326" s="89">
        <f t="shared" si="102"/>
        <v>1.7088396339369538E-2</v>
      </c>
      <c r="L1326" s="82">
        <f t="shared" si="103"/>
        <v>2.9201328945137821E-4</v>
      </c>
      <c r="M1326" s="71">
        <f t="shared" si="104"/>
        <v>4.9082020735781075E-3</v>
      </c>
    </row>
    <row r="1327" spans="7:13" x14ac:dyDescent="0.3">
      <c r="G1327" s="72">
        <v>45386</v>
      </c>
      <c r="H1327" s="74">
        <v>3.4329999999999998</v>
      </c>
      <c r="I1327" s="79">
        <f t="shared" si="100"/>
        <v>3.4662204432945671</v>
      </c>
      <c r="J1327" s="89">
        <f t="shared" si="101"/>
        <v>-3.3220443294567303E-2</v>
      </c>
      <c r="K1327" s="89">
        <f t="shared" si="102"/>
        <v>3.3220443294567303E-2</v>
      </c>
      <c r="L1327" s="82">
        <f t="shared" si="103"/>
        <v>1.1035978526875616E-3</v>
      </c>
      <c r="M1327" s="71">
        <f t="shared" si="104"/>
        <v>9.6767967650938837E-3</v>
      </c>
    </row>
    <row r="1328" spans="7:13" x14ac:dyDescent="0.3">
      <c r="G1328" s="72">
        <v>45387</v>
      </c>
      <c r="H1328" s="74">
        <v>3.3940999999999999</v>
      </c>
      <c r="I1328" s="79">
        <f t="shared" si="100"/>
        <v>3.4628983989651108</v>
      </c>
      <c r="J1328" s="89">
        <f t="shared" si="101"/>
        <v>-6.8798398965110863E-2</v>
      </c>
      <c r="K1328" s="89">
        <f t="shared" si="102"/>
        <v>6.8798398965110863E-2</v>
      </c>
      <c r="L1328" s="82">
        <f t="shared" si="103"/>
        <v>4.7332197001625671E-3</v>
      </c>
      <c r="M1328" s="71">
        <f t="shared" si="104"/>
        <v>2.0269997632689333E-2</v>
      </c>
    </row>
    <row r="1329" spans="7:13" x14ac:dyDescent="0.3">
      <c r="G1329" s="72">
        <v>45390</v>
      </c>
      <c r="H1329" s="74">
        <v>3.3843999999999999</v>
      </c>
      <c r="I1329" s="79">
        <f t="shared" si="100"/>
        <v>3.4560185590685997</v>
      </c>
      <c r="J1329" s="89">
        <f t="shared" si="101"/>
        <v>-7.1618559068599819E-2</v>
      </c>
      <c r="K1329" s="89">
        <f t="shared" si="102"/>
        <v>7.1618559068599819E-2</v>
      </c>
      <c r="L1329" s="82">
        <f t="shared" si="103"/>
        <v>5.1292180030625212E-3</v>
      </c>
      <c r="M1329" s="71">
        <f t="shared" si="104"/>
        <v>2.1161375448705774E-2</v>
      </c>
    </row>
    <row r="1330" spans="7:13" x14ac:dyDescent="0.3">
      <c r="G1330" s="72">
        <v>45391</v>
      </c>
      <c r="H1330" s="74">
        <v>3.4037999999999999</v>
      </c>
      <c r="I1330" s="79">
        <f t="shared" si="100"/>
        <v>3.4488567031617396</v>
      </c>
      <c r="J1330" s="89">
        <f t="shared" si="101"/>
        <v>-4.5056703161739708E-2</v>
      </c>
      <c r="K1330" s="89">
        <f t="shared" si="102"/>
        <v>4.5056703161739708E-2</v>
      </c>
      <c r="L1330" s="82">
        <f t="shared" si="103"/>
        <v>2.0301064998051251E-3</v>
      </c>
      <c r="M1330" s="71">
        <f t="shared" si="104"/>
        <v>1.3237177026188292E-2</v>
      </c>
    </row>
    <row r="1331" spans="7:13" x14ac:dyDescent="0.3">
      <c r="G1331" s="72">
        <v>45392</v>
      </c>
      <c r="H1331" s="74">
        <v>3.3260000000000001</v>
      </c>
      <c r="I1331" s="79">
        <f t="shared" si="100"/>
        <v>3.444351032845566</v>
      </c>
      <c r="J1331" s="89">
        <f t="shared" si="101"/>
        <v>-0.11835103284556592</v>
      </c>
      <c r="K1331" s="89">
        <f t="shared" si="102"/>
        <v>0.11835103284556592</v>
      </c>
      <c r="L1331" s="82">
        <f t="shared" si="103"/>
        <v>1.4006966975612222E-2</v>
      </c>
      <c r="M1331" s="71">
        <f t="shared" si="104"/>
        <v>3.5583593759941648E-2</v>
      </c>
    </row>
    <row r="1332" spans="7:13" x14ac:dyDescent="0.3">
      <c r="G1332" s="72">
        <v>45393</v>
      </c>
      <c r="H1332" s="74">
        <v>3.3260000000000001</v>
      </c>
      <c r="I1332" s="79">
        <f t="shared" si="100"/>
        <v>3.432515929561009</v>
      </c>
      <c r="J1332" s="89">
        <f t="shared" si="101"/>
        <v>-0.10651592956100897</v>
      </c>
      <c r="K1332" s="89">
        <f t="shared" si="102"/>
        <v>0.10651592956100897</v>
      </c>
      <c r="L1332" s="82">
        <f t="shared" si="103"/>
        <v>1.1345643250245825E-2</v>
      </c>
      <c r="M1332" s="71">
        <f t="shared" si="104"/>
        <v>3.2025234383947374E-2</v>
      </c>
    </row>
    <row r="1333" spans="7:13" x14ac:dyDescent="0.3">
      <c r="G1333" s="72">
        <v>45394</v>
      </c>
      <c r="H1333" s="74">
        <v>3.2385000000000002</v>
      </c>
      <c r="I1333" s="79">
        <f t="shared" si="100"/>
        <v>3.4218643366049086</v>
      </c>
      <c r="J1333" s="89">
        <f t="shared" si="101"/>
        <v>-0.18336433660490847</v>
      </c>
      <c r="K1333" s="89">
        <f t="shared" si="102"/>
        <v>0.18336433660490847</v>
      </c>
      <c r="L1333" s="82">
        <f t="shared" si="103"/>
        <v>3.3622479938558179E-2</v>
      </c>
      <c r="M1333" s="71">
        <f t="shared" si="104"/>
        <v>5.6620144080564601E-2</v>
      </c>
    </row>
    <row r="1334" spans="7:13" x14ac:dyDescent="0.3">
      <c r="G1334" s="72">
        <v>45397</v>
      </c>
      <c r="H1334" s="74">
        <v>3.2092999999999998</v>
      </c>
      <c r="I1334" s="79">
        <f t="shared" si="100"/>
        <v>3.4035279029444179</v>
      </c>
      <c r="J1334" s="89">
        <f t="shared" si="101"/>
        <v>-0.19422790294441805</v>
      </c>
      <c r="K1334" s="89">
        <f t="shared" si="102"/>
        <v>0.19422790294441805</v>
      </c>
      <c r="L1334" s="82">
        <f t="shared" si="103"/>
        <v>3.772447828218628E-2</v>
      </c>
      <c r="M1334" s="71">
        <f t="shared" si="104"/>
        <v>6.0520332453936392E-2</v>
      </c>
    </row>
    <row r="1335" spans="7:13" x14ac:dyDescent="0.3">
      <c r="G1335" s="72">
        <v>45398</v>
      </c>
      <c r="H1335" s="74">
        <v>3.2385000000000002</v>
      </c>
      <c r="I1335" s="79">
        <f t="shared" si="100"/>
        <v>3.3841051126499764</v>
      </c>
      <c r="J1335" s="89">
        <f t="shared" si="101"/>
        <v>-0.14560511264997622</v>
      </c>
      <c r="K1335" s="89">
        <f t="shared" si="102"/>
        <v>0.14560511264997622</v>
      </c>
      <c r="L1335" s="82">
        <f t="shared" si="103"/>
        <v>2.1200848829812265E-2</v>
      </c>
      <c r="M1335" s="71">
        <f t="shared" si="104"/>
        <v>4.4960664705875009E-2</v>
      </c>
    </row>
    <row r="1336" spans="7:13" x14ac:dyDescent="0.3">
      <c r="G1336" s="72">
        <v>45399</v>
      </c>
      <c r="H1336" s="74">
        <v>3.2385000000000002</v>
      </c>
      <c r="I1336" s="79">
        <f t="shared" si="100"/>
        <v>3.369544601384979</v>
      </c>
      <c r="J1336" s="89">
        <f t="shared" si="101"/>
        <v>-0.13104460138497886</v>
      </c>
      <c r="K1336" s="89">
        <f t="shared" si="102"/>
        <v>0.13104460138497886</v>
      </c>
      <c r="L1336" s="82">
        <f t="shared" si="103"/>
        <v>1.7172687552148003E-2</v>
      </c>
      <c r="M1336" s="71">
        <f t="shared" si="104"/>
        <v>4.0464598235287592E-2</v>
      </c>
    </row>
    <row r="1337" spans="7:13" x14ac:dyDescent="0.3">
      <c r="G1337" s="72">
        <v>45400</v>
      </c>
      <c r="H1337" s="74">
        <v>3.3552</v>
      </c>
      <c r="I1337" s="79">
        <f t="shared" si="100"/>
        <v>3.3564401412464813</v>
      </c>
      <c r="J1337" s="89">
        <f t="shared" si="101"/>
        <v>-1.2401412464813077E-3</v>
      </c>
      <c r="K1337" s="89">
        <f t="shared" si="102"/>
        <v>1.2401412464813077E-3</v>
      </c>
      <c r="L1337" s="82">
        <f t="shared" si="103"/>
        <v>1.5379503112242117E-6</v>
      </c>
      <c r="M1337" s="71">
        <f t="shared" si="104"/>
        <v>3.6961768195079513E-4</v>
      </c>
    </row>
    <row r="1338" spans="7:13" x14ac:dyDescent="0.3">
      <c r="G1338" s="72">
        <v>45401</v>
      </c>
      <c r="H1338" s="74">
        <v>3.4232999999999998</v>
      </c>
      <c r="I1338" s="79">
        <f t="shared" si="100"/>
        <v>3.3563161271218336</v>
      </c>
      <c r="J1338" s="89">
        <f t="shared" si="101"/>
        <v>6.6983872878166206E-2</v>
      </c>
      <c r="K1338" s="89">
        <f t="shared" si="102"/>
        <v>6.6983872878166206E-2</v>
      </c>
      <c r="L1338" s="82">
        <f t="shared" si="103"/>
        <v>4.4868392257583307E-3</v>
      </c>
      <c r="M1338" s="71">
        <f t="shared" si="104"/>
        <v>1.9567047257957586E-2</v>
      </c>
    </row>
    <row r="1339" spans="7:13" x14ac:dyDescent="0.3">
      <c r="G1339" s="72">
        <v>45404</v>
      </c>
      <c r="H1339" s="74">
        <v>3.633</v>
      </c>
      <c r="I1339" s="79">
        <f t="shared" si="100"/>
        <v>3.3630145144096502</v>
      </c>
      <c r="J1339" s="89">
        <f t="shared" si="101"/>
        <v>0.26998548559034985</v>
      </c>
      <c r="K1339" s="89">
        <f t="shared" si="102"/>
        <v>0.26998548559034985</v>
      </c>
      <c r="L1339" s="82">
        <f t="shared" si="103"/>
        <v>7.2892162429457008E-2</v>
      </c>
      <c r="M1339" s="71">
        <f t="shared" si="104"/>
        <v>7.4314749680800943E-2</v>
      </c>
    </row>
    <row r="1340" spans="7:13" x14ac:dyDescent="0.3">
      <c r="G1340" s="72">
        <v>45405</v>
      </c>
      <c r="H1340" s="74">
        <v>3.6232000000000002</v>
      </c>
      <c r="I1340" s="79">
        <f t="shared" si="100"/>
        <v>3.3900130629686855</v>
      </c>
      <c r="J1340" s="89">
        <f t="shared" si="101"/>
        <v>0.23318693703131466</v>
      </c>
      <c r="K1340" s="89">
        <f t="shared" si="102"/>
        <v>0.23318693703131466</v>
      </c>
      <c r="L1340" s="82">
        <f t="shared" si="103"/>
        <v>5.4376147602046308E-2</v>
      </c>
      <c r="M1340" s="71">
        <f t="shared" si="104"/>
        <v>6.4359388670599094E-2</v>
      </c>
    </row>
    <row r="1341" spans="7:13" x14ac:dyDescent="0.3">
      <c r="G1341" s="72">
        <v>45406</v>
      </c>
      <c r="H1341" s="74">
        <v>3.5935999999999999</v>
      </c>
      <c r="I1341" s="79">
        <f t="shared" si="100"/>
        <v>3.4133317566718171</v>
      </c>
      <c r="J1341" s="89">
        <f t="shared" si="101"/>
        <v>0.18026824332818281</v>
      </c>
      <c r="K1341" s="89">
        <f t="shared" si="102"/>
        <v>0.18026824332818281</v>
      </c>
      <c r="L1341" s="82">
        <f t="shared" si="103"/>
        <v>3.2496639552628923E-2</v>
      </c>
      <c r="M1341" s="71">
        <f t="shared" si="104"/>
        <v>5.0163691932375007E-2</v>
      </c>
    </row>
    <row r="1342" spans="7:13" x14ac:dyDescent="0.3">
      <c r="G1342" s="72">
        <v>45407</v>
      </c>
      <c r="H1342" s="74">
        <v>3.5838000000000001</v>
      </c>
      <c r="I1342" s="79">
        <f t="shared" si="100"/>
        <v>3.4313585810046354</v>
      </c>
      <c r="J1342" s="89">
        <f t="shared" si="101"/>
        <v>0.15244141899536467</v>
      </c>
      <c r="K1342" s="89">
        <f t="shared" si="102"/>
        <v>0.15244141899536467</v>
      </c>
      <c r="L1342" s="82">
        <f t="shared" si="103"/>
        <v>2.3238386225320332E-2</v>
      </c>
      <c r="M1342" s="71">
        <f t="shared" si="104"/>
        <v>4.2536251742665517E-2</v>
      </c>
    </row>
    <row r="1343" spans="7:13" x14ac:dyDescent="0.3">
      <c r="G1343" s="72">
        <v>45408</v>
      </c>
      <c r="H1343" s="74">
        <v>3.5935999999999999</v>
      </c>
      <c r="I1343" s="79">
        <f t="shared" si="100"/>
        <v>3.446602722904172</v>
      </c>
      <c r="J1343" s="89">
        <f t="shared" si="101"/>
        <v>0.14699727709582788</v>
      </c>
      <c r="K1343" s="89">
        <f t="shared" si="102"/>
        <v>0.14699727709582788</v>
      </c>
      <c r="L1343" s="82">
        <f t="shared" si="103"/>
        <v>2.1608199473587605E-2</v>
      </c>
      <c r="M1343" s="71">
        <f t="shared" si="104"/>
        <v>4.0905297499952108E-2</v>
      </c>
    </row>
    <row r="1344" spans="7:13" x14ac:dyDescent="0.3">
      <c r="G1344" s="72">
        <v>45411</v>
      </c>
      <c r="H1344" s="74">
        <v>3.6232000000000002</v>
      </c>
      <c r="I1344" s="79">
        <f t="shared" si="100"/>
        <v>3.4613024506137551</v>
      </c>
      <c r="J1344" s="89">
        <f t="shared" si="101"/>
        <v>0.16189754938624512</v>
      </c>
      <c r="K1344" s="89">
        <f t="shared" si="102"/>
        <v>0.16189754938624512</v>
      </c>
      <c r="L1344" s="82">
        <f t="shared" si="103"/>
        <v>2.6210816497271677E-2</v>
      </c>
      <c r="M1344" s="71">
        <f t="shared" si="104"/>
        <v>4.4683580643145593E-2</v>
      </c>
    </row>
    <row r="1345" spans="7:13" x14ac:dyDescent="0.3">
      <c r="G1345" s="72">
        <v>45412</v>
      </c>
      <c r="H1345" s="74">
        <v>3.5935999999999999</v>
      </c>
      <c r="I1345" s="79">
        <f t="shared" si="100"/>
        <v>3.4774922055523798</v>
      </c>
      <c r="J1345" s="89">
        <f t="shared" si="101"/>
        <v>0.11610779444762009</v>
      </c>
      <c r="K1345" s="89">
        <f t="shared" si="102"/>
        <v>0.11610779444762009</v>
      </c>
      <c r="L1345" s="82">
        <f t="shared" si="103"/>
        <v>1.34810199314908E-2</v>
      </c>
      <c r="M1345" s="71">
        <f t="shared" si="104"/>
        <v>3.2309604421087518E-2</v>
      </c>
    </row>
    <row r="1346" spans="7:13" x14ac:dyDescent="0.3">
      <c r="G1346" s="72">
        <v>45413</v>
      </c>
      <c r="H1346" s="74">
        <v>3.5935999999999999</v>
      </c>
      <c r="I1346" s="79">
        <f t="shared" si="100"/>
        <v>3.489102984997142</v>
      </c>
      <c r="J1346" s="89">
        <f t="shared" si="101"/>
        <v>0.10449701500285791</v>
      </c>
      <c r="K1346" s="89">
        <f t="shared" si="102"/>
        <v>0.10449701500285791</v>
      </c>
      <c r="L1346" s="82">
        <f t="shared" si="103"/>
        <v>1.091962614450751E-2</v>
      </c>
      <c r="M1346" s="71">
        <f t="shared" si="104"/>
        <v>2.9078643978978715E-2</v>
      </c>
    </row>
    <row r="1347" spans="7:13" x14ac:dyDescent="0.3">
      <c r="G1347" s="72">
        <v>45414</v>
      </c>
      <c r="H1347" s="74">
        <v>3.6133000000000002</v>
      </c>
      <c r="I1347" s="79">
        <f t="shared" si="100"/>
        <v>3.4995526864974278</v>
      </c>
      <c r="J1347" s="89">
        <f t="shared" si="101"/>
        <v>0.11374731350257239</v>
      </c>
      <c r="K1347" s="89">
        <f t="shared" si="102"/>
        <v>0.11374731350257239</v>
      </c>
      <c r="L1347" s="82">
        <f t="shared" si="103"/>
        <v>1.2938451329052487E-2</v>
      </c>
      <c r="M1347" s="71">
        <f t="shared" si="104"/>
        <v>3.1480174218186253E-2</v>
      </c>
    </row>
    <row r="1348" spans="7:13" x14ac:dyDescent="0.3">
      <c r="G1348" s="72">
        <v>45415</v>
      </c>
      <c r="H1348" s="74">
        <v>3.633</v>
      </c>
      <c r="I1348" s="79">
        <f t="shared" si="100"/>
        <v>3.510927417847685</v>
      </c>
      <c r="J1348" s="89">
        <f t="shared" si="101"/>
        <v>0.12207258215231498</v>
      </c>
      <c r="K1348" s="89">
        <f t="shared" si="102"/>
        <v>0.12207258215231498</v>
      </c>
      <c r="L1348" s="82">
        <f t="shared" si="103"/>
        <v>1.490171531333369E-2</v>
      </c>
      <c r="M1348" s="71">
        <f t="shared" si="104"/>
        <v>3.360104105486237E-2</v>
      </c>
    </row>
    <row r="1349" spans="7:13" x14ac:dyDescent="0.3">
      <c r="G1349" s="72">
        <v>45418</v>
      </c>
      <c r="H1349" s="74">
        <v>3.6625000000000001</v>
      </c>
      <c r="I1349" s="79">
        <f t="shared" si="100"/>
        <v>3.523134676062917</v>
      </c>
      <c r="J1349" s="89">
        <f t="shared" si="101"/>
        <v>0.13936532393708312</v>
      </c>
      <c r="K1349" s="89">
        <f t="shared" si="102"/>
        <v>0.13936532393708312</v>
      </c>
      <c r="L1349" s="82">
        <f t="shared" si="103"/>
        <v>1.9422693516088115E-2</v>
      </c>
      <c r="M1349" s="71">
        <f t="shared" si="104"/>
        <v>3.8051965580090955E-2</v>
      </c>
    </row>
    <row r="1350" spans="7:13" x14ac:dyDescent="0.3">
      <c r="G1350" s="72">
        <v>45419</v>
      </c>
      <c r="H1350" s="74">
        <v>3.6821999999999999</v>
      </c>
      <c r="I1350" s="79">
        <f t="shared" ref="I1350:I1413" si="105">alpha*H1349+(1-alpha)*I1349</f>
        <v>3.5370712084566254</v>
      </c>
      <c r="J1350" s="89">
        <f t="shared" ref="J1350:J1413" si="106">H1350-I1350</f>
        <v>0.14512879154337455</v>
      </c>
      <c r="K1350" s="89">
        <f t="shared" ref="K1350:K1413" si="107">ABS(J1350)</f>
        <v>0.14512879154337455</v>
      </c>
      <c r="L1350" s="82">
        <f t="shared" ref="L1350:L1413" si="108">J1350^2</f>
        <v>2.1062366134840263E-2</v>
      </c>
      <c r="M1350" s="71">
        <f t="shared" ref="M1350:M1413" si="109">K1350/H1350</f>
        <v>3.9413609131327618E-2</v>
      </c>
    </row>
    <row r="1351" spans="7:13" x14ac:dyDescent="0.3">
      <c r="G1351" s="72">
        <v>45420</v>
      </c>
      <c r="H1351" s="74">
        <v>3.6724000000000001</v>
      </c>
      <c r="I1351" s="79">
        <f t="shared" si="105"/>
        <v>3.551584087610963</v>
      </c>
      <c r="J1351" s="89">
        <f t="shared" si="106"/>
        <v>0.12081591238903711</v>
      </c>
      <c r="K1351" s="89">
        <f t="shared" si="107"/>
        <v>0.12081591238903711</v>
      </c>
      <c r="L1351" s="82">
        <f t="shared" si="108"/>
        <v>1.4596484686395489E-2</v>
      </c>
      <c r="M1351" s="71">
        <f t="shared" si="109"/>
        <v>3.2898353226510482E-2</v>
      </c>
    </row>
    <row r="1352" spans="7:13" x14ac:dyDescent="0.3">
      <c r="G1352" s="72">
        <v>45421</v>
      </c>
      <c r="H1352" s="74">
        <v>3.6625000000000001</v>
      </c>
      <c r="I1352" s="79">
        <f t="shared" si="105"/>
        <v>3.5636656788498664</v>
      </c>
      <c r="J1352" s="89">
        <f t="shared" si="106"/>
        <v>9.8834321150133686E-2</v>
      </c>
      <c r="K1352" s="89">
        <f t="shared" si="107"/>
        <v>9.8834321150133686E-2</v>
      </c>
      <c r="L1352" s="82">
        <f t="shared" si="108"/>
        <v>9.7682230372077624E-3</v>
      </c>
      <c r="M1352" s="71">
        <f t="shared" si="109"/>
        <v>2.6985480177510904E-2</v>
      </c>
    </row>
    <row r="1353" spans="7:13" x14ac:dyDescent="0.3">
      <c r="G1353" s="72">
        <v>45422</v>
      </c>
      <c r="H1353" s="74">
        <v>3.6625000000000001</v>
      </c>
      <c r="I1353" s="79">
        <f t="shared" si="105"/>
        <v>3.5735491109648798</v>
      </c>
      <c r="J1353" s="89">
        <f t="shared" si="106"/>
        <v>8.8950889035120273E-2</v>
      </c>
      <c r="K1353" s="89">
        <f t="shared" si="107"/>
        <v>8.8950889035120273E-2</v>
      </c>
      <c r="L1353" s="82">
        <f t="shared" si="108"/>
        <v>7.9122606601382799E-3</v>
      </c>
      <c r="M1353" s="71">
        <f t="shared" si="109"/>
        <v>2.42869321597598E-2</v>
      </c>
    </row>
    <row r="1354" spans="7:13" x14ac:dyDescent="0.3">
      <c r="G1354" s="72">
        <v>45425</v>
      </c>
      <c r="H1354" s="74">
        <v>3.7315</v>
      </c>
      <c r="I1354" s="79">
        <f t="shared" si="105"/>
        <v>3.5824441998683918</v>
      </c>
      <c r="J1354" s="89">
        <f t="shared" si="106"/>
        <v>0.14905580013160824</v>
      </c>
      <c r="K1354" s="89">
        <f t="shared" si="107"/>
        <v>0.14905580013160824</v>
      </c>
      <c r="L1354" s="82">
        <f t="shared" si="108"/>
        <v>2.2217631552873943E-2</v>
      </c>
      <c r="M1354" s="71">
        <f t="shared" si="109"/>
        <v>3.9945276733648193E-2</v>
      </c>
    </row>
    <row r="1355" spans="7:13" x14ac:dyDescent="0.3">
      <c r="G1355" s="72">
        <v>45426</v>
      </c>
      <c r="H1355" s="74">
        <v>3.8693</v>
      </c>
      <c r="I1355" s="79">
        <f t="shared" si="105"/>
        <v>3.5973497798815526</v>
      </c>
      <c r="J1355" s="89">
        <f t="shared" si="106"/>
        <v>0.27195022011844738</v>
      </c>
      <c r="K1355" s="89">
        <f t="shared" si="107"/>
        <v>0.27195022011844738</v>
      </c>
      <c r="L1355" s="82">
        <f t="shared" si="108"/>
        <v>7.395692222247198E-2</v>
      </c>
      <c r="M1355" s="71">
        <f t="shared" si="109"/>
        <v>7.0284087591669653E-2</v>
      </c>
    </row>
    <row r="1356" spans="7:13" x14ac:dyDescent="0.3">
      <c r="G1356" s="72">
        <v>45427</v>
      </c>
      <c r="H1356" s="74">
        <v>3.8102</v>
      </c>
      <c r="I1356" s="79">
        <f t="shared" si="105"/>
        <v>3.6245448018933972</v>
      </c>
      <c r="J1356" s="89">
        <f t="shared" si="106"/>
        <v>0.1856551981066028</v>
      </c>
      <c r="K1356" s="89">
        <f t="shared" si="107"/>
        <v>0.1856551981066028</v>
      </c>
      <c r="L1356" s="82">
        <f t="shared" si="108"/>
        <v>3.446785258400193E-2</v>
      </c>
      <c r="M1356" s="71">
        <f t="shared" si="109"/>
        <v>4.8725840666264973E-2</v>
      </c>
    </row>
    <row r="1357" spans="7:13" x14ac:dyDescent="0.3">
      <c r="G1357" s="72">
        <v>45428</v>
      </c>
      <c r="H1357" s="74">
        <v>3.8201000000000001</v>
      </c>
      <c r="I1357" s="79">
        <f t="shared" si="105"/>
        <v>3.6431103217040577</v>
      </c>
      <c r="J1357" s="89">
        <f t="shared" si="106"/>
        <v>0.17698967829594237</v>
      </c>
      <c r="K1357" s="89">
        <f t="shared" si="107"/>
        <v>0.17698967829594237</v>
      </c>
      <c r="L1357" s="82">
        <f t="shared" si="108"/>
        <v>3.1325346223301173E-2</v>
      </c>
      <c r="M1357" s="71">
        <f t="shared" si="109"/>
        <v>4.6331163659574973E-2</v>
      </c>
    </row>
    <row r="1358" spans="7:13" x14ac:dyDescent="0.3">
      <c r="G1358" s="72">
        <v>45429</v>
      </c>
      <c r="H1358" s="74">
        <v>3.8496000000000001</v>
      </c>
      <c r="I1358" s="79">
        <f t="shared" si="105"/>
        <v>3.6608092895336521</v>
      </c>
      <c r="J1358" s="89">
        <f t="shared" si="106"/>
        <v>0.18879071046634799</v>
      </c>
      <c r="K1358" s="89">
        <f t="shared" si="107"/>
        <v>0.18879071046634799</v>
      </c>
      <c r="L1358" s="82">
        <f t="shared" si="108"/>
        <v>3.5641932358388438E-2</v>
      </c>
      <c r="M1358" s="71">
        <f t="shared" si="109"/>
        <v>4.9041643408756233E-2</v>
      </c>
    </row>
    <row r="1359" spans="7:13" x14ac:dyDescent="0.3">
      <c r="G1359" s="72">
        <v>45432</v>
      </c>
      <c r="H1359" s="74">
        <v>3.7511999999999999</v>
      </c>
      <c r="I1359" s="79">
        <f t="shared" si="105"/>
        <v>3.679688360580287</v>
      </c>
      <c r="J1359" s="89">
        <f t="shared" si="106"/>
        <v>7.1511639419712836E-2</v>
      </c>
      <c r="K1359" s="89">
        <f t="shared" si="107"/>
        <v>7.1511639419712836E-2</v>
      </c>
      <c r="L1359" s="82">
        <f t="shared" si="108"/>
        <v>5.1139145724950269E-3</v>
      </c>
      <c r="M1359" s="71">
        <f t="shared" si="109"/>
        <v>1.9063670137479428E-2</v>
      </c>
    </row>
    <row r="1360" spans="7:13" x14ac:dyDescent="0.3">
      <c r="G1360" s="72">
        <v>45433</v>
      </c>
      <c r="H1360" s="74">
        <v>3.7806999999999999</v>
      </c>
      <c r="I1360" s="79">
        <f t="shared" si="105"/>
        <v>3.6868395245222585</v>
      </c>
      <c r="J1360" s="89">
        <f t="shared" si="106"/>
        <v>9.3860475477741456E-2</v>
      </c>
      <c r="K1360" s="89">
        <f t="shared" si="107"/>
        <v>9.3860475477741456E-2</v>
      </c>
      <c r="L1360" s="82">
        <f t="shared" si="108"/>
        <v>8.8097888569077052E-3</v>
      </c>
      <c r="M1360" s="71">
        <f t="shared" si="109"/>
        <v>2.4826216171011044E-2</v>
      </c>
    </row>
    <row r="1361" spans="7:13" x14ac:dyDescent="0.3">
      <c r="G1361" s="72">
        <v>45434</v>
      </c>
      <c r="H1361" s="74">
        <v>3.8889999999999998</v>
      </c>
      <c r="I1361" s="79">
        <f t="shared" si="105"/>
        <v>3.6962255720700328</v>
      </c>
      <c r="J1361" s="89">
        <f t="shared" si="106"/>
        <v>0.19277442792996702</v>
      </c>
      <c r="K1361" s="89">
        <f t="shared" si="107"/>
        <v>0.19277442792996702</v>
      </c>
      <c r="L1361" s="82">
        <f t="shared" si="108"/>
        <v>3.7161980063726049E-2</v>
      </c>
      <c r="M1361" s="71">
        <f t="shared" si="109"/>
        <v>4.9569150920536646E-2</v>
      </c>
    </row>
    <row r="1362" spans="7:13" x14ac:dyDescent="0.3">
      <c r="G1362" s="72">
        <v>45435</v>
      </c>
      <c r="H1362" s="74">
        <v>3.7905000000000002</v>
      </c>
      <c r="I1362" s="79">
        <f t="shared" si="105"/>
        <v>3.7155030148630295</v>
      </c>
      <c r="J1362" s="89">
        <f t="shared" si="106"/>
        <v>7.4996985136970729E-2</v>
      </c>
      <c r="K1362" s="89">
        <f t="shared" si="107"/>
        <v>7.4996985136970729E-2</v>
      </c>
      <c r="L1362" s="82">
        <f t="shared" si="108"/>
        <v>5.6245477796350082E-3</v>
      </c>
      <c r="M1362" s="71">
        <f t="shared" si="109"/>
        <v>1.9785512501509228E-2</v>
      </c>
    </row>
    <row r="1363" spans="7:13" x14ac:dyDescent="0.3">
      <c r="G1363" s="72">
        <v>45436</v>
      </c>
      <c r="H1363" s="74">
        <v>3.7905000000000002</v>
      </c>
      <c r="I1363" s="79">
        <f t="shared" si="105"/>
        <v>3.7230027133767263</v>
      </c>
      <c r="J1363" s="89">
        <f t="shared" si="106"/>
        <v>6.7497286623273922E-2</v>
      </c>
      <c r="K1363" s="89">
        <f t="shared" si="107"/>
        <v>6.7497286623273922E-2</v>
      </c>
      <c r="L1363" s="82">
        <f t="shared" si="108"/>
        <v>4.5558837015043929E-3</v>
      </c>
      <c r="M1363" s="71">
        <f t="shared" si="109"/>
        <v>1.7806961251358375E-2</v>
      </c>
    </row>
    <row r="1364" spans="7:13" x14ac:dyDescent="0.3">
      <c r="G1364" s="72">
        <v>45440</v>
      </c>
      <c r="H1364" s="74">
        <v>3.8102</v>
      </c>
      <c r="I1364" s="79">
        <f t="shared" si="105"/>
        <v>3.7297524420390538</v>
      </c>
      <c r="J1364" s="89">
        <f t="shared" si="106"/>
        <v>8.044755796094627E-2</v>
      </c>
      <c r="K1364" s="89">
        <f t="shared" si="107"/>
        <v>8.044755796094627E-2</v>
      </c>
      <c r="L1364" s="82">
        <f t="shared" si="108"/>
        <v>6.4718095818798093E-3</v>
      </c>
      <c r="M1364" s="71">
        <f t="shared" si="109"/>
        <v>2.1113736276559308E-2</v>
      </c>
    </row>
    <row r="1365" spans="7:13" x14ac:dyDescent="0.3">
      <c r="G1365" s="72">
        <v>45441</v>
      </c>
      <c r="H1365" s="74">
        <v>3.7019000000000002</v>
      </c>
      <c r="I1365" s="79">
        <f t="shared" si="105"/>
        <v>3.7377971978351483</v>
      </c>
      <c r="J1365" s="89">
        <f t="shared" si="106"/>
        <v>-3.5897197835148109E-2</v>
      </c>
      <c r="K1365" s="89">
        <f t="shared" si="107"/>
        <v>3.5897197835148109E-2</v>
      </c>
      <c r="L1365" s="82">
        <f t="shared" si="108"/>
        <v>1.2886088124157622E-3</v>
      </c>
      <c r="M1365" s="71">
        <f t="shared" si="109"/>
        <v>9.6969658378530232E-3</v>
      </c>
    </row>
    <row r="1366" spans="7:13" x14ac:dyDescent="0.3">
      <c r="G1366" s="72">
        <v>45442</v>
      </c>
      <c r="H1366" s="74">
        <v>3.7905000000000002</v>
      </c>
      <c r="I1366" s="79">
        <f t="shared" si="105"/>
        <v>3.7342074780516334</v>
      </c>
      <c r="J1366" s="89">
        <f t="shared" si="106"/>
        <v>5.6292521948366758E-2</v>
      </c>
      <c r="K1366" s="89">
        <f t="shared" si="107"/>
        <v>5.6292521948366758E-2</v>
      </c>
      <c r="L1366" s="82">
        <f t="shared" si="108"/>
        <v>3.1688480273073531E-3</v>
      </c>
      <c r="M1366" s="71">
        <f t="shared" si="109"/>
        <v>1.4850948937703933E-2</v>
      </c>
    </row>
    <row r="1367" spans="7:13" x14ac:dyDescent="0.3">
      <c r="G1367" s="72">
        <v>45443</v>
      </c>
      <c r="H1367" s="74">
        <v>3.8397999999999999</v>
      </c>
      <c r="I1367" s="79">
        <f t="shared" si="105"/>
        <v>3.7398367302464699</v>
      </c>
      <c r="J1367" s="89">
        <f t="shared" si="106"/>
        <v>9.9963269753529982E-2</v>
      </c>
      <c r="K1367" s="89">
        <f t="shared" si="107"/>
        <v>9.9963269753529982E-2</v>
      </c>
      <c r="L1367" s="82">
        <f t="shared" si="108"/>
        <v>9.9926552998170024E-3</v>
      </c>
      <c r="M1367" s="71">
        <f t="shared" si="109"/>
        <v>2.6033457407555076E-2</v>
      </c>
    </row>
    <row r="1368" spans="7:13" x14ac:dyDescent="0.3">
      <c r="G1368" s="72">
        <v>45446</v>
      </c>
      <c r="H1368" s="74">
        <v>3.8889999999999998</v>
      </c>
      <c r="I1368" s="79">
        <f t="shared" si="105"/>
        <v>3.7498330572218226</v>
      </c>
      <c r="J1368" s="89">
        <f t="shared" si="106"/>
        <v>0.13916694277817721</v>
      </c>
      <c r="K1368" s="89">
        <f t="shared" si="107"/>
        <v>0.13916694277817721</v>
      </c>
      <c r="L1368" s="82">
        <f t="shared" si="108"/>
        <v>1.9367437962224447E-2</v>
      </c>
      <c r="M1368" s="71">
        <f t="shared" si="109"/>
        <v>3.578476286402088E-2</v>
      </c>
    </row>
    <row r="1369" spans="7:13" x14ac:dyDescent="0.3">
      <c r="G1369" s="72">
        <v>45447</v>
      </c>
      <c r="H1369" s="74">
        <v>3.8791000000000002</v>
      </c>
      <c r="I1369" s="79">
        <f t="shared" si="105"/>
        <v>3.7637497514996405</v>
      </c>
      <c r="J1369" s="89">
        <f t="shared" si="106"/>
        <v>0.11535024850035969</v>
      </c>
      <c r="K1369" s="89">
        <f t="shared" si="107"/>
        <v>0.11535024850035969</v>
      </c>
      <c r="L1369" s="82">
        <f t="shared" si="108"/>
        <v>1.3305679829094733E-2</v>
      </c>
      <c r="M1369" s="71">
        <f t="shared" si="109"/>
        <v>2.9736343095140543E-2</v>
      </c>
    </row>
    <row r="1370" spans="7:13" x14ac:dyDescent="0.3">
      <c r="G1370" s="72">
        <v>45448</v>
      </c>
      <c r="H1370" s="74">
        <v>3.9184999999999999</v>
      </c>
      <c r="I1370" s="79">
        <f t="shared" si="105"/>
        <v>3.7752847763496766</v>
      </c>
      <c r="J1370" s="89">
        <f t="shared" si="106"/>
        <v>0.14321522365032324</v>
      </c>
      <c r="K1370" s="89">
        <f t="shared" si="107"/>
        <v>0.14321522365032324</v>
      </c>
      <c r="L1370" s="82">
        <f t="shared" si="108"/>
        <v>2.0510600285212104E-2</v>
      </c>
      <c r="M1370" s="71">
        <f t="shared" si="109"/>
        <v>3.6548481217385034E-2</v>
      </c>
    </row>
    <row r="1371" spans="7:13" x14ac:dyDescent="0.3">
      <c r="G1371" s="72">
        <v>45449</v>
      </c>
      <c r="H1371" s="74">
        <v>3.8889999999999998</v>
      </c>
      <c r="I1371" s="79">
        <f t="shared" si="105"/>
        <v>3.789606298714709</v>
      </c>
      <c r="J1371" s="89">
        <f t="shared" si="106"/>
        <v>9.9393701285290792E-2</v>
      </c>
      <c r="K1371" s="89">
        <f t="shared" si="107"/>
        <v>9.9393701285290792E-2</v>
      </c>
      <c r="L1371" s="82">
        <f t="shared" si="108"/>
        <v>9.8791078551896169E-3</v>
      </c>
      <c r="M1371" s="71">
        <f t="shared" si="109"/>
        <v>2.5557650111928721E-2</v>
      </c>
    </row>
    <row r="1372" spans="7:13" x14ac:dyDescent="0.3">
      <c r="G1372" s="72">
        <v>45450</v>
      </c>
      <c r="H1372" s="74">
        <v>3.8496000000000001</v>
      </c>
      <c r="I1372" s="79">
        <f t="shared" si="105"/>
        <v>3.7995456688432383</v>
      </c>
      <c r="J1372" s="89">
        <f t="shared" si="106"/>
        <v>5.0054331156761833E-2</v>
      </c>
      <c r="K1372" s="89">
        <f t="shared" si="107"/>
        <v>5.0054331156761833E-2</v>
      </c>
      <c r="L1372" s="82">
        <f t="shared" si="108"/>
        <v>2.5054360675507785E-3</v>
      </c>
      <c r="M1372" s="71">
        <f t="shared" si="109"/>
        <v>1.3002475882367475E-2</v>
      </c>
    </row>
    <row r="1373" spans="7:13" x14ac:dyDescent="0.3">
      <c r="G1373" s="72">
        <v>45453</v>
      </c>
      <c r="H1373" s="74">
        <v>3.7806999999999999</v>
      </c>
      <c r="I1373" s="79">
        <f t="shared" si="105"/>
        <v>3.8045511019589147</v>
      </c>
      <c r="J1373" s="89">
        <f t="shared" si="106"/>
        <v>-2.3851101958914711E-2</v>
      </c>
      <c r="K1373" s="89">
        <f t="shared" si="107"/>
        <v>2.3851101958914711E-2</v>
      </c>
      <c r="L1373" s="82">
        <f t="shared" si="108"/>
        <v>5.6887506465454522E-4</v>
      </c>
      <c r="M1373" s="71">
        <f t="shared" si="109"/>
        <v>6.3086470650712068E-3</v>
      </c>
    </row>
    <row r="1374" spans="7:13" x14ac:dyDescent="0.3">
      <c r="G1374" s="72">
        <v>45454</v>
      </c>
      <c r="H1374" s="74">
        <v>3.7412999999999998</v>
      </c>
      <c r="I1374" s="79">
        <f t="shared" si="105"/>
        <v>3.8021659917630233</v>
      </c>
      <c r="J1374" s="89">
        <f t="shared" si="106"/>
        <v>-6.086599176302343E-2</v>
      </c>
      <c r="K1374" s="89">
        <f t="shared" si="107"/>
        <v>6.086599176302343E-2</v>
      </c>
      <c r="L1374" s="82">
        <f t="shared" si="108"/>
        <v>3.7046689532964361E-3</v>
      </c>
      <c r="M1374" s="71">
        <f t="shared" si="109"/>
        <v>1.626867446155706E-2</v>
      </c>
    </row>
    <row r="1375" spans="7:13" x14ac:dyDescent="0.3">
      <c r="G1375" s="72">
        <v>45455</v>
      </c>
      <c r="H1375" s="74">
        <v>3.7511999999999999</v>
      </c>
      <c r="I1375" s="79">
        <f t="shared" si="105"/>
        <v>3.7960793925867211</v>
      </c>
      <c r="J1375" s="89">
        <f t="shared" si="106"/>
        <v>-4.4879392586721245E-2</v>
      </c>
      <c r="K1375" s="89">
        <f t="shared" si="107"/>
        <v>4.4879392586721245E-2</v>
      </c>
      <c r="L1375" s="82">
        <f t="shared" si="108"/>
        <v>2.0141598789530498E-3</v>
      </c>
      <c r="M1375" s="71">
        <f t="shared" si="109"/>
        <v>1.1964009540072842E-2</v>
      </c>
    </row>
    <row r="1376" spans="7:13" x14ac:dyDescent="0.3">
      <c r="G1376" s="72">
        <v>45456</v>
      </c>
      <c r="H1376" s="74">
        <v>3.6526999999999998</v>
      </c>
      <c r="I1376" s="79">
        <f t="shared" si="105"/>
        <v>3.7915914533280488</v>
      </c>
      <c r="J1376" s="89">
        <f t="shared" si="106"/>
        <v>-0.13889145332804897</v>
      </c>
      <c r="K1376" s="89">
        <f t="shared" si="107"/>
        <v>0.13889145332804897</v>
      </c>
      <c r="L1376" s="82">
        <f t="shared" si="108"/>
        <v>1.9290835807577608E-2</v>
      </c>
      <c r="M1376" s="71">
        <f t="shared" si="109"/>
        <v>3.8024325383428419E-2</v>
      </c>
    </row>
    <row r="1377" spans="7:13" x14ac:dyDescent="0.3">
      <c r="G1377" s="72">
        <v>45457</v>
      </c>
      <c r="H1377" s="74">
        <v>3.5640999999999998</v>
      </c>
      <c r="I1377" s="79">
        <f t="shared" si="105"/>
        <v>3.7777023079952441</v>
      </c>
      <c r="J1377" s="89">
        <f t="shared" si="106"/>
        <v>-0.21360230799524427</v>
      </c>
      <c r="K1377" s="89">
        <f t="shared" si="107"/>
        <v>0.21360230799524427</v>
      </c>
      <c r="L1377" s="82">
        <f t="shared" si="108"/>
        <v>4.5625945980895193E-2</v>
      </c>
      <c r="M1377" s="71">
        <f t="shared" si="109"/>
        <v>5.9931625935087197E-2</v>
      </c>
    </row>
    <row r="1378" spans="7:13" x14ac:dyDescent="0.3">
      <c r="G1378" s="72">
        <v>45460</v>
      </c>
      <c r="H1378" s="74">
        <v>3.633</v>
      </c>
      <c r="I1378" s="79">
        <f t="shared" si="105"/>
        <v>3.7563420771957197</v>
      </c>
      <c r="J1378" s="89">
        <f t="shared" si="106"/>
        <v>-0.12334207719571966</v>
      </c>
      <c r="K1378" s="89">
        <f t="shared" si="107"/>
        <v>0.12334207719571966</v>
      </c>
      <c r="L1378" s="82">
        <f t="shared" si="108"/>
        <v>1.5213268006954868E-2</v>
      </c>
      <c r="M1378" s="71">
        <f t="shared" si="109"/>
        <v>3.3950475418585098E-2</v>
      </c>
    </row>
    <row r="1379" spans="7:13" x14ac:dyDescent="0.3">
      <c r="G1379" s="72">
        <v>45461</v>
      </c>
      <c r="H1379" s="74">
        <v>3.6232000000000002</v>
      </c>
      <c r="I1379" s="79">
        <f t="shared" si="105"/>
        <v>3.7440078694761478</v>
      </c>
      <c r="J1379" s="89">
        <f t="shared" si="106"/>
        <v>-0.12080786947614763</v>
      </c>
      <c r="K1379" s="89">
        <f t="shared" si="107"/>
        <v>0.12080786947614763</v>
      </c>
      <c r="L1379" s="82">
        <f t="shared" si="108"/>
        <v>1.4594541327365923E-2</v>
      </c>
      <c r="M1379" s="71">
        <f t="shared" si="109"/>
        <v>3.3342865278247855E-2</v>
      </c>
    </row>
    <row r="1380" spans="7:13" x14ac:dyDescent="0.3">
      <c r="G1380" s="72">
        <v>45463</v>
      </c>
      <c r="H1380" s="74">
        <v>3.6034999999999999</v>
      </c>
      <c r="I1380" s="79">
        <f t="shared" si="105"/>
        <v>3.7319270825285331</v>
      </c>
      <c r="J1380" s="89">
        <f t="shared" si="106"/>
        <v>-0.12842708252853319</v>
      </c>
      <c r="K1380" s="89">
        <f t="shared" si="107"/>
        <v>0.12842708252853319</v>
      </c>
      <c r="L1380" s="82">
        <f t="shared" si="108"/>
        <v>1.6493515526790674E-2</v>
      </c>
      <c r="M1380" s="71">
        <f t="shared" si="109"/>
        <v>3.5639540038444065E-2</v>
      </c>
    </row>
    <row r="1381" spans="7:13" x14ac:dyDescent="0.3">
      <c r="G1381" s="72">
        <v>45464</v>
      </c>
      <c r="H1381" s="74">
        <v>3.6232000000000002</v>
      </c>
      <c r="I1381" s="79">
        <f t="shared" si="105"/>
        <v>3.7190843742756798</v>
      </c>
      <c r="J1381" s="89">
        <f t="shared" si="106"/>
        <v>-9.588437427567964E-2</v>
      </c>
      <c r="K1381" s="89">
        <f t="shared" si="107"/>
        <v>9.588437427567964E-2</v>
      </c>
      <c r="L1381" s="82">
        <f t="shared" si="108"/>
        <v>9.193813230238615E-3</v>
      </c>
      <c r="M1381" s="71">
        <f t="shared" si="109"/>
        <v>2.646400261527921E-2</v>
      </c>
    </row>
    <row r="1382" spans="7:13" x14ac:dyDescent="0.3">
      <c r="G1382" s="72">
        <v>45467</v>
      </c>
      <c r="H1382" s="74">
        <v>3.6724000000000001</v>
      </c>
      <c r="I1382" s="79">
        <f t="shared" si="105"/>
        <v>3.709495936848112</v>
      </c>
      <c r="J1382" s="89">
        <f t="shared" si="106"/>
        <v>-3.7095936848111855E-2</v>
      </c>
      <c r="K1382" s="89">
        <f t="shared" si="107"/>
        <v>3.7095936848111855E-2</v>
      </c>
      <c r="L1382" s="82">
        <f t="shared" si="108"/>
        <v>1.3761085306391028E-3</v>
      </c>
      <c r="M1382" s="71">
        <f t="shared" si="109"/>
        <v>1.0101278958749552E-2</v>
      </c>
    </row>
    <row r="1383" spans="7:13" x14ac:dyDescent="0.3">
      <c r="G1383" s="72">
        <v>45468</v>
      </c>
      <c r="H1383" s="74">
        <v>3.6724000000000001</v>
      </c>
      <c r="I1383" s="79">
        <f t="shared" si="105"/>
        <v>3.7057863431633011</v>
      </c>
      <c r="J1383" s="89">
        <f t="shared" si="106"/>
        <v>-3.3386343163301024E-2</v>
      </c>
      <c r="K1383" s="89">
        <f t="shared" si="107"/>
        <v>3.3386343163301024E-2</v>
      </c>
      <c r="L1383" s="82">
        <f t="shared" si="108"/>
        <v>1.114647909817697E-3</v>
      </c>
      <c r="M1383" s="71">
        <f t="shared" si="109"/>
        <v>9.0911510628746937E-3</v>
      </c>
    </row>
    <row r="1384" spans="7:13" x14ac:dyDescent="0.3">
      <c r="G1384" s="72">
        <v>45469</v>
      </c>
      <c r="H1384" s="74">
        <v>3.6133000000000002</v>
      </c>
      <c r="I1384" s="79">
        <f t="shared" si="105"/>
        <v>3.7024477088469707</v>
      </c>
      <c r="J1384" s="89">
        <f t="shared" si="106"/>
        <v>-8.9147708846970541E-2</v>
      </c>
      <c r="K1384" s="89">
        <f t="shared" si="107"/>
        <v>8.9147708846970541E-2</v>
      </c>
      <c r="L1384" s="82">
        <f t="shared" si="108"/>
        <v>7.9473139926642296E-3</v>
      </c>
      <c r="M1384" s="71">
        <f t="shared" si="109"/>
        <v>2.4672102744574362E-2</v>
      </c>
    </row>
    <row r="1385" spans="7:13" x14ac:dyDescent="0.3">
      <c r="G1385" s="72">
        <v>45470</v>
      </c>
      <c r="H1385" s="74">
        <v>3.6724000000000001</v>
      </c>
      <c r="I1385" s="79">
        <f t="shared" si="105"/>
        <v>3.6935329379622739</v>
      </c>
      <c r="J1385" s="89">
        <f t="shared" si="106"/>
        <v>-2.1132937962273779E-2</v>
      </c>
      <c r="K1385" s="89">
        <f t="shared" si="107"/>
        <v>2.1132937962273779E-2</v>
      </c>
      <c r="L1385" s="82">
        <f t="shared" si="108"/>
        <v>4.4660106691731222E-4</v>
      </c>
      <c r="M1385" s="71">
        <f t="shared" si="109"/>
        <v>5.7545305419545193E-3</v>
      </c>
    </row>
    <row r="1386" spans="7:13" x14ac:dyDescent="0.3">
      <c r="G1386" s="72">
        <v>45471</v>
      </c>
      <c r="H1386" s="74">
        <v>3.7216</v>
      </c>
      <c r="I1386" s="79">
        <f t="shared" si="105"/>
        <v>3.6914196441660465</v>
      </c>
      <c r="J1386" s="89">
        <f t="shared" si="106"/>
        <v>3.0180355833953509E-2</v>
      </c>
      <c r="K1386" s="89">
        <f t="shared" si="107"/>
        <v>3.0180355833953509E-2</v>
      </c>
      <c r="L1386" s="82">
        <f t="shared" si="108"/>
        <v>9.1085387826405164E-4</v>
      </c>
      <c r="M1386" s="71">
        <f t="shared" si="109"/>
        <v>8.1095109184096924E-3</v>
      </c>
    </row>
    <row r="1387" spans="7:13" x14ac:dyDescent="0.3">
      <c r="G1387" s="72">
        <v>45474</v>
      </c>
      <c r="H1387" s="74">
        <v>3.8298999999999999</v>
      </c>
      <c r="I1387" s="79">
        <f t="shared" si="105"/>
        <v>3.6944376797494418</v>
      </c>
      <c r="J1387" s="89">
        <f t="shared" si="106"/>
        <v>0.13546232025055804</v>
      </c>
      <c r="K1387" s="89">
        <f t="shared" si="107"/>
        <v>0.13546232025055804</v>
      </c>
      <c r="L1387" s="82">
        <f t="shared" si="108"/>
        <v>1.8350040207664748E-2</v>
      </c>
      <c r="M1387" s="71">
        <f t="shared" si="109"/>
        <v>3.5369675513866695E-2</v>
      </c>
    </row>
    <row r="1388" spans="7:13" x14ac:dyDescent="0.3">
      <c r="G1388" s="72">
        <v>45475</v>
      </c>
      <c r="H1388" s="74">
        <v>3.8298999999999999</v>
      </c>
      <c r="I1388" s="79">
        <f t="shared" si="105"/>
        <v>3.7079839117744977</v>
      </c>
      <c r="J1388" s="89">
        <f t="shared" si="106"/>
        <v>0.12191608822550215</v>
      </c>
      <c r="K1388" s="89">
        <f t="shared" si="107"/>
        <v>0.12191608822550215</v>
      </c>
      <c r="L1388" s="82">
        <f t="shared" si="108"/>
        <v>1.4863532568208424E-2</v>
      </c>
      <c r="M1388" s="71">
        <f t="shared" si="109"/>
        <v>3.183270796248E-2</v>
      </c>
    </row>
    <row r="1389" spans="7:13" x14ac:dyDescent="0.3">
      <c r="G1389" s="72">
        <v>45476</v>
      </c>
      <c r="H1389" s="74">
        <v>3.7905000000000002</v>
      </c>
      <c r="I1389" s="79">
        <f t="shared" si="105"/>
        <v>3.7201755205970479</v>
      </c>
      <c r="J1389" s="89">
        <f t="shared" si="106"/>
        <v>7.0324479402952278E-2</v>
      </c>
      <c r="K1389" s="89">
        <f t="shared" si="107"/>
        <v>7.0324479402952278E-2</v>
      </c>
      <c r="L1389" s="82">
        <f t="shared" si="108"/>
        <v>4.9455324032962591E-3</v>
      </c>
      <c r="M1389" s="71">
        <f t="shared" si="109"/>
        <v>1.8552824008165748E-2</v>
      </c>
    </row>
    <row r="1390" spans="7:13" x14ac:dyDescent="0.3">
      <c r="G1390" s="72">
        <v>45478</v>
      </c>
      <c r="H1390" s="74">
        <v>3.8397999999999999</v>
      </c>
      <c r="I1390" s="79">
        <f t="shared" si="105"/>
        <v>3.7272079685373432</v>
      </c>
      <c r="J1390" s="89">
        <f t="shared" si="106"/>
        <v>0.11259203146265673</v>
      </c>
      <c r="K1390" s="89">
        <f t="shared" si="107"/>
        <v>0.11259203146265673</v>
      </c>
      <c r="L1390" s="82">
        <f t="shared" si="108"/>
        <v>1.2676965548887883E-2</v>
      </c>
      <c r="M1390" s="71">
        <f t="shared" si="109"/>
        <v>2.9322368733438391E-2</v>
      </c>
    </row>
    <row r="1391" spans="7:13" x14ac:dyDescent="0.3">
      <c r="G1391" s="72">
        <v>45481</v>
      </c>
      <c r="H1391" s="74">
        <v>3.8298999999999999</v>
      </c>
      <c r="I1391" s="79">
        <f t="shared" si="105"/>
        <v>3.7384671716836086</v>
      </c>
      <c r="J1391" s="89">
        <f t="shared" si="106"/>
        <v>9.1432828316391213E-2</v>
      </c>
      <c r="K1391" s="89">
        <f t="shared" si="107"/>
        <v>9.1432828316391213E-2</v>
      </c>
      <c r="L1391" s="82">
        <f t="shared" si="108"/>
        <v>8.3599620939346711E-3</v>
      </c>
      <c r="M1391" s="71">
        <f t="shared" si="109"/>
        <v>2.3873424454004338E-2</v>
      </c>
    </row>
    <row r="1392" spans="7:13" x14ac:dyDescent="0.3">
      <c r="G1392" s="72">
        <v>45482</v>
      </c>
      <c r="H1392" s="74">
        <v>3.8003999999999998</v>
      </c>
      <c r="I1392" s="79">
        <f t="shared" si="105"/>
        <v>3.747610454515248</v>
      </c>
      <c r="J1392" s="89">
        <f t="shared" si="106"/>
        <v>5.2789545484751788E-2</v>
      </c>
      <c r="K1392" s="89">
        <f t="shared" si="107"/>
        <v>5.2789545484751788E-2</v>
      </c>
      <c r="L1392" s="82">
        <f t="shared" si="108"/>
        <v>2.7867361124866777E-3</v>
      </c>
      <c r="M1392" s="71">
        <f t="shared" si="109"/>
        <v>1.3890523493514311E-2</v>
      </c>
    </row>
    <row r="1393" spans="7:13" x14ac:dyDescent="0.3">
      <c r="G1393" s="72">
        <v>45483</v>
      </c>
      <c r="H1393" s="74">
        <v>3.8988</v>
      </c>
      <c r="I1393" s="79">
        <f t="shared" si="105"/>
        <v>3.7528894090637235</v>
      </c>
      <c r="J1393" s="89">
        <f t="shared" si="106"/>
        <v>0.14591059093627656</v>
      </c>
      <c r="K1393" s="89">
        <f t="shared" si="107"/>
        <v>0.14591059093627656</v>
      </c>
      <c r="L1393" s="82">
        <f t="shared" si="108"/>
        <v>2.1289900547373432E-2</v>
      </c>
      <c r="M1393" s="71">
        <f t="shared" si="109"/>
        <v>3.742448726179249E-2</v>
      </c>
    </row>
    <row r="1394" spans="7:13" x14ac:dyDescent="0.3">
      <c r="G1394" s="72">
        <v>45484</v>
      </c>
      <c r="H1394" s="74">
        <v>3.8791000000000002</v>
      </c>
      <c r="I1394" s="79">
        <f t="shared" si="105"/>
        <v>3.767480468157351</v>
      </c>
      <c r="J1394" s="89">
        <f t="shared" si="106"/>
        <v>0.11161953184264917</v>
      </c>
      <c r="K1394" s="89">
        <f t="shared" si="107"/>
        <v>0.11161953184264917</v>
      </c>
      <c r="L1394" s="82">
        <f t="shared" si="108"/>
        <v>1.2458919888772171E-2</v>
      </c>
      <c r="M1394" s="71">
        <f t="shared" si="109"/>
        <v>2.8774595097483736E-2</v>
      </c>
    </row>
    <row r="1395" spans="7:13" x14ac:dyDescent="0.3">
      <c r="G1395" s="72">
        <v>45485</v>
      </c>
      <c r="H1395" s="74">
        <v>3.9283999999999999</v>
      </c>
      <c r="I1395" s="79">
        <f t="shared" si="105"/>
        <v>3.7786424213416163</v>
      </c>
      <c r="J1395" s="89">
        <f t="shared" si="106"/>
        <v>0.14975757865838357</v>
      </c>
      <c r="K1395" s="89">
        <f t="shared" si="107"/>
        <v>0.14975757865838357</v>
      </c>
      <c r="L1395" s="82">
        <f t="shared" si="108"/>
        <v>2.2427332365621944E-2</v>
      </c>
      <c r="M1395" s="71">
        <f t="shared" si="109"/>
        <v>3.8121774426836265E-2</v>
      </c>
    </row>
    <row r="1396" spans="7:13" x14ac:dyDescent="0.3">
      <c r="G1396" s="72">
        <v>45488</v>
      </c>
      <c r="H1396" s="74">
        <v>3.8595000000000002</v>
      </c>
      <c r="I1396" s="79">
        <f t="shared" si="105"/>
        <v>3.793618179207455</v>
      </c>
      <c r="J1396" s="89">
        <f t="shared" si="106"/>
        <v>6.588182079254512E-2</v>
      </c>
      <c r="K1396" s="89">
        <f t="shared" si="107"/>
        <v>6.588182079254512E-2</v>
      </c>
      <c r="L1396" s="82">
        <f t="shared" si="108"/>
        <v>4.3404143109410306E-3</v>
      </c>
      <c r="M1396" s="71">
        <f t="shared" si="109"/>
        <v>1.7070040365991739E-2</v>
      </c>
    </row>
    <row r="1397" spans="7:13" x14ac:dyDescent="0.3">
      <c r="G1397" s="72">
        <v>45489</v>
      </c>
      <c r="H1397" s="74">
        <v>3.8201000000000001</v>
      </c>
      <c r="I1397" s="79">
        <f t="shared" si="105"/>
        <v>3.8002063612867092</v>
      </c>
      <c r="J1397" s="89">
        <f t="shared" si="106"/>
        <v>1.9893638713290862E-2</v>
      </c>
      <c r="K1397" s="89">
        <f t="shared" si="107"/>
        <v>1.9893638713290862E-2</v>
      </c>
      <c r="L1397" s="82">
        <f t="shared" si="108"/>
        <v>3.9575686125494489E-4</v>
      </c>
      <c r="M1397" s="71">
        <f t="shared" si="109"/>
        <v>5.2076225002724696E-3</v>
      </c>
    </row>
    <row r="1398" spans="7:13" x14ac:dyDescent="0.3">
      <c r="G1398" s="72">
        <v>45490</v>
      </c>
      <c r="H1398" s="74">
        <v>3.8397999999999999</v>
      </c>
      <c r="I1398" s="79">
        <f t="shared" si="105"/>
        <v>3.8021957251580387</v>
      </c>
      <c r="J1398" s="89">
        <f t="shared" si="106"/>
        <v>3.7604274841961161E-2</v>
      </c>
      <c r="K1398" s="89">
        <f t="shared" si="107"/>
        <v>3.7604274841961161E-2</v>
      </c>
      <c r="L1398" s="82">
        <f t="shared" si="108"/>
        <v>1.4140814863897531E-3</v>
      </c>
      <c r="M1398" s="71">
        <f t="shared" si="109"/>
        <v>9.7932899739468626E-3</v>
      </c>
    </row>
    <row r="1399" spans="7:13" x14ac:dyDescent="0.3">
      <c r="G1399" s="72">
        <v>45491</v>
      </c>
      <c r="H1399" s="74">
        <v>3.5640999999999998</v>
      </c>
      <c r="I1399" s="79">
        <f t="shared" si="105"/>
        <v>3.805956152642235</v>
      </c>
      <c r="J1399" s="89">
        <f t="shared" si="106"/>
        <v>-0.24185615264223514</v>
      </c>
      <c r="K1399" s="89">
        <f t="shared" si="107"/>
        <v>0.24185615264223514</v>
      </c>
      <c r="L1399" s="82">
        <f t="shared" si="108"/>
        <v>5.8494398570904146E-2</v>
      </c>
      <c r="M1399" s="71">
        <f t="shared" si="109"/>
        <v>6.7858969344921624E-2</v>
      </c>
    </row>
    <row r="1400" spans="7:13" x14ac:dyDescent="0.3">
      <c r="G1400" s="72">
        <v>45492</v>
      </c>
      <c r="H1400" s="74">
        <v>3.5935999999999999</v>
      </c>
      <c r="I1400" s="79">
        <f t="shared" si="105"/>
        <v>3.7817705373780113</v>
      </c>
      <c r="J1400" s="89">
        <f t="shared" si="106"/>
        <v>-0.18817053737801137</v>
      </c>
      <c r="K1400" s="89">
        <f t="shared" si="107"/>
        <v>0.18817053737801137</v>
      </c>
      <c r="L1400" s="82">
        <f t="shared" si="108"/>
        <v>3.5408151137129577E-2</v>
      </c>
      <c r="M1400" s="71">
        <f t="shared" si="109"/>
        <v>5.2362682930212429E-2</v>
      </c>
    </row>
    <row r="1401" spans="7:13" x14ac:dyDescent="0.3">
      <c r="G1401" s="72">
        <v>45495</v>
      </c>
      <c r="H1401" s="74">
        <v>3.6821999999999999</v>
      </c>
      <c r="I1401" s="79">
        <f t="shared" si="105"/>
        <v>3.7629534836402105</v>
      </c>
      <c r="J1401" s="89">
        <f t="shared" si="106"/>
        <v>-8.0753483640210622E-2</v>
      </c>
      <c r="K1401" s="89">
        <f t="shared" si="107"/>
        <v>8.0753483640210622E-2</v>
      </c>
      <c r="L1401" s="82">
        <f t="shared" si="108"/>
        <v>6.5211251200297648E-3</v>
      </c>
      <c r="M1401" s="71">
        <f t="shared" si="109"/>
        <v>2.1930770637176314E-2</v>
      </c>
    </row>
    <row r="1402" spans="7:13" x14ac:dyDescent="0.3">
      <c r="G1402" s="72">
        <v>45496</v>
      </c>
      <c r="H1402" s="74">
        <v>3.6852</v>
      </c>
      <c r="I1402" s="79">
        <f t="shared" si="105"/>
        <v>3.7548781352761895</v>
      </c>
      <c r="J1402" s="89">
        <f t="shared" si="106"/>
        <v>-6.967813527618949E-2</v>
      </c>
      <c r="K1402" s="89">
        <f t="shared" si="107"/>
        <v>6.967813527618949E-2</v>
      </c>
      <c r="L1402" s="82">
        <f t="shared" si="108"/>
        <v>4.8550425355669618E-3</v>
      </c>
      <c r="M1402" s="71">
        <f t="shared" si="109"/>
        <v>1.8907558687775286E-2</v>
      </c>
    </row>
    <row r="1403" spans="7:13" x14ac:dyDescent="0.3">
      <c r="G1403" s="72">
        <v>45497</v>
      </c>
      <c r="H1403" s="74">
        <v>3.6455000000000002</v>
      </c>
      <c r="I1403" s="79">
        <f t="shared" si="105"/>
        <v>3.747910321748571</v>
      </c>
      <c r="J1403" s="89">
        <f t="shared" si="106"/>
        <v>-0.10241032174857079</v>
      </c>
      <c r="K1403" s="89">
        <f t="shared" si="107"/>
        <v>0.10241032174857079</v>
      </c>
      <c r="L1403" s="82">
        <f t="shared" si="108"/>
        <v>1.048787400064579E-2</v>
      </c>
      <c r="M1403" s="71">
        <f t="shared" si="109"/>
        <v>2.8092256685933556E-2</v>
      </c>
    </row>
    <row r="1404" spans="7:13" x14ac:dyDescent="0.3">
      <c r="G1404" s="72">
        <v>45498</v>
      </c>
      <c r="H1404" s="74">
        <v>3.8043999999999998</v>
      </c>
      <c r="I1404" s="79">
        <f t="shared" si="105"/>
        <v>3.7376692895737138</v>
      </c>
      <c r="J1404" s="89">
        <f t="shared" si="106"/>
        <v>6.6730710426285977E-2</v>
      </c>
      <c r="K1404" s="89">
        <f t="shared" si="107"/>
        <v>6.6730710426285977E-2</v>
      </c>
      <c r="L1404" s="82">
        <f t="shared" si="108"/>
        <v>4.4529877139968324E-3</v>
      </c>
      <c r="M1404" s="71">
        <f t="shared" si="109"/>
        <v>1.7540403329378083E-2</v>
      </c>
    </row>
    <row r="1405" spans="7:13" x14ac:dyDescent="0.3">
      <c r="G1405" s="72">
        <v>45499</v>
      </c>
      <c r="H1405" s="74">
        <v>3.8142999999999998</v>
      </c>
      <c r="I1405" s="79">
        <f t="shared" si="105"/>
        <v>3.7443423606163426</v>
      </c>
      <c r="J1405" s="89">
        <f t="shared" si="106"/>
        <v>6.9957639383657177E-2</v>
      </c>
      <c r="K1405" s="89">
        <f t="shared" si="107"/>
        <v>6.9957639383657177E-2</v>
      </c>
      <c r="L1405" s="82">
        <f t="shared" si="108"/>
        <v>4.8940713081338221E-3</v>
      </c>
      <c r="M1405" s="71">
        <f t="shared" si="109"/>
        <v>1.8340885453073219E-2</v>
      </c>
    </row>
    <row r="1406" spans="7:13" x14ac:dyDescent="0.3">
      <c r="G1406" s="72">
        <v>45502</v>
      </c>
      <c r="H1406" s="74">
        <v>3.8142999999999998</v>
      </c>
      <c r="I1406" s="79">
        <f t="shared" si="105"/>
        <v>3.7513381245547084</v>
      </c>
      <c r="J1406" s="89">
        <f t="shared" si="106"/>
        <v>6.2961875445291415E-2</v>
      </c>
      <c r="K1406" s="89">
        <f t="shared" si="107"/>
        <v>6.2961875445291415E-2</v>
      </c>
      <c r="L1406" s="82">
        <f t="shared" si="108"/>
        <v>3.9641977595883905E-3</v>
      </c>
      <c r="M1406" s="71">
        <f t="shared" si="109"/>
        <v>1.6506796907765887E-2</v>
      </c>
    </row>
    <row r="1407" spans="7:13" x14ac:dyDescent="0.3">
      <c r="G1407" s="72">
        <v>45503</v>
      </c>
      <c r="H1407" s="74">
        <v>3.8938000000000001</v>
      </c>
      <c r="I1407" s="79">
        <f t="shared" si="105"/>
        <v>3.7576343120992375</v>
      </c>
      <c r="J1407" s="89">
        <f t="shared" si="106"/>
        <v>0.13616568790076267</v>
      </c>
      <c r="K1407" s="89">
        <f t="shared" si="107"/>
        <v>0.13616568790076267</v>
      </c>
      <c r="L1407" s="82">
        <f t="shared" si="108"/>
        <v>1.8541094561487906E-2</v>
      </c>
      <c r="M1407" s="71">
        <f t="shared" si="109"/>
        <v>3.4969872078885064E-2</v>
      </c>
    </row>
    <row r="1408" spans="7:13" x14ac:dyDescent="0.3">
      <c r="G1408" s="72">
        <v>45504</v>
      </c>
      <c r="H1408" s="74">
        <v>3.8938000000000001</v>
      </c>
      <c r="I1408" s="79">
        <f t="shared" si="105"/>
        <v>3.7712508808893137</v>
      </c>
      <c r="J1408" s="89">
        <f t="shared" si="106"/>
        <v>0.12254911911068644</v>
      </c>
      <c r="K1408" s="89">
        <f t="shared" si="107"/>
        <v>0.12254911911068644</v>
      </c>
      <c r="L1408" s="82">
        <f t="shared" si="108"/>
        <v>1.5018286594805214E-2</v>
      </c>
      <c r="M1408" s="71">
        <f t="shared" si="109"/>
        <v>3.1472884870996566E-2</v>
      </c>
    </row>
    <row r="1409" spans="7:13" x14ac:dyDescent="0.3">
      <c r="G1409" s="72">
        <v>45505</v>
      </c>
      <c r="H1409" s="74">
        <v>3.9236</v>
      </c>
      <c r="I1409" s="79">
        <f t="shared" si="105"/>
        <v>3.7835057928003826</v>
      </c>
      <c r="J1409" s="89">
        <f t="shared" si="106"/>
        <v>0.1400942071996174</v>
      </c>
      <c r="K1409" s="89">
        <f t="shared" si="107"/>
        <v>0.1400942071996174</v>
      </c>
      <c r="L1409" s="82">
        <f t="shared" si="108"/>
        <v>1.9626386890889334E-2</v>
      </c>
      <c r="M1409" s="71">
        <f t="shared" si="109"/>
        <v>3.5705527372723367E-2</v>
      </c>
    </row>
    <row r="1410" spans="7:13" x14ac:dyDescent="0.3">
      <c r="G1410" s="72">
        <v>45506</v>
      </c>
      <c r="H1410" s="74">
        <v>3.8243</v>
      </c>
      <c r="I1410" s="79">
        <f t="shared" si="105"/>
        <v>3.7975152135203443</v>
      </c>
      <c r="J1410" s="89">
        <f t="shared" si="106"/>
        <v>2.6784786479655764E-2</v>
      </c>
      <c r="K1410" s="89">
        <f t="shared" si="107"/>
        <v>2.6784786479655764E-2</v>
      </c>
      <c r="L1410" s="82">
        <f t="shared" si="108"/>
        <v>7.1742478676075023E-4</v>
      </c>
      <c r="M1410" s="71">
        <f t="shared" si="109"/>
        <v>7.0038403053253578E-3</v>
      </c>
    </row>
    <row r="1411" spans="7:13" x14ac:dyDescent="0.3">
      <c r="G1411" s="72">
        <v>45509</v>
      </c>
      <c r="H1411" s="74">
        <v>3.7050999999999998</v>
      </c>
      <c r="I1411" s="79">
        <f t="shared" si="105"/>
        <v>3.8001936921683104</v>
      </c>
      <c r="J1411" s="89">
        <f t="shared" si="106"/>
        <v>-9.509369216831054E-2</v>
      </c>
      <c r="K1411" s="89">
        <f t="shared" si="107"/>
        <v>9.509369216831054E-2</v>
      </c>
      <c r="L1411" s="82">
        <f t="shared" si="108"/>
        <v>9.0428102902014047E-3</v>
      </c>
      <c r="M1411" s="71">
        <f t="shared" si="109"/>
        <v>2.5665620946347074E-2</v>
      </c>
    </row>
    <row r="1412" spans="7:13" x14ac:dyDescent="0.3">
      <c r="G1412" s="72">
        <v>45510</v>
      </c>
      <c r="H1412" s="74">
        <v>3.6852</v>
      </c>
      <c r="I1412" s="79">
        <f t="shared" si="105"/>
        <v>3.7906843229514795</v>
      </c>
      <c r="J1412" s="89">
        <f t="shared" si="106"/>
        <v>-0.10548432295147947</v>
      </c>
      <c r="K1412" s="89">
        <f t="shared" si="107"/>
        <v>0.10548432295147947</v>
      </c>
      <c r="L1412" s="82">
        <f t="shared" si="108"/>
        <v>1.1126942388532018E-2</v>
      </c>
      <c r="M1412" s="71">
        <f t="shared" si="109"/>
        <v>2.8623771559611273E-2</v>
      </c>
    </row>
    <row r="1413" spans="7:13" x14ac:dyDescent="0.3">
      <c r="G1413" s="72">
        <v>45511</v>
      </c>
      <c r="H1413" s="74">
        <v>3.7050999999999998</v>
      </c>
      <c r="I1413" s="79">
        <f t="shared" si="105"/>
        <v>3.7801358906563318</v>
      </c>
      <c r="J1413" s="89">
        <f t="shared" si="106"/>
        <v>-7.5035890656331983E-2</v>
      </c>
      <c r="K1413" s="89">
        <f t="shared" si="107"/>
        <v>7.5035890656331983E-2</v>
      </c>
      <c r="L1413" s="82">
        <f t="shared" si="108"/>
        <v>5.6303848865890092E-3</v>
      </c>
      <c r="M1413" s="71">
        <f t="shared" si="109"/>
        <v>2.0252055452304119E-2</v>
      </c>
    </row>
    <row r="1414" spans="7:13" x14ac:dyDescent="0.3">
      <c r="G1414" s="72">
        <v>45512</v>
      </c>
      <c r="H1414" s="74">
        <v>3.7646999999999999</v>
      </c>
      <c r="I1414" s="79">
        <f t="shared" ref="I1414:I1474" si="110">alpha*H1413+(1-alpha)*I1413</f>
        <v>3.7726323015906984</v>
      </c>
      <c r="J1414" s="89">
        <f t="shared" ref="J1414:J1473" si="111">H1414-I1414</f>
        <v>-7.9323015906984651E-3</v>
      </c>
      <c r="K1414" s="89">
        <f t="shared" ref="K1414:K1473" si="112">ABS(J1414)</f>
        <v>7.9323015906984651E-3</v>
      </c>
      <c r="L1414" s="82">
        <f t="shared" ref="L1414:L1473" si="113">J1414^2</f>
        <v>6.2921408525797395E-5</v>
      </c>
      <c r="M1414" s="71">
        <f t="shared" ref="M1414:M1473" si="114">K1414/H1414</f>
        <v>2.1070209022494395E-3</v>
      </c>
    </row>
    <row r="1415" spans="7:13" x14ac:dyDescent="0.3">
      <c r="G1415" s="72">
        <v>45513</v>
      </c>
      <c r="H1415" s="74">
        <v>3.7845</v>
      </c>
      <c r="I1415" s="79">
        <f t="shared" si="110"/>
        <v>3.7718390714316286</v>
      </c>
      <c r="J1415" s="89">
        <f t="shared" si="111"/>
        <v>1.2660928568371421E-2</v>
      </c>
      <c r="K1415" s="89">
        <f t="shared" si="112"/>
        <v>1.2660928568371421E-2</v>
      </c>
      <c r="L1415" s="82">
        <f t="shared" si="113"/>
        <v>1.6029911221340361E-4</v>
      </c>
      <c r="M1415" s="71">
        <f t="shared" si="114"/>
        <v>3.3454693006662495E-3</v>
      </c>
    </row>
    <row r="1416" spans="7:13" x14ac:dyDescent="0.3">
      <c r="G1416" s="72">
        <v>45516</v>
      </c>
      <c r="H1416" s="74">
        <v>3.8043999999999998</v>
      </c>
      <c r="I1416" s="79">
        <f t="shared" si="110"/>
        <v>3.7731051642884657</v>
      </c>
      <c r="J1416" s="89">
        <f t="shared" si="111"/>
        <v>3.129483571153413E-2</v>
      </c>
      <c r="K1416" s="89">
        <f t="shared" si="112"/>
        <v>3.129483571153413E-2</v>
      </c>
      <c r="L1416" s="82">
        <f t="shared" si="113"/>
        <v>9.793667422119119E-4</v>
      </c>
      <c r="M1416" s="71">
        <f t="shared" si="114"/>
        <v>8.225958288175305E-3</v>
      </c>
    </row>
    <row r="1417" spans="7:13" x14ac:dyDescent="0.3">
      <c r="G1417" s="72">
        <v>45517</v>
      </c>
      <c r="H1417" s="74">
        <v>3.9137</v>
      </c>
      <c r="I1417" s="79">
        <f t="shared" si="110"/>
        <v>3.7762346478596194</v>
      </c>
      <c r="J1417" s="89">
        <f t="shared" si="111"/>
        <v>0.13746535214038058</v>
      </c>
      <c r="K1417" s="89">
        <f t="shared" si="112"/>
        <v>0.13746535214038058</v>
      </c>
      <c r="L1417" s="82">
        <f t="shared" si="113"/>
        <v>1.8896723039078835E-2</v>
      </c>
      <c r="M1417" s="71">
        <f t="shared" si="114"/>
        <v>3.5124141385487029E-2</v>
      </c>
    </row>
    <row r="1418" spans="7:13" x14ac:dyDescent="0.3">
      <c r="G1418" s="72">
        <v>45518</v>
      </c>
      <c r="H1418" s="74">
        <v>3.9533999999999998</v>
      </c>
      <c r="I1418" s="79">
        <f t="shared" si="110"/>
        <v>3.7899811830736576</v>
      </c>
      <c r="J1418" s="89">
        <f t="shared" si="111"/>
        <v>0.16341881692634219</v>
      </c>
      <c r="K1418" s="89">
        <f t="shared" si="112"/>
        <v>0.16341881692634219</v>
      </c>
      <c r="L1418" s="82">
        <f t="shared" si="113"/>
        <v>2.6705709725605344E-2</v>
      </c>
      <c r="M1418" s="71">
        <f t="shared" si="114"/>
        <v>4.1336271798032627E-2</v>
      </c>
    </row>
    <row r="1419" spans="7:13" x14ac:dyDescent="0.3">
      <c r="G1419" s="72">
        <v>45519</v>
      </c>
      <c r="H1419" s="74">
        <v>4.0427999999999997</v>
      </c>
      <c r="I1419" s="79">
        <f t="shared" si="110"/>
        <v>3.8063230647662918</v>
      </c>
      <c r="J1419" s="89">
        <f t="shared" si="111"/>
        <v>0.23647693523370794</v>
      </c>
      <c r="K1419" s="89">
        <f t="shared" si="112"/>
        <v>0.23647693523370794</v>
      </c>
      <c r="L1419" s="82">
        <f t="shared" si="113"/>
        <v>5.5921340897527302E-2</v>
      </c>
      <c r="M1419" s="71">
        <f t="shared" si="114"/>
        <v>5.849335491088057E-2</v>
      </c>
    </row>
    <row r="1420" spans="7:13" x14ac:dyDescent="0.3">
      <c r="G1420" s="72">
        <v>45520</v>
      </c>
      <c r="H1420" s="74">
        <v>4.0129999999999999</v>
      </c>
      <c r="I1420" s="79">
        <f t="shared" si="110"/>
        <v>3.8299707582896625</v>
      </c>
      <c r="J1420" s="89">
        <f t="shared" si="111"/>
        <v>0.18302924171033741</v>
      </c>
      <c r="K1420" s="89">
        <f t="shared" si="112"/>
        <v>0.18302924171033741</v>
      </c>
      <c r="L1420" s="82">
        <f t="shared" si="113"/>
        <v>3.3499703321061114E-2</v>
      </c>
      <c r="M1420" s="71">
        <f t="shared" si="114"/>
        <v>4.5609080914611862E-2</v>
      </c>
    </row>
    <row r="1421" spans="7:13" x14ac:dyDescent="0.3">
      <c r="G1421" s="72">
        <v>45523</v>
      </c>
      <c r="H1421" s="74">
        <v>4.1322000000000001</v>
      </c>
      <c r="I1421" s="79">
        <f t="shared" si="110"/>
        <v>3.8482736824606962</v>
      </c>
      <c r="J1421" s="89">
        <f t="shared" si="111"/>
        <v>0.28392631753930386</v>
      </c>
      <c r="K1421" s="89">
        <f t="shared" si="112"/>
        <v>0.28392631753930386</v>
      </c>
      <c r="L1421" s="82">
        <f t="shared" si="113"/>
        <v>8.061415379142961E-2</v>
      </c>
      <c r="M1421" s="71">
        <f t="shared" si="114"/>
        <v>6.8710691045763481E-2</v>
      </c>
    </row>
    <row r="1422" spans="7:13" x14ac:dyDescent="0.3">
      <c r="G1422" s="72">
        <v>45524</v>
      </c>
      <c r="H1422" s="74">
        <v>4.1223000000000001</v>
      </c>
      <c r="I1422" s="79">
        <f t="shared" si="110"/>
        <v>3.8766663142146265</v>
      </c>
      <c r="J1422" s="89">
        <f t="shared" si="111"/>
        <v>0.24563368578537359</v>
      </c>
      <c r="K1422" s="89">
        <f t="shared" si="112"/>
        <v>0.24563368578537359</v>
      </c>
      <c r="L1422" s="82">
        <f t="shared" si="113"/>
        <v>6.0335907592507641E-2</v>
      </c>
      <c r="M1422" s="71">
        <f t="shared" si="114"/>
        <v>5.9586562303901608E-2</v>
      </c>
    </row>
    <row r="1423" spans="7:13" x14ac:dyDescent="0.3">
      <c r="G1423" s="72">
        <v>45525</v>
      </c>
      <c r="H1423" s="74">
        <v>4.1322000000000001</v>
      </c>
      <c r="I1423" s="79">
        <f t="shared" si="110"/>
        <v>3.9012296827931641</v>
      </c>
      <c r="J1423" s="89">
        <f t="shared" si="111"/>
        <v>0.23097031720683603</v>
      </c>
      <c r="K1423" s="89">
        <f t="shared" si="112"/>
        <v>0.23097031720683603</v>
      </c>
      <c r="L1423" s="82">
        <f t="shared" si="113"/>
        <v>5.3347287430626458E-2</v>
      </c>
      <c r="M1423" s="71">
        <f t="shared" si="114"/>
        <v>5.5895241567890233E-2</v>
      </c>
    </row>
    <row r="1424" spans="7:13" x14ac:dyDescent="0.3">
      <c r="G1424" s="72">
        <v>45526</v>
      </c>
      <c r="H1424" s="74">
        <v>4.0824999999999996</v>
      </c>
      <c r="I1424" s="79">
        <f t="shared" si="110"/>
        <v>3.9243267145138478</v>
      </c>
      <c r="J1424" s="89">
        <f t="shared" si="111"/>
        <v>0.15817328548615173</v>
      </c>
      <c r="K1424" s="89">
        <f t="shared" si="112"/>
        <v>0.15817328548615173</v>
      </c>
      <c r="L1424" s="82">
        <f t="shared" si="113"/>
        <v>2.5018788241483656E-2</v>
      </c>
      <c r="M1424" s="71">
        <f t="shared" si="114"/>
        <v>3.8744221796975321E-2</v>
      </c>
    </row>
    <row r="1425" spans="7:13" x14ac:dyDescent="0.3">
      <c r="G1425" s="72">
        <v>45527</v>
      </c>
      <c r="H1425" s="74">
        <v>4.1421000000000001</v>
      </c>
      <c r="I1425" s="79">
        <f t="shared" si="110"/>
        <v>3.940144043062463</v>
      </c>
      <c r="J1425" s="89">
        <f t="shared" si="111"/>
        <v>0.2019559569375371</v>
      </c>
      <c r="K1425" s="89">
        <f t="shared" si="112"/>
        <v>0.2019559569375371</v>
      </c>
      <c r="L1425" s="82">
        <f t="shared" si="113"/>
        <v>4.0786208542556338E-2</v>
      </c>
      <c r="M1425" s="71">
        <f t="shared" si="114"/>
        <v>4.8756900349469376E-2</v>
      </c>
    </row>
    <row r="1426" spans="7:13" x14ac:dyDescent="0.3">
      <c r="G1426" s="72">
        <v>45530</v>
      </c>
      <c r="H1426" s="74">
        <v>4.1520999999999999</v>
      </c>
      <c r="I1426" s="79">
        <f t="shared" si="110"/>
        <v>3.9603396387562171</v>
      </c>
      <c r="J1426" s="89">
        <f t="shared" si="111"/>
        <v>0.19176036124378282</v>
      </c>
      <c r="K1426" s="89">
        <f t="shared" si="112"/>
        <v>0.19176036124378282</v>
      </c>
      <c r="L1426" s="82">
        <f t="shared" si="113"/>
        <v>3.6772036144346085E-2</v>
      </c>
      <c r="M1426" s="71">
        <f t="shared" si="114"/>
        <v>4.6183945772930043E-2</v>
      </c>
    </row>
    <row r="1427" spans="7:13" x14ac:dyDescent="0.3">
      <c r="G1427" s="72">
        <v>45531</v>
      </c>
      <c r="H1427" s="74">
        <v>4.1917999999999997</v>
      </c>
      <c r="I1427" s="79">
        <f t="shared" si="110"/>
        <v>3.9795156748805955</v>
      </c>
      <c r="J1427" s="89">
        <f t="shared" si="111"/>
        <v>0.2122843251194042</v>
      </c>
      <c r="K1427" s="89">
        <f t="shared" si="112"/>
        <v>0.2122843251194042</v>
      </c>
      <c r="L1427" s="82">
        <f t="shared" si="113"/>
        <v>4.5064634691400908E-2</v>
      </c>
      <c r="M1427" s="71">
        <f t="shared" si="114"/>
        <v>5.0642760894938743E-2</v>
      </c>
    </row>
    <row r="1428" spans="7:13" x14ac:dyDescent="0.3">
      <c r="G1428" s="72">
        <v>45532</v>
      </c>
      <c r="H1428" s="74">
        <v>4.1619999999999999</v>
      </c>
      <c r="I1428" s="79">
        <f t="shared" si="110"/>
        <v>4.0007441073925358</v>
      </c>
      <c r="J1428" s="89">
        <f t="shared" si="111"/>
        <v>0.16125589260746409</v>
      </c>
      <c r="K1428" s="89">
        <f t="shared" si="112"/>
        <v>0.16125589260746409</v>
      </c>
      <c r="L1428" s="82">
        <f t="shared" si="113"/>
        <v>2.6003462900629992E-2</v>
      </c>
      <c r="M1428" s="71">
        <f t="shared" si="114"/>
        <v>3.8744808411211938E-2</v>
      </c>
    </row>
    <row r="1429" spans="7:13" x14ac:dyDescent="0.3">
      <c r="G1429" s="72">
        <v>45533</v>
      </c>
      <c r="H1429" s="74">
        <v>4.4500999999999999</v>
      </c>
      <c r="I1429" s="79">
        <f t="shared" si="110"/>
        <v>4.0168696966532824</v>
      </c>
      <c r="J1429" s="89">
        <f t="shared" si="111"/>
        <v>0.43323030334671753</v>
      </c>
      <c r="K1429" s="89">
        <f t="shared" si="112"/>
        <v>0.43323030334671753</v>
      </c>
      <c r="L1429" s="82">
        <f t="shared" si="113"/>
        <v>0.1876884957378889</v>
      </c>
      <c r="M1429" s="71">
        <f t="shared" si="114"/>
        <v>9.7352936641135604E-2</v>
      </c>
    </row>
    <row r="1430" spans="7:13" x14ac:dyDescent="0.3">
      <c r="G1430" s="72">
        <v>45534</v>
      </c>
      <c r="H1430" s="74">
        <v>4.4302000000000001</v>
      </c>
      <c r="I1430" s="79">
        <f t="shared" si="110"/>
        <v>4.0601927269879541</v>
      </c>
      <c r="J1430" s="89">
        <f t="shared" si="111"/>
        <v>0.37000727301204606</v>
      </c>
      <c r="K1430" s="89">
        <f t="shared" si="112"/>
        <v>0.37000727301204606</v>
      </c>
      <c r="L1430" s="82">
        <f t="shared" si="113"/>
        <v>0.13690538208181077</v>
      </c>
      <c r="M1430" s="71">
        <f t="shared" si="114"/>
        <v>8.3519315834961416E-2</v>
      </c>
    </row>
    <row r="1431" spans="7:13" x14ac:dyDescent="0.3">
      <c r="G1431" s="72">
        <v>45538</v>
      </c>
      <c r="H1431" s="74">
        <v>4.3506999999999998</v>
      </c>
      <c r="I1431" s="79">
        <f t="shared" si="110"/>
        <v>4.097193454289159</v>
      </c>
      <c r="J1431" s="89">
        <f t="shared" si="111"/>
        <v>0.25350654571084075</v>
      </c>
      <c r="K1431" s="89">
        <f t="shared" si="112"/>
        <v>0.25350654571084075</v>
      </c>
      <c r="L1431" s="82">
        <f t="shared" si="113"/>
        <v>6.4265568718242586E-2</v>
      </c>
      <c r="M1431" s="71">
        <f t="shared" si="114"/>
        <v>5.8267990371857578E-2</v>
      </c>
    </row>
    <row r="1432" spans="7:13" x14ac:dyDescent="0.3">
      <c r="G1432" s="72">
        <v>45539</v>
      </c>
      <c r="H1432" s="74">
        <v>4.3506999999999998</v>
      </c>
      <c r="I1432" s="79">
        <f t="shared" si="110"/>
        <v>4.122544108860243</v>
      </c>
      <c r="J1432" s="89">
        <f t="shared" si="111"/>
        <v>0.22815589113975676</v>
      </c>
      <c r="K1432" s="89">
        <f t="shared" si="112"/>
        <v>0.22815589113975676</v>
      </c>
      <c r="L1432" s="82">
        <f t="shared" si="113"/>
        <v>5.2055110661776538E-2</v>
      </c>
      <c r="M1432" s="71">
        <f t="shared" si="114"/>
        <v>5.2441191334671837E-2</v>
      </c>
    </row>
    <row r="1433" spans="7:13" x14ac:dyDescent="0.3">
      <c r="G1433" s="72">
        <v>45540</v>
      </c>
      <c r="H1433" s="74">
        <v>4.3010999999999999</v>
      </c>
      <c r="I1433" s="79">
        <f t="shared" si="110"/>
        <v>4.1453596979742189</v>
      </c>
      <c r="J1433" s="89">
        <f t="shared" si="111"/>
        <v>0.15574030202578104</v>
      </c>
      <c r="K1433" s="89">
        <f t="shared" si="112"/>
        <v>0.15574030202578104</v>
      </c>
      <c r="L1433" s="82">
        <f t="shared" si="113"/>
        <v>2.4255041675081499E-2</v>
      </c>
      <c r="M1433" s="71">
        <f t="shared" si="114"/>
        <v>3.6209412016874998E-2</v>
      </c>
    </row>
    <row r="1434" spans="7:13" x14ac:dyDescent="0.3">
      <c r="G1434" s="72">
        <v>45541</v>
      </c>
      <c r="H1434" s="74">
        <v>4.2117000000000004</v>
      </c>
      <c r="I1434" s="79">
        <f t="shared" si="110"/>
        <v>4.1609337281767971</v>
      </c>
      <c r="J1434" s="89">
        <f t="shared" si="111"/>
        <v>5.0766271823203368E-2</v>
      </c>
      <c r="K1434" s="89">
        <f t="shared" si="112"/>
        <v>5.0766271823203368E-2</v>
      </c>
      <c r="L1434" s="82">
        <f t="shared" si="113"/>
        <v>2.5772143548273723E-3</v>
      </c>
      <c r="M1434" s="71">
        <f t="shared" si="114"/>
        <v>1.2053629608757357E-2</v>
      </c>
    </row>
    <row r="1435" spans="7:13" x14ac:dyDescent="0.3">
      <c r="G1435" s="72">
        <v>45544</v>
      </c>
      <c r="H1435" s="74">
        <v>4.2314999999999996</v>
      </c>
      <c r="I1435" s="79">
        <f t="shared" si="110"/>
        <v>4.1660103553591181</v>
      </c>
      <c r="J1435" s="89">
        <f t="shared" si="111"/>
        <v>6.5489644640881473E-2</v>
      </c>
      <c r="K1435" s="89">
        <f t="shared" si="112"/>
        <v>6.5489644640881473E-2</v>
      </c>
      <c r="L1435" s="82">
        <f t="shared" si="113"/>
        <v>4.288893555188935E-3</v>
      </c>
      <c r="M1435" s="71">
        <f t="shared" si="114"/>
        <v>1.5476697303764973E-2</v>
      </c>
    </row>
    <row r="1436" spans="7:13" x14ac:dyDescent="0.3">
      <c r="G1436" s="72">
        <v>45545</v>
      </c>
      <c r="H1436" s="74">
        <v>4.1619999999999999</v>
      </c>
      <c r="I1436" s="79">
        <f t="shared" si="110"/>
        <v>4.1725593198232067</v>
      </c>
      <c r="J1436" s="89">
        <f t="shared" si="111"/>
        <v>-1.0559319823206792E-2</v>
      </c>
      <c r="K1436" s="89">
        <f t="shared" si="112"/>
        <v>1.0559319823206792E-2</v>
      </c>
      <c r="L1436" s="82">
        <f t="shared" si="113"/>
        <v>1.1149923512876792E-4</v>
      </c>
      <c r="M1436" s="71">
        <f t="shared" si="114"/>
        <v>2.537078285249109E-3</v>
      </c>
    </row>
    <row r="1437" spans="7:13" x14ac:dyDescent="0.3">
      <c r="G1437" s="72">
        <v>45546</v>
      </c>
      <c r="H1437" s="74">
        <v>4.1619999999999999</v>
      </c>
      <c r="I1437" s="79">
        <f t="shared" si="110"/>
        <v>4.171503387840886</v>
      </c>
      <c r="J1437" s="89">
        <f t="shared" si="111"/>
        <v>-9.5033878408861128E-3</v>
      </c>
      <c r="K1437" s="89">
        <f t="shared" si="112"/>
        <v>9.5033878408861128E-3</v>
      </c>
      <c r="L1437" s="82">
        <f t="shared" si="113"/>
        <v>9.0314380454302017E-5</v>
      </c>
      <c r="M1437" s="71">
        <f t="shared" si="114"/>
        <v>2.2833704567241982E-3</v>
      </c>
    </row>
    <row r="1438" spans="7:13" x14ac:dyDescent="0.3">
      <c r="G1438" s="72">
        <v>45547</v>
      </c>
      <c r="H1438" s="74">
        <v>4.1718999999999999</v>
      </c>
      <c r="I1438" s="79">
        <f t="shared" si="110"/>
        <v>4.1705530490567977</v>
      </c>
      <c r="J1438" s="89">
        <f t="shared" si="111"/>
        <v>1.3469509432022519E-3</v>
      </c>
      <c r="K1438" s="89">
        <f t="shared" si="112"/>
        <v>1.3469509432022519E-3</v>
      </c>
      <c r="L1438" s="82">
        <f t="shared" si="113"/>
        <v>1.8142768433934361E-6</v>
      </c>
      <c r="M1438" s="71">
        <f t="shared" si="114"/>
        <v>3.2286271080377092E-4</v>
      </c>
    </row>
    <row r="1439" spans="7:13" x14ac:dyDescent="0.3">
      <c r="G1439" s="72">
        <v>45548</v>
      </c>
      <c r="H1439" s="74">
        <v>4.1718999999999999</v>
      </c>
      <c r="I1439" s="79">
        <f t="shared" si="110"/>
        <v>4.1706877441511176</v>
      </c>
      <c r="J1439" s="89">
        <f t="shared" si="111"/>
        <v>1.2122558488822932E-3</v>
      </c>
      <c r="K1439" s="89">
        <f t="shared" si="112"/>
        <v>1.2122558488822932E-3</v>
      </c>
      <c r="L1439" s="82">
        <f t="shared" si="113"/>
        <v>1.4695642431493292E-6</v>
      </c>
      <c r="M1439" s="71">
        <f t="shared" si="114"/>
        <v>2.905764397234577E-4</v>
      </c>
    </row>
    <row r="1440" spans="7:13" x14ac:dyDescent="0.3">
      <c r="G1440" s="72">
        <v>45551</v>
      </c>
      <c r="H1440" s="74">
        <v>4.1818999999999997</v>
      </c>
      <c r="I1440" s="79">
        <f t="shared" si="110"/>
        <v>4.1708089697360062</v>
      </c>
      <c r="J1440" s="89">
        <f t="shared" si="111"/>
        <v>1.1091030263993495E-2</v>
      </c>
      <c r="K1440" s="89">
        <f t="shared" si="112"/>
        <v>1.1091030263993495E-2</v>
      </c>
      <c r="L1440" s="82">
        <f t="shared" si="113"/>
        <v>1.2301095231681962E-4</v>
      </c>
      <c r="M1440" s="71">
        <f t="shared" si="114"/>
        <v>2.6521509993049802E-3</v>
      </c>
    </row>
    <row r="1441" spans="7:13" x14ac:dyDescent="0.3">
      <c r="G1441" s="72">
        <v>45552</v>
      </c>
      <c r="H1441" s="74">
        <v>4.1619999999999999</v>
      </c>
      <c r="I1441" s="79">
        <f t="shared" si="110"/>
        <v>4.1719180727624057</v>
      </c>
      <c r="J1441" s="89">
        <f t="shared" si="111"/>
        <v>-9.9180727624057496E-3</v>
      </c>
      <c r="K1441" s="89">
        <f t="shared" si="112"/>
        <v>9.9180727624057496E-3</v>
      </c>
      <c r="L1441" s="82">
        <f t="shared" si="113"/>
        <v>9.8368167320374818E-5</v>
      </c>
      <c r="M1441" s="71">
        <f t="shared" si="114"/>
        <v>2.3830064301791805E-3</v>
      </c>
    </row>
    <row r="1442" spans="7:13" x14ac:dyDescent="0.3">
      <c r="G1442" s="72">
        <v>45553</v>
      </c>
      <c r="H1442" s="74">
        <v>4.1619999999999999</v>
      </c>
      <c r="I1442" s="79">
        <f t="shared" si="110"/>
        <v>4.1709262654861652</v>
      </c>
      <c r="J1442" s="89">
        <f t="shared" si="111"/>
        <v>-8.9262654861652635E-3</v>
      </c>
      <c r="K1442" s="89">
        <f t="shared" si="112"/>
        <v>8.9262654861652635E-3</v>
      </c>
      <c r="L1442" s="82">
        <f t="shared" si="113"/>
        <v>7.9678215529505191E-5</v>
      </c>
      <c r="M1442" s="71">
        <f t="shared" si="114"/>
        <v>2.1447057871612839E-3</v>
      </c>
    </row>
    <row r="1443" spans="7:13" x14ac:dyDescent="0.3">
      <c r="G1443" s="72">
        <v>45554</v>
      </c>
      <c r="H1443" s="74">
        <v>4.2215999999999996</v>
      </c>
      <c r="I1443" s="79">
        <f t="shared" si="110"/>
        <v>4.1700336389375492</v>
      </c>
      <c r="J1443" s="89">
        <f t="shared" si="111"/>
        <v>5.1566361062450383E-2</v>
      </c>
      <c r="K1443" s="89">
        <f t="shared" si="112"/>
        <v>5.1566361062450383E-2</v>
      </c>
      <c r="L1443" s="82">
        <f t="shared" si="113"/>
        <v>2.6590895932229988E-3</v>
      </c>
      <c r="M1443" s="71">
        <f t="shared" si="114"/>
        <v>1.2214885603195563E-2</v>
      </c>
    </row>
    <row r="1444" spans="7:13" x14ac:dyDescent="0.3">
      <c r="G1444" s="72">
        <v>45555</v>
      </c>
      <c r="H1444" s="74">
        <v>4.2514000000000003</v>
      </c>
      <c r="I1444" s="79">
        <f t="shared" si="110"/>
        <v>4.1751902750437946</v>
      </c>
      <c r="J1444" s="89">
        <f t="shared" si="111"/>
        <v>7.6209724956205704E-2</v>
      </c>
      <c r="K1444" s="89">
        <f t="shared" si="112"/>
        <v>7.6209724956205704E-2</v>
      </c>
      <c r="L1444" s="82">
        <f t="shared" si="113"/>
        <v>5.8079221779005225E-3</v>
      </c>
      <c r="M1444" s="71">
        <f t="shared" si="114"/>
        <v>1.792579502192353E-2</v>
      </c>
    </row>
    <row r="1445" spans="7:13" x14ac:dyDescent="0.3">
      <c r="G1445" s="72">
        <v>45558</v>
      </c>
      <c r="H1445" s="74">
        <v>4.2812000000000001</v>
      </c>
      <c r="I1445" s="79">
        <f t="shared" si="110"/>
        <v>4.1828112475394157</v>
      </c>
      <c r="J1445" s="89">
        <f t="shared" si="111"/>
        <v>9.8388752460584428E-2</v>
      </c>
      <c r="K1445" s="89">
        <f t="shared" si="112"/>
        <v>9.8388752460584428E-2</v>
      </c>
      <c r="L1445" s="82">
        <f t="shared" si="113"/>
        <v>9.6803466107501582E-3</v>
      </c>
      <c r="M1445" s="71">
        <f t="shared" si="114"/>
        <v>2.2981582841395971E-2</v>
      </c>
    </row>
    <row r="1446" spans="7:13" x14ac:dyDescent="0.3">
      <c r="G1446" s="72">
        <v>45559</v>
      </c>
      <c r="H1446" s="74">
        <v>4.3705999999999996</v>
      </c>
      <c r="I1446" s="79">
        <f t="shared" si="110"/>
        <v>4.1926501227854747</v>
      </c>
      <c r="J1446" s="89">
        <f t="shared" si="111"/>
        <v>0.17794987721452493</v>
      </c>
      <c r="K1446" s="89">
        <f t="shared" si="112"/>
        <v>0.17794987721452493</v>
      </c>
      <c r="L1446" s="82">
        <f t="shared" si="113"/>
        <v>3.16661588006645E-2</v>
      </c>
      <c r="M1446" s="71">
        <f t="shared" si="114"/>
        <v>4.0715205512864353E-2</v>
      </c>
    </row>
    <row r="1447" spans="7:13" x14ac:dyDescent="0.3">
      <c r="G1447" s="72">
        <v>45560</v>
      </c>
      <c r="H1447" s="74">
        <v>4.3308999999999997</v>
      </c>
      <c r="I1447" s="79">
        <f t="shared" si="110"/>
        <v>4.2104451105069272</v>
      </c>
      <c r="J1447" s="89">
        <f t="shared" si="111"/>
        <v>0.12045488949307259</v>
      </c>
      <c r="K1447" s="89">
        <f t="shared" si="112"/>
        <v>0.12045488949307259</v>
      </c>
      <c r="L1447" s="82">
        <f t="shared" si="113"/>
        <v>1.4509380402788329E-2</v>
      </c>
      <c r="M1447" s="71">
        <f t="shared" si="114"/>
        <v>2.7812900203900481E-2</v>
      </c>
    </row>
    <row r="1448" spans="7:13" x14ac:dyDescent="0.3">
      <c r="G1448" s="72">
        <v>45561</v>
      </c>
      <c r="H1448" s="74">
        <v>4.3308999999999997</v>
      </c>
      <c r="I1448" s="79">
        <f t="shared" si="110"/>
        <v>4.2224905994562345</v>
      </c>
      <c r="J1448" s="89">
        <f t="shared" si="111"/>
        <v>0.10840940054376524</v>
      </c>
      <c r="K1448" s="89">
        <f t="shared" si="112"/>
        <v>0.10840940054376524</v>
      </c>
      <c r="L1448" s="82">
        <f t="shared" si="113"/>
        <v>1.1752598126258527E-2</v>
      </c>
      <c r="M1448" s="71">
        <f t="shared" si="114"/>
        <v>2.5031610183510414E-2</v>
      </c>
    </row>
    <row r="1449" spans="7:13" x14ac:dyDescent="0.3">
      <c r="G1449" s="72">
        <v>45562</v>
      </c>
      <c r="H1449" s="74">
        <v>4.3407999999999998</v>
      </c>
      <c r="I1449" s="79">
        <f t="shared" si="110"/>
        <v>4.233331539510611</v>
      </c>
      <c r="J1449" s="89">
        <f t="shared" si="111"/>
        <v>0.10746846048938874</v>
      </c>
      <c r="K1449" s="89">
        <f t="shared" si="112"/>
        <v>0.10746846048938874</v>
      </c>
      <c r="L1449" s="82">
        <f t="shared" si="113"/>
        <v>1.1549469999959308E-2</v>
      </c>
      <c r="M1449" s="71">
        <f t="shared" si="114"/>
        <v>2.4757754443740496E-2</v>
      </c>
    </row>
    <row r="1450" spans="7:13" x14ac:dyDescent="0.3">
      <c r="G1450" s="72">
        <v>45565</v>
      </c>
      <c r="H1450" s="74">
        <v>4.3407999999999998</v>
      </c>
      <c r="I1450" s="79">
        <f t="shared" si="110"/>
        <v>4.2440783855595496</v>
      </c>
      <c r="J1450" s="89">
        <f t="shared" si="111"/>
        <v>9.6721614440450132E-2</v>
      </c>
      <c r="K1450" s="89">
        <f t="shared" si="112"/>
        <v>9.6721614440450132E-2</v>
      </c>
      <c r="L1450" s="82">
        <f t="shared" si="113"/>
        <v>9.3550706999670913E-3</v>
      </c>
      <c r="M1450" s="71">
        <f t="shared" si="114"/>
        <v>2.2281978999366507E-2</v>
      </c>
    </row>
    <row r="1451" spans="7:13" x14ac:dyDescent="0.3">
      <c r="G1451" s="72">
        <v>45566</v>
      </c>
      <c r="H1451" s="74">
        <v>4.3209</v>
      </c>
      <c r="I1451" s="79">
        <f t="shared" si="110"/>
        <v>4.2537505470035946</v>
      </c>
      <c r="J1451" s="89">
        <f t="shared" si="111"/>
        <v>6.7149452996405401E-2</v>
      </c>
      <c r="K1451" s="89">
        <f t="shared" si="112"/>
        <v>6.7149452996405401E-2</v>
      </c>
      <c r="L1451" s="82">
        <f t="shared" si="113"/>
        <v>4.5090490377164586E-3</v>
      </c>
      <c r="M1451" s="71">
        <f t="shared" si="114"/>
        <v>1.5540617231689093E-2</v>
      </c>
    </row>
    <row r="1452" spans="7:13" x14ac:dyDescent="0.3">
      <c r="G1452" s="72">
        <v>45567</v>
      </c>
      <c r="H1452" s="74">
        <v>4.3606999999999996</v>
      </c>
      <c r="I1452" s="79">
        <f t="shared" si="110"/>
        <v>4.2604654923032355</v>
      </c>
      <c r="J1452" s="89">
        <f t="shared" si="111"/>
        <v>0.10023450769676412</v>
      </c>
      <c r="K1452" s="89">
        <f t="shared" si="112"/>
        <v>0.10023450769676412</v>
      </c>
      <c r="L1452" s="82">
        <f t="shared" si="113"/>
        <v>1.0046956533212666E-2</v>
      </c>
      <c r="M1452" s="71">
        <f t="shared" si="114"/>
        <v>2.2985875592625982E-2</v>
      </c>
    </row>
    <row r="1453" spans="7:13" x14ac:dyDescent="0.3">
      <c r="G1453" s="72">
        <v>45568</v>
      </c>
      <c r="H1453" s="74">
        <v>4.3209</v>
      </c>
      <c r="I1453" s="79">
        <f t="shared" si="110"/>
        <v>4.2704889430729125</v>
      </c>
      <c r="J1453" s="89">
        <f t="shared" si="111"/>
        <v>5.0411056927087472E-2</v>
      </c>
      <c r="K1453" s="89">
        <f t="shared" si="112"/>
        <v>5.0411056927087472E-2</v>
      </c>
      <c r="L1453" s="82">
        <f t="shared" si="113"/>
        <v>2.541274660506054E-3</v>
      </c>
      <c r="M1453" s="71">
        <f t="shared" si="114"/>
        <v>1.1666795558121565E-2</v>
      </c>
    </row>
    <row r="1454" spans="7:13" x14ac:dyDescent="0.3">
      <c r="G1454" s="72">
        <v>45569</v>
      </c>
      <c r="H1454" s="74">
        <v>4.3209</v>
      </c>
      <c r="I1454" s="79">
        <f t="shared" si="110"/>
        <v>4.2755300487656216</v>
      </c>
      <c r="J1454" s="89">
        <f t="shared" si="111"/>
        <v>4.536995123437837E-2</v>
      </c>
      <c r="K1454" s="89">
        <f t="shared" si="112"/>
        <v>4.536995123437837E-2</v>
      </c>
      <c r="L1454" s="82">
        <f t="shared" si="113"/>
        <v>2.0584324750098715E-3</v>
      </c>
      <c r="M1454" s="71">
        <f t="shared" si="114"/>
        <v>1.0500116002309327E-2</v>
      </c>
    </row>
    <row r="1455" spans="7:13" x14ac:dyDescent="0.3">
      <c r="G1455" s="72">
        <v>45572</v>
      </c>
      <c r="H1455" s="74">
        <v>4.3010999999999999</v>
      </c>
      <c r="I1455" s="79">
        <f t="shared" si="110"/>
        <v>4.2800670438890593</v>
      </c>
      <c r="J1455" s="89">
        <f t="shared" si="111"/>
        <v>2.1032956110940582E-2</v>
      </c>
      <c r="K1455" s="89">
        <f t="shared" si="112"/>
        <v>2.1032956110940582E-2</v>
      </c>
      <c r="L1455" s="82">
        <f t="shared" si="113"/>
        <v>4.4238524276475275E-4</v>
      </c>
      <c r="M1455" s="71">
        <f t="shared" si="114"/>
        <v>4.8901341775221645E-3</v>
      </c>
    </row>
    <row r="1456" spans="7:13" x14ac:dyDescent="0.3">
      <c r="G1456" s="72">
        <v>45573</v>
      </c>
      <c r="H1456" s="74">
        <v>4.3705999999999996</v>
      </c>
      <c r="I1456" s="79">
        <f t="shared" si="110"/>
        <v>4.2821703395001531</v>
      </c>
      <c r="J1456" s="89">
        <f t="shared" si="111"/>
        <v>8.8429660499846463E-2</v>
      </c>
      <c r="K1456" s="89">
        <f t="shared" si="112"/>
        <v>8.8429660499846463E-2</v>
      </c>
      <c r="L1456" s="82">
        <f t="shared" si="113"/>
        <v>7.8198048561181066E-3</v>
      </c>
      <c r="M1456" s="71">
        <f t="shared" si="114"/>
        <v>2.0232842287065043E-2</v>
      </c>
    </row>
    <row r="1457" spans="7:13" x14ac:dyDescent="0.3">
      <c r="G1457" s="72">
        <v>45574</v>
      </c>
      <c r="H1457" s="74">
        <v>4.4401000000000002</v>
      </c>
      <c r="I1457" s="79">
        <f t="shared" si="110"/>
        <v>4.2910133055501376</v>
      </c>
      <c r="J1457" s="89">
        <f t="shared" si="111"/>
        <v>0.14908669444986256</v>
      </c>
      <c r="K1457" s="89">
        <f t="shared" si="112"/>
        <v>0.14908669444986256</v>
      </c>
      <c r="L1457" s="82">
        <f t="shared" si="113"/>
        <v>2.2226842461986678E-2</v>
      </c>
      <c r="M1457" s="71">
        <f t="shared" si="114"/>
        <v>3.3577328089426491E-2</v>
      </c>
    </row>
    <row r="1458" spans="7:13" x14ac:dyDescent="0.3">
      <c r="G1458" s="72">
        <v>45575</v>
      </c>
      <c r="H1458" s="74">
        <v>4.3804999999999996</v>
      </c>
      <c r="I1458" s="79">
        <f t="shared" si="110"/>
        <v>4.3059219749951243</v>
      </c>
      <c r="J1458" s="89">
        <f t="shared" si="111"/>
        <v>7.4578025004875315E-2</v>
      </c>
      <c r="K1458" s="89">
        <f t="shared" si="112"/>
        <v>7.4578025004875315E-2</v>
      </c>
      <c r="L1458" s="82">
        <f t="shared" si="113"/>
        <v>5.5618818136278078E-3</v>
      </c>
      <c r="M1458" s="71">
        <f t="shared" si="114"/>
        <v>1.702500285466849E-2</v>
      </c>
    </row>
    <row r="1459" spans="7:13" x14ac:dyDescent="0.3">
      <c r="G1459" s="72">
        <v>45576</v>
      </c>
      <c r="H1459" s="74">
        <v>4.3308999999999997</v>
      </c>
      <c r="I1459" s="79">
        <f t="shared" si="110"/>
        <v>4.3133797774956122</v>
      </c>
      <c r="J1459" s="89">
        <f t="shared" si="111"/>
        <v>1.7520222504387561E-2</v>
      </c>
      <c r="K1459" s="89">
        <f t="shared" si="112"/>
        <v>1.7520222504387561E-2</v>
      </c>
      <c r="L1459" s="82">
        <f t="shared" si="113"/>
        <v>3.0695819660324835E-4</v>
      </c>
      <c r="M1459" s="71">
        <f t="shared" si="114"/>
        <v>4.045399917889483E-3</v>
      </c>
    </row>
    <row r="1460" spans="7:13" x14ac:dyDescent="0.3">
      <c r="G1460" s="72">
        <v>45579</v>
      </c>
      <c r="H1460" s="74">
        <v>4.3705999999999996</v>
      </c>
      <c r="I1460" s="79">
        <f t="shared" si="110"/>
        <v>4.3151317997460517</v>
      </c>
      <c r="J1460" s="89">
        <f t="shared" si="111"/>
        <v>5.5468200253947941E-2</v>
      </c>
      <c r="K1460" s="89">
        <f t="shared" si="112"/>
        <v>5.5468200253947941E-2</v>
      </c>
      <c r="L1460" s="82">
        <f t="shared" si="113"/>
        <v>3.0767212394120706E-3</v>
      </c>
      <c r="M1460" s="71">
        <f t="shared" si="114"/>
        <v>1.269120950303115E-2</v>
      </c>
    </row>
    <row r="1461" spans="7:13" x14ac:dyDescent="0.3">
      <c r="G1461" s="72">
        <v>45580</v>
      </c>
      <c r="H1461" s="74">
        <v>4.3804999999999996</v>
      </c>
      <c r="I1461" s="79">
        <f t="shared" si="110"/>
        <v>4.3206786197714466</v>
      </c>
      <c r="J1461" s="89">
        <f t="shared" si="111"/>
        <v>5.9821380228552989E-2</v>
      </c>
      <c r="K1461" s="89">
        <f t="shared" si="112"/>
        <v>5.9821380228552989E-2</v>
      </c>
      <c r="L1461" s="82">
        <f t="shared" si="113"/>
        <v>3.5785975324491106E-3</v>
      </c>
      <c r="M1461" s="71">
        <f t="shared" si="114"/>
        <v>1.3656290429985845E-2</v>
      </c>
    </row>
    <row r="1462" spans="7:13" x14ac:dyDescent="0.3">
      <c r="G1462" s="72">
        <v>45581</v>
      </c>
      <c r="H1462" s="74">
        <v>4.4302000000000001</v>
      </c>
      <c r="I1462" s="79">
        <f t="shared" si="110"/>
        <v>4.3266607577943015</v>
      </c>
      <c r="J1462" s="89">
        <f t="shared" si="111"/>
        <v>0.10353924220569866</v>
      </c>
      <c r="K1462" s="89">
        <f t="shared" si="112"/>
        <v>0.10353924220569866</v>
      </c>
      <c r="L1462" s="82">
        <f t="shared" si="113"/>
        <v>1.072037467653033E-2</v>
      </c>
      <c r="M1462" s="71">
        <f t="shared" si="114"/>
        <v>2.3371234302220815E-2</v>
      </c>
    </row>
    <row r="1463" spans="7:13" x14ac:dyDescent="0.3">
      <c r="G1463" s="72">
        <v>45582</v>
      </c>
      <c r="H1463" s="74">
        <v>4.3109999999999999</v>
      </c>
      <c r="I1463" s="79">
        <f t="shared" si="110"/>
        <v>4.3370146820148712</v>
      </c>
      <c r="J1463" s="89">
        <f t="shared" si="111"/>
        <v>-2.6014682014871227E-2</v>
      </c>
      <c r="K1463" s="89">
        <f t="shared" si="112"/>
        <v>2.6014682014871227E-2</v>
      </c>
      <c r="L1463" s="82">
        <f t="shared" si="113"/>
        <v>6.7676368033486444E-4</v>
      </c>
      <c r="M1463" s="71">
        <f t="shared" si="114"/>
        <v>6.0344889851243859E-3</v>
      </c>
    </row>
    <row r="1464" spans="7:13" x14ac:dyDescent="0.3">
      <c r="G1464" s="72">
        <v>45583</v>
      </c>
      <c r="H1464" s="74">
        <v>4.7183000000000002</v>
      </c>
      <c r="I1464" s="79">
        <f t="shared" si="110"/>
        <v>4.3344132138133844</v>
      </c>
      <c r="J1464" s="89">
        <f t="shared" si="111"/>
        <v>0.38388678618661576</v>
      </c>
      <c r="K1464" s="89">
        <f t="shared" si="112"/>
        <v>0.38388678618661576</v>
      </c>
      <c r="L1464" s="82">
        <f t="shared" si="113"/>
        <v>0.14736906460868845</v>
      </c>
      <c r="M1464" s="71">
        <f t="shared" si="114"/>
        <v>8.1361250066044069E-2</v>
      </c>
    </row>
    <row r="1465" spans="7:13" x14ac:dyDescent="0.3">
      <c r="G1465" s="72">
        <v>45586</v>
      </c>
      <c r="H1465" s="74">
        <v>4.758</v>
      </c>
      <c r="I1465" s="79">
        <f t="shared" si="110"/>
        <v>4.3728018924320464</v>
      </c>
      <c r="J1465" s="89">
        <f t="shared" si="111"/>
        <v>0.38519810756795358</v>
      </c>
      <c r="K1465" s="89">
        <f t="shared" si="112"/>
        <v>0.38519810756795358</v>
      </c>
      <c r="L1465" s="82">
        <f t="shared" si="113"/>
        <v>0.14837758207393273</v>
      </c>
      <c r="M1465" s="71">
        <f t="shared" si="114"/>
        <v>8.0957988139544676E-2</v>
      </c>
    </row>
    <row r="1466" spans="7:13" x14ac:dyDescent="0.3">
      <c r="G1466" s="72">
        <v>45587</v>
      </c>
      <c r="H1466" s="74">
        <v>4.71</v>
      </c>
      <c r="I1466" s="79">
        <f t="shared" si="110"/>
        <v>4.4113217031888414</v>
      </c>
      <c r="J1466" s="89">
        <f t="shared" si="111"/>
        <v>0.29867829681115854</v>
      </c>
      <c r="K1466" s="89">
        <f t="shared" si="112"/>
        <v>0.29867829681115854</v>
      </c>
      <c r="L1466" s="82">
        <f t="shared" si="113"/>
        <v>8.9208724986014523E-2</v>
      </c>
      <c r="M1466" s="71">
        <f t="shared" si="114"/>
        <v>6.3413651127634516E-2</v>
      </c>
    </row>
    <row r="1467" spans="7:13" x14ac:dyDescent="0.3">
      <c r="G1467" s="72">
        <v>45588</v>
      </c>
      <c r="H1467" s="74">
        <v>4.68</v>
      </c>
      <c r="I1467" s="79">
        <f t="shared" si="110"/>
        <v>4.4411895328699575</v>
      </c>
      <c r="J1467" s="89">
        <f t="shared" si="111"/>
        <v>0.23881046713004217</v>
      </c>
      <c r="K1467" s="89">
        <f t="shared" si="112"/>
        <v>0.23881046713004217</v>
      </c>
      <c r="L1467" s="82">
        <f t="shared" si="113"/>
        <v>5.703043921086895E-2</v>
      </c>
      <c r="M1467" s="71">
        <f t="shared" si="114"/>
        <v>5.1027877591889356E-2</v>
      </c>
    </row>
    <row r="1468" spans="7:13" x14ac:dyDescent="0.3">
      <c r="G1468" s="72">
        <v>45589</v>
      </c>
      <c r="H1468" s="74">
        <v>4.8</v>
      </c>
      <c r="I1468" s="79">
        <f t="shared" si="110"/>
        <v>4.4650705795829619</v>
      </c>
      <c r="J1468" s="89">
        <f t="shared" si="111"/>
        <v>0.33492942041703788</v>
      </c>
      <c r="K1468" s="89">
        <f t="shared" si="112"/>
        <v>0.33492942041703788</v>
      </c>
      <c r="L1468" s="82">
        <f t="shared" si="113"/>
        <v>0.11217771666089291</v>
      </c>
      <c r="M1468" s="71">
        <f t="shared" si="114"/>
        <v>6.9776962586882901E-2</v>
      </c>
    </row>
    <row r="1469" spans="7:13" x14ac:dyDescent="0.3">
      <c r="G1469" s="72">
        <v>45590</v>
      </c>
      <c r="H1469" s="74">
        <v>4.7699999999999996</v>
      </c>
      <c r="I1469" s="79">
        <f t="shared" si="110"/>
        <v>4.498563521624666</v>
      </c>
      <c r="J1469" s="89">
        <f t="shared" si="111"/>
        <v>0.27143647837533358</v>
      </c>
      <c r="K1469" s="89">
        <f t="shared" si="112"/>
        <v>0.27143647837533358</v>
      </c>
      <c r="L1469" s="82">
        <f t="shared" si="113"/>
        <v>7.3677761792802929E-2</v>
      </c>
      <c r="M1469" s="71">
        <f t="shared" si="114"/>
        <v>5.6904922091264909E-2</v>
      </c>
    </row>
    <row r="1470" spans="7:13" x14ac:dyDescent="0.3">
      <c r="G1470" s="72">
        <v>45593</v>
      </c>
      <c r="H1470" s="74">
        <v>4.95</v>
      </c>
      <c r="I1470" s="79">
        <f t="shared" si="110"/>
        <v>4.5257071694621995</v>
      </c>
      <c r="J1470" s="89">
        <f t="shared" si="111"/>
        <v>0.42429283053780065</v>
      </c>
      <c r="K1470" s="89">
        <f t="shared" si="112"/>
        <v>0.42429283053780065</v>
      </c>
      <c r="L1470" s="82">
        <f t="shared" si="113"/>
        <v>0.18002440604577882</v>
      </c>
      <c r="M1470" s="71">
        <f t="shared" si="114"/>
        <v>8.5715723340969829E-2</v>
      </c>
    </row>
    <row r="1471" spans="7:13" x14ac:dyDescent="0.3">
      <c r="G1471" s="72">
        <v>45594</v>
      </c>
      <c r="H1471" s="74">
        <v>4.8499999999999996</v>
      </c>
      <c r="I1471" s="79">
        <f t="shared" si="110"/>
        <v>4.5681364525159802</v>
      </c>
      <c r="J1471" s="89">
        <f t="shared" si="111"/>
        <v>0.28186354748401943</v>
      </c>
      <c r="K1471" s="89">
        <f t="shared" si="112"/>
        <v>0.28186354748401943</v>
      </c>
      <c r="L1471" s="82">
        <f t="shared" si="113"/>
        <v>7.9447059400276077E-2</v>
      </c>
      <c r="M1471" s="71">
        <f t="shared" si="114"/>
        <v>5.8116195357529786E-2</v>
      </c>
    </row>
    <row r="1472" spans="7:13" x14ac:dyDescent="0.3">
      <c r="G1472" s="72">
        <v>45595</v>
      </c>
      <c r="H1472" s="74">
        <v>4.78</v>
      </c>
      <c r="I1472" s="79">
        <f t="shared" si="110"/>
        <v>4.5963228072643822</v>
      </c>
      <c r="J1472" s="89">
        <f t="shared" si="111"/>
        <v>0.183677192735618</v>
      </c>
      <c r="K1472" s="89">
        <f t="shared" si="112"/>
        <v>0.183677192735618</v>
      </c>
      <c r="L1472" s="82">
        <f t="shared" si="113"/>
        <v>3.373731113123736E-2</v>
      </c>
      <c r="M1472" s="71">
        <f t="shared" si="114"/>
        <v>3.8426190948874055E-2</v>
      </c>
    </row>
    <row r="1473" spans="7:13" x14ac:dyDescent="0.3">
      <c r="G1473" s="72">
        <v>45596</v>
      </c>
      <c r="H1473" s="74">
        <v>4.71</v>
      </c>
      <c r="I1473" s="79">
        <f t="shared" si="110"/>
        <v>4.6146905265379443</v>
      </c>
      <c r="J1473" s="89">
        <f t="shared" si="111"/>
        <v>9.5309473462055649E-2</v>
      </c>
      <c r="K1473" s="89">
        <f t="shared" si="112"/>
        <v>9.5309473462055649E-2</v>
      </c>
      <c r="L1473" s="82">
        <f t="shared" si="113"/>
        <v>9.0838957316142898E-3</v>
      </c>
      <c r="M1473" s="71">
        <f t="shared" si="114"/>
        <v>2.0235556998313302E-2</v>
      </c>
    </row>
    <row r="1474" spans="7:13" x14ac:dyDescent="0.3">
      <c r="G1474" s="253">
        <v>45597</v>
      </c>
      <c r="H1474" s="254"/>
      <c r="I1474" s="255">
        <f t="shared" si="110"/>
        <v>4.6242214738841501</v>
      </c>
      <c r="J1474" s="256"/>
      <c r="K1474" s="257"/>
      <c r="L1474" s="257"/>
      <c r="M1474" s="258"/>
    </row>
  </sheetData>
  <mergeCells count="19">
    <mergeCell ref="A8:C8"/>
    <mergeCell ref="A1:F1"/>
    <mergeCell ref="A3:C3"/>
    <mergeCell ref="A4:B4"/>
    <mergeCell ref="A6:D6"/>
    <mergeCell ref="A7:C7"/>
    <mergeCell ref="A23:C23"/>
    <mergeCell ref="A9:C9"/>
    <mergeCell ref="A10:C10"/>
    <mergeCell ref="A12:C12"/>
    <mergeCell ref="A13:B13"/>
    <mergeCell ref="A15:D15"/>
    <mergeCell ref="A17:C17"/>
    <mergeCell ref="A16:C16"/>
    <mergeCell ref="A18:C18"/>
    <mergeCell ref="A19:C19"/>
    <mergeCell ref="A20:C20"/>
    <mergeCell ref="A21:C21"/>
    <mergeCell ref="A22:C22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8F620-BDC6-4A96-A812-DE07DA00D3EC}">
  <dimension ref="A1:N75"/>
  <sheetViews>
    <sheetView zoomScaleNormal="100" workbookViewId="0">
      <selection activeCell="F7" sqref="F7"/>
    </sheetView>
  </sheetViews>
  <sheetFormatPr defaultRowHeight="15.6" x14ac:dyDescent="0.3"/>
  <cols>
    <col min="6" max="6" width="12.69921875" bestFit="1" customWidth="1"/>
    <col min="8" max="8" width="12" bestFit="1" customWidth="1"/>
    <col min="9" max="9" width="14" bestFit="1" customWidth="1"/>
    <col min="10" max="10" width="12.19921875" bestFit="1" customWidth="1"/>
    <col min="12" max="12" width="11.796875" bestFit="1" customWidth="1"/>
    <col min="13" max="13" width="10.8984375" bestFit="1" customWidth="1"/>
    <col min="14" max="14" width="14.59765625" bestFit="1" customWidth="1"/>
  </cols>
  <sheetData>
    <row r="1" spans="1:14" x14ac:dyDescent="0.3">
      <c r="A1" s="190" t="s">
        <v>137</v>
      </c>
      <c r="B1" s="190"/>
      <c r="C1" s="190"/>
      <c r="D1" s="190"/>
      <c r="E1" s="190"/>
      <c r="F1" s="190"/>
    </row>
    <row r="3" spans="1:14" x14ac:dyDescent="0.3">
      <c r="A3" s="190" t="s">
        <v>59</v>
      </c>
      <c r="B3" s="190"/>
      <c r="C3" s="190"/>
      <c r="H3" s="86" t="s">
        <v>0</v>
      </c>
      <c r="I3" s="86" t="s">
        <v>1</v>
      </c>
      <c r="J3" s="87" t="s">
        <v>65</v>
      </c>
      <c r="K3" s="81" t="s">
        <v>66</v>
      </c>
      <c r="L3" s="81" t="s">
        <v>67</v>
      </c>
      <c r="M3" s="81" t="s">
        <v>28</v>
      </c>
      <c r="N3" s="81" t="s">
        <v>30</v>
      </c>
    </row>
    <row r="4" spans="1:14" ht="16.2" thickBot="1" x14ac:dyDescent="0.35">
      <c r="A4" s="208" t="s">
        <v>60</v>
      </c>
      <c r="B4" s="208"/>
      <c r="C4" s="57">
        <v>0.1</v>
      </c>
      <c r="H4" s="88">
        <v>43466</v>
      </c>
      <c r="I4" s="90">
        <v>114.88329999999999</v>
      </c>
      <c r="J4" s="132">
        <f>I4</f>
        <v>114.88329999999999</v>
      </c>
      <c r="K4" s="139">
        <f>I4-J4</f>
        <v>0</v>
      </c>
      <c r="L4" s="139">
        <f>ABS(K4)</f>
        <v>0</v>
      </c>
      <c r="M4" s="139">
        <f>K4^2</f>
        <v>0</v>
      </c>
      <c r="N4" s="139">
        <f>L4/I4</f>
        <v>0</v>
      </c>
    </row>
    <row r="5" spans="1:14" x14ac:dyDescent="0.3">
      <c r="F5" s="14"/>
      <c r="G5" s="14"/>
      <c r="H5" s="88">
        <v>43497</v>
      </c>
      <c r="I5" s="80">
        <v>104.3852</v>
      </c>
      <c r="J5" s="89">
        <f t="shared" ref="J5:J68" si="0">alpha*I4+(1-alpha)*J4</f>
        <v>114.88330000000001</v>
      </c>
      <c r="K5" s="89">
        <f t="shared" ref="K5:K68" si="1">I5-J5</f>
        <v>-10.498100000000008</v>
      </c>
      <c r="L5" s="82">
        <f t="shared" ref="L5:L68" si="2">ABS(K5)</f>
        <v>10.498100000000008</v>
      </c>
      <c r="M5" s="82">
        <f t="shared" ref="M5:M68" si="3">K5^2</f>
        <v>110.21010361000016</v>
      </c>
      <c r="N5" s="91">
        <f t="shared" ref="N5:N68" si="4">L5/I5</f>
        <v>0.10057077056900794</v>
      </c>
    </row>
    <row r="6" spans="1:14" x14ac:dyDescent="0.3">
      <c r="A6" s="190" t="s">
        <v>17</v>
      </c>
      <c r="B6" s="190"/>
      <c r="C6" s="190"/>
      <c r="D6" s="190"/>
      <c r="H6" s="88">
        <v>43525</v>
      </c>
      <c r="I6" s="80">
        <v>113.9731</v>
      </c>
      <c r="J6" s="89">
        <f t="shared" si="0"/>
        <v>113.83349</v>
      </c>
      <c r="K6" s="89">
        <f t="shared" si="1"/>
        <v>0.13961000000000467</v>
      </c>
      <c r="L6" s="82">
        <f t="shared" si="2"/>
        <v>0.13961000000000467</v>
      </c>
      <c r="M6" s="82">
        <f t="shared" si="3"/>
        <v>1.9490952100001305E-2</v>
      </c>
      <c r="N6" s="91">
        <f t="shared" si="4"/>
        <v>1.2249381652337673E-3</v>
      </c>
    </row>
    <row r="7" spans="1:14" x14ac:dyDescent="0.3">
      <c r="A7" s="191" t="s">
        <v>54</v>
      </c>
      <c r="B7" s="191"/>
      <c r="C7" s="191"/>
      <c r="D7" s="119">
        <f>AVERAGE(K5:K73)</f>
        <v>-4.6750107530858811</v>
      </c>
      <c r="H7" s="88">
        <v>43556</v>
      </c>
      <c r="I7" s="80">
        <v>107.474</v>
      </c>
      <c r="J7" s="89">
        <f t="shared" si="0"/>
        <v>113.84745100000001</v>
      </c>
      <c r="K7" s="89">
        <f t="shared" si="1"/>
        <v>-6.3734510000000029</v>
      </c>
      <c r="L7" s="82">
        <f t="shared" si="2"/>
        <v>6.3734510000000029</v>
      </c>
      <c r="M7" s="82">
        <f t="shared" si="3"/>
        <v>40.620877649401038</v>
      </c>
      <c r="N7" s="91">
        <f t="shared" si="4"/>
        <v>5.9302259151050508E-2</v>
      </c>
    </row>
    <row r="8" spans="1:14" x14ac:dyDescent="0.3">
      <c r="A8" s="191" t="s">
        <v>55</v>
      </c>
      <c r="B8" s="191"/>
      <c r="C8" s="191"/>
      <c r="D8" s="119">
        <f>AVERAGE(L5:L73)</f>
        <v>12.290964018253952</v>
      </c>
      <c r="H8" s="88">
        <v>43586</v>
      </c>
      <c r="I8" s="80">
        <v>98.978399999999993</v>
      </c>
      <c r="J8" s="89">
        <f t="shared" si="0"/>
        <v>113.2101059</v>
      </c>
      <c r="K8" s="89">
        <f t="shared" si="1"/>
        <v>-14.231705900000009</v>
      </c>
      <c r="L8" s="82">
        <f t="shared" si="2"/>
        <v>14.231705900000009</v>
      </c>
      <c r="M8" s="82">
        <f t="shared" si="3"/>
        <v>202.54145282409505</v>
      </c>
      <c r="N8" s="91">
        <f t="shared" si="4"/>
        <v>0.14378597653629488</v>
      </c>
    </row>
    <row r="9" spans="1:14" x14ac:dyDescent="0.3">
      <c r="A9" s="191" t="s">
        <v>56</v>
      </c>
      <c r="B9" s="191"/>
      <c r="C9" s="191"/>
      <c r="D9" s="119">
        <f>SQRT(AVERAGE(M5:M73))</f>
        <v>15.128281174685224</v>
      </c>
      <c r="H9" s="88">
        <v>43617</v>
      </c>
      <c r="I9" s="80">
        <v>91.002999999999986</v>
      </c>
      <c r="J9" s="89">
        <f t="shared" si="0"/>
        <v>111.78693531</v>
      </c>
      <c r="K9" s="89">
        <f t="shared" si="1"/>
        <v>-20.783935310000018</v>
      </c>
      <c r="L9" s="82">
        <f t="shared" si="2"/>
        <v>20.783935310000018</v>
      </c>
      <c r="M9" s="82">
        <f t="shared" si="3"/>
        <v>431.97196697026556</v>
      </c>
      <c r="N9" s="91">
        <f t="shared" si="4"/>
        <v>0.22838736426271686</v>
      </c>
    </row>
    <row r="10" spans="1:14" x14ac:dyDescent="0.3">
      <c r="A10" s="191" t="s">
        <v>57</v>
      </c>
      <c r="B10" s="191"/>
      <c r="C10" s="191"/>
      <c r="D10" s="63">
        <f>AVERAGE(N5:N73)</f>
        <v>0.14902693711827292</v>
      </c>
      <c r="H10" s="88">
        <v>43647</v>
      </c>
      <c r="I10" s="80">
        <v>103.62459999999999</v>
      </c>
      <c r="J10" s="89">
        <f t="shared" si="0"/>
        <v>109.70854177900002</v>
      </c>
      <c r="K10" s="89">
        <f t="shared" si="1"/>
        <v>-6.0839417790000283</v>
      </c>
      <c r="L10" s="82">
        <f t="shared" si="2"/>
        <v>6.0839417790000283</v>
      </c>
      <c r="M10" s="82">
        <f t="shared" si="3"/>
        <v>37.014347570262032</v>
      </c>
      <c r="N10" s="91">
        <f t="shared" si="4"/>
        <v>5.8711365631327207E-2</v>
      </c>
    </row>
    <row r="11" spans="1:14" x14ac:dyDescent="0.3">
      <c r="D11" s="20"/>
      <c r="H11" s="88">
        <v>43678</v>
      </c>
      <c r="I11" s="80">
        <v>103.79839999999999</v>
      </c>
      <c r="J11" s="89">
        <f t="shared" si="0"/>
        <v>109.10014760110002</v>
      </c>
      <c r="K11" s="89">
        <f t="shared" si="1"/>
        <v>-5.3017476011000326</v>
      </c>
      <c r="L11" s="82">
        <f t="shared" si="2"/>
        <v>5.3017476011000326</v>
      </c>
      <c r="M11" s="82">
        <f t="shared" si="3"/>
        <v>28.108527625769952</v>
      </c>
      <c r="N11" s="91">
        <f t="shared" si="4"/>
        <v>5.1077353804105198E-2</v>
      </c>
    </row>
    <row r="12" spans="1:14" x14ac:dyDescent="0.3">
      <c r="A12" s="190" t="s">
        <v>61</v>
      </c>
      <c r="B12" s="190"/>
      <c r="C12" s="190"/>
      <c r="H12" s="88">
        <v>43709</v>
      </c>
      <c r="I12" s="80">
        <v>92.695499999999996</v>
      </c>
      <c r="J12" s="89">
        <f t="shared" si="0"/>
        <v>108.56997284099002</v>
      </c>
      <c r="K12" s="89">
        <f t="shared" si="1"/>
        <v>-15.874472840990023</v>
      </c>
      <c r="L12" s="82">
        <f t="shared" si="2"/>
        <v>15.874472840990023</v>
      </c>
      <c r="M12" s="82">
        <f t="shared" si="3"/>
        <v>251.99888797932985</v>
      </c>
      <c r="N12" s="91">
        <f t="shared" si="4"/>
        <v>0.17125397501486075</v>
      </c>
    </row>
    <row r="13" spans="1:14" x14ac:dyDescent="0.3">
      <c r="A13" s="203" t="s">
        <v>62</v>
      </c>
      <c r="B13" s="203"/>
      <c r="C13" s="39">
        <f>J4</f>
        <v>114.88329999999999</v>
      </c>
      <c r="H13" s="88">
        <v>43739</v>
      </c>
      <c r="I13" s="80">
        <v>97.745800000000017</v>
      </c>
      <c r="J13" s="89">
        <f t="shared" si="0"/>
        <v>106.98252555689102</v>
      </c>
      <c r="K13" s="89">
        <f t="shared" si="1"/>
        <v>-9.2367255568910025</v>
      </c>
      <c r="L13" s="82">
        <f t="shared" si="2"/>
        <v>9.2367255568910025</v>
      </c>
      <c r="M13" s="82">
        <f t="shared" si="3"/>
        <v>85.3170990133234</v>
      </c>
      <c r="N13" s="91">
        <f t="shared" si="4"/>
        <v>9.4497416327770617E-2</v>
      </c>
    </row>
    <row r="14" spans="1:14" x14ac:dyDescent="0.3">
      <c r="A14" s="209" t="s">
        <v>142</v>
      </c>
      <c r="B14" s="209"/>
      <c r="C14" s="209"/>
      <c r="D14" s="209"/>
      <c r="H14" s="88">
        <v>43770</v>
      </c>
      <c r="I14" s="80">
        <v>63.5989</v>
      </c>
      <c r="J14" s="89">
        <f t="shared" si="0"/>
        <v>106.05885300120192</v>
      </c>
      <c r="K14" s="89">
        <f t="shared" si="1"/>
        <v>-42.459953001201924</v>
      </c>
      <c r="L14" s="82">
        <f t="shared" si="2"/>
        <v>42.459953001201924</v>
      </c>
      <c r="M14" s="82">
        <f t="shared" si="3"/>
        <v>1802.8476088642763</v>
      </c>
      <c r="N14" s="91">
        <f t="shared" si="4"/>
        <v>0.667620870820123</v>
      </c>
    </row>
    <row r="15" spans="1:14" x14ac:dyDescent="0.3">
      <c r="A15" s="197" t="s">
        <v>63</v>
      </c>
      <c r="B15" s="198"/>
      <c r="C15" s="198"/>
      <c r="D15" s="204"/>
      <c r="H15" s="88">
        <v>43800</v>
      </c>
      <c r="I15" s="80">
        <v>68.047399999999996</v>
      </c>
      <c r="J15" s="89">
        <f t="shared" si="0"/>
        <v>101.81285770108173</v>
      </c>
      <c r="K15" s="89">
        <f t="shared" si="1"/>
        <v>-33.765457701081729</v>
      </c>
      <c r="L15" s="82">
        <f t="shared" si="2"/>
        <v>33.765457701081729</v>
      </c>
      <c r="M15" s="82">
        <f t="shared" si="3"/>
        <v>1140.1061337635394</v>
      </c>
      <c r="N15" s="91">
        <f t="shared" si="4"/>
        <v>0.49620496449653817</v>
      </c>
    </row>
    <row r="16" spans="1:14" x14ac:dyDescent="0.3">
      <c r="A16" s="205" t="s">
        <v>49</v>
      </c>
      <c r="B16" s="206"/>
      <c r="C16" s="207"/>
      <c r="D16" s="92">
        <v>-20.069401747442502</v>
      </c>
      <c r="H16" s="88">
        <v>43831</v>
      </c>
      <c r="I16" s="80">
        <v>76.688499999999991</v>
      </c>
      <c r="J16" s="89">
        <f t="shared" si="0"/>
        <v>98.436311930973545</v>
      </c>
      <c r="K16" s="89">
        <f t="shared" si="1"/>
        <v>-21.747811930973555</v>
      </c>
      <c r="L16" s="82">
        <f t="shared" si="2"/>
        <v>21.747811930973555</v>
      </c>
      <c r="M16" s="82">
        <f t="shared" si="3"/>
        <v>472.9673237849957</v>
      </c>
      <c r="N16" s="91">
        <f t="shared" si="4"/>
        <v>0.28358635168211083</v>
      </c>
    </row>
    <row r="17" spans="1:14" x14ac:dyDescent="0.3">
      <c r="A17" s="200" t="s">
        <v>64</v>
      </c>
      <c r="B17" s="201"/>
      <c r="C17" s="202"/>
      <c r="D17" s="54">
        <v>9.9999999999999811E-3</v>
      </c>
      <c r="H17" s="88">
        <v>43862</v>
      </c>
      <c r="I17" s="80">
        <v>71.893900000000002</v>
      </c>
      <c r="J17" s="89">
        <f t="shared" si="0"/>
        <v>96.2615307378762</v>
      </c>
      <c r="K17" s="89">
        <f t="shared" si="1"/>
        <v>-24.367630737876198</v>
      </c>
      <c r="L17" s="82">
        <f t="shared" si="2"/>
        <v>24.367630737876198</v>
      </c>
      <c r="M17" s="82">
        <f t="shared" si="3"/>
        <v>593.78142777748883</v>
      </c>
      <c r="N17" s="91">
        <f t="shared" si="4"/>
        <v>0.33893877975567044</v>
      </c>
    </row>
    <row r="18" spans="1:14" x14ac:dyDescent="0.3">
      <c r="A18" s="205" t="s">
        <v>50</v>
      </c>
      <c r="B18" s="206"/>
      <c r="C18" s="207"/>
      <c r="D18" s="92">
        <v>7.8560857238363164</v>
      </c>
      <c r="H18" s="88">
        <v>43891</v>
      </c>
      <c r="I18" s="80">
        <v>61.520699999999998</v>
      </c>
      <c r="J18" s="89">
        <f t="shared" si="0"/>
        <v>93.824767664088583</v>
      </c>
      <c r="K18" s="89">
        <f t="shared" si="1"/>
        <v>-32.304067664088585</v>
      </c>
      <c r="L18" s="82">
        <f t="shared" si="2"/>
        <v>32.304067664088585</v>
      </c>
      <c r="M18" s="82">
        <f t="shared" si="3"/>
        <v>1043.5527876460137</v>
      </c>
      <c r="N18" s="91">
        <f t="shared" si="4"/>
        <v>0.52509265440881825</v>
      </c>
    </row>
    <row r="19" spans="1:14" x14ac:dyDescent="0.3">
      <c r="A19" s="200" t="s">
        <v>64</v>
      </c>
      <c r="B19" s="201"/>
      <c r="C19" s="202"/>
      <c r="D19" s="54">
        <v>0.80661028738416929</v>
      </c>
      <c r="H19" s="88">
        <v>43922</v>
      </c>
      <c r="I19" s="80">
        <v>63.371000000000016</v>
      </c>
      <c r="J19" s="89">
        <f t="shared" si="0"/>
        <v>90.594360897679721</v>
      </c>
      <c r="K19" s="89">
        <f t="shared" si="1"/>
        <v>-27.223360897679704</v>
      </c>
      <c r="L19" s="82">
        <f t="shared" si="2"/>
        <v>27.223360897679704</v>
      </c>
      <c r="M19" s="82">
        <f t="shared" si="3"/>
        <v>741.11137856531627</v>
      </c>
      <c r="N19" s="91">
        <f t="shared" si="4"/>
        <v>0.42958704924460239</v>
      </c>
    </row>
    <row r="20" spans="1:14" x14ac:dyDescent="0.3">
      <c r="A20" s="205" t="s">
        <v>51</v>
      </c>
      <c r="B20" s="206"/>
      <c r="C20" s="207"/>
      <c r="D20" s="10">
        <v>9.7333473300706448</v>
      </c>
      <c r="H20" s="88">
        <v>43952</v>
      </c>
      <c r="I20" s="80">
        <v>66.598000000000013</v>
      </c>
      <c r="J20" s="89">
        <f t="shared" si="0"/>
        <v>87.872024807911757</v>
      </c>
      <c r="K20" s="89">
        <f t="shared" si="1"/>
        <v>-21.274024807911744</v>
      </c>
      <c r="L20" s="82">
        <f t="shared" si="2"/>
        <v>21.274024807911744</v>
      </c>
      <c r="M20" s="82">
        <f t="shared" si="3"/>
        <v>452.58413152764427</v>
      </c>
      <c r="N20" s="91">
        <f t="shared" si="4"/>
        <v>0.31943939469521215</v>
      </c>
    </row>
    <row r="21" spans="1:14" x14ac:dyDescent="0.3">
      <c r="A21" s="200" t="s">
        <v>64</v>
      </c>
      <c r="B21" s="201"/>
      <c r="C21" s="202"/>
      <c r="D21" s="54">
        <v>0.68821719395271275</v>
      </c>
      <c r="H21" s="88">
        <v>43983</v>
      </c>
      <c r="I21" s="80">
        <v>87.007300000000015</v>
      </c>
      <c r="J21" s="89">
        <f t="shared" si="0"/>
        <v>85.744622327120581</v>
      </c>
      <c r="K21" s="89">
        <f t="shared" si="1"/>
        <v>1.262677672879434</v>
      </c>
      <c r="L21" s="82">
        <f t="shared" si="2"/>
        <v>1.262677672879434</v>
      </c>
      <c r="M21" s="82">
        <f t="shared" si="3"/>
        <v>1.5943549055882229</v>
      </c>
      <c r="N21" s="91">
        <f t="shared" si="4"/>
        <v>1.4512318769567999E-2</v>
      </c>
    </row>
    <row r="22" spans="1:14" x14ac:dyDescent="0.3">
      <c r="A22" s="205" t="s">
        <v>52</v>
      </c>
      <c r="B22" s="206"/>
      <c r="C22" s="207"/>
      <c r="D22" s="77">
        <v>9.0645638683117133E-2</v>
      </c>
      <c r="H22" s="88">
        <v>44013</v>
      </c>
      <c r="I22" s="80">
        <v>87.363000000000028</v>
      </c>
      <c r="J22" s="89">
        <f t="shared" si="0"/>
        <v>85.870890094408537</v>
      </c>
      <c r="K22" s="89">
        <f t="shared" si="1"/>
        <v>1.4921099055914908</v>
      </c>
      <c r="L22" s="82">
        <f t="shared" si="2"/>
        <v>1.4921099055914908</v>
      </c>
      <c r="M22" s="82">
        <f t="shared" si="3"/>
        <v>2.2263919703642476</v>
      </c>
      <c r="N22" s="91">
        <f t="shared" si="4"/>
        <v>1.7079426136825549E-2</v>
      </c>
    </row>
    <row r="23" spans="1:14" x14ac:dyDescent="0.3">
      <c r="A23" s="200" t="s">
        <v>64</v>
      </c>
      <c r="B23" s="201"/>
      <c r="C23" s="202"/>
      <c r="D23" s="54">
        <v>0.8067039660730736</v>
      </c>
      <c r="H23" s="88">
        <v>44044</v>
      </c>
      <c r="I23" s="80">
        <v>96.022700000000015</v>
      </c>
      <c r="J23" s="89">
        <f t="shared" si="0"/>
        <v>86.020101084967692</v>
      </c>
      <c r="K23" s="89">
        <f t="shared" si="1"/>
        <v>10.002598915032323</v>
      </c>
      <c r="L23" s="82">
        <f t="shared" si="2"/>
        <v>10.002598915032323</v>
      </c>
      <c r="M23" s="82">
        <f t="shared" si="3"/>
        <v>100.0519850550058</v>
      </c>
      <c r="N23" s="91">
        <f t="shared" si="4"/>
        <v>0.1041691070448167</v>
      </c>
    </row>
    <row r="24" spans="1:14" x14ac:dyDescent="0.3">
      <c r="H24" s="88">
        <v>44075</v>
      </c>
      <c r="I24" s="80">
        <v>79.095200000000006</v>
      </c>
      <c r="J24" s="89">
        <f t="shared" si="0"/>
        <v>87.020360976470926</v>
      </c>
      <c r="K24" s="89">
        <f t="shared" si="1"/>
        <v>-7.9251609764709201</v>
      </c>
      <c r="L24" s="82">
        <f t="shared" si="2"/>
        <v>7.9251609764709201</v>
      </c>
      <c r="M24" s="82">
        <f t="shared" si="3"/>
        <v>62.80817650297751</v>
      </c>
      <c r="N24" s="91">
        <f t="shared" si="4"/>
        <v>0.1001977487441832</v>
      </c>
    </row>
    <row r="25" spans="1:14" x14ac:dyDescent="0.3">
      <c r="H25" s="88">
        <v>44105</v>
      </c>
      <c r="I25" s="80">
        <v>80.3078</v>
      </c>
      <c r="J25" s="89">
        <f t="shared" si="0"/>
        <v>86.227844878823831</v>
      </c>
      <c r="K25" s="89">
        <f t="shared" si="1"/>
        <v>-5.9200448788238305</v>
      </c>
      <c r="L25" s="82">
        <f t="shared" si="2"/>
        <v>5.9200448788238305</v>
      </c>
      <c r="M25" s="82">
        <f t="shared" si="3"/>
        <v>35.046931367288259</v>
      </c>
      <c r="N25" s="91">
        <f t="shared" si="4"/>
        <v>7.3716935077586865E-2</v>
      </c>
    </row>
    <row r="26" spans="1:14" x14ac:dyDescent="0.3">
      <c r="H26" s="88">
        <v>44136</v>
      </c>
      <c r="I26" s="80">
        <v>68.995399999999989</v>
      </c>
      <c r="J26" s="89">
        <f t="shared" si="0"/>
        <v>85.635840390941439</v>
      </c>
      <c r="K26" s="89">
        <f t="shared" si="1"/>
        <v>-16.64044039094145</v>
      </c>
      <c r="L26" s="82">
        <f t="shared" si="2"/>
        <v>16.64044039094145</v>
      </c>
      <c r="M26" s="82">
        <f t="shared" si="3"/>
        <v>276.90425640447563</v>
      </c>
      <c r="N26" s="91">
        <f t="shared" si="4"/>
        <v>0.24118188155937137</v>
      </c>
    </row>
    <row r="27" spans="1:14" x14ac:dyDescent="0.3">
      <c r="H27" s="88">
        <v>44166</v>
      </c>
      <c r="I27" s="80">
        <v>80.426000000000002</v>
      </c>
      <c r="J27" s="89">
        <f t="shared" si="0"/>
        <v>83.971796351847303</v>
      </c>
      <c r="K27" s="89">
        <f t="shared" si="1"/>
        <v>-3.5457963518473008</v>
      </c>
      <c r="L27" s="82">
        <f t="shared" si="2"/>
        <v>3.5457963518473008</v>
      </c>
      <c r="M27" s="82">
        <f t="shared" si="3"/>
        <v>12.572671768773628</v>
      </c>
      <c r="N27" s="91">
        <f t="shared" si="4"/>
        <v>4.4087687462354225E-2</v>
      </c>
    </row>
    <row r="28" spans="1:14" x14ac:dyDescent="0.3">
      <c r="H28" s="88">
        <v>44197</v>
      </c>
      <c r="I28" s="80">
        <v>74.792699999999982</v>
      </c>
      <c r="J28" s="89">
        <f t="shared" si="0"/>
        <v>83.617216716662568</v>
      </c>
      <c r="K28" s="89">
        <f t="shared" si="1"/>
        <v>-8.8245167166625862</v>
      </c>
      <c r="L28" s="82">
        <f t="shared" si="2"/>
        <v>8.8245167166625862</v>
      </c>
      <c r="M28" s="82">
        <f t="shared" si="3"/>
        <v>77.872095282657426</v>
      </c>
      <c r="N28" s="91">
        <f t="shared" si="4"/>
        <v>0.11798633712464704</v>
      </c>
    </row>
    <row r="29" spans="1:14" x14ac:dyDescent="0.3">
      <c r="H29" s="88">
        <v>44228</v>
      </c>
      <c r="I29" s="80">
        <v>72.878600000000006</v>
      </c>
      <c r="J29" s="89">
        <f t="shared" si="0"/>
        <v>82.734765044996308</v>
      </c>
      <c r="K29" s="89">
        <f t="shared" si="1"/>
        <v>-9.8561650449963025</v>
      </c>
      <c r="L29" s="82">
        <f t="shared" si="2"/>
        <v>9.8561650449963025</v>
      </c>
      <c r="M29" s="82">
        <f t="shared" si="3"/>
        <v>97.143989394206969</v>
      </c>
      <c r="N29" s="91">
        <f t="shared" si="4"/>
        <v>0.13524086693482451</v>
      </c>
    </row>
    <row r="30" spans="1:14" x14ac:dyDescent="0.3">
      <c r="H30" s="88">
        <v>44256</v>
      </c>
      <c r="I30" s="80">
        <v>84.391400000000004</v>
      </c>
      <c r="J30" s="89">
        <f t="shared" si="0"/>
        <v>81.749148540496677</v>
      </c>
      <c r="K30" s="89">
        <f t="shared" si="1"/>
        <v>2.6422514595033277</v>
      </c>
      <c r="L30" s="82">
        <f t="shared" si="2"/>
        <v>2.6422514595033277</v>
      </c>
      <c r="M30" s="82">
        <f t="shared" si="3"/>
        <v>6.9814927752474656</v>
      </c>
      <c r="N30" s="91">
        <f t="shared" si="4"/>
        <v>3.1309487216746347E-2</v>
      </c>
    </row>
    <row r="31" spans="1:14" x14ac:dyDescent="0.3">
      <c r="H31" s="88">
        <v>44287</v>
      </c>
      <c r="I31" s="80">
        <v>80.024999999999991</v>
      </c>
      <c r="J31" s="89">
        <f t="shared" si="0"/>
        <v>82.013373686447011</v>
      </c>
      <c r="K31" s="89">
        <f t="shared" si="1"/>
        <v>-1.9883736864470194</v>
      </c>
      <c r="L31" s="82">
        <f t="shared" si="2"/>
        <v>1.9883736864470194</v>
      </c>
      <c r="M31" s="82">
        <f t="shared" si="3"/>
        <v>3.9536299169549096</v>
      </c>
      <c r="N31" s="91">
        <f t="shared" si="4"/>
        <v>2.4846906422330766E-2</v>
      </c>
    </row>
    <row r="32" spans="1:14" x14ac:dyDescent="0.3">
      <c r="H32" s="88">
        <v>44317</v>
      </c>
      <c r="I32" s="80">
        <v>90.134199999999993</v>
      </c>
      <c r="J32" s="89">
        <f t="shared" si="0"/>
        <v>81.814536317802308</v>
      </c>
      <c r="K32" s="89">
        <f t="shared" si="1"/>
        <v>8.3196636821976853</v>
      </c>
      <c r="L32" s="82">
        <f t="shared" si="2"/>
        <v>8.3196636821976853</v>
      </c>
      <c r="M32" s="82">
        <f t="shared" si="3"/>
        <v>69.216803784879147</v>
      </c>
      <c r="N32" s="91">
        <f t="shared" si="4"/>
        <v>9.2303073441575845E-2</v>
      </c>
    </row>
    <row r="33" spans="8:14" x14ac:dyDescent="0.3">
      <c r="H33" s="88">
        <v>44348</v>
      </c>
      <c r="I33" s="80">
        <v>106.92500000000001</v>
      </c>
      <c r="J33" s="89">
        <f t="shared" si="0"/>
        <v>82.646502686022075</v>
      </c>
      <c r="K33" s="89">
        <f t="shared" si="1"/>
        <v>24.278497313977937</v>
      </c>
      <c r="L33" s="82">
        <f t="shared" si="2"/>
        <v>24.278497313977937</v>
      </c>
      <c r="M33" s="82">
        <f t="shared" si="3"/>
        <v>589.44543182483392</v>
      </c>
      <c r="N33" s="91">
        <f t="shared" si="4"/>
        <v>0.2270609989616828</v>
      </c>
    </row>
    <row r="34" spans="8:14" x14ac:dyDescent="0.3">
      <c r="H34" s="88">
        <v>44378</v>
      </c>
      <c r="I34" s="80">
        <v>108.66599999999998</v>
      </c>
      <c r="J34" s="89">
        <f t="shared" si="0"/>
        <v>85.074352417419874</v>
      </c>
      <c r="K34" s="89">
        <f t="shared" si="1"/>
        <v>23.591647582580109</v>
      </c>
      <c r="L34" s="82">
        <f t="shared" si="2"/>
        <v>23.591647582580109</v>
      </c>
      <c r="M34" s="82">
        <f t="shared" si="3"/>
        <v>556.56583566065785</v>
      </c>
      <c r="N34" s="91">
        <f t="shared" si="4"/>
        <v>0.21710238328989853</v>
      </c>
    </row>
    <row r="35" spans="8:14" x14ac:dyDescent="0.3">
      <c r="H35" s="88">
        <v>44409</v>
      </c>
      <c r="I35" s="80">
        <v>121.31839999999997</v>
      </c>
      <c r="J35" s="89">
        <f t="shared" si="0"/>
        <v>87.433517175677878</v>
      </c>
      <c r="K35" s="89">
        <f t="shared" si="1"/>
        <v>33.884882824322091</v>
      </c>
      <c r="L35" s="82">
        <f t="shared" si="2"/>
        <v>33.884882824322091</v>
      </c>
      <c r="M35" s="82">
        <f t="shared" si="3"/>
        <v>1148.1852840180381</v>
      </c>
      <c r="N35" s="91">
        <f t="shared" si="4"/>
        <v>0.2793053883361642</v>
      </c>
    </row>
    <row r="36" spans="8:14" x14ac:dyDescent="0.3">
      <c r="H36" s="88">
        <v>44440</v>
      </c>
      <c r="I36" s="80">
        <v>108.75710000000002</v>
      </c>
      <c r="J36" s="89">
        <f t="shared" si="0"/>
        <v>90.822005458110084</v>
      </c>
      <c r="K36" s="89">
        <f t="shared" si="1"/>
        <v>17.935094541889939</v>
      </c>
      <c r="L36" s="82">
        <f t="shared" si="2"/>
        <v>17.935094541889939</v>
      </c>
      <c r="M36" s="82">
        <f t="shared" si="3"/>
        <v>321.66761622653024</v>
      </c>
      <c r="N36" s="91">
        <f t="shared" si="4"/>
        <v>0.16490964306596934</v>
      </c>
    </row>
    <row r="37" spans="8:14" x14ac:dyDescent="0.3">
      <c r="H37" s="88">
        <v>44470</v>
      </c>
      <c r="I37" s="80">
        <v>110.50750000000001</v>
      </c>
      <c r="J37" s="89">
        <f t="shared" si="0"/>
        <v>92.615514912299076</v>
      </c>
      <c r="K37" s="89">
        <f t="shared" si="1"/>
        <v>17.891985087700931</v>
      </c>
      <c r="L37" s="82">
        <f t="shared" si="2"/>
        <v>17.891985087700931</v>
      </c>
      <c r="M37" s="82">
        <f t="shared" si="3"/>
        <v>320.12313037851249</v>
      </c>
      <c r="N37" s="91">
        <f t="shared" si="4"/>
        <v>0.161907427891328</v>
      </c>
    </row>
    <row r="38" spans="8:14" x14ac:dyDescent="0.3">
      <c r="H38" s="88">
        <v>44501</v>
      </c>
      <c r="I38" s="80">
        <v>109.08539999999999</v>
      </c>
      <c r="J38" s="89">
        <f t="shared" si="0"/>
        <v>94.404713421069175</v>
      </c>
      <c r="K38" s="89">
        <f t="shared" si="1"/>
        <v>14.680686578930818</v>
      </c>
      <c r="L38" s="82">
        <f t="shared" si="2"/>
        <v>14.680686578930818</v>
      </c>
      <c r="M38" s="82">
        <f t="shared" si="3"/>
        <v>215.52255842879944</v>
      </c>
      <c r="N38" s="91">
        <f t="shared" si="4"/>
        <v>0.13457975658457336</v>
      </c>
    </row>
    <row r="39" spans="8:14" x14ac:dyDescent="0.3">
      <c r="H39" s="88">
        <v>44531</v>
      </c>
      <c r="I39" s="80">
        <v>120.48879999999998</v>
      </c>
      <c r="J39" s="89">
        <f t="shared" si="0"/>
        <v>95.87278207896226</v>
      </c>
      <c r="K39" s="89">
        <f t="shared" si="1"/>
        <v>24.616017921037724</v>
      </c>
      <c r="L39" s="82">
        <f t="shared" si="2"/>
        <v>24.616017921037724</v>
      </c>
      <c r="M39" s="82">
        <f t="shared" si="3"/>
        <v>605.94833828885032</v>
      </c>
      <c r="N39" s="91">
        <f t="shared" si="4"/>
        <v>0.2043012953987236</v>
      </c>
    </row>
    <row r="40" spans="8:14" x14ac:dyDescent="0.3">
      <c r="H40" s="88">
        <v>44562</v>
      </c>
      <c r="I40" s="80">
        <v>107.28960000000001</v>
      </c>
      <c r="J40" s="89">
        <f t="shared" si="0"/>
        <v>98.334383871066038</v>
      </c>
      <c r="K40" s="89">
        <f t="shared" si="1"/>
        <v>8.9552161289339693</v>
      </c>
      <c r="L40" s="82">
        <f t="shared" si="2"/>
        <v>8.9552161289339693</v>
      </c>
      <c r="M40" s="82">
        <f t="shared" si="3"/>
        <v>80.19589591591911</v>
      </c>
      <c r="N40" s="91">
        <f t="shared" si="4"/>
        <v>8.3467699841680537E-2</v>
      </c>
    </row>
    <row r="41" spans="8:14" x14ac:dyDescent="0.3">
      <c r="H41" s="88">
        <v>44593</v>
      </c>
      <c r="I41" s="80">
        <v>97.508800000000008</v>
      </c>
      <c r="J41" s="89">
        <f t="shared" si="0"/>
        <v>99.229905483959442</v>
      </c>
      <c r="K41" s="89">
        <f t="shared" si="1"/>
        <v>-1.721105483959434</v>
      </c>
      <c r="L41" s="82">
        <f t="shared" si="2"/>
        <v>1.721105483959434</v>
      </c>
      <c r="M41" s="82">
        <f t="shared" si="3"/>
        <v>2.9622040869152375</v>
      </c>
      <c r="N41" s="91">
        <f t="shared" si="4"/>
        <v>1.7650770842830944E-2</v>
      </c>
    </row>
    <row r="42" spans="8:14" x14ac:dyDescent="0.3">
      <c r="H42" s="88">
        <v>44621</v>
      </c>
      <c r="I42" s="80">
        <v>108.18299999999999</v>
      </c>
      <c r="J42" s="89">
        <f t="shared" si="0"/>
        <v>99.057794935563493</v>
      </c>
      <c r="K42" s="89">
        <f t="shared" si="1"/>
        <v>9.1252050644364999</v>
      </c>
      <c r="L42" s="82">
        <f t="shared" si="2"/>
        <v>9.1252050644364999</v>
      </c>
      <c r="M42" s="82">
        <f t="shared" si="3"/>
        <v>83.269367468017549</v>
      </c>
      <c r="N42" s="91">
        <f t="shared" si="4"/>
        <v>8.4349713581953728E-2</v>
      </c>
    </row>
    <row r="43" spans="8:14" x14ac:dyDescent="0.3">
      <c r="H43" s="88">
        <v>44652</v>
      </c>
      <c r="I43" s="80">
        <v>95.740200000000002</v>
      </c>
      <c r="J43" s="89">
        <f t="shared" si="0"/>
        <v>99.970315442007148</v>
      </c>
      <c r="K43" s="89">
        <f t="shared" si="1"/>
        <v>-4.230115442007147</v>
      </c>
      <c r="L43" s="82">
        <f t="shared" si="2"/>
        <v>4.230115442007147</v>
      </c>
      <c r="M43" s="82">
        <f t="shared" si="3"/>
        <v>17.89387665270732</v>
      </c>
      <c r="N43" s="91">
        <f t="shared" si="4"/>
        <v>4.4183273504830228E-2</v>
      </c>
    </row>
    <row r="44" spans="8:14" x14ac:dyDescent="0.3">
      <c r="H44" s="88">
        <v>44682</v>
      </c>
      <c r="I44" s="80">
        <v>95.198199999999986</v>
      </c>
      <c r="J44" s="89">
        <f t="shared" si="0"/>
        <v>99.547303897806444</v>
      </c>
      <c r="K44" s="89">
        <f t="shared" si="1"/>
        <v>-4.349103897806458</v>
      </c>
      <c r="L44" s="82">
        <f t="shared" si="2"/>
        <v>4.349103897806458</v>
      </c>
      <c r="M44" s="82">
        <f t="shared" si="3"/>
        <v>18.914704713915327</v>
      </c>
      <c r="N44" s="91">
        <f t="shared" si="4"/>
        <v>4.5684728259635779E-2</v>
      </c>
    </row>
    <row r="45" spans="8:14" x14ac:dyDescent="0.3">
      <c r="H45" s="88">
        <v>44713</v>
      </c>
      <c r="I45" s="80">
        <v>92.14070000000001</v>
      </c>
      <c r="J45" s="89">
        <f t="shared" si="0"/>
        <v>99.112393508025804</v>
      </c>
      <c r="K45" s="89">
        <f t="shared" si="1"/>
        <v>-6.971693508025794</v>
      </c>
      <c r="L45" s="82">
        <f t="shared" si="2"/>
        <v>6.971693508025794</v>
      </c>
      <c r="M45" s="82">
        <f t="shared" si="3"/>
        <v>48.604510369849002</v>
      </c>
      <c r="N45" s="91">
        <f t="shared" si="4"/>
        <v>7.5663561358072964E-2</v>
      </c>
    </row>
    <row r="46" spans="8:14" x14ac:dyDescent="0.3">
      <c r="H46" s="88">
        <v>44743</v>
      </c>
      <c r="I46" s="80">
        <v>87.664299999999997</v>
      </c>
      <c r="J46" s="89">
        <f t="shared" si="0"/>
        <v>98.415224157223236</v>
      </c>
      <c r="K46" s="89">
        <f t="shared" si="1"/>
        <v>-10.750924157223238</v>
      </c>
      <c r="L46" s="82">
        <f t="shared" si="2"/>
        <v>10.750924157223238</v>
      </c>
      <c r="M46" s="82">
        <f t="shared" si="3"/>
        <v>115.58237023436619</v>
      </c>
      <c r="N46" s="91">
        <f t="shared" si="4"/>
        <v>0.1226374266060784</v>
      </c>
    </row>
    <row r="47" spans="8:14" x14ac:dyDescent="0.3">
      <c r="H47" s="88">
        <v>44774</v>
      </c>
      <c r="I47" s="80">
        <v>107.07040000000002</v>
      </c>
      <c r="J47" s="89">
        <f t="shared" si="0"/>
        <v>97.340131741500912</v>
      </c>
      <c r="K47" s="89">
        <f t="shared" si="1"/>
        <v>9.7302682584991089</v>
      </c>
      <c r="L47" s="82">
        <f t="shared" si="2"/>
        <v>9.7302682584991089</v>
      </c>
      <c r="M47" s="82">
        <f t="shared" si="3"/>
        <v>94.678120382355289</v>
      </c>
      <c r="N47" s="91">
        <f t="shared" si="4"/>
        <v>9.0877294364260397E-2</v>
      </c>
    </row>
    <row r="48" spans="8:14" x14ac:dyDescent="0.3">
      <c r="H48" s="88">
        <v>44805</v>
      </c>
      <c r="I48" s="80">
        <v>89.952700000000021</v>
      </c>
      <c r="J48" s="89">
        <f t="shared" si="0"/>
        <v>98.313158567350825</v>
      </c>
      <c r="K48" s="89">
        <f t="shared" si="1"/>
        <v>-8.3604585673508041</v>
      </c>
      <c r="L48" s="82">
        <f t="shared" si="2"/>
        <v>8.3604585673508041</v>
      </c>
      <c r="M48" s="82">
        <f t="shared" si="3"/>
        <v>69.897267456389457</v>
      </c>
      <c r="N48" s="91">
        <f t="shared" si="4"/>
        <v>9.2942830702700444E-2</v>
      </c>
    </row>
    <row r="49" spans="8:14" x14ac:dyDescent="0.3">
      <c r="H49" s="88">
        <v>44835</v>
      </c>
      <c r="I49" s="80">
        <v>85.242800000000003</v>
      </c>
      <c r="J49" s="89">
        <f t="shared" si="0"/>
        <v>97.477112710615756</v>
      </c>
      <c r="K49" s="89">
        <f t="shared" si="1"/>
        <v>-12.234312710615754</v>
      </c>
      <c r="L49" s="82">
        <f t="shared" si="2"/>
        <v>12.234312710615754</v>
      </c>
      <c r="M49" s="82">
        <f t="shared" si="3"/>
        <v>149.67840750113419</v>
      </c>
      <c r="N49" s="91">
        <f t="shared" si="4"/>
        <v>0.14352312113886162</v>
      </c>
    </row>
    <row r="50" spans="8:14" x14ac:dyDescent="0.3">
      <c r="H50" s="88">
        <v>44866</v>
      </c>
      <c r="I50" s="80">
        <v>89.421599999999998</v>
      </c>
      <c r="J50" s="89">
        <f t="shared" si="0"/>
        <v>96.253681439554185</v>
      </c>
      <c r="K50" s="89">
        <f t="shared" si="1"/>
        <v>-6.8320814395541873</v>
      </c>
      <c r="L50" s="82">
        <f t="shared" si="2"/>
        <v>6.8320814395541873</v>
      </c>
      <c r="M50" s="82">
        <f t="shared" si="3"/>
        <v>46.677336796700814</v>
      </c>
      <c r="N50" s="91">
        <f t="shared" si="4"/>
        <v>7.6403032819298555E-2</v>
      </c>
    </row>
    <row r="51" spans="8:14" x14ac:dyDescent="0.3">
      <c r="H51" s="88">
        <v>44896</v>
      </c>
      <c r="I51" s="80">
        <v>92.309899999999985</v>
      </c>
      <c r="J51" s="89">
        <f t="shared" si="0"/>
        <v>95.570473295598774</v>
      </c>
      <c r="K51" s="89">
        <f t="shared" si="1"/>
        <v>-3.2605732955987889</v>
      </c>
      <c r="L51" s="82">
        <f t="shared" si="2"/>
        <v>3.2605732955987889</v>
      </c>
      <c r="M51" s="82">
        <f t="shared" si="3"/>
        <v>10.631338215971947</v>
      </c>
      <c r="N51" s="91">
        <f t="shared" si="4"/>
        <v>3.5322032583707592E-2</v>
      </c>
    </row>
    <row r="52" spans="8:14" x14ac:dyDescent="0.3">
      <c r="H52" s="88">
        <v>44927</v>
      </c>
      <c r="I52" s="80">
        <v>87.761200000000002</v>
      </c>
      <c r="J52" s="89">
        <f t="shared" si="0"/>
        <v>95.2444159660389</v>
      </c>
      <c r="K52" s="89">
        <f t="shared" si="1"/>
        <v>-7.4832159660388982</v>
      </c>
      <c r="L52" s="82">
        <f t="shared" si="2"/>
        <v>7.4832159660388982</v>
      </c>
      <c r="M52" s="82">
        <f t="shared" si="3"/>
        <v>55.998521194379478</v>
      </c>
      <c r="N52" s="91">
        <f t="shared" si="4"/>
        <v>8.5267931227454713E-2</v>
      </c>
    </row>
    <row r="53" spans="8:14" x14ac:dyDescent="0.3">
      <c r="H53" s="88">
        <v>44958</v>
      </c>
      <c r="I53" s="80">
        <v>82.558599999999998</v>
      </c>
      <c r="J53" s="89">
        <f t="shared" si="0"/>
        <v>94.496094369435014</v>
      </c>
      <c r="K53" s="89">
        <f t="shared" si="1"/>
        <v>-11.937494369435015</v>
      </c>
      <c r="L53" s="82">
        <f t="shared" si="2"/>
        <v>11.937494369435015</v>
      </c>
      <c r="M53" s="82">
        <f t="shared" si="3"/>
        <v>142.50377182029268</v>
      </c>
      <c r="N53" s="91">
        <f t="shared" si="4"/>
        <v>0.14459419575229007</v>
      </c>
    </row>
    <row r="54" spans="8:14" x14ac:dyDescent="0.3">
      <c r="H54" s="88">
        <v>44986</v>
      </c>
      <c r="I54" s="80">
        <v>99.439799999999977</v>
      </c>
      <c r="J54" s="89">
        <f t="shared" si="0"/>
        <v>93.302344932491508</v>
      </c>
      <c r="K54" s="89">
        <f t="shared" si="1"/>
        <v>6.1374550675084691</v>
      </c>
      <c r="L54" s="82">
        <f t="shared" si="2"/>
        <v>6.1374550675084691</v>
      </c>
      <c r="M54" s="82">
        <f t="shared" si="3"/>
        <v>37.668354705685388</v>
      </c>
      <c r="N54" s="91">
        <f t="shared" si="4"/>
        <v>6.1720307839602154E-2</v>
      </c>
    </row>
    <row r="55" spans="8:14" x14ac:dyDescent="0.3">
      <c r="H55" s="88">
        <v>45017</v>
      </c>
      <c r="I55" s="80">
        <v>81.172799999999995</v>
      </c>
      <c r="J55" s="89">
        <f t="shared" si="0"/>
        <v>93.916090439242353</v>
      </c>
      <c r="K55" s="89">
        <f t="shared" si="1"/>
        <v>-12.743290439242358</v>
      </c>
      <c r="L55" s="82">
        <f t="shared" si="2"/>
        <v>12.743290439242358</v>
      </c>
      <c r="M55" s="82">
        <f t="shared" si="3"/>
        <v>162.39145121888569</v>
      </c>
      <c r="N55" s="91">
        <f t="shared" si="4"/>
        <v>0.15698966204495052</v>
      </c>
    </row>
    <row r="56" spans="8:14" x14ac:dyDescent="0.3">
      <c r="H56" s="88">
        <v>45047</v>
      </c>
      <c r="I56" s="80">
        <v>84.116</v>
      </c>
      <c r="J56" s="89">
        <f t="shared" si="0"/>
        <v>92.641761395318113</v>
      </c>
      <c r="K56" s="89">
        <f t="shared" si="1"/>
        <v>-8.5257613953181135</v>
      </c>
      <c r="L56" s="82">
        <f t="shared" si="2"/>
        <v>8.5257613953181135</v>
      </c>
      <c r="M56" s="82">
        <f t="shared" si="3"/>
        <v>72.688607369896673</v>
      </c>
      <c r="N56" s="91">
        <f t="shared" si="4"/>
        <v>0.10135719001519465</v>
      </c>
    </row>
    <row r="57" spans="8:14" x14ac:dyDescent="0.3">
      <c r="H57" s="88">
        <v>45078</v>
      </c>
      <c r="I57" s="80">
        <v>81.315399999999983</v>
      </c>
      <c r="J57" s="89">
        <f t="shared" si="0"/>
        <v>91.789185255786293</v>
      </c>
      <c r="K57" s="89">
        <f t="shared" si="1"/>
        <v>-10.473785255786311</v>
      </c>
      <c r="L57" s="82">
        <f t="shared" si="2"/>
        <v>10.473785255786311</v>
      </c>
      <c r="M57" s="82">
        <f t="shared" si="3"/>
        <v>109.70017758432671</v>
      </c>
      <c r="N57" s="91">
        <f t="shared" si="4"/>
        <v>0.12880444855201245</v>
      </c>
    </row>
    <row r="58" spans="8:14" x14ac:dyDescent="0.3">
      <c r="H58" s="88">
        <v>45108</v>
      </c>
      <c r="I58" s="80">
        <v>76.732000000000014</v>
      </c>
      <c r="J58" s="89">
        <f t="shared" si="0"/>
        <v>90.741806730207671</v>
      </c>
      <c r="K58" s="89">
        <f t="shared" si="1"/>
        <v>-14.009806730207657</v>
      </c>
      <c r="L58" s="82">
        <f t="shared" si="2"/>
        <v>14.009806730207657</v>
      </c>
      <c r="M58" s="82">
        <f t="shared" si="3"/>
        <v>196.27468461777175</v>
      </c>
      <c r="N58" s="91">
        <f t="shared" si="4"/>
        <v>0.18258101874325777</v>
      </c>
    </row>
    <row r="59" spans="8:14" x14ac:dyDescent="0.3">
      <c r="H59" s="88">
        <v>45139</v>
      </c>
      <c r="I59" s="80">
        <v>84.962999999999994</v>
      </c>
      <c r="J59" s="89">
        <f t="shared" si="0"/>
        <v>89.340826057186916</v>
      </c>
      <c r="K59" s="89">
        <f t="shared" si="1"/>
        <v>-4.3778260571869225</v>
      </c>
      <c r="L59" s="82">
        <f t="shared" si="2"/>
        <v>4.3778260571869225</v>
      </c>
      <c r="M59" s="82">
        <f t="shared" si="3"/>
        <v>19.165360986984798</v>
      </c>
      <c r="N59" s="91">
        <f t="shared" si="4"/>
        <v>5.1526265046984251E-2</v>
      </c>
    </row>
    <row r="60" spans="8:14" x14ac:dyDescent="0.3">
      <c r="H60" s="88">
        <v>45170</v>
      </c>
      <c r="I60" s="80">
        <v>75.036800000000014</v>
      </c>
      <c r="J60" s="89">
        <f t="shared" si="0"/>
        <v>88.903043451468236</v>
      </c>
      <c r="K60" s="89">
        <f t="shared" si="1"/>
        <v>-13.866243451468222</v>
      </c>
      <c r="L60" s="82">
        <f t="shared" si="2"/>
        <v>13.866243451468222</v>
      </c>
      <c r="M60" s="82">
        <f t="shared" si="3"/>
        <v>192.27270745538533</v>
      </c>
      <c r="N60" s="91">
        <f t="shared" si="4"/>
        <v>0.18479257446303973</v>
      </c>
    </row>
    <row r="61" spans="8:14" x14ac:dyDescent="0.3">
      <c r="H61" s="88">
        <v>45200</v>
      </c>
      <c r="I61" s="80">
        <v>72.250500000000002</v>
      </c>
      <c r="J61" s="89">
        <f t="shared" si="0"/>
        <v>87.516419106321422</v>
      </c>
      <c r="K61" s="89">
        <f t="shared" si="1"/>
        <v>-15.265919106321419</v>
      </c>
      <c r="L61" s="82">
        <f t="shared" si="2"/>
        <v>15.265919106321419</v>
      </c>
      <c r="M61" s="82">
        <f t="shared" si="3"/>
        <v>233.04828616074937</v>
      </c>
      <c r="N61" s="91">
        <f t="shared" si="4"/>
        <v>0.21129153578620796</v>
      </c>
    </row>
    <row r="62" spans="8:14" x14ac:dyDescent="0.3">
      <c r="H62" s="88">
        <v>45231</v>
      </c>
      <c r="I62" s="80">
        <v>70.738099999999989</v>
      </c>
      <c r="J62" s="89">
        <f t="shared" si="0"/>
        <v>85.989827195689273</v>
      </c>
      <c r="K62" s="89">
        <f t="shared" si="1"/>
        <v>-15.251727195689284</v>
      </c>
      <c r="L62" s="82">
        <f t="shared" si="2"/>
        <v>15.251727195689284</v>
      </c>
      <c r="M62" s="82">
        <f t="shared" si="3"/>
        <v>232.61518245172812</v>
      </c>
      <c r="N62" s="91">
        <f t="shared" si="4"/>
        <v>0.21560838071264687</v>
      </c>
    </row>
    <row r="63" spans="8:14" x14ac:dyDescent="0.3">
      <c r="H63" s="88">
        <v>45261</v>
      </c>
      <c r="I63" s="80">
        <v>62.774199999999993</v>
      </c>
      <c r="J63" s="89">
        <f t="shared" si="0"/>
        <v>84.464654476120344</v>
      </c>
      <c r="K63" s="89">
        <f t="shared" si="1"/>
        <v>-21.690454476120351</v>
      </c>
      <c r="L63" s="82">
        <f t="shared" si="2"/>
        <v>21.690454476120351</v>
      </c>
      <c r="M63" s="82">
        <f t="shared" si="3"/>
        <v>470.47581538064935</v>
      </c>
      <c r="N63" s="91">
        <f t="shared" si="4"/>
        <v>0.34553135645090427</v>
      </c>
    </row>
    <row r="64" spans="8:14" x14ac:dyDescent="0.3">
      <c r="H64" s="88">
        <v>45292</v>
      </c>
      <c r="I64" s="80">
        <v>71.390699999999995</v>
      </c>
      <c r="J64" s="89">
        <f t="shared" si="0"/>
        <v>82.295609028508323</v>
      </c>
      <c r="K64" s="89">
        <f t="shared" si="1"/>
        <v>-10.904909028508328</v>
      </c>
      <c r="L64" s="82">
        <f t="shared" si="2"/>
        <v>10.904909028508328</v>
      </c>
      <c r="M64" s="82">
        <f t="shared" si="3"/>
        <v>118.91704092004245</v>
      </c>
      <c r="N64" s="91">
        <f t="shared" si="4"/>
        <v>0.1527497142976372</v>
      </c>
    </row>
    <row r="65" spans="8:14" x14ac:dyDescent="0.3">
      <c r="H65" s="88">
        <v>45323</v>
      </c>
      <c r="I65" s="80">
        <v>69.146600000000007</v>
      </c>
      <c r="J65" s="89">
        <f t="shared" si="0"/>
        <v>81.205118125657492</v>
      </c>
      <c r="K65" s="89">
        <f t="shared" si="1"/>
        <v>-12.058518125657486</v>
      </c>
      <c r="L65" s="82">
        <f t="shared" si="2"/>
        <v>12.058518125657486</v>
      </c>
      <c r="M65" s="82">
        <f t="shared" si="3"/>
        <v>145.40785938681012</v>
      </c>
      <c r="N65" s="91">
        <f t="shared" si="4"/>
        <v>0.17439061538322179</v>
      </c>
    </row>
    <row r="66" spans="8:14" x14ac:dyDescent="0.3">
      <c r="H66" s="88">
        <v>45352</v>
      </c>
      <c r="I66" s="80">
        <v>69.9636</v>
      </c>
      <c r="J66" s="89">
        <f t="shared" si="0"/>
        <v>79.999266313091738</v>
      </c>
      <c r="K66" s="89">
        <f t="shared" si="1"/>
        <v>-10.035666313091738</v>
      </c>
      <c r="L66" s="82">
        <f t="shared" si="2"/>
        <v>10.035666313091738</v>
      </c>
      <c r="M66" s="82">
        <f t="shared" si="3"/>
        <v>100.71459834772432</v>
      </c>
      <c r="N66" s="91">
        <f t="shared" si="4"/>
        <v>0.14344125106615066</v>
      </c>
    </row>
    <row r="67" spans="8:14" x14ac:dyDescent="0.3">
      <c r="H67" s="88">
        <v>45383</v>
      </c>
      <c r="I67" s="80">
        <v>75.503799999999984</v>
      </c>
      <c r="J67" s="89">
        <f t="shared" si="0"/>
        <v>78.995699681782568</v>
      </c>
      <c r="K67" s="89">
        <f t="shared" si="1"/>
        <v>-3.4918996817825843</v>
      </c>
      <c r="L67" s="82">
        <f t="shared" si="2"/>
        <v>3.4918996817825843</v>
      </c>
      <c r="M67" s="82">
        <f t="shared" si="3"/>
        <v>12.193363387633314</v>
      </c>
      <c r="N67" s="91">
        <f t="shared" si="4"/>
        <v>4.6247999197160737E-2</v>
      </c>
    </row>
    <row r="68" spans="8:14" x14ac:dyDescent="0.3">
      <c r="H68" s="88">
        <v>45413</v>
      </c>
      <c r="I68" s="80">
        <v>82.406999999999982</v>
      </c>
      <c r="J68" s="89">
        <f t="shared" si="0"/>
        <v>78.646509713604317</v>
      </c>
      <c r="K68" s="89">
        <f t="shared" si="1"/>
        <v>3.7604902863956653</v>
      </c>
      <c r="L68" s="82">
        <f t="shared" si="2"/>
        <v>3.7604902863956653</v>
      </c>
      <c r="M68" s="82">
        <f t="shared" si="3"/>
        <v>14.141287194076153</v>
      </c>
      <c r="N68" s="91">
        <f t="shared" si="4"/>
        <v>4.5633141436961254E-2</v>
      </c>
    </row>
    <row r="69" spans="8:14" x14ac:dyDescent="0.3">
      <c r="H69" s="88">
        <v>45444</v>
      </c>
      <c r="I69" s="80">
        <v>70.750199999999992</v>
      </c>
      <c r="J69" s="89">
        <f t="shared" ref="J69:J73" si="5">alpha*I68+(1-alpha)*J68</f>
        <v>79.022558742243888</v>
      </c>
      <c r="K69" s="89">
        <f t="shared" ref="K69:K73" si="6">I69-J69</f>
        <v>-8.2723587422438953</v>
      </c>
      <c r="L69" s="82">
        <f t="shared" ref="L69:L73" si="7">ABS(K69)</f>
        <v>8.2723587422438953</v>
      </c>
      <c r="M69" s="82">
        <f t="shared" ref="M69:M73" si="8">K69^2</f>
        <v>68.431919160378996</v>
      </c>
      <c r="N69" s="91">
        <f t="shared" ref="N69:N73" si="9">L69/I69</f>
        <v>0.11692346795124108</v>
      </c>
    </row>
    <row r="70" spans="8:14" x14ac:dyDescent="0.3">
      <c r="H70" s="88">
        <v>45474</v>
      </c>
      <c r="I70" s="80">
        <v>83.537300000000002</v>
      </c>
      <c r="J70" s="89">
        <f t="shared" si="5"/>
        <v>78.195322868019502</v>
      </c>
      <c r="K70" s="89">
        <f t="shared" si="6"/>
        <v>5.3419771319804994</v>
      </c>
      <c r="L70" s="82">
        <f t="shared" si="7"/>
        <v>5.3419771319804994</v>
      </c>
      <c r="M70" s="82">
        <f t="shared" si="8"/>
        <v>28.536719678602601</v>
      </c>
      <c r="N70" s="91">
        <f t="shared" si="9"/>
        <v>6.3947208396494731E-2</v>
      </c>
    </row>
    <row r="71" spans="8:14" x14ac:dyDescent="0.3">
      <c r="H71" s="88">
        <v>45505</v>
      </c>
      <c r="I71" s="80">
        <v>88.117300000000014</v>
      </c>
      <c r="J71" s="89">
        <f t="shared" si="5"/>
        <v>78.729520581217557</v>
      </c>
      <c r="K71" s="89">
        <f t="shared" si="6"/>
        <v>9.3877794187824577</v>
      </c>
      <c r="L71" s="82">
        <f t="shared" si="7"/>
        <v>9.3877794187824577</v>
      </c>
      <c r="M71" s="82">
        <f t="shared" si="8"/>
        <v>88.130402415715494</v>
      </c>
      <c r="N71" s="91">
        <f t="shared" si="9"/>
        <v>0.10653730219585095</v>
      </c>
    </row>
    <row r="72" spans="8:14" x14ac:dyDescent="0.3">
      <c r="H72" s="88">
        <v>45536</v>
      </c>
      <c r="I72" s="80">
        <v>85.087599999999995</v>
      </c>
      <c r="J72" s="89">
        <f t="shared" si="5"/>
        <v>79.6682985230958</v>
      </c>
      <c r="K72" s="89">
        <f t="shared" si="6"/>
        <v>5.4193014769041952</v>
      </c>
      <c r="L72" s="82">
        <f t="shared" si="7"/>
        <v>5.4193014769041952</v>
      </c>
      <c r="M72" s="82">
        <f t="shared" si="8"/>
        <v>29.36882849757599</v>
      </c>
      <c r="N72" s="91">
        <f t="shared" si="9"/>
        <v>6.3690848923981816E-2</v>
      </c>
    </row>
    <row r="73" spans="8:14" x14ac:dyDescent="0.3">
      <c r="H73" s="88">
        <v>45566</v>
      </c>
      <c r="I73" s="80">
        <v>104.36519999999999</v>
      </c>
      <c r="J73" s="89">
        <f t="shared" si="5"/>
        <v>80.210228670786222</v>
      </c>
      <c r="K73" s="89">
        <f t="shared" si="6"/>
        <v>24.154971329213765</v>
      </c>
      <c r="L73" s="82">
        <f t="shared" si="7"/>
        <v>24.154971329213765</v>
      </c>
      <c r="M73" s="82">
        <f t="shared" si="8"/>
        <v>583.46263991513899</v>
      </c>
      <c r="N73" s="91">
        <f t="shared" si="9"/>
        <v>0.23144660604505879</v>
      </c>
    </row>
    <row r="74" spans="8:14" ht="16.2" thickBot="1" x14ac:dyDescent="0.35">
      <c r="H74" s="140">
        <v>45597</v>
      </c>
      <c r="I74" s="141"/>
      <c r="J74" s="142">
        <f>alpha*I73+(1-alpha)*J73</f>
        <v>82.62572580370761</v>
      </c>
      <c r="K74" s="141"/>
      <c r="L74" s="143"/>
      <c r="M74" s="143"/>
      <c r="N74" s="141"/>
    </row>
    <row r="75" spans="8:14" ht="16.2" thickTop="1" x14ac:dyDescent="0.3"/>
  </sheetData>
  <mergeCells count="20">
    <mergeCell ref="A16:C16"/>
    <mergeCell ref="A1:F1"/>
    <mergeCell ref="A3:C3"/>
    <mergeCell ref="A4:B4"/>
    <mergeCell ref="A6:D6"/>
    <mergeCell ref="A7:C7"/>
    <mergeCell ref="A8:C8"/>
    <mergeCell ref="A9:C9"/>
    <mergeCell ref="A10:C10"/>
    <mergeCell ref="A12:C12"/>
    <mergeCell ref="A13:B13"/>
    <mergeCell ref="A15:D15"/>
    <mergeCell ref="A14:D14"/>
    <mergeCell ref="A23:C23"/>
    <mergeCell ref="A17:C17"/>
    <mergeCell ref="A18:C18"/>
    <mergeCell ref="A19:C19"/>
    <mergeCell ref="A20:C20"/>
    <mergeCell ref="A21:C21"/>
    <mergeCell ref="A22:C22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F10E-96F4-4456-94A7-6B3399E3D93D}">
  <dimension ref="A1:L85"/>
  <sheetViews>
    <sheetView workbookViewId="0">
      <selection activeCell="E1" sqref="E1"/>
    </sheetView>
  </sheetViews>
  <sheetFormatPr defaultRowHeight="15.6" x14ac:dyDescent="0.3"/>
  <cols>
    <col min="1" max="1" width="31" customWidth="1"/>
    <col min="2" max="2" width="15.69921875" customWidth="1"/>
    <col min="4" max="4" width="11.8984375" bestFit="1" customWidth="1"/>
    <col min="5" max="5" width="10.69921875" customWidth="1"/>
    <col min="6" max="6" width="11.8984375" bestFit="1" customWidth="1"/>
    <col min="7" max="7" width="12.59765625" bestFit="1" customWidth="1"/>
    <col min="8" max="8" width="14.59765625" customWidth="1"/>
    <col min="9" max="9" width="12.59765625" bestFit="1" customWidth="1"/>
    <col min="10" max="10" width="11.8984375" bestFit="1" customWidth="1"/>
    <col min="11" max="11" width="12.19921875" bestFit="1" customWidth="1"/>
    <col min="12" max="12" width="13.59765625" customWidth="1"/>
  </cols>
  <sheetData>
    <row r="1" spans="1:12" x14ac:dyDescent="0.3">
      <c r="A1" s="210" t="s">
        <v>138</v>
      </c>
      <c r="B1" s="210"/>
    </row>
    <row r="2" spans="1:12" x14ac:dyDescent="0.3">
      <c r="A2" s="41"/>
      <c r="B2" s="41"/>
    </row>
    <row r="3" spans="1:12" x14ac:dyDescent="0.3">
      <c r="A3" s="210" t="s">
        <v>59</v>
      </c>
      <c r="B3" s="210"/>
      <c r="D3" s="20" t="s">
        <v>0</v>
      </c>
      <c r="E3" s="20" t="s">
        <v>1</v>
      </c>
      <c r="F3" s="20" t="s">
        <v>68</v>
      </c>
      <c r="G3" s="20" t="s">
        <v>69</v>
      </c>
      <c r="H3" s="20" t="s">
        <v>70</v>
      </c>
      <c r="I3" s="20" t="s">
        <v>66</v>
      </c>
      <c r="J3" s="20" t="s">
        <v>67</v>
      </c>
      <c r="K3" s="20" t="s">
        <v>28</v>
      </c>
      <c r="L3" s="20" t="s">
        <v>30</v>
      </c>
    </row>
    <row r="4" spans="1:12" ht="16.2" thickBot="1" x14ac:dyDescent="0.35">
      <c r="A4" s="38" t="s">
        <v>60</v>
      </c>
      <c r="B4" s="43">
        <v>0.2</v>
      </c>
      <c r="D4" s="93">
        <v>43466</v>
      </c>
      <c r="E4" s="20">
        <v>114.88329999999999</v>
      </c>
      <c r="F4" s="65">
        <f>E4</f>
        <v>114.88329999999999</v>
      </c>
      <c r="G4" s="131"/>
      <c r="H4" s="144"/>
      <c r="I4" s="131"/>
      <c r="J4" s="131"/>
      <c r="K4" s="131"/>
      <c r="L4" s="145"/>
    </row>
    <row r="5" spans="1:12" x14ac:dyDescent="0.3">
      <c r="A5" s="38" t="s">
        <v>71</v>
      </c>
      <c r="B5" s="43">
        <v>0.1</v>
      </c>
      <c r="D5" s="93">
        <v>43497</v>
      </c>
      <c r="E5" s="20">
        <v>104.3852</v>
      </c>
      <c r="F5" s="65">
        <f t="shared" ref="F5:F68" si="0">alpha*(E5)+(1-alpha)*(E4+G4)</f>
        <v>112.78368</v>
      </c>
      <c r="G5" s="82">
        <f t="shared" ref="G5:G68" si="1">beta*(F5-F4)+(1-beta)*G4</f>
        <v>-0.20996199999999876</v>
      </c>
      <c r="H5" s="94">
        <f t="shared" ref="H5:H35" si="2">F4+G4</f>
        <v>114.88329999999999</v>
      </c>
      <c r="I5" s="82">
        <f t="shared" ref="I4:I67" si="3">E5-H5</f>
        <v>-10.498099999999994</v>
      </c>
      <c r="J5" s="82">
        <f t="shared" ref="J4:J67" si="4">ABS(I5)</f>
        <v>10.498099999999994</v>
      </c>
      <c r="K5" s="82">
        <f t="shared" ref="K4:K67" si="5">I5^2</f>
        <v>110.21010360999986</v>
      </c>
      <c r="L5" s="84">
        <f t="shared" ref="L4:L67" si="6">J5/E5</f>
        <v>0.1005707705690078</v>
      </c>
    </row>
    <row r="6" spans="1:12" x14ac:dyDescent="0.3">
      <c r="A6" s="41"/>
      <c r="B6" s="41"/>
      <c r="D6" s="93">
        <v>43525</v>
      </c>
      <c r="E6" s="20">
        <v>113.9731</v>
      </c>
      <c r="F6" s="65">
        <f t="shared" si="0"/>
        <v>106.13481039999999</v>
      </c>
      <c r="G6" s="82">
        <f t="shared" si="1"/>
        <v>-0.8538527600000001</v>
      </c>
      <c r="H6" s="94">
        <f t="shared" si="2"/>
        <v>112.573718</v>
      </c>
      <c r="I6" s="82">
        <f t="shared" si="3"/>
        <v>1.3993820000000028</v>
      </c>
      <c r="J6" s="82">
        <f t="shared" si="4"/>
        <v>1.3993820000000028</v>
      </c>
      <c r="K6" s="82">
        <f t="shared" si="5"/>
        <v>1.9582699819240079</v>
      </c>
      <c r="L6" s="84">
        <f t="shared" si="6"/>
        <v>1.2278177920930489E-2</v>
      </c>
    </row>
    <row r="7" spans="1:12" x14ac:dyDescent="0.3">
      <c r="A7" s="210" t="s">
        <v>17</v>
      </c>
      <c r="B7" s="210"/>
      <c r="D7" s="93">
        <v>43556</v>
      </c>
      <c r="E7" s="20">
        <v>107.474</v>
      </c>
      <c r="F7" s="65">
        <f t="shared" si="0"/>
        <v>111.990197792</v>
      </c>
      <c r="G7" s="82">
        <f t="shared" si="1"/>
        <v>-0.18292874479999888</v>
      </c>
      <c r="H7" s="94">
        <f t="shared" si="2"/>
        <v>105.28095764</v>
      </c>
      <c r="I7" s="82">
        <f t="shared" si="3"/>
        <v>2.1930423600000069</v>
      </c>
      <c r="J7" s="82">
        <f t="shared" si="4"/>
        <v>2.1930423600000069</v>
      </c>
      <c r="K7" s="82">
        <f t="shared" si="5"/>
        <v>4.8094347927543994</v>
      </c>
      <c r="L7" s="84">
        <f t="shared" si="6"/>
        <v>2.0405329288944365E-2</v>
      </c>
    </row>
    <row r="8" spans="1:12" x14ac:dyDescent="0.3">
      <c r="A8" s="38" t="s">
        <v>54</v>
      </c>
      <c r="B8" s="78">
        <f>AVERAGE(I5:I73)</f>
        <v>0.44214552187425687</v>
      </c>
      <c r="D8" s="93">
        <v>43586</v>
      </c>
      <c r="E8" s="20">
        <v>98.978399999999993</v>
      </c>
      <c r="F8" s="65">
        <f t="shared" si="0"/>
        <v>105.62853700416002</v>
      </c>
      <c r="G8" s="82">
        <f t="shared" si="1"/>
        <v>-0.80080194910399705</v>
      </c>
      <c r="H8" s="94">
        <f t="shared" si="2"/>
        <v>111.80726904720001</v>
      </c>
      <c r="I8" s="82">
        <f t="shared" si="3"/>
        <v>-12.828869047200016</v>
      </c>
      <c r="J8" s="82">
        <f t="shared" si="4"/>
        <v>12.828869047200016</v>
      </c>
      <c r="K8" s="82">
        <f t="shared" si="5"/>
        <v>164.57988103020662</v>
      </c>
      <c r="L8" s="84">
        <f t="shared" si="6"/>
        <v>0.12961281498993737</v>
      </c>
    </row>
    <row r="9" spans="1:12" x14ac:dyDescent="0.3">
      <c r="A9" s="38" t="s">
        <v>55</v>
      </c>
      <c r="B9" s="39">
        <f>AVERAGE(J5:J73)</f>
        <v>9.0975944953042127</v>
      </c>
      <c r="D9" s="93">
        <v>43617</v>
      </c>
      <c r="E9" s="20">
        <v>91.002999999999986</v>
      </c>
      <c r="F9" s="65">
        <f t="shared" si="0"/>
        <v>96.742678440716801</v>
      </c>
      <c r="G9" s="82">
        <f t="shared" si="1"/>
        <v>-1.6093076105379196</v>
      </c>
      <c r="H9" s="94">
        <f t="shared" si="2"/>
        <v>104.82773505505602</v>
      </c>
      <c r="I9" s="82">
        <f t="shared" si="3"/>
        <v>-13.824735055056038</v>
      </c>
      <c r="J9" s="82">
        <f t="shared" si="4"/>
        <v>13.824735055056038</v>
      </c>
      <c r="K9" s="82">
        <f t="shared" si="5"/>
        <v>191.12329934249527</v>
      </c>
      <c r="L9" s="84">
        <f t="shared" si="6"/>
        <v>0.15191515724817908</v>
      </c>
    </row>
    <row r="10" spans="1:12" x14ac:dyDescent="0.3">
      <c r="A10" s="38" t="s">
        <v>56</v>
      </c>
      <c r="B10" s="39">
        <f>SQRT(AVERAGE(K5:K73))</f>
        <v>11.265258156994062</v>
      </c>
      <c r="D10" s="93">
        <v>43647</v>
      </c>
      <c r="E10" s="20">
        <v>103.62459999999999</v>
      </c>
      <c r="F10" s="65">
        <f t="shared" si="0"/>
        <v>92.239873911569646</v>
      </c>
      <c r="G10" s="82">
        <f t="shared" si="1"/>
        <v>-1.8986573023988431</v>
      </c>
      <c r="H10" s="94">
        <f t="shared" si="2"/>
        <v>95.133370830178876</v>
      </c>
      <c r="I10" s="82">
        <f t="shared" si="3"/>
        <v>8.4912291698211106</v>
      </c>
      <c r="J10" s="82">
        <f t="shared" si="4"/>
        <v>8.4912291698211106</v>
      </c>
      <c r="K10" s="82">
        <f t="shared" si="5"/>
        <v>72.100972814420913</v>
      </c>
      <c r="L10" s="84">
        <f t="shared" si="6"/>
        <v>8.1942214202236838E-2</v>
      </c>
    </row>
    <row r="11" spans="1:12" x14ac:dyDescent="0.3">
      <c r="A11" s="38" t="s">
        <v>57</v>
      </c>
      <c r="B11" s="46">
        <f>AVERAGE(L5:L73)</f>
        <v>0.10591251903579225</v>
      </c>
      <c r="D11" s="93">
        <v>43678</v>
      </c>
      <c r="E11" s="20">
        <v>103.79839999999999</v>
      </c>
      <c r="F11" s="65">
        <f t="shared" si="0"/>
        <v>102.14043415808092</v>
      </c>
      <c r="G11" s="82">
        <f t="shared" si="1"/>
        <v>-0.7187355475078312</v>
      </c>
      <c r="H11" s="94">
        <f t="shared" si="2"/>
        <v>90.3412166091708</v>
      </c>
      <c r="I11" s="82">
        <f t="shared" si="3"/>
        <v>13.457183390829186</v>
      </c>
      <c r="J11" s="82">
        <f t="shared" si="4"/>
        <v>13.457183390829186</v>
      </c>
      <c r="K11" s="82">
        <f t="shared" si="5"/>
        <v>181.09578481440892</v>
      </c>
      <c r="L11" s="84">
        <f t="shared" si="6"/>
        <v>0.12964731046749456</v>
      </c>
    </row>
    <row r="12" spans="1:12" x14ac:dyDescent="0.3">
      <c r="A12" s="41"/>
      <c r="B12" s="41"/>
      <c r="D12" s="93">
        <v>43709</v>
      </c>
      <c r="E12" s="20">
        <v>92.695499999999996</v>
      </c>
      <c r="F12" s="65">
        <f t="shared" si="0"/>
        <v>101.00283156199373</v>
      </c>
      <c r="G12" s="82">
        <f t="shared" si="1"/>
        <v>-0.7606222523657673</v>
      </c>
      <c r="H12" s="94">
        <f t="shared" si="2"/>
        <v>101.42169861057309</v>
      </c>
      <c r="I12" s="82">
        <f t="shared" si="3"/>
        <v>-8.7261986105730927</v>
      </c>
      <c r="J12" s="82">
        <f t="shared" si="4"/>
        <v>8.7261986105730927</v>
      </c>
      <c r="K12" s="82">
        <f t="shared" si="5"/>
        <v>76.146542191167768</v>
      </c>
      <c r="L12" s="84">
        <f t="shared" si="6"/>
        <v>9.4138319665712927E-2</v>
      </c>
    </row>
    <row r="13" spans="1:12" x14ac:dyDescent="0.3">
      <c r="A13" s="210" t="s">
        <v>72</v>
      </c>
      <c r="B13" s="210"/>
      <c r="D13" s="93">
        <v>43739</v>
      </c>
      <c r="E13" s="20">
        <v>97.745800000000017</v>
      </c>
      <c r="F13" s="65">
        <f t="shared" si="0"/>
        <v>93.097062198107395</v>
      </c>
      <c r="G13" s="82">
        <f t="shared" si="1"/>
        <v>-1.4751369635178242</v>
      </c>
      <c r="H13" s="94">
        <f t="shared" si="2"/>
        <v>100.24220930962797</v>
      </c>
      <c r="I13" s="82">
        <f t="shared" si="3"/>
        <v>-2.4964093096279498</v>
      </c>
      <c r="J13" s="82">
        <f t="shared" si="4"/>
        <v>2.4964093096279498</v>
      </c>
      <c r="K13" s="82">
        <f t="shared" si="5"/>
        <v>6.2320594411970971</v>
      </c>
      <c r="L13" s="84">
        <f t="shared" si="6"/>
        <v>2.5539811527737759E-2</v>
      </c>
    </row>
    <row r="14" spans="1:12" x14ac:dyDescent="0.3">
      <c r="A14" s="29" t="s">
        <v>49</v>
      </c>
      <c r="B14" s="59">
        <v>-0.1832037272505625</v>
      </c>
      <c r="D14" s="93">
        <v>43770</v>
      </c>
      <c r="E14" s="20">
        <v>63.5989</v>
      </c>
      <c r="F14" s="65">
        <f t="shared" si="0"/>
        <v>89.736310429185764</v>
      </c>
      <c r="G14" s="82">
        <f t="shared" si="1"/>
        <v>-1.6636984440582048</v>
      </c>
      <c r="H14" s="94">
        <f t="shared" si="2"/>
        <v>91.621925234589568</v>
      </c>
      <c r="I14" s="82">
        <f t="shared" si="3"/>
        <v>-28.023025234589568</v>
      </c>
      <c r="J14" s="82">
        <f t="shared" si="4"/>
        <v>28.023025234589568</v>
      </c>
      <c r="K14" s="82">
        <f t="shared" si="5"/>
        <v>785.28994329844375</v>
      </c>
      <c r="L14" s="84">
        <f t="shared" si="6"/>
        <v>0.44062122512479884</v>
      </c>
    </row>
    <row r="15" spans="1:12" x14ac:dyDescent="0.3">
      <c r="A15" s="58" t="s">
        <v>64</v>
      </c>
      <c r="B15" s="61">
        <v>9.9999999999999985E-3</v>
      </c>
      <c r="D15" s="93">
        <v>43800</v>
      </c>
      <c r="E15" s="20">
        <v>68.047399999999996</v>
      </c>
      <c r="F15" s="65">
        <f t="shared" si="0"/>
        <v>63.157641244753435</v>
      </c>
      <c r="G15" s="82">
        <f t="shared" si="1"/>
        <v>-4.155195518095617</v>
      </c>
      <c r="H15" s="94">
        <f t="shared" si="2"/>
        <v>88.072611985127566</v>
      </c>
      <c r="I15" s="82">
        <f t="shared" si="3"/>
        <v>-20.025211985127569</v>
      </c>
      <c r="J15" s="82">
        <f t="shared" si="4"/>
        <v>20.025211985127569</v>
      </c>
      <c r="K15" s="82">
        <f t="shared" si="5"/>
        <v>401.00911504929684</v>
      </c>
      <c r="L15" s="84">
        <f t="shared" si="6"/>
        <v>0.29428327878989602</v>
      </c>
    </row>
    <row r="16" spans="1:12" x14ac:dyDescent="0.3">
      <c r="A16" s="60" t="s">
        <v>73</v>
      </c>
      <c r="B16" s="32">
        <v>9.9999999999999985E-3</v>
      </c>
      <c r="D16" s="93">
        <v>43831</v>
      </c>
      <c r="E16" s="20">
        <v>76.688499999999991</v>
      </c>
      <c r="F16" s="65">
        <f t="shared" si="0"/>
        <v>66.451463585523499</v>
      </c>
      <c r="G16" s="82">
        <f t="shared" si="1"/>
        <v>-3.4102937322090487</v>
      </c>
      <c r="H16" s="94">
        <f t="shared" si="2"/>
        <v>59.002445726657818</v>
      </c>
      <c r="I16" s="82">
        <f t="shared" si="3"/>
        <v>17.686054273342172</v>
      </c>
      <c r="J16" s="82">
        <f t="shared" si="4"/>
        <v>17.686054273342172</v>
      </c>
      <c r="K16" s="82">
        <f t="shared" si="5"/>
        <v>312.79651575960492</v>
      </c>
      <c r="L16" s="84">
        <f t="shared" si="6"/>
        <v>0.23062198730373099</v>
      </c>
    </row>
    <row r="17" spans="1:12" x14ac:dyDescent="0.3">
      <c r="A17" s="29" t="s">
        <v>50</v>
      </c>
      <c r="B17" s="59">
        <v>7.8889056081863069</v>
      </c>
      <c r="D17" s="93">
        <v>43862</v>
      </c>
      <c r="E17" s="20">
        <v>71.893900000000002</v>
      </c>
      <c r="F17" s="65">
        <f t="shared" si="0"/>
        <v>73.001345014232754</v>
      </c>
      <c r="G17" s="82">
        <f t="shared" si="1"/>
        <v>-2.4142762161172184</v>
      </c>
      <c r="H17" s="94">
        <f t="shared" si="2"/>
        <v>63.04116985331445</v>
      </c>
      <c r="I17" s="82">
        <f t="shared" si="3"/>
        <v>8.8527301466855519</v>
      </c>
      <c r="J17" s="82">
        <f t="shared" si="4"/>
        <v>8.8527301466855519</v>
      </c>
      <c r="K17" s="82">
        <f t="shared" si="5"/>
        <v>78.370831050035193</v>
      </c>
      <c r="L17" s="84">
        <f t="shared" si="6"/>
        <v>0.12313604000736574</v>
      </c>
    </row>
    <row r="18" spans="1:12" x14ac:dyDescent="0.3">
      <c r="A18" s="58" t="s">
        <v>64</v>
      </c>
      <c r="B18" s="61">
        <v>0.78844966920383497</v>
      </c>
      <c r="D18" s="93">
        <v>43891</v>
      </c>
      <c r="E18" s="20">
        <v>61.520699999999998</v>
      </c>
      <c r="F18" s="65">
        <f t="shared" si="0"/>
        <v>67.887839027106239</v>
      </c>
      <c r="G18" s="82">
        <f t="shared" si="1"/>
        <v>-2.6841991932181481</v>
      </c>
      <c r="H18" s="94">
        <f t="shared" si="2"/>
        <v>70.587068798115538</v>
      </c>
      <c r="I18" s="82">
        <f t="shared" si="3"/>
        <v>-9.0663687981155405</v>
      </c>
      <c r="J18" s="82">
        <f t="shared" si="4"/>
        <v>9.0663687981155405</v>
      </c>
      <c r="K18" s="82">
        <f t="shared" si="5"/>
        <v>82.199043183443024</v>
      </c>
      <c r="L18" s="84">
        <f t="shared" si="6"/>
        <v>0.14737102793231449</v>
      </c>
    </row>
    <row r="19" spans="1:12" x14ac:dyDescent="0.3">
      <c r="A19" s="60" t="s">
        <v>73</v>
      </c>
      <c r="B19" s="32">
        <v>9.999999999999995E-3</v>
      </c>
      <c r="D19" s="93">
        <v>43922</v>
      </c>
      <c r="E19" s="20">
        <v>63.371000000000016</v>
      </c>
      <c r="F19" s="65">
        <f t="shared" si="0"/>
        <v>59.743400645425488</v>
      </c>
      <c r="G19" s="82">
        <f t="shared" si="1"/>
        <v>-3.2302231120644085</v>
      </c>
      <c r="H19" s="94">
        <f t="shared" si="2"/>
        <v>65.20363983388809</v>
      </c>
      <c r="I19" s="82">
        <f t="shared" si="3"/>
        <v>-1.8326398338880736</v>
      </c>
      <c r="J19" s="82">
        <f t="shared" si="4"/>
        <v>1.8326398338880736</v>
      </c>
      <c r="K19" s="82">
        <f t="shared" si="5"/>
        <v>3.3585687607533061</v>
      </c>
      <c r="L19" s="84">
        <f t="shared" si="6"/>
        <v>2.8919219104765161E-2</v>
      </c>
    </row>
    <row r="20" spans="1:12" x14ac:dyDescent="0.3">
      <c r="A20" s="29" t="s">
        <v>51</v>
      </c>
      <c r="B20" s="59">
        <v>9.7557972394908088</v>
      </c>
      <c r="D20" s="93">
        <v>43952</v>
      </c>
      <c r="E20" s="20">
        <v>66.598000000000013</v>
      </c>
      <c r="F20" s="65">
        <f t="shared" si="0"/>
        <v>61.432221510348491</v>
      </c>
      <c r="G20" s="82">
        <f t="shared" si="1"/>
        <v>-2.7383187143656671</v>
      </c>
      <c r="H20" s="94">
        <f t="shared" si="2"/>
        <v>56.51317753336108</v>
      </c>
      <c r="I20" s="82">
        <f t="shared" si="3"/>
        <v>10.084822466638933</v>
      </c>
      <c r="J20" s="82">
        <f t="shared" si="4"/>
        <v>10.084822466638933</v>
      </c>
      <c r="K20" s="82">
        <f t="shared" si="5"/>
        <v>101.70364418362537</v>
      </c>
      <c r="L20" s="84">
        <f t="shared" si="6"/>
        <v>0.15142830815698566</v>
      </c>
    </row>
    <row r="21" spans="1:12" x14ac:dyDescent="0.3">
      <c r="A21" s="58" t="s">
        <v>64</v>
      </c>
      <c r="B21" s="61">
        <v>0.67414499930326366</v>
      </c>
      <c r="D21" s="93">
        <v>43983</v>
      </c>
      <c r="E21" s="20">
        <v>87.007300000000015</v>
      </c>
      <c r="F21" s="65">
        <f t="shared" si="0"/>
        <v>68.489205028507484</v>
      </c>
      <c r="G21" s="82">
        <f t="shared" si="1"/>
        <v>-1.7587884911132008</v>
      </c>
      <c r="H21" s="94">
        <f t="shared" si="2"/>
        <v>58.693902795982822</v>
      </c>
      <c r="I21" s="82">
        <f t="shared" si="3"/>
        <v>28.313397204017193</v>
      </c>
      <c r="J21" s="82">
        <f t="shared" si="4"/>
        <v>28.313397204017193</v>
      </c>
      <c r="K21" s="82">
        <f t="shared" si="5"/>
        <v>801.64846123244854</v>
      </c>
      <c r="L21" s="84">
        <f t="shared" si="6"/>
        <v>0.32541404231618715</v>
      </c>
    </row>
    <row r="22" spans="1:12" x14ac:dyDescent="0.3">
      <c r="A22" s="60" t="s">
        <v>73</v>
      </c>
      <c r="B22" s="32">
        <v>9.999999999999995E-3</v>
      </c>
      <c r="D22" s="93">
        <v>44013</v>
      </c>
      <c r="E22" s="20">
        <v>87.363000000000028</v>
      </c>
      <c r="F22" s="65">
        <f t="shared" si="0"/>
        <v>85.671409207109463</v>
      </c>
      <c r="G22" s="82">
        <f t="shared" si="1"/>
        <v>0.13531077585831719</v>
      </c>
      <c r="H22" s="94">
        <f t="shared" si="2"/>
        <v>66.730416537394291</v>
      </c>
      <c r="I22" s="82">
        <f t="shared" si="3"/>
        <v>20.632583462605737</v>
      </c>
      <c r="J22" s="82">
        <f t="shared" si="4"/>
        <v>20.632583462605737</v>
      </c>
      <c r="K22" s="82">
        <f t="shared" si="5"/>
        <v>425.70350034139176</v>
      </c>
      <c r="L22" s="84">
        <f t="shared" si="6"/>
        <v>0.23617072974377862</v>
      </c>
    </row>
    <row r="23" spans="1:12" x14ac:dyDescent="0.3">
      <c r="A23" s="29" t="s">
        <v>52</v>
      </c>
      <c r="B23" s="149">
        <v>9.0849613580020125E-2</v>
      </c>
      <c r="D23" s="93">
        <v>44044</v>
      </c>
      <c r="E23" s="20">
        <v>96.022700000000015</v>
      </c>
      <c r="F23" s="65">
        <f t="shared" si="0"/>
        <v>89.203188620686689</v>
      </c>
      <c r="G23" s="82">
        <f t="shared" si="1"/>
        <v>0.47495763963020809</v>
      </c>
      <c r="H23" s="94">
        <f t="shared" si="2"/>
        <v>85.806719982967778</v>
      </c>
      <c r="I23" s="82">
        <f t="shared" si="3"/>
        <v>10.215980017032237</v>
      </c>
      <c r="J23" s="82">
        <f t="shared" si="4"/>
        <v>10.215980017032237</v>
      </c>
      <c r="K23" s="82">
        <f t="shared" si="5"/>
        <v>104.36624770840199</v>
      </c>
      <c r="L23" s="84">
        <f t="shared" si="6"/>
        <v>0.10639130140094202</v>
      </c>
    </row>
    <row r="24" spans="1:12" x14ac:dyDescent="0.3">
      <c r="A24" s="58" t="s">
        <v>64</v>
      </c>
      <c r="B24" s="61">
        <v>0.78845127588347574</v>
      </c>
      <c r="D24" s="93">
        <v>44075</v>
      </c>
      <c r="E24" s="20">
        <v>79.095200000000006</v>
      </c>
      <c r="F24" s="65">
        <f t="shared" si="0"/>
        <v>93.017166111704185</v>
      </c>
      <c r="G24" s="82">
        <f t="shared" si="1"/>
        <v>0.80885962476893702</v>
      </c>
      <c r="H24" s="94">
        <f t="shared" si="2"/>
        <v>89.678146260316893</v>
      </c>
      <c r="I24" s="82">
        <f t="shared" si="3"/>
        <v>-10.582946260316888</v>
      </c>
      <c r="J24" s="82">
        <f t="shared" si="4"/>
        <v>10.582946260316888</v>
      </c>
      <c r="K24" s="82">
        <f t="shared" si="5"/>
        <v>111.99875154875519</v>
      </c>
      <c r="L24" s="84">
        <f t="shared" si="6"/>
        <v>0.13380010746944046</v>
      </c>
    </row>
    <row r="25" spans="1:12" x14ac:dyDescent="0.3">
      <c r="A25" s="60" t="s">
        <v>73</v>
      </c>
      <c r="B25" s="32">
        <v>9.999999999999995E-3</v>
      </c>
      <c r="D25" s="93">
        <v>44105</v>
      </c>
      <c r="E25" s="20">
        <v>80.3078</v>
      </c>
      <c r="F25" s="65">
        <f t="shared" si="0"/>
        <v>79.984807699815164</v>
      </c>
      <c r="G25" s="82">
        <f t="shared" si="1"/>
        <v>-0.57526217889685893</v>
      </c>
      <c r="H25" s="94">
        <f t="shared" si="2"/>
        <v>93.826025736473127</v>
      </c>
      <c r="I25" s="82">
        <f t="shared" si="3"/>
        <v>-13.518225736473127</v>
      </c>
      <c r="J25" s="82">
        <f t="shared" si="4"/>
        <v>13.518225736473127</v>
      </c>
      <c r="K25" s="82">
        <f t="shared" si="5"/>
        <v>182.74242706224442</v>
      </c>
      <c r="L25" s="84">
        <f t="shared" si="6"/>
        <v>0.168330171371562</v>
      </c>
    </row>
    <row r="26" spans="1:12" x14ac:dyDescent="0.3">
      <c r="D26" s="93">
        <v>44136</v>
      </c>
      <c r="E26" s="20">
        <v>68.995399999999989</v>
      </c>
      <c r="F26" s="65">
        <f t="shared" si="0"/>
        <v>77.585110256882516</v>
      </c>
      <c r="G26" s="82">
        <f t="shared" si="1"/>
        <v>-0.7577057053004379</v>
      </c>
      <c r="H26" s="94">
        <f t="shared" si="2"/>
        <v>79.4095455209183</v>
      </c>
      <c r="I26" s="82">
        <f t="shared" si="3"/>
        <v>-10.414145520918311</v>
      </c>
      <c r="J26" s="82">
        <f t="shared" si="4"/>
        <v>10.414145520918311</v>
      </c>
      <c r="K26" s="82">
        <f t="shared" si="5"/>
        <v>108.45442693086291</v>
      </c>
      <c r="L26" s="84">
        <f t="shared" si="6"/>
        <v>0.15093970787789204</v>
      </c>
    </row>
    <row r="27" spans="1:12" x14ac:dyDescent="0.3">
      <c r="D27" s="93">
        <v>44166</v>
      </c>
      <c r="E27" s="20">
        <v>80.426000000000002</v>
      </c>
      <c r="F27" s="65">
        <f t="shared" si="0"/>
        <v>70.675355435759641</v>
      </c>
      <c r="G27" s="82">
        <f t="shared" si="1"/>
        <v>-1.3729106168826815</v>
      </c>
      <c r="H27" s="94">
        <f t="shared" si="2"/>
        <v>76.827404551582077</v>
      </c>
      <c r="I27" s="82">
        <f t="shared" si="3"/>
        <v>3.5985954484179246</v>
      </c>
      <c r="J27" s="82">
        <f t="shared" si="4"/>
        <v>3.5985954484179246</v>
      </c>
      <c r="K27" s="82">
        <f t="shared" si="5"/>
        <v>12.949889201374203</v>
      </c>
      <c r="L27" s="84">
        <f t="shared" si="6"/>
        <v>4.474418034488753E-2</v>
      </c>
    </row>
    <row r="28" spans="1:12" x14ac:dyDescent="0.3">
      <c r="D28" s="93">
        <v>44197</v>
      </c>
      <c r="E28" s="20">
        <v>74.792699999999982</v>
      </c>
      <c r="F28" s="65">
        <f t="shared" si="0"/>
        <v>78.201011506493856</v>
      </c>
      <c r="G28" s="82">
        <f t="shared" si="1"/>
        <v>-0.48305394812099189</v>
      </c>
      <c r="H28" s="94">
        <f t="shared" si="2"/>
        <v>69.302444818876964</v>
      </c>
      <c r="I28" s="82">
        <f t="shared" si="3"/>
        <v>5.4902551811230182</v>
      </c>
      <c r="J28" s="82">
        <f t="shared" si="4"/>
        <v>5.4902551811230182</v>
      </c>
      <c r="K28" s="82">
        <f t="shared" si="5"/>
        <v>30.142901953848146</v>
      </c>
      <c r="L28" s="84">
        <f t="shared" si="6"/>
        <v>7.3406297421045361E-2</v>
      </c>
    </row>
    <row r="29" spans="1:12" x14ac:dyDescent="0.3">
      <c r="D29" s="93">
        <v>44228</v>
      </c>
      <c r="E29" s="20">
        <v>72.878600000000006</v>
      </c>
      <c r="F29" s="65">
        <f t="shared" si="0"/>
        <v>74.023436841503198</v>
      </c>
      <c r="G29" s="82">
        <f t="shared" si="1"/>
        <v>-0.85250601980795859</v>
      </c>
      <c r="H29" s="94">
        <f t="shared" si="2"/>
        <v>77.717957558372859</v>
      </c>
      <c r="I29" s="82">
        <f t="shared" si="3"/>
        <v>-4.8393575583728534</v>
      </c>
      <c r="J29" s="82">
        <f t="shared" si="4"/>
        <v>4.8393575583728534</v>
      </c>
      <c r="K29" s="82">
        <f t="shared" si="5"/>
        <v>23.419381577780467</v>
      </c>
      <c r="L29" s="84">
        <f t="shared" si="6"/>
        <v>6.6402998388729387E-2</v>
      </c>
    </row>
    <row r="30" spans="1:12" x14ac:dyDescent="0.3">
      <c r="D30" s="93">
        <v>44256</v>
      </c>
      <c r="E30" s="20">
        <v>84.391400000000004</v>
      </c>
      <c r="F30" s="65">
        <f t="shared" si="0"/>
        <v>74.499155184153636</v>
      </c>
      <c r="G30" s="82">
        <f t="shared" si="1"/>
        <v>-0.71968358356211892</v>
      </c>
      <c r="H30" s="94">
        <f t="shared" si="2"/>
        <v>73.170930821695237</v>
      </c>
      <c r="I30" s="82">
        <f t="shared" si="3"/>
        <v>11.220469178304768</v>
      </c>
      <c r="J30" s="82">
        <f t="shared" si="4"/>
        <v>11.220469178304768</v>
      </c>
      <c r="K30" s="82">
        <f t="shared" si="5"/>
        <v>125.89892858128728</v>
      </c>
      <c r="L30" s="84">
        <f t="shared" si="6"/>
        <v>0.13295749541191126</v>
      </c>
    </row>
    <row r="31" spans="1:12" x14ac:dyDescent="0.3">
      <c r="D31" s="93">
        <v>44287</v>
      </c>
      <c r="E31" s="20">
        <v>80.024999999999991</v>
      </c>
      <c r="F31" s="65">
        <f t="shared" si="0"/>
        <v>82.942373133150312</v>
      </c>
      <c r="G31" s="82">
        <f t="shared" si="1"/>
        <v>0.19660656969376056</v>
      </c>
      <c r="H31" s="94">
        <f t="shared" si="2"/>
        <v>73.779471600591521</v>
      </c>
      <c r="I31" s="82">
        <f t="shared" si="3"/>
        <v>6.2455283994084709</v>
      </c>
      <c r="J31" s="82">
        <f t="shared" si="4"/>
        <v>6.2455283994084709</v>
      </c>
      <c r="K31" s="82">
        <f t="shared" si="5"/>
        <v>39.006624987817737</v>
      </c>
      <c r="L31" s="84">
        <f t="shared" si="6"/>
        <v>7.8044716018850005E-2</v>
      </c>
    </row>
    <row r="32" spans="1:12" x14ac:dyDescent="0.3">
      <c r="D32" s="93">
        <v>44317</v>
      </c>
      <c r="E32" s="20">
        <v>90.134199999999993</v>
      </c>
      <c r="F32" s="65">
        <f t="shared" si="0"/>
        <v>82.204125255755002</v>
      </c>
      <c r="G32" s="82">
        <f t="shared" si="1"/>
        <v>0.10312112498485354</v>
      </c>
      <c r="H32" s="94">
        <f t="shared" si="2"/>
        <v>83.138979702844068</v>
      </c>
      <c r="I32" s="82">
        <f t="shared" si="3"/>
        <v>6.9952202971559245</v>
      </c>
      <c r="J32" s="82">
        <f t="shared" si="4"/>
        <v>6.9952202971559245</v>
      </c>
      <c r="K32" s="82">
        <f t="shared" si="5"/>
        <v>48.933107005742222</v>
      </c>
      <c r="L32" s="84">
        <f t="shared" si="6"/>
        <v>7.7608946406091422E-2</v>
      </c>
    </row>
    <row r="33" spans="4:12" x14ac:dyDescent="0.3">
      <c r="D33" s="93">
        <v>44348</v>
      </c>
      <c r="E33" s="20">
        <v>106.92500000000001</v>
      </c>
      <c r="F33" s="65">
        <f t="shared" si="0"/>
        <v>93.574856899987878</v>
      </c>
      <c r="G33" s="82">
        <f t="shared" si="1"/>
        <v>1.2298821769096557</v>
      </c>
      <c r="H33" s="94">
        <f t="shared" si="2"/>
        <v>82.307246380739855</v>
      </c>
      <c r="I33" s="82">
        <f t="shared" si="3"/>
        <v>24.617753619260156</v>
      </c>
      <c r="J33" s="82">
        <f t="shared" si="4"/>
        <v>24.617753619260156</v>
      </c>
      <c r="K33" s="82">
        <f t="shared" si="5"/>
        <v>606.03379325859657</v>
      </c>
      <c r="L33" s="84">
        <f t="shared" si="6"/>
        <v>0.23023384259303395</v>
      </c>
    </row>
    <row r="34" spans="4:12" x14ac:dyDescent="0.3">
      <c r="D34" s="93">
        <v>44378</v>
      </c>
      <c r="E34" s="20">
        <v>108.66599999999998</v>
      </c>
      <c r="F34" s="65">
        <f t="shared" si="0"/>
        <v>108.25710574152774</v>
      </c>
      <c r="G34" s="82">
        <f t="shared" si="1"/>
        <v>2.5751188433726764</v>
      </c>
      <c r="H34" s="94">
        <f t="shared" si="2"/>
        <v>94.804739076897533</v>
      </c>
      <c r="I34" s="82">
        <f t="shared" si="3"/>
        <v>13.861260923102449</v>
      </c>
      <c r="J34" s="82">
        <f t="shared" si="4"/>
        <v>13.861260923102449</v>
      </c>
      <c r="K34" s="82">
        <f t="shared" si="5"/>
        <v>192.13455437832695</v>
      </c>
      <c r="L34" s="84">
        <f t="shared" si="6"/>
        <v>0.12755839842363251</v>
      </c>
    </row>
    <row r="35" spans="4:12" x14ac:dyDescent="0.3">
      <c r="D35" s="93">
        <v>44409</v>
      </c>
      <c r="E35" s="20">
        <v>121.31839999999997</v>
      </c>
      <c r="F35" s="65">
        <f t="shared" si="0"/>
        <v>113.25657507469813</v>
      </c>
      <c r="G35" s="82">
        <f t="shared" si="1"/>
        <v>2.8175538923524486</v>
      </c>
      <c r="H35" s="94">
        <f t="shared" si="2"/>
        <v>110.83222458490042</v>
      </c>
      <c r="I35" s="82">
        <f t="shared" si="3"/>
        <v>10.486175415099552</v>
      </c>
      <c r="J35" s="82">
        <f t="shared" si="4"/>
        <v>10.486175415099552</v>
      </c>
      <c r="K35" s="82">
        <f t="shared" si="5"/>
        <v>109.95987483623827</v>
      </c>
      <c r="L35" s="84">
        <f t="shared" si="6"/>
        <v>8.6435160825559479E-2</v>
      </c>
    </row>
    <row r="36" spans="4:12" x14ac:dyDescent="0.3">
      <c r="D36" s="93">
        <v>44440</v>
      </c>
      <c r="E36" s="20">
        <v>108.75710000000002</v>
      </c>
      <c r="F36" s="65">
        <f t="shared" si="0"/>
        <v>121.06018311388195</v>
      </c>
      <c r="G36" s="82">
        <f t="shared" si="1"/>
        <v>3.3161593070355853</v>
      </c>
      <c r="H36" s="94">
        <f t="shared" ref="H36:H67" si="7">F35+G35</f>
        <v>116.07412896705058</v>
      </c>
      <c r="I36" s="82">
        <f t="shared" si="3"/>
        <v>-7.3170289670505611</v>
      </c>
      <c r="J36" s="82">
        <f t="shared" si="4"/>
        <v>7.3170289670505611</v>
      </c>
      <c r="K36" s="82">
        <f t="shared" si="5"/>
        <v>53.538912904657003</v>
      </c>
      <c r="L36" s="84">
        <f t="shared" si="6"/>
        <v>6.7278632540317462E-2</v>
      </c>
    </row>
    <row r="37" spans="4:12" x14ac:dyDescent="0.3">
      <c r="D37" s="93">
        <v>44470</v>
      </c>
      <c r="E37" s="20">
        <v>110.50750000000001</v>
      </c>
      <c r="F37" s="65">
        <f t="shared" si="0"/>
        <v>111.76010744562849</v>
      </c>
      <c r="G37" s="82">
        <f t="shared" si="1"/>
        <v>2.0545358095066812</v>
      </c>
      <c r="H37" s="94">
        <f t="shared" si="7"/>
        <v>124.37634242091754</v>
      </c>
      <c r="I37" s="82">
        <f t="shared" si="3"/>
        <v>-13.868842420917531</v>
      </c>
      <c r="J37" s="82">
        <f t="shared" si="4"/>
        <v>13.868842420917531</v>
      </c>
      <c r="K37" s="82">
        <f t="shared" si="5"/>
        <v>192.34479009624164</v>
      </c>
      <c r="L37" s="84">
        <f t="shared" si="6"/>
        <v>0.12550136796975345</v>
      </c>
    </row>
    <row r="38" spans="4:12" x14ac:dyDescent="0.3">
      <c r="D38" s="93">
        <v>44501</v>
      </c>
      <c r="E38" s="20">
        <v>109.08539999999999</v>
      </c>
      <c r="F38" s="65">
        <f t="shared" si="0"/>
        <v>111.86670864760535</v>
      </c>
      <c r="G38" s="82">
        <f t="shared" si="1"/>
        <v>1.8597423487536988</v>
      </c>
      <c r="H38" s="94">
        <f t="shared" si="7"/>
        <v>113.81464325513517</v>
      </c>
      <c r="I38" s="82">
        <f t="shared" si="3"/>
        <v>-4.7292432551351737</v>
      </c>
      <c r="J38" s="82">
        <f t="shared" si="4"/>
        <v>4.7292432551351737</v>
      </c>
      <c r="K38" s="82">
        <f t="shared" si="5"/>
        <v>22.365741766241534</v>
      </c>
      <c r="L38" s="84">
        <f t="shared" si="6"/>
        <v>4.3353585861491767E-2</v>
      </c>
    </row>
    <row r="39" spans="4:12" x14ac:dyDescent="0.3">
      <c r="D39" s="93">
        <v>44531</v>
      </c>
      <c r="E39" s="20">
        <v>120.48879999999998</v>
      </c>
      <c r="F39" s="65">
        <f t="shared" si="0"/>
        <v>112.85387387900295</v>
      </c>
      <c r="G39" s="82">
        <f t="shared" si="1"/>
        <v>1.7724846370180887</v>
      </c>
      <c r="H39" s="94">
        <f t="shared" si="7"/>
        <v>113.72645099635905</v>
      </c>
      <c r="I39" s="82">
        <f t="shared" si="3"/>
        <v>6.7623490036409351</v>
      </c>
      <c r="J39" s="82">
        <f t="shared" si="4"/>
        <v>6.7623490036409351</v>
      </c>
      <c r="K39" s="82">
        <f t="shared" si="5"/>
        <v>45.729364047043546</v>
      </c>
      <c r="L39" s="84">
        <f t="shared" si="6"/>
        <v>5.6124295400410126E-2</v>
      </c>
    </row>
    <row r="40" spans="4:12" x14ac:dyDescent="0.3">
      <c r="D40" s="93">
        <v>44562</v>
      </c>
      <c r="E40" s="20">
        <v>107.28960000000001</v>
      </c>
      <c r="F40" s="65">
        <f t="shared" si="0"/>
        <v>119.26694770961447</v>
      </c>
      <c r="G40" s="82">
        <f t="shared" si="1"/>
        <v>2.2365435563774323</v>
      </c>
      <c r="H40" s="94">
        <f t="shared" si="7"/>
        <v>114.62635851602104</v>
      </c>
      <c r="I40" s="82">
        <f t="shared" si="3"/>
        <v>-7.3367585160210353</v>
      </c>
      <c r="J40" s="82">
        <f t="shared" si="4"/>
        <v>7.3367585160210353</v>
      </c>
      <c r="K40" s="82">
        <f t="shared" si="5"/>
        <v>53.828025522407188</v>
      </c>
      <c r="L40" s="84">
        <f t="shared" si="6"/>
        <v>6.838275579386105E-2</v>
      </c>
    </row>
    <row r="41" spans="4:12" x14ac:dyDescent="0.3">
      <c r="D41" s="93">
        <v>44593</v>
      </c>
      <c r="E41" s="20">
        <v>97.508800000000008</v>
      </c>
      <c r="F41" s="65">
        <f t="shared" si="0"/>
        <v>107.12267484510195</v>
      </c>
      <c r="G41" s="82">
        <f t="shared" si="1"/>
        <v>0.79846191428843749</v>
      </c>
      <c r="H41" s="94">
        <f t="shared" si="7"/>
        <v>121.5034912659919</v>
      </c>
      <c r="I41" s="82">
        <f t="shared" si="3"/>
        <v>-23.994691265991889</v>
      </c>
      <c r="J41" s="82">
        <f t="shared" si="4"/>
        <v>23.994691265991889</v>
      </c>
      <c r="K41" s="82">
        <f t="shared" si="5"/>
        <v>575.74520895026751</v>
      </c>
      <c r="L41" s="84">
        <f t="shared" si="6"/>
        <v>0.24607718755632196</v>
      </c>
    </row>
    <row r="42" spans="4:12" x14ac:dyDescent="0.3">
      <c r="D42" s="93">
        <v>44621</v>
      </c>
      <c r="E42" s="20">
        <v>108.18299999999999</v>
      </c>
      <c r="F42" s="65">
        <f t="shared" si="0"/>
        <v>100.28240953143076</v>
      </c>
      <c r="G42" s="82">
        <f t="shared" si="1"/>
        <v>3.4589191492474081E-2</v>
      </c>
      <c r="H42" s="94">
        <f t="shared" si="7"/>
        <v>107.92113675939039</v>
      </c>
      <c r="I42" s="82">
        <f t="shared" si="3"/>
        <v>0.26186324060959976</v>
      </c>
      <c r="J42" s="82">
        <f t="shared" si="4"/>
        <v>0.26186324060959976</v>
      </c>
      <c r="K42" s="82">
        <f t="shared" si="5"/>
        <v>6.8572356782561142E-2</v>
      </c>
      <c r="L42" s="84">
        <f t="shared" si="6"/>
        <v>2.4205581339914752E-3</v>
      </c>
    </row>
    <row r="43" spans="4:12" x14ac:dyDescent="0.3">
      <c r="D43" s="93">
        <v>44652</v>
      </c>
      <c r="E43" s="20">
        <v>95.740200000000002</v>
      </c>
      <c r="F43" s="65">
        <f t="shared" si="0"/>
        <v>105.72211135319398</v>
      </c>
      <c r="G43" s="82">
        <f t="shared" si="1"/>
        <v>0.57510045451954883</v>
      </c>
      <c r="H43" s="94">
        <f t="shared" si="7"/>
        <v>100.31699872292323</v>
      </c>
      <c r="I43" s="82">
        <f t="shared" si="3"/>
        <v>-4.576798722923229</v>
      </c>
      <c r="J43" s="82">
        <f t="shared" si="4"/>
        <v>4.576798722923229</v>
      </c>
      <c r="K43" s="82">
        <f t="shared" si="5"/>
        <v>20.947086550151699</v>
      </c>
      <c r="L43" s="84">
        <f t="shared" si="6"/>
        <v>4.7804357238894729E-2</v>
      </c>
    </row>
    <row r="44" spans="4:12" x14ac:dyDescent="0.3">
      <c r="D44" s="93">
        <v>44682</v>
      </c>
      <c r="E44" s="20">
        <v>95.198199999999986</v>
      </c>
      <c r="F44" s="65">
        <f t="shared" si="0"/>
        <v>96.091880363615644</v>
      </c>
      <c r="G44" s="82">
        <f t="shared" si="1"/>
        <v>-0.44543268989023965</v>
      </c>
      <c r="H44" s="94">
        <f t="shared" si="7"/>
        <v>106.29721180771352</v>
      </c>
      <c r="I44" s="82">
        <f t="shared" si="3"/>
        <v>-11.099011807713538</v>
      </c>
      <c r="J44" s="82">
        <f t="shared" si="4"/>
        <v>11.099011807713538</v>
      </c>
      <c r="K44" s="82">
        <f t="shared" si="5"/>
        <v>123.18806310776453</v>
      </c>
      <c r="L44" s="84">
        <f t="shared" si="6"/>
        <v>0.11658846288809599</v>
      </c>
    </row>
    <row r="45" spans="4:12" x14ac:dyDescent="0.3">
      <c r="D45" s="93">
        <v>44713</v>
      </c>
      <c r="E45" s="20">
        <v>92.14070000000001</v>
      </c>
      <c r="F45" s="65">
        <f t="shared" si="0"/>
        <v>94.230353848087802</v>
      </c>
      <c r="G45" s="82">
        <f t="shared" si="1"/>
        <v>-0.58704207245399997</v>
      </c>
      <c r="H45" s="94">
        <f t="shared" si="7"/>
        <v>95.646447673725405</v>
      </c>
      <c r="I45" s="82">
        <f t="shared" si="3"/>
        <v>-3.505747673725395</v>
      </c>
      <c r="J45" s="82">
        <f t="shared" si="4"/>
        <v>3.505747673725395</v>
      </c>
      <c r="K45" s="82">
        <f t="shared" si="5"/>
        <v>12.290266751831018</v>
      </c>
      <c r="L45" s="84">
        <f t="shared" si="6"/>
        <v>3.8047764709030804E-2</v>
      </c>
    </row>
    <row r="46" spans="4:12" x14ac:dyDescent="0.3">
      <c r="D46" s="93">
        <v>44743</v>
      </c>
      <c r="E46" s="20">
        <v>87.664299999999997</v>
      </c>
      <c r="F46" s="65">
        <f t="shared" si="0"/>
        <v>90.77578634203681</v>
      </c>
      <c r="G46" s="82">
        <f t="shared" si="1"/>
        <v>-0.87379461581369933</v>
      </c>
      <c r="H46" s="94">
        <f t="shared" si="7"/>
        <v>93.643311775633805</v>
      </c>
      <c r="I46" s="82">
        <f t="shared" si="3"/>
        <v>-5.9790117756338077</v>
      </c>
      <c r="J46" s="82">
        <f t="shared" si="4"/>
        <v>5.9790117756338077</v>
      </c>
      <c r="K46" s="82">
        <f t="shared" si="5"/>
        <v>35.748581813167739</v>
      </c>
      <c r="L46" s="84">
        <f t="shared" si="6"/>
        <v>6.8203496470442451E-2</v>
      </c>
    </row>
    <row r="47" spans="4:12" x14ac:dyDescent="0.3">
      <c r="D47" s="93">
        <v>44774</v>
      </c>
      <c r="E47" s="20">
        <v>107.07040000000002</v>
      </c>
      <c r="F47" s="65">
        <f t="shared" si="0"/>
        <v>90.846484307349044</v>
      </c>
      <c r="G47" s="82">
        <f t="shared" si="1"/>
        <v>-0.77934535770110602</v>
      </c>
      <c r="H47" s="94">
        <f t="shared" si="7"/>
        <v>89.901991726223116</v>
      </c>
      <c r="I47" s="82">
        <f t="shared" si="3"/>
        <v>17.168408273776905</v>
      </c>
      <c r="J47" s="82">
        <f t="shared" si="4"/>
        <v>17.168408273776905</v>
      </c>
      <c r="K47" s="82">
        <f t="shared" si="5"/>
        <v>294.75424265509128</v>
      </c>
      <c r="L47" s="84">
        <f t="shared" si="6"/>
        <v>0.16034691449529376</v>
      </c>
    </row>
    <row r="48" spans="4:12" x14ac:dyDescent="0.3">
      <c r="D48" s="93">
        <v>44805</v>
      </c>
      <c r="E48" s="20">
        <v>89.952700000000021</v>
      </c>
      <c r="F48" s="65">
        <f t="shared" si="0"/>
        <v>103.02338371383915</v>
      </c>
      <c r="G48" s="82">
        <f t="shared" si="1"/>
        <v>0.51627911871801546</v>
      </c>
      <c r="H48" s="94">
        <f t="shared" si="7"/>
        <v>90.067138949647941</v>
      </c>
      <c r="I48" s="82">
        <f t="shared" si="3"/>
        <v>-0.11443894964791923</v>
      </c>
      <c r="J48" s="82">
        <f t="shared" si="4"/>
        <v>0.11443894964791923</v>
      </c>
      <c r="K48" s="82">
        <f t="shared" si="5"/>
        <v>1.3096273196518992E-2</v>
      </c>
      <c r="L48" s="84">
        <f t="shared" si="6"/>
        <v>1.2722125033258502E-3</v>
      </c>
    </row>
    <row r="49" spans="4:12" x14ac:dyDescent="0.3">
      <c r="D49" s="93">
        <v>44835</v>
      </c>
      <c r="E49" s="20">
        <v>85.242800000000003</v>
      </c>
      <c r="F49" s="65">
        <f t="shared" si="0"/>
        <v>89.423743294974429</v>
      </c>
      <c r="G49" s="82">
        <f t="shared" si="1"/>
        <v>-0.8953128350402586</v>
      </c>
      <c r="H49" s="94">
        <f t="shared" si="7"/>
        <v>103.53966283255717</v>
      </c>
      <c r="I49" s="82">
        <f t="shared" si="3"/>
        <v>-18.296862832557167</v>
      </c>
      <c r="J49" s="82">
        <f t="shared" si="4"/>
        <v>18.296862832557167</v>
      </c>
      <c r="K49" s="82">
        <f t="shared" si="5"/>
        <v>334.77518951341187</v>
      </c>
      <c r="L49" s="84">
        <f t="shared" si="6"/>
        <v>0.21464408527825418</v>
      </c>
    </row>
    <row r="50" spans="4:12" x14ac:dyDescent="0.3">
      <c r="D50" s="93">
        <v>44866</v>
      </c>
      <c r="E50" s="20">
        <v>89.421599999999998</v>
      </c>
      <c r="F50" s="65">
        <f t="shared" si="0"/>
        <v>85.362309731967798</v>
      </c>
      <c r="G50" s="82">
        <f t="shared" si="1"/>
        <v>-1.2119249078368959</v>
      </c>
      <c r="H50" s="94">
        <f t="shared" si="7"/>
        <v>88.528430459934171</v>
      </c>
      <c r="I50" s="82">
        <f t="shared" si="3"/>
        <v>0.89316954006582705</v>
      </c>
      <c r="J50" s="82">
        <f t="shared" si="4"/>
        <v>0.89316954006582705</v>
      </c>
      <c r="K50" s="82">
        <f t="shared" si="5"/>
        <v>0.79775182730140104</v>
      </c>
      <c r="L50" s="84">
        <f t="shared" si="6"/>
        <v>9.9882974590683581E-3</v>
      </c>
    </row>
    <row r="51" spans="4:12" x14ac:dyDescent="0.3">
      <c r="D51" s="93">
        <v>44896</v>
      </c>
      <c r="E51" s="20">
        <v>92.309899999999985</v>
      </c>
      <c r="F51" s="65">
        <f t="shared" si="0"/>
        <v>89.029720073730473</v>
      </c>
      <c r="G51" s="82">
        <f t="shared" si="1"/>
        <v>-0.72399138287693865</v>
      </c>
      <c r="H51" s="94">
        <f t="shared" si="7"/>
        <v>84.150384824130896</v>
      </c>
      <c r="I51" s="82">
        <f t="shared" si="3"/>
        <v>8.1595151758690889</v>
      </c>
      <c r="J51" s="82">
        <f t="shared" si="4"/>
        <v>8.1595151758690889</v>
      </c>
      <c r="K51" s="82">
        <f t="shared" si="5"/>
        <v>66.577687905237966</v>
      </c>
      <c r="L51" s="84">
        <f t="shared" si="6"/>
        <v>8.8392633681426261E-2</v>
      </c>
    </row>
    <row r="52" spans="4:12" x14ac:dyDescent="0.3">
      <c r="D52" s="93">
        <v>44927</v>
      </c>
      <c r="E52" s="20">
        <v>87.761200000000002</v>
      </c>
      <c r="F52" s="65">
        <f t="shared" si="0"/>
        <v>90.82096689369844</v>
      </c>
      <c r="G52" s="82">
        <f t="shared" si="1"/>
        <v>-0.47246756259244815</v>
      </c>
      <c r="H52" s="94">
        <f t="shared" si="7"/>
        <v>88.305728690853542</v>
      </c>
      <c r="I52" s="82">
        <f t="shared" si="3"/>
        <v>-0.54452869085353939</v>
      </c>
      <c r="J52" s="82">
        <f t="shared" si="4"/>
        <v>0.54452869085353939</v>
      </c>
      <c r="K52" s="82">
        <f t="shared" si="5"/>
        <v>0.29651149516266945</v>
      </c>
      <c r="L52" s="84">
        <f t="shared" si="6"/>
        <v>6.2046632321975928E-3</v>
      </c>
    </row>
    <row r="53" spans="4:12" x14ac:dyDescent="0.3">
      <c r="D53" s="93">
        <v>44958</v>
      </c>
      <c r="E53" s="20">
        <v>82.558599999999998</v>
      </c>
      <c r="F53" s="65">
        <f t="shared" si="0"/>
        <v>86.342705949926042</v>
      </c>
      <c r="G53" s="82">
        <f t="shared" si="1"/>
        <v>-0.87304690071044311</v>
      </c>
      <c r="H53" s="94">
        <f t="shared" si="7"/>
        <v>90.348499331105998</v>
      </c>
      <c r="I53" s="82">
        <f t="shared" si="3"/>
        <v>-7.7898993311059996</v>
      </c>
      <c r="J53" s="82">
        <f t="shared" si="4"/>
        <v>7.7898993311059996</v>
      </c>
      <c r="K53" s="82">
        <f t="shared" si="5"/>
        <v>60.682531588765698</v>
      </c>
      <c r="L53" s="84">
        <f t="shared" si="6"/>
        <v>9.4356000841898963E-2</v>
      </c>
    </row>
    <row r="54" spans="4:12" x14ac:dyDescent="0.3">
      <c r="D54" s="93">
        <v>44986</v>
      </c>
      <c r="E54" s="20">
        <v>99.439799999999977</v>
      </c>
      <c r="F54" s="65">
        <f t="shared" si="0"/>
        <v>85.236402479431632</v>
      </c>
      <c r="G54" s="82">
        <f t="shared" si="1"/>
        <v>-0.89637255768883994</v>
      </c>
      <c r="H54" s="94">
        <f t="shared" si="7"/>
        <v>85.469659049215593</v>
      </c>
      <c r="I54" s="82">
        <f t="shared" si="3"/>
        <v>13.970140950784383</v>
      </c>
      <c r="J54" s="82">
        <f t="shared" si="4"/>
        <v>13.970140950784383</v>
      </c>
      <c r="K54" s="82">
        <f t="shared" si="5"/>
        <v>195.16483818478281</v>
      </c>
      <c r="L54" s="84">
        <f t="shared" si="6"/>
        <v>0.14048842566843847</v>
      </c>
    </row>
    <row r="55" spans="4:12" x14ac:dyDescent="0.3">
      <c r="D55" s="93">
        <v>45017</v>
      </c>
      <c r="E55" s="20">
        <v>81.172799999999995</v>
      </c>
      <c r="F55" s="65">
        <f t="shared" si="0"/>
        <v>95.069301953848921</v>
      </c>
      <c r="G55" s="82">
        <f t="shared" si="1"/>
        <v>0.17655464552177291</v>
      </c>
      <c r="H55" s="94">
        <f t="shared" si="7"/>
        <v>84.340029921742797</v>
      </c>
      <c r="I55" s="82">
        <f t="shared" si="3"/>
        <v>-3.1672299217428019</v>
      </c>
      <c r="J55" s="82">
        <f t="shared" si="4"/>
        <v>3.1672299217428019</v>
      </c>
      <c r="K55" s="82">
        <f t="shared" si="5"/>
        <v>10.031345377182916</v>
      </c>
      <c r="L55" s="84">
        <f t="shared" si="6"/>
        <v>3.9018364793906357E-2</v>
      </c>
    </row>
    <row r="56" spans="4:12" x14ac:dyDescent="0.3">
      <c r="D56" s="93">
        <v>45047</v>
      </c>
      <c r="E56" s="20">
        <v>84.116</v>
      </c>
      <c r="F56" s="65">
        <f t="shared" si="0"/>
        <v>81.902683716417414</v>
      </c>
      <c r="G56" s="82">
        <f t="shared" si="1"/>
        <v>-1.1577626427735552</v>
      </c>
      <c r="H56" s="94">
        <f t="shared" si="7"/>
        <v>95.245856599370697</v>
      </c>
      <c r="I56" s="82">
        <f t="shared" si="3"/>
        <v>-11.129856599370697</v>
      </c>
      <c r="J56" s="82">
        <f t="shared" si="4"/>
        <v>11.129856599370697</v>
      </c>
      <c r="K56" s="82">
        <f t="shared" si="5"/>
        <v>123.87370792255547</v>
      </c>
      <c r="L56" s="84">
        <f t="shared" si="6"/>
        <v>0.13231557134636332</v>
      </c>
    </row>
    <row r="57" spans="4:12" x14ac:dyDescent="0.3">
      <c r="D57" s="93">
        <v>45078</v>
      </c>
      <c r="E57" s="20">
        <v>81.315399999999983</v>
      </c>
      <c r="F57" s="65">
        <f t="shared" si="0"/>
        <v>82.629669885781155</v>
      </c>
      <c r="G57" s="82">
        <f t="shared" si="1"/>
        <v>-0.96928776155982566</v>
      </c>
      <c r="H57" s="94">
        <f t="shared" si="7"/>
        <v>80.744921073643866</v>
      </c>
      <c r="I57" s="82">
        <f t="shared" si="3"/>
        <v>0.57047892635611674</v>
      </c>
      <c r="J57" s="82">
        <f t="shared" si="4"/>
        <v>0.57047892635611674</v>
      </c>
      <c r="K57" s="82">
        <f t="shared" si="5"/>
        <v>0.32544620541642766</v>
      </c>
      <c r="L57" s="84">
        <f t="shared" si="6"/>
        <v>7.01563204947792E-3</v>
      </c>
    </row>
    <row r="58" spans="4:12" x14ac:dyDescent="0.3">
      <c r="D58" s="93">
        <v>45108</v>
      </c>
      <c r="E58" s="20">
        <v>76.732000000000014</v>
      </c>
      <c r="F58" s="65">
        <f t="shared" si="0"/>
        <v>79.623289790752125</v>
      </c>
      <c r="G58" s="82">
        <f t="shared" si="1"/>
        <v>-1.1729969949067462</v>
      </c>
      <c r="H58" s="94">
        <f t="shared" si="7"/>
        <v>81.660382124221329</v>
      </c>
      <c r="I58" s="82">
        <f t="shared" si="3"/>
        <v>-4.9283821242213151</v>
      </c>
      <c r="J58" s="82">
        <f t="shared" si="4"/>
        <v>4.9283821242213151</v>
      </c>
      <c r="K58" s="82">
        <f t="shared" si="5"/>
        <v>24.288950362344202</v>
      </c>
      <c r="L58" s="84">
        <f t="shared" si="6"/>
        <v>6.4228511236789271E-2</v>
      </c>
    </row>
    <row r="59" spans="4:12" x14ac:dyDescent="0.3">
      <c r="D59" s="93">
        <v>45139</v>
      </c>
      <c r="E59" s="20">
        <v>84.962999999999994</v>
      </c>
      <c r="F59" s="65">
        <f t="shared" si="0"/>
        <v>77.439802404074626</v>
      </c>
      <c r="G59" s="82">
        <f t="shared" si="1"/>
        <v>-1.2740460340838216</v>
      </c>
      <c r="H59" s="94">
        <f t="shared" si="7"/>
        <v>78.450292795845385</v>
      </c>
      <c r="I59" s="82">
        <f t="shared" si="3"/>
        <v>6.5127072041546086</v>
      </c>
      <c r="J59" s="82">
        <f t="shared" si="4"/>
        <v>6.5127072041546086</v>
      </c>
      <c r="K59" s="82">
        <f t="shared" si="5"/>
        <v>42.415355127047341</v>
      </c>
      <c r="L59" s="84">
        <f t="shared" si="6"/>
        <v>7.6653451551317739E-2</v>
      </c>
    </row>
    <row r="60" spans="4:12" x14ac:dyDescent="0.3">
      <c r="D60" s="93">
        <v>45170</v>
      </c>
      <c r="E60" s="20">
        <v>75.036800000000014</v>
      </c>
      <c r="F60" s="65">
        <f t="shared" si="0"/>
        <v>81.958523172732939</v>
      </c>
      <c r="G60" s="82">
        <f t="shared" si="1"/>
        <v>-0.69476935380960803</v>
      </c>
      <c r="H60" s="94">
        <f t="shared" si="7"/>
        <v>76.165756369990802</v>
      </c>
      <c r="I60" s="82">
        <f t="shared" si="3"/>
        <v>-1.1289563699907887</v>
      </c>
      <c r="J60" s="82">
        <f t="shared" si="4"/>
        <v>1.1289563699907887</v>
      </c>
      <c r="K60" s="82">
        <f t="shared" si="5"/>
        <v>1.2745424853427787</v>
      </c>
      <c r="L60" s="84">
        <f t="shared" si="6"/>
        <v>1.5045369338655013E-2</v>
      </c>
    </row>
    <row r="61" spans="4:12" x14ac:dyDescent="0.3">
      <c r="D61" s="93">
        <v>45200</v>
      </c>
      <c r="E61" s="20">
        <v>72.250500000000002</v>
      </c>
      <c r="F61" s="65">
        <f t="shared" si="0"/>
        <v>73.923724516952333</v>
      </c>
      <c r="G61" s="82">
        <f t="shared" si="1"/>
        <v>-1.4287722840067079</v>
      </c>
      <c r="H61" s="94">
        <f t="shared" si="7"/>
        <v>81.263753818923334</v>
      </c>
      <c r="I61" s="82">
        <f t="shared" si="3"/>
        <v>-9.0132538189233316</v>
      </c>
      <c r="J61" s="82">
        <f t="shared" si="4"/>
        <v>9.0132538189233316</v>
      </c>
      <c r="K61" s="82">
        <f t="shared" si="5"/>
        <v>81.238744404336018</v>
      </c>
      <c r="L61" s="84">
        <f t="shared" si="6"/>
        <v>0.12475005458679637</v>
      </c>
    </row>
    <row r="62" spans="4:12" x14ac:dyDescent="0.3">
      <c r="D62" s="93">
        <v>45231</v>
      </c>
      <c r="E62" s="20">
        <v>70.738099999999989</v>
      </c>
      <c r="F62" s="65">
        <f t="shared" si="0"/>
        <v>70.80500217279463</v>
      </c>
      <c r="G62" s="82">
        <f t="shared" si="1"/>
        <v>-1.5977672900218074</v>
      </c>
      <c r="H62" s="94">
        <f t="shared" si="7"/>
        <v>72.494952232945622</v>
      </c>
      <c r="I62" s="82">
        <f t="shared" si="3"/>
        <v>-1.7568522329456329</v>
      </c>
      <c r="J62" s="82">
        <f t="shared" si="4"/>
        <v>1.7568522329456329</v>
      </c>
      <c r="K62" s="82">
        <f t="shared" si="5"/>
        <v>3.0865297684060562</v>
      </c>
      <c r="L62" s="84">
        <f t="shared" si="6"/>
        <v>2.483601104561238E-2</v>
      </c>
    </row>
    <row r="63" spans="4:12" x14ac:dyDescent="0.3">
      <c r="D63" s="93">
        <v>45261</v>
      </c>
      <c r="E63" s="20">
        <v>62.774199999999993</v>
      </c>
      <c r="F63" s="65">
        <f t="shared" si="0"/>
        <v>67.867106167982541</v>
      </c>
      <c r="G63" s="82">
        <f t="shared" si="1"/>
        <v>-1.7317801615008355</v>
      </c>
      <c r="H63" s="94">
        <f t="shared" si="7"/>
        <v>69.207234882772823</v>
      </c>
      <c r="I63" s="82">
        <f t="shared" si="3"/>
        <v>-6.4330348827728301</v>
      </c>
      <c r="J63" s="82">
        <f t="shared" si="4"/>
        <v>6.4330348827728301</v>
      </c>
      <c r="K63" s="82">
        <f t="shared" si="5"/>
        <v>41.383937802972042</v>
      </c>
      <c r="L63" s="84">
        <f t="shared" si="6"/>
        <v>0.10247896242043436</v>
      </c>
    </row>
    <row r="64" spans="4:12" x14ac:dyDescent="0.3">
      <c r="D64" s="93">
        <v>45292</v>
      </c>
      <c r="E64" s="20">
        <v>71.390699999999995</v>
      </c>
      <c r="F64" s="65">
        <f t="shared" si="0"/>
        <v>63.11207587079933</v>
      </c>
      <c r="G64" s="82">
        <f t="shared" si="1"/>
        <v>-2.0341051750690733</v>
      </c>
      <c r="H64" s="94">
        <f t="shared" si="7"/>
        <v>66.135326006481705</v>
      </c>
      <c r="I64" s="82">
        <f t="shared" si="3"/>
        <v>5.2553739935182904</v>
      </c>
      <c r="J64" s="82">
        <f t="shared" si="4"/>
        <v>5.2553739935182904</v>
      </c>
      <c r="K64" s="82">
        <f t="shared" si="5"/>
        <v>27.618955811748382</v>
      </c>
      <c r="L64" s="84">
        <f t="shared" si="6"/>
        <v>7.3614266193191696E-2</v>
      </c>
    </row>
    <row r="65" spans="3:12" x14ac:dyDescent="0.3">
      <c r="D65" s="93">
        <v>45323</v>
      </c>
      <c r="E65" s="20">
        <v>69.146600000000007</v>
      </c>
      <c r="F65" s="65">
        <f t="shared" si="0"/>
        <v>69.314595859944745</v>
      </c>
      <c r="G65" s="82">
        <f t="shared" si="1"/>
        <v>-1.2104426586476245</v>
      </c>
      <c r="H65" s="94">
        <f t="shared" si="7"/>
        <v>61.077970695730258</v>
      </c>
      <c r="I65" s="82">
        <f t="shared" si="3"/>
        <v>8.0686293042697486</v>
      </c>
      <c r="J65" s="82">
        <f t="shared" si="4"/>
        <v>8.0686293042697486</v>
      </c>
      <c r="K65" s="82">
        <f t="shared" si="5"/>
        <v>65.102778849720522</v>
      </c>
      <c r="L65" s="84">
        <f t="shared" si="6"/>
        <v>0.1166887352996351</v>
      </c>
    </row>
    <row r="66" spans="3:12" x14ac:dyDescent="0.3">
      <c r="D66" s="93">
        <v>45352</v>
      </c>
      <c r="E66" s="20">
        <v>69.9636</v>
      </c>
      <c r="F66" s="65">
        <f t="shared" si="0"/>
        <v>68.341645873081916</v>
      </c>
      <c r="G66" s="82">
        <f t="shared" si="1"/>
        <v>-1.1866933914691451</v>
      </c>
      <c r="H66" s="94">
        <f t="shared" si="7"/>
        <v>68.104153201297123</v>
      </c>
      <c r="I66" s="82">
        <f t="shared" si="3"/>
        <v>1.8594467987028764</v>
      </c>
      <c r="J66" s="82">
        <f t="shared" si="4"/>
        <v>1.8594467987028764</v>
      </c>
      <c r="K66" s="82">
        <f t="shared" si="5"/>
        <v>3.4575423972063755</v>
      </c>
      <c r="L66" s="84">
        <f t="shared" si="6"/>
        <v>2.6577345915631507E-2</v>
      </c>
    </row>
    <row r="67" spans="3:12" x14ac:dyDescent="0.3">
      <c r="D67" s="93">
        <v>45383</v>
      </c>
      <c r="E67" s="20">
        <v>75.503799999999984</v>
      </c>
      <c r="F67" s="65">
        <f t="shared" si="0"/>
        <v>70.122285286824678</v>
      </c>
      <c r="G67" s="82">
        <f t="shared" si="1"/>
        <v>-0.88996011094795446</v>
      </c>
      <c r="H67" s="94">
        <f t="shared" si="7"/>
        <v>67.154952481612767</v>
      </c>
      <c r="I67" s="82">
        <f t="shared" si="3"/>
        <v>8.3488475183872168</v>
      </c>
      <c r="J67" s="82">
        <f t="shared" si="4"/>
        <v>8.3488475183872168</v>
      </c>
      <c r="K67" s="82">
        <f t="shared" si="5"/>
        <v>69.703254885280387</v>
      </c>
      <c r="L67" s="84">
        <f t="shared" si="6"/>
        <v>0.11057519645881689</v>
      </c>
    </row>
    <row r="68" spans="3:12" x14ac:dyDescent="0.3">
      <c r="D68" s="93">
        <v>45413</v>
      </c>
      <c r="E68" s="20">
        <v>82.406999999999982</v>
      </c>
      <c r="F68" s="65">
        <f t="shared" si="0"/>
        <v>76.17247191124163</v>
      </c>
      <c r="G68" s="82">
        <f t="shared" si="1"/>
        <v>-0.19594543741146386</v>
      </c>
      <c r="H68" s="94">
        <f t="shared" ref="H68:H73" si="8">F67+G67</f>
        <v>69.232325175876724</v>
      </c>
      <c r="I68" s="82">
        <f t="shared" ref="I68:I73" si="9">E68-H68</f>
        <v>13.174674824123258</v>
      </c>
      <c r="J68" s="82">
        <f t="shared" ref="J68:J73" si="10">ABS(I68)</f>
        <v>13.174674824123258</v>
      </c>
      <c r="K68" s="82">
        <f t="shared" ref="K68:K73" si="11">I68^2</f>
        <v>173.57205672138721</v>
      </c>
      <c r="L68" s="84">
        <f t="shared" ref="L68:L73" si="12">J68/E68</f>
        <v>0.15987324892452415</v>
      </c>
    </row>
    <row r="69" spans="3:12" x14ac:dyDescent="0.3">
      <c r="D69" s="93">
        <v>45444</v>
      </c>
      <c r="E69" s="20">
        <v>70.750199999999992</v>
      </c>
      <c r="F69" s="65">
        <f t="shared" ref="F69:F73" si="13">alpha*(E69)+(1-alpha)*(E68+G68)</f>
        <v>79.918883650070825</v>
      </c>
      <c r="G69" s="82">
        <f t="shared" ref="G69:G73" si="14">beta*(F69-F68)+(1-beta)*G68</f>
        <v>0.19829028021260209</v>
      </c>
      <c r="H69" s="94">
        <f t="shared" si="8"/>
        <v>75.976526473830162</v>
      </c>
      <c r="I69" s="82">
        <f t="shared" si="9"/>
        <v>-5.22632647383017</v>
      </c>
      <c r="J69" s="82">
        <f t="shared" si="10"/>
        <v>5.22632647383017</v>
      </c>
      <c r="K69" s="82">
        <f t="shared" si="11"/>
        <v>27.3144884110581</v>
      </c>
      <c r="L69" s="84">
        <f t="shared" si="12"/>
        <v>7.3870130032567691E-2</v>
      </c>
    </row>
    <row r="70" spans="3:12" x14ac:dyDescent="0.3">
      <c r="D70" s="93">
        <v>45474</v>
      </c>
      <c r="E70" s="20">
        <v>83.537300000000002</v>
      </c>
      <c r="F70" s="65">
        <f t="shared" si="13"/>
        <v>73.466252224170077</v>
      </c>
      <c r="G70" s="82">
        <f t="shared" si="14"/>
        <v>-0.46680189039873288</v>
      </c>
      <c r="H70" s="94">
        <f t="shared" si="8"/>
        <v>80.117173930283428</v>
      </c>
      <c r="I70" s="82">
        <f t="shared" si="9"/>
        <v>3.4201260697165736</v>
      </c>
      <c r="J70" s="82">
        <f t="shared" si="10"/>
        <v>3.4201260697165736</v>
      </c>
      <c r="K70" s="82">
        <f t="shared" si="11"/>
        <v>11.697262332754937</v>
      </c>
      <c r="L70" s="84">
        <f t="shared" si="12"/>
        <v>4.0941304898728756E-2</v>
      </c>
    </row>
    <row r="71" spans="3:12" x14ac:dyDescent="0.3">
      <c r="D71" s="93">
        <v>45505</v>
      </c>
      <c r="E71" s="20">
        <v>88.117300000000014</v>
      </c>
      <c r="F71" s="65">
        <f t="shared" si="13"/>
        <v>84.079858487681037</v>
      </c>
      <c r="G71" s="82">
        <f t="shared" si="14"/>
        <v>0.64123892499223634</v>
      </c>
      <c r="H71" s="94">
        <f t="shared" si="8"/>
        <v>72.99945033377135</v>
      </c>
      <c r="I71" s="82">
        <f t="shared" si="9"/>
        <v>15.117849666228665</v>
      </c>
      <c r="J71" s="82">
        <f t="shared" si="10"/>
        <v>15.117849666228665</v>
      </c>
      <c r="K71" s="82">
        <f t="shared" si="11"/>
        <v>228.54937853069015</v>
      </c>
      <c r="L71" s="84">
        <f t="shared" si="12"/>
        <v>0.17156505778353015</v>
      </c>
    </row>
    <row r="72" spans="3:12" x14ac:dyDescent="0.3">
      <c r="D72" s="93">
        <v>45536</v>
      </c>
      <c r="E72" s="20">
        <v>85.087599999999995</v>
      </c>
      <c r="F72" s="65">
        <f t="shared" si="13"/>
        <v>88.024351139993811</v>
      </c>
      <c r="G72" s="82">
        <f t="shared" si="14"/>
        <v>0.9715642977242902</v>
      </c>
      <c r="H72" s="94">
        <f t="shared" si="8"/>
        <v>84.721097412673274</v>
      </c>
      <c r="I72" s="82">
        <f t="shared" si="9"/>
        <v>0.36650258732672114</v>
      </c>
      <c r="J72" s="82">
        <f t="shared" si="10"/>
        <v>0.36650258732672114</v>
      </c>
      <c r="K72" s="82">
        <f t="shared" si="11"/>
        <v>0.13432414651718086</v>
      </c>
      <c r="L72" s="84">
        <f t="shared" si="12"/>
        <v>4.3073560345658025E-3</v>
      </c>
    </row>
    <row r="73" spans="3:12" ht="16.2" thickBot="1" x14ac:dyDescent="0.35">
      <c r="C73" s="105"/>
      <c r="D73" s="93">
        <v>45566</v>
      </c>
      <c r="E73" s="20">
        <v>104.36519999999999</v>
      </c>
      <c r="F73" s="65">
        <f t="shared" si="13"/>
        <v>89.720371438179427</v>
      </c>
      <c r="G73" s="82">
        <f t="shared" si="14"/>
        <v>1.0440098977704229</v>
      </c>
      <c r="H73" s="94">
        <f t="shared" si="8"/>
        <v>88.995915437718097</v>
      </c>
      <c r="I73" s="82">
        <f t="shared" si="9"/>
        <v>15.369284562281891</v>
      </c>
      <c r="J73" s="82">
        <f t="shared" si="10"/>
        <v>15.369284562281891</v>
      </c>
      <c r="K73" s="82">
        <f t="shared" si="11"/>
        <v>236.21490795639644</v>
      </c>
      <c r="L73" s="84">
        <f t="shared" si="12"/>
        <v>0.14726445752302389</v>
      </c>
    </row>
    <row r="74" spans="3:12" ht="16.2" thickBot="1" x14ac:dyDescent="0.35">
      <c r="C74" s="146">
        <v>1</v>
      </c>
      <c r="D74" s="147">
        <v>45597</v>
      </c>
      <c r="E74" s="146"/>
      <c r="F74" s="146"/>
      <c r="G74" s="146"/>
      <c r="H74" s="148">
        <f t="shared" ref="H74:H85" si="15">$F$73+C74*$G$73</f>
        <v>90.764381335949849</v>
      </c>
      <c r="I74" s="146"/>
      <c r="J74" s="146"/>
      <c r="K74" s="146"/>
      <c r="L74" s="146"/>
    </row>
    <row r="75" spans="3:12" ht="16.2" thickBot="1" x14ac:dyDescent="0.35">
      <c r="C75" s="146">
        <f>C74+1</f>
        <v>2</v>
      </c>
      <c r="D75" s="147">
        <v>45627</v>
      </c>
      <c r="E75" s="139"/>
      <c r="F75" s="132"/>
      <c r="G75" s="131"/>
      <c r="H75" s="148">
        <f t="shared" si="15"/>
        <v>91.808391233720272</v>
      </c>
      <c r="I75" s="131"/>
      <c r="J75" s="131"/>
      <c r="K75" s="131"/>
      <c r="L75" s="145"/>
    </row>
    <row r="76" spans="3:12" ht="16.2" thickBot="1" x14ac:dyDescent="0.35">
      <c r="C76" s="146">
        <f t="shared" ref="C76:C85" si="16">C75+1</f>
        <v>3</v>
      </c>
      <c r="D76" s="147">
        <v>45658</v>
      </c>
      <c r="E76" s="139"/>
      <c r="F76" s="132"/>
      <c r="G76" s="131"/>
      <c r="H76" s="148">
        <f t="shared" si="15"/>
        <v>92.852401131490694</v>
      </c>
      <c r="I76" s="131"/>
      <c r="J76" s="131"/>
      <c r="K76" s="131"/>
      <c r="L76" s="145"/>
    </row>
    <row r="77" spans="3:12" ht="16.2" thickBot="1" x14ac:dyDescent="0.35">
      <c r="C77" s="146">
        <f t="shared" si="16"/>
        <v>4</v>
      </c>
      <c r="D77" s="147">
        <v>45689</v>
      </c>
      <c r="E77" s="139"/>
      <c r="F77" s="132"/>
      <c r="G77" s="131"/>
      <c r="H77" s="148">
        <f t="shared" si="15"/>
        <v>93.896411029261117</v>
      </c>
      <c r="I77" s="131"/>
      <c r="J77" s="131"/>
      <c r="K77" s="131"/>
      <c r="L77" s="145"/>
    </row>
    <row r="78" spans="3:12" ht="16.2" thickBot="1" x14ac:dyDescent="0.35">
      <c r="C78" s="146">
        <f t="shared" si="16"/>
        <v>5</v>
      </c>
      <c r="D78" s="147">
        <v>45717</v>
      </c>
      <c r="E78" s="139"/>
      <c r="F78" s="132"/>
      <c r="G78" s="131"/>
      <c r="H78" s="148">
        <f t="shared" si="15"/>
        <v>94.940420927031539</v>
      </c>
      <c r="I78" s="131"/>
      <c r="J78" s="131"/>
      <c r="K78" s="131"/>
      <c r="L78" s="145"/>
    </row>
    <row r="79" spans="3:12" ht="16.2" thickBot="1" x14ac:dyDescent="0.35">
      <c r="C79" s="146">
        <f t="shared" si="16"/>
        <v>6</v>
      </c>
      <c r="D79" s="147">
        <v>45748</v>
      </c>
      <c r="E79" s="139"/>
      <c r="F79" s="132"/>
      <c r="G79" s="131"/>
      <c r="H79" s="148">
        <f t="shared" si="15"/>
        <v>95.984430824801962</v>
      </c>
      <c r="I79" s="131"/>
      <c r="J79" s="131"/>
      <c r="K79" s="131"/>
      <c r="L79" s="145"/>
    </row>
    <row r="80" spans="3:12" ht="16.2" thickBot="1" x14ac:dyDescent="0.35">
      <c r="C80" s="146">
        <f t="shared" si="16"/>
        <v>7</v>
      </c>
      <c r="D80" s="147">
        <v>45778</v>
      </c>
      <c r="E80" s="139"/>
      <c r="F80" s="132"/>
      <c r="G80" s="131"/>
      <c r="H80" s="148">
        <f t="shared" si="15"/>
        <v>97.028440722572384</v>
      </c>
      <c r="I80" s="131"/>
      <c r="J80" s="131"/>
      <c r="K80" s="131"/>
      <c r="L80" s="145"/>
    </row>
    <row r="81" spans="3:12" ht="16.2" thickBot="1" x14ac:dyDescent="0.35">
      <c r="C81" s="146">
        <f t="shared" si="16"/>
        <v>8</v>
      </c>
      <c r="D81" s="147">
        <v>45809</v>
      </c>
      <c r="E81" s="139"/>
      <c r="F81" s="132"/>
      <c r="G81" s="131"/>
      <c r="H81" s="148">
        <f t="shared" si="15"/>
        <v>98.072450620342806</v>
      </c>
      <c r="I81" s="131"/>
      <c r="J81" s="131"/>
      <c r="K81" s="131"/>
      <c r="L81" s="145"/>
    </row>
    <row r="82" spans="3:12" ht="16.2" thickBot="1" x14ac:dyDescent="0.35">
      <c r="C82" s="146">
        <f t="shared" si="16"/>
        <v>9</v>
      </c>
      <c r="D82" s="147">
        <v>45839</v>
      </c>
      <c r="E82" s="139"/>
      <c r="F82" s="132"/>
      <c r="G82" s="131"/>
      <c r="H82" s="148">
        <f t="shared" si="15"/>
        <v>99.116460518113229</v>
      </c>
      <c r="I82" s="131"/>
      <c r="J82" s="131"/>
      <c r="K82" s="131"/>
      <c r="L82" s="145"/>
    </row>
    <row r="83" spans="3:12" ht="16.2" thickBot="1" x14ac:dyDescent="0.35">
      <c r="C83" s="146">
        <f t="shared" si="16"/>
        <v>10</v>
      </c>
      <c r="D83" s="147">
        <v>45870</v>
      </c>
      <c r="E83" s="139"/>
      <c r="F83" s="132"/>
      <c r="G83" s="131"/>
      <c r="H83" s="148">
        <f t="shared" si="15"/>
        <v>100.16047041588365</v>
      </c>
      <c r="I83" s="131"/>
      <c r="J83" s="131"/>
      <c r="K83" s="131"/>
      <c r="L83" s="145"/>
    </row>
    <row r="84" spans="3:12" ht="16.2" thickBot="1" x14ac:dyDescent="0.35">
      <c r="C84" s="146">
        <f t="shared" si="16"/>
        <v>11</v>
      </c>
      <c r="D84" s="147">
        <v>45901</v>
      </c>
      <c r="E84" s="139"/>
      <c r="F84" s="132"/>
      <c r="G84" s="131"/>
      <c r="H84" s="148">
        <f t="shared" si="15"/>
        <v>101.20448031365407</v>
      </c>
      <c r="I84" s="131"/>
      <c r="J84" s="131"/>
      <c r="K84" s="131"/>
      <c r="L84" s="145"/>
    </row>
    <row r="85" spans="3:12" ht="16.2" thickBot="1" x14ac:dyDescent="0.35">
      <c r="C85" s="146">
        <f t="shared" si="16"/>
        <v>12</v>
      </c>
      <c r="D85" s="147">
        <v>45931</v>
      </c>
      <c r="E85" s="139"/>
      <c r="F85" s="132"/>
      <c r="G85" s="131"/>
      <c r="H85" s="148">
        <f t="shared" si="15"/>
        <v>102.2484902114245</v>
      </c>
      <c r="I85" s="131"/>
      <c r="J85" s="131"/>
      <c r="K85" s="131"/>
      <c r="L85" s="145"/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211C-4DC6-4D83-8361-99635BB142ED}">
  <dimension ref="A1:L30"/>
  <sheetViews>
    <sheetView topLeftCell="A2" workbookViewId="0">
      <selection activeCell="A26" sqref="A26"/>
    </sheetView>
  </sheetViews>
  <sheetFormatPr defaultRowHeight="15.6" x14ac:dyDescent="0.3"/>
  <cols>
    <col min="1" max="1" width="24.8984375" bestFit="1" customWidth="1"/>
    <col min="2" max="2" width="22.3984375" customWidth="1"/>
    <col min="4" max="4" width="9" bestFit="1" customWidth="1"/>
    <col min="5" max="5" width="13.19921875" bestFit="1" customWidth="1"/>
    <col min="6" max="6" width="11.8984375" bestFit="1" customWidth="1"/>
    <col min="7" max="7" width="10" bestFit="1" customWidth="1"/>
    <col min="8" max="8" width="17.8984375" bestFit="1" customWidth="1"/>
    <col min="9" max="9" width="12.59765625" bestFit="1" customWidth="1"/>
    <col min="10" max="10" width="13.296875" bestFit="1" customWidth="1"/>
    <col min="11" max="11" width="12.19921875" bestFit="1" customWidth="1"/>
    <col min="12" max="12" width="16.59765625" bestFit="1" customWidth="1"/>
  </cols>
  <sheetData>
    <row r="1" spans="1:12" x14ac:dyDescent="0.3">
      <c r="A1" s="210" t="s">
        <v>138</v>
      </c>
      <c r="B1" s="210"/>
    </row>
    <row r="2" spans="1:12" x14ac:dyDescent="0.3">
      <c r="A2" s="41"/>
      <c r="B2" s="41"/>
    </row>
    <row r="3" spans="1:12" x14ac:dyDescent="0.3">
      <c r="A3" s="210" t="s">
        <v>59</v>
      </c>
      <c r="B3" s="210"/>
      <c r="D3" s="20" t="s">
        <v>0</v>
      </c>
      <c r="E3" s="20" t="s">
        <v>1</v>
      </c>
      <c r="F3" s="20" t="s">
        <v>68</v>
      </c>
      <c r="G3" s="20" t="s">
        <v>69</v>
      </c>
      <c r="H3" s="20" t="s">
        <v>70</v>
      </c>
      <c r="I3" s="20" t="s">
        <v>66</v>
      </c>
      <c r="J3" s="20" t="s">
        <v>67</v>
      </c>
      <c r="K3" s="20" t="s">
        <v>28</v>
      </c>
      <c r="L3" s="20" t="s">
        <v>30</v>
      </c>
    </row>
    <row r="4" spans="1:12" ht="16.2" thickBot="1" x14ac:dyDescent="0.35">
      <c r="A4" s="38" t="s">
        <v>60</v>
      </c>
      <c r="B4" s="43">
        <v>0.2</v>
      </c>
      <c r="D4" s="20" t="s">
        <v>85</v>
      </c>
      <c r="E4" s="95">
        <v>333.24160000000006</v>
      </c>
      <c r="F4" s="89">
        <f>E4</f>
        <v>333.24160000000006</v>
      </c>
      <c r="G4" s="120">
        <f>0</f>
        <v>0</v>
      </c>
      <c r="H4" s="121" t="e">
        <f t="shared" ref="H4:H26" si="0">F3+G3</f>
        <v>#VALUE!</v>
      </c>
      <c r="I4" s="120" t="e">
        <f t="shared" ref="I4:I26" si="1">E4-H4</f>
        <v>#VALUE!</v>
      </c>
      <c r="J4" s="120" t="e">
        <f t="shared" ref="J4:J26" si="2">ABS(I4)</f>
        <v>#VALUE!</v>
      </c>
      <c r="K4" s="120" t="e">
        <f t="shared" ref="K4:K26" si="3">I4^2</f>
        <v>#VALUE!</v>
      </c>
      <c r="L4" s="122" t="e">
        <f t="shared" ref="L4:L26" si="4">J4/E4</f>
        <v>#VALUE!</v>
      </c>
    </row>
    <row r="5" spans="1:12" x14ac:dyDescent="0.3">
      <c r="A5" s="38" t="s">
        <v>71</v>
      </c>
      <c r="B5" s="43">
        <v>0.1</v>
      </c>
      <c r="D5" s="20" t="s">
        <v>86</v>
      </c>
      <c r="E5" s="95">
        <v>297.45539999999994</v>
      </c>
      <c r="F5" s="89">
        <f t="shared" ref="F5:F26" si="5">alpha*(E5)+(1-alpha)*(E4+G4)</f>
        <v>326.08436000000006</v>
      </c>
      <c r="G5" s="82">
        <f t="shared" ref="G5:G26" si="6">beta*(F5-F4)+(1-beta)*G4</f>
        <v>-0.71572400000000025</v>
      </c>
      <c r="H5" s="95">
        <f t="shared" si="0"/>
        <v>333.24160000000006</v>
      </c>
      <c r="I5" s="82">
        <f t="shared" si="1"/>
        <v>-35.786200000000122</v>
      </c>
      <c r="J5" s="82">
        <f t="shared" si="2"/>
        <v>35.786200000000122</v>
      </c>
      <c r="K5" s="82">
        <f t="shared" si="3"/>
        <v>1280.6521104400088</v>
      </c>
      <c r="L5" s="84">
        <f t="shared" si="4"/>
        <v>0.12030778395685582</v>
      </c>
    </row>
    <row r="6" spans="1:12" x14ac:dyDescent="0.3">
      <c r="A6" s="41"/>
      <c r="B6" s="41"/>
      <c r="D6" s="20" t="s">
        <v>87</v>
      </c>
      <c r="E6" s="95">
        <v>300.11850000000004</v>
      </c>
      <c r="F6" s="89">
        <f t="shared" si="5"/>
        <v>297.41544079999994</v>
      </c>
      <c r="G6" s="82">
        <f t="shared" si="6"/>
        <v>-3.5110435200000123</v>
      </c>
      <c r="H6" s="95">
        <f t="shared" si="0"/>
        <v>325.36863600000004</v>
      </c>
      <c r="I6" s="82">
        <f t="shared" si="1"/>
        <v>-25.250135999999998</v>
      </c>
      <c r="J6" s="82">
        <f t="shared" si="2"/>
        <v>25.250135999999998</v>
      </c>
      <c r="K6" s="82">
        <f t="shared" si="3"/>
        <v>637.56936801849588</v>
      </c>
      <c r="L6" s="84">
        <f t="shared" si="4"/>
        <v>8.4133887114589717E-2</v>
      </c>
    </row>
    <row r="7" spans="1:12" x14ac:dyDescent="0.3">
      <c r="A7" s="210" t="s">
        <v>17</v>
      </c>
      <c r="B7" s="210"/>
      <c r="D7" s="20" t="s">
        <v>88</v>
      </c>
      <c r="E7" s="95">
        <v>229.39209999999997</v>
      </c>
      <c r="F7" s="89">
        <f t="shared" si="5"/>
        <v>283.16438518400003</v>
      </c>
      <c r="G7" s="82">
        <f t="shared" si="6"/>
        <v>-4.5850447296000034</v>
      </c>
      <c r="H7" s="95">
        <f t="shared" si="0"/>
        <v>293.90439727999996</v>
      </c>
      <c r="I7" s="82">
        <f t="shared" si="1"/>
        <v>-64.512297279999984</v>
      </c>
      <c r="J7" s="82">
        <f t="shared" si="2"/>
        <v>64.512297279999984</v>
      </c>
      <c r="K7" s="82">
        <f t="shared" si="3"/>
        <v>4161.8365003430936</v>
      </c>
      <c r="L7" s="84">
        <f t="shared" si="4"/>
        <v>0.28123155627416985</v>
      </c>
    </row>
    <row r="8" spans="1:12" x14ac:dyDescent="0.3">
      <c r="A8" s="38" t="s">
        <v>54</v>
      </c>
      <c r="B8" s="78">
        <f>AVERAGE(I5:I26)</f>
        <v>-1.7347881529504692</v>
      </c>
      <c r="D8" s="20" t="s">
        <v>89</v>
      </c>
      <c r="E8" s="95">
        <v>210.10310000000001</v>
      </c>
      <c r="F8" s="89">
        <f t="shared" si="5"/>
        <v>221.86626421631999</v>
      </c>
      <c r="G8" s="82">
        <f t="shared" si="6"/>
        <v>-10.256352353408007</v>
      </c>
      <c r="H8" s="95">
        <f t="shared" si="0"/>
        <v>278.57934045440004</v>
      </c>
      <c r="I8" s="82">
        <f t="shared" si="1"/>
        <v>-68.476240454400028</v>
      </c>
      <c r="J8" s="82">
        <f t="shared" si="2"/>
        <v>68.476240454400028</v>
      </c>
      <c r="K8" s="82">
        <f t="shared" si="3"/>
        <v>4688.9955067688106</v>
      </c>
      <c r="L8" s="84">
        <f t="shared" si="4"/>
        <v>0.32591732561014103</v>
      </c>
    </row>
    <row r="9" spans="1:12" x14ac:dyDescent="0.3">
      <c r="A9" s="38" t="s">
        <v>55</v>
      </c>
      <c r="B9" s="39">
        <f>AVERAGE(J5:J26)</f>
        <v>38.392471114947021</v>
      </c>
      <c r="D9" s="20" t="s">
        <v>90</v>
      </c>
      <c r="E9" s="95">
        <v>216.97630000000001</v>
      </c>
      <c r="F9" s="89">
        <f t="shared" si="5"/>
        <v>203.27265811727364</v>
      </c>
      <c r="G9" s="82">
        <f t="shared" si="6"/>
        <v>-11.090077727971842</v>
      </c>
      <c r="H9" s="95">
        <f t="shared" si="0"/>
        <v>211.60991186291199</v>
      </c>
      <c r="I9" s="82">
        <f t="shared" si="1"/>
        <v>5.3663881370880233</v>
      </c>
      <c r="J9" s="82">
        <f t="shared" si="2"/>
        <v>5.3663881370880233</v>
      </c>
      <c r="K9" s="82">
        <f t="shared" si="3"/>
        <v>28.798121637879067</v>
      </c>
      <c r="L9" s="84">
        <f t="shared" si="4"/>
        <v>2.4732600459534165E-2</v>
      </c>
    </row>
    <row r="10" spans="1:12" x14ac:dyDescent="0.3">
      <c r="A10" s="38" t="s">
        <v>56</v>
      </c>
      <c r="B10" s="39">
        <f>SQRT(AVERAGE(K5:K26))</f>
        <v>45.869981200740376</v>
      </c>
      <c r="D10" s="20" t="s">
        <v>91</v>
      </c>
      <c r="E10" s="95">
        <v>262.48090000000013</v>
      </c>
      <c r="F10" s="89">
        <f t="shared" si="5"/>
        <v>217.20515781762259</v>
      </c>
      <c r="G10" s="82">
        <f t="shared" si="6"/>
        <v>-8.5878199851397614</v>
      </c>
      <c r="H10" s="95">
        <f t="shared" si="0"/>
        <v>192.18258038930179</v>
      </c>
      <c r="I10" s="82">
        <f t="shared" si="1"/>
        <v>70.298319610698343</v>
      </c>
      <c r="J10" s="82">
        <f t="shared" si="2"/>
        <v>70.298319610698343</v>
      </c>
      <c r="K10" s="82">
        <f t="shared" si="3"/>
        <v>4941.8537400878949</v>
      </c>
      <c r="L10" s="84">
        <f t="shared" si="4"/>
        <v>0.26782260960968324</v>
      </c>
    </row>
    <row r="11" spans="1:12" x14ac:dyDescent="0.3">
      <c r="A11" s="38" t="s">
        <v>57</v>
      </c>
      <c r="B11" s="46">
        <f>AVERAGE(L5:L26)</f>
        <v>0.14529646593882467</v>
      </c>
      <c r="D11" s="20" t="s">
        <v>92</v>
      </c>
      <c r="E11" s="95">
        <v>229.72919999999993</v>
      </c>
      <c r="F11" s="89">
        <f t="shared" si="5"/>
        <v>249.06030401188832</v>
      </c>
      <c r="G11" s="82">
        <f t="shared" si="6"/>
        <v>-4.5435233671992119</v>
      </c>
      <c r="H11" s="95">
        <f t="shared" si="0"/>
        <v>208.61733783248283</v>
      </c>
      <c r="I11" s="82">
        <f t="shared" si="1"/>
        <v>21.111862167517103</v>
      </c>
      <c r="J11" s="82">
        <f t="shared" si="2"/>
        <v>21.111862167517103</v>
      </c>
      <c r="K11" s="82">
        <f t="shared" si="3"/>
        <v>445.71072418023994</v>
      </c>
      <c r="L11" s="84">
        <f t="shared" si="4"/>
        <v>9.1898906049022538E-2</v>
      </c>
    </row>
    <row r="12" spans="1:12" x14ac:dyDescent="0.3">
      <c r="A12" s="41"/>
      <c r="B12" s="41"/>
      <c r="D12" s="20" t="s">
        <v>93</v>
      </c>
      <c r="E12" s="95">
        <v>232.06270000000004</v>
      </c>
      <c r="F12" s="89">
        <f t="shared" si="5"/>
        <v>226.5610813062406</v>
      </c>
      <c r="G12" s="82">
        <f t="shared" si="6"/>
        <v>-6.3390933010440627</v>
      </c>
      <c r="H12" s="95">
        <f t="shared" si="0"/>
        <v>244.51678064468911</v>
      </c>
      <c r="I12" s="82">
        <f t="shared" si="1"/>
        <v>-12.454080644689071</v>
      </c>
      <c r="J12" s="82">
        <f t="shared" si="2"/>
        <v>12.454080644689071</v>
      </c>
      <c r="K12" s="82">
        <f t="shared" si="3"/>
        <v>155.10412470441895</v>
      </c>
      <c r="L12" s="84">
        <f t="shared" si="4"/>
        <v>5.3666878152710755E-2</v>
      </c>
    </row>
    <row r="13" spans="1:12" x14ac:dyDescent="0.3">
      <c r="A13" s="210" t="s">
        <v>72</v>
      </c>
      <c r="B13" s="210"/>
      <c r="D13" s="20" t="s">
        <v>94</v>
      </c>
      <c r="E13" s="95">
        <v>277.0841999999999</v>
      </c>
      <c r="F13" s="89">
        <f t="shared" si="5"/>
        <v>235.99572535916477</v>
      </c>
      <c r="G13" s="82">
        <f t="shared" si="6"/>
        <v>-4.7617195656472395</v>
      </c>
      <c r="H13" s="95">
        <f t="shared" si="0"/>
        <v>220.22198800519652</v>
      </c>
      <c r="I13" s="82">
        <f t="shared" si="1"/>
        <v>56.862211994803374</v>
      </c>
      <c r="J13" s="82">
        <f t="shared" si="2"/>
        <v>56.862211994803374</v>
      </c>
      <c r="K13" s="82">
        <f t="shared" si="3"/>
        <v>3233.3111529419607</v>
      </c>
      <c r="L13" s="84">
        <f t="shared" si="4"/>
        <v>0.20521636381577657</v>
      </c>
    </row>
    <row r="14" spans="1:12" x14ac:dyDescent="0.3">
      <c r="A14" s="29" t="s">
        <v>49</v>
      </c>
      <c r="B14" s="59">
        <v>-2.2199634908191759</v>
      </c>
      <c r="D14" s="20" t="s">
        <v>95</v>
      </c>
      <c r="E14" s="95">
        <v>338.74150000000003</v>
      </c>
      <c r="F14" s="89">
        <f t="shared" si="5"/>
        <v>285.60628434748213</v>
      </c>
      <c r="G14" s="82">
        <f t="shared" si="6"/>
        <v>0.67550828974922172</v>
      </c>
      <c r="H14" s="95">
        <f t="shared" si="0"/>
        <v>231.23400579351753</v>
      </c>
      <c r="I14" s="82">
        <f t="shared" si="1"/>
        <v>107.50749420648251</v>
      </c>
      <c r="J14" s="82">
        <f t="shared" si="2"/>
        <v>107.50749420648251</v>
      </c>
      <c r="K14" s="82">
        <f t="shared" si="3"/>
        <v>11557.861310556869</v>
      </c>
      <c r="L14" s="84">
        <f t="shared" si="4"/>
        <v>0.31737326015998185</v>
      </c>
    </row>
    <row r="15" spans="1:12" x14ac:dyDescent="0.3">
      <c r="A15" s="58" t="s">
        <v>64</v>
      </c>
      <c r="B15" s="61">
        <v>9.9999999999999881E-3</v>
      </c>
      <c r="D15" s="20" t="s">
        <v>96</v>
      </c>
      <c r="E15" s="95">
        <v>340.08170000000001</v>
      </c>
      <c r="F15" s="89">
        <f t="shared" si="5"/>
        <v>339.54994663179946</v>
      </c>
      <c r="G15" s="82">
        <f t="shared" si="6"/>
        <v>6.0023236892060323</v>
      </c>
      <c r="H15" s="95">
        <f t="shared" si="0"/>
        <v>286.28179263723138</v>
      </c>
      <c r="I15" s="82">
        <f t="shared" si="1"/>
        <v>53.799907362768636</v>
      </c>
      <c r="J15" s="82">
        <f t="shared" si="2"/>
        <v>53.799907362768636</v>
      </c>
      <c r="K15" s="82">
        <f t="shared" si="3"/>
        <v>2894.430032242487</v>
      </c>
      <c r="L15" s="84">
        <f t="shared" si="4"/>
        <v>0.15819700784478741</v>
      </c>
    </row>
    <row r="16" spans="1:12" x14ac:dyDescent="0.3">
      <c r="A16" s="60" t="s">
        <v>73</v>
      </c>
      <c r="B16" s="32">
        <v>9.9999999999999985E-3</v>
      </c>
      <c r="D16" s="20" t="s">
        <v>97</v>
      </c>
      <c r="E16" s="95">
        <v>312.98140000000006</v>
      </c>
      <c r="F16" s="89">
        <f t="shared" si="5"/>
        <v>339.4634989513649</v>
      </c>
      <c r="G16" s="82">
        <f t="shared" si="6"/>
        <v>5.393446552241973</v>
      </c>
      <c r="H16" s="95">
        <f t="shared" si="0"/>
        <v>345.55227032100549</v>
      </c>
      <c r="I16" s="82">
        <f t="shared" si="1"/>
        <v>-32.57087032100543</v>
      </c>
      <c r="J16" s="82">
        <f t="shared" si="2"/>
        <v>32.57087032100543</v>
      </c>
      <c r="K16" s="82">
        <f t="shared" si="3"/>
        <v>1060.8615934677523</v>
      </c>
      <c r="L16" s="84">
        <f t="shared" si="4"/>
        <v>0.10406647270734115</v>
      </c>
    </row>
    <row r="17" spans="1:12" x14ac:dyDescent="0.3">
      <c r="A17" s="29" t="s">
        <v>50</v>
      </c>
      <c r="B17" s="59">
        <v>23.781010833524999</v>
      </c>
      <c r="D17" s="20" t="s">
        <v>98</v>
      </c>
      <c r="E17" s="95">
        <v>283.0791000000001</v>
      </c>
      <c r="F17" s="89">
        <f t="shared" si="5"/>
        <v>311.31569724179366</v>
      </c>
      <c r="G17" s="82">
        <f t="shared" si="6"/>
        <v>2.0393217260606513</v>
      </c>
      <c r="H17" s="95">
        <f t="shared" si="0"/>
        <v>344.85694550360688</v>
      </c>
      <c r="I17" s="82">
        <f t="shared" si="1"/>
        <v>-61.777845503606784</v>
      </c>
      <c r="J17" s="82">
        <f t="shared" si="2"/>
        <v>61.777845503606784</v>
      </c>
      <c r="K17" s="82">
        <f t="shared" si="3"/>
        <v>3816.5021950675091</v>
      </c>
      <c r="L17" s="84">
        <f t="shared" si="4"/>
        <v>0.21823527594798331</v>
      </c>
    </row>
    <row r="18" spans="1:12" x14ac:dyDescent="0.3">
      <c r="A18" s="58" t="s">
        <v>64</v>
      </c>
      <c r="B18" s="61">
        <v>0.99</v>
      </c>
      <c r="D18" s="20" t="s">
        <v>99</v>
      </c>
      <c r="E18" s="95">
        <v>284.68739999999991</v>
      </c>
      <c r="F18" s="89">
        <f t="shared" si="5"/>
        <v>285.03221738084864</v>
      </c>
      <c r="G18" s="82">
        <f t="shared" si="6"/>
        <v>-0.79295843263991594</v>
      </c>
      <c r="H18" s="95">
        <f t="shared" si="0"/>
        <v>313.35501896785433</v>
      </c>
      <c r="I18" s="82">
        <f t="shared" si="1"/>
        <v>-28.667618967854423</v>
      </c>
      <c r="J18" s="82">
        <f t="shared" si="2"/>
        <v>28.667618967854423</v>
      </c>
      <c r="K18" s="82">
        <f t="shared" si="3"/>
        <v>821.83237728608674</v>
      </c>
      <c r="L18" s="84">
        <f t="shared" si="4"/>
        <v>0.10069858717967298</v>
      </c>
    </row>
    <row r="19" spans="1:12" x14ac:dyDescent="0.3">
      <c r="A19" s="60" t="s">
        <v>73</v>
      </c>
      <c r="B19" s="32">
        <v>9.999999999999995E-3</v>
      </c>
      <c r="D19" s="20" t="s">
        <v>100</v>
      </c>
      <c r="E19" s="95">
        <v>266.97429999999991</v>
      </c>
      <c r="F19" s="89">
        <f t="shared" si="5"/>
        <v>280.51041325388798</v>
      </c>
      <c r="G19" s="82">
        <f t="shared" si="6"/>
        <v>-1.1658430020719903</v>
      </c>
      <c r="H19" s="95">
        <f t="shared" si="0"/>
        <v>284.23925894820871</v>
      </c>
      <c r="I19" s="82">
        <f t="shared" si="1"/>
        <v>-17.2649589482088</v>
      </c>
      <c r="J19" s="82">
        <f t="shared" si="2"/>
        <v>17.2649589482088</v>
      </c>
      <c r="K19" s="82">
        <f t="shared" si="3"/>
        <v>298.07880748333514</v>
      </c>
      <c r="L19" s="84">
        <f t="shared" si="4"/>
        <v>6.4668992289552987E-2</v>
      </c>
    </row>
    <row r="20" spans="1:12" x14ac:dyDescent="0.3">
      <c r="A20" s="29" t="s">
        <v>51</v>
      </c>
      <c r="B20" s="59">
        <v>30.61119131359164</v>
      </c>
      <c r="D20" s="20" t="s">
        <v>101</v>
      </c>
      <c r="E20" s="95">
        <v>269.75960000000003</v>
      </c>
      <c r="F20" s="89">
        <f t="shared" si="5"/>
        <v>266.59868559834234</v>
      </c>
      <c r="G20" s="82">
        <f t="shared" si="6"/>
        <v>-2.440431467419355</v>
      </c>
      <c r="H20" s="95">
        <f t="shared" si="0"/>
        <v>279.34457025181598</v>
      </c>
      <c r="I20" s="82">
        <f t="shared" si="1"/>
        <v>-9.5849702518159461</v>
      </c>
      <c r="J20" s="82">
        <f t="shared" si="2"/>
        <v>9.5849702518159461</v>
      </c>
      <c r="K20" s="82">
        <f t="shared" si="3"/>
        <v>91.871654728196646</v>
      </c>
      <c r="L20" s="84">
        <f t="shared" si="4"/>
        <v>3.5531526039540184E-2</v>
      </c>
    </row>
    <row r="21" spans="1:12" x14ac:dyDescent="0.3">
      <c r="A21" s="58" t="s">
        <v>64</v>
      </c>
      <c r="B21" s="61">
        <v>0.99</v>
      </c>
      <c r="D21" s="20" t="s">
        <v>102</v>
      </c>
      <c r="E21" s="95">
        <v>246.60419999999996</v>
      </c>
      <c r="F21" s="89">
        <f t="shared" si="5"/>
        <v>263.17617482606454</v>
      </c>
      <c r="G21" s="82">
        <f t="shared" si="6"/>
        <v>-2.5386393979051998</v>
      </c>
      <c r="H21" s="95">
        <f t="shared" si="0"/>
        <v>264.15825413092301</v>
      </c>
      <c r="I21" s="82">
        <f t="shared" si="1"/>
        <v>-17.554054130923049</v>
      </c>
      <c r="J21" s="82">
        <f t="shared" si="2"/>
        <v>17.554054130923049</v>
      </c>
      <c r="K21" s="82">
        <f t="shared" si="3"/>
        <v>308.14481643137657</v>
      </c>
      <c r="L21" s="84">
        <f t="shared" si="4"/>
        <v>7.1183110956435661E-2</v>
      </c>
    </row>
    <row r="22" spans="1:12" x14ac:dyDescent="0.3">
      <c r="A22" s="60" t="s">
        <v>73</v>
      </c>
      <c r="B22" s="32">
        <v>9.999999999999995E-3</v>
      </c>
      <c r="D22" s="20" t="s">
        <v>103</v>
      </c>
      <c r="E22" s="95">
        <v>236.73180000000011</v>
      </c>
      <c r="F22" s="89">
        <f t="shared" si="5"/>
        <v>242.59880848167586</v>
      </c>
      <c r="G22" s="82">
        <f t="shared" si="6"/>
        <v>-4.3425120925535481</v>
      </c>
      <c r="H22" s="95">
        <f t="shared" si="0"/>
        <v>260.63753542815937</v>
      </c>
      <c r="I22" s="82">
        <f t="shared" si="1"/>
        <v>-23.905735428159261</v>
      </c>
      <c r="J22" s="82">
        <f t="shared" si="2"/>
        <v>23.905735428159261</v>
      </c>
      <c r="K22" s="82">
        <f t="shared" si="3"/>
        <v>571.48418636114889</v>
      </c>
      <c r="L22" s="84">
        <f t="shared" si="4"/>
        <v>0.10098235821363775</v>
      </c>
    </row>
    <row r="23" spans="1:12" x14ac:dyDescent="0.3">
      <c r="A23" s="29" t="s">
        <v>52</v>
      </c>
      <c r="B23" s="149">
        <v>9.2080904642807535E-2</v>
      </c>
      <c r="D23" s="20" t="s">
        <v>104</v>
      </c>
      <c r="E23" s="95">
        <v>205.76280000000006</v>
      </c>
      <c r="F23" s="89">
        <f t="shared" si="5"/>
        <v>227.06399032595726</v>
      </c>
      <c r="G23" s="82">
        <f t="shared" si="6"/>
        <v>-5.4617426988700535</v>
      </c>
      <c r="H23" s="95">
        <f t="shared" si="0"/>
        <v>238.25629638912233</v>
      </c>
      <c r="I23" s="82">
        <f t="shared" si="1"/>
        <v>-32.493496389122271</v>
      </c>
      <c r="J23" s="82">
        <f t="shared" si="2"/>
        <v>32.493496389122271</v>
      </c>
      <c r="K23" s="82">
        <f t="shared" si="3"/>
        <v>1055.8273075899021</v>
      </c>
      <c r="L23" s="84">
        <f t="shared" si="4"/>
        <v>0.15791725418356603</v>
      </c>
    </row>
    <row r="24" spans="1:12" x14ac:dyDescent="0.3">
      <c r="A24" s="58" t="s">
        <v>64</v>
      </c>
      <c r="B24" s="61">
        <v>0.99</v>
      </c>
      <c r="D24" s="20" t="s">
        <v>105</v>
      </c>
      <c r="E24" s="95">
        <v>210.5009</v>
      </c>
      <c r="F24" s="89">
        <f t="shared" si="5"/>
        <v>202.34102584090402</v>
      </c>
      <c r="G24" s="82">
        <f t="shared" si="6"/>
        <v>-7.3878648774883722</v>
      </c>
      <c r="H24" s="95">
        <f t="shared" si="0"/>
        <v>221.60224762708722</v>
      </c>
      <c r="I24" s="82">
        <f t="shared" si="1"/>
        <v>-11.101347627087222</v>
      </c>
      <c r="J24" s="82">
        <f t="shared" si="2"/>
        <v>11.101347627087222</v>
      </c>
      <c r="K24" s="82">
        <f t="shared" si="3"/>
        <v>123.23991913743509</v>
      </c>
      <c r="L24" s="84">
        <f t="shared" si="4"/>
        <v>5.2737767995705585E-2</v>
      </c>
    </row>
    <row r="25" spans="1:12" x14ac:dyDescent="0.3">
      <c r="A25" s="60" t="s">
        <v>73</v>
      </c>
      <c r="B25" s="32">
        <v>9.999999999999995E-3</v>
      </c>
      <c r="D25" s="20" t="s">
        <v>106</v>
      </c>
      <c r="E25" s="95">
        <v>228.66100000000003</v>
      </c>
      <c r="F25" s="89">
        <f t="shared" si="5"/>
        <v>208.22262809800932</v>
      </c>
      <c r="G25" s="82">
        <f t="shared" si="6"/>
        <v>-6.0609181640290055</v>
      </c>
      <c r="H25" s="95">
        <f t="shared" si="0"/>
        <v>194.95316096341566</v>
      </c>
      <c r="I25" s="82">
        <f t="shared" si="1"/>
        <v>33.707839036584375</v>
      </c>
      <c r="J25" s="82">
        <f t="shared" si="2"/>
        <v>33.707839036584375</v>
      </c>
      <c r="K25" s="82">
        <f t="shared" si="3"/>
        <v>1136.2184125162814</v>
      </c>
      <c r="L25" s="84">
        <f t="shared" si="4"/>
        <v>0.14741402791286826</v>
      </c>
    </row>
    <row r="26" spans="1:12" x14ac:dyDescent="0.3">
      <c r="B26" s="85"/>
      <c r="D26" s="20" t="s">
        <v>107</v>
      </c>
      <c r="E26" s="95">
        <v>256.74220000000003</v>
      </c>
      <c r="F26" s="89">
        <f t="shared" si="5"/>
        <v>229.42850546877685</v>
      </c>
      <c r="G26" s="82">
        <f t="shared" si="6"/>
        <v>-3.3342386105493529</v>
      </c>
      <c r="H26" s="95">
        <f t="shared" si="0"/>
        <v>202.16170993398032</v>
      </c>
      <c r="I26" s="82">
        <f t="shared" si="1"/>
        <v>54.580490066019706</v>
      </c>
      <c r="J26" s="82">
        <f t="shared" si="2"/>
        <v>54.580490066019706</v>
      </c>
      <c r="K26" s="82">
        <f t="shared" si="3"/>
        <v>2979.0298958468757</v>
      </c>
      <c r="L26" s="84">
        <f t="shared" si="4"/>
        <v>0.21258869818058621</v>
      </c>
    </row>
    <row r="27" spans="1:12" ht="16.2" thickBot="1" x14ac:dyDescent="0.35">
      <c r="B27" s="85"/>
      <c r="C27" s="123">
        <v>1</v>
      </c>
      <c r="D27" s="124" t="s">
        <v>109</v>
      </c>
      <c r="E27" s="125"/>
      <c r="F27" s="126"/>
      <c r="G27" s="120"/>
      <c r="H27" s="121">
        <f>$F$26+C27*$G$26</f>
        <v>226.09426685822748</v>
      </c>
      <c r="I27" s="97"/>
      <c r="J27" s="97"/>
      <c r="K27" s="97"/>
      <c r="L27" s="104"/>
    </row>
    <row r="28" spans="1:12" ht="16.2" thickBot="1" x14ac:dyDescent="0.35">
      <c r="B28" s="85"/>
      <c r="C28" s="123">
        <v>2</v>
      </c>
      <c r="D28" s="124" t="s">
        <v>105</v>
      </c>
      <c r="E28" s="125"/>
      <c r="F28" s="126"/>
      <c r="G28" s="120"/>
      <c r="H28" s="121">
        <f t="shared" ref="H28:H30" si="7">$F$26+C28*$G$26</f>
        <v>222.76002824767815</v>
      </c>
      <c r="I28" s="97"/>
      <c r="J28" s="97"/>
      <c r="K28" s="97"/>
      <c r="L28" s="104"/>
    </row>
    <row r="29" spans="1:12" ht="16.2" thickBot="1" x14ac:dyDescent="0.35">
      <c r="B29" s="85"/>
      <c r="C29" s="123">
        <v>3</v>
      </c>
      <c r="D29" s="124" t="s">
        <v>106</v>
      </c>
      <c r="E29" s="125"/>
      <c r="F29" s="126"/>
      <c r="G29" s="120"/>
      <c r="H29" s="121">
        <f t="shared" si="7"/>
        <v>219.42578963712879</v>
      </c>
      <c r="I29" s="97"/>
      <c r="J29" s="97"/>
      <c r="K29" s="97"/>
      <c r="L29" s="104"/>
    </row>
    <row r="30" spans="1:12" ht="16.2" thickBot="1" x14ac:dyDescent="0.35">
      <c r="C30" s="123">
        <v>4</v>
      </c>
      <c r="D30" s="124" t="s">
        <v>107</v>
      </c>
      <c r="E30" s="125"/>
      <c r="F30" s="126"/>
      <c r="G30" s="120"/>
      <c r="H30" s="121">
        <f t="shared" si="7"/>
        <v>216.09155102657942</v>
      </c>
      <c r="I30" s="97"/>
      <c r="J30" s="97"/>
      <c r="K30" s="97"/>
      <c r="L30" s="104"/>
    </row>
  </sheetData>
  <mergeCells count="4">
    <mergeCell ref="A1:B1"/>
    <mergeCell ref="A3:B3"/>
    <mergeCell ref="A7:B7"/>
    <mergeCell ref="A13:B13"/>
  </mergeCells>
  <phoneticPr fontId="15" type="noConversion"/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6E44-5C35-4A0E-90BB-51B7EE576336}">
  <dimension ref="A1:R85"/>
  <sheetViews>
    <sheetView zoomScale="85" zoomScaleNormal="85" workbookViewId="0">
      <selection activeCell="M75" sqref="M75"/>
    </sheetView>
  </sheetViews>
  <sheetFormatPr defaultRowHeight="15.6" x14ac:dyDescent="0.3"/>
  <cols>
    <col min="8" max="8" width="9.59765625" bestFit="1" customWidth="1"/>
    <col min="9" max="9" width="10.69921875" customWidth="1"/>
    <col min="12" max="12" width="9.69921875" customWidth="1"/>
    <col min="13" max="13" width="11.69921875" bestFit="1" customWidth="1"/>
    <col min="15" max="15" width="9.5" customWidth="1"/>
    <col min="16" max="16" width="10.59765625" customWidth="1"/>
    <col min="17" max="17" width="13.59765625" customWidth="1"/>
  </cols>
  <sheetData>
    <row r="1" spans="1:17" x14ac:dyDescent="0.3">
      <c r="A1" s="210" t="s">
        <v>140</v>
      </c>
      <c r="B1" s="210"/>
      <c r="C1" s="210"/>
      <c r="D1" s="210"/>
      <c r="E1" s="210"/>
      <c r="F1" s="210"/>
    </row>
    <row r="3" spans="1:17" x14ac:dyDescent="0.3">
      <c r="A3" s="210" t="s">
        <v>59</v>
      </c>
      <c r="B3" s="210"/>
      <c r="C3" s="210"/>
      <c r="D3" s="210"/>
      <c r="H3" s="93" t="s">
        <v>0</v>
      </c>
      <c r="I3" s="20" t="s">
        <v>1</v>
      </c>
      <c r="J3" s="20" t="s">
        <v>68</v>
      </c>
      <c r="K3" s="20" t="s">
        <v>69</v>
      </c>
      <c r="L3" s="20" t="s">
        <v>74</v>
      </c>
      <c r="M3" s="20" t="s">
        <v>108</v>
      </c>
      <c r="N3" s="20" t="s">
        <v>22</v>
      </c>
      <c r="O3" s="20" t="s">
        <v>113</v>
      </c>
      <c r="P3" s="20" t="s">
        <v>29</v>
      </c>
      <c r="Q3" s="20" t="s">
        <v>114</v>
      </c>
    </row>
    <row r="4" spans="1:17" ht="16.2" thickBot="1" x14ac:dyDescent="0.35">
      <c r="A4" s="225" t="s">
        <v>60</v>
      </c>
      <c r="B4" s="225"/>
      <c r="C4" s="225"/>
      <c r="D4" s="57">
        <v>0.2</v>
      </c>
      <c r="H4" s="93">
        <v>43466</v>
      </c>
      <c r="I4" s="110">
        <v>114.88329999999999</v>
      </c>
      <c r="J4" s="99"/>
      <c r="K4" s="99"/>
      <c r="L4" s="127">
        <f>Table13[[#This Row],[Adj Close]]/AVERAGE($I$4:$I$15)</f>
        <v>1.1882352778933702</v>
      </c>
      <c r="M4" s="106"/>
      <c r="N4" s="100"/>
      <c r="O4" s="100"/>
      <c r="P4" s="100"/>
      <c r="Q4" s="101"/>
    </row>
    <row r="5" spans="1:17" ht="16.2" thickBot="1" x14ac:dyDescent="0.35">
      <c r="A5" s="225" t="s">
        <v>71</v>
      </c>
      <c r="B5" s="225"/>
      <c r="C5" s="225"/>
      <c r="D5" s="57">
        <v>0.1</v>
      </c>
      <c r="H5" s="93">
        <v>43497</v>
      </c>
      <c r="I5" s="110">
        <v>104.3852</v>
      </c>
      <c r="J5" s="99"/>
      <c r="K5" s="99"/>
      <c r="L5" s="127">
        <f>Table13[[#This Row],[Adj Close]]/AVERAGE($I$4:$I$15)</f>
        <v>1.079653675773198</v>
      </c>
      <c r="M5" s="106"/>
      <c r="N5" s="100"/>
      <c r="O5" s="100"/>
      <c r="P5" s="100"/>
      <c r="Q5" s="101"/>
    </row>
    <row r="6" spans="1:17" ht="16.2" thickBot="1" x14ac:dyDescent="0.35">
      <c r="A6" s="225" t="s">
        <v>75</v>
      </c>
      <c r="B6" s="225"/>
      <c r="C6" s="225"/>
      <c r="D6" s="57">
        <v>0.3</v>
      </c>
      <c r="H6" s="93">
        <v>43525</v>
      </c>
      <c r="I6" s="110">
        <v>113.9731</v>
      </c>
      <c r="J6" s="99"/>
      <c r="K6" s="99"/>
      <c r="L6" s="127">
        <f>Table13[[#This Row],[Adj Close]]/AVERAGE($I$4:$I$15)</f>
        <v>1.1788211006375069</v>
      </c>
      <c r="M6" s="106"/>
      <c r="N6" s="100"/>
      <c r="O6" s="100"/>
      <c r="P6" s="100"/>
      <c r="Q6" s="101"/>
    </row>
    <row r="7" spans="1:17" ht="16.2" thickBot="1" x14ac:dyDescent="0.35">
      <c r="H7" s="93">
        <v>43556</v>
      </c>
      <c r="I7" s="110">
        <v>107.474</v>
      </c>
      <c r="J7" s="99"/>
      <c r="K7" s="99"/>
      <c r="L7" s="127">
        <f>Table13[[#This Row],[Adj Close]]/AVERAGE($I$4:$I$15)</f>
        <v>1.1116010617410197</v>
      </c>
      <c r="M7" s="106"/>
      <c r="N7" s="100"/>
      <c r="O7" s="100"/>
      <c r="P7" s="100"/>
      <c r="Q7" s="101"/>
    </row>
    <row r="8" spans="1:17" ht="16.2" thickBot="1" x14ac:dyDescent="0.35">
      <c r="A8" s="210" t="s">
        <v>17</v>
      </c>
      <c r="B8" s="210"/>
      <c r="C8" s="210"/>
      <c r="D8" s="210"/>
      <c r="E8" s="96"/>
      <c r="H8" s="93">
        <v>43586</v>
      </c>
      <c r="I8" s="110">
        <v>98.978399999999993</v>
      </c>
      <c r="J8" s="99"/>
      <c r="K8" s="99"/>
      <c r="L8" s="127">
        <f>Table13[[#This Row],[Adj Close]]/AVERAGE($I$4:$I$15)</f>
        <v>1.02373127016234</v>
      </c>
      <c r="M8" s="106"/>
      <c r="N8" s="100"/>
      <c r="O8" s="100"/>
      <c r="P8" s="100"/>
      <c r="Q8" s="101"/>
    </row>
    <row r="9" spans="1:17" ht="16.2" thickBot="1" x14ac:dyDescent="0.35">
      <c r="A9" s="225" t="s">
        <v>77</v>
      </c>
      <c r="B9" s="225"/>
      <c r="C9" s="225"/>
      <c r="D9" s="225"/>
      <c r="E9" s="66">
        <f>AVERAGE(N17:N73)</f>
        <v>50.209974274648907</v>
      </c>
      <c r="H9" s="93">
        <v>43617</v>
      </c>
      <c r="I9" s="110">
        <v>91.002999999999986</v>
      </c>
      <c r="J9" s="99"/>
      <c r="K9" s="99"/>
      <c r="L9" s="127">
        <f>Table13[[#This Row],[Adj Close]]/AVERAGE($I$4:$I$15)</f>
        <v>0.94124189498500099</v>
      </c>
      <c r="M9" s="106"/>
      <c r="N9" s="100"/>
      <c r="O9" s="100"/>
      <c r="P9" s="100"/>
      <c r="Q9" s="101"/>
    </row>
    <row r="10" spans="1:17" ht="16.2" thickBot="1" x14ac:dyDescent="0.35">
      <c r="A10" s="225" t="s">
        <v>78</v>
      </c>
      <c r="B10" s="225"/>
      <c r="C10" s="225"/>
      <c r="D10" s="225"/>
      <c r="E10" s="66">
        <f>AVERAGE(P17:P73)</f>
        <v>262.21091677676725</v>
      </c>
      <c r="H10" s="93">
        <v>43647</v>
      </c>
      <c r="I10" s="110">
        <v>103.62459999999999</v>
      </c>
      <c r="J10" s="99"/>
      <c r="K10" s="99"/>
      <c r="L10" s="127">
        <f>Table13[[#This Row],[Adj Close]]/AVERAGE($I$4:$I$15)</f>
        <v>1.0717868078092232</v>
      </c>
      <c r="M10" s="106"/>
      <c r="N10" s="100"/>
      <c r="O10" s="100"/>
      <c r="P10" s="100"/>
      <c r="Q10" s="101"/>
    </row>
    <row r="11" spans="1:17" ht="16.2" thickBot="1" x14ac:dyDescent="0.35">
      <c r="A11" s="225" t="s">
        <v>79</v>
      </c>
      <c r="B11" s="225"/>
      <c r="C11" s="225"/>
      <c r="D11" s="225"/>
      <c r="E11" s="66">
        <f>SQRT(AVERAGE(O17:O73))</f>
        <v>648.87518151536028</v>
      </c>
      <c r="H11" s="93">
        <v>43678</v>
      </c>
      <c r="I11" s="110">
        <v>103.79839999999999</v>
      </c>
      <c r="J11" s="99"/>
      <c r="K11" s="99"/>
      <c r="L11" s="127">
        <f>Table13[[#This Row],[Adj Close]]/AVERAGE($I$4:$I$15)</f>
        <v>1.0735844171336233</v>
      </c>
      <c r="M11" s="106"/>
      <c r="N11" s="100"/>
      <c r="O11" s="100"/>
      <c r="P11" s="100"/>
      <c r="Q11" s="101"/>
    </row>
    <row r="12" spans="1:17" ht="16.2" thickBot="1" x14ac:dyDescent="0.35">
      <c r="A12" s="225" t="s">
        <v>80</v>
      </c>
      <c r="B12" s="225"/>
      <c r="C12" s="225"/>
      <c r="D12" s="225"/>
      <c r="E12" s="63">
        <f>AVERAGE(Q17:Q73)</f>
        <v>3.0963508373264887</v>
      </c>
      <c r="H12" s="93">
        <v>43709</v>
      </c>
      <c r="I12" s="110">
        <v>92.695499999999996</v>
      </c>
      <c r="J12" s="99"/>
      <c r="K12" s="99"/>
      <c r="L12" s="127">
        <f>Table13[[#This Row],[Adj Close]]/AVERAGE($I$4:$I$15)</f>
        <v>0.9587473827959756</v>
      </c>
      <c r="M12" s="106"/>
      <c r="N12" s="100"/>
      <c r="O12" s="100"/>
      <c r="P12" s="100"/>
      <c r="Q12" s="101"/>
    </row>
    <row r="13" spans="1:17" ht="16.2" thickBot="1" x14ac:dyDescent="0.35">
      <c r="H13" s="93">
        <v>43739</v>
      </c>
      <c r="I13" s="110">
        <v>97.745800000000017</v>
      </c>
      <c r="J13" s="99"/>
      <c r="K13" s="99"/>
      <c r="L13" s="127">
        <f>Table13[[#This Row],[Adj Close]]/AVERAGE($I$4:$I$15)</f>
        <v>1.0109825172667377</v>
      </c>
      <c r="M13" s="106"/>
      <c r="N13" s="100"/>
      <c r="O13" s="100"/>
      <c r="P13" s="100"/>
      <c r="Q13" s="101"/>
    </row>
    <row r="14" spans="1:17" ht="16.2" thickBot="1" x14ac:dyDescent="0.35">
      <c r="A14" s="226" t="s">
        <v>72</v>
      </c>
      <c r="B14" s="226"/>
      <c r="C14" s="226"/>
      <c r="D14" s="226"/>
      <c r="E14" s="226"/>
      <c r="F14" s="226"/>
      <c r="H14" s="93">
        <v>43770</v>
      </c>
      <c r="I14" s="110">
        <v>63.5989</v>
      </c>
      <c r="J14" s="99"/>
      <c r="K14" s="99"/>
      <c r="L14" s="127">
        <f>Table13[[#This Row],[Adj Close]]/AVERAGE($I$4:$I$15)</f>
        <v>0.65780193130953468</v>
      </c>
      <c r="M14" s="106"/>
      <c r="N14" s="100"/>
      <c r="O14" s="100"/>
      <c r="P14" s="100"/>
      <c r="Q14" s="101"/>
    </row>
    <row r="15" spans="1:17" ht="16.2" thickBot="1" x14ac:dyDescent="0.35">
      <c r="A15" s="217" t="s">
        <v>50</v>
      </c>
      <c r="B15" s="217"/>
      <c r="C15" s="217"/>
      <c r="D15" s="217"/>
      <c r="E15" s="224">
        <v>15</v>
      </c>
      <c r="F15" s="224"/>
      <c r="H15" s="93">
        <v>43800</v>
      </c>
      <c r="I15" s="110">
        <v>68.047399999999996</v>
      </c>
      <c r="J15" s="99"/>
      <c r="K15" s="99"/>
      <c r="L15" s="127">
        <f>Table13[[#This Row],[Adj Close]]/AVERAGE($I$4:$I$15)</f>
        <v>0.70381266249247132</v>
      </c>
      <c r="M15" s="106"/>
      <c r="N15" s="100"/>
      <c r="O15" s="100"/>
      <c r="P15" s="100"/>
      <c r="Q15" s="101"/>
    </row>
    <row r="16" spans="1:17" ht="16.2" thickBot="1" x14ac:dyDescent="0.35">
      <c r="A16" s="220" t="s">
        <v>81</v>
      </c>
      <c r="B16" s="220"/>
      <c r="C16" s="220"/>
      <c r="D16" s="220"/>
      <c r="E16" s="220">
        <v>0.86</v>
      </c>
      <c r="F16" s="220"/>
      <c r="H16" s="93">
        <v>43831</v>
      </c>
      <c r="I16" s="110">
        <v>76.688499999999991</v>
      </c>
      <c r="J16" s="89">
        <f>Table13[[#This Row],[Adj Close]]/L4</f>
        <v>64.539827613906155</v>
      </c>
      <c r="K16" s="82">
        <f>Table13[[#This Row],[Adj Close]]/L4-I15/L15</f>
        <v>-32.14413905276048</v>
      </c>
      <c r="L16" s="82">
        <f>$D$6*Table13[[#This Row],[Adj Close]]/Table13[[#This Row],[Level]]+(1-$D$6)*L4</f>
        <v>1.1882352778933702</v>
      </c>
      <c r="M16" s="106"/>
      <c r="N16" s="100"/>
      <c r="O16" s="100"/>
      <c r="P16" s="100"/>
      <c r="Q16" s="101"/>
    </row>
    <row r="17" spans="1:17" x14ac:dyDescent="0.3">
      <c r="A17" s="211" t="s">
        <v>82</v>
      </c>
      <c r="B17" s="211"/>
      <c r="C17" s="211"/>
      <c r="D17" s="211"/>
      <c r="E17" s="211">
        <v>0.2</v>
      </c>
      <c r="F17" s="211"/>
      <c r="H17" s="93">
        <v>43862</v>
      </c>
      <c r="I17" s="110">
        <v>71.893900000000002</v>
      </c>
      <c r="J17" s="89">
        <f>$D$4*Table13[[#This Row],[Adj Close]]/L5+(1-$D$4)*(J16+K16)</f>
        <v>39.234506710737307</v>
      </c>
      <c r="K17" s="82">
        <f>$D$5*(Table13[[#This Row],[Level]]-J16)+(1-$D$5)*K16</f>
        <v>-31.460257237801319</v>
      </c>
      <c r="L17" s="82">
        <f>$D$6*Table13[[#This Row],[Adj Close]]/Table13[[#This Row],[Level]]+(1-$D$6)*L5</f>
        <v>1.3054820836363326</v>
      </c>
      <c r="M17" s="107">
        <f>(J16+K16)*L5</f>
        <v>34.976124234244672</v>
      </c>
      <c r="N17" s="82">
        <f>Table13[[#This Row],[Adj Close]]-Table13[[#This Row],[Forcast ]]</f>
        <v>36.91777576575533</v>
      </c>
      <c r="O17" s="82">
        <f>Table13[[#This Row],[Erorr]]^2</f>
        <v>1362.9221674905916</v>
      </c>
      <c r="P17" s="82">
        <f>ABS(Table13[[#This Row],[Erorr]])</f>
        <v>36.91777576575533</v>
      </c>
      <c r="Q17" s="91">
        <f>Table13[[#This Row],[Abs Erorr]]/Table13[[#This Row],[Adj Close]]</f>
        <v>0.51350359023165149</v>
      </c>
    </row>
    <row r="18" spans="1:17" x14ac:dyDescent="0.3">
      <c r="A18" s="214" t="s">
        <v>83</v>
      </c>
      <c r="B18" s="214"/>
      <c r="C18" s="214"/>
      <c r="D18" s="214"/>
      <c r="E18" s="214">
        <v>0.91</v>
      </c>
      <c r="F18" s="214"/>
      <c r="H18" s="93">
        <v>43891</v>
      </c>
      <c r="I18" s="110">
        <v>61.520699999999998</v>
      </c>
      <c r="J18" s="89">
        <f>$D$4*Table13[[#This Row],[Adj Close]]/L6+(1-$D$4)*(J17+K17)</f>
        <v>16.657064796036121</v>
      </c>
      <c r="K18" s="82">
        <f>$D$5*(Table13[[#This Row],[Level]]-J17)+(1-$D$5)*K17</f>
        <v>-30.571975705491305</v>
      </c>
      <c r="L18" s="82">
        <f>$D$6*Table13[[#This Row],[Adj Close]]/Table13[[#This Row],[Level]]+(1-$D$6)*L6</f>
        <v>1.9331857091076703</v>
      </c>
      <c r="M18" s="107">
        <f t="shared" ref="M18:M73" si="0">(J17+K17)*L6</f>
        <v>9.1644493203169599</v>
      </c>
      <c r="N18" s="82">
        <f>Table13[[#This Row],[Adj Close]]-Table13[[#This Row],[Forcast ]]</f>
        <v>52.356250679683036</v>
      </c>
      <c r="O18" s="82">
        <f>Table13[[#This Row],[Erorr]]^2</f>
        <v>2741.1769852338102</v>
      </c>
      <c r="P18" s="82">
        <f>ABS(Table13[[#This Row],[Erorr]])</f>
        <v>52.356250679683036</v>
      </c>
      <c r="Q18" s="91">
        <f>Table13[[#This Row],[Abs Erorr]]/Table13[[#This Row],[Adj Close]]</f>
        <v>0.85103470343612864</v>
      </c>
    </row>
    <row r="19" spans="1:17" x14ac:dyDescent="0.3">
      <c r="A19" s="217" t="s">
        <v>51</v>
      </c>
      <c r="B19" s="217"/>
      <c r="C19" s="217"/>
      <c r="D19" s="217"/>
      <c r="E19" s="223">
        <v>21.6</v>
      </c>
      <c r="F19" s="217"/>
      <c r="H19" s="93">
        <v>43922</v>
      </c>
      <c r="I19" s="110">
        <v>63.371000000000016</v>
      </c>
      <c r="J19" s="89">
        <f>$D$4*Table13[[#This Row],[Adj Close]]/L7+(1-$D$4)*(J18+K18)</f>
        <v>0.26982360627163438</v>
      </c>
      <c r="K19" s="82">
        <f>$D$5*(Table13[[#This Row],[Level]]-J18)+(1-$D$5)*K18</f>
        <v>-29.153502253918624</v>
      </c>
      <c r="L19" s="82">
        <f>$D$6*Table13[[#This Row],[Adj Close]]/Table13[[#This Row],[Level]]+(1-$D$6)*L7</f>
        <v>71.236374054313814</v>
      </c>
      <c r="M19" s="107">
        <f t="shared" si="0"/>
        <v>-15.467829740982081</v>
      </c>
      <c r="N19" s="82">
        <f>Table13[[#This Row],[Adj Close]]-Table13[[#This Row],[Forcast ]]</f>
        <v>78.838829740982092</v>
      </c>
      <c r="O19" s="82">
        <f>Table13[[#This Row],[Erorr]]^2</f>
        <v>6215.5610749275629</v>
      </c>
      <c r="P19" s="82">
        <f>ABS(Table13[[#This Row],[Erorr]])</f>
        <v>78.838829740982092</v>
      </c>
      <c r="Q19" s="91">
        <f>Table13[[#This Row],[Abs Erorr]]/Table13[[#This Row],[Adj Close]]</f>
        <v>1.2440837250632319</v>
      </c>
    </row>
    <row r="20" spans="1:17" x14ac:dyDescent="0.3">
      <c r="A20" s="220" t="s">
        <v>81</v>
      </c>
      <c r="B20" s="220"/>
      <c r="C20" s="220"/>
      <c r="D20" s="220"/>
      <c r="E20" s="220">
        <v>0.82</v>
      </c>
      <c r="F20" s="220"/>
      <c r="H20" s="93">
        <v>43952</v>
      </c>
      <c r="I20" s="110">
        <v>66.598000000000013</v>
      </c>
      <c r="J20" s="89">
        <f>$D$4*Table13[[#This Row],[Adj Close]]/L8+(1-$D$4)*(J19+K19)</f>
        <v>-10.096106590056788</v>
      </c>
      <c r="K20" s="82">
        <f>$D$5*(Table13[[#This Row],[Level]]-J19)+(1-$D$5)*K19</f>
        <v>-27.274745048159605</v>
      </c>
      <c r="L20" s="82">
        <f>$D$6*Table13[[#This Row],[Adj Close]]/Table13[[#This Row],[Level]]+(1-$D$6)*L8</f>
        <v>-1.2623093734329398</v>
      </c>
      <c r="M20" s="107">
        <f t="shared" si="0"/>
        <v>-29.56912502891651</v>
      </c>
      <c r="N20" s="82">
        <f>Table13[[#This Row],[Adj Close]]-Table13[[#This Row],[Forcast ]]</f>
        <v>96.16712502891653</v>
      </c>
      <c r="O20" s="82">
        <f>Table13[[#This Row],[Erorr]]^2</f>
        <v>9248.1159363272636</v>
      </c>
      <c r="P20" s="82">
        <f>ABS(Table13[[#This Row],[Erorr]])</f>
        <v>96.16712502891653</v>
      </c>
      <c r="Q20" s="91">
        <f>Table13[[#This Row],[Abs Erorr]]/Table13[[#This Row],[Adj Close]]</f>
        <v>1.4439941894488799</v>
      </c>
    </row>
    <row r="21" spans="1:17" x14ac:dyDescent="0.3">
      <c r="A21" s="211" t="s">
        <v>82</v>
      </c>
      <c r="B21" s="211"/>
      <c r="C21" s="211"/>
      <c r="D21" s="211"/>
      <c r="E21" s="211">
        <v>0.27</v>
      </c>
      <c r="F21" s="211"/>
      <c r="H21" s="93">
        <v>43983</v>
      </c>
      <c r="I21" s="110">
        <v>87.007300000000015</v>
      </c>
      <c r="J21" s="89">
        <f>$D$4*Table13[[#This Row],[Adj Close]]/L9+(1-$D$4)*(J20+K20)</f>
        <v>-11.408915208451937</v>
      </c>
      <c r="K21" s="82">
        <f>$D$5*(Table13[[#This Row],[Level]]-J20)+(1-$D$5)*K20</f>
        <v>-24.67855140518316</v>
      </c>
      <c r="L21" s="82">
        <f>$D$6*Table13[[#This Row],[Adj Close]]/Table13[[#This Row],[Level]]+(1-$D$6)*L9</f>
        <v>-1.6290072615197622</v>
      </c>
      <c r="M21" s="107">
        <f t="shared" si="0"/>
        <v>-35.175011213158129</v>
      </c>
      <c r="N21" s="82">
        <f>Table13[[#This Row],[Adj Close]]-Table13[[#This Row],[Forcast ]]</f>
        <v>122.18231121315814</v>
      </c>
      <c r="O21" s="82">
        <f>Table13[[#This Row],[Erorr]]^2</f>
        <v>14928.517173389031</v>
      </c>
      <c r="P21" s="82">
        <f>ABS(Table13[[#This Row],[Erorr]])</f>
        <v>122.18231121315814</v>
      </c>
      <c r="Q21" s="91">
        <f>Table13[[#This Row],[Abs Erorr]]/Table13[[#This Row],[Adj Close]]</f>
        <v>1.4042765516589772</v>
      </c>
    </row>
    <row r="22" spans="1:17" x14ac:dyDescent="0.3">
      <c r="A22" s="214" t="s">
        <v>83</v>
      </c>
      <c r="B22" s="214"/>
      <c r="C22" s="214"/>
      <c r="D22" s="214"/>
      <c r="E22" s="214">
        <v>0.99</v>
      </c>
      <c r="F22" s="214"/>
      <c r="H22" s="93">
        <v>44013</v>
      </c>
      <c r="I22" s="110">
        <v>87.363000000000028</v>
      </c>
      <c r="J22" s="89">
        <f>$D$4*Table13[[#This Row],[Adj Close]]/L10+(1-$D$4)*(J21+K21)</f>
        <v>-12.567664032488743</v>
      </c>
      <c r="K22" s="82">
        <f>$D$5*(Table13[[#This Row],[Level]]-J21)+(1-$D$5)*K21</f>
        <v>-22.326571147068524</v>
      </c>
      <c r="L22" s="82">
        <f>$D$6*Table13[[#This Row],[Adj Close]]/Table13[[#This Row],[Level]]+(1-$D$6)*L10</f>
        <v>-1.335172582281162</v>
      </c>
      <c r="M22" s="107">
        <f t="shared" si="0"/>
        <v>-38.678070643749884</v>
      </c>
      <c r="N22" s="82">
        <f>Table13[[#This Row],[Adj Close]]-Table13[[#This Row],[Forcast ]]</f>
        <v>126.04107064374992</v>
      </c>
      <c r="O22" s="82">
        <f>Table13[[#This Row],[Erorr]]^2</f>
        <v>15886.351489022758</v>
      </c>
      <c r="P22" s="82">
        <f>ABS(Table13[[#This Row],[Erorr]])</f>
        <v>126.04107064374992</v>
      </c>
      <c r="Q22" s="91">
        <f>Table13[[#This Row],[Abs Erorr]]/Table13[[#This Row],[Adj Close]]</f>
        <v>1.4427282790626452</v>
      </c>
    </row>
    <row r="23" spans="1:17" x14ac:dyDescent="0.3">
      <c r="A23" s="217" t="s">
        <v>84</v>
      </c>
      <c r="B23" s="217"/>
      <c r="C23" s="217"/>
      <c r="D23" s="217"/>
      <c r="E23" s="218">
        <v>0.18</v>
      </c>
      <c r="F23" s="219"/>
      <c r="H23" s="93">
        <v>44044</v>
      </c>
      <c r="I23" s="110">
        <v>96.022700000000015</v>
      </c>
      <c r="J23" s="89">
        <f>$D$4*Table13[[#This Row],[Adj Close]]/L11+(1-$D$4)*(J22+K22)</f>
        <v>-10.027144151362052</v>
      </c>
      <c r="K23" s="82">
        <f>$D$5*(Table13[[#This Row],[Level]]-J22)+(1-$D$5)*K22</f>
        <v>-19.839862044249003</v>
      </c>
      <c r="L23" s="82">
        <f>$D$6*Table13[[#This Row],[Adj Close]]/Table13[[#This Row],[Level]]+(1-$D$6)*L11</f>
        <v>-2.1213737114402798</v>
      </c>
      <c r="M23" s="107">
        <f t="shared" si="0"/>
        <v>-37.461907136568563</v>
      </c>
      <c r="N23" s="82">
        <f>Table13[[#This Row],[Adj Close]]-Table13[[#This Row],[Forcast ]]</f>
        <v>133.48460713656857</v>
      </c>
      <c r="O23" s="82">
        <f>Table13[[#This Row],[Erorr]]^2</f>
        <v>17818.140342404055</v>
      </c>
      <c r="P23" s="82">
        <f>ABS(Table13[[#This Row],[Erorr]])</f>
        <v>133.48460713656857</v>
      </c>
      <c r="Q23" s="91">
        <f>Table13[[#This Row],[Abs Erorr]]/Table13[[#This Row],[Adj Close]]</f>
        <v>1.3901359484431135</v>
      </c>
    </row>
    <row r="24" spans="1:17" x14ac:dyDescent="0.3">
      <c r="A24" s="220" t="s">
        <v>81</v>
      </c>
      <c r="B24" s="220"/>
      <c r="C24" s="220"/>
      <c r="D24" s="220"/>
      <c r="E24" s="221">
        <v>0.85</v>
      </c>
      <c r="F24" s="222"/>
      <c r="H24" s="93">
        <v>44075</v>
      </c>
      <c r="I24" s="110">
        <v>79.095200000000006</v>
      </c>
      <c r="J24" s="89">
        <f>$D$4*Table13[[#This Row],[Adj Close]]/L12+(1-$D$4)*(J23+K23)</f>
        <v>-7.3939093287758837</v>
      </c>
      <c r="K24" s="82">
        <f>$D$5*(Table13[[#This Row],[Level]]-J23)+(1-$D$5)*K23</f>
        <v>-17.592552357565488</v>
      </c>
      <c r="L24" s="82">
        <f>$D$6*Table13[[#This Row],[Adj Close]]/Table13[[#This Row],[Level]]+(1-$D$6)*L12</f>
        <v>-2.5380803730779138</v>
      </c>
      <c r="M24" s="107">
        <f t="shared" si="0"/>
        <v>-28.634914021993286</v>
      </c>
      <c r="N24" s="82">
        <f>Table13[[#This Row],[Adj Close]]-Table13[[#This Row],[Forcast ]]</f>
        <v>107.73011402199329</v>
      </c>
      <c r="O24" s="82">
        <f>Table13[[#This Row],[Erorr]]^2</f>
        <v>11605.777467191674</v>
      </c>
      <c r="P24" s="82">
        <f>ABS(Table13[[#This Row],[Erorr]])</f>
        <v>107.73011402199329</v>
      </c>
      <c r="Q24" s="91">
        <f>Table13[[#This Row],[Abs Erorr]]/Table13[[#This Row],[Adj Close]]</f>
        <v>1.362030995837842</v>
      </c>
    </row>
    <row r="25" spans="1:17" x14ac:dyDescent="0.3">
      <c r="A25" s="211" t="s">
        <v>82</v>
      </c>
      <c r="B25" s="211"/>
      <c r="C25" s="211"/>
      <c r="D25" s="211"/>
      <c r="E25" s="212">
        <v>0.21</v>
      </c>
      <c r="F25" s="213"/>
      <c r="H25" s="93">
        <v>44105</v>
      </c>
      <c r="I25" s="110">
        <v>80.3078</v>
      </c>
      <c r="J25" s="89">
        <f>$D$4*Table13[[#This Row],[Adj Close]]/L13+(1-$D$4)*(J24+K24)</f>
        <v>-4.1020894780743831</v>
      </c>
      <c r="K25" s="82">
        <f>$D$5*(Table13[[#This Row],[Level]]-J24)+(1-$D$5)*K24</f>
        <v>-15.50411513673879</v>
      </c>
      <c r="L25" s="82">
        <f>$D$6*Table13[[#This Row],[Adj Close]]/Table13[[#This Row],[Level]]+(1-$D$6)*L13</f>
        <v>-5.1654995803087278</v>
      </c>
      <c r="M25" s="107">
        <f t="shared" si="0"/>
        <v>-25.260875933246297</v>
      </c>
      <c r="N25" s="82">
        <f>Table13[[#This Row],[Adj Close]]-Table13[[#This Row],[Forcast ]]</f>
        <v>105.5686759332463</v>
      </c>
      <c r="O25" s="82">
        <f>Table13[[#This Row],[Erorr]]^2</f>
        <v>11144.745338298775</v>
      </c>
      <c r="P25" s="82">
        <f>ABS(Table13[[#This Row],[Erorr]])</f>
        <v>105.5686759332463</v>
      </c>
      <c r="Q25" s="91">
        <f>Table13[[#This Row],[Abs Erorr]]/Table13[[#This Row],[Adj Close]]</f>
        <v>1.3145507152885061</v>
      </c>
    </row>
    <row r="26" spans="1:17" x14ac:dyDescent="0.3">
      <c r="A26" s="214" t="s">
        <v>83</v>
      </c>
      <c r="B26" s="214"/>
      <c r="C26" s="214"/>
      <c r="D26" s="214"/>
      <c r="E26" s="215">
        <v>0.99</v>
      </c>
      <c r="F26" s="216"/>
      <c r="H26" s="93">
        <v>44136</v>
      </c>
      <c r="I26" s="110">
        <v>68.995399999999989</v>
      </c>
      <c r="J26" s="89">
        <f>$D$4*Table13[[#This Row],[Adj Close]]/L14+(1-$D$4)*(J25+K25)</f>
        <v>5.2925970953748109</v>
      </c>
      <c r="K26" s="82">
        <f>$D$5*(Table13[[#This Row],[Level]]-J25)+(1-$D$5)*K25</f>
        <v>-13.014234965719991</v>
      </c>
      <c r="L26" s="82">
        <f>$D$6*Table13[[#This Row],[Adj Close]]/Table13[[#This Row],[Level]]+(1-$D$6)*L14</f>
        <v>4.3713239448936596</v>
      </c>
      <c r="M26" s="107">
        <f t="shared" si="0"/>
        <v>-12.896999261274017</v>
      </c>
      <c r="N26" s="82">
        <f>Table13[[#This Row],[Adj Close]]-Table13[[#This Row],[Forcast ]]</f>
        <v>81.892399261274008</v>
      </c>
      <c r="O26" s="82">
        <f>Table13[[#This Row],[Erorr]]^2</f>
        <v>6706.3650567679115</v>
      </c>
      <c r="P26" s="82">
        <f>ABS(Table13[[#This Row],[Erorr]])</f>
        <v>81.892399261274008</v>
      </c>
      <c r="Q26" s="91">
        <f>Table13[[#This Row],[Abs Erorr]]/Table13[[#This Row],[Adj Close]]</f>
        <v>1.1869254944717187</v>
      </c>
    </row>
    <row r="27" spans="1:17" x14ac:dyDescent="0.3">
      <c r="H27" s="93">
        <v>44166</v>
      </c>
      <c r="I27" s="110">
        <v>80.426000000000002</v>
      </c>
      <c r="J27" s="89">
        <f>$D$4*Table13[[#This Row],[Adj Close]]/L15+(1-$D$4)*(J26+K26)</f>
        <v>16.67706680889858</v>
      </c>
      <c r="K27" s="82">
        <f>$D$5*(Table13[[#This Row],[Level]]-J26)+(1-$D$5)*K26</f>
        <v>-10.574364497795615</v>
      </c>
      <c r="L27" s="82">
        <f>$D$6*Table13[[#This Row],[Adj Close]]/Table13[[#This Row],[Level]]+(1-$D$6)*L15</f>
        <v>1.9394340699095121</v>
      </c>
      <c r="M27" s="107">
        <f t="shared" si="0"/>
        <v>-5.4345865083303373</v>
      </c>
      <c r="N27" s="82">
        <f>Table13[[#This Row],[Adj Close]]-Table13[[#This Row],[Forcast ]]</f>
        <v>85.860586508330343</v>
      </c>
      <c r="O27" s="82">
        <f>Table13[[#This Row],[Erorr]]^2</f>
        <v>7372.0403155544782</v>
      </c>
      <c r="P27" s="82">
        <f>ABS(Table13[[#This Row],[Erorr]])</f>
        <v>85.860586508330343</v>
      </c>
      <c r="Q27" s="91">
        <f>Table13[[#This Row],[Abs Erorr]]/Table13[[#This Row],[Adj Close]]</f>
        <v>1.0675725077503586</v>
      </c>
    </row>
    <row r="28" spans="1:17" x14ac:dyDescent="0.3">
      <c r="H28" s="93">
        <v>44197</v>
      </c>
      <c r="I28" s="110">
        <v>74.792699999999982</v>
      </c>
      <c r="J28" s="89">
        <f>$D$4*Table13[[#This Row],[Adj Close]]/L16+(1-$D$4)*(J27+K27)</f>
        <v>17.471032317801701</v>
      </c>
      <c r="K28" s="82">
        <f>$D$5*(Table13[[#This Row],[Level]]-J27)+(1-$D$5)*K27</f>
        <v>-9.4375314971257414</v>
      </c>
      <c r="L28" s="82">
        <f>$D$6*Table13[[#This Row],[Adj Close]]/Table13[[#This Row],[Level]]+(1-$D$6)*L16</f>
        <v>2.1160511403318565</v>
      </c>
      <c r="M28" s="107">
        <f t="shared" si="0"/>
        <v>7.2514461765339435</v>
      </c>
      <c r="N28" s="82">
        <f>Table13[[#This Row],[Adj Close]]-Table13[[#This Row],[Forcast ]]</f>
        <v>67.541253823466036</v>
      </c>
      <c r="O28" s="82">
        <f>Table13[[#This Row],[Erorr]]^2</f>
        <v>4561.8209680458658</v>
      </c>
      <c r="P28" s="82">
        <f>ABS(Table13[[#This Row],[Erorr]])</f>
        <v>67.541253823466036</v>
      </c>
      <c r="Q28" s="91">
        <f>Table13[[#This Row],[Abs Erorr]]/Table13[[#This Row],[Adj Close]]</f>
        <v>0.90304607031790607</v>
      </c>
    </row>
    <row r="29" spans="1:17" x14ac:dyDescent="0.3">
      <c r="H29" s="93">
        <v>44228</v>
      </c>
      <c r="I29" s="110">
        <v>72.878600000000006</v>
      </c>
      <c r="J29" s="89">
        <f>$D$4*Table13[[#This Row],[Adj Close]]/L17+(1-$D$4)*(J28+K28)</f>
        <v>17.591810259277185</v>
      </c>
      <c r="K29" s="82">
        <f>$D$5*(Table13[[#This Row],[Level]]-J28)+(1-$D$5)*K28</f>
        <v>-8.4817005532656182</v>
      </c>
      <c r="L29" s="82">
        <f>$D$6*Table13[[#This Row],[Adj Close]]/Table13[[#This Row],[Level]]+(1-$D$6)*L17</f>
        <v>2.1566646422043778</v>
      </c>
      <c r="M29" s="107">
        <f t="shared" si="0"/>
        <v>10.487591390270239</v>
      </c>
      <c r="N29" s="82">
        <f>Table13[[#This Row],[Adj Close]]-Table13[[#This Row],[Forcast ]]</f>
        <v>62.391008609729766</v>
      </c>
      <c r="O29" s="82">
        <f>Table13[[#This Row],[Erorr]]^2</f>
        <v>3892.637955339374</v>
      </c>
      <c r="P29" s="82">
        <f>ABS(Table13[[#This Row],[Erorr]])</f>
        <v>62.391008609729766</v>
      </c>
      <c r="Q29" s="91">
        <f>Table13[[#This Row],[Abs Erorr]]/Table13[[#This Row],[Adj Close]]</f>
        <v>0.85609504861138608</v>
      </c>
    </row>
    <row r="30" spans="1:17" x14ac:dyDescent="0.3">
      <c r="H30" s="93">
        <v>44256</v>
      </c>
      <c r="I30" s="110">
        <v>84.391400000000004</v>
      </c>
      <c r="J30" s="89">
        <f>$D$4*Table13[[#This Row],[Adj Close]]/L18+(1-$D$4)*(J29+K29)</f>
        <v>16.018899254094865</v>
      </c>
      <c r="K30" s="82">
        <f>$D$5*(Table13[[#This Row],[Level]]-J29)+(1-$D$5)*K29</f>
        <v>-7.7908215984572884</v>
      </c>
      <c r="L30" s="82">
        <f>$D$6*Table13[[#This Row],[Adj Close]]/Table13[[#This Row],[Level]]+(1-$D$6)*L18</f>
        <v>2.9337018876339513</v>
      </c>
      <c r="M30" s="107">
        <f t="shared" si="0"/>
        <v>17.611533892064642</v>
      </c>
      <c r="N30" s="82">
        <f>Table13[[#This Row],[Adj Close]]-Table13[[#This Row],[Forcast ]]</f>
        <v>66.779866107935362</v>
      </c>
      <c r="O30" s="82">
        <f>Table13[[#This Row],[Erorr]]^2</f>
        <v>4459.5505173937745</v>
      </c>
      <c r="P30" s="82">
        <f>ABS(Table13[[#This Row],[Erorr]])</f>
        <v>66.779866107935362</v>
      </c>
      <c r="Q30" s="91">
        <f>Table13[[#This Row],[Abs Erorr]]/Table13[[#This Row],[Adj Close]]</f>
        <v>0.79131127233267085</v>
      </c>
    </row>
    <row r="31" spans="1:17" x14ac:dyDescent="0.3">
      <c r="H31" s="93">
        <v>44287</v>
      </c>
      <c r="I31" s="110">
        <v>80.024999999999991</v>
      </c>
      <c r="J31" s="89">
        <f>$D$4*Table13[[#This Row],[Adj Close]]/L19+(1-$D$4)*(J30+K30)</f>
        <v>6.8071366705193395</v>
      </c>
      <c r="K31" s="82">
        <f>$D$5*(Table13[[#This Row],[Level]]-J30)+(1-$D$5)*K30</f>
        <v>-7.932915696969113</v>
      </c>
      <c r="L31" s="82">
        <f>$D$6*Table13[[#This Row],[Adj Close]]/Table13[[#This Row],[Level]]+(1-$D$6)*L19</f>
        <v>53.392275116791168</v>
      </c>
      <c r="M31" s="107">
        <f>(J30+K30)*L19</f>
        <v>586.13841762493996</v>
      </c>
      <c r="N31" s="82">
        <f>Table13[[#This Row],[Adj Close]]-Table13[[#This Row],[Forcast ]]</f>
        <v>-506.11341762493998</v>
      </c>
      <c r="O31" s="82">
        <f>Table13[[#This Row],[Erorr]]^2</f>
        <v>256150.79149999691</v>
      </c>
      <c r="P31" s="82">
        <f>ABS(Table13[[#This Row],[Erorr]])</f>
        <v>506.11341762493998</v>
      </c>
      <c r="Q31" s="91">
        <f>Table13[[#This Row],[Abs Erorr]]/Table13[[#This Row],[Adj Close]]</f>
        <v>6.3244413323953772</v>
      </c>
    </row>
    <row r="32" spans="1:17" x14ac:dyDescent="0.3">
      <c r="H32" s="93">
        <v>44317</v>
      </c>
      <c r="I32" s="110">
        <v>90.134199999999993</v>
      </c>
      <c r="J32" s="89">
        <f>$D$4*Table13[[#This Row],[Adj Close]]/L20+(1-$D$4)*(J31+K31)</f>
        <v>-15.18146465306231</v>
      </c>
      <c r="K32" s="82">
        <f>$D$5*(Table13[[#This Row],[Level]]-J31)+(1-$D$5)*K31</f>
        <v>-9.3384842596303663</v>
      </c>
      <c r="L32" s="82">
        <f>$D$6*Table13[[#This Row],[Adj Close]]/Table13[[#This Row],[Level]]+(1-$D$6)*L20</f>
        <v>-2.6647530075855155</v>
      </c>
      <c r="M32" s="107">
        <f t="shared" si="0"/>
        <v>1.4210814175017585</v>
      </c>
      <c r="N32" s="82">
        <f>Table13[[#This Row],[Adj Close]]-Table13[[#This Row],[Forcast ]]</f>
        <v>88.71311858249824</v>
      </c>
      <c r="O32" s="82">
        <f>Table13[[#This Row],[Erorr]]^2</f>
        <v>7870.0174086323941</v>
      </c>
      <c r="P32" s="82">
        <f>ABS(Table13[[#This Row],[Erorr]])</f>
        <v>88.71311858249824</v>
      </c>
      <c r="Q32" s="91">
        <f>Table13[[#This Row],[Abs Erorr]]/Table13[[#This Row],[Adj Close]]</f>
        <v>0.98423371575382312</v>
      </c>
    </row>
    <row r="33" spans="8:17" x14ac:dyDescent="0.3">
      <c r="H33" s="93">
        <v>44348</v>
      </c>
      <c r="I33" s="110">
        <v>106.92500000000001</v>
      </c>
      <c r="J33" s="89">
        <f>$D$4*Table13[[#This Row],[Adj Close]]/L21+(1-$D$4)*(J32+K32)</f>
        <v>-32.74358630846956</v>
      </c>
      <c r="K33" s="82">
        <f>$D$5*(Table13[[#This Row],[Level]]-J32)+(1-$D$5)*K32</f>
        <v>-10.160847999208055</v>
      </c>
      <c r="L33" s="82">
        <f>$D$6*Table13[[#This Row],[Adj Close]]/Table13[[#This Row],[Level]]+(1-$D$6)*L21</f>
        <v>-2.1199625859960256</v>
      </c>
      <c r="M33" s="107">
        <f t="shared" si="0"/>
        <v>39.943174830869964</v>
      </c>
      <c r="N33" s="82">
        <f>Table13[[#This Row],[Adj Close]]-Table13[[#This Row],[Forcast ]]</f>
        <v>66.981825169130047</v>
      </c>
      <c r="O33" s="82">
        <f>Table13[[#This Row],[Erorr]]^2</f>
        <v>4486.5649029879032</v>
      </c>
      <c r="P33" s="82">
        <f>ABS(Table13[[#This Row],[Erorr]])</f>
        <v>66.981825169130047</v>
      </c>
      <c r="Q33" s="91">
        <f>Table13[[#This Row],[Abs Erorr]]/Table13[[#This Row],[Adj Close]]</f>
        <v>0.62643745774262372</v>
      </c>
    </row>
    <row r="34" spans="8:17" x14ac:dyDescent="0.3">
      <c r="H34" s="93">
        <v>44378</v>
      </c>
      <c r="I34" s="110">
        <v>108.66599999999998</v>
      </c>
      <c r="J34" s="89">
        <f>$D$4*Table13[[#This Row],[Adj Close]]/L22+(1-$D$4)*(J33+K33)</f>
        <v>-50.600993739166256</v>
      </c>
      <c r="K34" s="82">
        <f>$D$5*(Table13[[#This Row],[Level]]-J33)+(1-$D$5)*K33</f>
        <v>-10.930503942356921</v>
      </c>
      <c r="L34" s="82">
        <f>$D$6*Table13[[#This Row],[Adj Close]]/Table13[[#This Row],[Level]]+(1-$D$6)*L22</f>
        <v>-1.5788729771894245</v>
      </c>
      <c r="M34" s="107">
        <f t="shared" si="0"/>
        <v>57.284824345894407</v>
      </c>
      <c r="N34" s="82">
        <f>Table13[[#This Row],[Adj Close]]-Table13[[#This Row],[Forcast ]]</f>
        <v>51.381175654105576</v>
      </c>
      <c r="O34" s="82">
        <f>Table13[[#This Row],[Erorr]]^2</f>
        <v>2640.0252115980516</v>
      </c>
      <c r="P34" s="82">
        <f>ABS(Table13[[#This Row],[Erorr]])</f>
        <v>51.381175654105576</v>
      </c>
      <c r="Q34" s="91">
        <f>Table13[[#This Row],[Abs Erorr]]/Table13[[#This Row],[Adj Close]]</f>
        <v>0.472835805625546</v>
      </c>
    </row>
    <row r="35" spans="8:17" x14ac:dyDescent="0.3">
      <c r="H35" s="93">
        <v>44409</v>
      </c>
      <c r="I35" s="110">
        <v>121.31839999999997</v>
      </c>
      <c r="J35" s="89">
        <f>$D$4*Table13[[#This Row],[Adj Close]]/L23+(1-$D$4)*(J34+K34)</f>
        <v>-60.66291883966727</v>
      </c>
      <c r="K35" s="82">
        <f>$D$5*(Table13[[#This Row],[Level]]-J34)+(1-$D$5)*K34</f>
        <v>-10.843646058171332</v>
      </c>
      <c r="L35" s="82">
        <f>$D$6*Table13[[#This Row],[Adj Close]]/Table13[[#This Row],[Level]]+(1-$D$6)*L23</f>
        <v>-2.0849248160029275</v>
      </c>
      <c r="M35" s="107">
        <f t="shared" si="0"/>
        <v>130.53130160713178</v>
      </c>
      <c r="N35" s="82">
        <f>Table13[[#This Row],[Adj Close]]-Table13[[#This Row],[Forcast ]]</f>
        <v>-9.2129016071318119</v>
      </c>
      <c r="O35" s="82">
        <f>Table13[[#This Row],[Erorr]]^2</f>
        <v>84.87755602269192</v>
      </c>
      <c r="P35" s="82">
        <f>ABS(Table13[[#This Row],[Erorr]])</f>
        <v>9.2129016071318119</v>
      </c>
      <c r="Q35" s="91">
        <f>Table13[[#This Row],[Abs Erorr]]/Table13[[#This Row],[Adj Close]]</f>
        <v>7.5939854194679579E-2</v>
      </c>
    </row>
    <row r="36" spans="8:17" x14ac:dyDescent="0.3">
      <c r="H36" s="93">
        <v>44440</v>
      </c>
      <c r="I36" s="110">
        <v>108.75710000000002</v>
      </c>
      <c r="J36" s="89">
        <f>$D$4*Table13[[#This Row],[Adj Close]]/L24+(1-$D$4)*(J35+K35)</f>
        <v>-65.775279972040593</v>
      </c>
      <c r="K36" s="82">
        <f>$D$5*(Table13[[#This Row],[Level]]-J35)+(1-$D$5)*K35</f>
        <v>-10.270517565591533</v>
      </c>
      <c r="L36" s="82">
        <f>$D$6*Table13[[#This Row],[Adj Close]]/Table13[[#This Row],[Level]]+(1-$D$6)*L24</f>
        <v>-2.2726956548883095</v>
      </c>
      <c r="M36" s="107">
        <f t="shared" si="0"/>
        <v>181.48940891342625</v>
      </c>
      <c r="N36" s="82">
        <f>Table13[[#This Row],[Adj Close]]-Table13[[#This Row],[Forcast ]]</f>
        <v>-72.732308913426223</v>
      </c>
      <c r="O36" s="82">
        <f>Table13[[#This Row],[Erorr]]^2</f>
        <v>5289.9887598780597</v>
      </c>
      <c r="P36" s="82">
        <f>ABS(Table13[[#This Row],[Erorr]])</f>
        <v>72.732308913426223</v>
      </c>
      <c r="Q36" s="91">
        <f>Table13[[#This Row],[Abs Erorr]]/Table13[[#This Row],[Adj Close]]</f>
        <v>0.6687591790644124</v>
      </c>
    </row>
    <row r="37" spans="8:17" x14ac:dyDescent="0.3">
      <c r="H37" s="93">
        <v>44470</v>
      </c>
      <c r="I37" s="110">
        <v>110.50750000000001</v>
      </c>
      <c r="J37" s="89">
        <f>$D$4*Table13[[#This Row],[Adj Close]]/L25+(1-$D$4)*(J36+K36)</f>
        <v>-65.115314207769643</v>
      </c>
      <c r="K37" s="82">
        <f>$D$5*(Table13[[#This Row],[Level]]-J36)+(1-$D$5)*K36</f>
        <v>-9.1774692326052847</v>
      </c>
      <c r="L37" s="82">
        <f>$D$6*Table13[[#This Row],[Adj Close]]/Table13[[#This Row],[Level]]+(1-$D$6)*L25</f>
        <v>-4.1249810895680801</v>
      </c>
      <c r="M37" s="107">
        <f t="shared" si="0"/>
        <v>392.81453526488121</v>
      </c>
      <c r="N37" s="82">
        <f>Table13[[#This Row],[Adj Close]]-Table13[[#This Row],[Forcast ]]</f>
        <v>-282.30703526488122</v>
      </c>
      <c r="O37" s="82">
        <f>Table13[[#This Row],[Erorr]]^2</f>
        <v>79697.262160046885</v>
      </c>
      <c r="P37" s="82">
        <f>ABS(Table13[[#This Row],[Erorr]])</f>
        <v>282.30703526488122</v>
      </c>
      <c r="Q37" s="91">
        <f>Table13[[#This Row],[Abs Erorr]]/Table13[[#This Row],[Adj Close]]</f>
        <v>2.5546414068265157</v>
      </c>
    </row>
    <row r="38" spans="8:17" x14ac:dyDescent="0.3">
      <c r="H38" s="93">
        <v>44501</v>
      </c>
      <c r="I38" s="110">
        <v>109.08539999999999</v>
      </c>
      <c r="J38" s="89">
        <f>$D$4*Table13[[#This Row],[Adj Close]]/L26+(1-$D$4)*(J37+K37)</f>
        <v>-54.443272003799663</v>
      </c>
      <c r="K38" s="82">
        <f>$D$5*(Table13[[#This Row],[Level]]-J37)+(1-$D$5)*K37</f>
        <v>-7.1925180889477582</v>
      </c>
      <c r="L38" s="82">
        <f>$D$6*Table13[[#This Row],[Adj Close]]/Table13[[#This Row],[Level]]+(1-$D$6)*L26</f>
        <v>2.4588310007277836</v>
      </c>
      <c r="M38" s="107">
        <f t="shared" si="0"/>
        <v>-324.75782318571009</v>
      </c>
      <c r="N38" s="82">
        <f>Table13[[#This Row],[Adj Close]]-Table13[[#This Row],[Forcast ]]</f>
        <v>433.84322318571009</v>
      </c>
      <c r="O38" s="82">
        <f>Table13[[#This Row],[Erorr]]^2</f>
        <v>188219.94230416586</v>
      </c>
      <c r="P38" s="82">
        <f>ABS(Table13[[#This Row],[Erorr]])</f>
        <v>433.84322318571009</v>
      </c>
      <c r="Q38" s="91">
        <f>Table13[[#This Row],[Abs Erorr]]/Table13[[#This Row],[Adj Close]]</f>
        <v>3.9770970559370009</v>
      </c>
    </row>
    <row r="39" spans="8:17" x14ac:dyDescent="0.3">
      <c r="H39" s="93">
        <v>44531</v>
      </c>
      <c r="I39" s="110">
        <v>120.48879999999998</v>
      </c>
      <c r="J39" s="89">
        <f>$D$4*Table13[[#This Row],[Adj Close]]/L27+(1-$D$4)*(J38+K38)</f>
        <v>-36.88348167910133</v>
      </c>
      <c r="K39" s="82">
        <f>$D$5*(Table13[[#This Row],[Level]]-J38)+(1-$D$5)*K38</f>
        <v>-4.7172872475831493</v>
      </c>
      <c r="L39" s="82">
        <f>$D$6*Table13[[#This Row],[Adj Close]]/Table13[[#This Row],[Level]]+(1-$D$6)*L27</f>
        <v>0.37758140109705662</v>
      </c>
      <c r="M39" s="107">
        <f t="shared" si="0"/>
        <v>-119.53855123166551</v>
      </c>
      <c r="N39" s="82">
        <f>Table13[[#This Row],[Adj Close]]-Table13[[#This Row],[Forcast ]]</f>
        <v>240.02735123166548</v>
      </c>
      <c r="O39" s="82">
        <f>Table13[[#This Row],[Erorr]]^2</f>
        <v>57613.129339289306</v>
      </c>
      <c r="P39" s="82">
        <f>ABS(Table13[[#This Row],[Erorr]])</f>
        <v>240.02735123166548</v>
      </c>
      <c r="Q39" s="91">
        <f>Table13[[#This Row],[Abs Erorr]]/Table13[[#This Row],[Adj Close]]</f>
        <v>1.992113385075339</v>
      </c>
    </row>
    <row r="40" spans="8:17" x14ac:dyDescent="0.3">
      <c r="H40" s="93">
        <v>44562</v>
      </c>
      <c r="I40" s="110">
        <v>107.28960000000001</v>
      </c>
      <c r="J40" s="89">
        <f>$D$4*Table13[[#This Row],[Adj Close]]/L28+(1-$D$4)*(J39+K39)</f>
        <v>-23.140066271326049</v>
      </c>
      <c r="K40" s="82">
        <f>$D$5*(Table13[[#This Row],[Level]]-J39)+(1-$D$5)*K39</f>
        <v>-2.871216982047307</v>
      </c>
      <c r="L40" s="82">
        <f>$D$6*Table13[[#This Row],[Adj Close]]/Table13[[#This Row],[Level]]+(1-$D$6)*L28</f>
        <v>9.0276946922340562E-2</v>
      </c>
      <c r="M40" s="107">
        <f t="shared" si="0"/>
        <v>-88.029354525992758</v>
      </c>
      <c r="N40" s="82">
        <f>Table13[[#This Row],[Adj Close]]-Table13[[#This Row],[Forcast ]]</f>
        <v>195.31895452599275</v>
      </c>
      <c r="O40" s="82">
        <f>Table13[[#This Row],[Erorr]]^2</f>
        <v>38149.493997126825</v>
      </c>
      <c r="P40" s="82">
        <f>ABS(Table13[[#This Row],[Erorr]])</f>
        <v>195.31895452599275</v>
      </c>
      <c r="Q40" s="91">
        <f>Table13[[#This Row],[Abs Erorr]]/Table13[[#This Row],[Adj Close]]</f>
        <v>1.8204835746054859</v>
      </c>
    </row>
    <row r="41" spans="8:17" x14ac:dyDescent="0.3">
      <c r="H41" s="93">
        <v>44593</v>
      </c>
      <c r="I41" s="110">
        <v>97.508800000000008</v>
      </c>
      <c r="J41" s="89">
        <f>$D$4*Table13[[#This Row],[Adj Close]]/L29+(1-$D$4)*(J40+K40)</f>
        <v>-11.766470973805548</v>
      </c>
      <c r="K41" s="82">
        <f>$D$5*(Table13[[#This Row],[Level]]-J40)+(1-$D$5)*K40</f>
        <v>-1.4467357540905266</v>
      </c>
      <c r="L41" s="82">
        <f>$D$6*Table13[[#This Row],[Adj Close]]/Table13[[#This Row],[Level]]+(1-$D$6)*L29</f>
        <v>-0.97643615376826487</v>
      </c>
      <c r="M41" s="107">
        <f t="shared" si="0"/>
        <v>-56.097614890913178</v>
      </c>
      <c r="N41" s="82">
        <f>Table13[[#This Row],[Adj Close]]-Table13[[#This Row],[Forcast ]]</f>
        <v>153.60641489091319</v>
      </c>
      <c r="O41" s="82">
        <f>Table13[[#This Row],[Erorr]]^2</f>
        <v>23594.930695639356</v>
      </c>
      <c r="P41" s="82">
        <f>ABS(Table13[[#This Row],[Erorr]])</f>
        <v>153.60641489091319</v>
      </c>
      <c r="Q41" s="91">
        <f>Table13[[#This Row],[Abs Erorr]]/Table13[[#This Row],[Adj Close]]</f>
        <v>1.5753082274719119</v>
      </c>
    </row>
    <row r="42" spans="8:17" x14ac:dyDescent="0.3">
      <c r="H42" s="93">
        <v>44621</v>
      </c>
      <c r="I42" s="110">
        <v>108.18299999999999</v>
      </c>
      <c r="J42" s="89">
        <f>$D$4*Table13[[#This Row],[Adj Close]]/L30+(1-$D$4)*(J41+K41)</f>
        <v>-3.1953783903454127</v>
      </c>
      <c r="K42" s="82">
        <f>$D$5*(Table13[[#This Row],[Level]]-J41)+(1-$D$5)*K41</f>
        <v>-0.4449529203354603</v>
      </c>
      <c r="L42" s="82">
        <f>$D$6*Table13[[#This Row],[Adj Close]]/Table13[[#This Row],[Level]]+(1-$D$6)*L30</f>
        <v>-8.1032339542041782</v>
      </c>
      <c r="M42" s="107">
        <f t="shared" si="0"/>
        <v>-38.763609519326344</v>
      </c>
      <c r="N42" s="82">
        <f>Table13[[#This Row],[Adj Close]]-Table13[[#This Row],[Forcast ]]</f>
        <v>146.94660951932633</v>
      </c>
      <c r="O42" s="82">
        <f>Table13[[#This Row],[Erorr]]^2</f>
        <v>21593.306049225368</v>
      </c>
      <c r="P42" s="82">
        <f>ABS(Table13[[#This Row],[Erorr]])</f>
        <v>146.94660951932633</v>
      </c>
      <c r="Q42" s="91">
        <f>Table13[[#This Row],[Abs Erorr]]/Table13[[#This Row],[Adj Close]]</f>
        <v>1.3583151652230603</v>
      </c>
    </row>
    <row r="43" spans="8:17" x14ac:dyDescent="0.3">
      <c r="H43" s="93">
        <v>44652</v>
      </c>
      <c r="I43" s="110">
        <v>95.740200000000002</v>
      </c>
      <c r="J43" s="89">
        <f>$D$4*Table13[[#This Row],[Adj Close]]/L31+(1-$D$4)*(J42+K42)</f>
        <v>-2.5536356408613727</v>
      </c>
      <c r="K43" s="82">
        <f>$D$5*(Table13[[#This Row],[Level]]-J42)+(1-$D$5)*K42</f>
        <v>-0.33628335335351028</v>
      </c>
      <c r="L43" s="82">
        <f>$D$6*Table13[[#This Row],[Adj Close]]/Table13[[#This Row],[Level]]+(1-$D$6)*L31</f>
        <v>26.12707569233897</v>
      </c>
      <c r="M43" s="107">
        <f t="shared" si="0"/>
        <v>-194.36557085614214</v>
      </c>
      <c r="N43" s="82">
        <f>Table13[[#This Row],[Adj Close]]-Table13[[#This Row],[Forcast ]]</f>
        <v>290.10577085614216</v>
      </c>
      <c r="O43" s="82">
        <f>Table13[[#This Row],[Erorr]]^2</f>
        <v>84161.358284036454</v>
      </c>
      <c r="P43" s="82">
        <f>ABS(Table13[[#This Row],[Erorr]])</f>
        <v>290.10577085614216</v>
      </c>
      <c r="Q43" s="91">
        <f>Table13[[#This Row],[Abs Erorr]]/Table13[[#This Row],[Adj Close]]</f>
        <v>3.0301354170572252</v>
      </c>
    </row>
    <row r="44" spans="8:17" x14ac:dyDescent="0.3">
      <c r="H44" s="93">
        <v>44682</v>
      </c>
      <c r="I44" s="110">
        <v>95.198199999999986</v>
      </c>
      <c r="J44" s="89">
        <f>$D$4*Table13[[#This Row],[Adj Close]]/L32+(1-$D$4)*(J43+K43)</f>
        <v>-9.4569276002220182</v>
      </c>
      <c r="K44" s="82">
        <f>$D$5*(Table13[[#This Row],[Level]]-J43)+(1-$D$5)*K43</f>
        <v>-0.99298421395422376</v>
      </c>
      <c r="L44" s="82">
        <f>$D$6*Table13[[#This Row],[Adj Close]]/Table13[[#This Row],[Level]]+(1-$D$6)*L32</f>
        <v>-4.885278320684451</v>
      </c>
      <c r="M44" s="107">
        <f t="shared" si="0"/>
        <v>7.7009203315126173</v>
      </c>
      <c r="N44" s="82">
        <f>Table13[[#This Row],[Adj Close]]-Table13[[#This Row],[Forcast ]]</f>
        <v>87.497279668487366</v>
      </c>
      <c r="O44" s="82">
        <f>Table13[[#This Row],[Erorr]]^2</f>
        <v>7655.7739493854924</v>
      </c>
      <c r="P44" s="82">
        <f>ABS(Table13[[#This Row],[Erorr]])</f>
        <v>87.497279668487366</v>
      </c>
      <c r="Q44" s="91">
        <f>Table13[[#This Row],[Abs Erorr]]/Table13[[#This Row],[Adj Close]]</f>
        <v>0.91910645021111093</v>
      </c>
    </row>
    <row r="45" spans="8:17" x14ac:dyDescent="0.3">
      <c r="H45" s="93">
        <v>44713</v>
      </c>
      <c r="I45" s="110">
        <v>92.14070000000001</v>
      </c>
      <c r="J45" s="89">
        <f>$D$4*Table13[[#This Row],[Adj Close]]/L33+(1-$D$4)*(J44+K44)</f>
        <v>-17.052601728546243</v>
      </c>
      <c r="K45" s="82">
        <f>$D$5*(Table13[[#This Row],[Level]]-J44)+(1-$D$5)*K44</f>
        <v>-1.6532532053912239</v>
      </c>
      <c r="L45" s="82">
        <f>$D$6*Table13[[#This Row],[Adj Close]]/Table13[[#This Row],[Level]]+(1-$D$6)*L33</f>
        <v>-3.1049704440262151</v>
      </c>
      <c r="M45" s="107">
        <f t="shared" si="0"/>
        <v>22.153422073011484</v>
      </c>
      <c r="N45" s="82">
        <f>Table13[[#This Row],[Adj Close]]-Table13[[#This Row],[Forcast ]]</f>
        <v>69.987277926988526</v>
      </c>
      <c r="O45" s="82">
        <f>Table13[[#This Row],[Erorr]]^2</f>
        <v>4898.2190716295354</v>
      </c>
      <c r="P45" s="82">
        <f>ABS(Table13[[#This Row],[Erorr]])</f>
        <v>69.987277926988526</v>
      </c>
      <c r="Q45" s="91">
        <f>Table13[[#This Row],[Abs Erorr]]/Table13[[#This Row],[Adj Close]]</f>
        <v>0.75956963564405866</v>
      </c>
    </row>
    <row r="46" spans="8:17" x14ac:dyDescent="0.3">
      <c r="H46" s="93">
        <v>44743</v>
      </c>
      <c r="I46" s="110">
        <v>87.664299999999997</v>
      </c>
      <c r="J46" s="89">
        <f>$D$4*Table13[[#This Row],[Adj Close]]/L34+(1-$D$4)*(J45+K45)</f>
        <v>-26.069351804098481</v>
      </c>
      <c r="K46" s="82">
        <f>$D$5*(Table13[[#This Row],[Level]]-J45)+(1-$D$5)*K45</f>
        <v>-2.3896028924073254</v>
      </c>
      <c r="L46" s="82">
        <f>$D$6*Table13[[#This Row],[Adj Close]]/Table13[[#This Row],[Level]]+(1-$D$6)*L34</f>
        <v>-2.114031333865789</v>
      </c>
      <c r="M46" s="107">
        <f t="shared" si="0"/>
        <v>29.534168870419332</v>
      </c>
      <c r="N46" s="82">
        <f>Table13[[#This Row],[Adj Close]]-Table13[[#This Row],[Forcast ]]</f>
        <v>58.130131129580661</v>
      </c>
      <c r="O46" s="82">
        <f>Table13[[#This Row],[Erorr]]^2</f>
        <v>3379.1121451422428</v>
      </c>
      <c r="P46" s="82">
        <f>ABS(Table13[[#This Row],[Erorr]])</f>
        <v>58.130131129580661</v>
      </c>
      <c r="Q46" s="91">
        <f>Table13[[#This Row],[Abs Erorr]]/Table13[[#This Row],[Adj Close]]</f>
        <v>0.66309924484175042</v>
      </c>
    </row>
    <row r="47" spans="8:17" x14ac:dyDescent="0.3">
      <c r="H47" s="93">
        <v>44774</v>
      </c>
      <c r="I47" s="110">
        <v>107.07040000000002</v>
      </c>
      <c r="J47" s="89">
        <f>$D$4*Table13[[#This Row],[Adj Close]]/L35+(1-$D$4)*(J46+K46)</f>
        <v>-33.038076087297</v>
      </c>
      <c r="K47" s="82">
        <f>$D$5*(Table13[[#This Row],[Level]]-J46)+(1-$D$5)*K46</f>
        <v>-2.847515031486445</v>
      </c>
      <c r="L47" s="82">
        <f>$D$6*Table13[[#This Row],[Adj Close]]/Table13[[#This Row],[Level]]+(1-$D$6)*L35</f>
        <v>-2.4316928468503853</v>
      </c>
      <c r="M47" s="107">
        <f t="shared" si="0"/>
        <v>59.334780884248019</v>
      </c>
      <c r="N47" s="82">
        <f>Table13[[#This Row],[Adj Close]]-Table13[[#This Row],[Forcast ]]</f>
        <v>47.735619115752002</v>
      </c>
      <c r="O47" s="82">
        <f>Table13[[#This Row],[Erorr]]^2</f>
        <v>2278.689332364148</v>
      </c>
      <c r="P47" s="82">
        <f>ABS(Table13[[#This Row],[Erorr]])</f>
        <v>47.735619115752002</v>
      </c>
      <c r="Q47" s="91">
        <f>Table13[[#This Row],[Abs Erorr]]/Table13[[#This Row],[Adj Close]]</f>
        <v>0.44583394771806206</v>
      </c>
    </row>
    <row r="48" spans="8:17" x14ac:dyDescent="0.3">
      <c r="H48" s="93">
        <v>44805</v>
      </c>
      <c r="I48" s="110">
        <v>89.952700000000021</v>
      </c>
      <c r="J48" s="89">
        <f>$D$4*Table13[[#This Row],[Adj Close]]/L36+(1-$D$4)*(J47+K47)</f>
        <v>-36.624420620497347</v>
      </c>
      <c r="K48" s="82">
        <f>$D$5*(Table13[[#This Row],[Level]]-J47)+(1-$D$5)*K47</f>
        <v>-2.9213979816578353</v>
      </c>
      <c r="L48" s="82">
        <f>$D$6*Table13[[#This Row],[Adj Close]]/Table13[[#This Row],[Level]]+(1-$D$6)*L36</f>
        <v>-2.3277125393539295</v>
      </c>
      <c r="M48" s="107">
        <f t="shared" si="0"/>
        <v>81.557027008757643</v>
      </c>
      <c r="N48" s="82">
        <f>Table13[[#This Row],[Adj Close]]-Table13[[#This Row],[Forcast ]]</f>
        <v>8.3956729912423782</v>
      </c>
      <c r="O48" s="82">
        <f>Table13[[#This Row],[Erorr]]^2</f>
        <v>70.487324975876746</v>
      </c>
      <c r="P48" s="82">
        <f>ABS(Table13[[#This Row],[Erorr]])</f>
        <v>8.3956729912423782</v>
      </c>
      <c r="Q48" s="91">
        <f>Table13[[#This Row],[Abs Erorr]]/Table13[[#This Row],[Adj Close]]</f>
        <v>9.3334307822248538E-2</v>
      </c>
    </row>
    <row r="49" spans="8:17" x14ac:dyDescent="0.3">
      <c r="H49" s="93">
        <v>44835</v>
      </c>
      <c r="I49" s="110">
        <v>85.242800000000003</v>
      </c>
      <c r="J49" s="89">
        <f>$D$4*Table13[[#This Row],[Adj Close]]/L37+(1-$D$4)*(J48+K48)</f>
        <v>-35.769658071269703</v>
      </c>
      <c r="K49" s="82">
        <f>$D$5*(Table13[[#This Row],[Level]]-J48)+(1-$D$5)*K48</f>
        <v>-2.5437819285692873</v>
      </c>
      <c r="L49" s="82">
        <f>$D$6*Table13[[#This Row],[Adj Close]]/Table13[[#This Row],[Level]]+(1-$D$6)*L37</f>
        <v>-3.6024178349781644</v>
      </c>
      <c r="M49" s="107">
        <f t="shared" si="0"/>
        <v>163.12575390537972</v>
      </c>
      <c r="N49" s="82">
        <f>Table13[[#This Row],[Adj Close]]-Table13[[#This Row],[Forcast ]]</f>
        <v>-77.882953905379722</v>
      </c>
      <c r="O49" s="82">
        <f>Table13[[#This Row],[Erorr]]^2</f>
        <v>6065.7545090275025</v>
      </c>
      <c r="P49" s="82">
        <f>ABS(Table13[[#This Row],[Erorr]])</f>
        <v>77.882953905379722</v>
      </c>
      <c r="Q49" s="91">
        <f>Table13[[#This Row],[Abs Erorr]]/Table13[[#This Row],[Adj Close]]</f>
        <v>0.91366020244970503</v>
      </c>
    </row>
    <row r="50" spans="8:17" x14ac:dyDescent="0.3">
      <c r="H50" s="93">
        <v>44866</v>
      </c>
      <c r="I50" s="110">
        <v>89.421599999999998</v>
      </c>
      <c r="J50" s="89">
        <f>$D$4*Table13[[#This Row],[Adj Close]]/L38+(1-$D$4)*(J49+K49)</f>
        <v>-23.377246828223992</v>
      </c>
      <c r="K50" s="82">
        <f>$D$5*(Table13[[#This Row],[Level]]-J49)+(1-$D$5)*K49</f>
        <v>-1.0501626114077875</v>
      </c>
      <c r="L50" s="82">
        <f>$D$6*Table13[[#This Row],[Adj Close]]/Table13[[#This Row],[Level]]+(1-$D$6)*L38</f>
        <v>0.57363510543257856</v>
      </c>
      <c r="M50" s="107">
        <f t="shared" si="0"/>
        <v>-94.206274016128006</v>
      </c>
      <c r="N50" s="82">
        <f>Table13[[#This Row],[Adj Close]]-Table13[[#This Row],[Forcast ]]</f>
        <v>183.627874016128</v>
      </c>
      <c r="O50" s="82">
        <f>Table13[[#This Row],[Erorr]]^2</f>
        <v>33719.196115682978</v>
      </c>
      <c r="P50" s="82">
        <f>ABS(Table13[[#This Row],[Erorr]])</f>
        <v>183.627874016128</v>
      </c>
      <c r="Q50" s="91">
        <f>Table13[[#This Row],[Abs Erorr]]/Table13[[#This Row],[Adj Close]]</f>
        <v>2.0535069157354378</v>
      </c>
    </row>
    <row r="51" spans="8:17" x14ac:dyDescent="0.3">
      <c r="H51" s="93">
        <v>44896</v>
      </c>
      <c r="I51" s="110">
        <v>92.309899999999985</v>
      </c>
      <c r="J51" s="89">
        <f>$D$4*Table13[[#This Row],[Adj Close]]/L39+(1-$D$4)*(J50+K50)</f>
        <v>29.353436325749911</v>
      </c>
      <c r="K51" s="82">
        <f>$D$5*(Table13[[#This Row],[Level]]-J50)+(1-$D$5)*K50</f>
        <v>4.3279219651303817</v>
      </c>
      <c r="L51" s="82">
        <f>$D$6*Table13[[#This Row],[Adj Close]]/Table13[[#This Row],[Level]]+(1-$D$6)*L39</f>
        <v>1.207738941941995</v>
      </c>
      <c r="M51" s="107">
        <f t="shared" si="0"/>
        <v>-9.2233354813876343</v>
      </c>
      <c r="N51" s="82">
        <f>Table13[[#This Row],[Adj Close]]-Table13[[#This Row],[Forcast ]]</f>
        <v>101.53323548138762</v>
      </c>
      <c r="O51" s="82">
        <f>Table13[[#This Row],[Erorr]]^2</f>
        <v>10308.99790731891</v>
      </c>
      <c r="P51" s="82">
        <f>ABS(Table13[[#This Row],[Erorr]])</f>
        <v>101.53323548138762</v>
      </c>
      <c r="Q51" s="91">
        <f>Table13[[#This Row],[Abs Erorr]]/Table13[[#This Row],[Adj Close]]</f>
        <v>1.0999170780315832</v>
      </c>
    </row>
    <row r="52" spans="8:17" x14ac:dyDescent="0.3">
      <c r="H52" s="93">
        <v>44927</v>
      </c>
      <c r="I52" s="110">
        <v>87.761200000000002</v>
      </c>
      <c r="J52" s="89">
        <f>$D$4*Table13[[#This Row],[Adj Close]]/L40+(1-$D$4)*(J51+K51)</f>
        <v>221.37168831097168</v>
      </c>
      <c r="K52" s="82">
        <f>$D$5*(Table13[[#This Row],[Level]]-J51)+(1-$D$5)*K51</f>
        <v>23.096954967139521</v>
      </c>
      <c r="L52" s="82">
        <f>$D$6*Table13[[#This Row],[Adj Close]]/Table13[[#This Row],[Level]]+(1-$D$6)*L40</f>
        <v>0.18212668664474707</v>
      </c>
      <c r="M52" s="107">
        <f t="shared" si="0"/>
        <v>3.0406501946981352</v>
      </c>
      <c r="N52" s="82">
        <f>Table13[[#This Row],[Adj Close]]-Table13[[#This Row],[Forcast ]]</f>
        <v>84.720549805301872</v>
      </c>
      <c r="O52" s="82">
        <f>Table13[[#This Row],[Erorr]]^2</f>
        <v>7177.5715593126351</v>
      </c>
      <c r="P52" s="82">
        <f>ABS(Table13[[#This Row],[Erorr]])</f>
        <v>84.720549805301872</v>
      </c>
      <c r="Q52" s="91">
        <f>Table13[[#This Row],[Abs Erorr]]/Table13[[#This Row],[Adj Close]]</f>
        <v>0.96535313789353228</v>
      </c>
    </row>
    <row r="53" spans="8:17" x14ac:dyDescent="0.3">
      <c r="H53" s="93">
        <v>44958</v>
      </c>
      <c r="I53" s="110">
        <v>82.558599999999998</v>
      </c>
      <c r="J53" s="89">
        <f>$D$4*Table13[[#This Row],[Adj Close]]/L41+(1-$D$4)*(J52+K52)</f>
        <v>178.66472552689072</v>
      </c>
      <c r="K53" s="82">
        <f>$D$5*(Table13[[#This Row],[Level]]-J52)+(1-$D$5)*K52</f>
        <v>16.516563192017472</v>
      </c>
      <c r="L53" s="82">
        <f>$D$6*Table13[[#This Row],[Adj Close]]/Table13[[#This Row],[Level]]+(1-$D$6)*L41</f>
        <v>-0.5448792865977663</v>
      </c>
      <c r="M53" s="107">
        <f t="shared" si="0"/>
        <v>-238.70802175942487</v>
      </c>
      <c r="N53" s="82">
        <f>Table13[[#This Row],[Adj Close]]-Table13[[#This Row],[Forcast ]]</f>
        <v>321.26662175942488</v>
      </c>
      <c r="O53" s="82">
        <f>Table13[[#This Row],[Erorr]]^2</f>
        <v>103212.24225671338</v>
      </c>
      <c r="P53" s="82">
        <f>ABS(Table13[[#This Row],[Erorr]])</f>
        <v>321.26662175942488</v>
      </c>
      <c r="Q53" s="91">
        <f>Table13[[#This Row],[Abs Erorr]]/Table13[[#This Row],[Adj Close]]</f>
        <v>3.8913768130688369</v>
      </c>
    </row>
    <row r="54" spans="8:17" x14ac:dyDescent="0.3">
      <c r="H54" s="93">
        <v>44986</v>
      </c>
      <c r="I54" s="110">
        <v>99.439799999999977</v>
      </c>
      <c r="J54" s="89">
        <f>$D$4*Table13[[#This Row],[Adj Close]]/L42+(1-$D$4)*(J53+K53)</f>
        <v>153.69070716905142</v>
      </c>
      <c r="K54" s="82">
        <f>$D$5*(Table13[[#This Row],[Level]]-J53)+(1-$D$5)*K53</f>
        <v>12.367505037031794</v>
      </c>
      <c r="L54" s="82">
        <f>$D$6*Table13[[#This Row],[Adj Close]]/Table13[[#This Row],[Level]]+(1-$D$6)*L42</f>
        <v>-5.4781600348708492</v>
      </c>
      <c r="M54" s="107">
        <f t="shared" si="0"/>
        <v>-1581.5996459723858</v>
      </c>
      <c r="N54" s="82">
        <f>Table13[[#This Row],[Adj Close]]-Table13[[#This Row],[Forcast ]]</f>
        <v>1681.0394459723857</v>
      </c>
      <c r="O54" s="82">
        <f>Table13[[#This Row],[Erorr]]^2</f>
        <v>2825893.6189151453</v>
      </c>
      <c r="P54" s="82">
        <f>ABS(Table13[[#This Row],[Erorr]])</f>
        <v>1681.0394459723857</v>
      </c>
      <c r="Q54" s="91">
        <f>Table13[[#This Row],[Abs Erorr]]/Table13[[#This Row],[Adj Close]]</f>
        <v>16.90509681206505</v>
      </c>
    </row>
    <row r="55" spans="8:17" x14ac:dyDescent="0.3">
      <c r="H55" s="93">
        <v>45017</v>
      </c>
      <c r="I55" s="110">
        <v>81.172799999999995</v>
      </c>
      <c r="J55" s="89">
        <f>$D$4*Table13[[#This Row],[Adj Close]]/L43+(1-$D$4)*(J54+K54)</f>
        <v>133.46793896022436</v>
      </c>
      <c r="K55" s="82">
        <f>$D$5*(Table13[[#This Row],[Level]]-J54)+(1-$D$5)*K54</f>
        <v>9.1084777124459073</v>
      </c>
      <c r="L55" s="82">
        <f>$D$6*Table13[[#This Row],[Adj Close]]/Table13[[#This Row],[Level]]+(1-$D$6)*L43</f>
        <v>18.471407589014266</v>
      </c>
      <c r="M55" s="107">
        <f t="shared" si="0"/>
        <v>4338.6154796428236</v>
      </c>
      <c r="N55" s="82">
        <f>Table13[[#This Row],[Adj Close]]-Table13[[#This Row],[Forcast ]]</f>
        <v>-4257.4426796428234</v>
      </c>
      <c r="O55" s="82">
        <f>Table13[[#This Row],[Erorr]]^2</f>
        <v>18125818.170444265</v>
      </c>
      <c r="P55" s="82">
        <f>ABS(Table13[[#This Row],[Erorr]])</f>
        <v>4257.4426796428234</v>
      </c>
      <c r="Q55" s="91">
        <f>Table13[[#This Row],[Abs Erorr]]/Table13[[#This Row],[Adj Close]]</f>
        <v>52.449129260575262</v>
      </c>
    </row>
    <row r="56" spans="8:17" x14ac:dyDescent="0.3">
      <c r="H56" s="93">
        <v>45047</v>
      </c>
      <c r="I56" s="110">
        <v>84.116</v>
      </c>
      <c r="J56" s="89">
        <f>$D$4*Table13[[#This Row],[Adj Close]]/L44+(1-$D$4)*(J55+K55)</f>
        <v>110.61748102281777</v>
      </c>
      <c r="K56" s="82">
        <f>$D$5*(Table13[[#This Row],[Level]]-J55)+(1-$D$5)*K55</f>
        <v>5.9125841474606577</v>
      </c>
      <c r="L56" s="82">
        <f>$D$6*Table13[[#This Row],[Adj Close]]/Table13[[#This Row],[Level]]+(1-$D$6)*L44</f>
        <v>-3.1915681326880172</v>
      </c>
      <c r="M56" s="107">
        <f t="shared" si="0"/>
        <v>-696.52547741186913</v>
      </c>
      <c r="N56" s="82">
        <f>Table13[[#This Row],[Adj Close]]-Table13[[#This Row],[Forcast ]]</f>
        <v>780.64147741186912</v>
      </c>
      <c r="O56" s="82">
        <f>Table13[[#This Row],[Erorr]]^2</f>
        <v>609401.1162557858</v>
      </c>
      <c r="P56" s="82">
        <f>ABS(Table13[[#This Row],[Erorr]])</f>
        <v>780.64147741186912</v>
      </c>
      <c r="Q56" s="91">
        <f>Table13[[#This Row],[Abs Erorr]]/Table13[[#This Row],[Adj Close]]</f>
        <v>9.2805349447414187</v>
      </c>
    </row>
    <row r="57" spans="8:17" x14ac:dyDescent="0.3">
      <c r="H57" s="93">
        <v>45078</v>
      </c>
      <c r="I57" s="110">
        <v>81.315399999999983</v>
      </c>
      <c r="J57" s="89">
        <f>$D$4*Table13[[#This Row],[Adj Close]]/L45+(1-$D$4)*(J56+K56)</f>
        <v>87.986295354579553</v>
      </c>
      <c r="K57" s="82">
        <f>$D$5*(Table13[[#This Row],[Level]]-J56)+(1-$D$5)*K56</f>
        <v>3.0582071658907704</v>
      </c>
      <c r="L57" s="82">
        <f>$D$6*Table13[[#This Row],[Adj Close]]/Table13[[#This Row],[Level]]+(1-$D$6)*L45</f>
        <v>-1.8962245417467454</v>
      </c>
      <c r="M57" s="107">
        <f t="shared" si="0"/>
        <v>-361.82240819416319</v>
      </c>
      <c r="N57" s="82">
        <f>Table13[[#This Row],[Adj Close]]-Table13[[#This Row],[Forcast ]]</f>
        <v>443.1378081941632</v>
      </c>
      <c r="O57" s="82">
        <f>Table13[[#This Row],[Erorr]]^2</f>
        <v>196371.11705112696</v>
      </c>
      <c r="P57" s="82">
        <f>ABS(Table13[[#This Row],[Erorr]])</f>
        <v>443.1378081941632</v>
      </c>
      <c r="Q57" s="91">
        <f>Table13[[#This Row],[Abs Erorr]]/Table13[[#This Row],[Adj Close]]</f>
        <v>5.4496172704575434</v>
      </c>
    </row>
    <row r="58" spans="8:17" x14ac:dyDescent="0.3">
      <c r="H58" s="93">
        <v>45108</v>
      </c>
      <c r="I58" s="110">
        <v>76.732000000000014</v>
      </c>
      <c r="J58" s="89">
        <f>$D$4*Table13[[#This Row],[Adj Close]]/L46+(1-$D$4)*(J57+K57)</f>
        <v>65.576296180101323</v>
      </c>
      <c r="K58" s="82">
        <f>$D$5*(Table13[[#This Row],[Level]]-J57)+(1-$D$5)*K57</f>
        <v>0.51138653185387017</v>
      </c>
      <c r="L58" s="82">
        <f>$D$6*Table13[[#This Row],[Adj Close]]/Table13[[#This Row],[Level]]+(1-$D$6)*L46</f>
        <v>-1.1287865544467834</v>
      </c>
      <c r="M58" s="107">
        <f t="shared" si="0"/>
        <v>-192.47093110449705</v>
      </c>
      <c r="N58" s="82">
        <f>Table13[[#This Row],[Adj Close]]-Table13[[#This Row],[Forcast ]]</f>
        <v>269.20293110449705</v>
      </c>
      <c r="O58" s="82">
        <f>Table13[[#This Row],[Erorr]]^2</f>
        <v>72470.218115252588</v>
      </c>
      <c r="P58" s="82">
        <f>ABS(Table13[[#This Row],[Erorr]])</f>
        <v>269.20293110449705</v>
      </c>
      <c r="Q58" s="91">
        <f>Table13[[#This Row],[Abs Erorr]]/Table13[[#This Row],[Adj Close]]</f>
        <v>3.5083528528449279</v>
      </c>
    </row>
    <row r="59" spans="8:17" x14ac:dyDescent="0.3">
      <c r="H59" s="93">
        <v>45139</v>
      </c>
      <c r="I59" s="110">
        <v>84.962999999999994</v>
      </c>
      <c r="J59" s="89">
        <f>$D$4*Table13[[#This Row],[Adj Close]]/L47+(1-$D$4)*(J58+K58)</f>
        <v>45.882174797271226</v>
      </c>
      <c r="K59" s="82">
        <f>$D$5*(Table13[[#This Row],[Level]]-J58)+(1-$D$5)*K58</f>
        <v>-1.5091642596145267</v>
      </c>
      <c r="L59" s="82">
        <f>$D$6*Table13[[#This Row],[Adj Close]]/Table13[[#This Row],[Level]]+(1-$D$6)*L47</f>
        <v>-1.1466555281911657</v>
      </c>
      <c r="M59" s="107">
        <f t="shared" si="0"/>
        <v>-160.70494531557932</v>
      </c>
      <c r="N59" s="82">
        <f>Table13[[#This Row],[Adj Close]]-Table13[[#This Row],[Forcast ]]</f>
        <v>245.66794531557932</v>
      </c>
      <c r="O59" s="82">
        <f>Table13[[#This Row],[Erorr]]^2</f>
        <v>60352.739355578473</v>
      </c>
      <c r="P59" s="82">
        <f>ABS(Table13[[#This Row],[Erorr]])</f>
        <v>245.66794531557932</v>
      </c>
      <c r="Q59" s="91">
        <f>Table13[[#This Row],[Abs Erorr]]/Table13[[#This Row],[Adj Close]]</f>
        <v>2.8914697611381346</v>
      </c>
    </row>
    <row r="60" spans="8:17" x14ac:dyDescent="0.3">
      <c r="H60" s="93">
        <v>45170</v>
      </c>
      <c r="I60" s="110">
        <v>75.036800000000014</v>
      </c>
      <c r="J60" s="89">
        <f>$D$4*Table13[[#This Row],[Adj Close]]/L48+(1-$D$4)*(J59+K59)</f>
        <v>29.051151843981184</v>
      </c>
      <c r="K60" s="82">
        <f>$D$5*(Table13[[#This Row],[Level]]-J59)+(1-$D$5)*K59</f>
        <v>-3.0413501289820783</v>
      </c>
      <c r="L60" s="82">
        <f>$D$6*Table13[[#This Row],[Adj Close]]/Table13[[#This Row],[Level]]+(1-$D$6)*L48</f>
        <v>-0.85452278912239521</v>
      </c>
      <c r="M60" s="107">
        <f t="shared" si="0"/>
        <v>-103.28761303738754</v>
      </c>
      <c r="N60" s="82">
        <f>Table13[[#This Row],[Adj Close]]-Table13[[#This Row],[Forcast ]]</f>
        <v>178.32441303738756</v>
      </c>
      <c r="O60" s="82">
        <f>Table13[[#This Row],[Erorr]]^2</f>
        <v>31799.596285128799</v>
      </c>
      <c r="P60" s="82">
        <f>ABS(Table13[[#This Row],[Erorr]])</f>
        <v>178.32441303738756</v>
      </c>
      <c r="Q60" s="91">
        <f>Table13[[#This Row],[Abs Erorr]]/Table13[[#This Row],[Adj Close]]</f>
        <v>2.3764927747103757</v>
      </c>
    </row>
    <row r="61" spans="8:17" x14ac:dyDescent="0.3">
      <c r="H61" s="93">
        <v>45200</v>
      </c>
      <c r="I61" s="110">
        <v>72.250500000000002</v>
      </c>
      <c r="J61" s="89">
        <f>$D$4*Table13[[#This Row],[Adj Close]]/L49+(1-$D$4)*(J60+K60)</f>
        <v>16.796618726004482</v>
      </c>
      <c r="K61" s="82">
        <f>$D$5*(Table13[[#This Row],[Level]]-J60)+(1-$D$5)*K60</f>
        <v>-3.9626684278815407</v>
      </c>
      <c r="L61" s="82">
        <f>$D$6*Table13[[#This Row],[Adj Close]]/Table13[[#This Row],[Level]]+(1-$D$6)*L49</f>
        <v>-1.23124526093474</v>
      </c>
      <c r="M61" s="107">
        <f t="shared" si="0"/>
        <v>-93.698173582358422</v>
      </c>
      <c r="N61" s="82">
        <f>Table13[[#This Row],[Adj Close]]-Table13[[#This Row],[Forcast ]]</f>
        <v>165.94867358235842</v>
      </c>
      <c r="O61" s="82">
        <f>Table13[[#This Row],[Erorr]]^2</f>
        <v>27538.962263744146</v>
      </c>
      <c r="P61" s="82">
        <f>ABS(Table13[[#This Row],[Erorr]])</f>
        <v>165.94867358235842</v>
      </c>
      <c r="Q61" s="91">
        <f>Table13[[#This Row],[Abs Erorr]]/Table13[[#This Row],[Adj Close]]</f>
        <v>2.296851559260606</v>
      </c>
    </row>
    <row r="62" spans="8:17" x14ac:dyDescent="0.3">
      <c r="H62" s="93">
        <v>45231</v>
      </c>
      <c r="I62" s="110">
        <v>70.738099999999989</v>
      </c>
      <c r="J62" s="89">
        <f>$D$4*Table13[[#This Row],[Adj Close]]/L50+(1-$D$4)*(J61+K61)</f>
        <v>34.930260292898389</v>
      </c>
      <c r="K62" s="82">
        <f>$D$5*(Table13[[#This Row],[Level]]-J61)+(1-$D$5)*K61</f>
        <v>-1.7530374284039958</v>
      </c>
      <c r="L62" s="82">
        <f>$D$6*Table13[[#This Row],[Adj Close]]/Table13[[#This Row],[Level]]+(1-$D$6)*L50</f>
        <v>1.0090817012691722</v>
      </c>
      <c r="M62" s="107">
        <f t="shared" si="0"/>
        <v>7.3620044323802265</v>
      </c>
      <c r="N62" s="82">
        <f>Table13[[#This Row],[Adj Close]]-Table13[[#This Row],[Forcast ]]</f>
        <v>63.376095567619764</v>
      </c>
      <c r="O62" s="82">
        <f>Table13[[#This Row],[Erorr]]^2</f>
        <v>4016.5294893960736</v>
      </c>
      <c r="P62" s="82">
        <f>ABS(Table13[[#This Row],[Erorr]])</f>
        <v>63.376095567619764</v>
      </c>
      <c r="Q62" s="91">
        <f>Table13[[#This Row],[Abs Erorr]]/Table13[[#This Row],[Adj Close]]</f>
        <v>0.89592589520526811</v>
      </c>
    </row>
    <row r="63" spans="8:17" x14ac:dyDescent="0.3">
      <c r="H63" s="93">
        <v>45261</v>
      </c>
      <c r="I63" s="110">
        <v>62.774199999999993</v>
      </c>
      <c r="J63" s="89">
        <f>$D$4*Table13[[#This Row],[Adj Close]]/L51+(1-$D$4)*(J62+K62)</f>
        <v>36.937104271407293</v>
      </c>
      <c r="K63" s="82">
        <f>$D$5*(Table13[[#This Row],[Level]]-J62)+(1-$D$5)*K62</f>
        <v>-1.3770492877127056</v>
      </c>
      <c r="L63" s="82">
        <f>$D$6*Table13[[#This Row],[Adj Close]]/Table13[[#This Row],[Level]]+(1-$D$6)*L51</f>
        <v>1.3552639398577888</v>
      </c>
      <c r="M63" s="107">
        <f t="shared" si="0"/>
        <v>40.06942403893823</v>
      </c>
      <c r="N63" s="82">
        <f>Table13[[#This Row],[Adj Close]]-Table13[[#This Row],[Forcast ]]</f>
        <v>22.704775961061763</v>
      </c>
      <c r="O63" s="82">
        <f>Table13[[#This Row],[Erorr]]^2</f>
        <v>515.50685144200816</v>
      </c>
      <c r="P63" s="82">
        <f>ABS(Table13[[#This Row],[Erorr]])</f>
        <v>22.704775961061763</v>
      </c>
      <c r="Q63" s="91">
        <f>Table13[[#This Row],[Abs Erorr]]/Table13[[#This Row],[Adj Close]]</f>
        <v>0.3616896107168513</v>
      </c>
    </row>
    <row r="64" spans="8:17" x14ac:dyDescent="0.3">
      <c r="H64" s="93">
        <v>45292</v>
      </c>
      <c r="I64" s="110">
        <v>71.390699999999995</v>
      </c>
      <c r="J64" s="89">
        <f>$D$4*Table13[[#This Row],[Adj Close]]/L52+(1-$D$4)*(J63+K63)</f>
        <v>106.84479222325712</v>
      </c>
      <c r="K64" s="82">
        <f>$D$5*(Table13[[#This Row],[Level]]-J63)+(1-$D$5)*K63</f>
        <v>5.751424436243548</v>
      </c>
      <c r="L64" s="82">
        <f>$D$6*Table13[[#This Row],[Adj Close]]/Table13[[#This Row],[Level]]+(1-$D$6)*L52</f>
        <v>0.32794028483665139</v>
      </c>
      <c r="M64" s="107">
        <f t="shared" si="0"/>
        <v>6.4764349910853198</v>
      </c>
      <c r="N64" s="82">
        <f>Table13[[#This Row],[Adj Close]]-Table13[[#This Row],[Forcast ]]</f>
        <v>64.914265008914668</v>
      </c>
      <c r="O64" s="82">
        <f>Table13[[#This Row],[Erorr]]^2</f>
        <v>4213.861801647603</v>
      </c>
      <c r="P64" s="82">
        <f>ABS(Table13[[#This Row],[Erorr]])</f>
        <v>64.914265008914668</v>
      </c>
      <c r="Q64" s="91">
        <f>Table13[[#This Row],[Abs Erorr]]/Table13[[#This Row],[Adj Close]]</f>
        <v>0.90928181134117847</v>
      </c>
    </row>
    <row r="65" spans="8:18" x14ac:dyDescent="0.3">
      <c r="H65" s="93">
        <v>45323</v>
      </c>
      <c r="I65" s="110">
        <v>69.146600000000007</v>
      </c>
      <c r="J65" s="89">
        <f>$D$4*Table13[[#This Row],[Adj Close]]/L53+(1-$D$4)*(J64+K64)</f>
        <v>64.696452650533757</v>
      </c>
      <c r="K65" s="82">
        <f>$D$5*(Table13[[#This Row],[Level]]-J64)+(1-$D$5)*K64</f>
        <v>0.96144803534685774</v>
      </c>
      <c r="L65" s="82">
        <f>$D$6*Table13[[#This Row],[Adj Close]]/Table13[[#This Row],[Level]]+(1-$D$6)*L53</f>
        <v>-6.0779992021832374E-2</v>
      </c>
      <c r="M65" s="107">
        <f t="shared" si="0"/>
        <v>-61.351346207036251</v>
      </c>
      <c r="N65" s="82">
        <f>Table13[[#This Row],[Adj Close]]-Table13[[#This Row],[Forcast ]]</f>
        <v>130.49794620703625</v>
      </c>
      <c r="O65" s="82">
        <f>Table13[[#This Row],[Erorr]]^2</f>
        <v>17029.713964254526</v>
      </c>
      <c r="P65" s="82">
        <f>ABS(Table13[[#This Row],[Erorr]])</f>
        <v>130.49794620703625</v>
      </c>
      <c r="Q65" s="91">
        <f>Table13[[#This Row],[Abs Erorr]]/Table13[[#This Row],[Adj Close]]</f>
        <v>1.8872648287411997</v>
      </c>
    </row>
    <row r="66" spans="8:18" x14ac:dyDescent="0.3">
      <c r="H66" s="93">
        <v>45352</v>
      </c>
      <c r="I66" s="110">
        <v>69.9636</v>
      </c>
      <c r="J66" s="89">
        <f>$D$4*Table13[[#This Row],[Adj Close]]/L54+(1-$D$4)*(J65+K65)</f>
        <v>49.972046867225622</v>
      </c>
      <c r="K66" s="82">
        <f>$D$5*(Table13[[#This Row],[Level]]-J65)+(1-$D$5)*K65</f>
        <v>-0.60713734651864171</v>
      </c>
      <c r="L66" s="82">
        <f>$D$6*Table13[[#This Row],[Adj Close]]/Table13[[#This Row],[Level]]+(1-$D$6)*L54</f>
        <v>-3.4146956089170004</v>
      </c>
      <c r="M66" s="107">
        <f t="shared" si="0"/>
        <v>-359.68448751091051</v>
      </c>
      <c r="N66" s="82">
        <f>Table13[[#This Row],[Adj Close]]-Table13[[#This Row],[Forcast ]]</f>
        <v>429.6480875109105</v>
      </c>
      <c r="O66" s="82">
        <f>Table13[[#This Row],[Erorr]]^2</f>
        <v>184597.47910178301</v>
      </c>
      <c r="P66" s="82">
        <f>ABS(Table13[[#This Row],[Erorr]])</f>
        <v>429.6480875109105</v>
      </c>
      <c r="Q66" s="91">
        <f>Table13[[#This Row],[Abs Erorr]]/Table13[[#This Row],[Adj Close]]</f>
        <v>6.1410231536243201</v>
      </c>
    </row>
    <row r="67" spans="8:18" x14ac:dyDescent="0.3">
      <c r="H67" s="93">
        <v>45383</v>
      </c>
      <c r="I67" s="110">
        <v>75.503799999999984</v>
      </c>
      <c r="J67" s="89">
        <f>$D$4*Table13[[#This Row],[Adj Close]]/L55+(1-$D$4)*(J66+K66)</f>
        <v>40.309448421476041</v>
      </c>
      <c r="K67" s="82">
        <f>$D$5*(Table13[[#This Row],[Level]]-J66)+(1-$D$5)*K66</f>
        <v>-1.5126834564417355</v>
      </c>
      <c r="L67" s="82">
        <f>$D$6*Table13[[#This Row],[Adj Close]]/Table13[[#This Row],[Level]]+(1-$D$6)*L55</f>
        <v>13.491916593610574</v>
      </c>
      <c r="M67" s="107">
        <f t="shared" si="0"/>
        <v>911.83936435178953</v>
      </c>
      <c r="N67" s="82">
        <f>Table13[[#This Row],[Adj Close]]-Table13[[#This Row],[Forcast ]]</f>
        <v>-836.33556435178957</v>
      </c>
      <c r="O67" s="82">
        <f>Table13[[#This Row],[Erorr]]^2</f>
        <v>699457.17619962641</v>
      </c>
      <c r="P67" s="82">
        <f>ABS(Table13[[#This Row],[Erorr]])</f>
        <v>836.33556435178957</v>
      </c>
      <c r="Q67" s="91">
        <f>Table13[[#This Row],[Abs Erorr]]/Table13[[#This Row],[Adj Close]]</f>
        <v>11.076734738540177</v>
      </c>
    </row>
    <row r="68" spans="8:18" x14ac:dyDescent="0.3">
      <c r="H68" s="93">
        <v>45413</v>
      </c>
      <c r="I68" s="110">
        <v>82.406999999999982</v>
      </c>
      <c r="J68" s="89">
        <f>$D$4*Table13[[#This Row],[Adj Close]]/L56+(1-$D$4)*(J67+K67)</f>
        <v>25.873367428783133</v>
      </c>
      <c r="K68" s="82">
        <f>$D$5*(Table13[[#This Row],[Level]]-J67)+(1-$D$5)*K67</f>
        <v>-2.8050232100668531</v>
      </c>
      <c r="L68" s="82">
        <f>$D$6*Table13[[#This Row],[Adj Close]]/Table13[[#This Row],[Level]]+(1-$D$6)*L56</f>
        <v>-1.2785939275504088</v>
      </c>
      <c r="M68" s="107">
        <f t="shared" si="0"/>
        <v>-123.82251871379043</v>
      </c>
      <c r="N68" s="82">
        <f>Table13[[#This Row],[Adj Close]]-Table13[[#This Row],[Forcast ]]</f>
        <v>206.22951871379041</v>
      </c>
      <c r="O68" s="82">
        <f>Table13[[#This Row],[Erorr]]^2</f>
        <v>42530.614388921633</v>
      </c>
      <c r="P68" s="82">
        <f>ABS(Table13[[#This Row],[Erorr]])</f>
        <v>206.22951871379041</v>
      </c>
      <c r="Q68" s="91">
        <f>Table13[[#This Row],[Abs Erorr]]/Table13[[#This Row],[Adj Close]]</f>
        <v>2.5025728240779359</v>
      </c>
    </row>
    <row r="69" spans="8:18" x14ac:dyDescent="0.3">
      <c r="H69" s="93">
        <v>45444</v>
      </c>
      <c r="I69" s="110">
        <v>70.750199999999992</v>
      </c>
      <c r="J69" s="89">
        <f>$D$4*Table13[[#This Row],[Adj Close]]/L57+(1-$D$4)*(J68+K68)</f>
        <v>10.99245785353677</v>
      </c>
      <c r="K69" s="82">
        <f>$D$5*(Table13[[#This Row],[Level]]-J68)+(1-$D$5)*K68</f>
        <v>-4.0126118465848046</v>
      </c>
      <c r="L69" s="82">
        <f>$D$6*Table13[[#This Row],[Adj Close]]/Table13[[#This Row],[Level]]+(1-$D$6)*L57</f>
        <v>0.60351763356274968</v>
      </c>
      <c r="M69" s="107">
        <f t="shared" si="0"/>
        <v>-43.742760444991461</v>
      </c>
      <c r="N69" s="82">
        <f>Table13[[#This Row],[Adj Close]]-Table13[[#This Row],[Forcast ]]</f>
        <v>114.49296044499145</v>
      </c>
      <c r="O69" s="82">
        <f>Table13[[#This Row],[Erorr]]^2</f>
        <v>13108.637991458378</v>
      </c>
      <c r="P69" s="82">
        <f>ABS(Table13[[#This Row],[Erorr]])</f>
        <v>114.49296044499145</v>
      </c>
      <c r="Q69" s="91">
        <f>Table13[[#This Row],[Abs Erorr]]/Table13[[#This Row],[Adj Close]]</f>
        <v>1.6182704846769544</v>
      </c>
    </row>
    <row r="70" spans="8:18" x14ac:dyDescent="0.3">
      <c r="H70" s="93">
        <v>45474</v>
      </c>
      <c r="I70" s="110">
        <v>83.537300000000002</v>
      </c>
      <c r="J70" s="89">
        <f>$D$4*Table13[[#This Row],[Adj Close]]/L58+(1-$D$4)*(J69+K69)</f>
        <v>-9.2173802914352123</v>
      </c>
      <c r="K70" s="82">
        <f>$D$5*(Table13[[#This Row],[Level]]-J69)+(1-$D$5)*K69</f>
        <v>-5.632334476423523</v>
      </c>
      <c r="L70" s="82">
        <f>$D$6*Table13[[#This Row],[Adj Close]]/Table13[[#This Row],[Level]]+(1-$D$6)*L58</f>
        <v>-3.5090565253329857</v>
      </c>
      <c r="M70" s="107">
        <f t="shared" si="0"/>
        <v>-7.8787563247564485</v>
      </c>
      <c r="N70" s="82">
        <f>Table13[[#This Row],[Adj Close]]-Table13[[#This Row],[Forcast ]]</f>
        <v>91.416056324756454</v>
      </c>
      <c r="O70" s="82">
        <f>Table13[[#This Row],[Erorr]]^2</f>
        <v>8356.8953539710437</v>
      </c>
      <c r="P70" s="82">
        <f>ABS(Table13[[#This Row],[Erorr]])</f>
        <v>91.416056324756454</v>
      </c>
      <c r="Q70" s="91">
        <f>Table13[[#This Row],[Abs Erorr]]/Table13[[#This Row],[Adj Close]]</f>
        <v>1.0943142323818995</v>
      </c>
    </row>
    <row r="71" spans="8:18" x14ac:dyDescent="0.3">
      <c r="H71" s="93">
        <v>45505</v>
      </c>
      <c r="I71" s="110">
        <v>88.117300000000014</v>
      </c>
      <c r="J71" s="89">
        <f>$D$4*Table13[[#This Row],[Adj Close]]/L59+(1-$D$4)*(J70+K70)</f>
        <v>-27.249217621434308</v>
      </c>
      <c r="K71" s="82">
        <f>$D$5*(Table13[[#This Row],[Level]]-J70)+(1-$D$5)*K70</f>
        <v>-6.8722847617810805</v>
      </c>
      <c r="L71" s="82">
        <f>$D$6*Table13[[#This Row],[Adj Close]]/Table13[[#This Row],[Level]]+(1-$D$6)*L59</f>
        <v>-1.7727854387699122</v>
      </c>
      <c r="M71" s="107">
        <f t="shared" si="0"/>
        <v>17.027507530627211</v>
      </c>
      <c r="N71" s="82">
        <f>Table13[[#This Row],[Adj Close]]-Table13[[#This Row],[Forcast ]]</f>
        <v>71.08979246937281</v>
      </c>
      <c r="O71" s="82">
        <f>Table13[[#This Row],[Erorr]]^2</f>
        <v>5053.7585933384953</v>
      </c>
      <c r="P71" s="82">
        <f>ABS(Table13[[#This Row],[Erorr]])</f>
        <v>71.08979246937281</v>
      </c>
      <c r="Q71" s="91">
        <f>Table13[[#This Row],[Abs Erorr]]/Table13[[#This Row],[Adj Close]]</f>
        <v>0.80676317215090343</v>
      </c>
    </row>
    <row r="72" spans="8:18" x14ac:dyDescent="0.3">
      <c r="H72" s="93">
        <v>45536</v>
      </c>
      <c r="I72" s="110">
        <v>85.087599999999995</v>
      </c>
      <c r="J72" s="89">
        <f>$D$4*Table13[[#This Row],[Adj Close]]/L60+(1-$D$4)*(J71+K71)</f>
        <v>-47.21184925901705</v>
      </c>
      <c r="K72" s="82">
        <f>$D$5*(Table13[[#This Row],[Level]]-J71)+(1-$D$5)*K71</f>
        <v>-8.1813194493612471</v>
      </c>
      <c r="L72" s="82">
        <f>$D$6*Table13[[#This Row],[Adj Close]]/Table13[[#This Row],[Level]]+(1-$D$6)*L60</f>
        <v>-1.1388412362525693</v>
      </c>
      <c r="M72" s="107">
        <f t="shared" si="0"/>
        <v>29.157601385551668</v>
      </c>
      <c r="N72" s="82">
        <f>Table13[[#This Row],[Adj Close]]-Table13[[#This Row],[Forcast ]]</f>
        <v>55.929998614448323</v>
      </c>
      <c r="O72" s="82">
        <f>Table13[[#This Row],[Erorr]]^2</f>
        <v>3128.1647450121914</v>
      </c>
      <c r="P72" s="82">
        <f>ABS(Table13[[#This Row],[Erorr]])</f>
        <v>55.929998614448323</v>
      </c>
      <c r="Q72" s="91">
        <f>Table13[[#This Row],[Abs Erorr]]/Table13[[#This Row],[Adj Close]]</f>
        <v>0.65732255480761392</v>
      </c>
    </row>
    <row r="73" spans="8:18" x14ac:dyDescent="0.3">
      <c r="H73" s="93">
        <v>45566</v>
      </c>
      <c r="I73" s="110">
        <v>104.36519999999999</v>
      </c>
      <c r="J73" s="89">
        <f>$D$4*Table13[[#This Row],[Adj Close]]/L61+(1-$D$4)*(J72+K72)</f>
        <v>-61.267323060403442</v>
      </c>
      <c r="K73" s="82">
        <f>$D$5*(Table13[[#This Row],[Level]]-J72)+(1-$D$5)*K72</f>
        <v>-8.7687348845637629</v>
      </c>
      <c r="L73" s="82">
        <f>$D$6*Table13[[#This Row],[Adj Close]]/Table13[[#This Row],[Level]]+(1-$D$6)*L61</f>
        <v>-1.3729036395937766</v>
      </c>
      <c r="M73" s="107">
        <f t="shared" si="0"/>
        <v>68.202576460349306</v>
      </c>
      <c r="N73" s="82">
        <f>Table13[[#This Row],[Adj Close]]-Table13[[#This Row],[Forcast ]]</f>
        <v>36.162623539650681</v>
      </c>
      <c r="O73" s="82">
        <f>Table13[[#This Row],[Erorr]]^2</f>
        <v>1307.7353412704977</v>
      </c>
      <c r="P73" s="82">
        <f>ABS(Table13[[#This Row],[Erorr]])</f>
        <v>36.162623539650681</v>
      </c>
      <c r="Q73" s="91">
        <f>Table13[[#This Row],[Abs Erorr]]/Table13[[#This Row],[Adj Close]]</f>
        <v>0.34650078320791494</v>
      </c>
      <c r="R73" s="83" t="s">
        <v>76</v>
      </c>
    </row>
    <row r="74" spans="8:18" ht="16.2" thickBot="1" x14ac:dyDescent="0.35">
      <c r="H74" s="152">
        <v>45597</v>
      </c>
      <c r="I74" s="153"/>
      <c r="J74" s="154"/>
      <c r="K74" s="154"/>
      <c r="L74" s="155"/>
      <c r="M74" s="156">
        <f>($J$73+R74*$K$73)*L62</f>
        <v>-70.67210450129383</v>
      </c>
      <c r="N74" s="157"/>
      <c r="O74" s="157"/>
      <c r="P74" s="157"/>
      <c r="Q74" s="158"/>
      <c r="R74" s="83">
        <v>1</v>
      </c>
    </row>
    <row r="75" spans="8:18" ht="16.2" thickBot="1" x14ac:dyDescent="0.35">
      <c r="H75" s="152">
        <v>45627</v>
      </c>
      <c r="I75" s="153"/>
      <c r="J75" s="154"/>
      <c r="K75" s="154"/>
      <c r="L75" s="155"/>
      <c r="M75" s="156">
        <f t="shared" ref="M75:M85" si="1">($J$73+R75*$K$73)*L63</f>
        <v>-106.80129400982696</v>
      </c>
      <c r="N75" s="157"/>
      <c r="O75" s="157"/>
      <c r="P75" s="157"/>
      <c r="Q75" s="158"/>
      <c r="R75" s="83">
        <v>2</v>
      </c>
    </row>
    <row r="76" spans="8:18" ht="16.2" thickBot="1" x14ac:dyDescent="0.35">
      <c r="H76" s="152">
        <v>45658</v>
      </c>
      <c r="I76" s="153"/>
      <c r="J76" s="154"/>
      <c r="K76" s="154"/>
      <c r="L76" s="155"/>
      <c r="M76" s="156">
        <f t="shared" si="1"/>
        <v>-28.718887622710607</v>
      </c>
      <c r="N76" s="157"/>
      <c r="O76" s="157"/>
      <c r="P76" s="157"/>
      <c r="Q76" s="158"/>
      <c r="R76" s="83">
        <v>3</v>
      </c>
    </row>
    <row r="77" spans="8:18" ht="16.2" thickBot="1" x14ac:dyDescent="0.35">
      <c r="H77" s="152">
        <v>45689</v>
      </c>
      <c r="I77" s="153"/>
      <c r="J77" s="154"/>
      <c r="K77" s="154"/>
      <c r="L77" s="155"/>
      <c r="M77" s="156">
        <f t="shared" si="1"/>
        <v>5.8556819521117429</v>
      </c>
      <c r="N77" s="157"/>
      <c r="O77" s="157"/>
      <c r="P77" s="157"/>
      <c r="Q77" s="158"/>
      <c r="R77" s="83">
        <v>4</v>
      </c>
    </row>
    <row r="78" spans="8:18" ht="16.2" thickBot="1" x14ac:dyDescent="0.35">
      <c r="H78" s="152">
        <v>45717</v>
      </c>
      <c r="I78" s="153"/>
      <c r="J78" s="154"/>
      <c r="K78" s="154"/>
      <c r="L78" s="155"/>
      <c r="M78" s="156">
        <f t="shared" si="1"/>
        <v>358.92206155484496</v>
      </c>
      <c r="N78" s="157"/>
      <c r="O78" s="157"/>
      <c r="P78" s="157"/>
      <c r="Q78" s="158"/>
      <c r="R78" s="83">
        <v>5</v>
      </c>
    </row>
    <row r="79" spans="8:18" ht="16.2" thickBot="1" x14ac:dyDescent="0.35">
      <c r="H79" s="152">
        <v>45748</v>
      </c>
      <c r="I79" s="153"/>
      <c r="J79" s="154"/>
      <c r="K79" s="154"/>
      <c r="L79" s="155"/>
      <c r="M79" s="156">
        <f t="shared" si="1"/>
        <v>-1536.4558508088633</v>
      </c>
      <c r="N79" s="157"/>
      <c r="O79" s="157"/>
      <c r="P79" s="157"/>
      <c r="Q79" s="158"/>
      <c r="R79" s="83">
        <v>6</v>
      </c>
    </row>
    <row r="80" spans="8:18" ht="16.2" thickBot="1" x14ac:dyDescent="0.35">
      <c r="H80" s="152">
        <v>45778</v>
      </c>
      <c r="I80" s="153"/>
      <c r="J80" s="154"/>
      <c r="K80" s="154"/>
      <c r="L80" s="155"/>
      <c r="M80" s="156">
        <f t="shared" si="1"/>
        <v>156.81758545221959</v>
      </c>
      <c r="N80" s="157"/>
      <c r="O80" s="157"/>
      <c r="P80" s="157"/>
      <c r="Q80" s="158"/>
      <c r="R80" s="83">
        <v>7</v>
      </c>
    </row>
    <row r="81" spans="8:18" ht="16.2" thickBot="1" x14ac:dyDescent="0.35">
      <c r="H81" s="152">
        <v>45809</v>
      </c>
      <c r="I81" s="153"/>
      <c r="J81" s="154"/>
      <c r="K81" s="154"/>
      <c r="L81" s="155"/>
      <c r="M81" s="156">
        <f t="shared" si="1"/>
        <v>-79.312598843107594</v>
      </c>
      <c r="N81" s="157"/>
      <c r="O81" s="157"/>
      <c r="P81" s="157"/>
      <c r="Q81" s="158"/>
      <c r="R81" s="83">
        <v>8</v>
      </c>
    </row>
    <row r="82" spans="8:18" ht="16.2" thickBot="1" x14ac:dyDescent="0.35">
      <c r="H82" s="152">
        <v>45839</v>
      </c>
      <c r="I82" s="153"/>
      <c r="J82" s="154"/>
      <c r="K82" s="154"/>
      <c r="L82" s="155"/>
      <c r="M82" s="156">
        <f t="shared" si="1"/>
        <v>491.92037706513395</v>
      </c>
      <c r="N82" s="157"/>
      <c r="O82" s="157"/>
      <c r="P82" s="157"/>
      <c r="Q82" s="158"/>
      <c r="R82" s="83">
        <v>9</v>
      </c>
    </row>
    <row r="83" spans="8:18" ht="16.2" thickBot="1" x14ac:dyDescent="0.35">
      <c r="H83" s="152">
        <v>45870</v>
      </c>
      <c r="I83" s="153"/>
      <c r="J83" s="154"/>
      <c r="K83" s="154"/>
      <c r="L83" s="155"/>
      <c r="M83" s="156">
        <f t="shared" si="1"/>
        <v>264.06467339177937</v>
      </c>
      <c r="N83" s="157"/>
      <c r="O83" s="157"/>
      <c r="P83" s="157"/>
      <c r="Q83" s="158"/>
      <c r="R83" s="83">
        <v>10</v>
      </c>
    </row>
    <row r="84" spans="8:18" ht="16.2" thickBot="1" x14ac:dyDescent="0.35">
      <c r="H84" s="152">
        <v>45901</v>
      </c>
      <c r="I84" s="153"/>
      <c r="J84" s="154"/>
      <c r="K84" s="154"/>
      <c r="L84" s="155"/>
      <c r="M84" s="156">
        <f t="shared" si="1"/>
        <v>179.62191957537928</v>
      </c>
      <c r="N84" s="157"/>
      <c r="O84" s="157"/>
      <c r="P84" s="157"/>
      <c r="Q84" s="158"/>
      <c r="R84" s="83">
        <v>11</v>
      </c>
    </row>
    <row r="85" spans="8:18" ht="16.2" thickBot="1" x14ac:dyDescent="0.35">
      <c r="H85" s="152">
        <v>45931</v>
      </c>
      <c r="I85" s="153"/>
      <c r="J85" s="154"/>
      <c r="K85" s="154"/>
      <c r="L85" s="155"/>
      <c r="M85" s="156">
        <f t="shared" si="1"/>
        <v>228.57766726960165</v>
      </c>
      <c r="N85" s="157"/>
      <c r="O85" s="157"/>
      <c r="P85" s="157"/>
      <c r="Q85" s="158"/>
      <c r="R85" s="83">
        <v>12</v>
      </c>
    </row>
  </sheetData>
  <mergeCells count="35"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F45A-7EE6-4987-A02D-501EA17760EB}">
  <dimension ref="A1:R34"/>
  <sheetViews>
    <sheetView workbookViewId="0">
      <selection activeCell="E12" sqref="E12"/>
    </sheetView>
  </sheetViews>
  <sheetFormatPr defaultRowHeight="13.8" x14ac:dyDescent="0.25"/>
  <cols>
    <col min="1" max="4" width="8.796875" style="159"/>
    <col min="5" max="5" width="9.59765625" style="159" customWidth="1"/>
    <col min="6" max="8" width="8.796875" style="159"/>
    <col min="9" max="9" width="9" style="159" bestFit="1" customWidth="1"/>
    <col min="10" max="10" width="10.69921875" style="159" customWidth="1"/>
    <col min="11" max="11" width="10.296875" style="159" bestFit="1" customWidth="1"/>
    <col min="12" max="12" width="11" style="159" bestFit="1" customWidth="1"/>
    <col min="13" max="13" width="9.69921875" style="159" customWidth="1"/>
    <col min="14" max="14" width="10.296875" style="159" bestFit="1" customWidth="1"/>
    <col min="15" max="15" width="6.8984375" style="159" customWidth="1"/>
    <col min="16" max="16" width="10.8984375" style="159" bestFit="1" customWidth="1"/>
    <col min="17" max="17" width="10.59765625" style="159" customWidth="1"/>
    <col min="18" max="18" width="13.59765625" style="159" customWidth="1"/>
    <col min="19" max="16384" width="8.796875" style="159"/>
  </cols>
  <sheetData>
    <row r="1" spans="1:18" ht="14.4" x14ac:dyDescent="0.3">
      <c r="A1" s="210" t="s">
        <v>140</v>
      </c>
      <c r="B1" s="210"/>
      <c r="C1" s="210"/>
      <c r="D1" s="210"/>
      <c r="E1" s="210"/>
      <c r="F1" s="210"/>
      <c r="I1" s="160" t="s">
        <v>0</v>
      </c>
      <c r="J1" s="160" t="s">
        <v>1</v>
      </c>
      <c r="K1" s="160" t="s">
        <v>68</v>
      </c>
      <c r="L1" s="160" t="s">
        <v>69</v>
      </c>
      <c r="M1" s="160" t="s">
        <v>74</v>
      </c>
      <c r="N1" s="160" t="s">
        <v>108</v>
      </c>
      <c r="O1" s="160" t="s">
        <v>22</v>
      </c>
      <c r="P1" s="160" t="s">
        <v>113</v>
      </c>
      <c r="Q1" s="160" t="s">
        <v>29</v>
      </c>
      <c r="R1" s="160" t="s">
        <v>114</v>
      </c>
    </row>
    <row r="2" spans="1:18" ht="14.4" thickBot="1" x14ac:dyDescent="0.3">
      <c r="I2" s="161" t="s">
        <v>85</v>
      </c>
      <c r="J2" s="162">
        <v>333.24160000000006</v>
      </c>
      <c r="K2" s="163"/>
      <c r="L2" s="164"/>
      <c r="M2" s="165">
        <f>J2/AVERAGE($J$2:$J$5)</f>
        <v>1.1489033514346918</v>
      </c>
      <c r="N2" s="166"/>
      <c r="O2" s="167"/>
      <c r="P2" s="163"/>
      <c r="Q2" s="163"/>
      <c r="R2" s="168"/>
    </row>
    <row r="3" spans="1:18" ht="15" thickBot="1" x14ac:dyDescent="0.35">
      <c r="A3" s="210" t="s">
        <v>59</v>
      </c>
      <c r="B3" s="210"/>
      <c r="C3" s="210"/>
      <c r="D3" s="210"/>
      <c r="I3" s="161" t="s">
        <v>86</v>
      </c>
      <c r="J3" s="162">
        <v>297.45539999999994</v>
      </c>
      <c r="K3" s="163"/>
      <c r="L3" s="164"/>
      <c r="M3" s="165">
        <f t="shared" ref="M3:M5" si="0">J3/AVERAGE($J$2:$J$5)</f>
        <v>1.02552474229612</v>
      </c>
      <c r="N3" s="166"/>
      <c r="O3" s="167"/>
      <c r="P3" s="163"/>
      <c r="Q3" s="163"/>
      <c r="R3" s="168"/>
    </row>
    <row r="4" spans="1:18" ht="15" thickBot="1" x14ac:dyDescent="0.35">
      <c r="A4" s="225" t="s">
        <v>60</v>
      </c>
      <c r="B4" s="225"/>
      <c r="C4" s="225"/>
      <c r="D4" s="57">
        <v>0.2</v>
      </c>
      <c r="I4" s="161" t="s">
        <v>87</v>
      </c>
      <c r="J4" s="162">
        <v>300.11850000000004</v>
      </c>
      <c r="K4" s="163"/>
      <c r="L4" s="164"/>
      <c r="M4" s="165">
        <f t="shared" si="0"/>
        <v>1.0347062025796074</v>
      </c>
      <c r="N4" s="166"/>
      <c r="O4" s="167"/>
      <c r="P4" s="163"/>
      <c r="Q4" s="163"/>
      <c r="R4" s="168"/>
    </row>
    <row r="5" spans="1:18" ht="15" thickBot="1" x14ac:dyDescent="0.35">
      <c r="A5" s="225" t="s">
        <v>71</v>
      </c>
      <c r="B5" s="225"/>
      <c r="C5" s="225"/>
      <c r="D5" s="57">
        <v>0.1</v>
      </c>
      <c r="I5" s="161" t="s">
        <v>88</v>
      </c>
      <c r="J5" s="162">
        <v>229.39209999999997</v>
      </c>
      <c r="K5" s="163"/>
      <c r="L5" s="164"/>
      <c r="M5" s="165">
        <f t="shared" si="0"/>
        <v>0.79086570368958098</v>
      </c>
      <c r="N5" s="166"/>
      <c r="O5" s="167"/>
      <c r="P5" s="163"/>
      <c r="Q5" s="163"/>
      <c r="R5" s="168"/>
    </row>
    <row r="6" spans="1:18" ht="15" thickBot="1" x14ac:dyDescent="0.35">
      <c r="A6" s="225" t="s">
        <v>75</v>
      </c>
      <c r="B6" s="225"/>
      <c r="C6" s="225"/>
      <c r="D6" s="57">
        <v>0.3</v>
      </c>
      <c r="I6" s="161" t="s">
        <v>89</v>
      </c>
      <c r="J6" s="162">
        <v>210.10310000000001</v>
      </c>
      <c r="K6" s="165">
        <f>J6/M2</f>
        <v>182.8727366297905</v>
      </c>
      <c r="L6" s="169">
        <f>K6-J5/M5</f>
        <v>-107.17916337020949</v>
      </c>
      <c r="M6" s="165">
        <f>$D$6*Table7[[#This Row],[Adj Close]]/Table7[[#This Row],[Level]]+(1-$D$6)*M2</f>
        <v>1.1489033514346916</v>
      </c>
      <c r="N6" s="166"/>
      <c r="O6" s="167"/>
      <c r="P6" s="163"/>
      <c r="Q6" s="163"/>
      <c r="R6" s="168"/>
    </row>
    <row r="7" spans="1:18" x14ac:dyDescent="0.25">
      <c r="I7" s="161" t="s">
        <v>90</v>
      </c>
      <c r="J7" s="162">
        <v>216.97630000000001</v>
      </c>
      <c r="K7" s="165">
        <f>$D$4*Table7[[#This Row],[Adj Close]]/M3+(1-$D$4)*(K6+L6)</f>
        <v>102.87003464411936</v>
      </c>
      <c r="L7" s="169">
        <f>$D$5*(Table7[[#This Row],[Level]]-K6)+(1-$D$5)*L6</f>
        <v>-104.46151723175565</v>
      </c>
      <c r="M7" s="165">
        <f>$D$6*Table7[[#This Row],[Adj Close]]/Table7[[#This Row],[Level]]+(1-$D$6)*M3</f>
        <v>1.3506355521172657</v>
      </c>
      <c r="N7" s="170">
        <f>(K6+L6)*M3</f>
        <v>77.625632210504293</v>
      </c>
      <c r="O7" s="171">
        <f>J7-N7</f>
        <v>139.35066778949573</v>
      </c>
      <c r="P7" s="172">
        <f>O7^2</f>
        <v>19418.608613378405</v>
      </c>
      <c r="Q7" s="171">
        <f>ABS(O7)</f>
        <v>139.35066778949573</v>
      </c>
      <c r="R7" s="173">
        <f>Table7[[#This Row],[Abs Erorr]]/Table7[[#This Row],[Adj Close]]</f>
        <v>0.64223911915492948</v>
      </c>
    </row>
    <row r="8" spans="1:18" ht="14.4" x14ac:dyDescent="0.3">
      <c r="A8" s="210" t="s">
        <v>17</v>
      </c>
      <c r="B8" s="210"/>
      <c r="C8" s="210"/>
      <c r="D8" s="210"/>
      <c r="E8" s="174"/>
      <c r="I8" s="161" t="s">
        <v>91</v>
      </c>
      <c r="J8" s="162">
        <v>262.48090000000013</v>
      </c>
      <c r="K8" s="165">
        <f>$D$4*Table7[[#This Row],[Adj Close]]/M4+(1-$D$4)*(K7+L7)</f>
        <v>49.462162639623976</v>
      </c>
      <c r="L8" s="169">
        <f>$D$5*(Table7[[#This Row],[Level]]-K7)+(1-$D$5)*L7</f>
        <v>-99.356152709029629</v>
      </c>
      <c r="M8" s="165">
        <f>$D$6*Table7[[#This Row],[Adj Close]]/Table7[[#This Row],[Level]]+(1-$D$6)*M4</f>
        <v>2.3163045936364504</v>
      </c>
      <c r="N8" s="170">
        <f t="shared" ref="N8:N24" si="1">(K7+L7)*M4</f>
        <v>-1.6467169047247157</v>
      </c>
      <c r="O8" s="171">
        <f t="shared" ref="O8:O24" si="2">J8-N8</f>
        <v>264.12761690472485</v>
      </c>
      <c r="P8" s="172">
        <f t="shared" ref="P8:P24" si="3">O8^2</f>
        <v>69763.398011769095</v>
      </c>
      <c r="Q8" s="171">
        <f t="shared" ref="Q8:Q24" si="4">ABS(O8)</f>
        <v>264.12761690472485</v>
      </c>
      <c r="R8" s="173">
        <f>Table7[[#This Row],[Abs Erorr]]/Table7[[#This Row],[Adj Close]]</f>
        <v>1.0062736637398177</v>
      </c>
    </row>
    <row r="9" spans="1:18" ht="14.4" x14ac:dyDescent="0.3">
      <c r="A9" s="225" t="s">
        <v>77</v>
      </c>
      <c r="B9" s="225"/>
      <c r="C9" s="225"/>
      <c r="D9" s="225"/>
      <c r="E9" s="175">
        <f>AVERAGE(O7:O24)</f>
        <v>183.59997936140763</v>
      </c>
      <c r="I9" s="161" t="s">
        <v>92</v>
      </c>
      <c r="J9" s="162">
        <v>229.72919999999993</v>
      </c>
      <c r="K9" s="165">
        <f>$D$4*Table7[[#This Row],[Adj Close]]/M5+(1-$D$4)*(K8+L8)</f>
        <v>18.180436299139814</v>
      </c>
      <c r="L9" s="169">
        <f>$D$5*(Table7[[#This Row],[Level]]-K8)+(1-$D$5)*L8</f>
        <v>-92.548710072175083</v>
      </c>
      <c r="M9" s="165">
        <f>$D$6*Table7[[#This Row],[Adj Close]]/Table7[[#This Row],[Level]]+(1-$D$6)*M5</f>
        <v>4.3444259083435179</v>
      </c>
      <c r="N9" s="170">
        <f t="shared" si="1"/>
        <v>-39.459445566121467</v>
      </c>
      <c r="O9" s="171">
        <f t="shared" si="2"/>
        <v>269.18864556612141</v>
      </c>
      <c r="P9" s="172">
        <f t="shared" si="3"/>
        <v>72462.526901722929</v>
      </c>
      <c r="Q9" s="171">
        <f t="shared" si="4"/>
        <v>269.18864556612141</v>
      </c>
      <c r="R9" s="173">
        <f>Table7[[#This Row],[Abs Erorr]]/Table7[[#This Row],[Adj Close]]</f>
        <v>1.1717650414754479</v>
      </c>
    </row>
    <row r="10" spans="1:18" ht="14.4" x14ac:dyDescent="0.3">
      <c r="A10" s="225" t="s">
        <v>78</v>
      </c>
      <c r="B10" s="225"/>
      <c r="C10" s="225"/>
      <c r="D10" s="225"/>
      <c r="E10" s="175">
        <f>AVERAGE(Q7:Q24)</f>
        <v>408.08596925155945</v>
      </c>
      <c r="I10" s="161" t="s">
        <v>93</v>
      </c>
      <c r="J10" s="162">
        <v>232.06270000000004</v>
      </c>
      <c r="K10" s="165">
        <f>$D$4*Table7[[#This Row],[Adj Close]]/M6+(1-$D$4)*(K9+L9)</f>
        <v>-19.097365461771425</v>
      </c>
      <c r="L10" s="169">
        <f>$D$5*(Table7[[#This Row],[Level]]-K9)+(1-$D$5)*L9</f>
        <v>-87.021619241048711</v>
      </c>
      <c r="M10" s="165">
        <f>$D$6*Table7[[#This Row],[Adj Close]]/Table7[[#This Row],[Level]]+(1-$D$6)*M6</f>
        <v>-2.8412343619225768</v>
      </c>
      <c r="N10" s="170">
        <f t="shared" si="1"/>
        <v>-85.441958978252899</v>
      </c>
      <c r="O10" s="171">
        <f t="shared" si="2"/>
        <v>317.50465897825291</v>
      </c>
      <c r="P10" s="172">
        <f t="shared" si="3"/>
        <v>100809.20847289667</v>
      </c>
      <c r="Q10" s="171">
        <f t="shared" si="4"/>
        <v>317.50465897825291</v>
      </c>
      <c r="R10" s="173">
        <f>Table7[[#This Row],[Abs Erorr]]/Table7[[#This Row],[Adj Close]]</f>
        <v>1.3681848008243154</v>
      </c>
    </row>
    <row r="11" spans="1:18" ht="14.4" x14ac:dyDescent="0.3">
      <c r="A11" s="225" t="s">
        <v>79</v>
      </c>
      <c r="B11" s="225"/>
      <c r="C11" s="225"/>
      <c r="D11" s="225"/>
      <c r="E11" s="175">
        <f>SQRT(AVERAGE(P7:P24))</f>
        <v>575.95835422144285</v>
      </c>
      <c r="I11" s="161" t="s">
        <v>94</v>
      </c>
      <c r="J11" s="162">
        <v>277.0841999999999</v>
      </c>
      <c r="K11" s="165">
        <f>$D$4*Table7[[#This Row],[Adj Close]]/M7+(1-$D$4)*(K10+L10)</f>
        <v>-43.864992819491462</v>
      </c>
      <c r="L11" s="169">
        <f>$D$5*(Table7[[#This Row],[Level]]-K10)+(1-$D$5)*L10</f>
        <v>-80.796220052715839</v>
      </c>
      <c r="M11" s="165">
        <f>$D$6*Table7[[#This Row],[Adj Close]]/Table7[[#This Row],[Level]]+(1-$D$6)*M7</f>
        <v>-0.94958015870755252</v>
      </c>
      <c r="N11" s="170">
        <f t="shared" si="1"/>
        <v>-143.32807349421716</v>
      </c>
      <c r="O11" s="171">
        <f t="shared" si="2"/>
        <v>420.41227349421706</v>
      </c>
      <c r="P11" s="172">
        <f t="shared" si="3"/>
        <v>176746.47970457637</v>
      </c>
      <c r="Q11" s="171">
        <f t="shared" si="4"/>
        <v>420.41227349421706</v>
      </c>
      <c r="R11" s="173">
        <f>Table7[[#This Row],[Abs Erorr]]/Table7[[#This Row],[Adj Close]]</f>
        <v>1.5172726322692425</v>
      </c>
    </row>
    <row r="12" spans="1:18" ht="14.4" x14ac:dyDescent="0.3">
      <c r="A12" s="225" t="s">
        <v>80</v>
      </c>
      <c r="B12" s="225"/>
      <c r="C12" s="225"/>
      <c r="D12" s="225"/>
      <c r="E12" s="176">
        <f>AVERAGE(R7:R24)</f>
        <v>1.6204202164775079</v>
      </c>
      <c r="I12" s="161" t="s">
        <v>95</v>
      </c>
      <c r="J12" s="162">
        <v>338.74150000000003</v>
      </c>
      <c r="K12" s="165">
        <f>$D$4*Table7[[#This Row],[Adj Close]]/M8+(1-$D$4)*(K11+L11)</f>
        <v>-70.480528540095492</v>
      </c>
      <c r="L12" s="169">
        <f>$D$5*(Table7[[#This Row],[Level]]-K11)+(1-$D$5)*L11</f>
        <v>-75.378151619504649</v>
      </c>
      <c r="M12" s="165">
        <f>$D$6*Table7[[#This Row],[Adj Close]]/Table7[[#This Row],[Level]]+(1-$D$6)*M8</f>
        <v>0.17956179778566872</v>
      </c>
      <c r="N12" s="170">
        <f t="shared" si="1"/>
        <v>-288.75334002418515</v>
      </c>
      <c r="O12" s="171">
        <f t="shared" si="2"/>
        <v>627.49484002418512</v>
      </c>
      <c r="P12" s="172">
        <f t="shared" si="3"/>
        <v>393749.77425697766</v>
      </c>
      <c r="Q12" s="171">
        <f t="shared" si="4"/>
        <v>627.49484002418512</v>
      </c>
      <c r="R12" s="173">
        <f>Table7[[#This Row],[Abs Erorr]]/Table7[[#This Row],[Adj Close]]</f>
        <v>1.8524297732169961</v>
      </c>
    </row>
    <row r="13" spans="1:18" x14ac:dyDescent="0.25">
      <c r="I13" s="161" t="s">
        <v>96</v>
      </c>
      <c r="J13" s="162">
        <v>340.08170000000001</v>
      </c>
      <c r="K13" s="165">
        <f>$D$4*Table7[[#This Row],[Adj Close]]/M9+(1-$D$4)*(K12+L12)</f>
        <v>-101.03094229107984</v>
      </c>
      <c r="L13" s="169">
        <f>$D$5*(Table7[[#This Row],[Level]]-K12)+(1-$D$5)*L12</f>
        <v>-70.895377832652628</v>
      </c>
      <c r="M13" s="165">
        <f>$D$6*Table7[[#This Row],[Adj Close]]/Table7[[#This Row],[Level]]+(1-$D$6)*M9</f>
        <v>2.0312638446184961</v>
      </c>
      <c r="N13" s="170">
        <f t="shared" si="1"/>
        <v>-633.67222904215748</v>
      </c>
      <c r="O13" s="171">
        <f t="shared" si="2"/>
        <v>973.75392904215755</v>
      </c>
      <c r="P13" s="172">
        <f t="shared" si="3"/>
        <v>948196.71432503918</v>
      </c>
      <c r="Q13" s="171">
        <f t="shared" si="4"/>
        <v>973.75392904215755</v>
      </c>
      <c r="R13" s="173">
        <f>Table7[[#This Row],[Abs Erorr]]/Table7[[#This Row],[Adj Close]]</f>
        <v>2.8632941115095507</v>
      </c>
    </row>
    <row r="14" spans="1:18" x14ac:dyDescent="0.25">
      <c r="A14" s="235" t="s">
        <v>72</v>
      </c>
      <c r="B14" s="235"/>
      <c r="C14" s="235"/>
      <c r="D14" s="235"/>
      <c r="E14" s="235"/>
      <c r="F14" s="235"/>
      <c r="I14" s="161" t="s">
        <v>97</v>
      </c>
      <c r="J14" s="162">
        <v>312.98140000000006</v>
      </c>
      <c r="K14" s="165">
        <f>$D$4*Table7[[#This Row],[Adj Close]]/M10+(1-$D$4)*(K13+L13)</f>
        <v>-159.57242416875798</v>
      </c>
      <c r="L14" s="169">
        <f>$D$5*(Table7[[#This Row],[Level]]-K13)+(1-$D$5)*L13</f>
        <v>-69.659988237155176</v>
      </c>
      <c r="M14" s="165">
        <f>$D$6*Table7[[#This Row],[Adj Close]]/Table7[[#This Row],[Level]]+(1-$D$6)*M10</f>
        <v>-2.5772766220531684</v>
      </c>
      <c r="N14" s="170">
        <f t="shared" si="1"/>
        <v>488.48296845444969</v>
      </c>
      <c r="O14" s="171">
        <f t="shared" si="2"/>
        <v>-175.50156845444963</v>
      </c>
      <c r="P14" s="172">
        <f t="shared" si="3"/>
        <v>30800.800529971868</v>
      </c>
      <c r="Q14" s="171">
        <f t="shared" si="4"/>
        <v>175.50156845444963</v>
      </c>
      <c r="R14" s="173">
        <f>Table7[[#This Row],[Abs Erorr]]/Table7[[#This Row],[Adj Close]]</f>
        <v>0.56074120843746489</v>
      </c>
    </row>
    <row r="15" spans="1:18" x14ac:dyDescent="0.25">
      <c r="A15" s="229" t="s">
        <v>50</v>
      </c>
      <c r="B15" s="229"/>
      <c r="C15" s="229"/>
      <c r="D15" s="229"/>
      <c r="E15" s="234">
        <v>62.2</v>
      </c>
      <c r="F15" s="229"/>
      <c r="I15" s="161" t="s">
        <v>98</v>
      </c>
      <c r="J15" s="162">
        <v>283.0791000000001</v>
      </c>
      <c r="K15" s="165">
        <f>$D$4*Table7[[#This Row],[Adj Close]]/M11+(1-$D$4)*(K14+L14)</f>
        <v>-243.00787914180165</v>
      </c>
      <c r="L15" s="169">
        <f>$D$5*(Table7[[#This Row],[Level]]-K14)+(1-$D$5)*L14</f>
        <v>-71.037534910744029</v>
      </c>
      <c r="M15" s="165">
        <f>$D$6*Table7[[#This Row],[Adj Close]]/Table7[[#This Row],[Level]]+(1-$D$6)*M11</f>
        <v>-1.0141751501236251</v>
      </c>
      <c r="N15" s="170">
        <f t="shared" si="1"/>
        <v>217.67455055332215</v>
      </c>
      <c r="O15" s="171">
        <f t="shared" si="2"/>
        <v>65.404549446677947</v>
      </c>
      <c r="P15" s="172">
        <f t="shared" si="3"/>
        <v>4277.7550883229405</v>
      </c>
      <c r="Q15" s="171">
        <f t="shared" si="4"/>
        <v>65.404549446677947</v>
      </c>
      <c r="R15" s="173">
        <f>Table7[[#This Row],[Abs Erorr]]/Table7[[#This Row],[Adj Close]]</f>
        <v>0.23104690330963298</v>
      </c>
    </row>
    <row r="16" spans="1:18" x14ac:dyDescent="0.25">
      <c r="A16" s="232" t="s">
        <v>81</v>
      </c>
      <c r="B16" s="232"/>
      <c r="C16" s="232"/>
      <c r="D16" s="232"/>
      <c r="E16" s="232">
        <v>0.42</v>
      </c>
      <c r="F16" s="232"/>
      <c r="I16" s="161" t="s">
        <v>99</v>
      </c>
      <c r="J16" s="162">
        <v>284.68739999999991</v>
      </c>
      <c r="K16" s="165">
        <f>$D$4*Table7[[#This Row],[Adj Close]]/M12+(1-$D$4)*(K15+L15)</f>
        <v>65.854947093027619</v>
      </c>
      <c r="L16" s="169">
        <f>$D$5*(Table7[[#This Row],[Level]]-K15)+(1-$D$5)*L15</f>
        <v>-33.047498796186701</v>
      </c>
      <c r="M16" s="165">
        <f>$D$6*Table7[[#This Row],[Adj Close]]/Table7[[#This Row],[Level]]+(1-$D$6)*M12</f>
        <v>1.4225771490307921</v>
      </c>
      <c r="N16" s="170">
        <f t="shared" si="1"/>
        <v>-56.39055913361981</v>
      </c>
      <c r="O16" s="171">
        <f t="shared" si="2"/>
        <v>341.07795913361974</v>
      </c>
      <c r="P16" s="172">
        <f t="shared" si="3"/>
        <v>116334.17420675518</v>
      </c>
      <c r="Q16" s="171">
        <f t="shared" si="4"/>
        <v>341.07795913361974</v>
      </c>
      <c r="R16" s="173">
        <f>Table7[[#This Row],[Abs Erorr]]/Table7[[#This Row],[Adj Close]]</f>
        <v>1.1980788722423958</v>
      </c>
    </row>
    <row r="17" spans="1:18" x14ac:dyDescent="0.25">
      <c r="A17" s="227" t="s">
        <v>82</v>
      </c>
      <c r="B17" s="227"/>
      <c r="C17" s="227"/>
      <c r="D17" s="227"/>
      <c r="E17" s="227">
        <v>0.69</v>
      </c>
      <c r="F17" s="227"/>
      <c r="I17" s="161" t="s">
        <v>100</v>
      </c>
      <c r="J17" s="162">
        <v>266.97429999999991</v>
      </c>
      <c r="K17" s="165">
        <f>$D$4*Table7[[#This Row],[Adj Close]]/M13+(1-$D$4)*(K16+L16)</f>
        <v>52.53247978117399</v>
      </c>
      <c r="L17" s="169">
        <f>$D$5*(Table7[[#This Row],[Level]]-K16)+(1-$D$5)*L16</f>
        <v>-31.074995647753397</v>
      </c>
      <c r="M17" s="165">
        <f>$D$6*Table7[[#This Row],[Adj Close]]/Table7[[#This Row],[Level]]+(1-$D$6)*M13</f>
        <v>2.9465088919869835</v>
      </c>
      <c r="N17" s="170">
        <f t="shared" si="1"/>
        <v>66.640583559563609</v>
      </c>
      <c r="O17" s="171">
        <f t="shared" si="2"/>
        <v>200.33371644043632</v>
      </c>
      <c r="P17" s="172">
        <f t="shared" si="3"/>
        <v>40133.597942837143</v>
      </c>
      <c r="Q17" s="171">
        <f t="shared" si="4"/>
        <v>200.33371644043632</v>
      </c>
      <c r="R17" s="173">
        <f>Table7[[#This Row],[Abs Erorr]]/Table7[[#This Row],[Adj Close]]</f>
        <v>0.75038577286441577</v>
      </c>
    </row>
    <row r="18" spans="1:18" x14ac:dyDescent="0.25">
      <c r="A18" s="228" t="s">
        <v>83</v>
      </c>
      <c r="B18" s="228"/>
      <c r="C18" s="228"/>
      <c r="D18" s="228"/>
      <c r="E18" s="228">
        <v>0.22</v>
      </c>
      <c r="F18" s="228"/>
      <c r="I18" s="161" t="s">
        <v>101</v>
      </c>
      <c r="J18" s="162">
        <v>269.75960000000003</v>
      </c>
      <c r="K18" s="165">
        <f>$D$4*Table7[[#This Row],[Adj Close]]/M14+(1-$D$4)*(K17+L17)</f>
        <v>-3.7677066314096024</v>
      </c>
      <c r="L18" s="169">
        <f>$D$5*(Table7[[#This Row],[Level]]-K17)+(1-$D$5)*L17</f>
        <v>-33.597514724236419</v>
      </c>
      <c r="M18" s="165">
        <f>$D$6*Table7[[#This Row],[Adj Close]]/Table7[[#This Row],[Level]]+(1-$D$6)*M14</f>
        <v>-23.283441131694556</v>
      </c>
      <c r="N18" s="170">
        <f t="shared" si="1"/>
        <v>-55.301872225141686</v>
      </c>
      <c r="O18" s="171">
        <f t="shared" si="2"/>
        <v>325.0614722251417</v>
      </c>
      <c r="P18" s="172">
        <f t="shared" si="3"/>
        <v>105664.96072517657</v>
      </c>
      <c r="Q18" s="171">
        <f t="shared" si="4"/>
        <v>325.0614722251417</v>
      </c>
      <c r="R18" s="173">
        <f>Table7[[#This Row],[Abs Erorr]]/Table7[[#This Row],[Adj Close]]</f>
        <v>1.2050042787175754</v>
      </c>
    </row>
    <row r="19" spans="1:18" x14ac:dyDescent="0.25">
      <c r="A19" s="229" t="s">
        <v>51</v>
      </c>
      <c r="B19" s="229"/>
      <c r="C19" s="229"/>
      <c r="D19" s="229"/>
      <c r="E19" s="233">
        <v>79.400000000000006</v>
      </c>
      <c r="F19" s="229"/>
      <c r="I19" s="161" t="s">
        <v>102</v>
      </c>
      <c r="J19" s="162">
        <v>246.60419999999996</v>
      </c>
      <c r="K19" s="165">
        <f>$D$4*Table7[[#This Row],[Adj Close]]/M15+(1-$D$4)*(K18+L18)</f>
        <v>-78.523658534232794</v>
      </c>
      <c r="L19" s="169">
        <f>$D$5*(Table7[[#This Row],[Level]]-K18)+(1-$D$5)*L18</f>
        <v>-37.7133584420951</v>
      </c>
      <c r="M19" s="165">
        <f>$D$6*Table7[[#This Row],[Adj Close]]/Table7[[#This Row],[Level]]+(1-$D$6)*M15</f>
        <v>-1.6520750898405112</v>
      </c>
      <c r="N19" s="170">
        <f t="shared" si="1"/>
        <v>37.89487897776479</v>
      </c>
      <c r="O19" s="171">
        <f t="shared" si="2"/>
        <v>208.70932102223517</v>
      </c>
      <c r="P19" s="172">
        <f t="shared" si="3"/>
        <v>43559.580681562416</v>
      </c>
      <c r="Q19" s="171">
        <f t="shared" si="4"/>
        <v>208.70932102223517</v>
      </c>
      <c r="R19" s="173">
        <f>Table7[[#This Row],[Abs Erorr]]/Table7[[#This Row],[Adj Close]]</f>
        <v>0.84633319717277811</v>
      </c>
    </row>
    <row r="20" spans="1:18" x14ac:dyDescent="0.25">
      <c r="A20" s="232" t="s">
        <v>81</v>
      </c>
      <c r="B20" s="232"/>
      <c r="C20" s="232"/>
      <c r="D20" s="232"/>
      <c r="E20" s="232">
        <v>-0.84</v>
      </c>
      <c r="F20" s="232"/>
      <c r="I20" s="161" t="s">
        <v>103</v>
      </c>
      <c r="J20" s="162">
        <v>236.73180000000011</v>
      </c>
      <c r="K20" s="165">
        <f>$D$4*Table7[[#This Row],[Adj Close]]/M16+(1-$D$4)*(K19+L19)</f>
        <v>-59.707510018343555</v>
      </c>
      <c r="L20" s="169">
        <f>$D$5*(Table7[[#This Row],[Level]]-K19)+(1-$D$5)*L19</f>
        <v>-32.060407746296669</v>
      </c>
      <c r="M20" s="165">
        <f>$D$6*Table7[[#This Row],[Adj Close]]/Table7[[#This Row],[Level]]+(1-$D$6)*M16</f>
        <v>-0.19365340192736047</v>
      </c>
      <c r="N20" s="170">
        <f t="shared" si="1"/>
        <v>-165.35612422202831</v>
      </c>
      <c r="O20" s="171">
        <f t="shared" si="2"/>
        <v>402.08792422202839</v>
      </c>
      <c r="P20" s="172">
        <f t="shared" si="3"/>
        <v>161674.69880517965</v>
      </c>
      <c r="Q20" s="171">
        <f t="shared" si="4"/>
        <v>402.08792422202839</v>
      </c>
      <c r="R20" s="173">
        <f>Table7[[#This Row],[Abs Erorr]]/Table7[[#This Row],[Adj Close]]</f>
        <v>1.6984956149618606</v>
      </c>
    </row>
    <row r="21" spans="1:18" x14ac:dyDescent="0.25">
      <c r="A21" s="227" t="s">
        <v>82</v>
      </c>
      <c r="B21" s="227"/>
      <c r="C21" s="227"/>
      <c r="D21" s="227"/>
      <c r="E21" s="227">
        <v>0.27</v>
      </c>
      <c r="F21" s="227"/>
      <c r="I21" s="161" t="s">
        <v>104</v>
      </c>
      <c r="J21" s="162">
        <v>205.76280000000006</v>
      </c>
      <c r="K21" s="165">
        <f>$D$4*Table7[[#This Row],[Adj Close]]/M17+(1-$D$4)*(K20+L20)</f>
        <v>-59.447785489624771</v>
      </c>
      <c r="L21" s="169">
        <f>$D$5*(Table7[[#This Row],[Level]]-K20)+(1-$D$5)*L20</f>
        <v>-28.828394518795122</v>
      </c>
      <c r="M21" s="165">
        <f>$D$6*Table7[[#This Row],[Adj Close]]/Table7[[#This Row],[Level]]+(1-$D$6)*M17</f>
        <v>1.0241855013843375</v>
      </c>
      <c r="N21" s="170">
        <f>(K20+L20)*M17</f>
        <v>-270.39498569264271</v>
      </c>
      <c r="O21" s="171">
        <f t="shared" si="2"/>
        <v>476.15778569264273</v>
      </c>
      <c r="P21" s="172">
        <f t="shared" si="3"/>
        <v>226726.23687572067</v>
      </c>
      <c r="Q21" s="171">
        <f t="shared" si="4"/>
        <v>476.15778569264273</v>
      </c>
      <c r="R21" s="173">
        <f>Table7[[#This Row],[Abs Erorr]]/Table7[[#This Row],[Adj Close]]</f>
        <v>2.3141101583602217</v>
      </c>
    </row>
    <row r="22" spans="1:18" x14ac:dyDescent="0.25">
      <c r="A22" s="228" t="s">
        <v>83</v>
      </c>
      <c r="B22" s="228"/>
      <c r="C22" s="228"/>
      <c r="D22" s="228"/>
      <c r="E22" s="228">
        <v>0.99</v>
      </c>
      <c r="F22" s="228"/>
      <c r="I22" s="161" t="s">
        <v>105</v>
      </c>
      <c r="J22" s="162">
        <v>210.5009</v>
      </c>
      <c r="K22" s="165">
        <f>$D$4*Table7[[#This Row],[Adj Close]]/M18+(1-$D$4)*(K21+L21)</f>
        <v>-72.429103709671367</v>
      </c>
      <c r="L22" s="169">
        <f>$D$5*(Table7[[#This Row],[Level]]-K21)+(1-$D$5)*L21</f>
        <v>-27.243686888920269</v>
      </c>
      <c r="M22" s="165">
        <f>$D$6*Table7[[#This Row],[Adj Close]]/Table7[[#This Row],[Level]]+(1-$D$6)*M18</f>
        <v>-17.170299603553051</v>
      </c>
      <c r="N22" s="170">
        <f t="shared" si="1"/>
        <v>2055.3732405569162</v>
      </c>
      <c r="O22" s="171">
        <f t="shared" si="2"/>
        <v>-1844.8723405569162</v>
      </c>
      <c r="P22" s="172">
        <f t="shared" si="3"/>
        <v>3403553.9529519542</v>
      </c>
      <c r="Q22" s="171">
        <f t="shared" si="4"/>
        <v>1844.8723405569162</v>
      </c>
      <c r="R22" s="173">
        <f>Table7[[#This Row],[Abs Erorr]]/Table7[[#This Row],[Adj Close]]</f>
        <v>8.7642016758926751</v>
      </c>
    </row>
    <row r="23" spans="1:18" ht="14.4" thickBot="1" x14ac:dyDescent="0.3">
      <c r="A23" s="229" t="s">
        <v>84</v>
      </c>
      <c r="B23" s="229"/>
      <c r="C23" s="229"/>
      <c r="D23" s="229"/>
      <c r="E23" s="230">
        <v>0.24</v>
      </c>
      <c r="F23" s="231"/>
      <c r="I23" s="161" t="s">
        <v>106</v>
      </c>
      <c r="J23" s="162">
        <v>228.66100000000003</v>
      </c>
      <c r="K23" s="165">
        <f>$D$4*Table7[[#This Row],[Adj Close]]/M19+(1-$D$4)*(K22+L22)</f>
        <v>-107.41990402106389</v>
      </c>
      <c r="L23" s="169">
        <f>$D$5*(Table7[[#This Row],[Level]]-K22)+(1-$D$5)*L22</f>
        <v>-28.018398231167495</v>
      </c>
      <c r="M23" s="165">
        <f>$D$6*Table7[[#This Row],[Adj Close]]/Table7[[#This Row],[Level]]+(1-$D$6)*M19</f>
        <v>-1.7950520908356982</v>
      </c>
      <c r="N23" s="170">
        <f t="shared" si="1"/>
        <v>164.66693448282274</v>
      </c>
      <c r="O23" s="171">
        <f t="shared" si="2"/>
        <v>63.99406551717729</v>
      </c>
      <c r="P23" s="172">
        <f t="shared" si="3"/>
        <v>4095.2404214167796</v>
      </c>
      <c r="Q23" s="171">
        <f t="shared" si="4"/>
        <v>63.99406551717729</v>
      </c>
      <c r="R23" s="173">
        <f>Table7[[#This Row],[Abs Erorr]]/Table7[[#This Row],[Adj Close]]</f>
        <v>0.27986436478969867</v>
      </c>
    </row>
    <row r="24" spans="1:18" ht="15.6" thickTop="1" thickBot="1" x14ac:dyDescent="0.35">
      <c r="A24" s="232" t="s">
        <v>81</v>
      </c>
      <c r="B24" s="232"/>
      <c r="C24" s="232"/>
      <c r="D24" s="232"/>
      <c r="E24" s="221">
        <v>0.47</v>
      </c>
      <c r="F24" s="222"/>
      <c r="H24" s="177" t="s">
        <v>115</v>
      </c>
      <c r="I24" s="161" t="s">
        <v>107</v>
      </c>
      <c r="J24" s="162">
        <v>256.74220000000003</v>
      </c>
      <c r="K24" s="165">
        <f>$D$4*Table7[[#This Row],[Adj Close]]/M20+(1-$D$4)*(K23+L23)</f>
        <v>-373.50704746751592</v>
      </c>
      <c r="L24" s="169">
        <f>$D$5*(Table7[[#This Row],[Level]]-K23)+(1-$D$5)*L23</f>
        <v>-51.825272752695952</v>
      </c>
      <c r="M24" s="165">
        <f>$D$6*Table7[[#This Row],[Adj Close]]/Table7[[#This Row],[Level]]+(1-$D$6)*M20</f>
        <v>-0.34177212487872038</v>
      </c>
      <c r="N24" s="170">
        <f t="shared" si="1"/>
        <v>26.228087982410695</v>
      </c>
      <c r="O24" s="171">
        <f t="shared" si="2"/>
        <v>230.51411201758933</v>
      </c>
      <c r="P24" s="172">
        <f t="shared" si="3"/>
        <v>53136.755839257719</v>
      </c>
      <c r="Q24" s="171">
        <f t="shared" si="4"/>
        <v>230.51411201758933</v>
      </c>
      <c r="R24" s="173">
        <f>Table7[[#This Row],[Abs Erorr]]/Table7[[#This Row],[Adj Close]]</f>
        <v>0.89784270765612084</v>
      </c>
    </row>
    <row r="25" spans="1:18" ht="15.6" thickTop="1" thickBot="1" x14ac:dyDescent="0.35">
      <c r="A25" s="227" t="s">
        <v>82</v>
      </c>
      <c r="B25" s="227"/>
      <c r="C25" s="227"/>
      <c r="D25" s="227"/>
      <c r="E25" s="212">
        <v>0.64</v>
      </c>
      <c r="F25" s="213"/>
      <c r="H25" s="178">
        <v>1</v>
      </c>
      <c r="I25" s="128" t="s">
        <v>109</v>
      </c>
      <c r="J25" s="129"/>
      <c r="K25" s="130"/>
      <c r="L25" s="131"/>
      <c r="M25" s="132"/>
      <c r="N25" s="133">
        <f>($K$24+H25*$L$24)*M21</f>
        <v>-435.61919563970127</v>
      </c>
      <c r="O25" s="134"/>
      <c r="P25" s="129"/>
      <c r="Q25" s="134"/>
      <c r="R25" s="135"/>
    </row>
    <row r="26" spans="1:18" ht="15.6" thickTop="1" thickBot="1" x14ac:dyDescent="0.35">
      <c r="A26" s="228" t="s">
        <v>83</v>
      </c>
      <c r="B26" s="228"/>
      <c r="C26" s="228"/>
      <c r="D26" s="228"/>
      <c r="E26" s="215">
        <v>0.24</v>
      </c>
      <c r="F26" s="216"/>
      <c r="H26" s="178">
        <v>2</v>
      </c>
      <c r="I26" s="128" t="s">
        <v>110</v>
      </c>
      <c r="J26" s="129"/>
      <c r="K26" s="130"/>
      <c r="L26" s="131"/>
      <c r="M26" s="132"/>
      <c r="N26" s="133">
        <f t="shared" ref="N26:N28" si="5">($K$24+H26*$L$24)*M22</f>
        <v>8192.9388294550481</v>
      </c>
      <c r="O26" s="134"/>
      <c r="P26" s="129"/>
      <c r="Q26" s="134"/>
      <c r="R26" s="135"/>
    </row>
    <row r="27" spans="1:18" ht="15" thickTop="1" thickBot="1" x14ac:dyDescent="0.3">
      <c r="H27" s="178">
        <v>3</v>
      </c>
      <c r="I27" s="128" t="s">
        <v>111</v>
      </c>
      <c r="J27" s="129"/>
      <c r="K27" s="130"/>
      <c r="L27" s="131"/>
      <c r="M27" s="132"/>
      <c r="N27" s="133">
        <f t="shared" si="5"/>
        <v>949.55179913700454</v>
      </c>
      <c r="O27" s="134"/>
      <c r="P27" s="129"/>
      <c r="Q27" s="134"/>
      <c r="R27" s="135"/>
    </row>
    <row r="28" spans="1:18" ht="15" thickTop="1" thickBot="1" x14ac:dyDescent="0.3">
      <c r="H28" s="178">
        <v>4</v>
      </c>
      <c r="I28" s="128" t="s">
        <v>112</v>
      </c>
      <c r="J28" s="129"/>
      <c r="K28" s="130"/>
      <c r="L28" s="131"/>
      <c r="M28" s="132"/>
      <c r="N28" s="133">
        <f t="shared" si="5"/>
        <v>198.50403163458259</v>
      </c>
      <c r="O28" s="134"/>
      <c r="P28" s="129"/>
      <c r="Q28" s="134"/>
      <c r="R28" s="135"/>
    </row>
    <row r="29" spans="1:18" ht="14.4" thickTop="1" x14ac:dyDescent="0.25">
      <c r="N29" s="179"/>
    </row>
    <row r="34" spans="13:13" x14ac:dyDescent="0.25">
      <c r="M34" s="180"/>
    </row>
  </sheetData>
  <mergeCells count="35"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</mergeCells>
  <phoneticPr fontId="15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B2AF7-0799-4CE4-A845-5DC81982C5E7}">
  <dimension ref="A1:L1472"/>
  <sheetViews>
    <sheetView workbookViewId="0">
      <selection activeCell="L1" sqref="L1"/>
    </sheetView>
  </sheetViews>
  <sheetFormatPr defaultRowHeight="15.6" x14ac:dyDescent="0.3"/>
  <cols>
    <col min="1" max="1" width="24.8984375" bestFit="1" customWidth="1"/>
    <col min="2" max="2" width="17.59765625" customWidth="1"/>
    <col min="4" max="4" width="10.09765625" bestFit="1" customWidth="1"/>
    <col min="5" max="5" width="14.59765625" bestFit="1" customWidth="1"/>
    <col min="6" max="6" width="11.8984375" bestFit="1" customWidth="1"/>
    <col min="7" max="7" width="10" bestFit="1" customWidth="1"/>
    <col min="8" max="8" width="17.8984375" bestFit="1" customWidth="1"/>
    <col min="9" max="9" width="9.59765625" bestFit="1" customWidth="1"/>
    <col min="10" max="10" width="13.296875" bestFit="1" customWidth="1"/>
    <col min="11" max="11" width="12.19921875" bestFit="1" customWidth="1"/>
    <col min="12" max="12" width="16.59765625" bestFit="1" customWidth="1"/>
  </cols>
  <sheetData>
    <row r="1" spans="1:12" x14ac:dyDescent="0.3">
      <c r="A1" s="210" t="s">
        <v>138</v>
      </c>
      <c r="B1" s="210"/>
    </row>
    <row r="2" spans="1:12" x14ac:dyDescent="0.3">
      <c r="A2" s="41"/>
      <c r="B2" s="41"/>
    </row>
    <row r="3" spans="1:12" x14ac:dyDescent="0.3">
      <c r="A3" s="210" t="s">
        <v>59</v>
      </c>
      <c r="B3" s="210"/>
      <c r="D3" s="20" t="s">
        <v>0</v>
      </c>
      <c r="E3" s="95" t="s">
        <v>1</v>
      </c>
      <c r="F3" s="20" t="s">
        <v>68</v>
      </c>
      <c r="G3" s="20" t="s">
        <v>69</v>
      </c>
      <c r="H3" s="20" t="s">
        <v>70</v>
      </c>
      <c r="I3" s="20" t="s">
        <v>66</v>
      </c>
      <c r="J3" s="20" t="s">
        <v>67</v>
      </c>
      <c r="K3" s="20" t="s">
        <v>28</v>
      </c>
      <c r="L3" s="91" t="s">
        <v>30</v>
      </c>
    </row>
    <row r="4" spans="1:12" x14ac:dyDescent="0.3">
      <c r="A4" s="38" t="s">
        <v>60</v>
      </c>
      <c r="B4" s="43">
        <v>0.2</v>
      </c>
      <c r="D4" s="72">
        <v>43467</v>
      </c>
      <c r="E4" s="95">
        <v>5.1242000000000001</v>
      </c>
      <c r="F4" s="20">
        <f>E4</f>
        <v>5.1242000000000001</v>
      </c>
      <c r="G4" s="150">
        <f>0</f>
        <v>0</v>
      </c>
      <c r="H4" s="150">
        <f>F4+G4</f>
        <v>5.1242000000000001</v>
      </c>
      <c r="I4" s="150">
        <f t="shared" ref="I4:I67" si="0">E4-H4</f>
        <v>0</v>
      </c>
      <c r="J4" s="150">
        <f t="shared" ref="J4:J67" si="1">ABS(I4)</f>
        <v>0</v>
      </c>
      <c r="K4" s="150">
        <f t="shared" ref="K4:K67" si="2">I4^2</f>
        <v>0</v>
      </c>
      <c r="L4" s="151">
        <f t="shared" ref="L4:L67" si="3">J4/E4</f>
        <v>0</v>
      </c>
    </row>
    <row r="5" spans="1:12" x14ac:dyDescent="0.3">
      <c r="A5" s="38" t="s">
        <v>71</v>
      </c>
      <c r="B5" s="43">
        <v>0.1</v>
      </c>
      <c r="D5" s="72">
        <v>43468</v>
      </c>
      <c r="E5" s="95">
        <v>4.9724000000000004</v>
      </c>
      <c r="F5" s="20">
        <f t="shared" ref="F5:F68" si="4">alpha*(E5)+(1-alpha)*(E4+G4)</f>
        <v>5.0938400000000001</v>
      </c>
      <c r="G5" s="89">
        <f t="shared" ref="G5:G68" si="5">beta*(F5-F4)+(1-beta)*G4</f>
        <v>-3.0359999999999944E-3</v>
      </c>
      <c r="H5" s="89">
        <f t="shared" ref="H5:H63" si="6">F5+G5</f>
        <v>5.0908040000000003</v>
      </c>
      <c r="I5" s="89">
        <f t="shared" si="0"/>
        <v>-0.11840399999999995</v>
      </c>
      <c r="J5" s="89">
        <f t="shared" si="1"/>
        <v>0.11840399999999995</v>
      </c>
      <c r="K5" s="89">
        <f t="shared" si="2"/>
        <v>1.4019507215999989E-2</v>
      </c>
      <c r="L5" s="91">
        <f t="shared" si="3"/>
        <v>2.381224358458691E-2</v>
      </c>
    </row>
    <row r="6" spans="1:12" x14ac:dyDescent="0.3">
      <c r="A6" s="41"/>
      <c r="B6" s="41"/>
      <c r="D6" s="72">
        <v>43469</v>
      </c>
      <c r="E6" s="95">
        <v>5.2938000000000001</v>
      </c>
      <c r="F6" s="20">
        <f t="shared" si="4"/>
        <v>5.0342512000000008</v>
      </c>
      <c r="G6" s="89">
        <f t="shared" si="5"/>
        <v>-8.6912799999999298E-3</v>
      </c>
      <c r="H6" s="89">
        <f t="shared" si="6"/>
        <v>5.025559920000001</v>
      </c>
      <c r="I6" s="89">
        <f t="shared" si="0"/>
        <v>0.2682400799999991</v>
      </c>
      <c r="J6" s="89">
        <f t="shared" si="1"/>
        <v>0.2682400799999991</v>
      </c>
      <c r="K6" s="89">
        <f t="shared" si="2"/>
        <v>7.1952740518405917E-2</v>
      </c>
      <c r="L6" s="91">
        <f t="shared" si="3"/>
        <v>5.0670610903320694E-2</v>
      </c>
    </row>
    <row r="7" spans="1:12" x14ac:dyDescent="0.3">
      <c r="A7" s="210" t="s">
        <v>17</v>
      </c>
      <c r="B7" s="210"/>
      <c r="D7" s="72">
        <v>43472</v>
      </c>
      <c r="E7" s="95">
        <v>5.3741000000000003</v>
      </c>
      <c r="F7" s="20">
        <f t="shared" si="4"/>
        <v>5.302906976</v>
      </c>
      <c r="G7" s="89">
        <f t="shared" si="5"/>
        <v>1.904342559999999E-2</v>
      </c>
      <c r="H7" s="89">
        <f t="shared" si="6"/>
        <v>5.3219504015999997</v>
      </c>
      <c r="I7" s="89">
        <f t="shared" si="0"/>
        <v>5.2149598400000663E-2</v>
      </c>
      <c r="J7" s="89">
        <f t="shared" si="1"/>
        <v>5.2149598400000663E-2</v>
      </c>
      <c r="K7" s="89">
        <f t="shared" si="2"/>
        <v>2.7195806132813516E-3</v>
      </c>
      <c r="L7" s="91">
        <f t="shared" si="3"/>
        <v>9.7038757001173519E-3</v>
      </c>
    </row>
    <row r="8" spans="1:12" x14ac:dyDescent="0.3">
      <c r="A8" s="38" t="s">
        <v>54</v>
      </c>
      <c r="B8" s="78">
        <f>AVERAGE(Error_1)</f>
        <v>3.8409400182917892E-4</v>
      </c>
      <c r="D8" s="72">
        <v>43473</v>
      </c>
      <c r="E8" s="95">
        <v>5.4901999999999997</v>
      </c>
      <c r="F8" s="20">
        <f t="shared" si="4"/>
        <v>5.4125547404800001</v>
      </c>
      <c r="G8" s="89">
        <f t="shared" si="5"/>
        <v>2.8103859487999996E-2</v>
      </c>
      <c r="H8" s="89">
        <f t="shared" si="6"/>
        <v>5.4406585999679997</v>
      </c>
      <c r="I8" s="89">
        <f t="shared" si="0"/>
        <v>4.9541400032000027E-2</v>
      </c>
      <c r="J8" s="89">
        <f t="shared" si="1"/>
        <v>4.9541400032000027E-2</v>
      </c>
      <c r="K8" s="89">
        <f t="shared" si="2"/>
        <v>2.4543503171306521E-3</v>
      </c>
      <c r="L8" s="91">
        <f t="shared" si="3"/>
        <v>9.0236057032530743E-3</v>
      </c>
    </row>
    <row r="9" spans="1:12" x14ac:dyDescent="0.3">
      <c r="A9" s="38" t="s">
        <v>55</v>
      </c>
      <c r="B9" s="39">
        <f>AVERAGE(Abs_Error)</f>
        <v>6.2290548928618544E-2</v>
      </c>
      <c r="D9" s="72">
        <v>43474</v>
      </c>
      <c r="E9" s="95">
        <v>5.5438000000000001</v>
      </c>
      <c r="F9" s="20">
        <f t="shared" si="4"/>
        <v>5.5234030875903999</v>
      </c>
      <c r="G9" s="89">
        <f t="shared" si="5"/>
        <v>3.637830825023998E-2</v>
      </c>
      <c r="H9" s="89">
        <f t="shared" si="6"/>
        <v>5.5597813958406395</v>
      </c>
      <c r="I9" s="89">
        <f t="shared" si="0"/>
        <v>-1.5981395840639401E-2</v>
      </c>
      <c r="J9" s="89">
        <f t="shared" si="1"/>
        <v>1.5981395840639401E-2</v>
      </c>
      <c r="K9" s="89">
        <f t="shared" si="2"/>
        <v>2.5540501301520632E-4</v>
      </c>
      <c r="L9" s="91">
        <f t="shared" si="3"/>
        <v>2.8827511527543203E-3</v>
      </c>
    </row>
    <row r="10" spans="1:12" x14ac:dyDescent="0.3">
      <c r="A10" s="38" t="s">
        <v>56</v>
      </c>
      <c r="B10" s="39">
        <f>SQRT(AVERAGE(K5:K1472))</f>
        <v>0.1000468540132757</v>
      </c>
      <c r="D10" s="72">
        <v>43475</v>
      </c>
      <c r="E10" s="95">
        <v>5.4813000000000001</v>
      </c>
      <c r="F10" s="20">
        <f t="shared" si="4"/>
        <v>5.5604026466001919</v>
      </c>
      <c r="G10" s="89">
        <f t="shared" si="5"/>
        <v>3.6440433326195183E-2</v>
      </c>
      <c r="H10" s="89">
        <f t="shared" si="6"/>
        <v>5.5968430799263871</v>
      </c>
      <c r="I10" s="89">
        <f t="shared" si="0"/>
        <v>-0.11554307992638702</v>
      </c>
      <c r="J10" s="89">
        <f t="shared" si="1"/>
        <v>0.11554307992638702</v>
      </c>
      <c r="K10" s="89">
        <f t="shared" si="2"/>
        <v>1.3350203318875459E-2</v>
      </c>
      <c r="L10" s="91">
        <f t="shared" si="3"/>
        <v>2.1079503024170727E-2</v>
      </c>
    </row>
    <row r="11" spans="1:12" x14ac:dyDescent="0.3">
      <c r="A11" s="38" t="s">
        <v>57</v>
      </c>
      <c r="B11" s="46">
        <f>AVERAGE(Abs_Pct_Error)</f>
        <v>1.516895513418922E-2</v>
      </c>
      <c r="D11" s="72">
        <v>43476</v>
      </c>
      <c r="E11" s="95">
        <v>5.4276999999999997</v>
      </c>
      <c r="F11" s="20">
        <f t="shared" si="4"/>
        <v>5.4997323466609567</v>
      </c>
      <c r="G11" s="89">
        <f t="shared" si="5"/>
        <v>2.6729359999652147E-2</v>
      </c>
      <c r="H11" s="89">
        <f t="shared" si="6"/>
        <v>5.5264617066606085</v>
      </c>
      <c r="I11" s="89">
        <f t="shared" si="0"/>
        <v>-9.8761706660608795E-2</v>
      </c>
      <c r="J11" s="89">
        <f t="shared" si="1"/>
        <v>9.8761706660608795E-2</v>
      </c>
      <c r="K11" s="89">
        <f t="shared" si="2"/>
        <v>9.7538747025161399E-3</v>
      </c>
      <c r="L11" s="91">
        <f t="shared" si="3"/>
        <v>1.8195866879269083E-2</v>
      </c>
    </row>
    <row r="12" spans="1:12" x14ac:dyDescent="0.3">
      <c r="A12" s="41"/>
      <c r="B12" s="41"/>
      <c r="D12" s="72">
        <v>43479</v>
      </c>
      <c r="E12" s="95">
        <v>5.3741000000000003</v>
      </c>
      <c r="F12" s="20">
        <f t="shared" si="4"/>
        <v>5.4383634879997214</v>
      </c>
      <c r="G12" s="89">
        <f t="shared" si="5"/>
        <v>1.7919538133563402E-2</v>
      </c>
      <c r="H12" s="89">
        <f t="shared" si="6"/>
        <v>5.4562830261332849</v>
      </c>
      <c r="I12" s="89">
        <f t="shared" si="0"/>
        <v>-8.2183026133284542E-2</v>
      </c>
      <c r="J12" s="89">
        <f t="shared" si="1"/>
        <v>8.2183026133284542E-2</v>
      </c>
      <c r="K12" s="89">
        <f t="shared" si="2"/>
        <v>6.7540497844241296E-3</v>
      </c>
      <c r="L12" s="91">
        <f t="shared" si="3"/>
        <v>1.5292425919369669E-2</v>
      </c>
    </row>
    <row r="13" spans="1:12" x14ac:dyDescent="0.3">
      <c r="A13" s="210" t="s">
        <v>72</v>
      </c>
      <c r="B13" s="210"/>
      <c r="D13" s="72">
        <v>43480</v>
      </c>
      <c r="E13" s="95">
        <v>5.4009</v>
      </c>
      <c r="F13" s="20">
        <f t="shared" si="4"/>
        <v>5.393795630506852</v>
      </c>
      <c r="G13" s="89">
        <f t="shared" si="5"/>
        <v>1.1670798570920123E-2</v>
      </c>
      <c r="H13" s="89">
        <f t="shared" si="6"/>
        <v>5.4054664290777721</v>
      </c>
      <c r="I13" s="89">
        <f t="shared" si="0"/>
        <v>-4.5664290777720495E-3</v>
      </c>
      <c r="J13" s="89">
        <f t="shared" si="1"/>
        <v>4.5664290777720495E-3</v>
      </c>
      <c r="K13" s="89">
        <f t="shared" si="2"/>
        <v>2.085227452232209E-5</v>
      </c>
      <c r="L13" s="91">
        <f t="shared" si="3"/>
        <v>8.4549409871911157E-4</v>
      </c>
    </row>
    <row r="14" spans="1:12" x14ac:dyDescent="0.3">
      <c r="A14" s="29" t="s">
        <v>49</v>
      </c>
      <c r="B14" s="59">
        <v>-5.0185344596227765E-4</v>
      </c>
      <c r="D14" s="72">
        <v>43481</v>
      </c>
      <c r="E14" s="95">
        <v>5.3117000000000001</v>
      </c>
      <c r="F14" s="20">
        <f t="shared" si="4"/>
        <v>5.3923966388567361</v>
      </c>
      <c r="G14" s="89">
        <f t="shared" si="5"/>
        <v>1.036381954881653E-2</v>
      </c>
      <c r="H14" s="89">
        <f t="shared" si="6"/>
        <v>5.4027604584055524</v>
      </c>
      <c r="I14" s="89">
        <f t="shared" si="0"/>
        <v>-9.1060458405552325E-2</v>
      </c>
      <c r="J14" s="89">
        <f t="shared" si="1"/>
        <v>9.1060458405552325E-2</v>
      </c>
      <c r="K14" s="89">
        <f t="shared" si="2"/>
        <v>8.2920070850293244E-3</v>
      </c>
      <c r="L14" s="91">
        <f t="shared" si="3"/>
        <v>1.7143373760858543E-2</v>
      </c>
    </row>
    <row r="15" spans="1:12" x14ac:dyDescent="0.3">
      <c r="A15" s="58" t="s">
        <v>139</v>
      </c>
      <c r="B15" s="61">
        <v>1.0000000000000009E-2</v>
      </c>
      <c r="D15" s="72">
        <v>43482</v>
      </c>
      <c r="E15" s="95">
        <v>5.3384</v>
      </c>
      <c r="F15" s="20">
        <f t="shared" si="4"/>
        <v>5.3253310556390536</v>
      </c>
      <c r="G15" s="89">
        <f t="shared" si="5"/>
        <v>2.6208792721666256E-3</v>
      </c>
      <c r="H15" s="89">
        <f t="shared" si="6"/>
        <v>5.3279519349112201</v>
      </c>
      <c r="I15" s="89">
        <f t="shared" si="0"/>
        <v>1.0448065088779934E-2</v>
      </c>
      <c r="J15" s="89">
        <f t="shared" si="1"/>
        <v>1.0448065088779934E-2</v>
      </c>
      <c r="K15" s="89">
        <f t="shared" si="2"/>
        <v>1.0916206409938205E-4</v>
      </c>
      <c r="L15" s="91">
        <f t="shared" si="3"/>
        <v>1.9571529088827991E-3</v>
      </c>
    </row>
    <row r="16" spans="1:12" x14ac:dyDescent="0.3">
      <c r="A16" s="60" t="s">
        <v>82</v>
      </c>
      <c r="B16" s="32">
        <v>0.99</v>
      </c>
      <c r="D16" s="72">
        <v>43483</v>
      </c>
      <c r="E16" s="95">
        <v>5.4545000000000003</v>
      </c>
      <c r="F16" s="20">
        <f t="shared" si="4"/>
        <v>5.363716703417734</v>
      </c>
      <c r="G16" s="89">
        <f t="shared" si="5"/>
        <v>6.1973561228179999E-3</v>
      </c>
      <c r="H16" s="89">
        <f t="shared" si="6"/>
        <v>5.3699140595405517</v>
      </c>
      <c r="I16" s="89">
        <f t="shared" si="0"/>
        <v>8.4585940459448672E-2</v>
      </c>
      <c r="J16" s="89">
        <f t="shared" si="1"/>
        <v>8.4585940459448672E-2</v>
      </c>
      <c r="K16" s="89">
        <f t="shared" si="2"/>
        <v>7.1547813234093954E-3</v>
      </c>
      <c r="L16" s="91">
        <f t="shared" si="3"/>
        <v>1.5507551647162648E-2</v>
      </c>
    </row>
    <row r="17" spans="1:12" x14ac:dyDescent="0.3">
      <c r="A17" s="29" t="s">
        <v>50</v>
      </c>
      <c r="B17" s="59">
        <v>3.9823317531006534E-3</v>
      </c>
      <c r="D17" s="72">
        <v>43487</v>
      </c>
      <c r="E17" s="95">
        <v>5.3295000000000003</v>
      </c>
      <c r="F17" s="20">
        <f t="shared" si="4"/>
        <v>5.4344578848982543</v>
      </c>
      <c r="G17" s="89">
        <f t="shared" si="5"/>
        <v>1.2651738658588233E-2</v>
      </c>
      <c r="H17" s="89">
        <f t="shared" si="6"/>
        <v>5.4471096235568428</v>
      </c>
      <c r="I17" s="89">
        <f t="shared" si="0"/>
        <v>-0.11760962355684246</v>
      </c>
      <c r="J17" s="89">
        <f t="shared" si="1"/>
        <v>0.11760962355684246</v>
      </c>
      <c r="K17" s="89">
        <f t="shared" si="2"/>
        <v>1.3832023553182192E-2</v>
      </c>
      <c r="L17" s="91">
        <f t="shared" si="3"/>
        <v>2.2067665551523116E-2</v>
      </c>
    </row>
    <row r="18" spans="1:12" x14ac:dyDescent="0.3">
      <c r="A18" s="58" t="s">
        <v>139</v>
      </c>
      <c r="B18" s="61">
        <v>0.99</v>
      </c>
      <c r="D18" s="72">
        <v>43488</v>
      </c>
      <c r="E18" s="95">
        <v>5.4009</v>
      </c>
      <c r="F18" s="20">
        <f t="shared" si="4"/>
        <v>5.3539013909268718</v>
      </c>
      <c r="G18" s="89">
        <f t="shared" si="5"/>
        <v>3.3309153955911556E-3</v>
      </c>
      <c r="H18" s="89">
        <f t="shared" si="6"/>
        <v>5.3572323063224632</v>
      </c>
      <c r="I18" s="89">
        <f t="shared" si="0"/>
        <v>4.3667693677536867E-2</v>
      </c>
      <c r="J18" s="89">
        <f t="shared" si="1"/>
        <v>4.3667693677536867E-2</v>
      </c>
      <c r="K18" s="89">
        <f t="shared" si="2"/>
        <v>1.9068674711151933E-3</v>
      </c>
      <c r="L18" s="91">
        <f t="shared" si="3"/>
        <v>8.0852623965518462E-3</v>
      </c>
    </row>
    <row r="19" spans="1:12" x14ac:dyDescent="0.3">
      <c r="A19" s="60" t="s">
        <v>82</v>
      </c>
      <c r="B19" s="32">
        <v>9.999999999999995E-3</v>
      </c>
      <c r="D19" s="72">
        <v>43489</v>
      </c>
      <c r="E19" s="95">
        <v>5.4991000000000003</v>
      </c>
      <c r="F19" s="20">
        <f t="shared" si="4"/>
        <v>5.4232047323164734</v>
      </c>
      <c r="G19" s="89">
        <f t="shared" si="5"/>
        <v>9.9281579949921997E-3</v>
      </c>
      <c r="H19" s="89">
        <f t="shared" si="6"/>
        <v>5.433132890311466</v>
      </c>
      <c r="I19" s="89">
        <f t="shared" si="0"/>
        <v>6.5967109688534364E-2</v>
      </c>
      <c r="J19" s="89">
        <f t="shared" si="1"/>
        <v>6.5967109688534364E-2</v>
      </c>
      <c r="K19" s="89">
        <f t="shared" si="2"/>
        <v>4.3516595606591241E-3</v>
      </c>
      <c r="L19" s="91">
        <f t="shared" si="3"/>
        <v>1.1995982922393547E-2</v>
      </c>
    </row>
    <row r="20" spans="1:12" x14ac:dyDescent="0.3">
      <c r="A20" s="29" t="s">
        <v>51</v>
      </c>
      <c r="B20" s="59">
        <v>5.1373559089651832E-3</v>
      </c>
      <c r="D20" s="72">
        <v>43490</v>
      </c>
      <c r="E20" s="95">
        <v>5.8918999999999997</v>
      </c>
      <c r="F20" s="20">
        <f t="shared" si="4"/>
        <v>5.5856025263959941</v>
      </c>
      <c r="G20" s="89">
        <f t="shared" si="5"/>
        <v>2.5175121603445053E-2</v>
      </c>
      <c r="H20" s="89">
        <f t="shared" si="6"/>
        <v>5.6107776479994396</v>
      </c>
      <c r="I20" s="89">
        <f t="shared" si="0"/>
        <v>0.28112235200056013</v>
      </c>
      <c r="J20" s="89">
        <f t="shared" si="1"/>
        <v>0.28112235200056013</v>
      </c>
      <c r="K20" s="89">
        <f t="shared" si="2"/>
        <v>7.9029776794326836E-2</v>
      </c>
      <c r="L20" s="91">
        <f t="shared" si="3"/>
        <v>4.7713361055102793E-2</v>
      </c>
    </row>
    <row r="21" spans="1:12" x14ac:dyDescent="0.3">
      <c r="A21" s="58" t="s">
        <v>139</v>
      </c>
      <c r="B21" s="61">
        <v>0.99</v>
      </c>
      <c r="D21" s="72">
        <v>43493</v>
      </c>
      <c r="E21" s="95">
        <v>5.7937000000000003</v>
      </c>
      <c r="F21" s="20">
        <f t="shared" si="4"/>
        <v>5.8924000972827564</v>
      </c>
      <c r="G21" s="89">
        <f t="shared" si="5"/>
        <v>5.3337366531776779E-2</v>
      </c>
      <c r="H21" s="89">
        <f t="shared" si="6"/>
        <v>5.9457374638145328</v>
      </c>
      <c r="I21" s="89">
        <f t="shared" si="0"/>
        <v>-0.15203746381453254</v>
      </c>
      <c r="J21" s="89">
        <f t="shared" si="1"/>
        <v>0.15203746381453254</v>
      </c>
      <c r="K21" s="89">
        <f t="shared" si="2"/>
        <v>2.311539040315529E-2</v>
      </c>
      <c r="L21" s="91">
        <f t="shared" si="3"/>
        <v>2.624185991931452E-2</v>
      </c>
    </row>
    <row r="22" spans="1:12" x14ac:dyDescent="0.3">
      <c r="A22" s="60" t="s">
        <v>82</v>
      </c>
      <c r="B22" s="32">
        <v>9.999999999999995E-3</v>
      </c>
      <c r="D22" s="72">
        <v>43494</v>
      </c>
      <c r="E22" s="95">
        <v>5.8472999999999997</v>
      </c>
      <c r="F22" s="20">
        <f t="shared" si="4"/>
        <v>5.8470898932254212</v>
      </c>
      <c r="G22" s="89">
        <f t="shared" si="5"/>
        <v>4.3472609472865582E-2</v>
      </c>
      <c r="H22" s="89">
        <f t="shared" si="6"/>
        <v>5.8905625026982866</v>
      </c>
      <c r="I22" s="89">
        <f t="shared" si="0"/>
        <v>-4.3262502698286909E-2</v>
      </c>
      <c r="J22" s="89">
        <f t="shared" si="1"/>
        <v>4.3262502698286909E-2</v>
      </c>
      <c r="K22" s="89">
        <f t="shared" si="2"/>
        <v>1.8716441397192821E-3</v>
      </c>
      <c r="L22" s="91">
        <f t="shared" si="3"/>
        <v>7.3987143978052963E-3</v>
      </c>
    </row>
    <row r="23" spans="1:12" x14ac:dyDescent="0.3">
      <c r="A23" s="29" t="s">
        <v>52</v>
      </c>
      <c r="B23" s="149">
        <v>9.9838377215523519E-4</v>
      </c>
      <c r="D23" s="72">
        <v>43495</v>
      </c>
      <c r="E23" s="95">
        <v>5.8651</v>
      </c>
      <c r="F23" s="20">
        <f t="shared" si="4"/>
        <v>5.8856380875782923</v>
      </c>
      <c r="G23" s="89">
        <f t="shared" si="5"/>
        <v>4.2980167960866136E-2</v>
      </c>
      <c r="H23" s="89">
        <f t="shared" si="6"/>
        <v>5.9286182555391589</v>
      </c>
      <c r="I23" s="89">
        <f t="shared" si="0"/>
        <v>-6.3518255539158908E-2</v>
      </c>
      <c r="J23" s="89">
        <f t="shared" si="1"/>
        <v>6.3518255539158908E-2</v>
      </c>
      <c r="K23" s="89">
        <f t="shared" si="2"/>
        <v>4.0345687867378915E-3</v>
      </c>
      <c r="L23" s="91">
        <f t="shared" si="3"/>
        <v>1.0829867442866943E-2</v>
      </c>
    </row>
    <row r="24" spans="1:12" x14ac:dyDescent="0.3">
      <c r="A24" s="58" t="s">
        <v>139</v>
      </c>
      <c r="B24" s="61">
        <v>0.99</v>
      </c>
      <c r="D24" s="72">
        <v>43496</v>
      </c>
      <c r="E24" s="95">
        <v>5.6687000000000003</v>
      </c>
      <c r="F24" s="20">
        <f t="shared" si="4"/>
        <v>5.8602041343686935</v>
      </c>
      <c r="G24" s="89">
        <f t="shared" si="5"/>
        <v>3.6138755843819634E-2</v>
      </c>
      <c r="H24" s="89">
        <f t="shared" si="6"/>
        <v>5.8963428902125132</v>
      </c>
      <c r="I24" s="89">
        <f t="shared" si="0"/>
        <v>-0.22764289021251294</v>
      </c>
      <c r="J24" s="89">
        <f t="shared" si="1"/>
        <v>0.22764289021251294</v>
      </c>
      <c r="K24" s="89">
        <f t="shared" si="2"/>
        <v>5.182128546430622E-2</v>
      </c>
      <c r="L24" s="91">
        <f t="shared" si="3"/>
        <v>4.0157865156475549E-2</v>
      </c>
    </row>
    <row r="25" spans="1:12" x14ac:dyDescent="0.3">
      <c r="A25" s="60" t="s">
        <v>82</v>
      </c>
      <c r="B25" s="32">
        <v>9.999999999999995E-3</v>
      </c>
      <c r="D25" s="72">
        <v>43497</v>
      </c>
      <c r="E25" s="95">
        <v>5.4722999999999997</v>
      </c>
      <c r="F25" s="20">
        <f t="shared" si="4"/>
        <v>5.6583310046750563</v>
      </c>
      <c r="G25" s="89">
        <f t="shared" si="5"/>
        <v>1.2337567290073959E-2</v>
      </c>
      <c r="H25" s="89">
        <f t="shared" si="6"/>
        <v>5.6706685719651304</v>
      </c>
      <c r="I25" s="89">
        <f t="shared" si="0"/>
        <v>-0.19836857196513069</v>
      </c>
      <c r="J25" s="89">
        <f t="shared" si="1"/>
        <v>0.19836857196513069</v>
      </c>
      <c r="K25" s="89">
        <f t="shared" si="2"/>
        <v>3.9350090343485231E-2</v>
      </c>
      <c r="L25" s="91">
        <f t="shared" si="3"/>
        <v>3.6249579146817736E-2</v>
      </c>
    </row>
    <row r="26" spans="1:12" x14ac:dyDescent="0.3">
      <c r="D26" s="72">
        <v>43500</v>
      </c>
      <c r="E26" s="95">
        <v>5.4099000000000004</v>
      </c>
      <c r="F26" s="20">
        <f t="shared" si="4"/>
        <v>5.4696900538320588</v>
      </c>
      <c r="G26" s="89">
        <f t="shared" si="5"/>
        <v>-7.7602845232331956E-3</v>
      </c>
      <c r="H26" s="89">
        <f t="shared" si="6"/>
        <v>5.4619297693088251</v>
      </c>
      <c r="I26" s="89">
        <f t="shared" si="0"/>
        <v>-5.2029769308824747E-2</v>
      </c>
      <c r="J26" s="89">
        <f t="shared" si="1"/>
        <v>5.2029769308824747E-2</v>
      </c>
      <c r="K26" s="89">
        <f t="shared" si="2"/>
        <v>2.7070968943295214E-3</v>
      </c>
      <c r="L26" s="91">
        <f t="shared" si="3"/>
        <v>9.6175103622663533E-3</v>
      </c>
    </row>
    <row r="27" spans="1:12" x14ac:dyDescent="0.3">
      <c r="D27" s="72">
        <v>43501</v>
      </c>
      <c r="E27" s="95">
        <v>5.3920000000000003</v>
      </c>
      <c r="F27" s="20">
        <f t="shared" si="4"/>
        <v>5.4001117723814138</v>
      </c>
      <c r="G27" s="89">
        <f t="shared" si="5"/>
        <v>-1.3942084215974371E-2</v>
      </c>
      <c r="H27" s="89">
        <f t="shared" si="6"/>
        <v>5.3861696881654391</v>
      </c>
      <c r="I27" s="89">
        <f t="shared" si="0"/>
        <v>5.8303118345612859E-3</v>
      </c>
      <c r="J27" s="89">
        <f t="shared" si="1"/>
        <v>5.8303118345612859E-3</v>
      </c>
      <c r="K27" s="89">
        <f t="shared" si="2"/>
        <v>3.3992536088225389E-5</v>
      </c>
      <c r="L27" s="91">
        <f t="shared" si="3"/>
        <v>1.0812892868251641E-3</v>
      </c>
    </row>
    <row r="28" spans="1:12" x14ac:dyDescent="0.3">
      <c r="D28" s="72">
        <v>43502</v>
      </c>
      <c r="E28" s="95">
        <v>5.4009</v>
      </c>
      <c r="F28" s="20">
        <f t="shared" si="4"/>
        <v>5.382626332627221</v>
      </c>
      <c r="G28" s="89">
        <f t="shared" si="5"/>
        <v>-1.4296419769796216E-2</v>
      </c>
      <c r="H28" s="89">
        <f t="shared" si="6"/>
        <v>5.3683299128574244</v>
      </c>
      <c r="I28" s="89">
        <f t="shared" si="0"/>
        <v>3.2570087142575588E-2</v>
      </c>
      <c r="J28" s="89">
        <f t="shared" si="1"/>
        <v>3.2570087142575588E-2</v>
      </c>
      <c r="K28" s="89">
        <f t="shared" si="2"/>
        <v>1.0608105764749675E-3</v>
      </c>
      <c r="L28" s="91">
        <f t="shared" si="3"/>
        <v>6.0304925369059946E-3</v>
      </c>
    </row>
    <row r="29" spans="1:12" x14ac:dyDescent="0.3">
      <c r="D29" s="72">
        <v>43503</v>
      </c>
      <c r="E29" s="95">
        <v>5.3205999999999998</v>
      </c>
      <c r="F29" s="20">
        <f t="shared" si="4"/>
        <v>5.3734028641841629</v>
      </c>
      <c r="G29" s="89">
        <f t="shared" si="5"/>
        <v>-1.3789124637122405E-2</v>
      </c>
      <c r="H29" s="89">
        <f t="shared" si="6"/>
        <v>5.3596137395470409</v>
      </c>
      <c r="I29" s="89">
        <f t="shared" si="0"/>
        <v>-3.9013739547041126E-2</v>
      </c>
      <c r="J29" s="89">
        <f t="shared" si="1"/>
        <v>3.9013739547041126E-2</v>
      </c>
      <c r="K29" s="89">
        <f t="shared" si="2"/>
        <v>1.5220718734443607E-3</v>
      </c>
      <c r="L29" s="91">
        <f t="shared" si="3"/>
        <v>7.3325827062814585E-3</v>
      </c>
    </row>
    <row r="30" spans="1:12" x14ac:dyDescent="0.3">
      <c r="D30" s="72">
        <v>43504</v>
      </c>
      <c r="E30" s="95">
        <v>5.4991000000000003</v>
      </c>
      <c r="F30" s="20">
        <f t="shared" si="4"/>
        <v>5.345268700290303</v>
      </c>
      <c r="G30" s="89">
        <f t="shared" si="5"/>
        <v>-1.5223628562796156E-2</v>
      </c>
      <c r="H30" s="89">
        <f t="shared" si="6"/>
        <v>5.3300450717275067</v>
      </c>
      <c r="I30" s="89">
        <f t="shared" si="0"/>
        <v>0.16905492827249358</v>
      </c>
      <c r="J30" s="89">
        <f t="shared" si="1"/>
        <v>0.16905492827249358</v>
      </c>
      <c r="K30" s="89">
        <f t="shared" si="2"/>
        <v>2.8579568773217948E-2</v>
      </c>
      <c r="L30" s="91">
        <f t="shared" si="3"/>
        <v>3.0742290242493055E-2</v>
      </c>
    </row>
    <row r="31" spans="1:12" x14ac:dyDescent="0.3">
      <c r="D31" s="72">
        <v>43507</v>
      </c>
      <c r="E31" s="95">
        <v>5.5438000000000001</v>
      </c>
      <c r="F31" s="20">
        <f t="shared" si="4"/>
        <v>5.4958610971497635</v>
      </c>
      <c r="G31" s="89">
        <f t="shared" si="5"/>
        <v>1.3579739794295064E-3</v>
      </c>
      <c r="H31" s="89">
        <f t="shared" si="6"/>
        <v>5.4972190711291926</v>
      </c>
      <c r="I31" s="89">
        <f t="shared" si="0"/>
        <v>4.6580928870807448E-2</v>
      </c>
      <c r="J31" s="89">
        <f t="shared" si="1"/>
        <v>4.6580928870807448E-2</v>
      </c>
      <c r="K31" s="89">
        <f t="shared" si="2"/>
        <v>2.1697829344672227E-3</v>
      </c>
      <c r="L31" s="91">
        <f t="shared" si="3"/>
        <v>8.4023465620706814E-3</v>
      </c>
    </row>
    <row r="32" spans="1:12" x14ac:dyDescent="0.3">
      <c r="D32" s="72">
        <v>43508</v>
      </c>
      <c r="E32" s="95">
        <v>5.5705</v>
      </c>
      <c r="F32" s="20">
        <f t="shared" si="4"/>
        <v>5.5502263791835436</v>
      </c>
      <c r="G32" s="89">
        <f t="shared" si="5"/>
        <v>6.6587047848645671E-3</v>
      </c>
      <c r="H32" s="89">
        <f t="shared" si="6"/>
        <v>5.5568850839684085</v>
      </c>
      <c r="I32" s="89">
        <f t="shared" si="0"/>
        <v>1.3614916031591484E-2</v>
      </c>
      <c r="J32" s="89">
        <f t="shared" si="1"/>
        <v>1.3614916031591484E-2</v>
      </c>
      <c r="K32" s="89">
        <f t="shared" si="2"/>
        <v>1.8536593854728682E-4</v>
      </c>
      <c r="L32" s="91">
        <f t="shared" si="3"/>
        <v>2.44411022917E-3</v>
      </c>
    </row>
    <row r="33" spans="4:12" x14ac:dyDescent="0.3">
      <c r="D33" s="72">
        <v>43509</v>
      </c>
      <c r="E33" s="95">
        <v>5.6420000000000003</v>
      </c>
      <c r="F33" s="20">
        <f t="shared" si="4"/>
        <v>5.5901269638278919</v>
      </c>
      <c r="G33" s="89">
        <f t="shared" si="5"/>
        <v>9.9828927708129414E-3</v>
      </c>
      <c r="H33" s="89">
        <f t="shared" si="6"/>
        <v>5.6001098565987046</v>
      </c>
      <c r="I33" s="89">
        <f t="shared" si="0"/>
        <v>4.189014340129571E-2</v>
      </c>
      <c r="J33" s="89">
        <f t="shared" si="1"/>
        <v>4.189014340129571E-2</v>
      </c>
      <c r="K33" s="89">
        <f t="shared" si="2"/>
        <v>1.7547841141811185E-3</v>
      </c>
      <c r="L33" s="91">
        <f t="shared" si="3"/>
        <v>7.424697518840076E-3</v>
      </c>
    </row>
    <row r="34" spans="4:12" x14ac:dyDescent="0.3">
      <c r="D34" s="72">
        <v>43510</v>
      </c>
      <c r="E34" s="95">
        <v>5.6241000000000003</v>
      </c>
      <c r="F34" s="20">
        <f t="shared" si="4"/>
        <v>5.6464063142166516</v>
      </c>
      <c r="G34" s="89">
        <f t="shared" si="5"/>
        <v>1.4612538532607624E-2</v>
      </c>
      <c r="H34" s="89">
        <f t="shared" si="6"/>
        <v>5.6610188527492591</v>
      </c>
      <c r="I34" s="89">
        <f t="shared" si="0"/>
        <v>-3.6918852749258768E-2</v>
      </c>
      <c r="J34" s="89">
        <f t="shared" si="1"/>
        <v>3.6918852749258768E-2</v>
      </c>
      <c r="K34" s="89">
        <f t="shared" si="2"/>
        <v>1.3630016883214517E-3</v>
      </c>
      <c r="L34" s="91">
        <f t="shared" si="3"/>
        <v>6.5644019041728929E-3</v>
      </c>
    </row>
    <row r="35" spans="4:12" x14ac:dyDescent="0.3">
      <c r="D35" s="72">
        <v>43511</v>
      </c>
      <c r="E35" s="95">
        <v>5.6420000000000003</v>
      </c>
      <c r="F35" s="20">
        <f t="shared" si="4"/>
        <v>5.6393700308260861</v>
      </c>
      <c r="G35" s="89">
        <f t="shared" si="5"/>
        <v>1.2447656340290313E-2</v>
      </c>
      <c r="H35" s="89">
        <f t="shared" si="6"/>
        <v>5.6518176871663766</v>
      </c>
      <c r="I35" s="89">
        <f t="shared" si="0"/>
        <v>-9.81768716637621E-3</v>
      </c>
      <c r="J35" s="89">
        <f t="shared" si="1"/>
        <v>9.81768716637621E-3</v>
      </c>
      <c r="K35" s="89">
        <f t="shared" si="2"/>
        <v>9.6386981296828133E-5</v>
      </c>
      <c r="L35" s="91">
        <f t="shared" si="3"/>
        <v>1.7401076154512955E-3</v>
      </c>
    </row>
    <row r="36" spans="4:12" x14ac:dyDescent="0.3">
      <c r="D36" s="72">
        <v>43515</v>
      </c>
      <c r="E36" s="95">
        <v>5.5080999999999998</v>
      </c>
      <c r="F36" s="20">
        <f t="shared" si="4"/>
        <v>5.6251781250722335</v>
      </c>
      <c r="G36" s="89">
        <f t="shared" si="5"/>
        <v>9.7837001308760177E-3</v>
      </c>
      <c r="H36" s="89">
        <f t="shared" si="6"/>
        <v>5.6349618252031091</v>
      </c>
      <c r="I36" s="89">
        <f t="shared" si="0"/>
        <v>-0.12686182520310929</v>
      </c>
      <c r="J36" s="89">
        <f t="shared" si="1"/>
        <v>0.12686182520310929</v>
      </c>
      <c r="K36" s="89">
        <f t="shared" si="2"/>
        <v>1.6093922693864254E-2</v>
      </c>
      <c r="L36" s="91">
        <f t="shared" si="3"/>
        <v>2.3031866742272162E-2</v>
      </c>
    </row>
    <row r="37" spans="4:12" x14ac:dyDescent="0.3">
      <c r="D37" s="72">
        <v>43516</v>
      </c>
      <c r="E37" s="95">
        <v>5.4455999999999998</v>
      </c>
      <c r="F37" s="20">
        <f t="shared" si="4"/>
        <v>5.5034269601047008</v>
      </c>
      <c r="G37" s="89">
        <f t="shared" si="5"/>
        <v>-3.3697863789648539E-3</v>
      </c>
      <c r="H37" s="89">
        <f t="shared" si="6"/>
        <v>5.500057173725736</v>
      </c>
      <c r="I37" s="89">
        <f t="shared" si="0"/>
        <v>-5.4457173725736219E-2</v>
      </c>
      <c r="J37" s="89">
        <f t="shared" si="1"/>
        <v>5.4457173725736219E-2</v>
      </c>
      <c r="K37" s="89">
        <f t="shared" si="2"/>
        <v>2.9655837701950153E-3</v>
      </c>
      <c r="L37" s="91">
        <f t="shared" si="3"/>
        <v>1.0000215536531552E-2</v>
      </c>
    </row>
    <row r="38" spans="4:12" x14ac:dyDescent="0.3">
      <c r="D38" s="72">
        <v>43517</v>
      </c>
      <c r="E38" s="95">
        <v>5.4901999999999997</v>
      </c>
      <c r="F38" s="20">
        <f t="shared" si="4"/>
        <v>5.4518241708968285</v>
      </c>
      <c r="G38" s="89">
        <f t="shared" si="5"/>
        <v>-8.1930866618556003E-3</v>
      </c>
      <c r="H38" s="89">
        <f t="shared" si="6"/>
        <v>5.4436310842349727</v>
      </c>
      <c r="I38" s="89">
        <f t="shared" si="0"/>
        <v>4.6568915765027086E-2</v>
      </c>
      <c r="J38" s="89">
        <f t="shared" si="1"/>
        <v>4.6568915765027086E-2</v>
      </c>
      <c r="K38" s="89">
        <f t="shared" si="2"/>
        <v>2.168663915530188E-3</v>
      </c>
      <c r="L38" s="91">
        <f t="shared" si="3"/>
        <v>8.4821893127804242E-3</v>
      </c>
    </row>
    <row r="39" spans="4:12" x14ac:dyDescent="0.3">
      <c r="D39" s="72">
        <v>43518</v>
      </c>
      <c r="E39" s="95">
        <v>5.5705</v>
      </c>
      <c r="F39" s="20">
        <f t="shared" si="4"/>
        <v>5.499705530670516</v>
      </c>
      <c r="G39" s="89">
        <f t="shared" si="5"/>
        <v>-2.5856420183012823E-3</v>
      </c>
      <c r="H39" s="89">
        <f t="shared" si="6"/>
        <v>5.4971198886522146</v>
      </c>
      <c r="I39" s="89">
        <f t="shared" si="0"/>
        <v>7.3380111347785437E-2</v>
      </c>
      <c r="J39" s="89">
        <f t="shared" si="1"/>
        <v>7.3380111347785437E-2</v>
      </c>
      <c r="K39" s="89">
        <f t="shared" si="2"/>
        <v>5.3846407414133894E-3</v>
      </c>
      <c r="L39" s="91">
        <f t="shared" si="3"/>
        <v>1.3172984713721468E-2</v>
      </c>
    </row>
    <row r="40" spans="4:12" x14ac:dyDescent="0.3">
      <c r="D40" s="72">
        <v>43521</v>
      </c>
      <c r="E40" s="95">
        <v>5.4901999999999997</v>
      </c>
      <c r="F40" s="20">
        <f t="shared" si="4"/>
        <v>5.5523714863853595</v>
      </c>
      <c r="G40" s="89">
        <f t="shared" si="5"/>
        <v>2.9395177550131909E-3</v>
      </c>
      <c r="H40" s="89">
        <f t="shared" si="6"/>
        <v>5.555311004140373</v>
      </c>
      <c r="I40" s="89">
        <f t="shared" si="0"/>
        <v>-6.5111004140373296E-2</v>
      </c>
      <c r="J40" s="89">
        <f t="shared" si="1"/>
        <v>6.5111004140373296E-2</v>
      </c>
      <c r="K40" s="89">
        <f t="shared" si="2"/>
        <v>4.2394428601677083E-3</v>
      </c>
      <c r="L40" s="91">
        <f t="shared" si="3"/>
        <v>1.1859495854499526E-2</v>
      </c>
    </row>
    <row r="41" spans="4:12" x14ac:dyDescent="0.3">
      <c r="D41" s="72">
        <v>43522</v>
      </c>
      <c r="E41" s="95">
        <v>5.4634</v>
      </c>
      <c r="F41" s="20">
        <f t="shared" si="4"/>
        <v>5.4871916142040114</v>
      </c>
      <c r="G41" s="89">
        <f t="shared" si="5"/>
        <v>-3.8724212386229417E-3</v>
      </c>
      <c r="H41" s="89">
        <f t="shared" si="6"/>
        <v>5.4833191929653884</v>
      </c>
      <c r="I41" s="89">
        <f t="shared" si="0"/>
        <v>-1.9919192965388355E-2</v>
      </c>
      <c r="J41" s="89">
        <f t="shared" si="1"/>
        <v>1.9919192965388355E-2</v>
      </c>
      <c r="K41" s="89">
        <f t="shared" si="2"/>
        <v>3.9677424839237695E-4</v>
      </c>
      <c r="L41" s="91">
        <f t="shared" si="3"/>
        <v>3.6459334783080781E-3</v>
      </c>
    </row>
    <row r="42" spans="4:12" x14ac:dyDescent="0.3">
      <c r="D42" s="72">
        <v>43523</v>
      </c>
      <c r="E42" s="95">
        <v>5.4634</v>
      </c>
      <c r="F42" s="20">
        <f t="shared" si="4"/>
        <v>5.4603020630091024</v>
      </c>
      <c r="G42" s="89">
        <f t="shared" si="5"/>
        <v>-6.1741342342515465E-3</v>
      </c>
      <c r="H42" s="89">
        <f t="shared" si="6"/>
        <v>5.4541279287748505</v>
      </c>
      <c r="I42" s="89">
        <f t="shared" si="0"/>
        <v>9.272071225149503E-3</v>
      </c>
      <c r="J42" s="89">
        <f t="shared" si="1"/>
        <v>9.272071225149503E-3</v>
      </c>
      <c r="K42" s="89">
        <f t="shared" si="2"/>
        <v>8.5971304804245409E-5</v>
      </c>
      <c r="L42" s="91">
        <f t="shared" si="3"/>
        <v>1.6971247254730577E-3</v>
      </c>
    </row>
    <row r="43" spans="4:12" x14ac:dyDescent="0.3">
      <c r="D43" s="72">
        <v>43524</v>
      </c>
      <c r="E43" s="95">
        <v>5.4366000000000003</v>
      </c>
      <c r="F43" s="20">
        <f t="shared" si="4"/>
        <v>5.4531006926125984</v>
      </c>
      <c r="G43" s="89">
        <f t="shared" si="5"/>
        <v>-6.2768578504767848E-3</v>
      </c>
      <c r="H43" s="89">
        <f t="shared" si="6"/>
        <v>5.4468238347621218</v>
      </c>
      <c r="I43" s="89">
        <f t="shared" si="0"/>
        <v>-1.022383476212152E-2</v>
      </c>
      <c r="J43" s="89">
        <f t="shared" si="1"/>
        <v>1.022383476212152E-2</v>
      </c>
      <c r="K43" s="89">
        <f t="shared" si="2"/>
        <v>1.045267972431644E-4</v>
      </c>
      <c r="L43" s="91">
        <f t="shared" si="3"/>
        <v>1.8805567380571532E-3</v>
      </c>
    </row>
    <row r="44" spans="4:12" x14ac:dyDescent="0.3">
      <c r="D44" s="72">
        <v>43525</v>
      </c>
      <c r="E44" s="95">
        <v>5.4545000000000003</v>
      </c>
      <c r="F44" s="20">
        <f t="shared" si="4"/>
        <v>5.4351585137196192</v>
      </c>
      <c r="G44" s="89">
        <f t="shared" si="5"/>
        <v>-7.4433899547270291E-3</v>
      </c>
      <c r="H44" s="89">
        <f t="shared" si="6"/>
        <v>5.4277151237648926</v>
      </c>
      <c r="I44" s="89">
        <f t="shared" si="0"/>
        <v>2.6784876235107724E-2</v>
      </c>
      <c r="J44" s="89">
        <f t="shared" si="1"/>
        <v>2.6784876235107724E-2</v>
      </c>
      <c r="K44" s="89">
        <f t="shared" si="2"/>
        <v>7.1742959493003851E-4</v>
      </c>
      <c r="L44" s="91">
        <f t="shared" si="3"/>
        <v>4.9106015647827888E-3</v>
      </c>
    </row>
    <row r="45" spans="4:12" x14ac:dyDescent="0.3">
      <c r="D45" s="72">
        <v>43528</v>
      </c>
      <c r="E45" s="95">
        <v>5.4276999999999997</v>
      </c>
      <c r="F45" s="20">
        <f t="shared" si="4"/>
        <v>5.4431852880362195</v>
      </c>
      <c r="G45" s="89">
        <f t="shared" si="5"/>
        <v>-5.8963735275942997E-3</v>
      </c>
      <c r="H45" s="89">
        <f t="shared" si="6"/>
        <v>5.4372889145086249</v>
      </c>
      <c r="I45" s="89">
        <f t="shared" si="0"/>
        <v>-9.5889145086252014E-3</v>
      </c>
      <c r="J45" s="89">
        <f t="shared" si="1"/>
        <v>9.5889145086252014E-3</v>
      </c>
      <c r="K45" s="89">
        <f t="shared" si="2"/>
        <v>9.1947281453722883E-5</v>
      </c>
      <c r="L45" s="91">
        <f t="shared" si="3"/>
        <v>1.7666625842668537E-3</v>
      </c>
    </row>
    <row r="46" spans="4:12" x14ac:dyDescent="0.3">
      <c r="D46" s="72">
        <v>43529</v>
      </c>
      <c r="E46" s="95">
        <v>5.4991000000000003</v>
      </c>
      <c r="F46" s="20">
        <f t="shared" si="4"/>
        <v>5.4372629011779248</v>
      </c>
      <c r="G46" s="89">
        <f t="shared" si="5"/>
        <v>-5.8989748606643414E-3</v>
      </c>
      <c r="H46" s="89">
        <f t="shared" si="6"/>
        <v>5.4313639263172604</v>
      </c>
      <c r="I46" s="89">
        <f t="shared" si="0"/>
        <v>6.7736073682739928E-2</v>
      </c>
      <c r="J46" s="89">
        <f t="shared" si="1"/>
        <v>6.7736073682739928E-2</v>
      </c>
      <c r="K46" s="89">
        <f t="shared" si="2"/>
        <v>4.5881756779535725E-3</v>
      </c>
      <c r="L46" s="91">
        <f t="shared" si="3"/>
        <v>1.231766537846919E-2</v>
      </c>
    </row>
    <row r="47" spans="4:12" x14ac:dyDescent="0.3">
      <c r="D47" s="72">
        <v>43530</v>
      </c>
      <c r="E47" s="95">
        <v>5.4455999999999998</v>
      </c>
      <c r="F47" s="20">
        <f t="shared" si="4"/>
        <v>5.4836808201114691</v>
      </c>
      <c r="G47" s="89">
        <f t="shared" si="5"/>
        <v>-6.6728548124347659E-4</v>
      </c>
      <c r="H47" s="89">
        <f t="shared" si="6"/>
        <v>5.483013534630226</v>
      </c>
      <c r="I47" s="89">
        <f t="shared" si="0"/>
        <v>-3.7413534630226231E-2</v>
      </c>
      <c r="J47" s="89">
        <f t="shared" si="1"/>
        <v>3.7413534630226231E-2</v>
      </c>
      <c r="K47" s="89">
        <f t="shared" si="2"/>
        <v>1.3997725735271373E-3</v>
      </c>
      <c r="L47" s="91">
        <f t="shared" si="3"/>
        <v>6.8704154969564842E-3</v>
      </c>
    </row>
    <row r="48" spans="4:12" x14ac:dyDescent="0.3">
      <c r="D48" s="72">
        <v>43531</v>
      </c>
      <c r="E48" s="95">
        <v>5.3830999999999998</v>
      </c>
      <c r="F48" s="20">
        <f t="shared" si="4"/>
        <v>5.4325661716150053</v>
      </c>
      <c r="G48" s="89">
        <f t="shared" si="5"/>
        <v>-5.7120217827655037E-3</v>
      </c>
      <c r="H48" s="89">
        <f t="shared" si="6"/>
        <v>5.4268541498322396</v>
      </c>
      <c r="I48" s="89">
        <f t="shared" si="0"/>
        <v>-4.3754149832239797E-2</v>
      </c>
      <c r="J48" s="89">
        <f t="shared" si="1"/>
        <v>4.3754149832239797E-2</v>
      </c>
      <c r="K48" s="89">
        <f t="shared" si="2"/>
        <v>1.9144256275420899E-3</v>
      </c>
      <c r="L48" s="91">
        <f t="shared" si="3"/>
        <v>8.1280581509241522E-3</v>
      </c>
    </row>
    <row r="49" spans="4:12" x14ac:dyDescent="0.3">
      <c r="D49" s="72">
        <v>43532</v>
      </c>
      <c r="E49" s="95">
        <v>5.4188000000000001</v>
      </c>
      <c r="F49" s="20">
        <f t="shared" si="4"/>
        <v>5.3856703825737871</v>
      </c>
      <c r="G49" s="89">
        <f t="shared" si="5"/>
        <v>-9.8303985086107808E-3</v>
      </c>
      <c r="H49" s="89">
        <f t="shared" si="6"/>
        <v>5.375839984065176</v>
      </c>
      <c r="I49" s="89">
        <f t="shared" si="0"/>
        <v>4.2960015934824014E-2</v>
      </c>
      <c r="J49" s="89">
        <f t="shared" si="1"/>
        <v>4.2960015934824014E-2</v>
      </c>
      <c r="K49" s="89">
        <f t="shared" si="2"/>
        <v>1.8455629691203333E-3</v>
      </c>
      <c r="L49" s="91">
        <f t="shared" si="3"/>
        <v>7.9279574693334343E-3</v>
      </c>
    </row>
    <row r="50" spans="4:12" x14ac:dyDescent="0.3">
      <c r="D50" s="72">
        <v>43535</v>
      </c>
      <c r="E50" s="95">
        <v>5.4813000000000001</v>
      </c>
      <c r="F50" s="20">
        <f t="shared" si="4"/>
        <v>5.4234356811931113</v>
      </c>
      <c r="G50" s="89">
        <f t="shared" si="5"/>
        <v>-5.070828795817283E-3</v>
      </c>
      <c r="H50" s="89">
        <f t="shared" si="6"/>
        <v>5.4183648523972936</v>
      </c>
      <c r="I50" s="89">
        <f t="shared" si="0"/>
        <v>6.2935147602706465E-2</v>
      </c>
      <c r="J50" s="89">
        <f t="shared" si="1"/>
        <v>6.2935147602706465E-2</v>
      </c>
      <c r="K50" s="89">
        <f t="shared" si="2"/>
        <v>3.960832803774449E-3</v>
      </c>
      <c r="L50" s="91">
        <f t="shared" si="3"/>
        <v>1.1481792203073443E-2</v>
      </c>
    </row>
    <row r="51" spans="4:12" x14ac:dyDescent="0.3">
      <c r="D51" s="72">
        <v>43536</v>
      </c>
      <c r="E51" s="95">
        <v>5.5347999999999997</v>
      </c>
      <c r="F51" s="20">
        <f t="shared" si="4"/>
        <v>5.4879433369633457</v>
      </c>
      <c r="G51" s="89">
        <f t="shared" si="5"/>
        <v>1.887019660787889E-3</v>
      </c>
      <c r="H51" s="89">
        <f t="shared" si="6"/>
        <v>5.4898303566241333</v>
      </c>
      <c r="I51" s="89">
        <f t="shared" si="0"/>
        <v>4.4969643375866397E-2</v>
      </c>
      <c r="J51" s="89">
        <f t="shared" si="1"/>
        <v>4.4969643375866397E-2</v>
      </c>
      <c r="K51" s="89">
        <f t="shared" si="2"/>
        <v>2.0222688253526046E-3</v>
      </c>
      <c r="L51" s="91">
        <f t="shared" si="3"/>
        <v>8.1248903981835652E-3</v>
      </c>
    </row>
    <row r="52" spans="4:12" x14ac:dyDescent="0.3">
      <c r="D52" s="72">
        <v>43537</v>
      </c>
      <c r="E52" s="95">
        <v>5.4813000000000001</v>
      </c>
      <c r="F52" s="20">
        <f t="shared" si="4"/>
        <v>5.5256096157286301</v>
      </c>
      <c r="G52" s="89">
        <f t="shared" si="5"/>
        <v>5.4649455712375387E-3</v>
      </c>
      <c r="H52" s="89">
        <f t="shared" si="6"/>
        <v>5.5310745612998673</v>
      </c>
      <c r="I52" s="89">
        <f t="shared" si="0"/>
        <v>-4.9774561299867237E-2</v>
      </c>
      <c r="J52" s="89">
        <f t="shared" si="1"/>
        <v>4.9774561299867237E-2</v>
      </c>
      <c r="K52" s="89">
        <f t="shared" si="2"/>
        <v>2.4775069525942413E-3</v>
      </c>
      <c r="L52" s="91">
        <f t="shared" si="3"/>
        <v>9.0807949391325474E-3</v>
      </c>
    </row>
    <row r="53" spans="4:12" x14ac:dyDescent="0.3">
      <c r="D53" s="72">
        <v>43538</v>
      </c>
      <c r="E53" s="95">
        <v>5.5526999999999997</v>
      </c>
      <c r="F53" s="20">
        <f t="shared" si="4"/>
        <v>5.4999519564569903</v>
      </c>
      <c r="G53" s="89">
        <f t="shared" si="5"/>
        <v>2.3526850869498078E-3</v>
      </c>
      <c r="H53" s="89">
        <f t="shared" si="6"/>
        <v>5.5023046415439403</v>
      </c>
      <c r="I53" s="89">
        <f t="shared" si="0"/>
        <v>5.0395358456059469E-2</v>
      </c>
      <c r="J53" s="89">
        <f t="shared" si="1"/>
        <v>5.0395358456059469E-2</v>
      </c>
      <c r="K53" s="89">
        <f t="shared" si="2"/>
        <v>2.5396921539147248E-3</v>
      </c>
      <c r="L53" s="91">
        <f t="shared" si="3"/>
        <v>9.0758294984529097E-3</v>
      </c>
    </row>
    <row r="54" spans="4:12" x14ac:dyDescent="0.3">
      <c r="D54" s="72">
        <v>43539</v>
      </c>
      <c r="E54" s="95">
        <v>5.7045000000000003</v>
      </c>
      <c r="F54" s="20">
        <f t="shared" si="4"/>
        <v>5.58494214806956</v>
      </c>
      <c r="G54" s="89">
        <f t="shared" si="5"/>
        <v>1.0616435739511799E-2</v>
      </c>
      <c r="H54" s="89">
        <f t="shared" si="6"/>
        <v>5.5955585838090718</v>
      </c>
      <c r="I54" s="89">
        <f t="shared" si="0"/>
        <v>0.10894141619092856</v>
      </c>
      <c r="J54" s="89">
        <f t="shared" si="1"/>
        <v>0.10894141619092856</v>
      </c>
      <c r="K54" s="89">
        <f t="shared" si="2"/>
        <v>1.1868232161685113E-2</v>
      </c>
      <c r="L54" s="91">
        <f t="shared" si="3"/>
        <v>1.9097452220339831E-2</v>
      </c>
    </row>
    <row r="55" spans="4:12" x14ac:dyDescent="0.3">
      <c r="D55" s="72">
        <v>43542</v>
      </c>
      <c r="E55" s="95">
        <v>5.6509</v>
      </c>
      <c r="F55" s="20">
        <f t="shared" si="4"/>
        <v>5.7022731485916101</v>
      </c>
      <c r="G55" s="89">
        <f t="shared" si="5"/>
        <v>2.1287892217765624E-2</v>
      </c>
      <c r="H55" s="89">
        <f t="shared" si="6"/>
        <v>5.7235610408093756</v>
      </c>
      <c r="I55" s="89">
        <f t="shared" si="0"/>
        <v>-7.2661040809375521E-2</v>
      </c>
      <c r="J55" s="89">
        <f t="shared" si="1"/>
        <v>7.2661040809375521E-2</v>
      </c>
      <c r="K55" s="89">
        <f t="shared" si="2"/>
        <v>5.2796268515017345E-3</v>
      </c>
      <c r="L55" s="91">
        <f t="shared" si="3"/>
        <v>1.2858312978353098E-2</v>
      </c>
    </row>
    <row r="56" spans="4:12" x14ac:dyDescent="0.3">
      <c r="D56" s="72">
        <v>43543</v>
      </c>
      <c r="E56" s="95">
        <v>5.6687000000000003</v>
      </c>
      <c r="F56" s="20">
        <f t="shared" si="4"/>
        <v>5.6714903137742132</v>
      </c>
      <c r="G56" s="89">
        <f t="shared" si="5"/>
        <v>1.6080819514249375E-2</v>
      </c>
      <c r="H56" s="89">
        <f t="shared" si="6"/>
        <v>5.6875711332884622</v>
      </c>
      <c r="I56" s="89">
        <f t="shared" si="0"/>
        <v>-1.8871133288461905E-2</v>
      </c>
      <c r="J56" s="89">
        <f t="shared" si="1"/>
        <v>1.8871133288461905E-2</v>
      </c>
      <c r="K56" s="89">
        <f t="shared" si="2"/>
        <v>3.5611967159089505E-4</v>
      </c>
      <c r="L56" s="91">
        <f t="shared" si="3"/>
        <v>3.3290054665905595E-3</v>
      </c>
    </row>
    <row r="57" spans="4:12" x14ac:dyDescent="0.3">
      <c r="D57" s="72">
        <v>43544</v>
      </c>
      <c r="E57" s="95">
        <v>5.6151999999999997</v>
      </c>
      <c r="F57" s="20">
        <f t="shared" si="4"/>
        <v>5.6708646556113997</v>
      </c>
      <c r="G57" s="89">
        <f t="shared" si="5"/>
        <v>1.4410171746543092E-2</v>
      </c>
      <c r="H57" s="89">
        <f t="shared" si="6"/>
        <v>5.6852748273579428</v>
      </c>
      <c r="I57" s="89">
        <f t="shared" si="0"/>
        <v>-7.0074827357943015E-2</v>
      </c>
      <c r="J57" s="89">
        <f t="shared" si="1"/>
        <v>7.0074827357943015E-2</v>
      </c>
      <c r="K57" s="89">
        <f t="shared" si="2"/>
        <v>4.9104814292455189E-3</v>
      </c>
      <c r="L57" s="91">
        <f t="shared" si="3"/>
        <v>1.2479489129139303E-2</v>
      </c>
    </row>
    <row r="58" spans="4:12" x14ac:dyDescent="0.3">
      <c r="D58" s="72">
        <v>43545</v>
      </c>
      <c r="E58" s="95">
        <v>5.5884</v>
      </c>
      <c r="F58" s="20">
        <f t="shared" si="4"/>
        <v>5.6213681373972344</v>
      </c>
      <c r="G58" s="89">
        <f t="shared" si="5"/>
        <v>8.0195027504722481E-3</v>
      </c>
      <c r="H58" s="89">
        <f t="shared" si="6"/>
        <v>5.6293876401477068</v>
      </c>
      <c r="I58" s="89">
        <f t="shared" si="0"/>
        <v>-4.0987640147706728E-2</v>
      </c>
      <c r="J58" s="89">
        <f t="shared" si="1"/>
        <v>4.0987640147706728E-2</v>
      </c>
      <c r="K58" s="89">
        <f t="shared" si="2"/>
        <v>1.6799866448779003E-3</v>
      </c>
      <c r="L58" s="91">
        <f t="shared" si="3"/>
        <v>7.3344141700140879E-3</v>
      </c>
    </row>
    <row r="59" spans="4:12" x14ac:dyDescent="0.3">
      <c r="D59" s="72">
        <v>43546</v>
      </c>
      <c r="E59" s="95">
        <v>5.2492000000000001</v>
      </c>
      <c r="F59" s="20">
        <f t="shared" si="4"/>
        <v>5.5269756022003786</v>
      </c>
      <c r="G59" s="89">
        <f t="shared" si="5"/>
        <v>-2.2217010442605522E-3</v>
      </c>
      <c r="H59" s="89">
        <f t="shared" si="6"/>
        <v>5.5247539011561182</v>
      </c>
      <c r="I59" s="89">
        <f t="shared" si="0"/>
        <v>-0.27555390115611811</v>
      </c>
      <c r="J59" s="89">
        <f t="shared" si="1"/>
        <v>0.27555390115611811</v>
      </c>
      <c r="K59" s="89">
        <f t="shared" si="2"/>
        <v>7.5929952442355703E-2</v>
      </c>
      <c r="L59" s="91">
        <f t="shared" si="3"/>
        <v>5.2494456518349102E-2</v>
      </c>
    </row>
    <row r="60" spans="4:12" x14ac:dyDescent="0.3">
      <c r="D60" s="72">
        <v>43549</v>
      </c>
      <c r="E60" s="95">
        <v>5.2401999999999997</v>
      </c>
      <c r="F60" s="20">
        <f t="shared" si="4"/>
        <v>5.2456226391645924</v>
      </c>
      <c r="G60" s="89">
        <f t="shared" si="5"/>
        <v>-3.0134827243413126E-2</v>
      </c>
      <c r="H60" s="89">
        <f t="shared" si="6"/>
        <v>5.2154878119211796</v>
      </c>
      <c r="I60" s="89">
        <f t="shared" si="0"/>
        <v>2.4712188078820141E-2</v>
      </c>
      <c r="J60" s="89">
        <f t="shared" si="1"/>
        <v>2.4712188078820141E-2</v>
      </c>
      <c r="K60" s="89">
        <f t="shared" si="2"/>
        <v>6.1069223964298029E-4</v>
      </c>
      <c r="L60" s="91">
        <f t="shared" si="3"/>
        <v>4.7158864315904247E-3</v>
      </c>
    </row>
    <row r="61" spans="4:12" x14ac:dyDescent="0.3">
      <c r="D61" s="72">
        <v>43550</v>
      </c>
      <c r="E61" s="95">
        <v>5.1955999999999998</v>
      </c>
      <c r="F61" s="20">
        <f t="shared" si="4"/>
        <v>5.2071721382052694</v>
      </c>
      <c r="G61" s="89">
        <f t="shared" si="5"/>
        <v>-3.0966394615004118E-2</v>
      </c>
      <c r="H61" s="89">
        <f t="shared" si="6"/>
        <v>5.1762057435902653</v>
      </c>
      <c r="I61" s="89">
        <f t="shared" si="0"/>
        <v>1.9394256409734467E-2</v>
      </c>
      <c r="J61" s="89">
        <f t="shared" si="1"/>
        <v>1.9394256409734467E-2</v>
      </c>
      <c r="K61" s="89">
        <f t="shared" si="2"/>
        <v>3.7613718168652647E-4</v>
      </c>
      <c r="L61" s="91">
        <f t="shared" si="3"/>
        <v>3.7328232369186367E-3</v>
      </c>
    </row>
    <row r="62" spans="4:12" x14ac:dyDescent="0.3">
      <c r="D62" s="72">
        <v>43551</v>
      </c>
      <c r="E62" s="95">
        <v>5.1955999999999998</v>
      </c>
      <c r="F62" s="20">
        <f t="shared" si="4"/>
        <v>5.1708268843079974</v>
      </c>
      <c r="G62" s="89">
        <f t="shared" si="5"/>
        <v>-3.15042805432309E-2</v>
      </c>
      <c r="H62" s="89">
        <f t="shared" si="6"/>
        <v>5.1393226037647661</v>
      </c>
      <c r="I62" s="89">
        <f t="shared" si="0"/>
        <v>5.6277396235233645E-2</v>
      </c>
      <c r="J62" s="89">
        <f t="shared" si="1"/>
        <v>5.6277396235233645E-2</v>
      </c>
      <c r="K62" s="89">
        <f t="shared" si="2"/>
        <v>3.16714532701749E-3</v>
      </c>
      <c r="L62" s="91">
        <f t="shared" si="3"/>
        <v>1.0831741518830096E-2</v>
      </c>
    </row>
    <row r="63" spans="4:12" x14ac:dyDescent="0.3">
      <c r="D63" s="72">
        <v>43552</v>
      </c>
      <c r="E63" s="95">
        <v>5.0796000000000001</v>
      </c>
      <c r="F63" s="20">
        <f t="shared" si="4"/>
        <v>5.147196575565415</v>
      </c>
      <c r="G63" s="89">
        <f t="shared" si="5"/>
        <v>-3.0716883363166057E-2</v>
      </c>
      <c r="H63" s="89">
        <f t="shared" si="6"/>
        <v>5.1164796922022493</v>
      </c>
      <c r="I63" s="89">
        <f t="shared" si="0"/>
        <v>-3.6879692202249181E-2</v>
      </c>
      <c r="J63" s="89">
        <f t="shared" si="1"/>
        <v>3.6879692202249181E-2</v>
      </c>
      <c r="K63" s="89">
        <f t="shared" si="2"/>
        <v>1.360111696932639E-3</v>
      </c>
      <c r="L63" s="91">
        <f t="shared" si="3"/>
        <v>7.2603536109633006E-3</v>
      </c>
    </row>
    <row r="64" spans="4:12" x14ac:dyDescent="0.3">
      <c r="D64" s="72">
        <v>43553</v>
      </c>
      <c r="E64" s="95">
        <v>5.1063000000000001</v>
      </c>
      <c r="F64" s="20">
        <f t="shared" si="4"/>
        <v>5.0603664933094672</v>
      </c>
      <c r="G64" s="89">
        <f t="shared" si="5"/>
        <v>-3.6328203252444229E-2</v>
      </c>
      <c r="H64" s="89">
        <f>F64+G64</f>
        <v>5.0240382900570228</v>
      </c>
      <c r="I64" s="89">
        <f t="shared" si="0"/>
        <v>8.2261709942977213E-2</v>
      </c>
      <c r="J64" s="89">
        <f t="shared" si="1"/>
        <v>8.2261709942977213E-2</v>
      </c>
      <c r="K64" s="89">
        <f t="shared" si="2"/>
        <v>6.7669889227425159E-3</v>
      </c>
      <c r="L64" s="91">
        <f t="shared" si="3"/>
        <v>1.6109846648841082E-2</v>
      </c>
    </row>
    <row r="65" spans="4:12" x14ac:dyDescent="0.3">
      <c r="D65" s="72">
        <v>43556</v>
      </c>
      <c r="E65" s="95">
        <v>5.1509999999999998</v>
      </c>
      <c r="F65" s="20">
        <f t="shared" si="4"/>
        <v>5.0861774373980442</v>
      </c>
      <c r="G65" s="89">
        <f t="shared" si="5"/>
        <v>-3.0114288518342108E-2</v>
      </c>
      <c r="H65" s="89">
        <f t="shared" ref="H65:H128" si="7">F65+G65</f>
        <v>5.0560631488797023</v>
      </c>
      <c r="I65" s="89">
        <f t="shared" si="0"/>
        <v>9.4936851120297483E-2</v>
      </c>
      <c r="J65" s="89">
        <f t="shared" si="1"/>
        <v>9.4936851120297483E-2</v>
      </c>
      <c r="K65" s="89">
        <f t="shared" si="2"/>
        <v>9.0130057006375299E-3</v>
      </c>
      <c r="L65" s="91">
        <f t="shared" si="3"/>
        <v>1.8430761234769461E-2</v>
      </c>
    </row>
    <row r="66" spans="4:12" x14ac:dyDescent="0.3">
      <c r="D66" s="72">
        <v>43557</v>
      </c>
      <c r="E66" s="95">
        <v>5.1867000000000001</v>
      </c>
      <c r="F66" s="20">
        <f t="shared" si="4"/>
        <v>5.1340485691853273</v>
      </c>
      <c r="G66" s="89">
        <f t="shared" si="5"/>
        <v>-2.2315746487779588E-2</v>
      </c>
      <c r="H66" s="89">
        <f t="shared" si="7"/>
        <v>5.1117328226975474</v>
      </c>
      <c r="I66" s="89">
        <f t="shared" si="0"/>
        <v>7.4967177302452725E-2</v>
      </c>
      <c r="J66" s="89">
        <f t="shared" si="1"/>
        <v>7.4967177302452725E-2</v>
      </c>
      <c r="K66" s="89">
        <f t="shared" si="2"/>
        <v>5.6200776726973833E-3</v>
      </c>
      <c r="L66" s="91">
        <f t="shared" si="3"/>
        <v>1.4453733067741092E-2</v>
      </c>
    </row>
    <row r="67" spans="4:12" x14ac:dyDescent="0.3">
      <c r="D67" s="72">
        <v>43558</v>
      </c>
      <c r="E67" s="95">
        <v>5.2670000000000003</v>
      </c>
      <c r="F67" s="20">
        <f t="shared" si="4"/>
        <v>5.1849074028097766</v>
      </c>
      <c r="G67" s="89">
        <f t="shared" si="5"/>
        <v>-1.4998288476556699E-2</v>
      </c>
      <c r="H67" s="89">
        <f t="shared" si="7"/>
        <v>5.1699091143332199</v>
      </c>
      <c r="I67" s="89">
        <f t="shared" si="0"/>
        <v>9.709088566678048E-2</v>
      </c>
      <c r="J67" s="89">
        <f t="shared" si="1"/>
        <v>9.709088566678048E-2</v>
      </c>
      <c r="K67" s="89">
        <f t="shared" si="2"/>
        <v>9.4266400795598396E-3</v>
      </c>
      <c r="L67" s="91">
        <f t="shared" si="3"/>
        <v>1.8433811594224508E-2</v>
      </c>
    </row>
    <row r="68" spans="4:12" x14ac:dyDescent="0.3">
      <c r="D68" s="72">
        <v>43559</v>
      </c>
      <c r="E68" s="95">
        <v>5.2670000000000003</v>
      </c>
      <c r="F68" s="20">
        <f t="shared" si="4"/>
        <v>5.2550013692187552</v>
      </c>
      <c r="G68" s="89">
        <f t="shared" si="5"/>
        <v>-6.4890629880031709E-3</v>
      </c>
      <c r="H68" s="89">
        <f t="shared" si="7"/>
        <v>5.2485123062307517</v>
      </c>
      <c r="I68" s="89">
        <f t="shared" ref="I68:I131" si="8">E68-H68</f>
        <v>1.8487693769248636E-2</v>
      </c>
      <c r="J68" s="89">
        <f t="shared" ref="J68:J131" si="9">ABS(I68)</f>
        <v>1.8487693769248636E-2</v>
      </c>
      <c r="K68" s="89">
        <f t="shared" ref="K68:K131" si="10">I68^2</f>
        <v>3.4179482090551487E-4</v>
      </c>
      <c r="L68" s="91">
        <f t="shared" ref="L68:L131" si="11">J68/E68</f>
        <v>3.5100994435634395E-3</v>
      </c>
    </row>
    <row r="69" spans="4:12" x14ac:dyDescent="0.3">
      <c r="D69" s="72">
        <v>43560</v>
      </c>
      <c r="E69" s="95">
        <v>5.2849000000000004</v>
      </c>
      <c r="F69" s="20">
        <f t="shared" ref="F69:F132" si="12">alpha*(E69)+(1-alpha)*(E68+G68)</f>
        <v>5.2653887496095981</v>
      </c>
      <c r="G69" s="89">
        <f t="shared" ref="G69:G132" si="13">beta*(F69-F68)+(1-beta)*G68</f>
        <v>-4.8014186501185562E-3</v>
      </c>
      <c r="H69" s="89">
        <f t="shared" si="7"/>
        <v>5.2605873309594795</v>
      </c>
      <c r="I69" s="89">
        <f t="shared" si="8"/>
        <v>2.4312669040520873E-2</v>
      </c>
      <c r="J69" s="89">
        <f t="shared" si="9"/>
        <v>2.4312669040520873E-2</v>
      </c>
      <c r="K69" s="89">
        <f t="shared" si="10"/>
        <v>5.9110587587390213E-4</v>
      </c>
      <c r="L69" s="91">
        <f t="shared" si="11"/>
        <v>4.6004028535111116E-3</v>
      </c>
    </row>
    <row r="70" spans="4:12" x14ac:dyDescent="0.3">
      <c r="D70" s="72">
        <v>43563</v>
      </c>
      <c r="E70" s="95">
        <v>5.3205999999999998</v>
      </c>
      <c r="F70" s="20">
        <f t="shared" si="12"/>
        <v>5.2881988650799059</v>
      </c>
      <c r="G70" s="89">
        <f t="shared" si="13"/>
        <v>-2.0402652380759252E-3</v>
      </c>
      <c r="H70" s="89">
        <f t="shared" si="7"/>
        <v>5.2861585998418299</v>
      </c>
      <c r="I70" s="89">
        <f t="shared" si="8"/>
        <v>3.4441400158169877E-2</v>
      </c>
      <c r="J70" s="89">
        <f t="shared" si="9"/>
        <v>3.4441400158169877E-2</v>
      </c>
      <c r="K70" s="89">
        <f t="shared" si="10"/>
        <v>1.1862100448551841E-3</v>
      </c>
      <c r="L70" s="91">
        <f t="shared" si="11"/>
        <v>6.4732173360466634E-3</v>
      </c>
    </row>
    <row r="71" spans="4:12" x14ac:dyDescent="0.3">
      <c r="D71" s="72">
        <v>43564</v>
      </c>
      <c r="E71" s="95">
        <v>5.2313000000000001</v>
      </c>
      <c r="F71" s="20">
        <f t="shared" si="12"/>
        <v>5.3011077878095394</v>
      </c>
      <c r="G71" s="89">
        <f t="shared" si="13"/>
        <v>-5.4534644130498165E-4</v>
      </c>
      <c r="H71" s="89">
        <f t="shared" si="7"/>
        <v>5.3005624413682346</v>
      </c>
      <c r="I71" s="89">
        <f t="shared" si="8"/>
        <v>-6.9262441368234562E-2</v>
      </c>
      <c r="J71" s="89">
        <f t="shared" si="9"/>
        <v>6.9262441368234562E-2</v>
      </c>
      <c r="K71" s="89">
        <f t="shared" si="10"/>
        <v>4.7972857842881302E-3</v>
      </c>
      <c r="L71" s="91">
        <f t="shared" si="11"/>
        <v>1.3240005613945781E-2</v>
      </c>
    </row>
    <row r="72" spans="4:12" x14ac:dyDescent="0.3">
      <c r="D72" s="72">
        <v>43565</v>
      </c>
      <c r="E72" s="95">
        <v>5.2224000000000004</v>
      </c>
      <c r="F72" s="20">
        <f t="shared" si="12"/>
        <v>5.2290837228469567</v>
      </c>
      <c r="G72" s="89">
        <f t="shared" si="13"/>
        <v>-7.6932182934327572E-3</v>
      </c>
      <c r="H72" s="89">
        <f t="shared" si="7"/>
        <v>5.2213905045535238</v>
      </c>
      <c r="I72" s="89">
        <f t="shared" si="8"/>
        <v>1.0094954464765493E-3</v>
      </c>
      <c r="J72" s="89">
        <f t="shared" si="9"/>
        <v>1.0094954464765493E-3</v>
      </c>
      <c r="K72" s="89">
        <f t="shared" si="10"/>
        <v>1.0190810564568877E-6</v>
      </c>
      <c r="L72" s="91">
        <f t="shared" si="11"/>
        <v>1.9330105822544218E-4</v>
      </c>
    </row>
    <row r="73" spans="4:12" x14ac:dyDescent="0.3">
      <c r="D73" s="72">
        <v>43566</v>
      </c>
      <c r="E73" s="95">
        <v>5.2401999999999997</v>
      </c>
      <c r="F73" s="20">
        <f t="shared" si="12"/>
        <v>5.2198054253652542</v>
      </c>
      <c r="G73" s="89">
        <f t="shared" si="13"/>
        <v>-7.8517262122597322E-3</v>
      </c>
      <c r="H73" s="89">
        <f t="shared" si="7"/>
        <v>5.2119536991529944</v>
      </c>
      <c r="I73" s="89">
        <f t="shared" si="8"/>
        <v>2.8246300847005301E-2</v>
      </c>
      <c r="J73" s="89">
        <f t="shared" si="9"/>
        <v>2.8246300847005301E-2</v>
      </c>
      <c r="K73" s="89">
        <f t="shared" si="10"/>
        <v>7.9785351153953236E-4</v>
      </c>
      <c r="L73" s="91">
        <f t="shared" si="11"/>
        <v>5.3903096918066678E-3</v>
      </c>
    </row>
    <row r="74" spans="4:12" x14ac:dyDescent="0.3">
      <c r="D74" s="72">
        <v>43567</v>
      </c>
      <c r="E74" s="95">
        <v>5.3026999999999997</v>
      </c>
      <c r="F74" s="20">
        <f t="shared" si="12"/>
        <v>5.2464186190301927</v>
      </c>
      <c r="G74" s="89">
        <f t="shared" si="13"/>
        <v>-4.4052342245399058E-3</v>
      </c>
      <c r="H74" s="89">
        <f t="shared" si="7"/>
        <v>5.2420133848056532</v>
      </c>
      <c r="I74" s="89">
        <f t="shared" si="8"/>
        <v>6.0686615194346594E-2</v>
      </c>
      <c r="J74" s="89">
        <f t="shared" si="9"/>
        <v>6.0686615194346594E-2</v>
      </c>
      <c r="K74" s="89">
        <f t="shared" si="10"/>
        <v>3.682865263746699E-3</v>
      </c>
      <c r="L74" s="91">
        <f t="shared" si="11"/>
        <v>1.144447454963445E-2</v>
      </c>
    </row>
    <row r="75" spans="4:12" x14ac:dyDescent="0.3">
      <c r="D75" s="72">
        <v>43570</v>
      </c>
      <c r="E75" s="95">
        <v>5.0349000000000004</v>
      </c>
      <c r="F75" s="20">
        <f t="shared" si="12"/>
        <v>5.2456158126203691</v>
      </c>
      <c r="G75" s="89">
        <f t="shared" si="13"/>
        <v>-4.0449914430682708E-3</v>
      </c>
      <c r="H75" s="89">
        <f t="shared" si="7"/>
        <v>5.2415708211773007</v>
      </c>
      <c r="I75" s="89">
        <f t="shared" si="8"/>
        <v>-0.20667082117730029</v>
      </c>
      <c r="J75" s="89">
        <f t="shared" si="9"/>
        <v>0.20667082117730029</v>
      </c>
      <c r="K75" s="89">
        <f t="shared" si="10"/>
        <v>4.2712828326099635E-2</v>
      </c>
      <c r="L75" s="91">
        <f t="shared" si="11"/>
        <v>4.1047651627102874E-2</v>
      </c>
    </row>
    <row r="76" spans="4:12" x14ac:dyDescent="0.3">
      <c r="D76" s="72">
        <v>43571</v>
      </c>
      <c r="E76" s="95">
        <v>5.0705999999999998</v>
      </c>
      <c r="F76" s="20">
        <f t="shared" si="12"/>
        <v>5.0388040068455462</v>
      </c>
      <c r="G76" s="89">
        <f t="shared" si="13"/>
        <v>-2.432167287624374E-2</v>
      </c>
      <c r="H76" s="89">
        <f t="shared" si="7"/>
        <v>5.0144823339693021</v>
      </c>
      <c r="I76" s="89">
        <f t="shared" si="8"/>
        <v>5.6117666030697677E-2</v>
      </c>
      <c r="J76" s="89">
        <f t="shared" si="9"/>
        <v>5.6117666030697677E-2</v>
      </c>
      <c r="K76" s="89">
        <f t="shared" si="10"/>
        <v>3.1491924407329201E-3</v>
      </c>
      <c r="L76" s="91">
        <f t="shared" si="11"/>
        <v>1.106726344627809E-2</v>
      </c>
    </row>
    <row r="77" spans="4:12" x14ac:dyDescent="0.3">
      <c r="D77" s="72">
        <v>43572</v>
      </c>
      <c r="E77" s="95">
        <v>5.1955999999999998</v>
      </c>
      <c r="F77" s="20">
        <f t="shared" si="12"/>
        <v>5.076142661699004</v>
      </c>
      <c r="G77" s="89">
        <f t="shared" si="13"/>
        <v>-1.8155640103273588E-2</v>
      </c>
      <c r="H77" s="89">
        <f t="shared" si="7"/>
        <v>5.0579870215957303</v>
      </c>
      <c r="I77" s="89">
        <f t="shared" si="8"/>
        <v>0.13761297840426945</v>
      </c>
      <c r="J77" s="89">
        <f t="shared" si="9"/>
        <v>0.13761297840426945</v>
      </c>
      <c r="K77" s="89">
        <f t="shared" si="10"/>
        <v>1.8937331825293929E-2</v>
      </c>
      <c r="L77" s="91">
        <f t="shared" si="11"/>
        <v>2.6486445916596629E-2</v>
      </c>
    </row>
    <row r="78" spans="4:12" x14ac:dyDescent="0.3">
      <c r="D78" s="72">
        <v>43573</v>
      </c>
      <c r="E78" s="95">
        <v>5.1867000000000001</v>
      </c>
      <c r="F78" s="20">
        <f t="shared" si="12"/>
        <v>5.1792954879173818</v>
      </c>
      <c r="G78" s="89">
        <f t="shared" si="13"/>
        <v>-6.0247934711084444E-3</v>
      </c>
      <c r="H78" s="89">
        <f t="shared" si="7"/>
        <v>5.1732706944462734</v>
      </c>
      <c r="I78" s="89">
        <f t="shared" si="8"/>
        <v>1.3429305553726678E-2</v>
      </c>
      <c r="J78" s="89">
        <f t="shared" si="9"/>
        <v>1.3429305553726678E-2</v>
      </c>
      <c r="K78" s="89">
        <f t="shared" si="10"/>
        <v>1.8034624765535419E-4</v>
      </c>
      <c r="L78" s="91">
        <f t="shared" si="11"/>
        <v>2.5891810888863205E-3</v>
      </c>
    </row>
    <row r="79" spans="4:12" x14ac:dyDescent="0.3">
      <c r="D79" s="72">
        <v>43577</v>
      </c>
      <c r="E79" s="95">
        <v>5.1867000000000001</v>
      </c>
      <c r="F79" s="20">
        <f t="shared" si="12"/>
        <v>5.1818801652231139</v>
      </c>
      <c r="G79" s="89">
        <f t="shared" si="13"/>
        <v>-5.1638463934243917E-3</v>
      </c>
      <c r="H79" s="89">
        <f t="shared" si="7"/>
        <v>5.1767163188296896</v>
      </c>
      <c r="I79" s="89">
        <f t="shared" si="8"/>
        <v>9.9836811703104544E-3</v>
      </c>
      <c r="J79" s="89">
        <f t="shared" si="9"/>
        <v>9.9836811703104544E-3</v>
      </c>
      <c r="K79" s="89">
        <f t="shared" si="10"/>
        <v>9.9673889710411525E-5</v>
      </c>
      <c r="L79" s="91">
        <f t="shared" si="11"/>
        <v>1.9248618910502736E-3</v>
      </c>
    </row>
    <row r="80" spans="4:12" x14ac:dyDescent="0.3">
      <c r="D80" s="72">
        <v>43578</v>
      </c>
      <c r="E80" s="95">
        <v>5.1778000000000004</v>
      </c>
      <c r="F80" s="20">
        <f t="shared" si="12"/>
        <v>5.1807889228852613</v>
      </c>
      <c r="G80" s="89">
        <f t="shared" si="13"/>
        <v>-4.7565859878672149E-3</v>
      </c>
      <c r="H80" s="89">
        <f t="shared" si="7"/>
        <v>5.1760323368973937</v>
      </c>
      <c r="I80" s="89">
        <f t="shared" si="8"/>
        <v>1.7676631026066758E-3</v>
      </c>
      <c r="J80" s="89">
        <f t="shared" si="9"/>
        <v>1.7676631026066758E-3</v>
      </c>
      <c r="K80" s="89">
        <f t="shared" si="10"/>
        <v>3.1246328443170591E-6</v>
      </c>
      <c r="L80" s="91">
        <f t="shared" si="11"/>
        <v>3.4139269624293634E-4</v>
      </c>
    </row>
    <row r="81" spans="4:12" x14ac:dyDescent="0.3">
      <c r="D81" s="72">
        <v>43579</v>
      </c>
      <c r="E81" s="95">
        <v>5.1688000000000001</v>
      </c>
      <c r="F81" s="20">
        <f t="shared" si="12"/>
        <v>5.1721947312097063</v>
      </c>
      <c r="G81" s="89">
        <f t="shared" si="13"/>
        <v>-5.1403465566359913E-3</v>
      </c>
      <c r="H81" s="89">
        <f t="shared" si="7"/>
        <v>5.1670543846530705</v>
      </c>
      <c r="I81" s="89">
        <f t="shared" si="8"/>
        <v>1.7456153469295188E-3</v>
      </c>
      <c r="J81" s="89">
        <f t="shared" si="9"/>
        <v>1.7456153469295188E-3</v>
      </c>
      <c r="K81" s="89">
        <f t="shared" si="10"/>
        <v>3.0471729394358641E-6</v>
      </c>
      <c r="L81" s="91">
        <f t="shared" si="11"/>
        <v>3.3772158855624495E-4</v>
      </c>
    </row>
    <row r="82" spans="4:12" x14ac:dyDescent="0.3">
      <c r="D82" s="72">
        <v>43580</v>
      </c>
      <c r="E82" s="95">
        <v>4.7313999999999998</v>
      </c>
      <c r="F82" s="20">
        <f t="shared" si="12"/>
        <v>5.0772077227546912</v>
      </c>
      <c r="G82" s="89">
        <f t="shared" si="13"/>
        <v>-1.4125012746473899E-2</v>
      </c>
      <c r="H82" s="89">
        <f t="shared" si="7"/>
        <v>5.0630827100082172</v>
      </c>
      <c r="I82" s="89">
        <f t="shared" si="8"/>
        <v>-0.33168271000821736</v>
      </c>
      <c r="J82" s="89">
        <f t="shared" si="9"/>
        <v>0.33168271000821736</v>
      </c>
      <c r="K82" s="89">
        <f t="shared" si="10"/>
        <v>0.11001342011839521</v>
      </c>
      <c r="L82" s="91">
        <f t="shared" si="11"/>
        <v>7.0102445366745023E-2</v>
      </c>
    </row>
    <row r="83" spans="4:12" x14ac:dyDescent="0.3">
      <c r="D83" s="72">
        <v>43581</v>
      </c>
      <c r="E83" s="95">
        <v>4.7850000000000001</v>
      </c>
      <c r="F83" s="20">
        <f t="shared" si="12"/>
        <v>4.7308199898028205</v>
      </c>
      <c r="G83" s="89">
        <f t="shared" si="13"/>
        <v>-4.7351284767013585E-2</v>
      </c>
      <c r="H83" s="89">
        <f t="shared" si="7"/>
        <v>4.683468705035807</v>
      </c>
      <c r="I83" s="89">
        <f t="shared" si="8"/>
        <v>0.10153129496419311</v>
      </c>
      <c r="J83" s="89">
        <f t="shared" si="9"/>
        <v>0.10153129496419311</v>
      </c>
      <c r="K83" s="89">
        <f t="shared" si="10"/>
        <v>1.0308603857105985E-2</v>
      </c>
      <c r="L83" s="91">
        <f t="shared" si="11"/>
        <v>2.1218661434523115E-2</v>
      </c>
    </row>
    <row r="84" spans="4:12" x14ac:dyDescent="0.3">
      <c r="D84" s="72">
        <v>43584</v>
      </c>
      <c r="E84" s="95">
        <v>4.7492000000000001</v>
      </c>
      <c r="F84" s="20">
        <f t="shared" si="12"/>
        <v>4.7399589721863897</v>
      </c>
      <c r="G84" s="89">
        <f t="shared" si="13"/>
        <v>-4.17022580519553E-2</v>
      </c>
      <c r="H84" s="89">
        <f t="shared" si="7"/>
        <v>4.698256714134434</v>
      </c>
      <c r="I84" s="89">
        <f t="shared" si="8"/>
        <v>5.0943285865566068E-2</v>
      </c>
      <c r="J84" s="89">
        <f t="shared" si="9"/>
        <v>5.0943285865566068E-2</v>
      </c>
      <c r="K84" s="89">
        <f t="shared" si="10"/>
        <v>2.5952183747807835E-3</v>
      </c>
      <c r="L84" s="91">
        <f t="shared" si="11"/>
        <v>1.0726708891090304E-2</v>
      </c>
    </row>
    <row r="85" spans="4:12" x14ac:dyDescent="0.3">
      <c r="D85" s="72">
        <v>43585</v>
      </c>
      <c r="E85" s="95">
        <v>4.7134999999999998</v>
      </c>
      <c r="F85" s="20">
        <f t="shared" si="12"/>
        <v>4.708698193558436</v>
      </c>
      <c r="G85" s="89">
        <f t="shared" si="13"/>
        <v>-4.0658110109555147E-2</v>
      </c>
      <c r="H85" s="89">
        <f t="shared" si="7"/>
        <v>4.6680400834488811</v>
      </c>
      <c r="I85" s="89">
        <f t="shared" si="8"/>
        <v>4.5459916551118695E-2</v>
      </c>
      <c r="J85" s="89">
        <f t="shared" si="9"/>
        <v>4.5459916551118695E-2</v>
      </c>
      <c r="K85" s="89">
        <f t="shared" si="10"/>
        <v>2.0666040128346757E-3</v>
      </c>
      <c r="L85" s="91">
        <f t="shared" si="11"/>
        <v>9.644620038425521E-3</v>
      </c>
    </row>
    <row r="86" spans="4:12" x14ac:dyDescent="0.3">
      <c r="D86" s="72">
        <v>43586</v>
      </c>
      <c r="E86" s="95">
        <v>4.66</v>
      </c>
      <c r="F86" s="20">
        <f t="shared" si="12"/>
        <v>4.670273511912356</v>
      </c>
      <c r="G86" s="89">
        <f t="shared" si="13"/>
        <v>-4.0434767263207633E-2</v>
      </c>
      <c r="H86" s="89">
        <f t="shared" si="7"/>
        <v>4.629838744649148</v>
      </c>
      <c r="I86" s="89">
        <f t="shared" si="8"/>
        <v>3.0161255350852123E-2</v>
      </c>
      <c r="J86" s="89">
        <f t="shared" si="9"/>
        <v>3.0161255350852123E-2</v>
      </c>
      <c r="K86" s="89">
        <f t="shared" si="10"/>
        <v>9.097013243393058E-4</v>
      </c>
      <c r="L86" s="91">
        <f t="shared" si="11"/>
        <v>6.4723723928867211E-3</v>
      </c>
    </row>
    <row r="87" spans="4:12" x14ac:dyDescent="0.3">
      <c r="D87" s="72">
        <v>43587</v>
      </c>
      <c r="E87" s="95">
        <v>4.6332000000000004</v>
      </c>
      <c r="F87" s="20">
        <f t="shared" si="12"/>
        <v>4.6222921861894344</v>
      </c>
      <c r="G87" s="89">
        <f t="shared" si="13"/>
        <v>-4.118942310917903E-2</v>
      </c>
      <c r="H87" s="89">
        <f t="shared" si="7"/>
        <v>4.5811027630802554</v>
      </c>
      <c r="I87" s="89">
        <f t="shared" si="8"/>
        <v>5.2097236919744994E-2</v>
      </c>
      <c r="J87" s="89">
        <f t="shared" si="9"/>
        <v>5.2097236919744994E-2</v>
      </c>
      <c r="K87" s="89">
        <f t="shared" si="10"/>
        <v>2.7141220946720408E-3</v>
      </c>
      <c r="L87" s="91">
        <f t="shared" si="11"/>
        <v>1.1244331546176507E-2</v>
      </c>
    </row>
    <row r="88" spans="4:12" x14ac:dyDescent="0.3">
      <c r="D88" s="72">
        <v>43588</v>
      </c>
      <c r="E88" s="95">
        <v>4.6242999999999999</v>
      </c>
      <c r="F88" s="20">
        <f t="shared" si="12"/>
        <v>4.598468461512657</v>
      </c>
      <c r="G88" s="89">
        <f t="shared" si="13"/>
        <v>-3.9452853265938864E-2</v>
      </c>
      <c r="H88" s="89">
        <f t="shared" si="7"/>
        <v>4.5590156082467184</v>
      </c>
      <c r="I88" s="89">
        <f t="shared" si="8"/>
        <v>6.528439175328149E-2</v>
      </c>
      <c r="J88" s="89">
        <f t="shared" si="9"/>
        <v>6.528439175328149E-2</v>
      </c>
      <c r="K88" s="89">
        <f t="shared" si="10"/>
        <v>4.2620518065959283E-3</v>
      </c>
      <c r="L88" s="91">
        <f t="shared" si="11"/>
        <v>1.411768089295277E-2</v>
      </c>
    </row>
    <row r="89" spans="4:12" x14ac:dyDescent="0.3">
      <c r="D89" s="72">
        <v>43591</v>
      </c>
      <c r="E89" s="95">
        <v>4.5885999999999996</v>
      </c>
      <c r="F89" s="20">
        <f t="shared" si="12"/>
        <v>4.5855977173872491</v>
      </c>
      <c r="G89" s="89">
        <f t="shared" si="13"/>
        <v>-3.6794642351885773E-2</v>
      </c>
      <c r="H89" s="89">
        <f t="shared" si="7"/>
        <v>4.5488030750353632</v>
      </c>
      <c r="I89" s="89">
        <f t="shared" si="8"/>
        <v>3.9796924964636382E-2</v>
      </c>
      <c r="J89" s="89">
        <f t="shared" si="9"/>
        <v>3.9796924964636382E-2</v>
      </c>
      <c r="K89" s="89">
        <f t="shared" si="10"/>
        <v>1.5837952366408985E-3</v>
      </c>
      <c r="L89" s="91">
        <f t="shared" si="11"/>
        <v>8.6729993820852513E-3</v>
      </c>
    </row>
    <row r="90" spans="4:12" x14ac:dyDescent="0.3">
      <c r="D90" s="72">
        <v>43592</v>
      </c>
      <c r="E90" s="95">
        <v>4.4992999999999999</v>
      </c>
      <c r="F90" s="20">
        <f t="shared" si="12"/>
        <v>4.5413042861184909</v>
      </c>
      <c r="G90" s="89">
        <f t="shared" si="13"/>
        <v>-3.7544521243573013E-2</v>
      </c>
      <c r="H90" s="89">
        <f t="shared" si="7"/>
        <v>4.5037597648749177</v>
      </c>
      <c r="I90" s="89">
        <f t="shared" si="8"/>
        <v>-4.4597648749178376E-3</v>
      </c>
      <c r="J90" s="89">
        <f t="shared" si="9"/>
        <v>4.4597648749178376E-3</v>
      </c>
      <c r="K90" s="89">
        <f t="shared" si="10"/>
        <v>1.9889502739550916E-5</v>
      </c>
      <c r="L90" s="91">
        <f t="shared" si="11"/>
        <v>9.9121304978948667E-4</v>
      </c>
    </row>
    <row r="91" spans="4:12" x14ac:dyDescent="0.3">
      <c r="D91" s="72">
        <v>43593</v>
      </c>
      <c r="E91" s="95">
        <v>4.4457000000000004</v>
      </c>
      <c r="F91" s="20">
        <f t="shared" si="12"/>
        <v>4.4585443830051412</v>
      </c>
      <c r="G91" s="89">
        <f t="shared" si="13"/>
        <v>-4.2066059430550681E-2</v>
      </c>
      <c r="H91" s="89">
        <f t="shared" si="7"/>
        <v>4.4164783235745908</v>
      </c>
      <c r="I91" s="89">
        <f t="shared" si="8"/>
        <v>2.9221676425409626E-2</v>
      </c>
      <c r="J91" s="89">
        <f t="shared" si="9"/>
        <v>2.9221676425409626E-2</v>
      </c>
      <c r="K91" s="89">
        <f t="shared" si="10"/>
        <v>8.5390637311134074E-4</v>
      </c>
      <c r="L91" s="91">
        <f t="shared" si="11"/>
        <v>6.5730203174774781E-3</v>
      </c>
    </row>
    <row r="92" spans="4:12" x14ac:dyDescent="0.3">
      <c r="D92" s="72">
        <v>43594</v>
      </c>
      <c r="E92" s="95">
        <v>4.4188999999999998</v>
      </c>
      <c r="F92" s="20">
        <f t="shared" si="12"/>
        <v>4.40668715245556</v>
      </c>
      <c r="G92" s="89">
        <f t="shared" si="13"/>
        <v>-4.3045176542453739E-2</v>
      </c>
      <c r="H92" s="89">
        <f t="shared" si="7"/>
        <v>4.3636419759131062</v>
      </c>
      <c r="I92" s="89">
        <f t="shared" si="8"/>
        <v>5.525802408689362E-2</v>
      </c>
      <c r="J92" s="89">
        <f t="shared" si="9"/>
        <v>5.525802408689362E-2</v>
      </c>
      <c r="K92" s="89">
        <f t="shared" si="10"/>
        <v>3.0534492259877157E-3</v>
      </c>
      <c r="L92" s="91">
        <f t="shared" si="11"/>
        <v>1.2504927490301573E-2</v>
      </c>
    </row>
    <row r="93" spans="4:12" x14ac:dyDescent="0.3">
      <c r="D93" s="72">
        <v>43595</v>
      </c>
      <c r="E93" s="95">
        <v>4.4010999999999996</v>
      </c>
      <c r="F93" s="20">
        <f t="shared" si="12"/>
        <v>4.3809038587660369</v>
      </c>
      <c r="G93" s="89">
        <f t="shared" si="13"/>
        <v>-4.1318988257160669E-2</v>
      </c>
      <c r="H93" s="89">
        <f t="shared" si="7"/>
        <v>4.339584870508876</v>
      </c>
      <c r="I93" s="89">
        <f t="shared" si="8"/>
        <v>6.1515129491123588E-2</v>
      </c>
      <c r="J93" s="89">
        <f t="shared" si="9"/>
        <v>6.1515129491123588E-2</v>
      </c>
      <c r="K93" s="89">
        <f t="shared" si="10"/>
        <v>3.7841111563097032E-3</v>
      </c>
      <c r="L93" s="91">
        <f t="shared" si="11"/>
        <v>1.3977216943746698E-2</v>
      </c>
    </row>
    <row r="94" spans="4:12" x14ac:dyDescent="0.3">
      <c r="D94" s="72">
        <v>43598</v>
      </c>
      <c r="E94" s="95">
        <v>4.3029000000000002</v>
      </c>
      <c r="F94" s="20">
        <f t="shared" si="12"/>
        <v>4.3484048093942711</v>
      </c>
      <c r="G94" s="89">
        <f t="shared" si="13"/>
        <v>-4.0436994368621186E-2</v>
      </c>
      <c r="H94" s="89">
        <f t="shared" si="7"/>
        <v>4.3079678150256502</v>
      </c>
      <c r="I94" s="89">
        <f t="shared" si="8"/>
        <v>-5.0678150256500132E-3</v>
      </c>
      <c r="J94" s="89">
        <f t="shared" si="9"/>
        <v>5.0678150256500132E-3</v>
      </c>
      <c r="K94" s="89">
        <f t="shared" si="10"/>
        <v>2.5682749134204044E-5</v>
      </c>
      <c r="L94" s="91">
        <f t="shared" si="11"/>
        <v>1.1777673256757101E-3</v>
      </c>
    </row>
    <row r="95" spans="4:12" x14ac:dyDescent="0.3">
      <c r="D95" s="72">
        <v>43599</v>
      </c>
      <c r="E95" s="95">
        <v>4.2583000000000002</v>
      </c>
      <c r="F95" s="20">
        <f t="shared" si="12"/>
        <v>4.2616304045051034</v>
      </c>
      <c r="G95" s="89">
        <f t="shared" si="13"/>
        <v>-4.5070735420675828E-2</v>
      </c>
      <c r="H95" s="89">
        <f t="shared" si="7"/>
        <v>4.216559669084428</v>
      </c>
      <c r="I95" s="89">
        <f t="shared" si="8"/>
        <v>4.1740330915572166E-2</v>
      </c>
      <c r="J95" s="89">
        <f t="shared" si="9"/>
        <v>4.1740330915572166E-2</v>
      </c>
      <c r="K95" s="89">
        <f t="shared" si="10"/>
        <v>1.7422552249414696E-3</v>
      </c>
      <c r="L95" s="91">
        <f t="shared" si="11"/>
        <v>9.8021113861334712E-3</v>
      </c>
    </row>
    <row r="96" spans="4:12" x14ac:dyDescent="0.3">
      <c r="D96" s="72">
        <v>43600</v>
      </c>
      <c r="E96" s="95">
        <v>4.2583000000000002</v>
      </c>
      <c r="F96" s="20">
        <f t="shared" si="12"/>
        <v>4.2222434116634604</v>
      </c>
      <c r="G96" s="89">
        <f t="shared" si="13"/>
        <v>-4.4502361162772557E-2</v>
      </c>
      <c r="H96" s="89">
        <f t="shared" si="7"/>
        <v>4.1777410505006882</v>
      </c>
      <c r="I96" s="89">
        <f t="shared" si="8"/>
        <v>8.0558949499311971E-2</v>
      </c>
      <c r="J96" s="89">
        <f t="shared" si="9"/>
        <v>8.0558949499311971E-2</v>
      </c>
      <c r="K96" s="89">
        <f t="shared" si="10"/>
        <v>6.4897443444326963E-3</v>
      </c>
      <c r="L96" s="91">
        <f t="shared" si="11"/>
        <v>1.8918101002586001E-2</v>
      </c>
    </row>
    <row r="97" spans="4:12" x14ac:dyDescent="0.3">
      <c r="D97" s="72">
        <v>43601</v>
      </c>
      <c r="E97" s="95">
        <v>4.4279000000000002</v>
      </c>
      <c r="F97" s="20">
        <f t="shared" si="12"/>
        <v>4.2566181110697823</v>
      </c>
      <c r="G97" s="89">
        <f t="shared" si="13"/>
        <v>-3.6614655105863113E-2</v>
      </c>
      <c r="H97" s="89">
        <f t="shared" si="7"/>
        <v>4.2200034559639192</v>
      </c>
      <c r="I97" s="89">
        <f t="shared" si="8"/>
        <v>0.20789654403608093</v>
      </c>
      <c r="J97" s="89">
        <f t="shared" si="9"/>
        <v>0.20789654403608093</v>
      </c>
      <c r="K97" s="89">
        <f t="shared" si="10"/>
        <v>4.3220973022146135E-2</v>
      </c>
      <c r="L97" s="91">
        <f t="shared" si="11"/>
        <v>4.6951499364502568E-2</v>
      </c>
    </row>
    <row r="98" spans="4:12" x14ac:dyDescent="0.3">
      <c r="D98" s="72">
        <v>43602</v>
      </c>
      <c r="E98" s="95">
        <v>4.41</v>
      </c>
      <c r="F98" s="20">
        <f t="shared" si="12"/>
        <v>4.3950282759153101</v>
      </c>
      <c r="G98" s="89">
        <f t="shared" si="13"/>
        <v>-1.9112173110724016E-2</v>
      </c>
      <c r="H98" s="89">
        <f t="shared" si="7"/>
        <v>4.3759161028045863</v>
      </c>
      <c r="I98" s="89">
        <f t="shared" si="8"/>
        <v>3.4083897195413826E-2</v>
      </c>
      <c r="J98" s="89">
        <f t="shared" si="9"/>
        <v>3.4083897195413826E-2</v>
      </c>
      <c r="K98" s="89">
        <f t="shared" si="10"/>
        <v>1.1617120480275384E-3</v>
      </c>
      <c r="L98" s="91">
        <f t="shared" si="11"/>
        <v>7.7287748742434978E-3</v>
      </c>
    </row>
    <row r="99" spans="4:12" x14ac:dyDescent="0.3">
      <c r="D99" s="72">
        <v>43605</v>
      </c>
      <c r="E99" s="95">
        <v>4.5350000000000001</v>
      </c>
      <c r="F99" s="20">
        <f t="shared" si="12"/>
        <v>4.4197102615114208</v>
      </c>
      <c r="G99" s="89">
        <f t="shared" si="13"/>
        <v>-1.4732757240040549E-2</v>
      </c>
      <c r="H99" s="89">
        <f t="shared" si="7"/>
        <v>4.4049775042713799</v>
      </c>
      <c r="I99" s="89">
        <f t="shared" si="8"/>
        <v>0.13002249572862024</v>
      </c>
      <c r="J99" s="89">
        <f t="shared" si="9"/>
        <v>0.13002249572862024</v>
      </c>
      <c r="K99" s="89">
        <f t="shared" si="10"/>
        <v>1.6905849395499068E-2</v>
      </c>
      <c r="L99" s="91">
        <f t="shared" si="11"/>
        <v>2.8670892112154407E-2</v>
      </c>
    </row>
    <row r="100" spans="4:12" x14ac:dyDescent="0.3">
      <c r="D100" s="72">
        <v>43606</v>
      </c>
      <c r="E100" s="95">
        <v>4.5528000000000004</v>
      </c>
      <c r="F100" s="20">
        <f t="shared" si="12"/>
        <v>4.5267737942079673</v>
      </c>
      <c r="G100" s="89">
        <f t="shared" si="13"/>
        <v>-2.5531282463818385E-3</v>
      </c>
      <c r="H100" s="89">
        <f t="shared" si="7"/>
        <v>4.5242206659615851</v>
      </c>
      <c r="I100" s="89">
        <f t="shared" si="8"/>
        <v>2.8579334038415283E-2</v>
      </c>
      <c r="J100" s="89">
        <f t="shared" si="9"/>
        <v>2.8579334038415283E-2</v>
      </c>
      <c r="K100" s="89">
        <f t="shared" si="10"/>
        <v>8.1677833407932236E-4</v>
      </c>
      <c r="L100" s="91">
        <f t="shared" si="11"/>
        <v>6.2773093565312073E-3</v>
      </c>
    </row>
    <row r="101" spans="4:12" x14ac:dyDescent="0.3">
      <c r="D101" s="72">
        <v>43607</v>
      </c>
      <c r="E101" s="95">
        <v>4.6304999999999996</v>
      </c>
      <c r="F101" s="20">
        <f t="shared" si="12"/>
        <v>4.5662974974028945</v>
      </c>
      <c r="G101" s="89">
        <f t="shared" si="13"/>
        <v>1.6545548977490608E-3</v>
      </c>
      <c r="H101" s="89">
        <f t="shared" si="7"/>
        <v>4.5679520523006438</v>
      </c>
      <c r="I101" s="89">
        <f t="shared" si="8"/>
        <v>6.2547947699355788E-2</v>
      </c>
      <c r="J101" s="89">
        <f t="shared" si="9"/>
        <v>6.2547947699355788E-2</v>
      </c>
      <c r="K101" s="89">
        <f t="shared" si="10"/>
        <v>3.9122457614013473E-3</v>
      </c>
      <c r="L101" s="91">
        <f t="shared" si="11"/>
        <v>1.3507817233420968E-2</v>
      </c>
    </row>
    <row r="102" spans="4:12" x14ac:dyDescent="0.3">
      <c r="D102" s="72">
        <v>43608</v>
      </c>
      <c r="E102" s="95">
        <v>4.4861000000000004</v>
      </c>
      <c r="F102" s="20">
        <f t="shared" si="12"/>
        <v>4.6029436439181994</v>
      </c>
      <c r="G102" s="89">
        <f t="shared" si="13"/>
        <v>5.1537140595046506E-3</v>
      </c>
      <c r="H102" s="89">
        <f t="shared" si="7"/>
        <v>4.6080973579777043</v>
      </c>
      <c r="I102" s="89">
        <f t="shared" si="8"/>
        <v>-0.12199735797770384</v>
      </c>
      <c r="J102" s="89">
        <f t="shared" si="9"/>
        <v>0.12199735797770384</v>
      </c>
      <c r="K102" s="89">
        <f t="shared" si="10"/>
        <v>1.4883355353540018E-2</v>
      </c>
      <c r="L102" s="91">
        <f t="shared" si="11"/>
        <v>2.7194524860726203E-2</v>
      </c>
    </row>
    <row r="103" spans="4:12" x14ac:dyDescent="0.3">
      <c r="D103" s="72">
        <v>43609</v>
      </c>
      <c r="E103" s="95">
        <v>4.6214000000000004</v>
      </c>
      <c r="F103" s="20">
        <f t="shared" si="12"/>
        <v>4.5172829712476048</v>
      </c>
      <c r="G103" s="89">
        <f t="shared" si="13"/>
        <v>-3.9277246135052775E-3</v>
      </c>
      <c r="H103" s="89">
        <f t="shared" si="7"/>
        <v>4.5133552466340996</v>
      </c>
      <c r="I103" s="89">
        <f t="shared" si="8"/>
        <v>0.1080447533659008</v>
      </c>
      <c r="J103" s="89">
        <f t="shared" si="9"/>
        <v>0.1080447533659008</v>
      </c>
      <c r="K103" s="89">
        <f t="shared" si="10"/>
        <v>1.1673668729898333E-2</v>
      </c>
      <c r="L103" s="91">
        <f t="shared" si="11"/>
        <v>2.3379225638529622E-2</v>
      </c>
    </row>
    <row r="104" spans="4:12" x14ac:dyDescent="0.3">
      <c r="D104" s="72">
        <v>43613</v>
      </c>
      <c r="E104" s="95">
        <v>4.5221999999999998</v>
      </c>
      <c r="F104" s="20">
        <f t="shared" si="12"/>
        <v>4.5984178203091961</v>
      </c>
      <c r="G104" s="89">
        <f t="shared" si="13"/>
        <v>4.5785327540043795E-3</v>
      </c>
      <c r="H104" s="89">
        <f t="shared" si="7"/>
        <v>4.6029963530632001</v>
      </c>
      <c r="I104" s="89">
        <f t="shared" si="8"/>
        <v>-8.0796353063200321E-2</v>
      </c>
      <c r="J104" s="89">
        <f t="shared" si="9"/>
        <v>8.0796353063200321E-2</v>
      </c>
      <c r="K104" s="89">
        <f t="shared" si="10"/>
        <v>6.5280506683133201E-3</v>
      </c>
      <c r="L104" s="91">
        <f t="shared" si="11"/>
        <v>1.7866603215956907E-2</v>
      </c>
    </row>
    <row r="105" spans="4:12" x14ac:dyDescent="0.3">
      <c r="D105" s="72">
        <v>43614</v>
      </c>
      <c r="E105" s="95">
        <v>4.5491999999999999</v>
      </c>
      <c r="F105" s="20">
        <f t="shared" si="12"/>
        <v>4.5312628262032035</v>
      </c>
      <c r="G105" s="89">
        <f t="shared" si="13"/>
        <v>-2.5948199319953159E-3</v>
      </c>
      <c r="H105" s="89">
        <f t="shared" si="7"/>
        <v>4.5286680062712081</v>
      </c>
      <c r="I105" s="89">
        <f t="shared" si="8"/>
        <v>2.0531993728791775E-2</v>
      </c>
      <c r="J105" s="89">
        <f t="shared" si="9"/>
        <v>2.0531993728791775E-2</v>
      </c>
      <c r="K105" s="89">
        <f t="shared" si="10"/>
        <v>4.215627664791448E-4</v>
      </c>
      <c r="L105" s="91">
        <f t="shared" si="11"/>
        <v>4.5133196449467549E-3</v>
      </c>
    </row>
    <row r="106" spans="4:12" x14ac:dyDescent="0.3">
      <c r="D106" s="72">
        <v>43615</v>
      </c>
      <c r="E106" s="95">
        <v>4.5944000000000003</v>
      </c>
      <c r="F106" s="20">
        <f t="shared" si="12"/>
        <v>4.5561641440544038</v>
      </c>
      <c r="G106" s="89">
        <f t="shared" si="13"/>
        <v>1.5479384632424665E-4</v>
      </c>
      <c r="H106" s="89">
        <f t="shared" si="7"/>
        <v>4.5563189379007278</v>
      </c>
      <c r="I106" s="89">
        <f t="shared" si="8"/>
        <v>3.8081062099272422E-2</v>
      </c>
      <c r="J106" s="89">
        <f t="shared" si="9"/>
        <v>3.8081062099272422E-2</v>
      </c>
      <c r="K106" s="89">
        <f t="shared" si="10"/>
        <v>1.4501672906086427E-3</v>
      </c>
      <c r="L106" s="91">
        <f t="shared" si="11"/>
        <v>8.2885822086175391E-3</v>
      </c>
    </row>
    <row r="107" spans="4:12" x14ac:dyDescent="0.3">
      <c r="D107" s="72">
        <v>43616</v>
      </c>
      <c r="E107" s="95">
        <v>4.5583</v>
      </c>
      <c r="F107" s="20">
        <f t="shared" si="12"/>
        <v>4.5873038350770594</v>
      </c>
      <c r="G107" s="89">
        <f t="shared" si="13"/>
        <v>3.2532835639573791E-3</v>
      </c>
      <c r="H107" s="89">
        <f t="shared" si="7"/>
        <v>4.5905571186410166</v>
      </c>
      <c r="I107" s="89">
        <f t="shared" si="8"/>
        <v>-3.2257118641016547E-2</v>
      </c>
      <c r="J107" s="89">
        <f t="shared" si="9"/>
        <v>3.2257118641016547E-2</v>
      </c>
      <c r="K107" s="89">
        <f t="shared" si="10"/>
        <v>1.0405217030206172E-3</v>
      </c>
      <c r="L107" s="91">
        <f t="shared" si="11"/>
        <v>7.0765677206450972E-3</v>
      </c>
    </row>
    <row r="108" spans="4:12" x14ac:dyDescent="0.3">
      <c r="D108" s="72">
        <v>43619</v>
      </c>
      <c r="E108" s="95">
        <v>4.5041000000000002</v>
      </c>
      <c r="F108" s="20">
        <f t="shared" si="12"/>
        <v>4.5500626268511661</v>
      </c>
      <c r="G108" s="89">
        <f t="shared" si="13"/>
        <v>-7.9616561502768605E-4</v>
      </c>
      <c r="H108" s="89">
        <f t="shared" si="7"/>
        <v>4.5492664612361384</v>
      </c>
      <c r="I108" s="89">
        <f t="shared" si="8"/>
        <v>-4.5166461236138211E-2</v>
      </c>
      <c r="J108" s="89">
        <f t="shared" si="9"/>
        <v>4.5166461236138211E-2</v>
      </c>
      <c r="K108" s="89">
        <f t="shared" si="10"/>
        <v>2.0400092205955758E-3</v>
      </c>
      <c r="L108" s="91">
        <f t="shared" si="11"/>
        <v>1.0027854895792325E-2</v>
      </c>
    </row>
    <row r="109" spans="4:12" x14ac:dyDescent="0.3">
      <c r="D109" s="72">
        <v>43620</v>
      </c>
      <c r="E109" s="95">
        <v>4.5401999999999996</v>
      </c>
      <c r="F109" s="20">
        <f t="shared" si="12"/>
        <v>4.5106830675079781</v>
      </c>
      <c r="G109" s="89">
        <f t="shared" si="13"/>
        <v>-4.654504987843722E-3</v>
      </c>
      <c r="H109" s="89">
        <f t="shared" si="7"/>
        <v>4.5060285625201342</v>
      </c>
      <c r="I109" s="89">
        <f t="shared" si="8"/>
        <v>3.4171437479865396E-2</v>
      </c>
      <c r="J109" s="89">
        <f t="shared" si="9"/>
        <v>3.4171437479865396E-2</v>
      </c>
      <c r="K109" s="89">
        <f t="shared" si="10"/>
        <v>1.1676871394403496E-3</v>
      </c>
      <c r="L109" s="91">
        <f t="shared" si="11"/>
        <v>7.5264167833719656E-3</v>
      </c>
    </row>
    <row r="110" spans="4:12" x14ac:dyDescent="0.3">
      <c r="D110" s="72">
        <v>43621</v>
      </c>
      <c r="E110" s="95">
        <v>4.5583</v>
      </c>
      <c r="F110" s="20">
        <f t="shared" si="12"/>
        <v>4.5400963960097247</v>
      </c>
      <c r="G110" s="89">
        <f t="shared" si="13"/>
        <v>-1.2477216388846889E-3</v>
      </c>
      <c r="H110" s="89">
        <f t="shared" si="7"/>
        <v>4.5388486743708398</v>
      </c>
      <c r="I110" s="89">
        <f t="shared" si="8"/>
        <v>1.9451325629160188E-2</v>
      </c>
      <c r="J110" s="89">
        <f t="shared" si="9"/>
        <v>1.9451325629160188E-2</v>
      </c>
      <c r="K110" s="89">
        <f t="shared" si="10"/>
        <v>3.7835406873162398E-4</v>
      </c>
      <c r="L110" s="91">
        <f t="shared" si="11"/>
        <v>4.2672324395410981E-3</v>
      </c>
    </row>
    <row r="111" spans="4:12" x14ac:dyDescent="0.3">
      <c r="D111" s="72">
        <v>43622</v>
      </c>
      <c r="E111" s="95">
        <v>4.5312000000000001</v>
      </c>
      <c r="F111" s="20">
        <f t="shared" si="12"/>
        <v>4.5518818226888929</v>
      </c>
      <c r="G111" s="89">
        <f t="shared" si="13"/>
        <v>5.5593192920595346E-5</v>
      </c>
      <c r="H111" s="89">
        <f t="shared" si="7"/>
        <v>4.5519374158818131</v>
      </c>
      <c r="I111" s="89">
        <f t="shared" si="8"/>
        <v>-2.0737415881812993E-2</v>
      </c>
      <c r="J111" s="89">
        <f t="shared" si="9"/>
        <v>2.0737415881812993E-2</v>
      </c>
      <c r="K111" s="89">
        <f t="shared" si="10"/>
        <v>4.3004041745526976E-4</v>
      </c>
      <c r="L111" s="91">
        <f t="shared" si="11"/>
        <v>4.5765836603577402E-3</v>
      </c>
    </row>
    <row r="112" spans="4:12" x14ac:dyDescent="0.3">
      <c r="D112" s="72">
        <v>43623</v>
      </c>
      <c r="E112" s="95">
        <v>4.5853000000000002</v>
      </c>
      <c r="F112" s="20">
        <f t="shared" si="12"/>
        <v>4.5420644745543362</v>
      </c>
      <c r="G112" s="89">
        <f t="shared" si="13"/>
        <v>-9.3170093982713456E-4</v>
      </c>
      <c r="H112" s="89">
        <f t="shared" si="7"/>
        <v>4.5411327736145086</v>
      </c>
      <c r="I112" s="89">
        <f t="shared" si="8"/>
        <v>4.4167226385491531E-2</v>
      </c>
      <c r="J112" s="89">
        <f t="shared" si="9"/>
        <v>4.4167226385491531E-2</v>
      </c>
      <c r="K112" s="89">
        <f t="shared" si="10"/>
        <v>1.9507438865872593E-3</v>
      </c>
      <c r="L112" s="91">
        <f t="shared" si="11"/>
        <v>9.6323526018998826E-3</v>
      </c>
    </row>
    <row r="113" spans="4:12" x14ac:dyDescent="0.3">
      <c r="D113" s="72">
        <v>43626</v>
      </c>
      <c r="E113" s="95">
        <v>4.4950999999999999</v>
      </c>
      <c r="F113" s="20">
        <f t="shared" si="12"/>
        <v>4.5665146392481386</v>
      </c>
      <c r="G113" s="89">
        <f t="shared" si="13"/>
        <v>1.6064856235358249E-3</v>
      </c>
      <c r="H113" s="89">
        <f t="shared" si="7"/>
        <v>4.5681211248716744</v>
      </c>
      <c r="I113" s="89">
        <f t="shared" si="8"/>
        <v>-7.3021124871674559E-2</v>
      </c>
      <c r="J113" s="89">
        <f t="shared" si="9"/>
        <v>7.3021124871674559E-2</v>
      </c>
      <c r="K113" s="89">
        <f t="shared" si="10"/>
        <v>5.3320846775246891E-3</v>
      </c>
      <c r="L113" s="91">
        <f t="shared" si="11"/>
        <v>1.624460520826557E-2</v>
      </c>
    </row>
    <row r="114" spans="4:12" x14ac:dyDescent="0.3">
      <c r="D114" s="72">
        <v>43627</v>
      </c>
      <c r="E114" s="95">
        <v>4.6576000000000004</v>
      </c>
      <c r="F114" s="20">
        <f t="shared" si="12"/>
        <v>4.5288851884988288</v>
      </c>
      <c r="G114" s="89">
        <f t="shared" si="13"/>
        <v>-2.3171080137487365E-3</v>
      </c>
      <c r="H114" s="89">
        <f t="shared" si="7"/>
        <v>4.5265680804850801</v>
      </c>
      <c r="I114" s="89">
        <f t="shared" si="8"/>
        <v>0.13103191951492033</v>
      </c>
      <c r="J114" s="89">
        <f t="shared" si="9"/>
        <v>0.13103191951492033</v>
      </c>
      <c r="K114" s="89">
        <f t="shared" si="10"/>
        <v>1.7169363931764558E-2</v>
      </c>
      <c r="L114" s="91">
        <f t="shared" si="11"/>
        <v>2.81329267251203E-2</v>
      </c>
    </row>
    <row r="115" spans="4:12" x14ac:dyDescent="0.3">
      <c r="D115" s="72">
        <v>43628</v>
      </c>
      <c r="E115" s="95">
        <v>4.6033999999999997</v>
      </c>
      <c r="F115" s="20">
        <f t="shared" si="12"/>
        <v>4.6449063135890016</v>
      </c>
      <c r="G115" s="89">
        <f t="shared" si="13"/>
        <v>9.5167152966434201E-3</v>
      </c>
      <c r="H115" s="89">
        <f t="shared" si="7"/>
        <v>4.6544230288856454</v>
      </c>
      <c r="I115" s="89">
        <f t="shared" si="8"/>
        <v>-5.1023028885645694E-2</v>
      </c>
      <c r="J115" s="89">
        <f t="shared" si="9"/>
        <v>5.1023028885645694E-2</v>
      </c>
      <c r="K115" s="89">
        <f t="shared" si="10"/>
        <v>2.603349476665435E-3</v>
      </c>
      <c r="L115" s="91">
        <f t="shared" si="11"/>
        <v>1.108377044915621E-2</v>
      </c>
    </row>
    <row r="116" spans="4:12" x14ac:dyDescent="0.3">
      <c r="D116" s="72">
        <v>43629</v>
      </c>
      <c r="E116" s="95">
        <v>4.5853000000000002</v>
      </c>
      <c r="F116" s="20">
        <f t="shared" si="12"/>
        <v>4.6073933722373148</v>
      </c>
      <c r="G116" s="89">
        <f t="shared" si="13"/>
        <v>4.8137496318103974E-3</v>
      </c>
      <c r="H116" s="89">
        <f t="shared" si="7"/>
        <v>4.6122071218691252</v>
      </c>
      <c r="I116" s="89">
        <f t="shared" si="8"/>
        <v>-2.6907121869125028E-2</v>
      </c>
      <c r="J116" s="89">
        <f t="shared" si="9"/>
        <v>2.6907121869125028E-2</v>
      </c>
      <c r="K116" s="89">
        <f t="shared" si="10"/>
        <v>7.2399320727994639E-4</v>
      </c>
      <c r="L116" s="91">
        <f t="shared" si="11"/>
        <v>5.8681268115772199E-3</v>
      </c>
    </row>
    <row r="117" spans="4:12" x14ac:dyDescent="0.3">
      <c r="D117" s="72">
        <v>43630</v>
      </c>
      <c r="E117" s="95">
        <v>4.468</v>
      </c>
      <c r="F117" s="20">
        <f t="shared" si="12"/>
        <v>4.5656909997054482</v>
      </c>
      <c r="G117" s="89">
        <f t="shared" si="13"/>
        <v>1.6213741544269817E-4</v>
      </c>
      <c r="H117" s="89">
        <f t="shared" si="7"/>
        <v>4.5658531371208912</v>
      </c>
      <c r="I117" s="89">
        <f t="shared" si="8"/>
        <v>-9.7853137120891276E-2</v>
      </c>
      <c r="J117" s="89">
        <f t="shared" si="9"/>
        <v>9.7853137120891276E-2</v>
      </c>
      <c r="K117" s="89">
        <f t="shared" si="10"/>
        <v>9.57523644439995E-3</v>
      </c>
      <c r="L117" s="91">
        <f t="shared" si="11"/>
        <v>2.1900881181936276E-2</v>
      </c>
    </row>
    <row r="118" spans="4:12" x14ac:dyDescent="0.3">
      <c r="D118" s="72">
        <v>43633</v>
      </c>
      <c r="E118" s="95">
        <v>4.4861000000000004</v>
      </c>
      <c r="F118" s="20">
        <f t="shared" si="12"/>
        <v>4.4717497099323547</v>
      </c>
      <c r="G118" s="89">
        <f t="shared" si="13"/>
        <v>-9.2482053034109307E-3</v>
      </c>
      <c r="H118" s="89">
        <f t="shared" si="7"/>
        <v>4.4625015046289436</v>
      </c>
      <c r="I118" s="89">
        <f t="shared" si="8"/>
        <v>2.3598495371056849E-2</v>
      </c>
      <c r="J118" s="89">
        <f t="shared" si="9"/>
        <v>2.3598495371056849E-2</v>
      </c>
      <c r="K118" s="89">
        <f t="shared" si="10"/>
        <v>5.568889837777915E-4</v>
      </c>
      <c r="L118" s="91">
        <f t="shared" si="11"/>
        <v>5.2603587461395969E-3</v>
      </c>
    </row>
    <row r="119" spans="4:12" x14ac:dyDescent="0.3">
      <c r="D119" s="72">
        <v>43634</v>
      </c>
      <c r="E119" s="95">
        <v>4.5221999999999998</v>
      </c>
      <c r="F119" s="20">
        <f t="shared" si="12"/>
        <v>4.4859214357572714</v>
      </c>
      <c r="G119" s="89">
        <f t="shared" si="13"/>
        <v>-6.9062121905781619E-3</v>
      </c>
      <c r="H119" s="89">
        <f t="shared" si="7"/>
        <v>4.4790152235666936</v>
      </c>
      <c r="I119" s="89">
        <f t="shared" si="8"/>
        <v>4.3184776433306205E-2</v>
      </c>
      <c r="J119" s="89">
        <f t="shared" si="9"/>
        <v>4.3184776433306205E-2</v>
      </c>
      <c r="K119" s="89">
        <f t="shared" si="10"/>
        <v>1.864924915594639E-3</v>
      </c>
      <c r="L119" s="91">
        <f t="shared" si="11"/>
        <v>9.5495060884760088E-3</v>
      </c>
    </row>
    <row r="120" spans="4:12" x14ac:dyDescent="0.3">
      <c r="D120" s="72">
        <v>43635</v>
      </c>
      <c r="E120" s="95">
        <v>4.5491999999999999</v>
      </c>
      <c r="F120" s="20">
        <f t="shared" si="12"/>
        <v>4.5220750302475379</v>
      </c>
      <c r="G120" s="89">
        <f t="shared" si="13"/>
        <v>-2.6002315224937008E-3</v>
      </c>
      <c r="H120" s="89">
        <f t="shared" si="7"/>
        <v>4.5194747987250441</v>
      </c>
      <c r="I120" s="89">
        <f t="shared" si="8"/>
        <v>2.9725201274955815E-2</v>
      </c>
      <c r="J120" s="89">
        <f t="shared" si="9"/>
        <v>2.9725201274955815E-2</v>
      </c>
      <c r="K120" s="89">
        <f t="shared" si="10"/>
        <v>8.8358759083663485E-4</v>
      </c>
      <c r="L120" s="91">
        <f t="shared" si="11"/>
        <v>6.5341601325410656E-3</v>
      </c>
    </row>
    <row r="121" spans="4:12" x14ac:dyDescent="0.3">
      <c r="D121" s="72">
        <v>43636</v>
      </c>
      <c r="E121" s="95">
        <v>4.6665999999999999</v>
      </c>
      <c r="F121" s="20">
        <f t="shared" si="12"/>
        <v>4.5705998147820051</v>
      </c>
      <c r="G121" s="89">
        <f t="shared" si="13"/>
        <v>2.5122700832023873E-3</v>
      </c>
      <c r="H121" s="89">
        <f t="shared" si="7"/>
        <v>4.5731120848652074</v>
      </c>
      <c r="I121" s="89">
        <f t="shared" si="8"/>
        <v>9.3487915134792487E-2</v>
      </c>
      <c r="J121" s="89">
        <f t="shared" si="9"/>
        <v>9.3487915134792487E-2</v>
      </c>
      <c r="K121" s="89">
        <f t="shared" si="10"/>
        <v>8.7399902762501629E-3</v>
      </c>
      <c r="L121" s="91">
        <f t="shared" si="11"/>
        <v>2.003341086332501E-2</v>
      </c>
    </row>
    <row r="122" spans="4:12" x14ac:dyDescent="0.3">
      <c r="D122" s="72">
        <v>43637</v>
      </c>
      <c r="E122" s="95">
        <v>4.6576000000000004</v>
      </c>
      <c r="F122" s="20">
        <f t="shared" si="12"/>
        <v>4.6668098160665616</v>
      </c>
      <c r="G122" s="89">
        <f t="shared" si="13"/>
        <v>1.1882043203337809E-2</v>
      </c>
      <c r="H122" s="89">
        <f t="shared" si="7"/>
        <v>4.6786918592698994</v>
      </c>
      <c r="I122" s="89">
        <f t="shared" si="8"/>
        <v>-2.1091859269898983E-2</v>
      </c>
      <c r="J122" s="89">
        <f t="shared" si="9"/>
        <v>2.1091859269898983E-2</v>
      </c>
      <c r="K122" s="89">
        <f t="shared" si="10"/>
        <v>4.4486652746122366E-4</v>
      </c>
      <c r="L122" s="91">
        <f t="shared" si="11"/>
        <v>4.5284823234925673E-3</v>
      </c>
    </row>
    <row r="123" spans="4:12" x14ac:dyDescent="0.3">
      <c r="D123" s="72">
        <v>43640</v>
      </c>
      <c r="E123" s="95">
        <v>4.5491999999999999</v>
      </c>
      <c r="F123" s="20">
        <f t="shared" si="12"/>
        <v>4.6454256345626703</v>
      </c>
      <c r="G123" s="89">
        <f t="shared" si="13"/>
        <v>8.5554207326148969E-3</v>
      </c>
      <c r="H123" s="89">
        <f t="shared" si="7"/>
        <v>4.6539810552952856</v>
      </c>
      <c r="I123" s="89">
        <f t="shared" si="8"/>
        <v>-0.1047810552952857</v>
      </c>
      <c r="J123" s="89">
        <f t="shared" si="9"/>
        <v>0.1047810552952857</v>
      </c>
      <c r="K123" s="89">
        <f t="shared" si="10"/>
        <v>1.0979069548793718E-2</v>
      </c>
      <c r="L123" s="91">
        <f t="shared" si="11"/>
        <v>2.3032853094013386E-2</v>
      </c>
    </row>
    <row r="124" spans="4:12" x14ac:dyDescent="0.3">
      <c r="D124" s="72">
        <v>43641</v>
      </c>
      <c r="E124" s="95">
        <v>4.5041000000000002</v>
      </c>
      <c r="F124" s="20">
        <f t="shared" si="12"/>
        <v>4.5470243365860927</v>
      </c>
      <c r="G124" s="89">
        <f t="shared" si="13"/>
        <v>-2.1402511383043533E-3</v>
      </c>
      <c r="H124" s="89">
        <f t="shared" si="7"/>
        <v>4.5448840854477881</v>
      </c>
      <c r="I124" s="89">
        <f t="shared" si="8"/>
        <v>-4.0784085447787888E-2</v>
      </c>
      <c r="J124" s="89">
        <f t="shared" si="9"/>
        <v>4.0784085447787888E-2</v>
      </c>
      <c r="K124" s="89">
        <f t="shared" si="10"/>
        <v>1.6633416258124637E-3</v>
      </c>
      <c r="L124" s="91">
        <f t="shared" si="11"/>
        <v>9.054880097641679E-3</v>
      </c>
    </row>
    <row r="125" spans="4:12" x14ac:dyDescent="0.3">
      <c r="D125" s="72">
        <v>43642</v>
      </c>
      <c r="E125" s="95">
        <v>4.5312000000000001</v>
      </c>
      <c r="F125" s="20">
        <f t="shared" si="12"/>
        <v>4.507807799089357</v>
      </c>
      <c r="G125" s="89">
        <f t="shared" si="13"/>
        <v>-5.8478797741474886E-3</v>
      </c>
      <c r="H125" s="89">
        <f t="shared" si="7"/>
        <v>4.5019599193152091</v>
      </c>
      <c r="I125" s="89">
        <f t="shared" si="8"/>
        <v>2.9240080684791003E-2</v>
      </c>
      <c r="J125" s="89">
        <f t="shared" si="9"/>
        <v>2.9240080684791003E-2</v>
      </c>
      <c r="K125" s="89">
        <f t="shared" si="10"/>
        <v>8.5498231845308791E-4</v>
      </c>
      <c r="L125" s="91">
        <f t="shared" si="11"/>
        <v>6.4530545296590316E-3</v>
      </c>
    </row>
    <row r="126" spans="4:12" x14ac:dyDescent="0.3">
      <c r="D126" s="72">
        <v>43643</v>
      </c>
      <c r="E126" s="95">
        <v>4.4861000000000004</v>
      </c>
      <c r="F126" s="20">
        <f t="shared" si="12"/>
        <v>4.5175016961806822</v>
      </c>
      <c r="G126" s="89">
        <f t="shared" si="13"/>
        <v>-4.2937020876002222E-3</v>
      </c>
      <c r="H126" s="89">
        <f t="shared" si="7"/>
        <v>4.513207994093082</v>
      </c>
      <c r="I126" s="89">
        <f t="shared" si="8"/>
        <v>-2.7107994093081622E-2</v>
      </c>
      <c r="J126" s="89">
        <f t="shared" si="9"/>
        <v>2.7107994093081622E-2</v>
      </c>
      <c r="K126" s="89">
        <f t="shared" si="10"/>
        <v>7.348433437505481E-4</v>
      </c>
      <c r="L126" s="91">
        <f t="shared" si="11"/>
        <v>6.0426638044362851E-3</v>
      </c>
    </row>
    <row r="127" spans="4:12" x14ac:dyDescent="0.3">
      <c r="D127" s="72">
        <v>43644</v>
      </c>
      <c r="E127" s="95">
        <v>4.5221999999999998</v>
      </c>
      <c r="F127" s="20">
        <f t="shared" si="12"/>
        <v>4.4898850383299207</v>
      </c>
      <c r="G127" s="89">
        <f t="shared" si="13"/>
        <v>-6.6259976639163505E-3</v>
      </c>
      <c r="H127" s="89">
        <f t="shared" si="7"/>
        <v>4.4832590406660042</v>
      </c>
      <c r="I127" s="89">
        <f t="shared" si="8"/>
        <v>3.8940959333995551E-2</v>
      </c>
      <c r="J127" s="89">
        <f t="shared" si="9"/>
        <v>3.8940959333995551E-2</v>
      </c>
      <c r="K127" s="89">
        <f t="shared" si="10"/>
        <v>1.5163983138518952E-3</v>
      </c>
      <c r="L127" s="91">
        <f t="shared" si="11"/>
        <v>8.6110652633664044E-3</v>
      </c>
    </row>
    <row r="128" spans="4:12" x14ac:dyDescent="0.3">
      <c r="D128" s="72">
        <v>43647</v>
      </c>
      <c r="E128" s="95">
        <v>4.5401999999999996</v>
      </c>
      <c r="F128" s="20">
        <f t="shared" si="12"/>
        <v>4.5204992018688666</v>
      </c>
      <c r="G128" s="89">
        <f t="shared" si="13"/>
        <v>-2.9019815436301293E-3</v>
      </c>
      <c r="H128" s="89">
        <f t="shared" si="7"/>
        <v>4.5175972203252366</v>
      </c>
      <c r="I128" s="89">
        <f t="shared" si="8"/>
        <v>2.2602779674762985E-2</v>
      </c>
      <c r="J128" s="89">
        <f t="shared" si="9"/>
        <v>2.2602779674762985E-2</v>
      </c>
      <c r="K128" s="89">
        <f t="shared" si="10"/>
        <v>5.1088564902587871E-4</v>
      </c>
      <c r="L128" s="91">
        <f t="shared" si="11"/>
        <v>4.9783665201451445E-3</v>
      </c>
    </row>
    <row r="129" spans="4:12" x14ac:dyDescent="0.3">
      <c r="D129" s="72">
        <v>43648</v>
      </c>
      <c r="E129" s="95">
        <v>4.5673000000000004</v>
      </c>
      <c r="F129" s="20">
        <f t="shared" si="12"/>
        <v>4.5432984147650961</v>
      </c>
      <c r="G129" s="89">
        <f t="shared" si="13"/>
        <v>-3.3186209964416145E-4</v>
      </c>
      <c r="H129" s="89">
        <f t="shared" ref="H129:H192" si="14">F129+G129</f>
        <v>4.5429665526654519</v>
      </c>
      <c r="I129" s="89">
        <f t="shared" si="8"/>
        <v>2.4333447334548453E-2</v>
      </c>
      <c r="J129" s="89">
        <f t="shared" si="9"/>
        <v>2.4333447334548453E-2</v>
      </c>
      <c r="K129" s="89">
        <f t="shared" si="10"/>
        <v>5.9211665918324321E-4</v>
      </c>
      <c r="L129" s="91">
        <f t="shared" si="11"/>
        <v>5.3277532315697349E-3</v>
      </c>
    </row>
    <row r="130" spans="4:12" x14ac:dyDescent="0.3">
      <c r="D130" s="72">
        <v>43649</v>
      </c>
      <c r="E130" s="95">
        <v>4.6214000000000004</v>
      </c>
      <c r="F130" s="20">
        <f t="shared" si="12"/>
        <v>4.577854510320285</v>
      </c>
      <c r="G130" s="89">
        <f t="shared" si="13"/>
        <v>3.1569336658391453E-3</v>
      </c>
      <c r="H130" s="89">
        <f t="shared" si="14"/>
        <v>4.5810114439861245</v>
      </c>
      <c r="I130" s="89">
        <f t="shared" si="8"/>
        <v>4.038855601387592E-2</v>
      </c>
      <c r="J130" s="89">
        <f t="shared" si="9"/>
        <v>4.038855601387592E-2</v>
      </c>
      <c r="K130" s="89">
        <f t="shared" si="10"/>
        <v>1.6312354568859928E-3</v>
      </c>
      <c r="L130" s="91">
        <f t="shared" si="11"/>
        <v>8.7394633690820785E-3</v>
      </c>
    </row>
    <row r="131" spans="4:12" x14ac:dyDescent="0.3">
      <c r="D131" s="72">
        <v>43651</v>
      </c>
      <c r="E131" s="95">
        <v>4.5673000000000004</v>
      </c>
      <c r="F131" s="20">
        <f t="shared" si="12"/>
        <v>4.6131055469326725</v>
      </c>
      <c r="G131" s="89">
        <f t="shared" si="13"/>
        <v>6.3663439604939795E-3</v>
      </c>
      <c r="H131" s="89">
        <f t="shared" si="14"/>
        <v>4.6194718908931662</v>
      </c>
      <c r="I131" s="89">
        <f t="shared" si="8"/>
        <v>-5.2171890893165873E-2</v>
      </c>
      <c r="J131" s="89">
        <f t="shared" si="9"/>
        <v>5.2171890893165873E-2</v>
      </c>
      <c r="K131" s="89">
        <f t="shared" si="10"/>
        <v>2.7219061993684042E-3</v>
      </c>
      <c r="L131" s="91">
        <f t="shared" si="11"/>
        <v>1.1422917455206768E-2</v>
      </c>
    </row>
    <row r="132" spans="4:12" x14ac:dyDescent="0.3">
      <c r="D132" s="72">
        <v>43654</v>
      </c>
      <c r="E132" s="95">
        <v>4.5491999999999999</v>
      </c>
      <c r="F132" s="20">
        <f t="shared" si="12"/>
        <v>4.5687730751683953</v>
      </c>
      <c r="G132" s="89">
        <f t="shared" si="13"/>
        <v>1.2964623880168582E-3</v>
      </c>
      <c r="H132" s="89">
        <f t="shared" si="14"/>
        <v>4.570069537556412</v>
      </c>
      <c r="I132" s="89">
        <f t="shared" ref="I132:I195" si="15">E132-H132</f>
        <v>-2.0869537556412077E-2</v>
      </c>
      <c r="J132" s="89">
        <f t="shared" ref="J132:J195" si="16">ABS(I132)</f>
        <v>2.0869537556412077E-2</v>
      </c>
      <c r="K132" s="89">
        <f t="shared" ref="K132:K195" si="17">I132^2</f>
        <v>4.3553759781849414E-4</v>
      </c>
      <c r="L132" s="91">
        <f t="shared" ref="L132:L195" si="18">J132/E132</f>
        <v>4.587518147457152E-3</v>
      </c>
    </row>
    <row r="133" spans="4:12" x14ac:dyDescent="0.3">
      <c r="D133" s="72">
        <v>43655</v>
      </c>
      <c r="E133" s="95">
        <v>4.5401999999999996</v>
      </c>
      <c r="F133" s="20">
        <f t="shared" ref="F133:F196" si="19">alpha*(E133)+(1-alpha)*(E132+G132)</f>
        <v>4.5484371699104136</v>
      </c>
      <c r="G133" s="89">
        <f t="shared" ref="G133:G196" si="20">beta*(F133-F132)+(1-beta)*G132</f>
        <v>-8.6677437658299575E-4</v>
      </c>
      <c r="H133" s="89">
        <f t="shared" si="14"/>
        <v>4.5475703955338309</v>
      </c>
      <c r="I133" s="89">
        <f t="shared" si="15"/>
        <v>-7.370395533831342E-3</v>
      </c>
      <c r="J133" s="89">
        <f t="shared" si="16"/>
        <v>7.370395533831342E-3</v>
      </c>
      <c r="K133" s="89">
        <f t="shared" si="17"/>
        <v>5.4322730325120996E-5</v>
      </c>
      <c r="L133" s="91">
        <f t="shared" si="18"/>
        <v>1.6233636257943136E-3</v>
      </c>
    </row>
    <row r="134" spans="4:12" x14ac:dyDescent="0.3">
      <c r="D134" s="72">
        <v>43656</v>
      </c>
      <c r="E134" s="95">
        <v>4.5673000000000004</v>
      </c>
      <c r="F134" s="20">
        <f t="shared" si="19"/>
        <v>4.5449265804987338</v>
      </c>
      <c r="G134" s="89">
        <f t="shared" si="20"/>
        <v>-1.1311558800926771E-3</v>
      </c>
      <c r="H134" s="89">
        <f t="shared" si="14"/>
        <v>4.5437954246186409</v>
      </c>
      <c r="I134" s="89">
        <f t="shared" si="15"/>
        <v>2.3504575381359416E-2</v>
      </c>
      <c r="J134" s="89">
        <f t="shared" si="16"/>
        <v>2.3504575381359416E-2</v>
      </c>
      <c r="K134" s="89">
        <f t="shared" si="17"/>
        <v>5.5246506385800713E-4</v>
      </c>
      <c r="L134" s="91">
        <f t="shared" si="18"/>
        <v>5.1462735930110602E-3</v>
      </c>
    </row>
    <row r="135" spans="4:12" x14ac:dyDescent="0.3">
      <c r="D135" s="72">
        <v>43657</v>
      </c>
      <c r="E135" s="95">
        <v>4.5673000000000004</v>
      </c>
      <c r="F135" s="20">
        <f t="shared" si="19"/>
        <v>4.5663950752959259</v>
      </c>
      <c r="G135" s="89">
        <f t="shared" si="20"/>
        <v>1.1288091876358055E-3</v>
      </c>
      <c r="H135" s="89">
        <f t="shared" si="14"/>
        <v>4.5675238844835615</v>
      </c>
      <c r="I135" s="89">
        <f t="shared" si="15"/>
        <v>-2.238844835611431E-4</v>
      </c>
      <c r="J135" s="89">
        <f t="shared" si="16"/>
        <v>2.238844835611431E-4</v>
      </c>
      <c r="K135" s="89">
        <f t="shared" si="17"/>
        <v>5.0124261979439754E-8</v>
      </c>
      <c r="L135" s="91">
        <f t="shared" si="18"/>
        <v>4.9019001064336275E-5</v>
      </c>
    </row>
    <row r="136" spans="4:12" x14ac:dyDescent="0.3">
      <c r="D136" s="72">
        <v>43658</v>
      </c>
      <c r="E136" s="95">
        <v>4.6033999999999997</v>
      </c>
      <c r="F136" s="20">
        <f t="shared" si="19"/>
        <v>4.5754230473501085</v>
      </c>
      <c r="G136" s="89">
        <f t="shared" si="20"/>
        <v>1.918725474290485E-3</v>
      </c>
      <c r="H136" s="89">
        <f t="shared" si="14"/>
        <v>4.5773417728243988</v>
      </c>
      <c r="I136" s="89">
        <f t="shared" si="15"/>
        <v>2.6058227175600912E-2</v>
      </c>
      <c r="J136" s="89">
        <f t="shared" si="16"/>
        <v>2.6058227175600912E-2</v>
      </c>
      <c r="K136" s="89">
        <f t="shared" si="17"/>
        <v>6.7903120353522586E-4</v>
      </c>
      <c r="L136" s="91">
        <f t="shared" si="18"/>
        <v>5.6606480374507785E-3</v>
      </c>
    </row>
    <row r="137" spans="4:12" x14ac:dyDescent="0.3">
      <c r="D137" s="72">
        <v>43661</v>
      </c>
      <c r="E137" s="95">
        <v>4.6033999999999997</v>
      </c>
      <c r="F137" s="20">
        <f t="shared" si="19"/>
        <v>4.6049349803794319</v>
      </c>
      <c r="G137" s="89">
        <f t="shared" si="20"/>
        <v>4.6780462297937786E-3</v>
      </c>
      <c r="H137" s="89">
        <f t="shared" si="14"/>
        <v>4.6096130266092255</v>
      </c>
      <c r="I137" s="89">
        <f t="shared" si="15"/>
        <v>-6.2130266092257358E-3</v>
      </c>
      <c r="J137" s="89">
        <f t="shared" si="16"/>
        <v>6.2130266092257358E-3</v>
      </c>
      <c r="K137" s="89">
        <f t="shared" si="17"/>
        <v>3.8601699646947045E-5</v>
      </c>
      <c r="L137" s="91">
        <f t="shared" si="18"/>
        <v>1.3496603834612974E-3</v>
      </c>
    </row>
    <row r="138" spans="4:12" x14ac:dyDescent="0.3">
      <c r="D138" s="72">
        <v>43662</v>
      </c>
      <c r="E138" s="95">
        <v>4.6214000000000004</v>
      </c>
      <c r="F138" s="20">
        <f t="shared" si="19"/>
        <v>4.610742436983835</v>
      </c>
      <c r="G138" s="89">
        <f t="shared" si="20"/>
        <v>4.790987267254708E-3</v>
      </c>
      <c r="H138" s="89">
        <f t="shared" si="14"/>
        <v>4.6155334242510895</v>
      </c>
      <c r="I138" s="89">
        <f t="shared" si="15"/>
        <v>5.8665757489109183E-3</v>
      </c>
      <c r="J138" s="89">
        <f t="shared" si="16"/>
        <v>5.8665757489109183E-3</v>
      </c>
      <c r="K138" s="89">
        <f t="shared" si="17"/>
        <v>3.4416711017709699E-5</v>
      </c>
      <c r="L138" s="91">
        <f t="shared" si="18"/>
        <v>1.2694369128209888E-3</v>
      </c>
    </row>
    <row r="139" spans="4:12" x14ac:dyDescent="0.3">
      <c r="D139" s="72">
        <v>43663</v>
      </c>
      <c r="E139" s="95">
        <v>4.6576000000000004</v>
      </c>
      <c r="F139" s="20">
        <f t="shared" si="19"/>
        <v>4.6324727898138045</v>
      </c>
      <c r="G139" s="89">
        <f t="shared" si="20"/>
        <v>6.4849238235261866E-3</v>
      </c>
      <c r="H139" s="89">
        <f t="shared" si="14"/>
        <v>4.638957713637331</v>
      </c>
      <c r="I139" s="89">
        <f t="shared" si="15"/>
        <v>1.8642286362669402E-2</v>
      </c>
      <c r="J139" s="89">
        <f t="shared" si="16"/>
        <v>1.8642286362669402E-2</v>
      </c>
      <c r="K139" s="89">
        <f t="shared" si="17"/>
        <v>3.4753484082776959E-4</v>
      </c>
      <c r="L139" s="91">
        <f t="shared" si="18"/>
        <v>4.0025520359561577E-3</v>
      </c>
    </row>
    <row r="140" spans="4:12" x14ac:dyDescent="0.3">
      <c r="D140" s="72">
        <v>43664</v>
      </c>
      <c r="E140" s="95">
        <v>4.6395</v>
      </c>
      <c r="F140" s="20">
        <f t="shared" si="19"/>
        <v>4.6591679390588219</v>
      </c>
      <c r="G140" s="89">
        <f t="shared" si="20"/>
        <v>8.5059463656753046E-3</v>
      </c>
      <c r="H140" s="89">
        <f t="shared" si="14"/>
        <v>4.667673885424497</v>
      </c>
      <c r="I140" s="89">
        <f t="shared" si="15"/>
        <v>-2.8173885424497058E-2</v>
      </c>
      <c r="J140" s="89">
        <f t="shared" si="16"/>
        <v>2.8173885424497058E-2</v>
      </c>
      <c r="K140" s="89">
        <f t="shared" si="17"/>
        <v>7.9376781991268778E-4</v>
      </c>
      <c r="L140" s="91">
        <f t="shared" si="18"/>
        <v>6.0726124419650954E-3</v>
      </c>
    </row>
    <row r="141" spans="4:12" x14ac:dyDescent="0.3">
      <c r="D141" s="72">
        <v>43665</v>
      </c>
      <c r="E141" s="95">
        <v>4.6395</v>
      </c>
      <c r="F141" s="20">
        <f t="shared" si="19"/>
        <v>4.6463047570925404</v>
      </c>
      <c r="G141" s="89">
        <f t="shared" si="20"/>
        <v>6.3690335324796295E-3</v>
      </c>
      <c r="H141" s="89">
        <f t="shared" si="14"/>
        <v>4.6526737906250197</v>
      </c>
      <c r="I141" s="89">
        <f t="shared" si="15"/>
        <v>-1.3173790625019777E-2</v>
      </c>
      <c r="J141" s="89">
        <f t="shared" si="16"/>
        <v>1.3173790625019777E-2</v>
      </c>
      <c r="K141" s="89">
        <f t="shared" si="17"/>
        <v>1.7354875943185896E-4</v>
      </c>
      <c r="L141" s="91">
        <f t="shared" si="18"/>
        <v>2.8394849929991974E-3</v>
      </c>
    </row>
    <row r="142" spans="4:12" x14ac:dyDescent="0.3">
      <c r="D142" s="72">
        <v>43668</v>
      </c>
      <c r="E142" s="95">
        <v>4.6214000000000004</v>
      </c>
      <c r="F142" s="20">
        <f t="shared" si="19"/>
        <v>4.6409752268259838</v>
      </c>
      <c r="G142" s="89">
        <f t="shared" si="20"/>
        <v>5.1991771525760093E-3</v>
      </c>
      <c r="H142" s="89">
        <f t="shared" si="14"/>
        <v>4.6461744039785602</v>
      </c>
      <c r="I142" s="89">
        <f t="shared" si="15"/>
        <v>-2.4774403978559789E-2</v>
      </c>
      <c r="J142" s="89">
        <f t="shared" si="16"/>
        <v>2.4774403978559789E-2</v>
      </c>
      <c r="K142" s="89">
        <f t="shared" si="17"/>
        <v>6.1377109249287907E-4</v>
      </c>
      <c r="L142" s="91">
        <f t="shared" si="18"/>
        <v>5.3608006185484457E-3</v>
      </c>
    </row>
    <row r="143" spans="4:12" x14ac:dyDescent="0.3">
      <c r="D143" s="72">
        <v>43669</v>
      </c>
      <c r="E143" s="95">
        <v>4.6665999999999999</v>
      </c>
      <c r="F143" s="20">
        <f t="shared" si="19"/>
        <v>4.6345993417220619</v>
      </c>
      <c r="G143" s="89">
        <f t="shared" si="20"/>
        <v>4.0416709269262135E-3</v>
      </c>
      <c r="H143" s="89">
        <f t="shared" si="14"/>
        <v>4.6386410126489883</v>
      </c>
      <c r="I143" s="89">
        <f t="shared" si="15"/>
        <v>2.7958987351011544E-2</v>
      </c>
      <c r="J143" s="89">
        <f t="shared" si="16"/>
        <v>2.7958987351011544E-2</v>
      </c>
      <c r="K143" s="89">
        <f t="shared" si="17"/>
        <v>7.8170497369402356E-4</v>
      </c>
      <c r="L143" s="91">
        <f t="shared" si="18"/>
        <v>5.991297165176262E-3</v>
      </c>
    </row>
    <row r="144" spans="4:12" x14ac:dyDescent="0.3">
      <c r="D144" s="72">
        <v>43670</v>
      </c>
      <c r="E144" s="95">
        <v>4.6756000000000002</v>
      </c>
      <c r="F144" s="20">
        <f t="shared" si="19"/>
        <v>4.6716333367415412</v>
      </c>
      <c r="G144" s="89">
        <f t="shared" si="20"/>
        <v>7.3409033361815272E-3</v>
      </c>
      <c r="H144" s="89">
        <f t="shared" si="14"/>
        <v>4.6789742400777223</v>
      </c>
      <c r="I144" s="89">
        <f t="shared" si="15"/>
        <v>-3.3742400777221349E-3</v>
      </c>
      <c r="J144" s="89">
        <f t="shared" si="16"/>
        <v>3.3742400777221349E-3</v>
      </c>
      <c r="K144" s="89">
        <f t="shared" si="17"/>
        <v>1.1385496102106278E-5</v>
      </c>
      <c r="L144" s="91">
        <f t="shared" si="18"/>
        <v>7.2166996272609609E-4</v>
      </c>
    </row>
    <row r="145" spans="4:12" x14ac:dyDescent="0.3">
      <c r="D145" s="72">
        <v>43671</v>
      </c>
      <c r="E145" s="95">
        <v>5.1449999999999996</v>
      </c>
      <c r="F145" s="20">
        <f t="shared" si="19"/>
        <v>4.7753527226689449</v>
      </c>
      <c r="G145" s="89">
        <f t="shared" si="20"/>
        <v>1.6978751595303744E-2</v>
      </c>
      <c r="H145" s="89">
        <f t="shared" si="14"/>
        <v>4.7923314742642491</v>
      </c>
      <c r="I145" s="89">
        <f t="shared" si="15"/>
        <v>0.35266852573575047</v>
      </c>
      <c r="J145" s="89">
        <f t="shared" si="16"/>
        <v>0.35266852573575047</v>
      </c>
      <c r="K145" s="89">
        <f t="shared" si="17"/>
        <v>0.1243750890446277</v>
      </c>
      <c r="L145" s="91">
        <f t="shared" si="18"/>
        <v>6.8545874778571519E-2</v>
      </c>
    </row>
    <row r="146" spans="4:12" x14ac:dyDescent="0.3">
      <c r="D146" s="72">
        <v>43672</v>
      </c>
      <c r="E146" s="95">
        <v>5.1630000000000003</v>
      </c>
      <c r="F146" s="20">
        <f t="shared" si="19"/>
        <v>5.1621830012762437</v>
      </c>
      <c r="G146" s="89">
        <f t="shared" si="20"/>
        <v>5.3963904296503253E-2</v>
      </c>
      <c r="H146" s="89">
        <f t="shared" si="14"/>
        <v>5.2161469055727467</v>
      </c>
      <c r="I146" s="89">
        <f t="shared" si="15"/>
        <v>-5.3146905572746483E-2</v>
      </c>
      <c r="J146" s="89">
        <f t="shared" si="16"/>
        <v>5.3146905572746483E-2</v>
      </c>
      <c r="K146" s="89">
        <f t="shared" si="17"/>
        <v>2.8245935719584314E-3</v>
      </c>
      <c r="L146" s="91">
        <f t="shared" si="18"/>
        <v>1.0293803132432012E-2</v>
      </c>
    </row>
    <row r="147" spans="4:12" x14ac:dyDescent="0.3">
      <c r="D147" s="72">
        <v>43675</v>
      </c>
      <c r="E147" s="95">
        <v>5.1502999999999997</v>
      </c>
      <c r="F147" s="20">
        <f t="shared" si="19"/>
        <v>5.2036311234372024</v>
      </c>
      <c r="G147" s="89">
        <f t="shared" si="20"/>
        <v>5.2712326082948791E-2</v>
      </c>
      <c r="H147" s="89">
        <f t="shared" si="14"/>
        <v>5.2563434495201511</v>
      </c>
      <c r="I147" s="89">
        <f t="shared" si="15"/>
        <v>-0.10604344952015143</v>
      </c>
      <c r="J147" s="89">
        <f t="shared" si="16"/>
        <v>0.10604344952015143</v>
      </c>
      <c r="K147" s="89">
        <f t="shared" si="17"/>
        <v>1.1245213186132905E-2</v>
      </c>
      <c r="L147" s="91">
        <f t="shared" si="18"/>
        <v>2.0589761668281741E-2</v>
      </c>
    </row>
    <row r="148" spans="4:12" x14ac:dyDescent="0.3">
      <c r="D148" s="72">
        <v>43676</v>
      </c>
      <c r="E148" s="95">
        <v>4.9862000000000002</v>
      </c>
      <c r="F148" s="20">
        <f t="shared" si="19"/>
        <v>5.1596498608663595</v>
      </c>
      <c r="G148" s="89">
        <f t="shared" si="20"/>
        <v>4.3042967217569623E-2</v>
      </c>
      <c r="H148" s="89">
        <f t="shared" si="14"/>
        <v>5.2026928280839293</v>
      </c>
      <c r="I148" s="89">
        <f t="shared" si="15"/>
        <v>-0.21649282808392911</v>
      </c>
      <c r="J148" s="89">
        <f t="shared" si="16"/>
        <v>0.21649282808392911</v>
      </c>
      <c r="K148" s="89">
        <f t="shared" si="17"/>
        <v>4.6869144611777686E-2</v>
      </c>
      <c r="L148" s="91">
        <f t="shared" si="18"/>
        <v>4.3418400401895048E-2</v>
      </c>
    </row>
    <row r="149" spans="4:12" x14ac:dyDescent="0.3">
      <c r="D149" s="72">
        <v>43677</v>
      </c>
      <c r="E149" s="95">
        <v>4.9314999999999998</v>
      </c>
      <c r="F149" s="20">
        <f t="shared" si="19"/>
        <v>5.0096943737740558</v>
      </c>
      <c r="G149" s="89">
        <f t="shared" si="20"/>
        <v>2.3743121786582298E-2</v>
      </c>
      <c r="H149" s="89">
        <f t="shared" si="14"/>
        <v>5.033437495560638</v>
      </c>
      <c r="I149" s="89">
        <f t="shared" si="15"/>
        <v>-0.10193749556063825</v>
      </c>
      <c r="J149" s="89">
        <f t="shared" si="16"/>
        <v>0.10193749556063825</v>
      </c>
      <c r="K149" s="89">
        <f t="shared" si="17"/>
        <v>1.0391253001175143E-2</v>
      </c>
      <c r="L149" s="91">
        <f t="shared" si="18"/>
        <v>2.0670687531306551E-2</v>
      </c>
    </row>
    <row r="150" spans="4:12" x14ac:dyDescent="0.3">
      <c r="D150" s="72">
        <v>43678</v>
      </c>
      <c r="E150" s="95">
        <v>4.8949999999999996</v>
      </c>
      <c r="F150" s="20">
        <f t="shared" si="19"/>
        <v>4.9431944974292659</v>
      </c>
      <c r="G150" s="89">
        <f t="shared" si="20"/>
        <v>1.4718821973445075E-2</v>
      </c>
      <c r="H150" s="89">
        <f t="shared" si="14"/>
        <v>4.957913319402711</v>
      </c>
      <c r="I150" s="89">
        <f t="shared" si="15"/>
        <v>-6.2913319402711387E-2</v>
      </c>
      <c r="J150" s="89">
        <f t="shared" si="16"/>
        <v>6.2913319402711387E-2</v>
      </c>
      <c r="K150" s="89">
        <f t="shared" si="17"/>
        <v>3.9580857582675807E-3</v>
      </c>
      <c r="L150" s="91">
        <f t="shared" si="18"/>
        <v>1.2852567804435423E-2</v>
      </c>
    </row>
    <row r="151" spans="4:12" x14ac:dyDescent="0.3">
      <c r="D151" s="72">
        <v>43679</v>
      </c>
      <c r="E151" s="95">
        <v>4.9223999999999997</v>
      </c>
      <c r="F151" s="20">
        <f t="shared" si="19"/>
        <v>4.912255057578756</v>
      </c>
      <c r="G151" s="89">
        <f t="shared" si="20"/>
        <v>1.0152995791049581E-2</v>
      </c>
      <c r="H151" s="89">
        <f t="shared" si="14"/>
        <v>4.9224080533698054</v>
      </c>
      <c r="I151" s="89">
        <f t="shared" si="15"/>
        <v>-8.0533698056939329E-6</v>
      </c>
      <c r="J151" s="89">
        <f t="shared" si="16"/>
        <v>8.0533698056939329E-6</v>
      </c>
      <c r="K151" s="89">
        <f t="shared" si="17"/>
        <v>6.4856765227262739E-11</v>
      </c>
      <c r="L151" s="91">
        <f t="shared" si="18"/>
        <v>1.6360657008154424E-6</v>
      </c>
    </row>
    <row r="152" spans="4:12" x14ac:dyDescent="0.3">
      <c r="D152" s="72">
        <v>43682</v>
      </c>
      <c r="E152" s="95">
        <v>4.8220999999999998</v>
      </c>
      <c r="F152" s="20">
        <f t="shared" si="19"/>
        <v>4.9104623966328393</v>
      </c>
      <c r="G152" s="89">
        <f t="shared" si="20"/>
        <v>8.9584301173529553E-3</v>
      </c>
      <c r="H152" s="89">
        <f t="shared" si="14"/>
        <v>4.9194208267501924</v>
      </c>
      <c r="I152" s="89">
        <f t="shared" si="15"/>
        <v>-9.7320826750192602E-2</v>
      </c>
      <c r="J152" s="89">
        <f t="shared" si="16"/>
        <v>9.7320826750192602E-2</v>
      </c>
      <c r="K152" s="89">
        <f t="shared" si="17"/>
        <v>9.4713433193410034E-3</v>
      </c>
      <c r="L152" s="91">
        <f t="shared" si="18"/>
        <v>2.0182249797845879E-2</v>
      </c>
    </row>
    <row r="153" spans="4:12" x14ac:dyDescent="0.3">
      <c r="D153" s="72">
        <v>43683</v>
      </c>
      <c r="E153" s="95">
        <v>4.8768000000000002</v>
      </c>
      <c r="F153" s="20">
        <f t="shared" si="19"/>
        <v>4.8402067440938827</v>
      </c>
      <c r="G153" s="89">
        <f t="shared" si="20"/>
        <v>1.0370218517219993E-3</v>
      </c>
      <c r="H153" s="89">
        <f t="shared" si="14"/>
        <v>4.8412437659456051</v>
      </c>
      <c r="I153" s="89">
        <f t="shared" si="15"/>
        <v>3.5556234054395119E-2</v>
      </c>
      <c r="J153" s="89">
        <f t="shared" si="16"/>
        <v>3.5556234054395119E-2</v>
      </c>
      <c r="K153" s="89">
        <f t="shared" si="17"/>
        <v>1.2642457801309271E-3</v>
      </c>
      <c r="L153" s="91">
        <f t="shared" si="18"/>
        <v>7.2908944501302326E-3</v>
      </c>
    </row>
    <row r="154" spans="4:12" x14ac:dyDescent="0.3">
      <c r="D154" s="72">
        <v>43684</v>
      </c>
      <c r="E154" s="95">
        <v>4.8494999999999999</v>
      </c>
      <c r="F154" s="20">
        <f t="shared" si="19"/>
        <v>4.8721696174813784</v>
      </c>
      <c r="G154" s="89">
        <f t="shared" si="20"/>
        <v>4.1296070052993699E-3</v>
      </c>
      <c r="H154" s="89">
        <f t="shared" si="14"/>
        <v>4.8762992244866776</v>
      </c>
      <c r="I154" s="89">
        <f t="shared" si="15"/>
        <v>-2.6799224486677709E-2</v>
      </c>
      <c r="J154" s="89">
        <f t="shared" si="16"/>
        <v>2.6799224486677709E-2</v>
      </c>
      <c r="K154" s="89">
        <f t="shared" si="17"/>
        <v>7.1819843308734612E-4</v>
      </c>
      <c r="L154" s="91">
        <f t="shared" si="18"/>
        <v>5.5261830058104359E-3</v>
      </c>
    </row>
    <row r="155" spans="4:12" x14ac:dyDescent="0.3">
      <c r="D155" s="72">
        <v>43685</v>
      </c>
      <c r="E155" s="95">
        <v>4.9223999999999997</v>
      </c>
      <c r="F155" s="20">
        <f t="shared" si="19"/>
        <v>4.8673836856042394</v>
      </c>
      <c r="G155" s="89">
        <f t="shared" si="20"/>
        <v>3.2380531170555279E-3</v>
      </c>
      <c r="H155" s="89">
        <f t="shared" si="14"/>
        <v>4.8706217387212947</v>
      </c>
      <c r="I155" s="89">
        <f t="shared" si="15"/>
        <v>5.1778261278704996E-2</v>
      </c>
      <c r="J155" s="89">
        <f t="shared" si="16"/>
        <v>5.1778261278704996E-2</v>
      </c>
      <c r="K155" s="89">
        <f t="shared" si="17"/>
        <v>2.6809883410458409E-3</v>
      </c>
      <c r="L155" s="91">
        <f t="shared" si="18"/>
        <v>1.0518905671766821E-2</v>
      </c>
    </row>
    <row r="156" spans="4:12" x14ac:dyDescent="0.3">
      <c r="D156" s="72">
        <v>43686</v>
      </c>
      <c r="E156" s="95">
        <v>4.9314999999999998</v>
      </c>
      <c r="F156" s="20">
        <f t="shared" si="19"/>
        <v>4.9268104424936441</v>
      </c>
      <c r="G156" s="89">
        <f t="shared" si="20"/>
        <v>8.8569234942904446E-3</v>
      </c>
      <c r="H156" s="89">
        <f t="shared" si="14"/>
        <v>4.9356673659879347</v>
      </c>
      <c r="I156" s="89">
        <f t="shared" si="15"/>
        <v>-4.167365987934879E-3</v>
      </c>
      <c r="J156" s="89">
        <f t="shared" si="16"/>
        <v>4.167365987934879E-3</v>
      </c>
      <c r="K156" s="89">
        <f t="shared" si="17"/>
        <v>1.7366939277396451E-5</v>
      </c>
      <c r="L156" s="91">
        <f t="shared" si="18"/>
        <v>8.4505038790122261E-4</v>
      </c>
    </row>
    <row r="157" spans="4:12" x14ac:dyDescent="0.3">
      <c r="D157" s="72">
        <v>43689</v>
      </c>
      <c r="E157" s="95">
        <v>4.8403</v>
      </c>
      <c r="F157" s="20">
        <f t="shared" si="19"/>
        <v>4.9203455387954325</v>
      </c>
      <c r="G157" s="89">
        <f t="shared" si="20"/>
        <v>7.3247407750402392E-3</v>
      </c>
      <c r="H157" s="89">
        <f t="shared" si="14"/>
        <v>4.9276702795704725</v>
      </c>
      <c r="I157" s="89">
        <f t="shared" si="15"/>
        <v>-8.7370279570472498E-2</v>
      </c>
      <c r="J157" s="89">
        <f t="shared" si="16"/>
        <v>8.7370279570472498E-2</v>
      </c>
      <c r="K157" s="89">
        <f t="shared" si="17"/>
        <v>7.633565752222524E-3</v>
      </c>
      <c r="L157" s="91">
        <f t="shared" si="18"/>
        <v>1.8050591816720554E-2</v>
      </c>
    </row>
    <row r="158" spans="4:12" x14ac:dyDescent="0.3">
      <c r="D158" s="72">
        <v>43690</v>
      </c>
      <c r="E158" s="95">
        <v>4.8586</v>
      </c>
      <c r="F158" s="20">
        <f t="shared" si="19"/>
        <v>4.8498197926200328</v>
      </c>
      <c r="G158" s="89">
        <f t="shared" si="20"/>
        <v>-4.6030792000374861E-4</v>
      </c>
      <c r="H158" s="89">
        <f t="shared" si="14"/>
        <v>4.8493594847000292</v>
      </c>
      <c r="I158" s="89">
        <f t="shared" si="15"/>
        <v>9.2405152999708307E-3</v>
      </c>
      <c r="J158" s="89">
        <f t="shared" si="16"/>
        <v>9.2405152999708307E-3</v>
      </c>
      <c r="K158" s="89">
        <f t="shared" si="17"/>
        <v>8.5387123008995013E-5</v>
      </c>
      <c r="L158" s="91">
        <f t="shared" si="18"/>
        <v>1.9018884658071936E-3</v>
      </c>
    </row>
    <row r="159" spans="4:12" x14ac:dyDescent="0.3">
      <c r="D159" s="72">
        <v>43691</v>
      </c>
      <c r="E159" s="95">
        <v>4.6670999999999996</v>
      </c>
      <c r="F159" s="20">
        <f t="shared" si="19"/>
        <v>4.8199317536639974</v>
      </c>
      <c r="G159" s="89">
        <f t="shared" si="20"/>
        <v>-3.4030810236069164E-3</v>
      </c>
      <c r="H159" s="89">
        <f t="shared" si="14"/>
        <v>4.8165286726403904</v>
      </c>
      <c r="I159" s="89">
        <f t="shared" si="15"/>
        <v>-0.14942867264039084</v>
      </c>
      <c r="J159" s="89">
        <f t="shared" si="16"/>
        <v>0.14942867264039084</v>
      </c>
      <c r="K159" s="89">
        <f t="shared" si="17"/>
        <v>2.2328928207069089E-2</v>
      </c>
      <c r="L159" s="91">
        <f t="shared" si="18"/>
        <v>3.2017456801952143E-2</v>
      </c>
    </row>
    <row r="160" spans="4:12" x14ac:dyDescent="0.3">
      <c r="D160" s="72">
        <v>43692</v>
      </c>
      <c r="E160" s="95">
        <v>4.6124000000000001</v>
      </c>
      <c r="F160" s="20">
        <f t="shared" si="19"/>
        <v>4.6534375351811139</v>
      </c>
      <c r="G160" s="89">
        <f t="shared" si="20"/>
        <v>-1.9712194769534574E-2</v>
      </c>
      <c r="H160" s="89">
        <f t="shared" si="14"/>
        <v>4.633725340411579</v>
      </c>
      <c r="I160" s="89">
        <f t="shared" si="15"/>
        <v>-2.1325340411578964E-2</v>
      </c>
      <c r="J160" s="89">
        <f t="shared" si="16"/>
        <v>2.1325340411578964E-2</v>
      </c>
      <c r="K160" s="89">
        <f t="shared" si="17"/>
        <v>4.5477014366972283E-4</v>
      </c>
      <c r="L160" s="91">
        <f t="shared" si="18"/>
        <v>4.6234802730853704E-3</v>
      </c>
    </row>
    <row r="161" spans="4:12" x14ac:dyDescent="0.3">
      <c r="D161" s="72">
        <v>43693</v>
      </c>
      <c r="E161" s="95">
        <v>4.7126999999999999</v>
      </c>
      <c r="F161" s="20">
        <f t="shared" si="19"/>
        <v>4.6166902441843725</v>
      </c>
      <c r="G161" s="89">
        <f t="shared" si="20"/>
        <v>-2.1415704392255264E-2</v>
      </c>
      <c r="H161" s="89">
        <f t="shared" si="14"/>
        <v>4.5952745397921175</v>
      </c>
      <c r="I161" s="89">
        <f t="shared" si="15"/>
        <v>0.11742546020788236</v>
      </c>
      <c r="J161" s="89">
        <f t="shared" si="16"/>
        <v>0.11742546020788236</v>
      </c>
      <c r="K161" s="89">
        <f t="shared" si="17"/>
        <v>1.3788738705032963E-2</v>
      </c>
      <c r="L161" s="91">
        <f t="shared" si="18"/>
        <v>2.4916812062699165E-2</v>
      </c>
    </row>
    <row r="162" spans="4:12" x14ac:dyDescent="0.3">
      <c r="D162" s="72">
        <v>43696</v>
      </c>
      <c r="E162" s="95">
        <v>4.7674000000000003</v>
      </c>
      <c r="F162" s="20">
        <f t="shared" si="19"/>
        <v>4.7065074364861959</v>
      </c>
      <c r="G162" s="89">
        <f t="shared" si="20"/>
        <v>-1.0292414722847398E-2</v>
      </c>
      <c r="H162" s="89">
        <f t="shared" si="14"/>
        <v>4.696215021763348</v>
      </c>
      <c r="I162" s="89">
        <f t="shared" si="15"/>
        <v>7.1184978236652263E-2</v>
      </c>
      <c r="J162" s="89">
        <f t="shared" si="16"/>
        <v>7.1184978236652263E-2</v>
      </c>
      <c r="K162" s="89">
        <f t="shared" si="17"/>
        <v>5.0673011265526561E-3</v>
      </c>
      <c r="L162" s="91">
        <f t="shared" si="18"/>
        <v>1.4931614346740835E-2</v>
      </c>
    </row>
    <row r="163" spans="4:12" x14ac:dyDescent="0.3">
      <c r="D163" s="72">
        <v>43697</v>
      </c>
      <c r="E163" s="95">
        <v>4.6944999999999997</v>
      </c>
      <c r="F163" s="20">
        <f t="shared" si="19"/>
        <v>4.7445860682217225</v>
      </c>
      <c r="G163" s="89">
        <f t="shared" si="20"/>
        <v>-5.455310077009997E-3</v>
      </c>
      <c r="H163" s="89">
        <f t="shared" si="14"/>
        <v>4.7391307581447126</v>
      </c>
      <c r="I163" s="89">
        <f t="shared" si="15"/>
        <v>-4.4630758144712956E-2</v>
      </c>
      <c r="J163" s="89">
        <f t="shared" si="16"/>
        <v>4.4630758144712956E-2</v>
      </c>
      <c r="K163" s="89">
        <f t="shared" si="17"/>
        <v>1.991904572571862E-3</v>
      </c>
      <c r="L163" s="91">
        <f t="shared" si="18"/>
        <v>9.5070312375573462E-3</v>
      </c>
    </row>
    <row r="164" spans="4:12" x14ac:dyDescent="0.3">
      <c r="D164" s="72">
        <v>43698</v>
      </c>
      <c r="E164" s="95">
        <v>4.7126999999999999</v>
      </c>
      <c r="F164" s="20">
        <f t="shared" si="19"/>
        <v>4.693775751938392</v>
      </c>
      <c r="G164" s="89">
        <f t="shared" si="20"/>
        <v>-9.9908106976420406E-3</v>
      </c>
      <c r="H164" s="89">
        <f t="shared" si="14"/>
        <v>4.6837849412407504</v>
      </c>
      <c r="I164" s="89">
        <f t="shared" si="15"/>
        <v>2.891505875924949E-2</v>
      </c>
      <c r="J164" s="89">
        <f t="shared" si="16"/>
        <v>2.891505875924949E-2</v>
      </c>
      <c r="K164" s="89">
        <f t="shared" si="17"/>
        <v>8.3608062305085061E-4</v>
      </c>
      <c r="L164" s="91">
        <f t="shared" si="18"/>
        <v>6.1355610922081798E-3</v>
      </c>
    </row>
    <row r="165" spans="4:12" x14ac:dyDescent="0.3">
      <c r="D165" s="72">
        <v>43699</v>
      </c>
      <c r="E165" s="95">
        <v>4.6215999999999999</v>
      </c>
      <c r="F165" s="20">
        <f t="shared" si="19"/>
        <v>4.6864873514418868</v>
      </c>
      <c r="G165" s="89">
        <f t="shared" si="20"/>
        <v>-9.7205696775283616E-3</v>
      </c>
      <c r="H165" s="89">
        <f t="shared" si="14"/>
        <v>4.6767667817643588</v>
      </c>
      <c r="I165" s="89">
        <f t="shared" si="15"/>
        <v>-5.5166781764358852E-2</v>
      </c>
      <c r="J165" s="89">
        <f t="shared" si="16"/>
        <v>5.5166781764358852E-2</v>
      </c>
      <c r="K165" s="89">
        <f t="shared" si="17"/>
        <v>3.0433738102363965E-3</v>
      </c>
      <c r="L165" s="91">
        <f t="shared" si="18"/>
        <v>1.1936727922009446E-2</v>
      </c>
    </row>
    <row r="166" spans="4:12" x14ac:dyDescent="0.3">
      <c r="D166" s="72">
        <v>43700</v>
      </c>
      <c r="E166" s="95">
        <v>4.5669000000000004</v>
      </c>
      <c r="F166" s="20">
        <f t="shared" si="19"/>
        <v>4.6028835442579776</v>
      </c>
      <c r="G166" s="89">
        <f t="shared" si="20"/>
        <v>-1.710889342816644E-2</v>
      </c>
      <c r="H166" s="89">
        <f t="shared" si="14"/>
        <v>4.5857746508298112</v>
      </c>
      <c r="I166" s="89">
        <f t="shared" si="15"/>
        <v>-1.8874650829810768E-2</v>
      </c>
      <c r="J166" s="89">
        <f t="shared" si="16"/>
        <v>1.8874650829810768E-2</v>
      </c>
      <c r="K166" s="89">
        <f t="shared" si="17"/>
        <v>3.5625244394727634E-4</v>
      </c>
      <c r="L166" s="91">
        <f t="shared" si="18"/>
        <v>4.1329240469050706E-3</v>
      </c>
    </row>
    <row r="167" spans="4:12" x14ac:dyDescent="0.3">
      <c r="D167" s="72">
        <v>43703</v>
      </c>
      <c r="E167" s="95">
        <v>4.5578000000000003</v>
      </c>
      <c r="F167" s="20">
        <f t="shared" si="19"/>
        <v>4.5513928852574672</v>
      </c>
      <c r="G167" s="89">
        <f t="shared" si="20"/>
        <v>-2.0547069985400838E-2</v>
      </c>
      <c r="H167" s="89">
        <f t="shared" si="14"/>
        <v>4.5308458152720661</v>
      </c>
      <c r="I167" s="89">
        <f t="shared" si="15"/>
        <v>2.6954184727934205E-2</v>
      </c>
      <c r="J167" s="89">
        <f t="shared" si="16"/>
        <v>2.6954184727934205E-2</v>
      </c>
      <c r="K167" s="89">
        <f t="shared" si="17"/>
        <v>7.2652807434760158E-4</v>
      </c>
      <c r="L167" s="91">
        <f t="shared" si="18"/>
        <v>5.9138586001874155E-3</v>
      </c>
    </row>
    <row r="168" spans="4:12" x14ac:dyDescent="0.3">
      <c r="D168" s="72">
        <v>43704</v>
      </c>
      <c r="E168" s="95">
        <v>4.5030999999999999</v>
      </c>
      <c r="F168" s="20">
        <f t="shared" si="19"/>
        <v>4.5304223440116793</v>
      </c>
      <c r="G168" s="89">
        <f t="shared" si="20"/>
        <v>-2.0589417111439544E-2</v>
      </c>
      <c r="H168" s="89">
        <f t="shared" si="14"/>
        <v>4.5098329269002395</v>
      </c>
      <c r="I168" s="89">
        <f t="shared" si="15"/>
        <v>-6.732926900239633E-3</v>
      </c>
      <c r="J168" s="89">
        <f t="shared" si="16"/>
        <v>6.732926900239633E-3</v>
      </c>
      <c r="K168" s="89">
        <f t="shared" si="17"/>
        <v>4.5332304643970477E-5</v>
      </c>
      <c r="L168" s="91">
        <f t="shared" si="18"/>
        <v>1.4951759677199335E-3</v>
      </c>
    </row>
    <row r="169" spans="4:12" x14ac:dyDescent="0.3">
      <c r="D169" s="72">
        <v>43705</v>
      </c>
      <c r="E169" s="95">
        <v>4.4574999999999996</v>
      </c>
      <c r="F169" s="20">
        <f t="shared" si="19"/>
        <v>4.477508466310848</v>
      </c>
      <c r="G169" s="89">
        <f t="shared" si="20"/>
        <v>-2.3821863170378724E-2</v>
      </c>
      <c r="H169" s="89">
        <f t="shared" si="14"/>
        <v>4.4536866031404694</v>
      </c>
      <c r="I169" s="89">
        <f t="shared" si="15"/>
        <v>3.8133968595301937E-3</v>
      </c>
      <c r="J169" s="89">
        <f t="shared" si="16"/>
        <v>3.8133968595301937E-3</v>
      </c>
      <c r="K169" s="89">
        <f t="shared" si="17"/>
        <v>1.4541995608274744E-5</v>
      </c>
      <c r="L169" s="91">
        <f t="shared" si="18"/>
        <v>8.5550125844760386E-4</v>
      </c>
    </row>
    <row r="170" spans="4:12" x14ac:dyDescent="0.3">
      <c r="D170" s="72">
        <v>43706</v>
      </c>
      <c r="E170" s="95">
        <v>4.4847999999999999</v>
      </c>
      <c r="F170" s="20">
        <f t="shared" si="19"/>
        <v>4.4439025094636975</v>
      </c>
      <c r="G170" s="89">
        <f t="shared" si="20"/>
        <v>-2.4800272538055904E-2</v>
      </c>
      <c r="H170" s="89">
        <f t="shared" si="14"/>
        <v>4.4191022369256414</v>
      </c>
      <c r="I170" s="89">
        <f t="shared" si="15"/>
        <v>6.5697763074358484E-2</v>
      </c>
      <c r="J170" s="89">
        <f t="shared" si="16"/>
        <v>6.5697763074358484E-2</v>
      </c>
      <c r="K170" s="89">
        <f t="shared" si="17"/>
        <v>4.3161960729745409E-3</v>
      </c>
      <c r="L170" s="91">
        <f t="shared" si="18"/>
        <v>1.4648983917757421E-2</v>
      </c>
    </row>
    <row r="171" spans="4:12" x14ac:dyDescent="0.3">
      <c r="D171" s="72">
        <v>43707</v>
      </c>
      <c r="E171" s="95">
        <v>4.5213000000000001</v>
      </c>
      <c r="F171" s="20">
        <f t="shared" si="19"/>
        <v>4.4722597819695551</v>
      </c>
      <c r="G171" s="89">
        <f t="shared" si="20"/>
        <v>-1.948451803366455E-2</v>
      </c>
      <c r="H171" s="89">
        <f t="shared" si="14"/>
        <v>4.4527752639358908</v>
      </c>
      <c r="I171" s="89">
        <f t="shared" si="15"/>
        <v>6.8524736064109248E-2</v>
      </c>
      <c r="J171" s="89">
        <f t="shared" si="16"/>
        <v>6.8524736064109248E-2</v>
      </c>
      <c r="K171" s="89">
        <f t="shared" si="17"/>
        <v>4.6956394526558344E-3</v>
      </c>
      <c r="L171" s="91">
        <f t="shared" si="18"/>
        <v>1.5155980816161114E-2</v>
      </c>
    </row>
    <row r="172" spans="4:12" x14ac:dyDescent="0.3">
      <c r="D172" s="72">
        <v>43711</v>
      </c>
      <c r="E172" s="95">
        <v>4.4393000000000002</v>
      </c>
      <c r="F172" s="20">
        <f t="shared" si="19"/>
        <v>4.4893123855730686</v>
      </c>
      <c r="G172" s="89">
        <f t="shared" si="20"/>
        <v>-1.583080586994675E-2</v>
      </c>
      <c r="H172" s="89">
        <f t="shared" si="14"/>
        <v>4.4734815797031215</v>
      </c>
      <c r="I172" s="89">
        <f t="shared" si="15"/>
        <v>-3.4181579703121301E-2</v>
      </c>
      <c r="J172" s="89">
        <f t="shared" si="16"/>
        <v>3.4181579703121301E-2</v>
      </c>
      <c r="K172" s="89">
        <f t="shared" si="17"/>
        <v>1.168380391000834E-3</v>
      </c>
      <c r="L172" s="91">
        <f t="shared" si="18"/>
        <v>7.6997679145633996E-3</v>
      </c>
    </row>
    <row r="173" spans="4:12" x14ac:dyDescent="0.3">
      <c r="D173" s="72">
        <v>43712</v>
      </c>
      <c r="E173" s="95">
        <v>4.4756999999999998</v>
      </c>
      <c r="F173" s="20">
        <f t="shared" si="19"/>
        <v>4.4339153553040429</v>
      </c>
      <c r="G173" s="89">
        <f t="shared" si="20"/>
        <v>-1.9787428309854641E-2</v>
      </c>
      <c r="H173" s="89">
        <f t="shared" si="14"/>
        <v>4.4141279269941887</v>
      </c>
      <c r="I173" s="89">
        <f t="shared" si="15"/>
        <v>6.1572073005811134E-2</v>
      </c>
      <c r="J173" s="89">
        <f t="shared" si="16"/>
        <v>6.1572073005811134E-2</v>
      </c>
      <c r="K173" s="89">
        <f t="shared" si="17"/>
        <v>3.7911201742329361E-3</v>
      </c>
      <c r="L173" s="91">
        <f t="shared" si="18"/>
        <v>1.3756970531047911E-2</v>
      </c>
    </row>
    <row r="174" spans="4:12" x14ac:dyDescent="0.3">
      <c r="D174" s="72">
        <v>43713</v>
      </c>
      <c r="E174" s="95">
        <v>4.5304000000000002</v>
      </c>
      <c r="F174" s="20">
        <f t="shared" si="19"/>
        <v>4.470810057352117</v>
      </c>
      <c r="G174" s="89">
        <f t="shared" si="20"/>
        <v>-1.4119215274061767E-2</v>
      </c>
      <c r="H174" s="89">
        <f t="shared" si="14"/>
        <v>4.4566908420780553</v>
      </c>
      <c r="I174" s="89">
        <f t="shared" si="15"/>
        <v>7.3709157921944879E-2</v>
      </c>
      <c r="J174" s="89">
        <f t="shared" si="16"/>
        <v>7.3709157921944879E-2</v>
      </c>
      <c r="K174" s="89">
        <f t="shared" si="17"/>
        <v>5.4330399615622098E-3</v>
      </c>
      <c r="L174" s="91">
        <f t="shared" si="18"/>
        <v>1.6269900653793235E-2</v>
      </c>
    </row>
    <row r="175" spans="4:12" x14ac:dyDescent="0.3">
      <c r="D175" s="72">
        <v>43714</v>
      </c>
      <c r="E175" s="95">
        <v>4.5669000000000004</v>
      </c>
      <c r="F175" s="20">
        <f t="shared" si="19"/>
        <v>4.5264046277807513</v>
      </c>
      <c r="G175" s="89">
        <f t="shared" si="20"/>
        <v>-7.1478367037921663E-3</v>
      </c>
      <c r="H175" s="89">
        <f t="shared" si="14"/>
        <v>4.519256791076959</v>
      </c>
      <c r="I175" s="89">
        <f t="shared" si="15"/>
        <v>4.7643208923041414E-2</v>
      </c>
      <c r="J175" s="89">
        <f t="shared" si="16"/>
        <v>4.7643208923041414E-2</v>
      </c>
      <c r="K175" s="89">
        <f t="shared" si="17"/>
        <v>2.269875356484573E-3</v>
      </c>
      <c r="L175" s="91">
        <f t="shared" si="18"/>
        <v>1.043228643566564E-2</v>
      </c>
    </row>
    <row r="176" spans="4:12" x14ac:dyDescent="0.3">
      <c r="D176" s="72">
        <v>43717</v>
      </c>
      <c r="E176" s="95">
        <v>4.5759999999999996</v>
      </c>
      <c r="F176" s="20">
        <f t="shared" si="19"/>
        <v>4.5630017306369668</v>
      </c>
      <c r="G176" s="89">
        <f t="shared" si="20"/>
        <v>-2.7733427477913959E-3</v>
      </c>
      <c r="H176" s="89">
        <f t="shared" si="14"/>
        <v>4.5602283878891754</v>
      </c>
      <c r="I176" s="89">
        <f t="shared" si="15"/>
        <v>1.5771612110824229E-2</v>
      </c>
      <c r="J176" s="89">
        <f t="shared" si="16"/>
        <v>1.5771612110824229E-2</v>
      </c>
      <c r="K176" s="89">
        <f t="shared" si="17"/>
        <v>2.4874374857429749E-4</v>
      </c>
      <c r="L176" s="91">
        <f t="shared" si="18"/>
        <v>3.4465935556871135E-3</v>
      </c>
    </row>
    <row r="177" spans="4:12" x14ac:dyDescent="0.3">
      <c r="D177" s="72">
        <v>43718</v>
      </c>
      <c r="E177" s="95">
        <v>4.6489000000000003</v>
      </c>
      <c r="F177" s="20">
        <f t="shared" si="19"/>
        <v>4.5883613258017668</v>
      </c>
      <c r="G177" s="89">
        <f t="shared" si="20"/>
        <v>3.9951043467745771E-5</v>
      </c>
      <c r="H177" s="89">
        <f t="shared" si="14"/>
        <v>4.5884012768452349</v>
      </c>
      <c r="I177" s="89">
        <f t="shared" si="15"/>
        <v>6.0498723154765344E-2</v>
      </c>
      <c r="J177" s="89">
        <f t="shared" si="16"/>
        <v>6.0498723154765344E-2</v>
      </c>
      <c r="K177" s="89">
        <f t="shared" si="17"/>
        <v>3.6600955033569403E-3</v>
      </c>
      <c r="L177" s="91">
        <f t="shared" si="18"/>
        <v>1.3013556573547578E-2</v>
      </c>
    </row>
    <row r="178" spans="4:12" x14ac:dyDescent="0.3">
      <c r="D178" s="72">
        <v>43719</v>
      </c>
      <c r="E178" s="95">
        <v>4.6489000000000003</v>
      </c>
      <c r="F178" s="20">
        <f t="shared" si="19"/>
        <v>4.6489319608347746</v>
      </c>
      <c r="G178" s="89">
        <f t="shared" si="20"/>
        <v>6.0930194424217458E-3</v>
      </c>
      <c r="H178" s="89">
        <f t="shared" si="14"/>
        <v>4.6550249802771964</v>
      </c>
      <c r="I178" s="89">
        <f t="shared" si="15"/>
        <v>-6.1249802771961015E-3</v>
      </c>
      <c r="J178" s="89">
        <f t="shared" si="16"/>
        <v>6.1249802771961015E-3</v>
      </c>
      <c r="K178" s="89">
        <f t="shared" si="17"/>
        <v>3.7515383396041236E-5</v>
      </c>
      <c r="L178" s="91">
        <f t="shared" si="18"/>
        <v>1.3175117290533463E-3</v>
      </c>
    </row>
    <row r="179" spans="4:12" x14ac:dyDescent="0.3">
      <c r="D179" s="72">
        <v>43720</v>
      </c>
      <c r="E179" s="95">
        <v>4.7765000000000004</v>
      </c>
      <c r="F179" s="20">
        <f t="shared" si="19"/>
        <v>4.6792944155539375</v>
      </c>
      <c r="G179" s="89">
        <f t="shared" si="20"/>
        <v>8.5199629700958707E-3</v>
      </c>
      <c r="H179" s="89">
        <f t="shared" si="14"/>
        <v>4.6878143785240338</v>
      </c>
      <c r="I179" s="89">
        <f t="shared" si="15"/>
        <v>8.8685621475966592E-2</v>
      </c>
      <c r="J179" s="89">
        <f t="shared" si="16"/>
        <v>8.8685621475966592E-2</v>
      </c>
      <c r="K179" s="89">
        <f t="shared" si="17"/>
        <v>7.8651394565784263E-3</v>
      </c>
      <c r="L179" s="91">
        <f t="shared" si="18"/>
        <v>1.8567072432946002E-2</v>
      </c>
    </row>
    <row r="180" spans="4:12" x14ac:dyDescent="0.3">
      <c r="D180" s="72">
        <v>43721</v>
      </c>
      <c r="E180" s="95">
        <v>4.7218</v>
      </c>
      <c r="F180" s="20">
        <f t="shared" si="19"/>
        <v>4.7723759703760775</v>
      </c>
      <c r="G180" s="89">
        <f t="shared" si="20"/>
        <v>1.6976122155300283E-2</v>
      </c>
      <c r="H180" s="89">
        <f t="shared" si="14"/>
        <v>4.7893520925313782</v>
      </c>
      <c r="I180" s="89">
        <f t="shared" si="15"/>
        <v>-6.7552092531378172E-2</v>
      </c>
      <c r="J180" s="89">
        <f t="shared" si="16"/>
        <v>6.7552092531378172E-2</v>
      </c>
      <c r="K180" s="89">
        <f t="shared" si="17"/>
        <v>4.5632852053678783E-3</v>
      </c>
      <c r="L180" s="91">
        <f t="shared" si="18"/>
        <v>1.4306428169634074E-2</v>
      </c>
    </row>
    <row r="181" spans="4:12" x14ac:dyDescent="0.3">
      <c r="D181" s="72">
        <v>43724</v>
      </c>
      <c r="E181" s="95">
        <v>4.6670999999999996</v>
      </c>
      <c r="F181" s="20">
        <f t="shared" si="19"/>
        <v>4.7244408977242411</v>
      </c>
      <c r="G181" s="89">
        <f t="shared" si="20"/>
        <v>1.0485002674586616E-2</v>
      </c>
      <c r="H181" s="89">
        <f t="shared" si="14"/>
        <v>4.734925900398828</v>
      </c>
      <c r="I181" s="89">
        <f t="shared" si="15"/>
        <v>-6.7825900398828409E-2</v>
      </c>
      <c r="J181" s="89">
        <f t="shared" si="16"/>
        <v>6.7825900398828409E-2</v>
      </c>
      <c r="K181" s="89">
        <f t="shared" si="17"/>
        <v>4.6003527649117922E-3</v>
      </c>
      <c r="L181" s="91">
        <f t="shared" si="18"/>
        <v>1.4532772042345014E-2</v>
      </c>
    </row>
    <row r="182" spans="4:12" x14ac:dyDescent="0.3">
      <c r="D182" s="72">
        <v>43725</v>
      </c>
      <c r="E182" s="95">
        <v>4.6944999999999997</v>
      </c>
      <c r="F182" s="20">
        <f t="shared" si="19"/>
        <v>4.6809680021396698</v>
      </c>
      <c r="G182" s="89">
        <f t="shared" si="20"/>
        <v>5.0892128486708195E-3</v>
      </c>
      <c r="H182" s="89">
        <f t="shared" si="14"/>
        <v>4.6860572149883408</v>
      </c>
      <c r="I182" s="89">
        <f t="shared" si="15"/>
        <v>8.4427850116588488E-3</v>
      </c>
      <c r="J182" s="89">
        <f t="shared" si="16"/>
        <v>8.4427850116588488E-3</v>
      </c>
      <c r="K182" s="89">
        <f t="shared" si="17"/>
        <v>7.1280618753091307E-5</v>
      </c>
      <c r="L182" s="91">
        <f t="shared" si="18"/>
        <v>1.7984417960717541E-3</v>
      </c>
    </row>
    <row r="183" spans="4:12" x14ac:dyDescent="0.3">
      <c r="D183" s="72">
        <v>43726</v>
      </c>
      <c r="E183" s="95">
        <v>4.6853999999999996</v>
      </c>
      <c r="F183" s="20">
        <f t="shared" si="19"/>
        <v>4.6967513702789372</v>
      </c>
      <c r="G183" s="89">
        <f t="shared" si="20"/>
        <v>6.1586283777304773E-3</v>
      </c>
      <c r="H183" s="89">
        <f t="shared" si="14"/>
        <v>4.7029099986566676</v>
      </c>
      <c r="I183" s="89">
        <f t="shared" si="15"/>
        <v>-1.7509998656668024E-2</v>
      </c>
      <c r="J183" s="89">
        <f t="shared" si="16"/>
        <v>1.7509998656668024E-2</v>
      </c>
      <c r="K183" s="89">
        <f t="shared" si="17"/>
        <v>3.0660005295651604E-4</v>
      </c>
      <c r="L183" s="91">
        <f t="shared" si="18"/>
        <v>3.7371406190865298E-3</v>
      </c>
    </row>
    <row r="184" spans="4:12" x14ac:dyDescent="0.3">
      <c r="D184" s="72">
        <v>43727</v>
      </c>
      <c r="E184" s="95">
        <v>4.6944999999999997</v>
      </c>
      <c r="F184" s="20">
        <f t="shared" si="19"/>
        <v>4.6921469027021843</v>
      </c>
      <c r="G184" s="89">
        <f t="shared" si="20"/>
        <v>5.0823187822821372E-3</v>
      </c>
      <c r="H184" s="89">
        <f t="shared" si="14"/>
        <v>4.6972292214844664</v>
      </c>
      <c r="I184" s="89">
        <f t="shared" si="15"/>
        <v>-2.7292214844667484E-3</v>
      </c>
      <c r="J184" s="89">
        <f t="shared" si="16"/>
        <v>2.7292214844667484E-3</v>
      </c>
      <c r="K184" s="89">
        <f t="shared" si="17"/>
        <v>7.4486499112748821E-6</v>
      </c>
      <c r="L184" s="91">
        <f t="shared" si="18"/>
        <v>5.813657438421022E-4</v>
      </c>
    </row>
    <row r="185" spans="4:12" x14ac:dyDescent="0.3">
      <c r="D185" s="72">
        <v>43728</v>
      </c>
      <c r="E185" s="95">
        <v>4.8220999999999998</v>
      </c>
      <c r="F185" s="20">
        <f t="shared" si="19"/>
        <v>4.7240858550258258</v>
      </c>
      <c r="G185" s="89">
        <f t="shared" si="20"/>
        <v>7.7679821364180762E-3</v>
      </c>
      <c r="H185" s="89">
        <f t="shared" si="14"/>
        <v>4.7318538371622436</v>
      </c>
      <c r="I185" s="89">
        <f t="shared" si="15"/>
        <v>9.0246162837756216E-2</v>
      </c>
      <c r="J185" s="89">
        <f t="shared" si="16"/>
        <v>9.0246162837756216E-2</v>
      </c>
      <c r="K185" s="89">
        <f t="shared" si="17"/>
        <v>8.1443699069388108E-3</v>
      </c>
      <c r="L185" s="91">
        <f t="shared" si="18"/>
        <v>1.871511640939761E-2</v>
      </c>
    </row>
    <row r="186" spans="4:12" x14ac:dyDescent="0.3">
      <c r="D186" s="72">
        <v>43731</v>
      </c>
      <c r="E186" s="95">
        <v>4.7218</v>
      </c>
      <c r="F186" s="20">
        <f t="shared" si="19"/>
        <v>4.8082543857091338</v>
      </c>
      <c r="G186" s="89">
        <f t="shared" si="20"/>
        <v>1.5408036991107068E-2</v>
      </c>
      <c r="H186" s="89">
        <f t="shared" si="14"/>
        <v>4.8236624227002407</v>
      </c>
      <c r="I186" s="89">
        <f t="shared" si="15"/>
        <v>-0.10186242270024071</v>
      </c>
      <c r="J186" s="89">
        <f t="shared" si="16"/>
        <v>0.10186242270024071</v>
      </c>
      <c r="K186" s="89">
        <f t="shared" si="17"/>
        <v>1.0375953158362513E-2</v>
      </c>
      <c r="L186" s="91">
        <f t="shared" si="18"/>
        <v>2.1572794845237137E-2</v>
      </c>
    </row>
    <row r="187" spans="4:12" x14ac:dyDescent="0.3">
      <c r="D187" s="72">
        <v>43732</v>
      </c>
      <c r="E187" s="95">
        <v>4.6489000000000003</v>
      </c>
      <c r="F187" s="20">
        <f t="shared" si="19"/>
        <v>4.7195464295928859</v>
      </c>
      <c r="G187" s="89">
        <f t="shared" si="20"/>
        <v>4.9964376803715779E-3</v>
      </c>
      <c r="H187" s="89">
        <f t="shared" si="14"/>
        <v>4.7245428672732572</v>
      </c>
      <c r="I187" s="89">
        <f t="shared" si="15"/>
        <v>-7.5642867273256975E-2</v>
      </c>
      <c r="J187" s="89">
        <f t="shared" si="16"/>
        <v>7.5642867273256975E-2</v>
      </c>
      <c r="K187" s="89">
        <f t="shared" si="17"/>
        <v>5.7218433693195713E-3</v>
      </c>
      <c r="L187" s="91">
        <f t="shared" si="18"/>
        <v>1.6271132369648084E-2</v>
      </c>
    </row>
    <row r="188" spans="4:12" x14ac:dyDescent="0.3">
      <c r="D188" s="72">
        <v>43733</v>
      </c>
      <c r="E188" s="95">
        <v>4.6215999999999999</v>
      </c>
      <c r="F188" s="20">
        <f t="shared" si="19"/>
        <v>4.647437150144297</v>
      </c>
      <c r="G188" s="89">
        <f t="shared" si="20"/>
        <v>-2.714134032524471E-3</v>
      </c>
      <c r="H188" s="89">
        <f t="shared" si="14"/>
        <v>4.6447230161117723</v>
      </c>
      <c r="I188" s="89">
        <f t="shared" si="15"/>
        <v>-2.3123016111772365E-2</v>
      </c>
      <c r="J188" s="89">
        <f t="shared" si="16"/>
        <v>2.3123016111772365E-2</v>
      </c>
      <c r="K188" s="89">
        <f t="shared" si="17"/>
        <v>5.3467387410528441E-4</v>
      </c>
      <c r="L188" s="91">
        <f t="shared" si="18"/>
        <v>5.0032491154085954E-3</v>
      </c>
    </row>
    <row r="189" spans="4:12" x14ac:dyDescent="0.3">
      <c r="D189" s="72">
        <v>43734</v>
      </c>
      <c r="E189" s="95">
        <v>4.5486000000000004</v>
      </c>
      <c r="F189" s="20">
        <f t="shared" si="19"/>
        <v>4.6048286927739799</v>
      </c>
      <c r="G189" s="89">
        <f t="shared" si="20"/>
        <v>-6.7035663663037393E-3</v>
      </c>
      <c r="H189" s="89">
        <f t="shared" si="14"/>
        <v>4.5981251264076759</v>
      </c>
      <c r="I189" s="89">
        <f t="shared" si="15"/>
        <v>-4.9525126407675479E-2</v>
      </c>
      <c r="J189" s="89">
        <f t="shared" si="16"/>
        <v>4.9525126407675479E-2</v>
      </c>
      <c r="K189" s="89">
        <f t="shared" si="17"/>
        <v>2.4527381456962353E-3</v>
      </c>
      <c r="L189" s="91">
        <f t="shared" si="18"/>
        <v>1.0887993318312332E-2</v>
      </c>
    </row>
    <row r="190" spans="4:12" x14ac:dyDescent="0.3">
      <c r="D190" s="72">
        <v>43735</v>
      </c>
      <c r="E190" s="95">
        <v>4.5941999999999998</v>
      </c>
      <c r="F190" s="20">
        <f t="shared" si="19"/>
        <v>4.5523571469069575</v>
      </c>
      <c r="G190" s="89">
        <f t="shared" si="20"/>
        <v>-1.1280364316375607E-2</v>
      </c>
      <c r="H190" s="89">
        <f t="shared" si="14"/>
        <v>4.541076782590582</v>
      </c>
      <c r="I190" s="89">
        <f t="shared" si="15"/>
        <v>5.3123217409417833E-2</v>
      </c>
      <c r="J190" s="89">
        <f t="shared" si="16"/>
        <v>5.3123217409417833E-2</v>
      </c>
      <c r="K190" s="89">
        <f t="shared" si="17"/>
        <v>2.8220762279282741E-3</v>
      </c>
      <c r="L190" s="91">
        <f t="shared" si="18"/>
        <v>1.1563105091075233E-2</v>
      </c>
    </row>
    <row r="191" spans="4:12" x14ac:dyDescent="0.3">
      <c r="D191" s="72">
        <v>43738</v>
      </c>
      <c r="E191" s="95">
        <v>4.6124000000000001</v>
      </c>
      <c r="F191" s="20">
        <f t="shared" si="19"/>
        <v>4.5888157085468997</v>
      </c>
      <c r="G191" s="89">
        <f t="shared" si="20"/>
        <v>-6.5064717207438264E-3</v>
      </c>
      <c r="H191" s="89">
        <f t="shared" si="14"/>
        <v>4.5823092368261555</v>
      </c>
      <c r="I191" s="89">
        <f t="shared" si="15"/>
        <v>3.0090763173844515E-2</v>
      </c>
      <c r="J191" s="89">
        <f t="shared" si="16"/>
        <v>3.0090763173844515E-2</v>
      </c>
      <c r="K191" s="89">
        <f t="shared" si="17"/>
        <v>9.0545402838439724E-4</v>
      </c>
      <c r="L191" s="91">
        <f t="shared" si="18"/>
        <v>6.5238841327388162E-3</v>
      </c>
    </row>
    <row r="192" spans="4:12" x14ac:dyDescent="0.3">
      <c r="D192" s="72">
        <v>43739</v>
      </c>
      <c r="E192" s="95">
        <v>4.4756999999999998</v>
      </c>
      <c r="F192" s="20">
        <f t="shared" si="19"/>
        <v>4.579854822623405</v>
      </c>
      <c r="G192" s="89">
        <f t="shared" si="20"/>
        <v>-6.7519131410189084E-3</v>
      </c>
      <c r="H192" s="89">
        <f t="shared" si="14"/>
        <v>4.5731029094823858</v>
      </c>
      <c r="I192" s="89">
        <f t="shared" si="15"/>
        <v>-9.7402909482386058E-2</v>
      </c>
      <c r="J192" s="89">
        <f t="shared" si="16"/>
        <v>9.7402909482386058E-2</v>
      </c>
      <c r="K192" s="89">
        <f t="shared" si="17"/>
        <v>9.4873267756338912E-3</v>
      </c>
      <c r="L192" s="91">
        <f t="shared" si="18"/>
        <v>2.1762609085145577E-2</v>
      </c>
    </row>
    <row r="193" spans="4:12" x14ac:dyDescent="0.3">
      <c r="D193" s="72">
        <v>43740</v>
      </c>
      <c r="E193" s="95">
        <v>4.3936999999999999</v>
      </c>
      <c r="F193" s="20">
        <f t="shared" si="19"/>
        <v>4.4538984694871848</v>
      </c>
      <c r="G193" s="89">
        <f t="shared" si="20"/>
        <v>-1.8672357140539039E-2</v>
      </c>
      <c r="H193" s="89">
        <f t="shared" ref="H193:H256" si="21">F193+G193</f>
        <v>4.4352261123466459</v>
      </c>
      <c r="I193" s="89">
        <f t="shared" si="15"/>
        <v>-4.1526112346645938E-2</v>
      </c>
      <c r="J193" s="89">
        <f t="shared" si="16"/>
        <v>4.1526112346645938E-2</v>
      </c>
      <c r="K193" s="89">
        <f t="shared" si="17"/>
        <v>1.7244180066262602E-3</v>
      </c>
      <c r="L193" s="91">
        <f t="shared" si="18"/>
        <v>9.4512853282304066E-3</v>
      </c>
    </row>
    <row r="194" spans="4:12" x14ac:dyDescent="0.3">
      <c r="D194" s="72">
        <v>43741</v>
      </c>
      <c r="E194" s="95">
        <v>4.4119000000000002</v>
      </c>
      <c r="F194" s="20">
        <f t="shared" si="19"/>
        <v>4.3824021142875695</v>
      </c>
      <c r="G194" s="89">
        <f t="shared" si="20"/>
        <v>-2.3954756946446665E-2</v>
      </c>
      <c r="H194" s="89">
        <f t="shared" si="21"/>
        <v>4.3584473573411229</v>
      </c>
      <c r="I194" s="89">
        <f t="shared" si="15"/>
        <v>5.3452642658877281E-2</v>
      </c>
      <c r="J194" s="89">
        <f t="shared" si="16"/>
        <v>5.3452642658877281E-2</v>
      </c>
      <c r="K194" s="89">
        <f t="shared" si="17"/>
        <v>2.857185007217627E-3</v>
      </c>
      <c r="L194" s="91">
        <f t="shared" si="18"/>
        <v>1.211556079214789E-2</v>
      </c>
    </row>
    <row r="195" spans="4:12" x14ac:dyDescent="0.3">
      <c r="D195" s="72">
        <v>43742</v>
      </c>
      <c r="E195" s="95">
        <v>4.4574999999999996</v>
      </c>
      <c r="F195" s="20">
        <f t="shared" si="19"/>
        <v>4.4018561944428427</v>
      </c>
      <c r="G195" s="89">
        <f t="shared" si="20"/>
        <v>-1.9613873236274681E-2</v>
      </c>
      <c r="H195" s="89">
        <f t="shared" si="21"/>
        <v>4.3822423212065678</v>
      </c>
      <c r="I195" s="89">
        <f t="shared" si="15"/>
        <v>7.5257678793431815E-2</v>
      </c>
      <c r="J195" s="89">
        <f t="shared" si="16"/>
        <v>7.5257678793431815E-2</v>
      </c>
      <c r="K195" s="89">
        <f t="shared" si="17"/>
        <v>5.6637182173753563E-3</v>
      </c>
      <c r="L195" s="91">
        <f t="shared" si="18"/>
        <v>1.6883382791571918E-2</v>
      </c>
    </row>
    <row r="196" spans="4:12" x14ac:dyDescent="0.3">
      <c r="D196" s="72">
        <v>43745</v>
      </c>
      <c r="E196" s="95">
        <v>4.4756999999999998</v>
      </c>
      <c r="F196" s="20">
        <f t="shared" si="19"/>
        <v>4.4454489014109804</v>
      </c>
      <c r="G196" s="89">
        <f t="shared" si="20"/>
        <v>-1.3293215215833447E-2</v>
      </c>
      <c r="H196" s="89">
        <f t="shared" si="21"/>
        <v>4.4321556861951468</v>
      </c>
      <c r="I196" s="89">
        <f t="shared" ref="I196:I259" si="22">E196-H196</f>
        <v>4.3544313804853019E-2</v>
      </c>
      <c r="J196" s="89">
        <f t="shared" ref="J196:J259" si="23">ABS(I196)</f>
        <v>4.3544313804853019E-2</v>
      </c>
      <c r="K196" s="89">
        <f t="shared" ref="K196:K259" si="24">I196^2</f>
        <v>1.8961072647355132E-3</v>
      </c>
      <c r="L196" s="91">
        <f t="shared" ref="L196:L259" si="25">J196/E196</f>
        <v>9.7290510545508004E-3</v>
      </c>
    </row>
    <row r="197" spans="4:12" x14ac:dyDescent="0.3">
      <c r="D197" s="72">
        <v>43746</v>
      </c>
      <c r="E197" s="95">
        <v>4.4665999999999997</v>
      </c>
      <c r="F197" s="20">
        <f t="shared" ref="F197:F260" si="26">alpha*(E197)+(1-alpha)*(E196+G196)</f>
        <v>4.4632454278273332</v>
      </c>
      <c r="G197" s="89">
        <f t="shared" ref="G197:G260" si="27">beta*(F197-F196)+(1-beta)*G196</f>
        <v>-1.0184241052614815E-2</v>
      </c>
      <c r="H197" s="89">
        <f t="shared" si="21"/>
        <v>4.4530611867747183</v>
      </c>
      <c r="I197" s="89">
        <f t="shared" si="22"/>
        <v>1.3538813225281388E-2</v>
      </c>
      <c r="J197" s="89">
        <f t="shared" si="23"/>
        <v>1.3538813225281388E-2</v>
      </c>
      <c r="K197" s="89">
        <f t="shared" si="24"/>
        <v>1.832994635490542E-4</v>
      </c>
      <c r="L197" s="91">
        <f t="shared" si="25"/>
        <v>3.0311228283887944E-3</v>
      </c>
    </row>
    <row r="198" spans="4:12" x14ac:dyDescent="0.3">
      <c r="D198" s="72">
        <v>43747</v>
      </c>
      <c r="E198" s="95">
        <v>4.4756999999999998</v>
      </c>
      <c r="F198" s="20">
        <f t="shared" si="26"/>
        <v>4.4602726071579077</v>
      </c>
      <c r="G198" s="89">
        <f t="shared" si="27"/>
        <v>-9.4630990142958848E-3</v>
      </c>
      <c r="H198" s="89">
        <f t="shared" si="21"/>
        <v>4.4508095081436121</v>
      </c>
      <c r="I198" s="89">
        <f t="shared" si="22"/>
        <v>2.4890491856387698E-2</v>
      </c>
      <c r="J198" s="89">
        <f t="shared" si="23"/>
        <v>2.4890491856387698E-2</v>
      </c>
      <c r="K198" s="89">
        <f t="shared" si="24"/>
        <v>6.1953658485290229E-4</v>
      </c>
      <c r="L198" s="91">
        <f t="shared" si="25"/>
        <v>5.5612511688423487E-3</v>
      </c>
    </row>
    <row r="199" spans="4:12" x14ac:dyDescent="0.3">
      <c r="D199" s="72">
        <v>43748</v>
      </c>
      <c r="E199" s="95">
        <v>4.5030999999999999</v>
      </c>
      <c r="F199" s="20">
        <f t="shared" si="26"/>
        <v>4.473609520788564</v>
      </c>
      <c r="G199" s="89">
        <f t="shared" si="27"/>
        <v>-7.1830977498006706E-3</v>
      </c>
      <c r="H199" s="89">
        <f t="shared" si="21"/>
        <v>4.4664264230387634</v>
      </c>
      <c r="I199" s="89">
        <f t="shared" si="22"/>
        <v>3.667357696123652E-2</v>
      </c>
      <c r="J199" s="89">
        <f t="shared" si="23"/>
        <v>3.667357696123652E-2</v>
      </c>
      <c r="K199" s="89">
        <f t="shared" si="24"/>
        <v>1.3449512471317381E-3</v>
      </c>
      <c r="L199" s="91">
        <f t="shared" si="25"/>
        <v>8.1440734074829605E-3</v>
      </c>
    </row>
    <row r="200" spans="4:12" x14ac:dyDescent="0.3">
      <c r="D200" s="72">
        <v>43749</v>
      </c>
      <c r="E200" s="95">
        <v>4.5759999999999996</v>
      </c>
      <c r="F200" s="20">
        <f t="shared" si="26"/>
        <v>4.5119335218001595</v>
      </c>
      <c r="G200" s="89">
        <f t="shared" si="27"/>
        <v>-2.632387873661054E-3</v>
      </c>
      <c r="H200" s="89">
        <f t="shared" si="21"/>
        <v>4.5093011339264981</v>
      </c>
      <c r="I200" s="89">
        <f t="shared" si="22"/>
        <v>6.6698866073501506E-2</v>
      </c>
      <c r="J200" s="89">
        <f t="shared" si="23"/>
        <v>6.6698866073501506E-2</v>
      </c>
      <c r="K200" s="89">
        <f t="shared" si="24"/>
        <v>4.4487387354908902E-3</v>
      </c>
      <c r="L200" s="91">
        <f t="shared" si="25"/>
        <v>1.4575801152426029E-2</v>
      </c>
    </row>
    <row r="201" spans="4:12" x14ac:dyDescent="0.3">
      <c r="D201" s="72">
        <v>43752</v>
      </c>
      <c r="E201" s="95">
        <v>4.5122</v>
      </c>
      <c r="F201" s="20">
        <f t="shared" si="26"/>
        <v>4.5611340897010706</v>
      </c>
      <c r="G201" s="89">
        <f t="shared" si="27"/>
        <v>2.5509077037961609E-3</v>
      </c>
      <c r="H201" s="89">
        <f t="shared" si="21"/>
        <v>4.5636849974048666</v>
      </c>
      <c r="I201" s="89">
        <f t="shared" si="22"/>
        <v>-5.1484997404866562E-2</v>
      </c>
      <c r="J201" s="89">
        <f t="shared" si="23"/>
        <v>5.1484997404866562E-2</v>
      </c>
      <c r="K201" s="89">
        <f t="shared" si="24"/>
        <v>2.6507049577791167E-3</v>
      </c>
      <c r="L201" s="91">
        <f t="shared" si="25"/>
        <v>1.1410176278725802E-2</v>
      </c>
    </row>
    <row r="202" spans="4:12" x14ac:dyDescent="0.3">
      <c r="D202" s="72">
        <v>43753</v>
      </c>
      <c r="E202" s="95">
        <v>4.5669000000000004</v>
      </c>
      <c r="F202" s="20">
        <f t="shared" si="26"/>
        <v>4.525180726163037</v>
      </c>
      <c r="G202" s="89">
        <f t="shared" si="27"/>
        <v>-1.2995194203868129E-3</v>
      </c>
      <c r="H202" s="89">
        <f t="shared" si="21"/>
        <v>4.5238812067426499</v>
      </c>
      <c r="I202" s="89">
        <f t="shared" si="22"/>
        <v>4.3018793257350474E-2</v>
      </c>
      <c r="J202" s="89">
        <f t="shared" si="23"/>
        <v>4.3018793257350474E-2</v>
      </c>
      <c r="K202" s="89">
        <f t="shared" si="24"/>
        <v>1.8506165733186625E-3</v>
      </c>
      <c r="L202" s="91">
        <f t="shared" si="25"/>
        <v>9.4196924078369295E-3</v>
      </c>
    </row>
    <row r="203" spans="4:12" x14ac:dyDescent="0.3">
      <c r="D203" s="72">
        <v>43754</v>
      </c>
      <c r="E203" s="95">
        <v>4.6398000000000001</v>
      </c>
      <c r="F203" s="20">
        <f t="shared" si="26"/>
        <v>4.5804403844636905</v>
      </c>
      <c r="G203" s="89">
        <f t="shared" si="27"/>
        <v>4.3563983517172179E-3</v>
      </c>
      <c r="H203" s="89">
        <f t="shared" si="21"/>
        <v>4.5847967828154079</v>
      </c>
      <c r="I203" s="89">
        <f t="shared" si="22"/>
        <v>5.5003217184592224E-2</v>
      </c>
      <c r="J203" s="89">
        <f t="shared" si="23"/>
        <v>5.5003217184592224E-2</v>
      </c>
      <c r="K203" s="89">
        <f t="shared" si="24"/>
        <v>3.0253539006554215E-3</v>
      </c>
      <c r="L203" s="91">
        <f t="shared" si="25"/>
        <v>1.185465261101604E-2</v>
      </c>
    </row>
    <row r="204" spans="4:12" x14ac:dyDescent="0.3">
      <c r="D204" s="72">
        <v>43755</v>
      </c>
      <c r="E204" s="95">
        <v>4.7674000000000003</v>
      </c>
      <c r="F204" s="20">
        <f t="shared" si="26"/>
        <v>4.6688051186813739</v>
      </c>
      <c r="G204" s="89">
        <f t="shared" si="27"/>
        <v>1.2757231938313841E-2</v>
      </c>
      <c r="H204" s="89">
        <f t="shared" si="21"/>
        <v>4.6815623506196875</v>
      </c>
      <c r="I204" s="89">
        <f t="shared" si="22"/>
        <v>8.5837649380312797E-2</v>
      </c>
      <c r="J204" s="89">
        <f t="shared" si="23"/>
        <v>8.5837649380312797E-2</v>
      </c>
      <c r="K204" s="89">
        <f t="shared" si="24"/>
        <v>7.368102051137514E-3</v>
      </c>
      <c r="L204" s="91">
        <f t="shared" si="25"/>
        <v>1.8005128451632501E-2</v>
      </c>
    </row>
    <row r="205" spans="4:12" x14ac:dyDescent="0.3">
      <c r="D205" s="72">
        <v>43756</v>
      </c>
      <c r="E205" s="95">
        <v>4.7401</v>
      </c>
      <c r="F205" s="20">
        <f t="shared" si="26"/>
        <v>4.7721457855506513</v>
      </c>
      <c r="G205" s="89">
        <f t="shared" si="27"/>
        <v>2.1815575431410189E-2</v>
      </c>
      <c r="H205" s="89">
        <f t="shared" si="21"/>
        <v>4.7939613609820615</v>
      </c>
      <c r="I205" s="89">
        <f t="shared" si="22"/>
        <v>-5.3861360982061512E-2</v>
      </c>
      <c r="J205" s="89">
        <f t="shared" si="23"/>
        <v>5.3861360982061512E-2</v>
      </c>
      <c r="K205" s="89">
        <f t="shared" si="24"/>
        <v>2.9010462068399384E-3</v>
      </c>
      <c r="L205" s="91">
        <f t="shared" si="25"/>
        <v>1.1362916601350501E-2</v>
      </c>
    </row>
    <row r="206" spans="4:12" x14ac:dyDescent="0.3">
      <c r="D206" s="72">
        <v>43759</v>
      </c>
      <c r="E206" s="95">
        <v>4.7401</v>
      </c>
      <c r="F206" s="20">
        <f t="shared" si="26"/>
        <v>4.7575524603451278</v>
      </c>
      <c r="G206" s="89">
        <f t="shared" si="27"/>
        <v>1.8174685367716822E-2</v>
      </c>
      <c r="H206" s="89">
        <f t="shared" si="21"/>
        <v>4.7757271457128443</v>
      </c>
      <c r="I206" s="89">
        <f t="shared" si="22"/>
        <v>-3.562714571284431E-2</v>
      </c>
      <c r="J206" s="89">
        <f t="shared" si="23"/>
        <v>3.562714571284431E-2</v>
      </c>
      <c r="K206" s="89">
        <f t="shared" si="24"/>
        <v>1.2692935116442408E-3</v>
      </c>
      <c r="L206" s="91">
        <f t="shared" si="25"/>
        <v>7.5161168989777245E-3</v>
      </c>
    </row>
    <row r="207" spans="4:12" x14ac:dyDescent="0.3">
      <c r="D207" s="72">
        <v>43760</v>
      </c>
      <c r="E207" s="95">
        <v>4.7218</v>
      </c>
      <c r="F207" s="20">
        <f t="shared" si="26"/>
        <v>4.7509797482941734</v>
      </c>
      <c r="G207" s="89">
        <f t="shared" si="27"/>
        <v>1.5699945625849695E-2</v>
      </c>
      <c r="H207" s="89">
        <f t="shared" si="21"/>
        <v>4.7666796939200227</v>
      </c>
      <c r="I207" s="89">
        <f t="shared" si="22"/>
        <v>-4.4879693920022667E-2</v>
      </c>
      <c r="J207" s="89">
        <f t="shared" si="23"/>
        <v>4.4879693920022667E-2</v>
      </c>
      <c r="K207" s="89">
        <f t="shared" si="24"/>
        <v>2.0141869263549197E-3</v>
      </c>
      <c r="L207" s="91">
        <f t="shared" si="25"/>
        <v>9.5047850226656506E-3</v>
      </c>
    </row>
    <row r="208" spans="4:12" x14ac:dyDescent="0.3">
      <c r="D208" s="72">
        <v>43761</v>
      </c>
      <c r="E208" s="95">
        <v>4.6580000000000004</v>
      </c>
      <c r="F208" s="20">
        <f t="shared" si="26"/>
        <v>4.7215999565006799</v>
      </c>
      <c r="G208" s="89">
        <f t="shared" si="27"/>
        <v>1.1191971883915377E-2</v>
      </c>
      <c r="H208" s="89">
        <f t="shared" si="21"/>
        <v>4.7327919283845956</v>
      </c>
      <c r="I208" s="89">
        <f t="shared" si="22"/>
        <v>-7.4791928384595252E-2</v>
      </c>
      <c r="J208" s="89">
        <f t="shared" si="23"/>
        <v>7.4791928384595252E-2</v>
      </c>
      <c r="K208" s="89">
        <f t="shared" si="24"/>
        <v>5.5938325514864251E-3</v>
      </c>
      <c r="L208" s="91">
        <f t="shared" si="25"/>
        <v>1.6056661310561451E-2</v>
      </c>
    </row>
    <row r="209" spans="4:12" x14ac:dyDescent="0.3">
      <c r="D209" s="72">
        <v>43762</v>
      </c>
      <c r="E209" s="95">
        <v>3.5550000000000002</v>
      </c>
      <c r="F209" s="20">
        <f t="shared" si="26"/>
        <v>4.446353577507133</v>
      </c>
      <c r="G209" s="89">
        <f t="shared" si="27"/>
        <v>-1.745186320383085E-2</v>
      </c>
      <c r="H209" s="89">
        <f t="shared" si="21"/>
        <v>4.4289017143033025</v>
      </c>
      <c r="I209" s="89">
        <f t="shared" si="22"/>
        <v>-0.87390171430330232</v>
      </c>
      <c r="J209" s="89">
        <f t="shared" si="23"/>
        <v>0.87390171430330232</v>
      </c>
      <c r="K209" s="89">
        <f t="shared" si="24"/>
        <v>0.76370420626225066</v>
      </c>
      <c r="L209" s="91">
        <f t="shared" si="25"/>
        <v>0.24582326703327773</v>
      </c>
    </row>
    <row r="210" spans="4:12" x14ac:dyDescent="0.3">
      <c r="D210" s="72">
        <v>43763</v>
      </c>
      <c r="E210" s="95">
        <v>3.4457</v>
      </c>
      <c r="F210" s="20">
        <f t="shared" si="26"/>
        <v>3.5191785094369354</v>
      </c>
      <c r="G210" s="89">
        <f t="shared" si="27"/>
        <v>-0.10842418369046752</v>
      </c>
      <c r="H210" s="89">
        <f t="shared" si="21"/>
        <v>3.4107543257464679</v>
      </c>
      <c r="I210" s="89">
        <f t="shared" si="22"/>
        <v>3.4945674253532122E-2</v>
      </c>
      <c r="J210" s="89">
        <f t="shared" si="23"/>
        <v>3.4945674253532122E-2</v>
      </c>
      <c r="K210" s="89">
        <f t="shared" si="24"/>
        <v>1.2212001490339778E-3</v>
      </c>
      <c r="L210" s="91">
        <f t="shared" si="25"/>
        <v>1.0141821474165516E-2</v>
      </c>
    </row>
    <row r="211" spans="4:12" x14ac:dyDescent="0.3">
      <c r="D211" s="72">
        <v>43766</v>
      </c>
      <c r="E211" s="95">
        <v>3.2725</v>
      </c>
      <c r="F211" s="20">
        <f t="shared" si="26"/>
        <v>3.3243206530476264</v>
      </c>
      <c r="G211" s="89">
        <f t="shared" si="27"/>
        <v>-0.11706755096035169</v>
      </c>
      <c r="H211" s="89">
        <f t="shared" si="21"/>
        <v>3.2072531020872748</v>
      </c>
      <c r="I211" s="89">
        <f t="shared" si="22"/>
        <v>6.5246897912725199E-2</v>
      </c>
      <c r="J211" s="89">
        <f t="shared" si="23"/>
        <v>6.5246897912725199E-2</v>
      </c>
      <c r="K211" s="89">
        <f t="shared" si="24"/>
        <v>4.2571576872335835E-3</v>
      </c>
      <c r="L211" s="91">
        <f t="shared" si="25"/>
        <v>1.9937936718938183E-2</v>
      </c>
    </row>
    <row r="212" spans="4:12" x14ac:dyDescent="0.3">
      <c r="D212" s="72">
        <v>43767</v>
      </c>
      <c r="E212" s="95">
        <v>3.2360000000000002</v>
      </c>
      <c r="F212" s="20">
        <f t="shared" si="26"/>
        <v>3.171545959231719</v>
      </c>
      <c r="G212" s="89">
        <f t="shared" si="27"/>
        <v>-0.12063826524590726</v>
      </c>
      <c r="H212" s="89">
        <f t="shared" si="21"/>
        <v>3.0509076939858115</v>
      </c>
      <c r="I212" s="89">
        <f t="shared" si="22"/>
        <v>0.18509230601418869</v>
      </c>
      <c r="J212" s="89">
        <f t="shared" si="23"/>
        <v>0.18509230601418869</v>
      </c>
      <c r="K212" s="89">
        <f t="shared" si="24"/>
        <v>3.4259161745650073E-2</v>
      </c>
      <c r="L212" s="91">
        <f t="shared" si="25"/>
        <v>5.7197869596473633E-2</v>
      </c>
    </row>
    <row r="213" spans="4:12" x14ac:dyDescent="0.3">
      <c r="D213" s="72">
        <v>43768</v>
      </c>
      <c r="E213" s="95">
        <v>3.3271999999999999</v>
      </c>
      <c r="F213" s="20">
        <f t="shared" si="26"/>
        <v>3.1577293878032746</v>
      </c>
      <c r="G213" s="89">
        <f t="shared" si="27"/>
        <v>-0.10995609586416098</v>
      </c>
      <c r="H213" s="89">
        <f t="shared" si="21"/>
        <v>3.0477732919391136</v>
      </c>
      <c r="I213" s="89">
        <f t="shared" si="22"/>
        <v>0.27942670806088632</v>
      </c>
      <c r="J213" s="89">
        <f t="shared" si="23"/>
        <v>0.27942670806088632</v>
      </c>
      <c r="K213" s="89">
        <f t="shared" si="24"/>
        <v>7.807928517774379E-2</v>
      </c>
      <c r="L213" s="91">
        <f t="shared" si="25"/>
        <v>8.3982540292403915E-2</v>
      </c>
    </row>
    <row r="214" spans="4:12" x14ac:dyDescent="0.3">
      <c r="D214" s="72">
        <v>43769</v>
      </c>
      <c r="E214" s="95">
        <v>3.3271999999999999</v>
      </c>
      <c r="F214" s="20">
        <f t="shared" si="26"/>
        <v>3.2392351233086716</v>
      </c>
      <c r="G214" s="89">
        <f t="shared" si="27"/>
        <v>-9.0809912727205191E-2</v>
      </c>
      <c r="H214" s="89">
        <f t="shared" si="21"/>
        <v>3.1484252105814665</v>
      </c>
      <c r="I214" s="89">
        <f t="shared" si="22"/>
        <v>0.17877478941853342</v>
      </c>
      <c r="J214" s="89">
        <f t="shared" si="23"/>
        <v>0.17877478941853342</v>
      </c>
      <c r="K214" s="89">
        <f t="shared" si="24"/>
        <v>3.1960425331640965E-2</v>
      </c>
      <c r="L214" s="91">
        <f t="shared" si="25"/>
        <v>5.3731302422016534E-2</v>
      </c>
    </row>
    <row r="215" spans="4:12" x14ac:dyDescent="0.3">
      <c r="D215" s="72">
        <v>43770</v>
      </c>
      <c r="E215" s="95">
        <v>3.3363</v>
      </c>
      <c r="F215" s="20">
        <f t="shared" si="26"/>
        <v>3.2563720698182363</v>
      </c>
      <c r="G215" s="89">
        <f t="shared" si="27"/>
        <v>-8.0015226803528197E-2</v>
      </c>
      <c r="H215" s="89">
        <f t="shared" si="21"/>
        <v>3.176356843014708</v>
      </c>
      <c r="I215" s="89">
        <f t="shared" si="22"/>
        <v>0.15994315698529205</v>
      </c>
      <c r="J215" s="89">
        <f t="shared" si="23"/>
        <v>0.15994315698529205</v>
      </c>
      <c r="K215" s="89">
        <f t="shared" si="24"/>
        <v>2.5581813466421775E-2</v>
      </c>
      <c r="L215" s="91">
        <f t="shared" si="25"/>
        <v>4.7940280246168525E-2</v>
      </c>
    </row>
    <row r="216" spans="4:12" x14ac:dyDescent="0.3">
      <c r="D216" s="72">
        <v>43773</v>
      </c>
      <c r="E216" s="95">
        <v>3.2907000000000002</v>
      </c>
      <c r="F216" s="20">
        <f t="shared" si="26"/>
        <v>3.2631678185571773</v>
      </c>
      <c r="G216" s="89">
        <f t="shared" si="27"/>
        <v>-7.1334129249281286E-2</v>
      </c>
      <c r="H216" s="89">
        <f t="shared" si="21"/>
        <v>3.191833689307896</v>
      </c>
      <c r="I216" s="89">
        <f t="shared" si="22"/>
        <v>9.8866310692104165E-2</v>
      </c>
      <c r="J216" s="89">
        <f t="shared" si="23"/>
        <v>9.8866310692104165E-2</v>
      </c>
      <c r="K216" s="89">
        <f t="shared" si="24"/>
        <v>9.7745473898676709E-3</v>
      </c>
      <c r="L216" s="91">
        <f t="shared" si="25"/>
        <v>3.0044157988301626E-2</v>
      </c>
    </row>
    <row r="217" spans="4:12" x14ac:dyDescent="0.3">
      <c r="D217" s="72">
        <v>43774</v>
      </c>
      <c r="E217" s="95">
        <v>3.2269000000000001</v>
      </c>
      <c r="F217" s="20">
        <f t="shared" si="26"/>
        <v>3.2208726966005754</v>
      </c>
      <c r="G217" s="89">
        <f t="shared" si="27"/>
        <v>-6.8430228520013348E-2</v>
      </c>
      <c r="H217" s="89">
        <f t="shared" si="21"/>
        <v>3.1524424680805621</v>
      </c>
      <c r="I217" s="89">
        <f t="shared" si="22"/>
        <v>7.4457531919438047E-2</v>
      </c>
      <c r="J217" s="89">
        <f t="shared" si="23"/>
        <v>7.4457531919438047E-2</v>
      </c>
      <c r="K217" s="89">
        <f t="shared" si="24"/>
        <v>5.5439240595341359E-3</v>
      </c>
      <c r="L217" s="91">
        <f t="shared" si="25"/>
        <v>2.3074012804685004E-2</v>
      </c>
    </row>
    <row r="218" spans="4:12" x14ac:dyDescent="0.3">
      <c r="D218" s="72">
        <v>43775</v>
      </c>
      <c r="E218" s="95">
        <v>3.2725</v>
      </c>
      <c r="F218" s="20">
        <f t="shared" si="26"/>
        <v>3.1812758171839897</v>
      </c>
      <c r="G218" s="89">
        <f t="shared" si="27"/>
        <v>-6.5546893609670587E-2</v>
      </c>
      <c r="H218" s="89">
        <f t="shared" si="21"/>
        <v>3.1157289235743191</v>
      </c>
      <c r="I218" s="89">
        <f t="shared" si="22"/>
        <v>0.15677107642568089</v>
      </c>
      <c r="J218" s="89">
        <f t="shared" si="23"/>
        <v>0.15677107642568089</v>
      </c>
      <c r="K218" s="89">
        <f t="shared" si="24"/>
        <v>2.4577170403666679E-2</v>
      </c>
      <c r="L218" s="91">
        <f t="shared" si="25"/>
        <v>4.7905600130078191E-2</v>
      </c>
    </row>
    <row r="219" spans="4:12" x14ac:dyDescent="0.3">
      <c r="D219" s="72">
        <v>43776</v>
      </c>
      <c r="E219" s="95">
        <v>3.2542</v>
      </c>
      <c r="F219" s="20">
        <f t="shared" si="26"/>
        <v>3.2164024851122637</v>
      </c>
      <c r="G219" s="89">
        <f t="shared" si="27"/>
        <v>-5.5479537455876131E-2</v>
      </c>
      <c r="H219" s="89">
        <f t="shared" si="21"/>
        <v>3.1609229476563874</v>
      </c>
      <c r="I219" s="89">
        <f t="shared" si="22"/>
        <v>9.327705234361261E-2</v>
      </c>
      <c r="J219" s="89">
        <f t="shared" si="23"/>
        <v>9.327705234361261E-2</v>
      </c>
      <c r="K219" s="89">
        <f t="shared" si="24"/>
        <v>8.7006084939130462E-3</v>
      </c>
      <c r="L219" s="91">
        <f t="shared" si="25"/>
        <v>2.8663589313383506E-2</v>
      </c>
    </row>
    <row r="220" spans="4:12" x14ac:dyDescent="0.3">
      <c r="D220" s="72">
        <v>43777</v>
      </c>
      <c r="E220" s="95">
        <v>3.2542</v>
      </c>
      <c r="F220" s="20">
        <f t="shared" si="26"/>
        <v>3.2098163700352993</v>
      </c>
      <c r="G220" s="89">
        <f t="shared" si="27"/>
        <v>-5.0590195217984954E-2</v>
      </c>
      <c r="H220" s="89">
        <f t="shared" si="21"/>
        <v>3.1592261748173143</v>
      </c>
      <c r="I220" s="89">
        <f t="shared" si="22"/>
        <v>9.4973825182685712E-2</v>
      </c>
      <c r="J220" s="89">
        <f t="shared" si="23"/>
        <v>9.4973825182685712E-2</v>
      </c>
      <c r="K220" s="89">
        <f t="shared" si="24"/>
        <v>9.0200274698313473E-3</v>
      </c>
      <c r="L220" s="91">
        <f t="shared" si="25"/>
        <v>2.9184999441548065E-2</v>
      </c>
    </row>
    <row r="221" spans="4:12" x14ac:dyDescent="0.3">
      <c r="D221" s="72">
        <v>43780</v>
      </c>
      <c r="E221" s="95">
        <v>3.2178</v>
      </c>
      <c r="F221" s="20">
        <f t="shared" si="26"/>
        <v>3.2064478438256119</v>
      </c>
      <c r="G221" s="89">
        <f t="shared" si="27"/>
        <v>-4.5868028317155203E-2</v>
      </c>
      <c r="H221" s="89">
        <f t="shared" si="21"/>
        <v>3.1605798155084566</v>
      </c>
      <c r="I221" s="89">
        <f t="shared" si="22"/>
        <v>5.7220184491543424E-2</v>
      </c>
      <c r="J221" s="89">
        <f t="shared" si="23"/>
        <v>5.7220184491543424E-2</v>
      </c>
      <c r="K221" s="89">
        <f t="shared" si="24"/>
        <v>3.2741495132462667E-3</v>
      </c>
      <c r="L221" s="91">
        <f t="shared" si="25"/>
        <v>1.7782393092032889E-2</v>
      </c>
    </row>
    <row r="222" spans="4:12" x14ac:dyDescent="0.3">
      <c r="D222" s="72">
        <v>43781</v>
      </c>
      <c r="E222" s="95">
        <v>3.1995</v>
      </c>
      <c r="F222" s="20">
        <f t="shared" si="26"/>
        <v>3.1774455773462758</v>
      </c>
      <c r="G222" s="89">
        <f t="shared" si="27"/>
        <v>-4.4181452133373302E-2</v>
      </c>
      <c r="H222" s="89">
        <f t="shared" si="21"/>
        <v>3.1332641252129023</v>
      </c>
      <c r="I222" s="89">
        <f t="shared" si="22"/>
        <v>6.6235874787097693E-2</v>
      </c>
      <c r="J222" s="89">
        <f t="shared" si="23"/>
        <v>6.6235874787097693E-2</v>
      </c>
      <c r="K222" s="89">
        <f t="shared" si="24"/>
        <v>4.3871911088120838E-3</v>
      </c>
      <c r="L222" s="91">
        <f t="shared" si="25"/>
        <v>2.0701945549960209E-2</v>
      </c>
    </row>
    <row r="223" spans="4:12" x14ac:dyDescent="0.3">
      <c r="D223" s="72">
        <v>43782</v>
      </c>
      <c r="E223" s="95">
        <v>3.1631</v>
      </c>
      <c r="F223" s="20">
        <f t="shared" si="26"/>
        <v>3.1568748382933016</v>
      </c>
      <c r="G223" s="89">
        <f t="shared" si="27"/>
        <v>-4.1820380825333382E-2</v>
      </c>
      <c r="H223" s="89">
        <f t="shared" si="21"/>
        <v>3.1150544574679682</v>
      </c>
      <c r="I223" s="89">
        <f t="shared" si="22"/>
        <v>4.804554253203186E-2</v>
      </c>
      <c r="J223" s="89">
        <f t="shared" si="23"/>
        <v>4.804554253203186E-2</v>
      </c>
      <c r="K223" s="89">
        <f t="shared" si="24"/>
        <v>2.3083741571972823E-3</v>
      </c>
      <c r="L223" s="91">
        <f t="shared" si="25"/>
        <v>1.5189384632807012E-2</v>
      </c>
    </row>
    <row r="224" spans="4:12" x14ac:dyDescent="0.3">
      <c r="D224" s="72">
        <v>43783</v>
      </c>
      <c r="E224" s="95">
        <v>3.0718999999999999</v>
      </c>
      <c r="F224" s="20">
        <f t="shared" si="26"/>
        <v>3.1114036953397335</v>
      </c>
      <c r="G224" s="89">
        <f t="shared" si="27"/>
        <v>-4.2185457038156855E-2</v>
      </c>
      <c r="H224" s="89">
        <f t="shared" si="21"/>
        <v>3.0692182383015765</v>
      </c>
      <c r="I224" s="89">
        <f t="shared" si="22"/>
        <v>2.6817616984233794E-3</v>
      </c>
      <c r="J224" s="89">
        <f t="shared" si="23"/>
        <v>2.6817616984233794E-3</v>
      </c>
      <c r="K224" s="89">
        <f t="shared" si="24"/>
        <v>7.1918458071306482E-6</v>
      </c>
      <c r="L224" s="91">
        <f t="shared" si="25"/>
        <v>8.7299772076675003E-4</v>
      </c>
    </row>
    <row r="225" spans="4:12" x14ac:dyDescent="0.3">
      <c r="D225" s="72">
        <v>43784</v>
      </c>
      <c r="E225" s="95">
        <v>3.1448999999999998</v>
      </c>
      <c r="F225" s="20">
        <f t="shared" si="26"/>
        <v>3.0527516343694745</v>
      </c>
      <c r="G225" s="89">
        <f t="shared" si="27"/>
        <v>-4.3832117431367071E-2</v>
      </c>
      <c r="H225" s="89">
        <f t="shared" si="21"/>
        <v>3.0089195169381076</v>
      </c>
      <c r="I225" s="89">
        <f t="shared" si="22"/>
        <v>0.13598048306189225</v>
      </c>
      <c r="J225" s="89">
        <f t="shared" si="23"/>
        <v>0.13598048306189225</v>
      </c>
      <c r="K225" s="89">
        <f t="shared" si="24"/>
        <v>1.8490691773745568E-2</v>
      </c>
      <c r="L225" s="91">
        <f t="shared" si="25"/>
        <v>4.3238412369834417E-2</v>
      </c>
    </row>
    <row r="226" spans="4:12" x14ac:dyDescent="0.3">
      <c r="D226" s="72">
        <v>43787</v>
      </c>
      <c r="E226" s="95">
        <v>3.1448999999999998</v>
      </c>
      <c r="F226" s="20">
        <f t="shared" si="26"/>
        <v>3.1098343060549065</v>
      </c>
      <c r="G226" s="89">
        <f t="shared" si="27"/>
        <v>-3.3740638519687165E-2</v>
      </c>
      <c r="H226" s="89">
        <f t="shared" si="21"/>
        <v>3.0760936675352193</v>
      </c>
      <c r="I226" s="89">
        <f t="shared" si="22"/>
        <v>6.8806332464780517E-2</v>
      </c>
      <c r="J226" s="89">
        <f t="shared" si="23"/>
        <v>6.8806332464780517E-2</v>
      </c>
      <c r="K226" s="89">
        <f t="shared" si="24"/>
        <v>4.7343113872539092E-3</v>
      </c>
      <c r="L226" s="91">
        <f t="shared" si="25"/>
        <v>2.1878702809240522E-2</v>
      </c>
    </row>
    <row r="227" spans="4:12" x14ac:dyDescent="0.3">
      <c r="D227" s="72">
        <v>43788</v>
      </c>
      <c r="E227" s="95">
        <v>3.1265999999999998</v>
      </c>
      <c r="F227" s="20">
        <f t="shared" si="26"/>
        <v>3.1142474891842502</v>
      </c>
      <c r="G227" s="89">
        <f t="shared" si="27"/>
        <v>-2.9925256354784081E-2</v>
      </c>
      <c r="H227" s="89">
        <f t="shared" si="21"/>
        <v>3.0843222328294662</v>
      </c>
      <c r="I227" s="89">
        <f t="shared" si="22"/>
        <v>4.2277767170533664E-2</v>
      </c>
      <c r="J227" s="89">
        <f t="shared" si="23"/>
        <v>4.2277767170533664E-2</v>
      </c>
      <c r="K227" s="89">
        <f t="shared" si="24"/>
        <v>1.787409596925854E-3</v>
      </c>
      <c r="L227" s="91">
        <f t="shared" si="25"/>
        <v>1.3521962249898826E-2</v>
      </c>
    </row>
    <row r="228" spans="4:12" x14ac:dyDescent="0.3">
      <c r="D228" s="72">
        <v>43789</v>
      </c>
      <c r="E228" s="95">
        <v>3.0537000000000001</v>
      </c>
      <c r="F228" s="20">
        <f t="shared" si="26"/>
        <v>3.0880797949161725</v>
      </c>
      <c r="G228" s="89">
        <f t="shared" si="27"/>
        <v>-2.9549500146113447E-2</v>
      </c>
      <c r="H228" s="89">
        <f t="shared" si="21"/>
        <v>3.0585302947700592</v>
      </c>
      <c r="I228" s="89">
        <f t="shared" si="22"/>
        <v>-4.8302947700591403E-3</v>
      </c>
      <c r="J228" s="89">
        <f t="shared" si="23"/>
        <v>4.8302947700591403E-3</v>
      </c>
      <c r="K228" s="89">
        <f t="shared" si="24"/>
        <v>2.3331747565660682E-5</v>
      </c>
      <c r="L228" s="91">
        <f t="shared" si="25"/>
        <v>1.5817843174048335E-3</v>
      </c>
    </row>
    <row r="229" spans="4:12" x14ac:dyDescent="0.3">
      <c r="D229" s="72">
        <v>43790</v>
      </c>
      <c r="E229" s="95">
        <v>3.081</v>
      </c>
      <c r="F229" s="20">
        <f t="shared" si="26"/>
        <v>3.0355203998831097</v>
      </c>
      <c r="G229" s="89">
        <f t="shared" si="27"/>
        <v>-3.1850489634808375E-2</v>
      </c>
      <c r="H229" s="89">
        <f t="shared" si="21"/>
        <v>3.0036699102483015</v>
      </c>
      <c r="I229" s="89">
        <f t="shared" si="22"/>
        <v>7.7330089751698416E-2</v>
      </c>
      <c r="J229" s="89">
        <f t="shared" si="23"/>
        <v>7.7330089751698416E-2</v>
      </c>
      <c r="K229" s="89">
        <f t="shared" si="24"/>
        <v>5.9799427810057326E-3</v>
      </c>
      <c r="L229" s="91">
        <f t="shared" si="25"/>
        <v>2.509902296387485E-2</v>
      </c>
    </row>
    <row r="230" spans="4:12" x14ac:dyDescent="0.3">
      <c r="D230" s="72">
        <v>43791</v>
      </c>
      <c r="E230" s="95">
        <v>3.1265999999999998</v>
      </c>
      <c r="F230" s="20">
        <f t="shared" si="26"/>
        <v>3.0646396082921536</v>
      </c>
      <c r="G230" s="89">
        <f t="shared" si="27"/>
        <v>-2.5753519830423146E-2</v>
      </c>
      <c r="H230" s="89">
        <f t="shared" si="21"/>
        <v>3.0388860884617306</v>
      </c>
      <c r="I230" s="89">
        <f t="shared" si="22"/>
        <v>8.771391153826924E-2</v>
      </c>
      <c r="J230" s="89">
        <f t="shared" si="23"/>
        <v>8.771391153826924E-2</v>
      </c>
      <c r="K230" s="89">
        <f t="shared" si="24"/>
        <v>7.6937302773433221E-3</v>
      </c>
      <c r="L230" s="91">
        <f t="shared" si="25"/>
        <v>2.8054087999190572E-2</v>
      </c>
    </row>
    <row r="231" spans="4:12" x14ac:dyDescent="0.3">
      <c r="D231" s="72">
        <v>43794</v>
      </c>
      <c r="E231" s="95">
        <v>3.1631</v>
      </c>
      <c r="F231" s="20">
        <f t="shared" si="26"/>
        <v>3.1132971841356616</v>
      </c>
      <c r="G231" s="89">
        <f t="shared" si="27"/>
        <v>-1.8312410263030036E-2</v>
      </c>
      <c r="H231" s="89">
        <f t="shared" si="21"/>
        <v>3.0949847738726315</v>
      </c>
      <c r="I231" s="89">
        <f t="shared" si="22"/>
        <v>6.8115226127368533E-2</v>
      </c>
      <c r="J231" s="89">
        <f t="shared" si="23"/>
        <v>6.8115226127368533E-2</v>
      </c>
      <c r="K231" s="89">
        <f t="shared" si="24"/>
        <v>4.6396840303825487E-3</v>
      </c>
      <c r="L231" s="91">
        <f t="shared" si="25"/>
        <v>2.1534325859874342E-2</v>
      </c>
    </row>
    <row r="232" spans="4:12" x14ac:dyDescent="0.3">
      <c r="D232" s="72">
        <v>43795</v>
      </c>
      <c r="E232" s="95">
        <v>3.1265999999999998</v>
      </c>
      <c r="F232" s="20">
        <f t="shared" si="26"/>
        <v>3.1411500717895762</v>
      </c>
      <c r="G232" s="89">
        <f t="shared" si="27"/>
        <v>-1.3695880471335575E-2</v>
      </c>
      <c r="H232" s="89">
        <f t="shared" si="21"/>
        <v>3.1274541913182405</v>
      </c>
      <c r="I232" s="89">
        <f t="shared" si="22"/>
        <v>-8.541913182407157E-4</v>
      </c>
      <c r="J232" s="89">
        <f t="shared" si="23"/>
        <v>8.541913182407157E-4</v>
      </c>
      <c r="K232" s="89">
        <f t="shared" si="24"/>
        <v>7.296428081578117E-7</v>
      </c>
      <c r="L232" s="91">
        <f t="shared" si="25"/>
        <v>2.7320134274954125E-4</v>
      </c>
    </row>
    <row r="233" spans="4:12" x14ac:dyDescent="0.3">
      <c r="D233" s="72">
        <v>43796</v>
      </c>
      <c r="E233" s="95">
        <v>3.1539999999999999</v>
      </c>
      <c r="F233" s="20">
        <f t="shared" si="26"/>
        <v>3.1211232956229313</v>
      </c>
      <c r="G233" s="89">
        <f t="shared" si="27"/>
        <v>-1.4328970040866501E-2</v>
      </c>
      <c r="H233" s="89">
        <f t="shared" si="21"/>
        <v>3.1067943255820647</v>
      </c>
      <c r="I233" s="89">
        <f t="shared" si="22"/>
        <v>4.7205674417935217E-2</v>
      </c>
      <c r="J233" s="89">
        <f t="shared" si="23"/>
        <v>4.7205674417935217E-2</v>
      </c>
      <c r="K233" s="89">
        <f t="shared" si="24"/>
        <v>2.2283756972521036E-3</v>
      </c>
      <c r="L233" s="91">
        <f t="shared" si="25"/>
        <v>1.4966922770429682E-2</v>
      </c>
    </row>
    <row r="234" spans="4:12" x14ac:dyDescent="0.3">
      <c r="D234" s="72">
        <v>43798</v>
      </c>
      <c r="E234" s="95">
        <v>3.1903999999999999</v>
      </c>
      <c r="F234" s="20">
        <f t="shared" si="26"/>
        <v>3.1498168239673068</v>
      </c>
      <c r="G234" s="89">
        <f t="shared" si="27"/>
        <v>-1.0026720202342307E-2</v>
      </c>
      <c r="H234" s="89">
        <f t="shared" si="21"/>
        <v>3.1397901037649643</v>
      </c>
      <c r="I234" s="89">
        <f t="shared" si="22"/>
        <v>5.0609896235035645E-2</v>
      </c>
      <c r="J234" s="89">
        <f t="shared" si="23"/>
        <v>5.0609896235035645E-2</v>
      </c>
      <c r="K234" s="89">
        <f t="shared" si="24"/>
        <v>2.5613615969210753E-3</v>
      </c>
      <c r="L234" s="91">
        <f t="shared" si="25"/>
        <v>1.5863182119808063E-2</v>
      </c>
    </row>
    <row r="235" spans="4:12" x14ac:dyDescent="0.3">
      <c r="D235" s="72">
        <v>43801</v>
      </c>
      <c r="E235" s="95">
        <v>3.1539999999999999</v>
      </c>
      <c r="F235" s="20">
        <f t="shared" si="26"/>
        <v>3.1750986238381262</v>
      </c>
      <c r="G235" s="89">
        <f t="shared" si="27"/>
        <v>-6.4958681950261299E-3</v>
      </c>
      <c r="H235" s="89">
        <f t="shared" si="21"/>
        <v>3.1686027556431</v>
      </c>
      <c r="I235" s="89">
        <f t="shared" si="22"/>
        <v>-1.4602755643100096E-2</v>
      </c>
      <c r="J235" s="89">
        <f t="shared" si="23"/>
        <v>1.4602755643100096E-2</v>
      </c>
      <c r="K235" s="89">
        <f t="shared" si="24"/>
        <v>2.132404723720917E-4</v>
      </c>
      <c r="L235" s="91">
        <f t="shared" si="25"/>
        <v>4.6299161836081473E-3</v>
      </c>
    </row>
    <row r="236" spans="4:12" x14ac:dyDescent="0.3">
      <c r="D236" s="72">
        <v>43802</v>
      </c>
      <c r="E236" s="95">
        <v>3.1631</v>
      </c>
      <c r="F236" s="20">
        <f t="shared" si="26"/>
        <v>3.1506233054439794</v>
      </c>
      <c r="G236" s="89">
        <f t="shared" si="27"/>
        <v>-8.2938132149382015E-3</v>
      </c>
      <c r="H236" s="89">
        <f t="shared" si="21"/>
        <v>3.1423294922290412</v>
      </c>
      <c r="I236" s="89">
        <f t="shared" si="22"/>
        <v>2.077050777095879E-2</v>
      </c>
      <c r="J236" s="89">
        <f t="shared" si="23"/>
        <v>2.077050777095879E-2</v>
      </c>
      <c r="K236" s="89">
        <f t="shared" si="24"/>
        <v>4.3141399306345949E-4</v>
      </c>
      <c r="L236" s="91">
        <f t="shared" si="25"/>
        <v>6.5665036739144481E-3</v>
      </c>
    </row>
    <row r="237" spans="4:12" x14ac:dyDescent="0.3">
      <c r="D237" s="72">
        <v>43803</v>
      </c>
      <c r="E237" s="95">
        <v>3.1448999999999998</v>
      </c>
      <c r="F237" s="20">
        <f t="shared" si="26"/>
        <v>3.1528249494280494</v>
      </c>
      <c r="G237" s="89">
        <f t="shared" si="27"/>
        <v>-7.2442674950373848E-3</v>
      </c>
      <c r="H237" s="89">
        <f t="shared" si="21"/>
        <v>3.1455806819330121</v>
      </c>
      <c r="I237" s="89">
        <f t="shared" si="22"/>
        <v>-6.8068193301229485E-4</v>
      </c>
      <c r="J237" s="89">
        <f t="shared" si="23"/>
        <v>6.8068193301229485E-4</v>
      </c>
      <c r="K237" s="89">
        <f t="shared" si="24"/>
        <v>4.6332789392935427E-7</v>
      </c>
      <c r="L237" s="91">
        <f t="shared" si="25"/>
        <v>2.1643992909545451E-4</v>
      </c>
    </row>
    <row r="238" spans="4:12" x14ac:dyDescent="0.3">
      <c r="D238" s="72">
        <v>43804</v>
      </c>
      <c r="E238" s="95">
        <v>3.1722000000000001</v>
      </c>
      <c r="F238" s="20">
        <f t="shared" si="26"/>
        <v>3.1445645860039702</v>
      </c>
      <c r="G238" s="89">
        <f t="shared" si="27"/>
        <v>-7.3458770879415679E-3</v>
      </c>
      <c r="H238" s="89">
        <f t="shared" si="21"/>
        <v>3.1372187089160284</v>
      </c>
      <c r="I238" s="89">
        <f t="shared" si="22"/>
        <v>3.4981291083971744E-2</v>
      </c>
      <c r="J238" s="89">
        <f t="shared" si="23"/>
        <v>3.4981291083971744E-2</v>
      </c>
      <c r="K238" s="89">
        <f t="shared" si="24"/>
        <v>1.223690725901561E-3</v>
      </c>
      <c r="L238" s="91">
        <f t="shared" si="25"/>
        <v>1.1027454474488286E-2</v>
      </c>
    </row>
    <row r="239" spans="4:12" x14ac:dyDescent="0.3">
      <c r="D239" s="72">
        <v>43805</v>
      </c>
      <c r="E239" s="95">
        <v>3.1722000000000001</v>
      </c>
      <c r="F239" s="20">
        <f t="shared" si="26"/>
        <v>3.166323298329647</v>
      </c>
      <c r="G239" s="89">
        <f t="shared" si="27"/>
        <v>-4.4354181465797284E-3</v>
      </c>
      <c r="H239" s="89">
        <f t="shared" si="21"/>
        <v>3.1618878801830674</v>
      </c>
      <c r="I239" s="89">
        <f t="shared" si="22"/>
        <v>1.0312119816932697E-2</v>
      </c>
      <c r="J239" s="89">
        <f t="shared" si="23"/>
        <v>1.0312119816932697E-2</v>
      </c>
      <c r="K239" s="89">
        <f t="shared" si="24"/>
        <v>1.0633981511877604E-4</v>
      </c>
      <c r="L239" s="91">
        <f t="shared" si="25"/>
        <v>3.2507785817201614E-3</v>
      </c>
    </row>
    <row r="240" spans="4:12" x14ac:dyDescent="0.3">
      <c r="D240" s="72">
        <v>43808</v>
      </c>
      <c r="E240" s="95">
        <v>3.1175000000000002</v>
      </c>
      <c r="F240" s="20">
        <f t="shared" si="26"/>
        <v>3.1577116654827364</v>
      </c>
      <c r="G240" s="89">
        <f t="shared" si="27"/>
        <v>-4.8530396166128137E-3</v>
      </c>
      <c r="H240" s="89">
        <f t="shared" si="21"/>
        <v>3.1528586258661235</v>
      </c>
      <c r="I240" s="89">
        <f t="shared" si="22"/>
        <v>-3.5358625866123372E-2</v>
      </c>
      <c r="J240" s="89">
        <f t="shared" si="23"/>
        <v>3.5358625866123372E-2</v>
      </c>
      <c r="K240" s="89">
        <f t="shared" si="24"/>
        <v>1.2502324231404888E-3</v>
      </c>
      <c r="L240" s="91">
        <f t="shared" si="25"/>
        <v>1.1341981031635404E-2</v>
      </c>
    </row>
    <row r="241" spans="4:12" x14ac:dyDescent="0.3">
      <c r="D241" s="72">
        <v>43809</v>
      </c>
      <c r="E241" s="95">
        <v>3.1175000000000002</v>
      </c>
      <c r="F241" s="20">
        <f t="shared" si="26"/>
        <v>3.1136175683067098</v>
      </c>
      <c r="G241" s="89">
        <f t="shared" si="27"/>
        <v>-8.7771453725541959E-3</v>
      </c>
      <c r="H241" s="89">
        <f t="shared" si="21"/>
        <v>3.1048404229341555</v>
      </c>
      <c r="I241" s="89">
        <f t="shared" si="22"/>
        <v>1.265957706584464E-2</v>
      </c>
      <c r="J241" s="89">
        <f t="shared" si="23"/>
        <v>1.265957706584464E-2</v>
      </c>
      <c r="K241" s="89">
        <f t="shared" si="24"/>
        <v>1.6026489148605958E-4</v>
      </c>
      <c r="L241" s="91">
        <f t="shared" si="25"/>
        <v>4.0608106065259473E-3</v>
      </c>
    </row>
    <row r="242" spans="4:12" x14ac:dyDescent="0.3">
      <c r="D242" s="72">
        <v>43810</v>
      </c>
      <c r="E242" s="95">
        <v>3.1631</v>
      </c>
      <c r="F242" s="20">
        <f t="shared" si="26"/>
        <v>3.1195982837019569</v>
      </c>
      <c r="G242" s="89">
        <f t="shared" si="27"/>
        <v>-7.3013592957740635E-3</v>
      </c>
      <c r="H242" s="89">
        <f t="shared" si="21"/>
        <v>3.1122969244061829</v>
      </c>
      <c r="I242" s="89">
        <f t="shared" si="22"/>
        <v>5.0803075593817137E-2</v>
      </c>
      <c r="J242" s="89">
        <f t="shared" si="23"/>
        <v>5.0803075593817137E-2</v>
      </c>
      <c r="K242" s="89">
        <f t="shared" si="24"/>
        <v>2.5809524897910984E-3</v>
      </c>
      <c r="L242" s="91">
        <f t="shared" si="25"/>
        <v>1.6061166448679186E-2</v>
      </c>
    </row>
    <row r="243" spans="4:12" x14ac:dyDescent="0.3">
      <c r="D243" s="72">
        <v>43811</v>
      </c>
      <c r="E243" s="95">
        <v>3.2542</v>
      </c>
      <c r="F243" s="20">
        <f t="shared" si="26"/>
        <v>3.1754789125633809</v>
      </c>
      <c r="G243" s="89">
        <f t="shared" si="27"/>
        <v>-9.8316048005425965E-4</v>
      </c>
      <c r="H243" s="89">
        <f t="shared" si="21"/>
        <v>3.1744957520833266</v>
      </c>
      <c r="I243" s="89">
        <f t="shared" si="22"/>
        <v>7.970424791667341E-2</v>
      </c>
      <c r="J243" s="89">
        <f t="shared" si="23"/>
        <v>7.970424791667341E-2</v>
      </c>
      <c r="K243" s="89">
        <f t="shared" si="24"/>
        <v>6.3527671359625377E-3</v>
      </c>
      <c r="L243" s="91">
        <f t="shared" si="25"/>
        <v>2.4492731828613303E-2</v>
      </c>
    </row>
    <row r="244" spans="4:12" x14ac:dyDescent="0.3">
      <c r="D244" s="72">
        <v>43812</v>
      </c>
      <c r="E244" s="95">
        <v>3.2086999999999999</v>
      </c>
      <c r="F244" s="20">
        <f t="shared" si="26"/>
        <v>3.2443134716159565</v>
      </c>
      <c r="G244" s="89">
        <f t="shared" si="27"/>
        <v>5.9986114732087301E-3</v>
      </c>
      <c r="H244" s="89">
        <f t="shared" si="21"/>
        <v>3.2503120830891654</v>
      </c>
      <c r="I244" s="89">
        <f t="shared" si="22"/>
        <v>-4.161208308916553E-2</v>
      </c>
      <c r="J244" s="89">
        <f t="shared" si="23"/>
        <v>4.161208308916553E-2</v>
      </c>
      <c r="K244" s="89">
        <f t="shared" si="24"/>
        <v>1.731565459019616E-3</v>
      </c>
      <c r="L244" s="91">
        <f t="shared" si="25"/>
        <v>1.2968517807574884E-2</v>
      </c>
    </row>
    <row r="245" spans="4:12" x14ac:dyDescent="0.3">
      <c r="D245" s="72">
        <v>43815</v>
      </c>
      <c r="E245" s="95">
        <v>3.2725</v>
      </c>
      <c r="F245" s="20">
        <f t="shared" si="26"/>
        <v>3.2262588891785673</v>
      </c>
      <c r="G245" s="89">
        <f t="shared" si="27"/>
        <v>3.5932920821489349E-3</v>
      </c>
      <c r="H245" s="89">
        <f t="shared" si="21"/>
        <v>3.2298521812607164</v>
      </c>
      <c r="I245" s="89">
        <f t="shared" si="22"/>
        <v>4.2647818739283583E-2</v>
      </c>
      <c r="J245" s="89">
        <f t="shared" si="23"/>
        <v>4.2647818739283583E-2</v>
      </c>
      <c r="K245" s="89">
        <f t="shared" si="24"/>
        <v>1.818836443218788E-3</v>
      </c>
      <c r="L245" s="91">
        <f t="shared" si="25"/>
        <v>1.3032182960820041E-2</v>
      </c>
    </row>
    <row r="246" spans="4:12" x14ac:dyDescent="0.3">
      <c r="D246" s="72">
        <v>43816</v>
      </c>
      <c r="E246" s="95">
        <v>3.2816000000000001</v>
      </c>
      <c r="F246" s="20">
        <f t="shared" si="26"/>
        <v>3.2771946336657196</v>
      </c>
      <c r="G246" s="89">
        <f t="shared" si="27"/>
        <v>8.3275373226492748E-3</v>
      </c>
      <c r="H246" s="89">
        <f t="shared" si="21"/>
        <v>3.2855221709883691</v>
      </c>
      <c r="I246" s="89">
        <f t="shared" si="22"/>
        <v>-3.9221709883690004E-3</v>
      </c>
      <c r="J246" s="89">
        <f t="shared" si="23"/>
        <v>3.9221709883690004E-3</v>
      </c>
      <c r="K246" s="89">
        <f t="shared" si="24"/>
        <v>1.538342526200346E-5</v>
      </c>
      <c r="L246" s="91">
        <f t="shared" si="25"/>
        <v>1.1952008131304852E-3</v>
      </c>
    </row>
    <row r="247" spans="4:12" x14ac:dyDescent="0.3">
      <c r="D247" s="72">
        <v>43817</v>
      </c>
      <c r="E247" s="95">
        <v>3.2816000000000001</v>
      </c>
      <c r="F247" s="20">
        <f t="shared" si="26"/>
        <v>3.28826202985812</v>
      </c>
      <c r="G247" s="89">
        <f t="shared" si="27"/>
        <v>8.6015232096243854E-3</v>
      </c>
      <c r="H247" s="89">
        <f t="shared" si="21"/>
        <v>3.2968635530677446</v>
      </c>
      <c r="I247" s="89">
        <f t="shared" si="22"/>
        <v>-1.5263553067744517E-2</v>
      </c>
      <c r="J247" s="89">
        <f t="shared" si="23"/>
        <v>1.5263553067744517E-2</v>
      </c>
      <c r="K247" s="89">
        <f t="shared" si="24"/>
        <v>2.3297605225185307E-4</v>
      </c>
      <c r="L247" s="91">
        <f t="shared" si="25"/>
        <v>4.651253372667149E-3</v>
      </c>
    </row>
    <row r="248" spans="4:12" x14ac:dyDescent="0.3">
      <c r="D248" s="72">
        <v>43818</v>
      </c>
      <c r="E248" s="95">
        <v>3.2725</v>
      </c>
      <c r="F248" s="20">
        <f t="shared" si="26"/>
        <v>3.2866612185677</v>
      </c>
      <c r="G248" s="89">
        <f t="shared" si="27"/>
        <v>7.5812897596199465E-3</v>
      </c>
      <c r="H248" s="89">
        <f t="shared" si="21"/>
        <v>3.2942425083273199</v>
      </c>
      <c r="I248" s="89">
        <f t="shared" si="22"/>
        <v>-2.1742508327319943E-2</v>
      </c>
      <c r="J248" s="89">
        <f t="shared" si="23"/>
        <v>2.1742508327319943E-2</v>
      </c>
      <c r="K248" s="89">
        <f t="shared" si="24"/>
        <v>4.7273666836357707E-4</v>
      </c>
      <c r="L248" s="91">
        <f t="shared" si="25"/>
        <v>6.6440056004033439E-3</v>
      </c>
    </row>
    <row r="249" spans="4:12" x14ac:dyDescent="0.3">
      <c r="D249" s="72">
        <v>43819</v>
      </c>
      <c r="E249" s="95">
        <v>3.2907000000000002</v>
      </c>
      <c r="F249" s="20">
        <f t="shared" si="26"/>
        <v>3.2822050318076958</v>
      </c>
      <c r="G249" s="89">
        <f t="shared" si="27"/>
        <v>6.3775421076575373E-3</v>
      </c>
      <c r="H249" s="89">
        <f t="shared" si="21"/>
        <v>3.2885825739153534</v>
      </c>
      <c r="I249" s="89">
        <f t="shared" si="22"/>
        <v>2.1174260846468229E-3</v>
      </c>
      <c r="J249" s="89">
        <f t="shared" si="23"/>
        <v>2.1174260846468229E-3</v>
      </c>
      <c r="K249" s="89">
        <f t="shared" si="24"/>
        <v>4.4834932239427748E-6</v>
      </c>
      <c r="L249" s="91">
        <f t="shared" si="25"/>
        <v>6.4345764872119086E-4</v>
      </c>
    </row>
    <row r="250" spans="4:12" x14ac:dyDescent="0.3">
      <c r="D250" s="72">
        <v>43822</v>
      </c>
      <c r="E250" s="95">
        <v>3.3180000000000001</v>
      </c>
      <c r="F250" s="20">
        <f t="shared" si="26"/>
        <v>3.3012620336861267</v>
      </c>
      <c r="G250" s="89">
        <f t="shared" si="27"/>
        <v>7.6454880847348682E-3</v>
      </c>
      <c r="H250" s="89">
        <f t="shared" si="21"/>
        <v>3.3089075217708617</v>
      </c>
      <c r="I250" s="89">
        <f t="shared" si="22"/>
        <v>9.0924782291383899E-3</v>
      </c>
      <c r="J250" s="89">
        <f t="shared" si="23"/>
        <v>9.0924782291383899E-3</v>
      </c>
      <c r="K250" s="89">
        <f t="shared" si="24"/>
        <v>8.2673160347355591E-5</v>
      </c>
      <c r="L250" s="91">
        <f t="shared" si="25"/>
        <v>2.7403490744841441E-3</v>
      </c>
    </row>
    <row r="251" spans="4:12" x14ac:dyDescent="0.3">
      <c r="D251" s="72">
        <v>43823</v>
      </c>
      <c r="E251" s="95">
        <v>3.3089</v>
      </c>
      <c r="F251" s="20">
        <f t="shared" si="26"/>
        <v>3.3222963904677885</v>
      </c>
      <c r="G251" s="89">
        <f t="shared" si="27"/>
        <v>8.9843749544275577E-3</v>
      </c>
      <c r="H251" s="89">
        <f t="shared" si="21"/>
        <v>3.3312807654222159</v>
      </c>
      <c r="I251" s="89">
        <f t="shared" si="22"/>
        <v>-2.2380765422215898E-2</v>
      </c>
      <c r="J251" s="89">
        <f t="shared" si="23"/>
        <v>2.2380765422215898E-2</v>
      </c>
      <c r="K251" s="89">
        <f t="shared" si="24"/>
        <v>5.0089866088425471E-4</v>
      </c>
      <c r="L251" s="91">
        <f t="shared" si="25"/>
        <v>6.7638083418102386E-3</v>
      </c>
    </row>
    <row r="252" spans="4:12" x14ac:dyDescent="0.3">
      <c r="D252" s="72">
        <v>43825</v>
      </c>
      <c r="E252" s="95">
        <v>3.2997999999999998</v>
      </c>
      <c r="F252" s="20">
        <f t="shared" si="26"/>
        <v>3.3142674999635418</v>
      </c>
      <c r="G252" s="89">
        <f t="shared" si="27"/>
        <v>7.2830484085601322E-3</v>
      </c>
      <c r="H252" s="89">
        <f t="shared" si="21"/>
        <v>3.3215505483721017</v>
      </c>
      <c r="I252" s="89">
        <f t="shared" si="22"/>
        <v>-2.1750548372101886E-2</v>
      </c>
      <c r="J252" s="89">
        <f t="shared" si="23"/>
        <v>2.1750548372101886E-2</v>
      </c>
      <c r="K252" s="89">
        <f t="shared" si="24"/>
        <v>4.7308635448714396E-4</v>
      </c>
      <c r="L252" s="91">
        <f t="shared" si="25"/>
        <v>6.5914747475913351E-3</v>
      </c>
    </row>
    <row r="253" spans="4:12" x14ac:dyDescent="0.3">
      <c r="D253" s="72">
        <v>43826</v>
      </c>
      <c r="E253" s="95">
        <v>3.3089</v>
      </c>
      <c r="F253" s="20">
        <f t="shared" si="26"/>
        <v>3.3074464387268483</v>
      </c>
      <c r="G253" s="89">
        <f t="shared" si="27"/>
        <v>5.8726374440347725E-3</v>
      </c>
      <c r="H253" s="89">
        <f t="shared" si="21"/>
        <v>3.3133190761708833</v>
      </c>
      <c r="I253" s="89">
        <f t="shared" si="22"/>
        <v>-4.4190761708833293E-3</v>
      </c>
      <c r="J253" s="89">
        <f t="shared" si="23"/>
        <v>4.4190761708833293E-3</v>
      </c>
      <c r="K253" s="89">
        <f t="shared" si="24"/>
        <v>1.9528234204068868E-5</v>
      </c>
      <c r="L253" s="91">
        <f t="shared" si="25"/>
        <v>1.3355121553638156E-3</v>
      </c>
    </row>
    <row r="254" spans="4:12" x14ac:dyDescent="0.3">
      <c r="D254" s="72">
        <v>43829</v>
      </c>
      <c r="E254" s="95">
        <v>3.3635999999999999</v>
      </c>
      <c r="F254" s="20">
        <f t="shared" si="26"/>
        <v>3.324538109955228</v>
      </c>
      <c r="G254" s="89">
        <f t="shared" si="27"/>
        <v>6.9945408224692685E-3</v>
      </c>
      <c r="H254" s="89">
        <f t="shared" si="21"/>
        <v>3.3315326507776972</v>
      </c>
      <c r="I254" s="89">
        <f t="shared" si="22"/>
        <v>3.2067349222302699E-2</v>
      </c>
      <c r="J254" s="89">
        <f t="shared" si="23"/>
        <v>3.2067349222302699E-2</v>
      </c>
      <c r="K254" s="89">
        <f t="shared" si="24"/>
        <v>1.0283148861451176E-3</v>
      </c>
      <c r="L254" s="91">
        <f t="shared" si="25"/>
        <v>9.5336393216502256E-3</v>
      </c>
    </row>
    <row r="255" spans="4:12" x14ac:dyDescent="0.3">
      <c r="D255" s="72">
        <v>43830</v>
      </c>
      <c r="E255" s="95">
        <v>3.3818999999999999</v>
      </c>
      <c r="F255" s="20">
        <f t="shared" si="26"/>
        <v>3.3728556326579753</v>
      </c>
      <c r="G255" s="89">
        <f t="shared" si="27"/>
        <v>1.1126839010497068E-2</v>
      </c>
      <c r="H255" s="89">
        <f t="shared" si="21"/>
        <v>3.3839824716684723</v>
      </c>
      <c r="I255" s="89">
        <f t="shared" si="22"/>
        <v>-2.0824716684724187E-3</v>
      </c>
      <c r="J255" s="89">
        <f t="shared" si="23"/>
        <v>2.0824716684724187E-3</v>
      </c>
      <c r="K255" s="89">
        <f t="shared" si="24"/>
        <v>4.3366882499902996E-6</v>
      </c>
      <c r="L255" s="91">
        <f t="shared" si="25"/>
        <v>6.1576973549555536E-4</v>
      </c>
    </row>
    <row r="256" spans="4:12" x14ac:dyDescent="0.3">
      <c r="D256" s="72">
        <v>43832</v>
      </c>
      <c r="E256" s="95">
        <v>3.5276999999999998</v>
      </c>
      <c r="F256" s="20">
        <f t="shared" si="26"/>
        <v>3.4199614712083979</v>
      </c>
      <c r="G256" s="89">
        <f t="shared" si="27"/>
        <v>1.4724738964489621E-2</v>
      </c>
      <c r="H256" s="89">
        <f t="shared" si="21"/>
        <v>3.4346862101728877</v>
      </c>
      <c r="I256" s="89">
        <f t="shared" si="22"/>
        <v>9.301378982711217E-2</v>
      </c>
      <c r="J256" s="89">
        <f t="shared" si="23"/>
        <v>9.301378982711217E-2</v>
      </c>
      <c r="K256" s="89">
        <f t="shared" si="24"/>
        <v>8.6515650980021949E-3</v>
      </c>
      <c r="L256" s="91">
        <f t="shared" si="25"/>
        <v>2.636669496473968E-2</v>
      </c>
    </row>
    <row r="257" spans="4:12" x14ac:dyDescent="0.3">
      <c r="D257" s="72">
        <v>43833</v>
      </c>
      <c r="E257" s="95">
        <v>3.4729999999999999</v>
      </c>
      <c r="F257" s="20">
        <f t="shared" si="26"/>
        <v>3.5285397911715917</v>
      </c>
      <c r="G257" s="89">
        <f t="shared" si="27"/>
        <v>2.4110097064360039E-2</v>
      </c>
      <c r="H257" s="89">
        <f t="shared" ref="H257:H320" si="28">F257+G257</f>
        <v>3.5526498882359516</v>
      </c>
      <c r="I257" s="89">
        <f t="shared" si="22"/>
        <v>-7.964988823595176E-2</v>
      </c>
      <c r="J257" s="89">
        <f t="shared" si="23"/>
        <v>7.964988823595176E-2</v>
      </c>
      <c r="K257" s="89">
        <f t="shared" si="24"/>
        <v>6.3441046959996066E-3</v>
      </c>
      <c r="L257" s="91">
        <f t="shared" si="25"/>
        <v>2.293403058910215E-2</v>
      </c>
    </row>
    <row r="258" spans="4:12" x14ac:dyDescent="0.3">
      <c r="D258" s="72">
        <v>43836</v>
      </c>
      <c r="E258" s="95">
        <v>3.5914999999999999</v>
      </c>
      <c r="F258" s="20">
        <f t="shared" si="26"/>
        <v>3.515988077651488</v>
      </c>
      <c r="G258" s="89">
        <f t="shared" si="27"/>
        <v>2.0443916005913672E-2</v>
      </c>
      <c r="H258" s="89">
        <f t="shared" si="28"/>
        <v>3.5364319936574016</v>
      </c>
      <c r="I258" s="89">
        <f t="shared" si="22"/>
        <v>5.5068006342598341E-2</v>
      </c>
      <c r="J258" s="89">
        <f t="shared" si="23"/>
        <v>5.5068006342598341E-2</v>
      </c>
      <c r="K258" s="89">
        <f t="shared" si="24"/>
        <v>3.0324853225484512E-3</v>
      </c>
      <c r="L258" s="91">
        <f t="shared" si="25"/>
        <v>1.533287104067892E-2</v>
      </c>
    </row>
    <row r="259" spans="4:12" x14ac:dyDescent="0.3">
      <c r="D259" s="72">
        <v>43837</v>
      </c>
      <c r="E259" s="95">
        <v>3.6006</v>
      </c>
      <c r="F259" s="20">
        <f t="shared" si="26"/>
        <v>3.609675132804731</v>
      </c>
      <c r="G259" s="89">
        <f t="shared" si="27"/>
        <v>2.7768229920646599E-2</v>
      </c>
      <c r="H259" s="89">
        <f t="shared" si="28"/>
        <v>3.6374433627253775</v>
      </c>
      <c r="I259" s="89">
        <f t="shared" si="22"/>
        <v>-3.6843362725377471E-2</v>
      </c>
      <c r="J259" s="89">
        <f t="shared" si="23"/>
        <v>3.6843362725377471E-2</v>
      </c>
      <c r="K259" s="89">
        <f t="shared" si="24"/>
        <v>1.3574333769137341E-3</v>
      </c>
      <c r="L259" s="91">
        <f t="shared" si="25"/>
        <v>1.0232561996716511E-2</v>
      </c>
    </row>
    <row r="260" spans="4:12" x14ac:dyDescent="0.3">
      <c r="D260" s="72">
        <v>43838</v>
      </c>
      <c r="E260" s="95">
        <v>3.6644000000000001</v>
      </c>
      <c r="F260" s="20">
        <f t="shared" si="26"/>
        <v>3.6355745839365174</v>
      </c>
      <c r="G260" s="89">
        <f t="shared" si="27"/>
        <v>2.7581352041760591E-2</v>
      </c>
      <c r="H260" s="89">
        <f t="shared" si="28"/>
        <v>3.6631559359782782</v>
      </c>
      <c r="I260" s="89">
        <f t="shared" ref="I260:I323" si="29">E260-H260</f>
        <v>1.2440640217219467E-3</v>
      </c>
      <c r="J260" s="89">
        <f t="shared" ref="J260:J323" si="30">ABS(I260)</f>
        <v>1.2440640217219467E-3</v>
      </c>
      <c r="K260" s="89">
        <f t="shared" ref="K260:K323" si="31">I260^2</f>
        <v>1.5476952901429843E-6</v>
      </c>
      <c r="L260" s="91">
        <f t="shared" ref="L260:L323" si="32">J260/E260</f>
        <v>3.3950006050702616E-4</v>
      </c>
    </row>
    <row r="261" spans="4:12" x14ac:dyDescent="0.3">
      <c r="D261" s="72">
        <v>43839</v>
      </c>
      <c r="E261" s="95">
        <v>3.6553</v>
      </c>
      <c r="F261" s="20">
        <f t="shared" ref="F261:F324" si="33">alpha*(E261)+(1-alpha)*(E260+G260)</f>
        <v>3.6846450816334091</v>
      </c>
      <c r="G261" s="89">
        <f t="shared" ref="G261:G324" si="34">beta*(F261-F260)+(1-beta)*G260</f>
        <v>2.9730266607273695E-2</v>
      </c>
      <c r="H261" s="89">
        <f t="shared" si="28"/>
        <v>3.7143753482406829</v>
      </c>
      <c r="I261" s="89">
        <f t="shared" si="29"/>
        <v>-5.9075348240682946E-2</v>
      </c>
      <c r="J261" s="89">
        <f t="shared" si="30"/>
        <v>5.9075348240682946E-2</v>
      </c>
      <c r="K261" s="89">
        <f t="shared" si="31"/>
        <v>3.4898967697579615E-3</v>
      </c>
      <c r="L261" s="91">
        <f t="shared" si="32"/>
        <v>1.6161559445376013E-2</v>
      </c>
    </row>
    <row r="262" spans="4:12" x14ac:dyDescent="0.3">
      <c r="D262" s="72">
        <v>43840</v>
      </c>
      <c r="E262" s="95">
        <v>3.6644000000000001</v>
      </c>
      <c r="F262" s="20">
        <f t="shared" si="33"/>
        <v>3.6809042132858196</v>
      </c>
      <c r="G262" s="89">
        <f t="shared" si="34"/>
        <v>2.6383153111787381E-2</v>
      </c>
      <c r="H262" s="89">
        <f t="shared" si="28"/>
        <v>3.7072873663976069</v>
      </c>
      <c r="I262" s="89">
        <f t="shared" si="29"/>
        <v>-4.2887366397606819E-2</v>
      </c>
      <c r="J262" s="89">
        <f t="shared" si="30"/>
        <v>4.2887366397606819E-2</v>
      </c>
      <c r="K262" s="89">
        <f t="shared" si="31"/>
        <v>1.8393261965225745E-3</v>
      </c>
      <c r="L262" s="91">
        <f t="shared" si="32"/>
        <v>1.1703789541973261E-2</v>
      </c>
    </row>
    <row r="263" spans="4:12" x14ac:dyDescent="0.3">
      <c r="D263" s="72">
        <v>43843</v>
      </c>
      <c r="E263" s="95">
        <v>3.7008999999999999</v>
      </c>
      <c r="F263" s="20">
        <f t="shared" si="33"/>
        <v>3.69280652248943</v>
      </c>
      <c r="G263" s="89">
        <f t="shared" si="34"/>
        <v>2.4935068720969678E-2</v>
      </c>
      <c r="H263" s="89">
        <f t="shared" si="28"/>
        <v>3.7177415912103995</v>
      </c>
      <c r="I263" s="89">
        <f t="shared" si="29"/>
        <v>-1.6841591210399631E-2</v>
      </c>
      <c r="J263" s="89">
        <f t="shared" si="30"/>
        <v>1.6841591210399631E-2</v>
      </c>
      <c r="K263" s="89">
        <f t="shared" si="31"/>
        <v>2.836391944982101E-4</v>
      </c>
      <c r="L263" s="91">
        <f t="shared" si="32"/>
        <v>4.5506744873948582E-3</v>
      </c>
    </row>
    <row r="264" spans="4:12" x14ac:dyDescent="0.3">
      <c r="D264" s="72">
        <v>43844</v>
      </c>
      <c r="E264" s="95">
        <v>3.6553</v>
      </c>
      <c r="F264" s="20">
        <f t="shared" si="33"/>
        <v>3.7117280549767759</v>
      </c>
      <c r="G264" s="89">
        <f t="shared" si="34"/>
        <v>2.4333715097607306E-2</v>
      </c>
      <c r="H264" s="89">
        <f t="shared" si="28"/>
        <v>3.7360617700743832</v>
      </c>
      <c r="I264" s="89">
        <f t="shared" si="29"/>
        <v>-8.0761770074383232E-2</v>
      </c>
      <c r="J264" s="89">
        <f t="shared" si="30"/>
        <v>8.0761770074383232E-2</v>
      </c>
      <c r="K264" s="89">
        <f t="shared" si="31"/>
        <v>6.5224635055475431E-3</v>
      </c>
      <c r="L264" s="91">
        <f t="shared" si="32"/>
        <v>2.2094430026094503E-2</v>
      </c>
    </row>
    <row r="265" spans="4:12" x14ac:dyDescent="0.3">
      <c r="D265" s="72">
        <v>43845</v>
      </c>
      <c r="E265" s="95">
        <v>3.7008999999999999</v>
      </c>
      <c r="F265" s="20">
        <f t="shared" si="33"/>
        <v>3.6838869720780862</v>
      </c>
      <c r="G265" s="89">
        <f t="shared" si="34"/>
        <v>1.9116235297977607E-2</v>
      </c>
      <c r="H265" s="89">
        <f t="shared" si="28"/>
        <v>3.7030032073760637</v>
      </c>
      <c r="I265" s="89">
        <f t="shared" si="29"/>
        <v>-2.1032073760638426E-3</v>
      </c>
      <c r="J265" s="89">
        <f t="shared" si="30"/>
        <v>2.1032073760638426E-3</v>
      </c>
      <c r="K265" s="89">
        <f t="shared" si="31"/>
        <v>4.4234812667293535E-6</v>
      </c>
      <c r="L265" s="91">
        <f t="shared" si="32"/>
        <v>5.682961917543956E-4</v>
      </c>
    </row>
    <row r="266" spans="4:12" x14ac:dyDescent="0.3">
      <c r="D266" s="72">
        <v>43846</v>
      </c>
      <c r="E266" s="95">
        <v>3.8285</v>
      </c>
      <c r="F266" s="20">
        <f t="shared" si="33"/>
        <v>3.7417129882383824</v>
      </c>
      <c r="G266" s="89">
        <f t="shared" si="34"/>
        <v>2.2987213384209462E-2</v>
      </c>
      <c r="H266" s="89">
        <f t="shared" si="28"/>
        <v>3.7647002016225919</v>
      </c>
      <c r="I266" s="89">
        <f t="shared" si="29"/>
        <v>6.3799798377408123E-2</v>
      </c>
      <c r="J266" s="89">
        <f t="shared" si="30"/>
        <v>6.3799798377408123E-2</v>
      </c>
      <c r="K266" s="89">
        <f t="shared" si="31"/>
        <v>4.0704142729979286E-3</v>
      </c>
      <c r="L266" s="91">
        <f t="shared" si="32"/>
        <v>1.6664437345542151E-2</v>
      </c>
    </row>
    <row r="267" spans="4:12" x14ac:dyDescent="0.3">
      <c r="D267" s="72">
        <v>43847</v>
      </c>
      <c r="E267" s="95">
        <v>3.7738</v>
      </c>
      <c r="F267" s="20">
        <f t="shared" si="33"/>
        <v>3.835949770707368</v>
      </c>
      <c r="G267" s="89">
        <f t="shared" si="34"/>
        <v>3.0112170292687077E-2</v>
      </c>
      <c r="H267" s="89">
        <f t="shared" si="28"/>
        <v>3.866061941000055</v>
      </c>
      <c r="I267" s="89">
        <f t="shared" si="29"/>
        <v>-9.2261941000054914E-2</v>
      </c>
      <c r="J267" s="89">
        <f t="shared" si="30"/>
        <v>9.2261941000054914E-2</v>
      </c>
      <c r="K267" s="89">
        <f t="shared" si="31"/>
        <v>8.5122657570976135E-3</v>
      </c>
      <c r="L267" s="91">
        <f t="shared" si="32"/>
        <v>2.4448020827827367E-2</v>
      </c>
    </row>
    <row r="268" spans="4:12" x14ac:dyDescent="0.3">
      <c r="D268" s="72">
        <v>43851</v>
      </c>
      <c r="E268" s="95">
        <v>3.7646999999999999</v>
      </c>
      <c r="F268" s="20">
        <f t="shared" si="33"/>
        <v>3.7960697362341498</v>
      </c>
      <c r="G268" s="89">
        <f t="shared" si="34"/>
        <v>2.3112949816096552E-2</v>
      </c>
      <c r="H268" s="89">
        <f t="shared" si="28"/>
        <v>3.8191826860502465</v>
      </c>
      <c r="I268" s="89">
        <f t="shared" si="29"/>
        <v>-5.4482686050246532E-2</v>
      </c>
      <c r="J268" s="89">
        <f t="shared" si="30"/>
        <v>5.4482686050246532E-2</v>
      </c>
      <c r="K268" s="89">
        <f t="shared" si="31"/>
        <v>2.9683630792497282E-3</v>
      </c>
      <c r="L268" s="91">
        <f t="shared" si="32"/>
        <v>1.4471986094575008E-2</v>
      </c>
    </row>
    <row r="269" spans="4:12" x14ac:dyDescent="0.3">
      <c r="D269" s="72">
        <v>43852</v>
      </c>
      <c r="E269" s="95">
        <v>3.7282000000000002</v>
      </c>
      <c r="F269" s="20">
        <f t="shared" si="33"/>
        <v>3.7758903598528777</v>
      </c>
      <c r="G269" s="89">
        <f t="shared" si="34"/>
        <v>1.8783717196359691E-2</v>
      </c>
      <c r="H269" s="89">
        <f t="shared" si="28"/>
        <v>3.7946740770492373</v>
      </c>
      <c r="I269" s="89">
        <f t="shared" si="29"/>
        <v>-6.6474077049237135E-2</v>
      </c>
      <c r="J269" s="89">
        <f t="shared" si="30"/>
        <v>6.6474077049237135E-2</v>
      </c>
      <c r="K269" s="89">
        <f t="shared" si="31"/>
        <v>4.4188029195479156E-3</v>
      </c>
      <c r="L269" s="91">
        <f t="shared" si="32"/>
        <v>1.7830072702440088E-2</v>
      </c>
    </row>
    <row r="270" spans="4:12" x14ac:dyDescent="0.3">
      <c r="D270" s="72">
        <v>43853</v>
      </c>
      <c r="E270" s="95">
        <v>3.7008999999999999</v>
      </c>
      <c r="F270" s="20">
        <f t="shared" si="33"/>
        <v>3.737766973757088</v>
      </c>
      <c r="G270" s="89">
        <f t="shared" si="34"/>
        <v>1.3093006867144753E-2</v>
      </c>
      <c r="H270" s="89">
        <f t="shared" si="28"/>
        <v>3.7508599806242326</v>
      </c>
      <c r="I270" s="89">
        <f t="shared" si="29"/>
        <v>-4.9959980624232792E-2</v>
      </c>
      <c r="J270" s="89">
        <f t="shared" si="30"/>
        <v>4.9959980624232792E-2</v>
      </c>
      <c r="K270" s="89">
        <f t="shared" si="31"/>
        <v>2.4959996639737159E-3</v>
      </c>
      <c r="L270" s="91">
        <f t="shared" si="32"/>
        <v>1.3499413824808234E-2</v>
      </c>
    </row>
    <row r="271" spans="4:12" x14ac:dyDescent="0.3">
      <c r="D271" s="72">
        <v>43854</v>
      </c>
      <c r="E271" s="95">
        <v>3.6918000000000002</v>
      </c>
      <c r="F271" s="20">
        <f t="shared" si="33"/>
        <v>3.7095544054937157</v>
      </c>
      <c r="G271" s="89">
        <f t="shared" si="34"/>
        <v>8.9624493540930508E-3</v>
      </c>
      <c r="H271" s="89">
        <f t="shared" si="28"/>
        <v>3.7185168548478087</v>
      </c>
      <c r="I271" s="89">
        <f t="shared" si="29"/>
        <v>-2.6716854847808502E-2</v>
      </c>
      <c r="J271" s="89">
        <f t="shared" si="30"/>
        <v>2.6716854847808502E-2</v>
      </c>
      <c r="K271" s="89">
        <f t="shared" si="31"/>
        <v>7.1379033295886866E-4</v>
      </c>
      <c r="L271" s="91">
        <f t="shared" si="32"/>
        <v>7.2368099159782493E-3</v>
      </c>
    </row>
    <row r="272" spans="4:12" x14ac:dyDescent="0.3">
      <c r="D272" s="72">
        <v>43857</v>
      </c>
      <c r="E272" s="95">
        <v>3.5914999999999999</v>
      </c>
      <c r="F272" s="20">
        <f t="shared" si="33"/>
        <v>3.678909959483275</v>
      </c>
      <c r="G272" s="89">
        <f t="shared" si="34"/>
        <v>5.0017598176396762E-3</v>
      </c>
      <c r="H272" s="89">
        <f t="shared" si="28"/>
        <v>3.6839117193009145</v>
      </c>
      <c r="I272" s="89">
        <f t="shared" si="29"/>
        <v>-9.241171930091463E-2</v>
      </c>
      <c r="J272" s="89">
        <f t="shared" si="30"/>
        <v>9.241171930091463E-2</v>
      </c>
      <c r="K272" s="89">
        <f t="shared" si="31"/>
        <v>8.5399258641510375E-3</v>
      </c>
      <c r="L272" s="91">
        <f t="shared" si="32"/>
        <v>2.5730675010695987E-2</v>
      </c>
    </row>
    <row r="273" spans="4:12" x14ac:dyDescent="0.3">
      <c r="D273" s="72">
        <v>43858</v>
      </c>
      <c r="E273" s="95">
        <v>3.6644000000000001</v>
      </c>
      <c r="F273" s="20">
        <f t="shared" si="33"/>
        <v>3.6100814078541119</v>
      </c>
      <c r="G273" s="89">
        <f t="shared" si="34"/>
        <v>-2.3812713270406037E-3</v>
      </c>
      <c r="H273" s="89">
        <f t="shared" si="28"/>
        <v>3.6077001365270713</v>
      </c>
      <c r="I273" s="89">
        <f t="shared" si="29"/>
        <v>5.6699863472928769E-2</v>
      </c>
      <c r="J273" s="89">
        <f t="shared" si="30"/>
        <v>5.6699863472928769E-2</v>
      </c>
      <c r="K273" s="89">
        <f t="shared" si="31"/>
        <v>3.2148745178487621E-3</v>
      </c>
      <c r="L273" s="91">
        <f t="shared" si="32"/>
        <v>1.5473164357856339E-2</v>
      </c>
    </row>
    <row r="274" spans="4:12" x14ac:dyDescent="0.3">
      <c r="D274" s="72">
        <v>43859</v>
      </c>
      <c r="E274" s="95">
        <v>3.5642</v>
      </c>
      <c r="F274" s="20">
        <f t="shared" si="33"/>
        <v>3.6424549829383679</v>
      </c>
      <c r="G274" s="89">
        <f t="shared" si="34"/>
        <v>1.0942133140890548E-3</v>
      </c>
      <c r="H274" s="89">
        <f t="shared" si="28"/>
        <v>3.6435491962524571</v>
      </c>
      <c r="I274" s="89">
        <f t="shared" si="29"/>
        <v>-7.9349196252457066E-2</v>
      </c>
      <c r="J274" s="89">
        <f t="shared" si="30"/>
        <v>7.9349196252457066E-2</v>
      </c>
      <c r="K274" s="89">
        <f t="shared" si="31"/>
        <v>6.2962949459109468E-3</v>
      </c>
      <c r="L274" s="91">
        <f t="shared" si="32"/>
        <v>2.2262834928583431E-2</v>
      </c>
    </row>
    <row r="275" spans="4:12" x14ac:dyDescent="0.3">
      <c r="D275" s="72">
        <v>43860</v>
      </c>
      <c r="E275" s="95">
        <v>3.6097000000000001</v>
      </c>
      <c r="F275" s="20">
        <f t="shared" si="33"/>
        <v>3.5741753706512718</v>
      </c>
      <c r="G275" s="89">
        <f t="shared" si="34"/>
        <v>-5.843169246029462E-3</v>
      </c>
      <c r="H275" s="89">
        <f t="shared" si="28"/>
        <v>3.5683322014052421</v>
      </c>
      <c r="I275" s="89">
        <f t="shared" si="29"/>
        <v>4.1367798594758032E-2</v>
      </c>
      <c r="J275" s="89">
        <f t="shared" si="30"/>
        <v>4.1367798594758032E-2</v>
      </c>
      <c r="K275" s="89">
        <f t="shared" si="31"/>
        <v>1.7112947605764646E-3</v>
      </c>
      <c r="L275" s="91">
        <f t="shared" si="32"/>
        <v>1.1460176356693916E-2</v>
      </c>
    </row>
    <row r="276" spans="4:12" x14ac:dyDescent="0.3">
      <c r="D276" s="72">
        <v>43861</v>
      </c>
      <c r="E276" s="95">
        <v>3.5367999999999999</v>
      </c>
      <c r="F276" s="20">
        <f t="shared" si="33"/>
        <v>3.5904454646031767</v>
      </c>
      <c r="G276" s="89">
        <f t="shared" si="34"/>
        <v>-3.6318429262360234E-3</v>
      </c>
      <c r="H276" s="89">
        <f t="shared" si="28"/>
        <v>3.5868136216769408</v>
      </c>
      <c r="I276" s="89">
        <f t="shared" si="29"/>
        <v>-5.00136216769409E-2</v>
      </c>
      <c r="J276" s="89">
        <f t="shared" si="30"/>
        <v>5.00136216769409E-2</v>
      </c>
      <c r="K276" s="89">
        <f t="shared" si="31"/>
        <v>2.5013623532441727E-3</v>
      </c>
      <c r="L276" s="91">
        <f t="shared" si="32"/>
        <v>1.4140924473235948E-2</v>
      </c>
    </row>
    <row r="277" spans="4:12" x14ac:dyDescent="0.3">
      <c r="D277" s="72">
        <v>43864</v>
      </c>
      <c r="E277" s="95">
        <v>3.5367999999999999</v>
      </c>
      <c r="F277" s="20">
        <f t="shared" si="33"/>
        <v>3.5338945256590115</v>
      </c>
      <c r="G277" s="89">
        <f t="shared" si="34"/>
        <v>-8.9237525280289401E-3</v>
      </c>
      <c r="H277" s="89">
        <f t="shared" si="28"/>
        <v>3.5249707731309825</v>
      </c>
      <c r="I277" s="89">
        <f t="shared" si="29"/>
        <v>1.182922686901744E-2</v>
      </c>
      <c r="J277" s="89">
        <f t="shared" si="30"/>
        <v>1.182922686901744E-2</v>
      </c>
      <c r="K277" s="89">
        <f t="shared" si="31"/>
        <v>1.3993060831868413E-4</v>
      </c>
      <c r="L277" s="91">
        <f t="shared" si="32"/>
        <v>3.3446128899054062E-3</v>
      </c>
    </row>
    <row r="278" spans="4:12" x14ac:dyDescent="0.3">
      <c r="D278" s="72">
        <v>43865</v>
      </c>
      <c r="E278" s="95">
        <v>3.6097000000000001</v>
      </c>
      <c r="F278" s="20">
        <f t="shared" si="33"/>
        <v>3.5442409979775769</v>
      </c>
      <c r="G278" s="89">
        <f t="shared" si="34"/>
        <v>-6.9967300433695125E-3</v>
      </c>
      <c r="H278" s="89">
        <f t="shared" si="28"/>
        <v>3.5372442679342075</v>
      </c>
      <c r="I278" s="89">
        <f t="shared" si="29"/>
        <v>7.2455732065792589E-2</v>
      </c>
      <c r="J278" s="89">
        <f t="shared" si="30"/>
        <v>7.2455732065792589E-2</v>
      </c>
      <c r="K278" s="89">
        <f t="shared" si="31"/>
        <v>5.2498331091899242E-3</v>
      </c>
      <c r="L278" s="91">
        <f t="shared" si="32"/>
        <v>2.0072507982877411E-2</v>
      </c>
    </row>
    <row r="279" spans="4:12" x14ac:dyDescent="0.3">
      <c r="D279" s="72">
        <v>43866</v>
      </c>
      <c r="E279" s="95">
        <v>3.6736</v>
      </c>
      <c r="F279" s="20">
        <f t="shared" si="33"/>
        <v>3.6168826159653049</v>
      </c>
      <c r="G279" s="89">
        <f t="shared" si="34"/>
        <v>9.6710475974024542E-4</v>
      </c>
      <c r="H279" s="89">
        <f t="shared" si="28"/>
        <v>3.6178497207250451</v>
      </c>
      <c r="I279" s="89">
        <f t="shared" si="29"/>
        <v>5.5750279274954906E-2</v>
      </c>
      <c r="J279" s="89">
        <f t="shared" si="30"/>
        <v>5.5750279274954906E-2</v>
      </c>
      <c r="K279" s="89">
        <f t="shared" si="31"/>
        <v>3.1080936392354663E-3</v>
      </c>
      <c r="L279" s="91">
        <f t="shared" si="32"/>
        <v>1.5175925325281715E-2</v>
      </c>
    </row>
    <row r="280" spans="4:12" x14ac:dyDescent="0.3">
      <c r="D280" s="72">
        <v>43867</v>
      </c>
      <c r="E280" s="95">
        <v>3.8285</v>
      </c>
      <c r="F280" s="20">
        <f t="shared" si="33"/>
        <v>3.7053536838077923</v>
      </c>
      <c r="G280" s="89">
        <f t="shared" si="34"/>
        <v>9.7175010680149582E-3</v>
      </c>
      <c r="H280" s="89">
        <f t="shared" si="28"/>
        <v>3.7150711848758071</v>
      </c>
      <c r="I280" s="89">
        <f t="shared" si="29"/>
        <v>0.11342881512419289</v>
      </c>
      <c r="J280" s="89">
        <f t="shared" si="30"/>
        <v>0.11342881512419289</v>
      </c>
      <c r="K280" s="89">
        <f t="shared" si="31"/>
        <v>1.2866096100478331E-2</v>
      </c>
      <c r="L280" s="91">
        <f t="shared" si="32"/>
        <v>2.962748207501447E-2</v>
      </c>
    </row>
    <row r="281" spans="4:12" x14ac:dyDescent="0.3">
      <c r="D281" s="72">
        <v>43868</v>
      </c>
      <c r="E281" s="95">
        <v>3.9834999999999998</v>
      </c>
      <c r="F281" s="20">
        <f t="shared" si="33"/>
        <v>3.8672740008544122</v>
      </c>
      <c r="G281" s="89">
        <f t="shared" si="34"/>
        <v>2.4937782665875454E-2</v>
      </c>
      <c r="H281" s="89">
        <f t="shared" si="28"/>
        <v>3.8922117835202878</v>
      </c>
      <c r="I281" s="89">
        <f t="shared" si="29"/>
        <v>9.128821647971197E-2</v>
      </c>
      <c r="J281" s="89">
        <f t="shared" si="30"/>
        <v>9.128821647971197E-2</v>
      </c>
      <c r="K281" s="89">
        <f t="shared" si="31"/>
        <v>8.3335384680467556E-3</v>
      </c>
      <c r="L281" s="91">
        <f t="shared" si="32"/>
        <v>2.2916585033189902E-2</v>
      </c>
    </row>
    <row r="282" spans="4:12" x14ac:dyDescent="0.3">
      <c r="D282" s="72">
        <v>43871</v>
      </c>
      <c r="E282" s="95">
        <v>3.8832</v>
      </c>
      <c r="F282" s="20">
        <f t="shared" si="33"/>
        <v>3.9833902261327001</v>
      </c>
      <c r="G282" s="89">
        <f t="shared" si="34"/>
        <v>3.4055626927116701E-2</v>
      </c>
      <c r="H282" s="89">
        <f t="shared" si="28"/>
        <v>4.0174458530598169</v>
      </c>
      <c r="I282" s="89">
        <f t="shared" si="29"/>
        <v>-0.13424585305981696</v>
      </c>
      <c r="J282" s="89">
        <f t="shared" si="30"/>
        <v>0.13424585305981696</v>
      </c>
      <c r="K282" s="89">
        <f t="shared" si="31"/>
        <v>1.8021949063757967E-2</v>
      </c>
      <c r="L282" s="91">
        <f t="shared" si="32"/>
        <v>3.4570934553928963E-2</v>
      </c>
    </row>
    <row r="283" spans="4:12" x14ac:dyDescent="0.3">
      <c r="D283" s="72">
        <v>43872</v>
      </c>
      <c r="E283" s="95">
        <v>4.0198999999999998</v>
      </c>
      <c r="F283" s="20">
        <f t="shared" si="33"/>
        <v>3.9377845015416937</v>
      </c>
      <c r="G283" s="89">
        <f t="shared" si="34"/>
        <v>2.608949177530439E-2</v>
      </c>
      <c r="H283" s="89">
        <f t="shared" si="28"/>
        <v>3.963873993316998</v>
      </c>
      <c r="I283" s="89">
        <f t="shared" si="29"/>
        <v>5.6026006683001839E-2</v>
      </c>
      <c r="J283" s="89">
        <f t="shared" si="30"/>
        <v>5.6026006683001839E-2</v>
      </c>
      <c r="K283" s="89">
        <f t="shared" si="31"/>
        <v>3.1389134248437666E-3</v>
      </c>
      <c r="L283" s="91">
        <f t="shared" si="32"/>
        <v>1.3937164278465097E-2</v>
      </c>
    </row>
    <row r="284" spans="4:12" x14ac:dyDescent="0.3">
      <c r="D284" s="72">
        <v>43873</v>
      </c>
      <c r="E284" s="95">
        <v>4.0198999999999998</v>
      </c>
      <c r="F284" s="20">
        <f t="shared" si="33"/>
        <v>4.0407715934202439</v>
      </c>
      <c r="G284" s="89">
        <f t="shared" si="34"/>
        <v>3.3779251785628975E-2</v>
      </c>
      <c r="H284" s="89">
        <f t="shared" si="28"/>
        <v>4.0745508452058727</v>
      </c>
      <c r="I284" s="89">
        <f t="shared" si="29"/>
        <v>-5.4650845205872933E-2</v>
      </c>
      <c r="J284" s="89">
        <f t="shared" si="30"/>
        <v>5.4650845205872933E-2</v>
      </c>
      <c r="K284" s="89">
        <f t="shared" si="31"/>
        <v>2.9867148817162847E-3</v>
      </c>
      <c r="L284" s="91">
        <f t="shared" si="32"/>
        <v>1.3595075799366385E-2</v>
      </c>
    </row>
    <row r="285" spans="4:12" x14ac:dyDescent="0.3">
      <c r="D285" s="72">
        <v>43874</v>
      </c>
      <c r="E285" s="95">
        <v>3.9561000000000002</v>
      </c>
      <c r="F285" s="20">
        <f t="shared" si="33"/>
        <v>4.0341634014285033</v>
      </c>
      <c r="G285" s="89">
        <f t="shared" si="34"/>
        <v>2.9740507407892011E-2</v>
      </c>
      <c r="H285" s="89">
        <f t="shared" si="28"/>
        <v>4.0639039088363953</v>
      </c>
      <c r="I285" s="89">
        <f t="shared" si="29"/>
        <v>-0.10780390883639512</v>
      </c>
      <c r="J285" s="89">
        <f t="shared" si="30"/>
        <v>0.10780390883639512</v>
      </c>
      <c r="K285" s="89">
        <f t="shared" si="31"/>
        <v>1.162168276040579E-2</v>
      </c>
      <c r="L285" s="91">
        <f t="shared" si="32"/>
        <v>2.7250046469097122E-2</v>
      </c>
    </row>
    <row r="286" spans="4:12" x14ac:dyDescent="0.3">
      <c r="D286" s="72">
        <v>43875</v>
      </c>
      <c r="E286" s="95">
        <v>3.9470000000000001</v>
      </c>
      <c r="F286" s="20">
        <f t="shared" si="33"/>
        <v>3.9780724059263139</v>
      </c>
      <c r="G286" s="89">
        <f t="shared" si="34"/>
        <v>2.1157357116883879E-2</v>
      </c>
      <c r="H286" s="89">
        <f t="shared" si="28"/>
        <v>3.9992297630431977</v>
      </c>
      <c r="I286" s="89">
        <f t="shared" si="29"/>
        <v>-5.2229763043197597E-2</v>
      </c>
      <c r="J286" s="89">
        <f t="shared" si="30"/>
        <v>5.2229763043197597E-2</v>
      </c>
      <c r="K286" s="89">
        <f t="shared" si="31"/>
        <v>2.7279481475485693E-3</v>
      </c>
      <c r="L286" s="91">
        <f t="shared" si="32"/>
        <v>1.3232775029946187E-2</v>
      </c>
    </row>
    <row r="287" spans="4:12" x14ac:dyDescent="0.3">
      <c r="D287" s="72">
        <v>43879</v>
      </c>
      <c r="E287" s="95">
        <v>3.8740999999999999</v>
      </c>
      <c r="F287" s="20">
        <f t="shared" si="33"/>
        <v>3.9493458856935071</v>
      </c>
      <c r="G287" s="89">
        <f t="shared" si="34"/>
        <v>1.6168969381914807E-2</v>
      </c>
      <c r="H287" s="89">
        <f t="shared" si="28"/>
        <v>3.9655148550754218</v>
      </c>
      <c r="I287" s="89">
        <f t="shared" si="29"/>
        <v>-9.1414855075421908E-2</v>
      </c>
      <c r="J287" s="89">
        <f t="shared" si="30"/>
        <v>9.1414855075421908E-2</v>
      </c>
      <c r="K287" s="89">
        <f t="shared" si="31"/>
        <v>8.3566757284603901E-3</v>
      </c>
      <c r="L287" s="91">
        <f t="shared" si="32"/>
        <v>2.3596410798746009E-2</v>
      </c>
    </row>
    <row r="288" spans="4:12" x14ac:dyDescent="0.3">
      <c r="D288" s="72">
        <v>43880</v>
      </c>
      <c r="E288" s="95">
        <v>3.8285</v>
      </c>
      <c r="F288" s="20">
        <f t="shared" si="33"/>
        <v>3.8779151755055317</v>
      </c>
      <c r="G288" s="89">
        <f t="shared" si="34"/>
        <v>7.4090014249257839E-3</v>
      </c>
      <c r="H288" s="89">
        <f t="shared" si="28"/>
        <v>3.8853241769304576</v>
      </c>
      <c r="I288" s="89">
        <f t="shared" si="29"/>
        <v>-5.6824176930457604E-2</v>
      </c>
      <c r="J288" s="89">
        <f t="shared" si="30"/>
        <v>5.6824176930457604E-2</v>
      </c>
      <c r="K288" s="89">
        <f t="shared" si="31"/>
        <v>3.22898708382395E-3</v>
      </c>
      <c r="L288" s="91">
        <f t="shared" si="32"/>
        <v>1.4842412676102286E-2</v>
      </c>
    </row>
    <row r="289" spans="4:12" x14ac:dyDescent="0.3">
      <c r="D289" s="72">
        <v>43881</v>
      </c>
      <c r="E289" s="95">
        <v>3.7921</v>
      </c>
      <c r="F289" s="20">
        <f t="shared" si="33"/>
        <v>3.8271472011399412</v>
      </c>
      <c r="G289" s="89">
        <f t="shared" si="34"/>
        <v>1.5913038458741612E-3</v>
      </c>
      <c r="H289" s="89">
        <f t="shared" si="28"/>
        <v>3.8287385049858154</v>
      </c>
      <c r="I289" s="89">
        <f t="shared" si="29"/>
        <v>-3.6638504985815334E-2</v>
      </c>
      <c r="J289" s="89">
        <f t="shared" si="30"/>
        <v>3.6638504985815334E-2</v>
      </c>
      <c r="K289" s="89">
        <f t="shared" si="31"/>
        <v>1.3423800475956152E-3</v>
      </c>
      <c r="L289" s="91">
        <f t="shared" si="32"/>
        <v>9.6617982083318839E-3</v>
      </c>
    </row>
    <row r="290" spans="4:12" x14ac:dyDescent="0.3">
      <c r="D290" s="72">
        <v>43882</v>
      </c>
      <c r="E290" s="95">
        <v>3.7921</v>
      </c>
      <c r="F290" s="20">
        <f t="shared" si="33"/>
        <v>3.7933730430766994</v>
      </c>
      <c r="G290" s="89">
        <f t="shared" si="34"/>
        <v>-1.9452423450374351E-3</v>
      </c>
      <c r="H290" s="89">
        <f t="shared" si="28"/>
        <v>3.791427800731662</v>
      </c>
      <c r="I290" s="89">
        <f t="shared" si="29"/>
        <v>6.7219926833805843E-4</v>
      </c>
      <c r="J290" s="89">
        <f t="shared" si="30"/>
        <v>6.7219926833805843E-4</v>
      </c>
      <c r="K290" s="89">
        <f t="shared" si="31"/>
        <v>4.518518563542211E-7</v>
      </c>
      <c r="L290" s="91">
        <f t="shared" si="32"/>
        <v>1.7726306488174322E-4</v>
      </c>
    </row>
    <row r="291" spans="4:12" x14ac:dyDescent="0.3">
      <c r="D291" s="72">
        <v>43885</v>
      </c>
      <c r="E291" s="95">
        <v>3.6644000000000001</v>
      </c>
      <c r="F291" s="20">
        <f t="shared" si="33"/>
        <v>3.7650038061239703</v>
      </c>
      <c r="G291" s="89">
        <f t="shared" si="34"/>
        <v>-4.5876418058066002E-3</v>
      </c>
      <c r="H291" s="89">
        <f t="shared" si="28"/>
        <v>3.7604161643181637</v>
      </c>
      <c r="I291" s="89">
        <f t="shared" si="29"/>
        <v>-9.6016164318163622E-2</v>
      </c>
      <c r="J291" s="89">
        <f t="shared" si="30"/>
        <v>9.6016164318163622E-2</v>
      </c>
      <c r="K291" s="89">
        <f t="shared" si="31"/>
        <v>9.2191038103725965E-3</v>
      </c>
      <c r="L291" s="91">
        <f t="shared" si="32"/>
        <v>2.6202424494641309E-2</v>
      </c>
    </row>
    <row r="292" spans="4:12" x14ac:dyDescent="0.3">
      <c r="D292" s="72">
        <v>43886</v>
      </c>
      <c r="E292" s="95">
        <v>3.5642</v>
      </c>
      <c r="F292" s="20">
        <f t="shared" si="33"/>
        <v>3.640689886555355</v>
      </c>
      <c r="G292" s="89">
        <f t="shared" si="34"/>
        <v>-1.6560269582087478E-2</v>
      </c>
      <c r="H292" s="89">
        <f t="shared" si="28"/>
        <v>3.6241296169732675</v>
      </c>
      <c r="I292" s="89">
        <f t="shared" si="29"/>
        <v>-5.9929616973267485E-2</v>
      </c>
      <c r="J292" s="89">
        <f t="shared" si="30"/>
        <v>5.9929616973267485E-2</v>
      </c>
      <c r="K292" s="89">
        <f t="shared" si="31"/>
        <v>3.5915589905625503E-3</v>
      </c>
      <c r="L292" s="91">
        <f t="shared" si="32"/>
        <v>1.6814324946206018E-2</v>
      </c>
    </row>
    <row r="293" spans="4:12" x14ac:dyDescent="0.3">
      <c r="D293" s="72">
        <v>43887</v>
      </c>
      <c r="E293" s="95">
        <v>3.7829000000000002</v>
      </c>
      <c r="F293" s="20">
        <f t="shared" si="33"/>
        <v>3.5946917843343305</v>
      </c>
      <c r="G293" s="89">
        <f t="shared" si="34"/>
        <v>-1.9504052845981182E-2</v>
      </c>
      <c r="H293" s="89">
        <f t="shared" si="28"/>
        <v>3.5751877314883491</v>
      </c>
      <c r="I293" s="89">
        <f t="shared" si="29"/>
        <v>0.20771226851165103</v>
      </c>
      <c r="J293" s="89">
        <f t="shared" si="30"/>
        <v>0.20771226851165103</v>
      </c>
      <c r="K293" s="89">
        <f t="shared" si="31"/>
        <v>4.3144386490256217E-2</v>
      </c>
      <c r="L293" s="91">
        <f t="shared" si="32"/>
        <v>5.4908210238613503E-2</v>
      </c>
    </row>
    <row r="294" spans="4:12" x14ac:dyDescent="0.3">
      <c r="D294" s="72">
        <v>43888</v>
      </c>
      <c r="E294" s="95">
        <v>3.6097000000000001</v>
      </c>
      <c r="F294" s="20">
        <f t="shared" si="33"/>
        <v>3.7326567577232153</v>
      </c>
      <c r="G294" s="89">
        <f t="shared" si="34"/>
        <v>-3.7571502224945826E-3</v>
      </c>
      <c r="H294" s="89">
        <f t="shared" si="28"/>
        <v>3.7288996075007206</v>
      </c>
      <c r="I294" s="89">
        <f t="shared" si="29"/>
        <v>-0.11919960750072045</v>
      </c>
      <c r="J294" s="89">
        <f t="shared" si="30"/>
        <v>0.11919960750072045</v>
      </c>
      <c r="K294" s="89">
        <f t="shared" si="31"/>
        <v>1.4208546428325811E-2</v>
      </c>
      <c r="L294" s="91">
        <f t="shared" si="32"/>
        <v>3.3022026068847951E-2</v>
      </c>
    </row>
    <row r="295" spans="4:12" x14ac:dyDescent="0.3">
      <c r="D295" s="72">
        <v>43889</v>
      </c>
      <c r="E295" s="95">
        <v>3.5276999999999998</v>
      </c>
      <c r="F295" s="20">
        <f t="shared" si="33"/>
        <v>3.5902942798220048</v>
      </c>
      <c r="G295" s="89">
        <f t="shared" si="34"/>
        <v>-1.7617682990366174E-2</v>
      </c>
      <c r="H295" s="89">
        <f t="shared" si="28"/>
        <v>3.5726765968316387</v>
      </c>
      <c r="I295" s="89">
        <f t="shared" si="29"/>
        <v>-4.4976596831638904E-2</v>
      </c>
      <c r="J295" s="89">
        <f t="shared" si="30"/>
        <v>4.4976596831638904E-2</v>
      </c>
      <c r="K295" s="89">
        <f t="shared" si="31"/>
        <v>2.0228942625557908E-3</v>
      </c>
      <c r="L295" s="91">
        <f t="shared" si="32"/>
        <v>1.2749552635325824E-2</v>
      </c>
    </row>
    <row r="296" spans="4:12" x14ac:dyDescent="0.3">
      <c r="D296" s="72">
        <v>43892</v>
      </c>
      <c r="E296" s="95">
        <v>3.5823999999999998</v>
      </c>
      <c r="F296" s="20">
        <f t="shared" si="33"/>
        <v>3.524545853607707</v>
      </c>
      <c r="G296" s="89">
        <f t="shared" si="34"/>
        <v>-2.2430757312759335E-2</v>
      </c>
      <c r="H296" s="89">
        <f t="shared" si="28"/>
        <v>3.5021150962949479</v>
      </c>
      <c r="I296" s="89">
        <f t="shared" si="29"/>
        <v>8.0284903705051924E-2</v>
      </c>
      <c r="J296" s="89">
        <f t="shared" si="30"/>
        <v>8.0284903705051924E-2</v>
      </c>
      <c r="K296" s="89">
        <f t="shared" si="31"/>
        <v>6.4456657629294598E-3</v>
      </c>
      <c r="L296" s="91">
        <f t="shared" si="32"/>
        <v>2.2410926670682205E-2</v>
      </c>
    </row>
    <row r="297" spans="4:12" x14ac:dyDescent="0.3">
      <c r="D297" s="72">
        <v>43893</v>
      </c>
      <c r="E297" s="95">
        <v>3.4548000000000001</v>
      </c>
      <c r="F297" s="20">
        <f t="shared" si="33"/>
        <v>3.5389353941497927</v>
      </c>
      <c r="G297" s="89">
        <f t="shared" si="34"/>
        <v>-1.8748727527274828E-2</v>
      </c>
      <c r="H297" s="89">
        <f t="shared" si="28"/>
        <v>3.5201866666225179</v>
      </c>
      <c r="I297" s="89">
        <f t="shared" si="29"/>
        <v>-6.5386666622517797E-2</v>
      </c>
      <c r="J297" s="89">
        <f t="shared" si="30"/>
        <v>6.5386666622517797E-2</v>
      </c>
      <c r="K297" s="89">
        <f t="shared" si="31"/>
        <v>4.275416172004283E-3</v>
      </c>
      <c r="L297" s="91">
        <f t="shared" si="32"/>
        <v>1.8926324714170949E-2</v>
      </c>
    </row>
    <row r="298" spans="4:12" x14ac:dyDescent="0.3">
      <c r="D298" s="72">
        <v>43894</v>
      </c>
      <c r="E298" s="95">
        <v>3.5186000000000002</v>
      </c>
      <c r="F298" s="20">
        <f t="shared" si="33"/>
        <v>3.4525610179781805</v>
      </c>
      <c r="G298" s="89">
        <f t="shared" si="34"/>
        <v>-2.5511292391708573E-2</v>
      </c>
      <c r="H298" s="89">
        <f t="shared" si="28"/>
        <v>3.427049725586472</v>
      </c>
      <c r="I298" s="89">
        <f t="shared" si="29"/>
        <v>9.1550274413528143E-2</v>
      </c>
      <c r="J298" s="89">
        <f t="shared" si="30"/>
        <v>9.1550274413528143E-2</v>
      </c>
      <c r="K298" s="89">
        <f t="shared" si="31"/>
        <v>8.3814527451923065E-3</v>
      </c>
      <c r="L298" s="91">
        <f t="shared" si="32"/>
        <v>2.6018949131338641E-2</v>
      </c>
    </row>
    <row r="299" spans="4:12" x14ac:dyDescent="0.3">
      <c r="D299" s="72">
        <v>43895</v>
      </c>
      <c r="E299" s="95">
        <v>3.3363</v>
      </c>
      <c r="F299" s="20">
        <f t="shared" si="33"/>
        <v>3.4617309660866336</v>
      </c>
      <c r="G299" s="89">
        <f t="shared" si="34"/>
        <v>-2.2043168341692412E-2</v>
      </c>
      <c r="H299" s="89">
        <f t="shared" si="28"/>
        <v>3.4396877977449409</v>
      </c>
      <c r="I299" s="89">
        <f t="shared" si="29"/>
        <v>-0.10338779774494089</v>
      </c>
      <c r="J299" s="89">
        <f t="shared" si="30"/>
        <v>0.10338779774494089</v>
      </c>
      <c r="K299" s="89">
        <f t="shared" si="31"/>
        <v>1.0689036722548804E-2</v>
      </c>
      <c r="L299" s="91">
        <f t="shared" si="32"/>
        <v>3.098875932768063E-2</v>
      </c>
    </row>
    <row r="300" spans="4:12" x14ac:dyDescent="0.3">
      <c r="D300" s="72">
        <v>43896</v>
      </c>
      <c r="E300" s="95">
        <v>3.2542</v>
      </c>
      <c r="F300" s="20">
        <f t="shared" si="33"/>
        <v>3.3022454653266462</v>
      </c>
      <c r="G300" s="89">
        <f t="shared" si="34"/>
        <v>-3.5787401583521908E-2</v>
      </c>
      <c r="H300" s="89">
        <f t="shared" si="28"/>
        <v>3.2664580637431242</v>
      </c>
      <c r="I300" s="89">
        <f t="shared" si="29"/>
        <v>-1.2258063743124215E-2</v>
      </c>
      <c r="J300" s="89">
        <f t="shared" si="30"/>
        <v>1.2258063743124215E-2</v>
      </c>
      <c r="K300" s="89">
        <f t="shared" si="31"/>
        <v>1.5026012673049642E-4</v>
      </c>
      <c r="L300" s="91">
        <f t="shared" si="32"/>
        <v>3.7668439994850392E-3</v>
      </c>
    </row>
    <row r="301" spans="4:12" x14ac:dyDescent="0.3">
      <c r="D301" s="72">
        <v>43899</v>
      </c>
      <c r="E301" s="95">
        <v>3.0171999999999999</v>
      </c>
      <c r="F301" s="20">
        <f t="shared" si="33"/>
        <v>3.1781700787331824</v>
      </c>
      <c r="G301" s="89">
        <f t="shared" si="34"/>
        <v>-4.4616200084516104E-2</v>
      </c>
      <c r="H301" s="89">
        <f t="shared" si="28"/>
        <v>3.1335538786486663</v>
      </c>
      <c r="I301" s="89">
        <f t="shared" si="29"/>
        <v>-0.11635387864866642</v>
      </c>
      <c r="J301" s="89">
        <f t="shared" si="30"/>
        <v>0.11635387864866642</v>
      </c>
      <c r="K301" s="89">
        <f t="shared" si="31"/>
        <v>1.3538225076588591E-2</v>
      </c>
      <c r="L301" s="91">
        <f t="shared" si="32"/>
        <v>3.8563528651950958E-2</v>
      </c>
    </row>
    <row r="302" spans="4:12" x14ac:dyDescent="0.3">
      <c r="D302" s="72">
        <v>43900</v>
      </c>
      <c r="E302" s="95">
        <v>3.0263</v>
      </c>
      <c r="F302" s="20">
        <f t="shared" si="33"/>
        <v>2.9833270399323872</v>
      </c>
      <c r="G302" s="89">
        <f t="shared" si="34"/>
        <v>-5.9638883956144015E-2</v>
      </c>
      <c r="H302" s="89">
        <f t="shared" si="28"/>
        <v>2.9236881559762433</v>
      </c>
      <c r="I302" s="89">
        <f t="shared" si="29"/>
        <v>0.10261184402375667</v>
      </c>
      <c r="J302" s="89">
        <f t="shared" si="30"/>
        <v>0.10261184402375667</v>
      </c>
      <c r="K302" s="89">
        <f t="shared" si="31"/>
        <v>1.0529190533955768E-2</v>
      </c>
      <c r="L302" s="91">
        <f t="shared" si="32"/>
        <v>3.3906699277585391E-2</v>
      </c>
    </row>
    <row r="303" spans="4:12" x14ac:dyDescent="0.3">
      <c r="D303" s="72">
        <v>43901</v>
      </c>
      <c r="E303" s="95">
        <v>2.8532000000000002</v>
      </c>
      <c r="F303" s="20">
        <f t="shared" si="33"/>
        <v>2.9439688928350849</v>
      </c>
      <c r="G303" s="89">
        <f t="shared" si="34"/>
        <v>-5.7610810270259848E-2</v>
      </c>
      <c r="H303" s="89">
        <f t="shared" si="28"/>
        <v>2.8863580825648252</v>
      </c>
      <c r="I303" s="89">
        <f t="shared" si="29"/>
        <v>-3.3158082564824998E-2</v>
      </c>
      <c r="J303" s="89">
        <f t="shared" si="30"/>
        <v>3.3158082564824998E-2</v>
      </c>
      <c r="K303" s="89">
        <f t="shared" si="31"/>
        <v>1.0994584393757515E-3</v>
      </c>
      <c r="L303" s="91">
        <f t="shared" si="32"/>
        <v>1.1621366383297698E-2</v>
      </c>
    </row>
    <row r="304" spans="4:12" x14ac:dyDescent="0.3">
      <c r="D304" s="72">
        <v>43902</v>
      </c>
      <c r="E304" s="95">
        <v>2.3791000000000002</v>
      </c>
      <c r="F304" s="20">
        <f t="shared" si="33"/>
        <v>2.7122913517837928</v>
      </c>
      <c r="G304" s="89">
        <f t="shared" si="34"/>
        <v>-7.501748334836307E-2</v>
      </c>
      <c r="H304" s="89">
        <f t="shared" si="28"/>
        <v>2.6372738684354298</v>
      </c>
      <c r="I304" s="89">
        <f t="shared" si="29"/>
        <v>-0.25817386843542955</v>
      </c>
      <c r="J304" s="89">
        <f t="shared" si="30"/>
        <v>0.25817386843542955</v>
      </c>
      <c r="K304" s="89">
        <f t="shared" si="31"/>
        <v>6.6653746342914488E-2</v>
      </c>
      <c r="L304" s="91">
        <f t="shared" si="32"/>
        <v>0.10851745132000737</v>
      </c>
    </row>
    <row r="305" spans="4:12" x14ac:dyDescent="0.3">
      <c r="D305" s="72">
        <v>43903</v>
      </c>
      <c r="E305" s="95">
        <v>2.4977</v>
      </c>
      <c r="F305" s="20">
        <f t="shared" si="33"/>
        <v>2.3428060133213098</v>
      </c>
      <c r="G305" s="89">
        <f t="shared" si="34"/>
        <v>-0.10446426885977507</v>
      </c>
      <c r="H305" s="89">
        <f t="shared" si="28"/>
        <v>2.2383417444615348</v>
      </c>
      <c r="I305" s="89">
        <f t="shared" si="29"/>
        <v>0.25935825553846525</v>
      </c>
      <c r="J305" s="89">
        <f t="shared" si="30"/>
        <v>0.25935825553846525</v>
      </c>
      <c r="K305" s="89">
        <f t="shared" si="31"/>
        <v>6.7266704715955847E-2</v>
      </c>
      <c r="L305" s="91">
        <f t="shared" si="32"/>
        <v>0.1038388339426133</v>
      </c>
    </row>
    <row r="306" spans="4:12" x14ac:dyDescent="0.3">
      <c r="D306" s="72">
        <v>43906</v>
      </c>
      <c r="E306" s="95">
        <v>2.206</v>
      </c>
      <c r="F306" s="20">
        <f t="shared" si="33"/>
        <v>2.3557885849121805</v>
      </c>
      <c r="G306" s="89">
        <f t="shared" si="34"/>
        <v>-9.2719584814710487E-2</v>
      </c>
      <c r="H306" s="89">
        <f t="shared" si="28"/>
        <v>2.2630690000974698</v>
      </c>
      <c r="I306" s="89">
        <f t="shared" si="29"/>
        <v>-5.7069000097469846E-2</v>
      </c>
      <c r="J306" s="89">
        <f t="shared" si="30"/>
        <v>5.7069000097469846E-2</v>
      </c>
      <c r="K306" s="89">
        <f t="shared" si="31"/>
        <v>3.2568707721250135E-3</v>
      </c>
      <c r="L306" s="91">
        <f t="shared" si="32"/>
        <v>2.5869900316169467E-2</v>
      </c>
    </row>
    <row r="307" spans="4:12" x14ac:dyDescent="0.3">
      <c r="D307" s="72">
        <v>43907</v>
      </c>
      <c r="E307" s="95">
        <v>2.3062</v>
      </c>
      <c r="F307" s="20">
        <f t="shared" si="33"/>
        <v>2.1518643321482314</v>
      </c>
      <c r="G307" s="89">
        <f t="shared" si="34"/>
        <v>-0.10384005160963436</v>
      </c>
      <c r="H307" s="89">
        <f t="shared" si="28"/>
        <v>2.0480242805385971</v>
      </c>
      <c r="I307" s="89">
        <f t="shared" si="29"/>
        <v>0.25817571946140294</v>
      </c>
      <c r="J307" s="89">
        <f t="shared" si="30"/>
        <v>0.25817571946140294</v>
      </c>
      <c r="K307" s="89">
        <f t="shared" si="31"/>
        <v>6.6654702119413031E-2</v>
      </c>
      <c r="L307" s="91">
        <f t="shared" si="32"/>
        <v>0.11194853848816362</v>
      </c>
    </row>
    <row r="308" spans="4:12" x14ac:dyDescent="0.3">
      <c r="D308" s="72">
        <v>43908</v>
      </c>
      <c r="E308" s="95">
        <v>2.2151000000000001</v>
      </c>
      <c r="F308" s="20">
        <f t="shared" si="33"/>
        <v>2.2049079587122926</v>
      </c>
      <c r="G308" s="89">
        <f t="shared" si="34"/>
        <v>-8.815168379226479E-2</v>
      </c>
      <c r="H308" s="89">
        <f t="shared" si="28"/>
        <v>2.1167562749200277</v>
      </c>
      <c r="I308" s="89">
        <f t="shared" si="29"/>
        <v>9.8343725079972355E-2</v>
      </c>
      <c r="J308" s="89">
        <f t="shared" si="30"/>
        <v>9.8343725079972355E-2</v>
      </c>
      <c r="K308" s="89">
        <f t="shared" si="31"/>
        <v>9.671488262605183E-3</v>
      </c>
      <c r="L308" s="91">
        <f t="shared" si="32"/>
        <v>4.4396968570255227E-2</v>
      </c>
    </row>
    <row r="309" spans="4:12" x14ac:dyDescent="0.3">
      <c r="D309" s="72">
        <v>43909</v>
      </c>
      <c r="E309" s="95">
        <v>2.3336000000000001</v>
      </c>
      <c r="F309" s="20">
        <f t="shared" si="33"/>
        <v>2.1682786529661882</v>
      </c>
      <c r="G309" s="89">
        <f t="shared" si="34"/>
        <v>-8.2999445987648759E-2</v>
      </c>
      <c r="H309" s="89">
        <f t="shared" si="28"/>
        <v>2.0852792069785395</v>
      </c>
      <c r="I309" s="89">
        <f t="shared" si="29"/>
        <v>0.2483207930214606</v>
      </c>
      <c r="J309" s="89">
        <f t="shared" si="30"/>
        <v>0.2483207930214606</v>
      </c>
      <c r="K309" s="89">
        <f t="shared" si="31"/>
        <v>6.1663216246807075E-2</v>
      </c>
      <c r="L309" s="91">
        <f t="shared" si="32"/>
        <v>0.10641103574796905</v>
      </c>
    </row>
    <row r="310" spans="4:12" x14ac:dyDescent="0.3">
      <c r="D310" s="72">
        <v>43910</v>
      </c>
      <c r="E310" s="95">
        <v>2.4247000000000001</v>
      </c>
      <c r="F310" s="20">
        <f t="shared" si="33"/>
        <v>2.2854204432098815</v>
      </c>
      <c r="G310" s="89">
        <f t="shared" si="34"/>
        <v>-6.2985322364514554E-2</v>
      </c>
      <c r="H310" s="89">
        <f t="shared" si="28"/>
        <v>2.222435120845367</v>
      </c>
      <c r="I310" s="89">
        <f t="shared" si="29"/>
        <v>0.20226487915463309</v>
      </c>
      <c r="J310" s="89">
        <f t="shared" si="30"/>
        <v>0.20226487915463309</v>
      </c>
      <c r="K310" s="89">
        <f t="shared" si="31"/>
        <v>4.0911081339438327E-2</v>
      </c>
      <c r="L310" s="91">
        <f t="shared" si="32"/>
        <v>8.3418517406125742E-2</v>
      </c>
    </row>
    <row r="311" spans="4:12" x14ac:dyDescent="0.3">
      <c r="D311" s="72">
        <v>43913</v>
      </c>
      <c r="E311" s="95">
        <v>2.4156</v>
      </c>
      <c r="F311" s="20">
        <f t="shared" si="33"/>
        <v>2.3724917421083886</v>
      </c>
      <c r="G311" s="89">
        <f t="shared" si="34"/>
        <v>-4.7979660238212388E-2</v>
      </c>
      <c r="H311" s="89">
        <f t="shared" si="28"/>
        <v>2.3245120818701763</v>
      </c>
      <c r="I311" s="89">
        <f t="shared" si="29"/>
        <v>9.1087918129823642E-2</v>
      </c>
      <c r="J311" s="89">
        <f t="shared" si="30"/>
        <v>9.1087918129823642E-2</v>
      </c>
      <c r="K311" s="89">
        <f t="shared" si="31"/>
        <v>8.2970088292254537E-3</v>
      </c>
      <c r="L311" s="91">
        <f t="shared" si="32"/>
        <v>3.770819594710368E-2</v>
      </c>
    </row>
    <row r="312" spans="4:12" x14ac:dyDescent="0.3">
      <c r="D312" s="72">
        <v>43914</v>
      </c>
      <c r="E312" s="95">
        <v>2.68</v>
      </c>
      <c r="F312" s="20">
        <f t="shared" si="33"/>
        <v>2.4300962718094303</v>
      </c>
      <c r="G312" s="89">
        <f t="shared" si="34"/>
        <v>-3.742124124428698E-2</v>
      </c>
      <c r="H312" s="89">
        <f t="shared" si="28"/>
        <v>2.3926750305651434</v>
      </c>
      <c r="I312" s="89">
        <f t="shared" si="29"/>
        <v>0.28732496943485675</v>
      </c>
      <c r="J312" s="89">
        <f t="shared" si="30"/>
        <v>0.28732496943485675</v>
      </c>
      <c r="K312" s="89">
        <f t="shared" si="31"/>
        <v>8.2555638060741371E-2</v>
      </c>
      <c r="L312" s="91">
        <f t="shared" si="32"/>
        <v>0.10721080949061819</v>
      </c>
    </row>
    <row r="313" spans="4:12" x14ac:dyDescent="0.3">
      <c r="D313" s="72">
        <v>43915</v>
      </c>
      <c r="E313" s="95">
        <v>2.7985000000000002</v>
      </c>
      <c r="F313" s="20">
        <f t="shared" si="33"/>
        <v>2.6737630070045704</v>
      </c>
      <c r="G313" s="89">
        <f t="shared" si="34"/>
        <v>-9.3124436003442779E-3</v>
      </c>
      <c r="H313" s="89">
        <f t="shared" si="28"/>
        <v>2.6644505634042259</v>
      </c>
      <c r="I313" s="89">
        <f t="shared" si="29"/>
        <v>0.13404943659577429</v>
      </c>
      <c r="J313" s="89">
        <f t="shared" si="30"/>
        <v>0.13404943659577429</v>
      </c>
      <c r="K313" s="89">
        <f t="shared" si="31"/>
        <v>1.7969251451644509E-2</v>
      </c>
      <c r="L313" s="91">
        <f t="shared" si="32"/>
        <v>4.7900459744782659E-2</v>
      </c>
    </row>
    <row r="314" spans="4:12" x14ac:dyDescent="0.3">
      <c r="D314" s="72">
        <v>43916</v>
      </c>
      <c r="E314" s="95">
        <v>2.8714</v>
      </c>
      <c r="F314" s="20">
        <f t="shared" si="33"/>
        <v>2.8056300451197247</v>
      </c>
      <c r="G314" s="89">
        <f t="shared" si="34"/>
        <v>4.8055045712055815E-3</v>
      </c>
      <c r="H314" s="89">
        <f t="shared" si="28"/>
        <v>2.8104355496909301</v>
      </c>
      <c r="I314" s="89">
        <f t="shared" si="29"/>
        <v>6.0964450309069829E-2</v>
      </c>
      <c r="J314" s="89">
        <f t="shared" si="30"/>
        <v>6.0964450309069829E-2</v>
      </c>
      <c r="K314" s="89">
        <f t="shared" si="31"/>
        <v>3.7166642014870442E-3</v>
      </c>
      <c r="L314" s="91">
        <f t="shared" si="32"/>
        <v>2.1231611864968247E-2</v>
      </c>
    </row>
    <row r="315" spans="4:12" x14ac:dyDescent="0.3">
      <c r="D315" s="72">
        <v>43917</v>
      </c>
      <c r="E315" s="95">
        <v>2.7437999999999998</v>
      </c>
      <c r="F315" s="20">
        <f t="shared" si="33"/>
        <v>2.8497244036569644</v>
      </c>
      <c r="G315" s="89">
        <f t="shared" si="34"/>
        <v>8.7343899678089983E-3</v>
      </c>
      <c r="H315" s="89">
        <f t="shared" si="28"/>
        <v>2.8584587936247736</v>
      </c>
      <c r="I315" s="89">
        <f t="shared" si="29"/>
        <v>-0.11465879362477382</v>
      </c>
      <c r="J315" s="89">
        <f t="shared" si="30"/>
        <v>0.11465879362477382</v>
      </c>
      <c r="K315" s="89">
        <f t="shared" si="31"/>
        <v>1.3146638955488475E-2</v>
      </c>
      <c r="L315" s="91">
        <f t="shared" si="32"/>
        <v>4.1788320440547352E-2</v>
      </c>
    </row>
    <row r="316" spans="4:12" x14ac:dyDescent="0.3">
      <c r="D316" s="72">
        <v>43920</v>
      </c>
      <c r="E316" s="95">
        <v>2.7801999999999998</v>
      </c>
      <c r="F316" s="20">
        <f t="shared" si="33"/>
        <v>2.758067511974247</v>
      </c>
      <c r="G316" s="89">
        <f t="shared" si="34"/>
        <v>-1.3047381972436413E-3</v>
      </c>
      <c r="H316" s="89">
        <f t="shared" si="28"/>
        <v>2.7567627737770035</v>
      </c>
      <c r="I316" s="89">
        <f t="shared" si="29"/>
        <v>2.3437226222996266E-2</v>
      </c>
      <c r="J316" s="89">
        <f t="shared" si="30"/>
        <v>2.3437226222996266E-2</v>
      </c>
      <c r="K316" s="89">
        <f t="shared" si="31"/>
        <v>5.4930357302790378E-4</v>
      </c>
      <c r="L316" s="91">
        <f t="shared" si="32"/>
        <v>8.4300504362982039E-3</v>
      </c>
    </row>
    <row r="317" spans="4:12" x14ac:dyDescent="0.3">
      <c r="D317" s="72">
        <v>43921</v>
      </c>
      <c r="E317" s="95">
        <v>2.8258000000000001</v>
      </c>
      <c r="F317" s="20">
        <f t="shared" si="33"/>
        <v>2.7882762094422051</v>
      </c>
      <c r="G317" s="89">
        <f t="shared" si="34"/>
        <v>1.8466053692765296E-3</v>
      </c>
      <c r="H317" s="89">
        <f t="shared" si="28"/>
        <v>2.7901228148114816</v>
      </c>
      <c r="I317" s="89">
        <f t="shared" si="29"/>
        <v>3.5677185188518479E-2</v>
      </c>
      <c r="J317" s="89">
        <f t="shared" si="30"/>
        <v>3.5677185188518479E-2</v>
      </c>
      <c r="K317" s="89">
        <f t="shared" si="31"/>
        <v>1.2728615429758424E-3</v>
      </c>
      <c r="L317" s="91">
        <f t="shared" si="32"/>
        <v>1.2625516734559587E-2</v>
      </c>
    </row>
    <row r="318" spans="4:12" x14ac:dyDescent="0.3">
      <c r="D318" s="72">
        <v>43922</v>
      </c>
      <c r="E318" s="95">
        <v>2.7073</v>
      </c>
      <c r="F318" s="20">
        <f t="shared" si="33"/>
        <v>2.8035772842954216</v>
      </c>
      <c r="G318" s="89">
        <f t="shared" si="34"/>
        <v>3.1920523176705291E-3</v>
      </c>
      <c r="H318" s="89">
        <f t="shared" si="28"/>
        <v>2.8067693366130921</v>
      </c>
      <c r="I318" s="89">
        <f t="shared" si="29"/>
        <v>-9.9469336613092096E-2</v>
      </c>
      <c r="J318" s="89">
        <f t="shared" si="30"/>
        <v>9.9469336613092096E-2</v>
      </c>
      <c r="K318" s="89">
        <f t="shared" si="31"/>
        <v>9.8941489262486231E-3</v>
      </c>
      <c r="L318" s="91">
        <f t="shared" si="32"/>
        <v>3.6741157837362724E-2</v>
      </c>
    </row>
    <row r="319" spans="4:12" x14ac:dyDescent="0.3">
      <c r="D319" s="72">
        <v>43923</v>
      </c>
      <c r="E319" s="95">
        <v>2.7711000000000001</v>
      </c>
      <c r="F319" s="20">
        <f t="shared" si="33"/>
        <v>2.7226136418541365</v>
      </c>
      <c r="G319" s="89">
        <f t="shared" si="34"/>
        <v>-5.2235171582250411E-3</v>
      </c>
      <c r="H319" s="89">
        <f t="shared" si="28"/>
        <v>2.7173901246959113</v>
      </c>
      <c r="I319" s="89">
        <f t="shared" si="29"/>
        <v>5.3709875304088772E-2</v>
      </c>
      <c r="J319" s="89">
        <f t="shared" si="30"/>
        <v>5.3709875304088772E-2</v>
      </c>
      <c r="K319" s="89">
        <f t="shared" si="31"/>
        <v>2.8847507051807651E-3</v>
      </c>
      <c r="L319" s="91">
        <f t="shared" si="32"/>
        <v>1.9382149797585353E-2</v>
      </c>
    </row>
    <row r="320" spans="4:12" x14ac:dyDescent="0.3">
      <c r="D320" s="72">
        <v>43924</v>
      </c>
      <c r="E320" s="95">
        <v>2.7073</v>
      </c>
      <c r="F320" s="20">
        <f t="shared" si="33"/>
        <v>2.7541611862734205</v>
      </c>
      <c r="G320" s="89">
        <f t="shared" si="34"/>
        <v>-1.5464110004741283E-3</v>
      </c>
      <c r="H320" s="89">
        <f t="shared" si="28"/>
        <v>2.7526147752729466</v>
      </c>
      <c r="I320" s="89">
        <f t="shared" si="29"/>
        <v>-4.5314775272946584E-2</v>
      </c>
      <c r="J320" s="89">
        <f t="shared" si="30"/>
        <v>4.5314775272946584E-2</v>
      </c>
      <c r="K320" s="89">
        <f t="shared" si="31"/>
        <v>2.0534288580376513E-3</v>
      </c>
      <c r="L320" s="91">
        <f t="shared" si="32"/>
        <v>1.6737995520609679E-2</v>
      </c>
    </row>
    <row r="321" spans="4:12" x14ac:dyDescent="0.3">
      <c r="D321" s="72">
        <v>43927</v>
      </c>
      <c r="E321" s="95">
        <v>2.8805000000000001</v>
      </c>
      <c r="F321" s="20">
        <f t="shared" si="33"/>
        <v>2.7407028711996206</v>
      </c>
      <c r="G321" s="89">
        <f t="shared" si="34"/>
        <v>-2.7376014078067065E-3</v>
      </c>
      <c r="H321" s="89">
        <f t="shared" ref="H321:H384" si="35">F321+G321</f>
        <v>2.7379652697918138</v>
      </c>
      <c r="I321" s="89">
        <f t="shared" si="29"/>
        <v>0.1425347302081863</v>
      </c>
      <c r="J321" s="89">
        <f t="shared" si="30"/>
        <v>0.1425347302081863</v>
      </c>
      <c r="K321" s="89">
        <f t="shared" si="31"/>
        <v>2.0316149315520456E-2</v>
      </c>
      <c r="L321" s="91">
        <f t="shared" si="32"/>
        <v>4.9482635031482834E-2</v>
      </c>
    </row>
    <row r="322" spans="4:12" x14ac:dyDescent="0.3">
      <c r="D322" s="72">
        <v>43928</v>
      </c>
      <c r="E322" s="95">
        <v>2.8805000000000001</v>
      </c>
      <c r="F322" s="20">
        <f t="shared" si="33"/>
        <v>2.8783099188737546</v>
      </c>
      <c r="G322" s="89">
        <f t="shared" si="34"/>
        <v>1.1296863500387366E-2</v>
      </c>
      <c r="H322" s="89">
        <f t="shared" si="35"/>
        <v>2.889606782374142</v>
      </c>
      <c r="I322" s="89">
        <f t="shared" si="29"/>
        <v>-9.1067823741419751E-3</v>
      </c>
      <c r="J322" s="89">
        <f t="shared" si="30"/>
        <v>9.1067823741419751E-3</v>
      </c>
      <c r="K322" s="89">
        <f t="shared" si="31"/>
        <v>8.2933485209982951E-5</v>
      </c>
      <c r="L322" s="91">
        <f t="shared" si="32"/>
        <v>3.161528336796381E-3</v>
      </c>
    </row>
    <row r="323" spans="4:12" x14ac:dyDescent="0.3">
      <c r="D323" s="72">
        <v>43929</v>
      </c>
      <c r="E323" s="95">
        <v>2.9533999999999998</v>
      </c>
      <c r="F323" s="20">
        <f t="shared" si="33"/>
        <v>2.90411749080031</v>
      </c>
      <c r="G323" s="89">
        <f t="shared" si="34"/>
        <v>1.2747934343004166E-2</v>
      </c>
      <c r="H323" s="89">
        <f t="shared" si="35"/>
        <v>2.9168654251433144</v>
      </c>
      <c r="I323" s="89">
        <f t="shared" si="29"/>
        <v>3.6534574856685431E-2</v>
      </c>
      <c r="J323" s="89">
        <f t="shared" si="30"/>
        <v>3.6534574856685431E-2</v>
      </c>
      <c r="K323" s="89">
        <f t="shared" si="31"/>
        <v>1.3347751599587514E-3</v>
      </c>
      <c r="L323" s="91">
        <f t="shared" si="32"/>
        <v>1.2370344300360749E-2</v>
      </c>
    </row>
    <row r="324" spans="4:12" x14ac:dyDescent="0.3">
      <c r="D324" s="72">
        <v>43930</v>
      </c>
      <c r="E324" s="95">
        <v>2.9807999999999999</v>
      </c>
      <c r="F324" s="20">
        <f t="shared" si="33"/>
        <v>2.9690783474744036</v>
      </c>
      <c r="G324" s="89">
        <f t="shared" si="34"/>
        <v>1.7969226576113106E-2</v>
      </c>
      <c r="H324" s="89">
        <f t="shared" si="35"/>
        <v>2.9870475740505169</v>
      </c>
      <c r="I324" s="89">
        <f t="shared" ref="I324:I387" si="36">E324-H324</f>
        <v>-6.247574050517013E-3</v>
      </c>
      <c r="J324" s="89">
        <f t="shared" ref="J324:J387" si="37">ABS(I324)</f>
        <v>6.247574050517013E-3</v>
      </c>
      <c r="K324" s="89">
        <f t="shared" ref="K324:K387" si="38">I324^2</f>
        <v>3.9032181516693557E-5</v>
      </c>
      <c r="L324" s="91">
        <f t="shared" ref="L324:L387" si="39">J324/E324</f>
        <v>2.0959386911288962E-3</v>
      </c>
    </row>
    <row r="325" spans="4:12" x14ac:dyDescent="0.3">
      <c r="D325" s="72">
        <v>43934</v>
      </c>
      <c r="E325" s="95">
        <v>2.9624999999999999</v>
      </c>
      <c r="F325" s="20">
        <f t="shared" ref="F325:F388" si="40">alpha*(E325)+(1-alpha)*(E324+G324)</f>
        <v>2.9915153812608901</v>
      </c>
      <c r="G325" s="89">
        <f t="shared" ref="G325:G388" si="41">beta*(F325-F324)+(1-beta)*G324</f>
        <v>1.8416007297150452E-2</v>
      </c>
      <c r="H325" s="89">
        <f t="shared" si="35"/>
        <v>3.0099313885580408</v>
      </c>
      <c r="I325" s="89">
        <f t="shared" si="36"/>
        <v>-4.7431388558040855E-2</v>
      </c>
      <c r="J325" s="89">
        <f t="shared" si="37"/>
        <v>4.7431388558040855E-2</v>
      </c>
      <c r="K325" s="89">
        <f t="shared" si="38"/>
        <v>2.249736620543849E-3</v>
      </c>
      <c r="L325" s="91">
        <f t="shared" si="39"/>
        <v>1.6010595293853454E-2</v>
      </c>
    </row>
    <row r="326" spans="4:12" x14ac:dyDescent="0.3">
      <c r="D326" s="72">
        <v>43935</v>
      </c>
      <c r="E326" s="95">
        <v>3.0718999999999999</v>
      </c>
      <c r="F326" s="20">
        <f t="shared" si="40"/>
        <v>2.9991128058377208</v>
      </c>
      <c r="G326" s="89">
        <f t="shared" si="41"/>
        <v>1.7334149025118473E-2</v>
      </c>
      <c r="H326" s="89">
        <f t="shared" si="35"/>
        <v>3.0164469548628392</v>
      </c>
      <c r="I326" s="89">
        <f t="shared" si="36"/>
        <v>5.545304513716065E-2</v>
      </c>
      <c r="J326" s="89">
        <f t="shared" si="37"/>
        <v>5.545304513716065E-2</v>
      </c>
      <c r="K326" s="89">
        <f t="shared" si="38"/>
        <v>3.0750402149839766E-3</v>
      </c>
      <c r="L326" s="91">
        <f t="shared" si="39"/>
        <v>1.8051709084657915E-2</v>
      </c>
    </row>
    <row r="327" spans="4:12" x14ac:dyDescent="0.3">
      <c r="D327" s="72">
        <v>43936</v>
      </c>
      <c r="E327" s="95">
        <v>2.9443000000000001</v>
      </c>
      <c r="F327" s="20">
        <f t="shared" si="40"/>
        <v>3.0602473192200947</v>
      </c>
      <c r="G327" s="89">
        <f t="shared" si="41"/>
        <v>2.1714185460844023E-2</v>
      </c>
      <c r="H327" s="89">
        <f t="shared" si="35"/>
        <v>3.0819615046809385</v>
      </c>
      <c r="I327" s="89">
        <f t="shared" si="36"/>
        <v>-0.13766150468093841</v>
      </c>
      <c r="J327" s="89">
        <f t="shared" si="37"/>
        <v>0.13766150468093841</v>
      </c>
      <c r="K327" s="89">
        <f t="shared" si="38"/>
        <v>1.8950689871020027E-2</v>
      </c>
      <c r="L327" s="91">
        <f t="shared" si="39"/>
        <v>4.675525750804551E-2</v>
      </c>
    </row>
    <row r="328" spans="4:12" x14ac:dyDescent="0.3">
      <c r="D328" s="72">
        <v>43937</v>
      </c>
      <c r="E328" s="95">
        <v>3.1539999999999999</v>
      </c>
      <c r="F328" s="20">
        <f t="shared" si="40"/>
        <v>3.0036113483686755</v>
      </c>
      <c r="G328" s="89">
        <f t="shared" si="41"/>
        <v>1.3879169829617698E-2</v>
      </c>
      <c r="H328" s="89">
        <f t="shared" si="35"/>
        <v>3.0174905181982932</v>
      </c>
      <c r="I328" s="89">
        <f t="shared" si="36"/>
        <v>0.13650948180170674</v>
      </c>
      <c r="J328" s="89">
        <f t="shared" si="37"/>
        <v>0.13650948180170674</v>
      </c>
      <c r="K328" s="89">
        <f t="shared" si="38"/>
        <v>1.8634838621770504E-2</v>
      </c>
      <c r="L328" s="91">
        <f t="shared" si="39"/>
        <v>4.3281382942836635E-2</v>
      </c>
    </row>
    <row r="329" spans="4:12" x14ac:dyDescent="0.3">
      <c r="D329" s="72">
        <v>43938</v>
      </c>
      <c r="E329" s="95">
        <v>3.1722000000000001</v>
      </c>
      <c r="F329" s="20">
        <f t="shared" si="40"/>
        <v>3.1687433358636943</v>
      </c>
      <c r="G329" s="89">
        <f t="shared" si="41"/>
        <v>2.9004451596157811E-2</v>
      </c>
      <c r="H329" s="89">
        <f t="shared" si="35"/>
        <v>3.1977477874598521</v>
      </c>
      <c r="I329" s="89">
        <f t="shared" si="36"/>
        <v>-2.5547787459851978E-2</v>
      </c>
      <c r="J329" s="89">
        <f t="shared" si="37"/>
        <v>2.5547787459851978E-2</v>
      </c>
      <c r="K329" s="89">
        <f t="shared" si="38"/>
        <v>6.5268944409377003E-4</v>
      </c>
      <c r="L329" s="91">
        <f t="shared" si="39"/>
        <v>8.0536496626479968E-3</v>
      </c>
    </row>
    <row r="330" spans="4:12" x14ac:dyDescent="0.3">
      <c r="D330" s="72">
        <v>43941</v>
      </c>
      <c r="E330" s="95">
        <v>3.1356999999999999</v>
      </c>
      <c r="F330" s="20">
        <f t="shared" si="40"/>
        <v>3.1881035612769262</v>
      </c>
      <c r="G330" s="89">
        <f t="shared" si="41"/>
        <v>2.8040028977865221E-2</v>
      </c>
      <c r="H330" s="89">
        <f t="shared" si="35"/>
        <v>3.2161435902547915</v>
      </c>
      <c r="I330" s="89">
        <f t="shared" si="36"/>
        <v>-8.044359025479153E-2</v>
      </c>
      <c r="J330" s="89">
        <f t="shared" si="37"/>
        <v>8.044359025479153E-2</v>
      </c>
      <c r="K330" s="89">
        <f t="shared" si="38"/>
        <v>6.4711712130807912E-3</v>
      </c>
      <c r="L330" s="91">
        <f t="shared" si="39"/>
        <v>2.5654109211592797E-2</v>
      </c>
    </row>
    <row r="331" spans="4:12" x14ac:dyDescent="0.3">
      <c r="D331" s="72">
        <v>43942</v>
      </c>
      <c r="E331" s="95">
        <v>3.0628000000000002</v>
      </c>
      <c r="F331" s="20">
        <f t="shared" si="40"/>
        <v>3.1435520231822927</v>
      </c>
      <c r="G331" s="89">
        <f t="shared" si="41"/>
        <v>2.0780872270615345E-2</v>
      </c>
      <c r="H331" s="89">
        <f t="shared" si="35"/>
        <v>3.1643328954529082</v>
      </c>
      <c r="I331" s="89">
        <f t="shared" si="36"/>
        <v>-0.101532895452908</v>
      </c>
      <c r="J331" s="89">
        <f t="shared" si="37"/>
        <v>0.101532895452908</v>
      </c>
      <c r="K331" s="89">
        <f t="shared" si="38"/>
        <v>1.0308928859051146E-2</v>
      </c>
      <c r="L331" s="91">
        <f t="shared" si="39"/>
        <v>3.3150351133899698E-2</v>
      </c>
    </row>
    <row r="332" spans="4:12" x14ac:dyDescent="0.3">
      <c r="D332" s="72">
        <v>43943</v>
      </c>
      <c r="E332" s="95">
        <v>3.081</v>
      </c>
      <c r="F332" s="20">
        <f t="shared" si="40"/>
        <v>3.0830646978164928</v>
      </c>
      <c r="G332" s="89">
        <f t="shared" si="41"/>
        <v>1.2654052506973826E-2</v>
      </c>
      <c r="H332" s="89">
        <f t="shared" si="35"/>
        <v>3.0957187503234667</v>
      </c>
      <c r="I332" s="89">
        <f t="shared" si="36"/>
        <v>-1.4718750323466701E-2</v>
      </c>
      <c r="J332" s="89">
        <f t="shared" si="37"/>
        <v>1.4718750323466701E-2</v>
      </c>
      <c r="K332" s="89">
        <f t="shared" si="38"/>
        <v>2.166416110845511E-4</v>
      </c>
      <c r="L332" s="91">
        <f t="shared" si="39"/>
        <v>4.7772639803527108E-3</v>
      </c>
    </row>
    <row r="333" spans="4:12" x14ac:dyDescent="0.3">
      <c r="D333" s="72">
        <v>43944</v>
      </c>
      <c r="E333" s="95">
        <v>3.0901999999999998</v>
      </c>
      <c r="F333" s="20">
        <f t="shared" si="40"/>
        <v>3.0929632420055793</v>
      </c>
      <c r="G333" s="89">
        <f t="shared" si="41"/>
        <v>1.2378501675185087E-2</v>
      </c>
      <c r="H333" s="89">
        <f t="shared" si="35"/>
        <v>3.1053417436807642</v>
      </c>
      <c r="I333" s="89">
        <f t="shared" si="36"/>
        <v>-1.5141743680764375E-2</v>
      </c>
      <c r="J333" s="89">
        <f t="shared" si="37"/>
        <v>1.5141743680764375E-2</v>
      </c>
      <c r="K333" s="89">
        <f t="shared" si="38"/>
        <v>2.2927240169396787E-4</v>
      </c>
      <c r="L333" s="91">
        <f t="shared" si="39"/>
        <v>4.899923526232728E-3</v>
      </c>
    </row>
    <row r="334" spans="4:12" x14ac:dyDescent="0.3">
      <c r="D334" s="72">
        <v>43945</v>
      </c>
      <c r="E334" s="95">
        <v>3.0901999999999998</v>
      </c>
      <c r="F334" s="20">
        <f t="shared" si="40"/>
        <v>3.1001028013401482</v>
      </c>
      <c r="G334" s="89">
        <f t="shared" si="41"/>
        <v>1.1854607441123467E-2</v>
      </c>
      <c r="H334" s="89">
        <f t="shared" si="35"/>
        <v>3.1119574087812718</v>
      </c>
      <c r="I334" s="89">
        <f t="shared" si="36"/>
        <v>-2.175740878127197E-2</v>
      </c>
      <c r="J334" s="89">
        <f t="shared" si="37"/>
        <v>2.175740878127197E-2</v>
      </c>
      <c r="K334" s="89">
        <f t="shared" si="38"/>
        <v>4.7338483687537063E-4</v>
      </c>
      <c r="L334" s="91">
        <f t="shared" si="39"/>
        <v>7.0407769015830594E-3</v>
      </c>
    </row>
    <row r="335" spans="4:12" x14ac:dyDescent="0.3">
      <c r="D335" s="72">
        <v>43948</v>
      </c>
      <c r="E335" s="95">
        <v>3.1539999999999999</v>
      </c>
      <c r="F335" s="20">
        <f t="shared" si="40"/>
        <v>3.1124436859528988</v>
      </c>
      <c r="G335" s="89">
        <f t="shared" si="41"/>
        <v>1.1903235158286184E-2</v>
      </c>
      <c r="H335" s="89">
        <f t="shared" si="35"/>
        <v>3.1243469211111852</v>
      </c>
      <c r="I335" s="89">
        <f t="shared" si="36"/>
        <v>2.9653078888814743E-2</v>
      </c>
      <c r="J335" s="89">
        <f t="shared" si="37"/>
        <v>2.9653078888814743E-2</v>
      </c>
      <c r="K335" s="89">
        <f t="shared" si="38"/>
        <v>8.7930508758627063E-4</v>
      </c>
      <c r="L335" s="91">
        <f t="shared" si="39"/>
        <v>9.4017371239108263E-3</v>
      </c>
    </row>
    <row r="336" spans="4:12" x14ac:dyDescent="0.3">
      <c r="D336" s="72">
        <v>43949</v>
      </c>
      <c r="E336" s="95">
        <v>3.1084000000000001</v>
      </c>
      <c r="F336" s="20">
        <f t="shared" si="40"/>
        <v>3.1544025881266293</v>
      </c>
      <c r="G336" s="89">
        <f t="shared" si="41"/>
        <v>1.4908801859830623E-2</v>
      </c>
      <c r="H336" s="89">
        <f t="shared" si="35"/>
        <v>3.16931138998646</v>
      </c>
      <c r="I336" s="89">
        <f t="shared" si="36"/>
        <v>-6.0911389986459952E-2</v>
      </c>
      <c r="J336" s="89">
        <f t="shared" si="37"/>
        <v>6.0911389986459952E-2</v>
      </c>
      <c r="K336" s="89">
        <f t="shared" si="38"/>
        <v>3.7101974300826138E-3</v>
      </c>
      <c r="L336" s="91">
        <f t="shared" si="39"/>
        <v>1.9595737352483576E-2</v>
      </c>
    </row>
    <row r="337" spans="4:12" x14ac:dyDescent="0.3">
      <c r="D337" s="72">
        <v>43950</v>
      </c>
      <c r="E337" s="95">
        <v>3.1995</v>
      </c>
      <c r="F337" s="20">
        <f t="shared" si="40"/>
        <v>3.1385470414878647</v>
      </c>
      <c r="G337" s="89">
        <f t="shared" si="41"/>
        <v>1.1832367009971095E-2</v>
      </c>
      <c r="H337" s="89">
        <f t="shared" si="35"/>
        <v>3.1503794084978356</v>
      </c>
      <c r="I337" s="89">
        <f t="shared" si="36"/>
        <v>4.9120591502164412E-2</v>
      </c>
      <c r="J337" s="89">
        <f t="shared" si="37"/>
        <v>4.9120591502164412E-2</v>
      </c>
      <c r="K337" s="89">
        <f t="shared" si="38"/>
        <v>2.4128325095225068E-3</v>
      </c>
      <c r="L337" s="91">
        <f t="shared" si="39"/>
        <v>1.5352583685627258E-2</v>
      </c>
    </row>
    <row r="338" spans="4:12" x14ac:dyDescent="0.3">
      <c r="D338" s="72">
        <v>43951</v>
      </c>
      <c r="E338" s="95">
        <v>3.2633999999999999</v>
      </c>
      <c r="F338" s="20">
        <f t="shared" si="40"/>
        <v>3.2217458936079773</v>
      </c>
      <c r="G338" s="89">
        <f t="shared" si="41"/>
        <v>1.8969015520985243E-2</v>
      </c>
      <c r="H338" s="89">
        <f t="shared" si="35"/>
        <v>3.2407149091289624</v>
      </c>
      <c r="I338" s="89">
        <f t="shared" si="36"/>
        <v>2.2685090871037428E-2</v>
      </c>
      <c r="J338" s="89">
        <f t="shared" si="37"/>
        <v>2.2685090871037428E-2</v>
      </c>
      <c r="K338" s="89">
        <f t="shared" si="38"/>
        <v>5.146133478272256E-4</v>
      </c>
      <c r="L338" s="91">
        <f t="shared" si="39"/>
        <v>6.9513669397062664E-3</v>
      </c>
    </row>
    <row r="339" spans="4:12" x14ac:dyDescent="0.3">
      <c r="D339" s="72">
        <v>43952</v>
      </c>
      <c r="E339" s="95">
        <v>3.2816000000000001</v>
      </c>
      <c r="F339" s="20">
        <f t="shared" si="40"/>
        <v>3.282215212416788</v>
      </c>
      <c r="G339" s="89">
        <f t="shared" si="41"/>
        <v>2.3119045849767799E-2</v>
      </c>
      <c r="H339" s="89">
        <f t="shared" si="35"/>
        <v>3.3053342582665559</v>
      </c>
      <c r="I339" s="89">
        <f t="shared" si="36"/>
        <v>-2.3734258266555841E-2</v>
      </c>
      <c r="J339" s="89">
        <f t="shared" si="37"/>
        <v>2.3734258266555841E-2</v>
      </c>
      <c r="K339" s="89">
        <f t="shared" si="38"/>
        <v>5.6331501546357432E-4</v>
      </c>
      <c r="L339" s="91">
        <f t="shared" si="39"/>
        <v>7.2325262879558263E-3</v>
      </c>
    </row>
    <row r="340" spans="4:12" x14ac:dyDescent="0.3">
      <c r="D340" s="72">
        <v>43955</v>
      </c>
      <c r="E340" s="95">
        <v>3.2360000000000002</v>
      </c>
      <c r="F340" s="20">
        <f t="shared" si="40"/>
        <v>3.2909752366798148</v>
      </c>
      <c r="G340" s="89">
        <f t="shared" si="41"/>
        <v>2.1683143691093702E-2</v>
      </c>
      <c r="H340" s="89">
        <f t="shared" si="35"/>
        <v>3.3126583803709084</v>
      </c>
      <c r="I340" s="89">
        <f t="shared" si="36"/>
        <v>-7.6658380370908219E-2</v>
      </c>
      <c r="J340" s="89">
        <f t="shared" si="37"/>
        <v>7.6658380370908219E-2</v>
      </c>
      <c r="K340" s="89">
        <f t="shared" si="38"/>
        <v>5.8765072810908463E-3</v>
      </c>
      <c r="L340" s="91">
        <f t="shared" si="39"/>
        <v>2.3689239916844317E-2</v>
      </c>
    </row>
    <row r="341" spans="4:12" x14ac:dyDescent="0.3">
      <c r="D341" s="72">
        <v>43956</v>
      </c>
      <c r="E341" s="95">
        <v>3.1539999999999999</v>
      </c>
      <c r="F341" s="20">
        <f t="shared" si="40"/>
        <v>3.2369465149528756</v>
      </c>
      <c r="G341" s="89">
        <f t="shared" si="41"/>
        <v>1.4111957149290404E-2</v>
      </c>
      <c r="H341" s="89">
        <f t="shared" si="35"/>
        <v>3.2510584721021658</v>
      </c>
      <c r="I341" s="89">
        <f t="shared" si="36"/>
        <v>-9.7058472102165894E-2</v>
      </c>
      <c r="J341" s="89">
        <f t="shared" si="37"/>
        <v>9.7058472102165894E-2</v>
      </c>
      <c r="K341" s="89">
        <f t="shared" si="38"/>
        <v>9.4203470068069152E-3</v>
      </c>
      <c r="L341" s="91">
        <f t="shared" si="39"/>
        <v>3.0773136367205422E-2</v>
      </c>
    </row>
    <row r="342" spans="4:12" x14ac:dyDescent="0.3">
      <c r="D342" s="72">
        <v>43957</v>
      </c>
      <c r="E342" s="95">
        <v>3.1539999999999999</v>
      </c>
      <c r="F342" s="20">
        <f t="shared" si="40"/>
        <v>3.1652895657194327</v>
      </c>
      <c r="G342" s="89">
        <f t="shared" si="41"/>
        <v>5.5350665110170741E-3</v>
      </c>
      <c r="H342" s="89">
        <f t="shared" si="35"/>
        <v>3.1708246322304499</v>
      </c>
      <c r="I342" s="89">
        <f t="shared" si="36"/>
        <v>-1.6824632230449943E-2</v>
      </c>
      <c r="J342" s="89">
        <f t="shared" si="37"/>
        <v>1.6824632230449943E-2</v>
      </c>
      <c r="K342" s="89">
        <f t="shared" si="38"/>
        <v>2.8306824968989504E-4</v>
      </c>
      <c r="L342" s="91">
        <f t="shared" si="39"/>
        <v>5.3343792740805146E-3</v>
      </c>
    </row>
    <row r="343" spans="4:12" x14ac:dyDescent="0.3">
      <c r="D343" s="72">
        <v>43958</v>
      </c>
      <c r="E343" s="95">
        <v>3.2360000000000002</v>
      </c>
      <c r="F343" s="20">
        <f t="shared" si="40"/>
        <v>3.174828053208814</v>
      </c>
      <c r="G343" s="89">
        <f t="shared" si="41"/>
        <v>5.9354086088535029E-3</v>
      </c>
      <c r="H343" s="89">
        <f t="shared" si="35"/>
        <v>3.1807634618176674</v>
      </c>
      <c r="I343" s="89">
        <f t="shared" si="36"/>
        <v>5.5236538182332762E-2</v>
      </c>
      <c r="J343" s="89">
        <f t="shared" si="37"/>
        <v>5.5236538182332762E-2</v>
      </c>
      <c r="K343" s="89">
        <f t="shared" si="38"/>
        <v>3.0510751503683049E-3</v>
      </c>
      <c r="L343" s="91">
        <f t="shared" si="39"/>
        <v>1.7069387571796279E-2</v>
      </c>
    </row>
    <row r="344" spans="4:12" x14ac:dyDescent="0.3">
      <c r="D344" s="72">
        <v>43959</v>
      </c>
      <c r="E344" s="95">
        <v>3.2633999999999999</v>
      </c>
      <c r="F344" s="20">
        <f t="shared" si="40"/>
        <v>3.2462283268870831</v>
      </c>
      <c r="G344" s="89">
        <f t="shared" si="41"/>
        <v>1.2481895115795061E-2</v>
      </c>
      <c r="H344" s="89">
        <f t="shared" si="35"/>
        <v>3.2587102220028781</v>
      </c>
      <c r="I344" s="89">
        <f t="shared" si="36"/>
        <v>4.6897779971217801E-3</v>
      </c>
      <c r="J344" s="89">
        <f t="shared" si="37"/>
        <v>4.6897779971217801E-3</v>
      </c>
      <c r="K344" s="89">
        <f t="shared" si="38"/>
        <v>2.1994017662287577E-5</v>
      </c>
      <c r="L344" s="91">
        <f t="shared" si="39"/>
        <v>1.4370834090585833E-3</v>
      </c>
    </row>
    <row r="345" spans="4:12" x14ac:dyDescent="0.3">
      <c r="D345" s="72">
        <v>43962</v>
      </c>
      <c r="E345" s="95">
        <v>3.2542</v>
      </c>
      <c r="F345" s="20">
        <f t="shared" si="40"/>
        <v>3.2715455160926363</v>
      </c>
      <c r="G345" s="89">
        <f t="shared" si="41"/>
        <v>1.3765424524770881E-2</v>
      </c>
      <c r="H345" s="89">
        <f t="shared" si="35"/>
        <v>3.285310940617407</v>
      </c>
      <c r="I345" s="89">
        <f t="shared" si="36"/>
        <v>-3.1110940617407046E-2</v>
      </c>
      <c r="J345" s="89">
        <f t="shared" si="37"/>
        <v>3.1110940617407046E-2</v>
      </c>
      <c r="K345" s="89">
        <f t="shared" si="38"/>
        <v>9.6789062609982748E-4</v>
      </c>
      <c r="L345" s="91">
        <f t="shared" si="39"/>
        <v>9.5602423383341663E-3</v>
      </c>
    </row>
    <row r="346" spans="4:12" x14ac:dyDescent="0.3">
      <c r="D346" s="72">
        <v>43963</v>
      </c>
      <c r="E346" s="95">
        <v>3.2542</v>
      </c>
      <c r="F346" s="20">
        <f t="shared" si="40"/>
        <v>3.2652123396198167</v>
      </c>
      <c r="G346" s="89">
        <f t="shared" si="41"/>
        <v>1.1755564425011831E-2</v>
      </c>
      <c r="H346" s="89">
        <f t="shared" si="35"/>
        <v>3.2769679040448287</v>
      </c>
      <c r="I346" s="89">
        <f t="shared" si="36"/>
        <v>-2.2767904044828757E-2</v>
      </c>
      <c r="J346" s="89">
        <f t="shared" si="37"/>
        <v>2.2767904044828757E-2</v>
      </c>
      <c r="K346" s="89">
        <f t="shared" si="38"/>
        <v>5.1837745459452965E-4</v>
      </c>
      <c r="L346" s="91">
        <f t="shared" si="39"/>
        <v>6.9964673482972028E-3</v>
      </c>
    </row>
    <row r="347" spans="4:12" x14ac:dyDescent="0.3">
      <c r="D347" s="72">
        <v>43964</v>
      </c>
      <c r="E347" s="95">
        <v>3.1356999999999999</v>
      </c>
      <c r="F347" s="20">
        <f t="shared" si="40"/>
        <v>3.2399044515400099</v>
      </c>
      <c r="G347" s="89">
        <f t="shared" si="41"/>
        <v>8.0492191745299702E-3</v>
      </c>
      <c r="H347" s="89">
        <f t="shared" si="35"/>
        <v>3.2479536707145398</v>
      </c>
      <c r="I347" s="89">
        <f t="shared" si="36"/>
        <v>-0.11225367071453984</v>
      </c>
      <c r="J347" s="89">
        <f t="shared" si="37"/>
        <v>0.11225367071453984</v>
      </c>
      <c r="K347" s="89">
        <f t="shared" si="38"/>
        <v>1.260088658888834E-2</v>
      </c>
      <c r="L347" s="91">
        <f t="shared" si="39"/>
        <v>3.5798600221494357E-2</v>
      </c>
    </row>
    <row r="348" spans="4:12" x14ac:dyDescent="0.3">
      <c r="D348" s="72">
        <v>43965</v>
      </c>
      <c r="E348" s="95">
        <v>3.1175000000000002</v>
      </c>
      <c r="F348" s="20">
        <f t="shared" si="40"/>
        <v>3.1384993753396238</v>
      </c>
      <c r="G348" s="89">
        <f t="shared" si="41"/>
        <v>-2.8962103629616457E-3</v>
      </c>
      <c r="H348" s="89">
        <f t="shared" si="35"/>
        <v>3.1356031649766622</v>
      </c>
      <c r="I348" s="89">
        <f t="shared" si="36"/>
        <v>-1.8103164976662089E-2</v>
      </c>
      <c r="J348" s="89">
        <f t="shared" si="37"/>
        <v>1.8103164976662089E-2</v>
      </c>
      <c r="K348" s="89">
        <f t="shared" si="38"/>
        <v>3.2772458217224492E-4</v>
      </c>
      <c r="L348" s="91">
        <f t="shared" si="39"/>
        <v>5.806949471262899E-3</v>
      </c>
    </row>
    <row r="349" spans="4:12" x14ac:dyDescent="0.3">
      <c r="D349" s="72">
        <v>43966</v>
      </c>
      <c r="E349" s="95">
        <v>3.1448999999999998</v>
      </c>
      <c r="F349" s="20">
        <f t="shared" si="40"/>
        <v>3.1206630317096309</v>
      </c>
      <c r="G349" s="89">
        <f t="shared" si="41"/>
        <v>-4.3902236896647684E-3</v>
      </c>
      <c r="H349" s="89">
        <f t="shared" si="35"/>
        <v>3.116272808019966</v>
      </c>
      <c r="I349" s="89">
        <f t="shared" si="36"/>
        <v>2.8627191980033828E-2</v>
      </c>
      <c r="J349" s="89">
        <f t="shared" si="37"/>
        <v>2.8627191980033828E-2</v>
      </c>
      <c r="K349" s="89">
        <f t="shared" si="38"/>
        <v>8.195161206617131E-4</v>
      </c>
      <c r="L349" s="91">
        <f t="shared" si="39"/>
        <v>9.1027352157568853E-3</v>
      </c>
    </row>
    <row r="350" spans="4:12" x14ac:dyDescent="0.3">
      <c r="D350" s="72">
        <v>43969</v>
      </c>
      <c r="E350" s="95">
        <v>3.3271999999999999</v>
      </c>
      <c r="F350" s="20">
        <f t="shared" si="40"/>
        <v>3.1778478210482684</v>
      </c>
      <c r="G350" s="89">
        <f t="shared" si="41"/>
        <v>1.7672776131654553E-3</v>
      </c>
      <c r="H350" s="89">
        <f t="shared" si="35"/>
        <v>3.1796150986614338</v>
      </c>
      <c r="I350" s="89">
        <f t="shared" si="36"/>
        <v>0.14758490133856617</v>
      </c>
      <c r="J350" s="89">
        <f t="shared" si="37"/>
        <v>0.14758490133856617</v>
      </c>
      <c r="K350" s="89">
        <f t="shared" si="38"/>
        <v>2.1781303103114311E-2</v>
      </c>
      <c r="L350" s="91">
        <f t="shared" si="39"/>
        <v>4.4357087442463985E-2</v>
      </c>
    </row>
    <row r="351" spans="4:12" x14ac:dyDescent="0.3">
      <c r="D351" s="72">
        <v>43970</v>
      </c>
      <c r="E351" s="95">
        <v>3.3635999999999999</v>
      </c>
      <c r="F351" s="20">
        <f t="shared" si="40"/>
        <v>3.3358938220905325</v>
      </c>
      <c r="G351" s="89">
        <f t="shared" si="41"/>
        <v>1.7395149956075329E-2</v>
      </c>
      <c r="H351" s="89">
        <f t="shared" si="35"/>
        <v>3.3532889720466077</v>
      </c>
      <c r="I351" s="89">
        <f t="shared" si="36"/>
        <v>1.0311027953392227E-2</v>
      </c>
      <c r="J351" s="89">
        <f t="shared" si="37"/>
        <v>1.0311027953392227E-2</v>
      </c>
      <c r="K351" s="89">
        <f t="shared" si="38"/>
        <v>1.0631729745563589E-4</v>
      </c>
      <c r="L351" s="91">
        <f t="shared" si="39"/>
        <v>3.0654738831585879E-3</v>
      </c>
    </row>
    <row r="352" spans="4:12" x14ac:dyDescent="0.3">
      <c r="D352" s="72">
        <v>43971</v>
      </c>
      <c r="E352" s="95">
        <v>3.4821</v>
      </c>
      <c r="F352" s="20">
        <f t="shared" si="40"/>
        <v>3.4012161199648601</v>
      </c>
      <c r="G352" s="89">
        <f t="shared" si="41"/>
        <v>2.2187864747900549E-2</v>
      </c>
      <c r="H352" s="89">
        <f t="shared" si="35"/>
        <v>3.4234039847127606</v>
      </c>
      <c r="I352" s="89">
        <f t="shared" si="36"/>
        <v>5.8696015287239334E-2</v>
      </c>
      <c r="J352" s="89">
        <f t="shared" si="37"/>
        <v>5.8696015287239334E-2</v>
      </c>
      <c r="K352" s="89">
        <f t="shared" si="38"/>
        <v>3.4452222105998335E-3</v>
      </c>
      <c r="L352" s="91">
        <f t="shared" si="39"/>
        <v>1.6856499034272231E-2</v>
      </c>
    </row>
    <row r="353" spans="4:12" x14ac:dyDescent="0.3">
      <c r="D353" s="72">
        <v>43972</v>
      </c>
      <c r="E353" s="95">
        <v>3.4365000000000001</v>
      </c>
      <c r="F353" s="20">
        <f t="shared" si="40"/>
        <v>3.4907302917983207</v>
      </c>
      <c r="G353" s="89">
        <f t="shared" si="41"/>
        <v>2.8920495456456561E-2</v>
      </c>
      <c r="H353" s="89">
        <f t="shared" si="35"/>
        <v>3.5196507872547773</v>
      </c>
      <c r="I353" s="89">
        <f t="shared" si="36"/>
        <v>-8.3150787254777203E-2</v>
      </c>
      <c r="J353" s="89">
        <f t="shared" si="37"/>
        <v>8.3150787254777203E-2</v>
      </c>
      <c r="K353" s="89">
        <f t="shared" si="38"/>
        <v>6.9140534210892189E-3</v>
      </c>
      <c r="L353" s="91">
        <f t="shared" si="39"/>
        <v>2.4196358869424471E-2</v>
      </c>
    </row>
    <row r="354" spans="4:12" x14ac:dyDescent="0.3">
      <c r="D354" s="72">
        <v>43973</v>
      </c>
      <c r="E354" s="95">
        <v>3.5095000000000001</v>
      </c>
      <c r="F354" s="20">
        <f t="shared" si="40"/>
        <v>3.4742363963651659</v>
      </c>
      <c r="G354" s="89">
        <f t="shared" si="41"/>
        <v>2.4379056367495423E-2</v>
      </c>
      <c r="H354" s="89">
        <f t="shared" si="35"/>
        <v>3.4986154527326612</v>
      </c>
      <c r="I354" s="89">
        <f t="shared" si="36"/>
        <v>1.0884547267338895E-2</v>
      </c>
      <c r="J354" s="89">
        <f t="shared" si="37"/>
        <v>1.0884547267338895E-2</v>
      </c>
      <c r="K354" s="89">
        <f t="shared" si="38"/>
        <v>1.1847336921493462E-4</v>
      </c>
      <c r="L354" s="91">
        <f t="shared" si="39"/>
        <v>3.1014524198144738E-3</v>
      </c>
    </row>
    <row r="355" spans="4:12" x14ac:dyDescent="0.3">
      <c r="D355" s="72">
        <v>43977</v>
      </c>
      <c r="E355" s="95">
        <v>3.5095000000000001</v>
      </c>
      <c r="F355" s="20">
        <f t="shared" si="40"/>
        <v>3.5290032450939965</v>
      </c>
      <c r="G355" s="89">
        <f t="shared" si="41"/>
        <v>2.7417835603628943E-2</v>
      </c>
      <c r="H355" s="89">
        <f t="shared" si="35"/>
        <v>3.5564210806976253</v>
      </c>
      <c r="I355" s="89">
        <f t="shared" si="36"/>
        <v>-4.6921080697625239E-2</v>
      </c>
      <c r="J355" s="89">
        <f t="shared" si="37"/>
        <v>4.6921080697625239E-2</v>
      </c>
      <c r="K355" s="89">
        <f t="shared" si="38"/>
        <v>2.2015878138330596E-3</v>
      </c>
      <c r="L355" s="91">
        <f t="shared" si="39"/>
        <v>1.3369733779064037E-2</v>
      </c>
    </row>
    <row r="356" spans="4:12" x14ac:dyDescent="0.3">
      <c r="D356" s="72">
        <v>43978</v>
      </c>
      <c r="E356" s="95">
        <v>3.5642</v>
      </c>
      <c r="F356" s="20">
        <f t="shared" si="40"/>
        <v>3.5423742684829032</v>
      </c>
      <c r="G356" s="89">
        <f t="shared" si="41"/>
        <v>2.6013154382156713E-2</v>
      </c>
      <c r="H356" s="89">
        <f t="shared" si="35"/>
        <v>3.5683874228650598</v>
      </c>
      <c r="I356" s="89">
        <f t="shared" si="36"/>
        <v>-4.1874228650597978E-3</v>
      </c>
      <c r="J356" s="89">
        <f t="shared" si="37"/>
        <v>4.1874228650597978E-3</v>
      </c>
      <c r="K356" s="89">
        <f t="shared" si="38"/>
        <v>1.7534510250825606E-5</v>
      </c>
      <c r="L356" s="91">
        <f t="shared" si="39"/>
        <v>1.1748563113909987E-3</v>
      </c>
    </row>
    <row r="357" spans="4:12" x14ac:dyDescent="0.3">
      <c r="D357" s="72">
        <v>43979</v>
      </c>
      <c r="E357" s="95">
        <v>3.5733000000000001</v>
      </c>
      <c r="F357" s="20">
        <f t="shared" si="40"/>
        <v>3.5868305235057258</v>
      </c>
      <c r="G357" s="89">
        <f t="shared" si="41"/>
        <v>2.785746444622331E-2</v>
      </c>
      <c r="H357" s="89">
        <f t="shared" si="35"/>
        <v>3.6146879879519491</v>
      </c>
      <c r="I357" s="89">
        <f t="shared" si="36"/>
        <v>-4.1387987951948979E-2</v>
      </c>
      <c r="J357" s="89">
        <f t="shared" si="37"/>
        <v>4.1387987951948979E-2</v>
      </c>
      <c r="K357" s="89">
        <f t="shared" si="38"/>
        <v>1.7129655467106738E-3</v>
      </c>
      <c r="L357" s="91">
        <f t="shared" si="39"/>
        <v>1.158256736124842E-2</v>
      </c>
    </row>
    <row r="358" spans="4:12" x14ac:dyDescent="0.3">
      <c r="D358" s="72">
        <v>43980</v>
      </c>
      <c r="E358" s="95">
        <v>3.6006</v>
      </c>
      <c r="F358" s="20">
        <f t="shared" si="40"/>
        <v>3.6010459715569789</v>
      </c>
      <c r="G358" s="89">
        <f t="shared" si="41"/>
        <v>2.6493262806726287E-2</v>
      </c>
      <c r="H358" s="89">
        <f t="shared" si="35"/>
        <v>3.6275392343637054</v>
      </c>
      <c r="I358" s="89">
        <f t="shared" si="36"/>
        <v>-2.6939234363705378E-2</v>
      </c>
      <c r="J358" s="89">
        <f t="shared" si="37"/>
        <v>2.6939234363705378E-2</v>
      </c>
      <c r="K358" s="89">
        <f t="shared" si="38"/>
        <v>7.2572234810264473E-4</v>
      </c>
      <c r="L358" s="91">
        <f t="shared" si="39"/>
        <v>7.4818736776385538E-3</v>
      </c>
    </row>
    <row r="359" spans="4:12" x14ac:dyDescent="0.3">
      <c r="D359" s="72">
        <v>43983</v>
      </c>
      <c r="E359" s="95">
        <v>3.8285</v>
      </c>
      <c r="F359" s="20">
        <f t="shared" si="40"/>
        <v>3.667374610245381</v>
      </c>
      <c r="G359" s="89">
        <f t="shared" si="41"/>
        <v>3.0476800394893869E-2</v>
      </c>
      <c r="H359" s="89">
        <f t="shared" si="35"/>
        <v>3.6978514106402751</v>
      </c>
      <c r="I359" s="89">
        <f t="shared" si="36"/>
        <v>0.1306485893597249</v>
      </c>
      <c r="J359" s="89">
        <f t="shared" si="37"/>
        <v>0.1306485893597249</v>
      </c>
      <c r="K359" s="89">
        <f t="shared" si="38"/>
        <v>1.7069053901686022E-2</v>
      </c>
      <c r="L359" s="91">
        <f t="shared" si="39"/>
        <v>3.4125268214633644E-2</v>
      </c>
    </row>
    <row r="360" spans="4:12" x14ac:dyDescent="0.3">
      <c r="D360" s="72">
        <v>43984</v>
      </c>
      <c r="E360" s="95">
        <v>3.9287999999999998</v>
      </c>
      <c r="F360" s="20">
        <f t="shared" si="40"/>
        <v>3.8729414403159153</v>
      </c>
      <c r="G360" s="89">
        <f t="shared" si="41"/>
        <v>4.7985803362457904E-2</v>
      </c>
      <c r="H360" s="89">
        <f t="shared" si="35"/>
        <v>3.9209272436783733</v>
      </c>
      <c r="I360" s="89">
        <f t="shared" si="36"/>
        <v>7.8727563216265395E-3</v>
      </c>
      <c r="J360" s="89">
        <f t="shared" si="37"/>
        <v>7.8727563216265395E-3</v>
      </c>
      <c r="K360" s="89">
        <f t="shared" si="38"/>
        <v>6.1980292099710643E-5</v>
      </c>
      <c r="L360" s="91">
        <f t="shared" si="39"/>
        <v>2.0038577483268531E-3</v>
      </c>
    </row>
    <row r="361" spans="4:12" x14ac:dyDescent="0.3">
      <c r="D361" s="72">
        <v>43985</v>
      </c>
      <c r="E361" s="95">
        <v>3.9834999999999998</v>
      </c>
      <c r="F361" s="20">
        <f t="shared" si="40"/>
        <v>3.9781286426899665</v>
      </c>
      <c r="G361" s="89">
        <f t="shared" si="41"/>
        <v>5.3705943263617231E-2</v>
      </c>
      <c r="H361" s="89">
        <f t="shared" si="35"/>
        <v>4.0318345859535833</v>
      </c>
      <c r="I361" s="89">
        <f t="shared" si="36"/>
        <v>-4.8334585953583531E-2</v>
      </c>
      <c r="J361" s="89">
        <f t="shared" si="37"/>
        <v>4.8334585953583531E-2</v>
      </c>
      <c r="K361" s="89">
        <f t="shared" si="38"/>
        <v>2.3362321993043544E-3</v>
      </c>
      <c r="L361" s="91">
        <f t="shared" si="39"/>
        <v>1.2133697992615423E-2</v>
      </c>
    </row>
    <row r="362" spans="4:12" x14ac:dyDescent="0.3">
      <c r="D362" s="72">
        <v>43986</v>
      </c>
      <c r="E362" s="95">
        <v>3.9014000000000002</v>
      </c>
      <c r="F362" s="20">
        <f t="shared" si="40"/>
        <v>4.0100447546108935</v>
      </c>
      <c r="G362" s="89">
        <f t="shared" si="41"/>
        <v>5.1526960129348209E-2</v>
      </c>
      <c r="H362" s="89">
        <f t="shared" si="35"/>
        <v>4.0615717147402419</v>
      </c>
      <c r="I362" s="89">
        <f t="shared" si="36"/>
        <v>-0.16017171474024172</v>
      </c>
      <c r="J362" s="89">
        <f t="shared" si="37"/>
        <v>0.16017171474024172</v>
      </c>
      <c r="K362" s="89">
        <f t="shared" si="38"/>
        <v>2.5654978202829366E-2</v>
      </c>
      <c r="L362" s="91">
        <f t="shared" si="39"/>
        <v>4.1054932778039094E-2</v>
      </c>
    </row>
    <row r="363" spans="4:12" x14ac:dyDescent="0.3">
      <c r="D363" s="72">
        <v>43987</v>
      </c>
      <c r="E363" s="95">
        <v>4.0655000000000001</v>
      </c>
      <c r="F363" s="20">
        <f t="shared" si="40"/>
        <v>3.9754415681034785</v>
      </c>
      <c r="G363" s="89">
        <f t="shared" si="41"/>
        <v>4.2913945465671892E-2</v>
      </c>
      <c r="H363" s="89">
        <f t="shared" si="35"/>
        <v>4.0183555135691504</v>
      </c>
      <c r="I363" s="89">
        <f t="shared" si="36"/>
        <v>4.7144486430849675E-2</v>
      </c>
      <c r="J363" s="89">
        <f t="shared" si="37"/>
        <v>4.7144486430849675E-2</v>
      </c>
      <c r="K363" s="89">
        <f t="shared" si="38"/>
        <v>2.2226026008285689E-3</v>
      </c>
      <c r="L363" s="91">
        <f t="shared" si="39"/>
        <v>1.1596233287627518E-2</v>
      </c>
    </row>
    <row r="364" spans="4:12" x14ac:dyDescent="0.3">
      <c r="D364" s="72">
        <v>43990</v>
      </c>
      <c r="E364" s="95">
        <v>4.1201999999999996</v>
      </c>
      <c r="F364" s="20">
        <f t="shared" si="40"/>
        <v>4.1107711563725378</v>
      </c>
      <c r="G364" s="89">
        <f t="shared" si="41"/>
        <v>5.2155509746010631E-2</v>
      </c>
      <c r="H364" s="89">
        <f t="shared" si="35"/>
        <v>4.1629266661185484</v>
      </c>
      <c r="I364" s="89">
        <f t="shared" si="36"/>
        <v>-4.2726666118548806E-2</v>
      </c>
      <c r="J364" s="89">
        <f t="shared" si="37"/>
        <v>4.2726666118548806E-2</v>
      </c>
      <c r="K364" s="89">
        <f t="shared" si="38"/>
        <v>1.8255679976059466E-3</v>
      </c>
      <c r="L364" s="91">
        <f t="shared" si="39"/>
        <v>1.0370046628452213E-2</v>
      </c>
    </row>
    <row r="365" spans="4:12" x14ac:dyDescent="0.3">
      <c r="D365" s="72">
        <v>43991</v>
      </c>
      <c r="E365" s="95">
        <v>4.0290999999999997</v>
      </c>
      <c r="F365" s="20">
        <f t="shared" si="40"/>
        <v>4.1437044077968084</v>
      </c>
      <c r="G365" s="89">
        <f t="shared" si="41"/>
        <v>5.0233283913836635E-2</v>
      </c>
      <c r="H365" s="89">
        <f t="shared" si="35"/>
        <v>4.1939376917106452</v>
      </c>
      <c r="I365" s="89">
        <f t="shared" si="36"/>
        <v>-0.16483769171064555</v>
      </c>
      <c r="J365" s="89">
        <f t="shared" si="37"/>
        <v>0.16483769171064555</v>
      </c>
      <c r="K365" s="89">
        <f t="shared" si="38"/>
        <v>2.7171464608493824E-2</v>
      </c>
      <c r="L365" s="91">
        <f t="shared" si="39"/>
        <v>4.0911789657900169E-2</v>
      </c>
    </row>
    <row r="366" spans="4:12" x14ac:dyDescent="0.3">
      <c r="D366" s="72">
        <v>43992</v>
      </c>
      <c r="E366" s="95">
        <v>4.0564</v>
      </c>
      <c r="F366" s="20">
        <f t="shared" si="40"/>
        <v>4.0747466271310699</v>
      </c>
      <c r="G366" s="89">
        <f t="shared" si="41"/>
        <v>3.8314177455879131E-2</v>
      </c>
      <c r="H366" s="89">
        <f t="shared" si="35"/>
        <v>4.113060804586949</v>
      </c>
      <c r="I366" s="89">
        <f t="shared" si="36"/>
        <v>-5.6660804586948998E-2</v>
      </c>
      <c r="J366" s="89">
        <f t="shared" si="37"/>
        <v>5.6660804586948998E-2</v>
      </c>
      <c r="K366" s="89">
        <f t="shared" si="38"/>
        <v>3.2104467764404207E-3</v>
      </c>
      <c r="L366" s="91">
        <f t="shared" si="39"/>
        <v>1.396824883811976E-2</v>
      </c>
    </row>
    <row r="367" spans="4:12" x14ac:dyDescent="0.3">
      <c r="D367" s="72">
        <v>43993</v>
      </c>
      <c r="E367" s="95">
        <v>3.7465000000000002</v>
      </c>
      <c r="F367" s="20">
        <f t="shared" si="40"/>
        <v>4.0250713419647033</v>
      </c>
      <c r="G367" s="89">
        <f t="shared" si="41"/>
        <v>2.951523119365455E-2</v>
      </c>
      <c r="H367" s="89">
        <f t="shared" si="35"/>
        <v>4.0545865731583577</v>
      </c>
      <c r="I367" s="89">
        <f t="shared" si="36"/>
        <v>-0.30808657315835752</v>
      </c>
      <c r="J367" s="89">
        <f t="shared" si="37"/>
        <v>0.30808657315835752</v>
      </c>
      <c r="K367" s="89">
        <f t="shared" si="38"/>
        <v>9.4917336560459989E-2</v>
      </c>
      <c r="L367" s="91">
        <f t="shared" si="39"/>
        <v>8.2233170467998801E-2</v>
      </c>
    </row>
    <row r="368" spans="4:12" x14ac:dyDescent="0.3">
      <c r="D368" s="72">
        <v>43994</v>
      </c>
      <c r="E368" s="95">
        <v>3.8285</v>
      </c>
      <c r="F368" s="20">
        <f t="shared" si="40"/>
        <v>3.7865121849549235</v>
      </c>
      <c r="G368" s="89">
        <f t="shared" si="41"/>
        <v>2.7077923733111117E-3</v>
      </c>
      <c r="H368" s="89">
        <f t="shared" si="35"/>
        <v>3.7892199773282345</v>
      </c>
      <c r="I368" s="89">
        <f t="shared" si="36"/>
        <v>3.9280022671765558E-2</v>
      </c>
      <c r="J368" s="89">
        <f t="shared" si="37"/>
        <v>3.9280022671765558E-2</v>
      </c>
      <c r="K368" s="89">
        <f t="shared" si="38"/>
        <v>1.5429201810944163E-3</v>
      </c>
      <c r="L368" s="91">
        <f t="shared" si="39"/>
        <v>1.0259898830290076E-2</v>
      </c>
    </row>
    <row r="369" spans="4:12" x14ac:dyDescent="0.3">
      <c r="D369" s="72">
        <v>43997</v>
      </c>
      <c r="E369" s="95">
        <v>3.9014000000000002</v>
      </c>
      <c r="F369" s="20">
        <f t="shared" si="40"/>
        <v>3.8452462338986493</v>
      </c>
      <c r="G369" s="89">
        <f t="shared" si="41"/>
        <v>8.3104180303525815E-3</v>
      </c>
      <c r="H369" s="89">
        <f t="shared" si="35"/>
        <v>3.8535566519290017</v>
      </c>
      <c r="I369" s="89">
        <f t="shared" si="36"/>
        <v>4.7843348070998548E-2</v>
      </c>
      <c r="J369" s="89">
        <f t="shared" si="37"/>
        <v>4.7843348070998548E-2</v>
      </c>
      <c r="K369" s="89">
        <f t="shared" si="38"/>
        <v>2.2889859546427207E-3</v>
      </c>
      <c r="L369" s="91">
        <f t="shared" si="39"/>
        <v>1.2263122999692046E-2</v>
      </c>
    </row>
    <row r="370" spans="4:12" x14ac:dyDescent="0.3">
      <c r="D370" s="72">
        <v>43998</v>
      </c>
      <c r="E370" s="95">
        <v>3.9561000000000002</v>
      </c>
      <c r="F370" s="20">
        <f t="shared" si="40"/>
        <v>3.9189883344242822</v>
      </c>
      <c r="G370" s="89">
        <f t="shared" si="41"/>
        <v>1.4853586279880614E-2</v>
      </c>
      <c r="H370" s="89">
        <f t="shared" si="35"/>
        <v>3.9338419207041628</v>
      </c>
      <c r="I370" s="89">
        <f t="shared" si="36"/>
        <v>2.2258079295837341E-2</v>
      </c>
      <c r="J370" s="89">
        <f t="shared" si="37"/>
        <v>2.2258079295837341E-2</v>
      </c>
      <c r="K370" s="89">
        <f t="shared" si="38"/>
        <v>4.9542209393978285E-4</v>
      </c>
      <c r="L370" s="91">
        <f t="shared" si="39"/>
        <v>5.6262681165383435E-3</v>
      </c>
    </row>
    <row r="371" spans="4:12" x14ac:dyDescent="0.3">
      <c r="D371" s="72">
        <v>43999</v>
      </c>
      <c r="E371" s="95">
        <v>4.0198999999999998</v>
      </c>
      <c r="F371" s="20">
        <f t="shared" si="40"/>
        <v>3.9807428690239051</v>
      </c>
      <c r="G371" s="89">
        <f t="shared" si="41"/>
        <v>1.9543681111854838E-2</v>
      </c>
      <c r="H371" s="89">
        <f t="shared" si="35"/>
        <v>4.0002865501357601</v>
      </c>
      <c r="I371" s="89">
        <f t="shared" si="36"/>
        <v>1.961344986423974E-2</v>
      </c>
      <c r="J371" s="89">
        <f t="shared" si="37"/>
        <v>1.961344986423974E-2</v>
      </c>
      <c r="K371" s="89">
        <f t="shared" si="38"/>
        <v>3.846874155770459E-4</v>
      </c>
      <c r="L371" s="91">
        <f t="shared" si="39"/>
        <v>4.8790889982934255E-3</v>
      </c>
    </row>
    <row r="372" spans="4:12" x14ac:dyDescent="0.3">
      <c r="D372" s="72">
        <v>44000</v>
      </c>
      <c r="E372" s="95">
        <v>3.9834999999999998</v>
      </c>
      <c r="F372" s="20">
        <f t="shared" si="40"/>
        <v>4.0282549448894835</v>
      </c>
      <c r="G372" s="89">
        <f t="shared" si="41"/>
        <v>2.2340520587227203E-2</v>
      </c>
      <c r="H372" s="89">
        <f t="shared" si="35"/>
        <v>4.0505954654767109</v>
      </c>
      <c r="I372" s="89">
        <f t="shared" si="36"/>
        <v>-6.709546547671108E-2</v>
      </c>
      <c r="J372" s="89">
        <f t="shared" si="37"/>
        <v>6.709546547671108E-2</v>
      </c>
      <c r="K372" s="89">
        <f t="shared" si="38"/>
        <v>4.5018014875365282E-3</v>
      </c>
      <c r="L372" s="91">
        <f t="shared" si="39"/>
        <v>1.6843345167995752E-2</v>
      </c>
    </row>
    <row r="373" spans="4:12" x14ac:dyDescent="0.3">
      <c r="D373" s="72">
        <v>44001</v>
      </c>
      <c r="E373" s="95">
        <v>3.9470000000000001</v>
      </c>
      <c r="F373" s="20">
        <f t="shared" si="40"/>
        <v>3.9940724164697818</v>
      </c>
      <c r="G373" s="89">
        <f t="shared" si="41"/>
        <v>1.6688215686534311E-2</v>
      </c>
      <c r="H373" s="89">
        <f t="shared" si="35"/>
        <v>4.0107606321563161</v>
      </c>
      <c r="I373" s="89">
        <f t="shared" si="36"/>
        <v>-6.3760632156315999E-2</v>
      </c>
      <c r="J373" s="89">
        <f t="shared" si="37"/>
        <v>6.3760632156315999E-2</v>
      </c>
      <c r="K373" s="89">
        <f t="shared" si="38"/>
        <v>4.065418212973038E-3</v>
      </c>
      <c r="L373" s="91">
        <f t="shared" si="39"/>
        <v>1.6154201205045859E-2</v>
      </c>
    </row>
    <row r="374" spans="4:12" x14ac:dyDescent="0.3">
      <c r="D374" s="72">
        <v>44004</v>
      </c>
      <c r="E374" s="95">
        <v>3.9470000000000001</v>
      </c>
      <c r="F374" s="20">
        <f t="shared" si="40"/>
        <v>3.9603505725492276</v>
      </c>
      <c r="G374" s="89">
        <f t="shared" si="41"/>
        <v>1.1647209725825459E-2</v>
      </c>
      <c r="H374" s="89">
        <f t="shared" si="35"/>
        <v>3.9719977822750532</v>
      </c>
      <c r="I374" s="89">
        <f t="shared" si="36"/>
        <v>-2.4997782275053115E-2</v>
      </c>
      <c r="J374" s="89">
        <f t="shared" si="37"/>
        <v>2.4997782275053115E-2</v>
      </c>
      <c r="K374" s="89">
        <f t="shared" si="38"/>
        <v>6.2488911867095967E-4</v>
      </c>
      <c r="L374" s="91">
        <f t="shared" si="39"/>
        <v>6.3333626235249846E-3</v>
      </c>
    </row>
    <row r="375" spans="4:12" x14ac:dyDescent="0.3">
      <c r="D375" s="72">
        <v>44005</v>
      </c>
      <c r="E375" s="95">
        <v>3.9470000000000001</v>
      </c>
      <c r="F375" s="20">
        <f t="shared" si="40"/>
        <v>3.9563177677806607</v>
      </c>
      <c r="G375" s="89">
        <f t="shared" si="41"/>
        <v>1.007920827638622E-2</v>
      </c>
      <c r="H375" s="89">
        <f t="shared" si="35"/>
        <v>3.9663969760570468</v>
      </c>
      <c r="I375" s="89">
        <f t="shared" si="36"/>
        <v>-1.9396976057046711E-2</v>
      </c>
      <c r="J375" s="89">
        <f t="shared" si="37"/>
        <v>1.9396976057046711E-2</v>
      </c>
      <c r="K375" s="89">
        <f t="shared" si="38"/>
        <v>3.7624268015764336E-4</v>
      </c>
      <c r="L375" s="91">
        <f t="shared" si="39"/>
        <v>4.9143592746508005E-3</v>
      </c>
    </row>
    <row r="376" spans="4:12" x14ac:dyDescent="0.3">
      <c r="D376" s="72">
        <v>44006</v>
      </c>
      <c r="E376" s="95">
        <v>3.8285</v>
      </c>
      <c r="F376" s="20">
        <f t="shared" si="40"/>
        <v>3.9313633666211087</v>
      </c>
      <c r="G376" s="89">
        <f t="shared" si="41"/>
        <v>6.575847332792404E-3</v>
      </c>
      <c r="H376" s="89">
        <f t="shared" si="35"/>
        <v>3.9379392139539013</v>
      </c>
      <c r="I376" s="89">
        <f t="shared" si="36"/>
        <v>-0.10943921395390133</v>
      </c>
      <c r="J376" s="89">
        <f t="shared" si="37"/>
        <v>0.10943921395390133</v>
      </c>
      <c r="K376" s="89">
        <f t="shared" si="38"/>
        <v>1.1976941550847791E-2</v>
      </c>
      <c r="L376" s="91">
        <f t="shared" si="39"/>
        <v>2.8585402626067995E-2</v>
      </c>
    </row>
    <row r="377" spans="4:12" x14ac:dyDescent="0.3">
      <c r="D377" s="72">
        <v>44007</v>
      </c>
      <c r="E377" s="95">
        <v>4.0564</v>
      </c>
      <c r="F377" s="20">
        <f t="shared" si="40"/>
        <v>3.8793406778662343</v>
      </c>
      <c r="G377" s="89">
        <f t="shared" si="41"/>
        <v>7.1599372402571509E-4</v>
      </c>
      <c r="H377" s="89">
        <f t="shared" si="35"/>
        <v>3.88005667159026</v>
      </c>
      <c r="I377" s="89">
        <f t="shared" si="36"/>
        <v>0.17634332840973999</v>
      </c>
      <c r="J377" s="89">
        <f t="shared" si="37"/>
        <v>0.17634332840973999</v>
      </c>
      <c r="K377" s="89">
        <f t="shared" si="38"/>
        <v>3.1096969474625411E-2</v>
      </c>
      <c r="L377" s="91">
        <f t="shared" si="39"/>
        <v>4.3472864710023665E-2</v>
      </c>
    </row>
    <row r="378" spans="4:12" x14ac:dyDescent="0.3">
      <c r="D378" s="72">
        <v>44008</v>
      </c>
      <c r="E378" s="95">
        <v>3.9561000000000002</v>
      </c>
      <c r="F378" s="20">
        <f t="shared" si="40"/>
        <v>4.0369127949792203</v>
      </c>
      <c r="G378" s="89">
        <f t="shared" si="41"/>
        <v>1.6401606062921747E-2</v>
      </c>
      <c r="H378" s="89">
        <f t="shared" si="35"/>
        <v>4.053314401042142</v>
      </c>
      <c r="I378" s="89">
        <f t="shared" si="36"/>
        <v>-9.7214401042141851E-2</v>
      </c>
      <c r="J378" s="89">
        <f t="shared" si="37"/>
        <v>9.7214401042141851E-2</v>
      </c>
      <c r="K378" s="89">
        <f t="shared" si="38"/>
        <v>9.4506397699823906E-3</v>
      </c>
      <c r="L378" s="91">
        <f t="shared" si="39"/>
        <v>2.4573292141791624E-2</v>
      </c>
    </row>
    <row r="379" spans="4:12" x14ac:dyDescent="0.3">
      <c r="D379" s="72">
        <v>44011</v>
      </c>
      <c r="E379" s="95">
        <v>3.9651999999999998</v>
      </c>
      <c r="F379" s="20">
        <f t="shared" si="40"/>
        <v>3.9710412848503376</v>
      </c>
      <c r="G379" s="89">
        <f t="shared" si="41"/>
        <v>8.1742944437413027E-3</v>
      </c>
      <c r="H379" s="89">
        <f t="shared" si="35"/>
        <v>3.9792155792940789</v>
      </c>
      <c r="I379" s="89">
        <f t="shared" si="36"/>
        <v>-1.4015579294079039E-2</v>
      </c>
      <c r="J379" s="89">
        <f t="shared" si="37"/>
        <v>1.4015579294079039E-2</v>
      </c>
      <c r="K379" s="89">
        <f t="shared" si="38"/>
        <v>1.9643646294861711E-4</v>
      </c>
      <c r="L379" s="91">
        <f t="shared" si="39"/>
        <v>3.5346462458587307E-3</v>
      </c>
    </row>
    <row r="380" spans="4:12" x14ac:dyDescent="0.3">
      <c r="D380" s="72">
        <v>44012</v>
      </c>
      <c r="E380" s="95">
        <v>4.0107999999999997</v>
      </c>
      <c r="F380" s="20">
        <f t="shared" si="40"/>
        <v>3.9808594355549927</v>
      </c>
      <c r="G380" s="89">
        <f t="shared" si="41"/>
        <v>8.3386800698326807E-3</v>
      </c>
      <c r="H380" s="89">
        <f t="shared" si="35"/>
        <v>3.9891981156248253</v>
      </c>
      <c r="I380" s="89">
        <f t="shared" si="36"/>
        <v>2.1601884375174407E-2</v>
      </c>
      <c r="J380" s="89">
        <f t="shared" si="37"/>
        <v>2.1601884375174407E-2</v>
      </c>
      <c r="K380" s="89">
        <f t="shared" si="38"/>
        <v>4.6664140855840418E-4</v>
      </c>
      <c r="L380" s="91">
        <f t="shared" si="39"/>
        <v>5.3859290852633912E-3</v>
      </c>
    </row>
    <row r="381" spans="4:12" x14ac:dyDescent="0.3">
      <c r="D381" s="72">
        <v>44013</v>
      </c>
      <c r="E381" s="95">
        <v>3.9651999999999998</v>
      </c>
      <c r="F381" s="20">
        <f t="shared" si="40"/>
        <v>4.0083509440558664</v>
      </c>
      <c r="G381" s="89">
        <f t="shared" si="41"/>
        <v>1.0253962912936791E-2</v>
      </c>
      <c r="H381" s="89">
        <f t="shared" si="35"/>
        <v>4.018604906968803</v>
      </c>
      <c r="I381" s="89">
        <f t="shared" si="36"/>
        <v>-5.3404906968803179E-2</v>
      </c>
      <c r="J381" s="89">
        <f t="shared" si="37"/>
        <v>5.3404906968803179E-2</v>
      </c>
      <c r="K381" s="89">
        <f t="shared" si="38"/>
        <v>2.8520840883465223E-3</v>
      </c>
      <c r="L381" s="91">
        <f t="shared" si="39"/>
        <v>1.3468401838193075E-2</v>
      </c>
    </row>
    <row r="382" spans="4:12" x14ac:dyDescent="0.3">
      <c r="D382" s="72">
        <v>44014</v>
      </c>
      <c r="E382" s="95">
        <v>4.0472999999999999</v>
      </c>
      <c r="F382" s="20">
        <f t="shared" si="40"/>
        <v>3.9898231703303497</v>
      </c>
      <c r="G382" s="89">
        <f t="shared" si="41"/>
        <v>7.37578924909144E-3</v>
      </c>
      <c r="H382" s="89">
        <f t="shared" si="35"/>
        <v>3.9971989595794413</v>
      </c>
      <c r="I382" s="89">
        <f t="shared" si="36"/>
        <v>5.0101040420558629E-2</v>
      </c>
      <c r="J382" s="89">
        <f t="shared" si="37"/>
        <v>5.0101040420558629E-2</v>
      </c>
      <c r="K382" s="89">
        <f t="shared" si="38"/>
        <v>2.5101142512224494E-3</v>
      </c>
      <c r="L382" s="91">
        <f t="shared" si="39"/>
        <v>1.2378879850902733E-2</v>
      </c>
    </row>
    <row r="383" spans="4:12" x14ac:dyDescent="0.3">
      <c r="D383" s="72">
        <v>44018</v>
      </c>
      <c r="E383" s="95">
        <v>4.1931000000000003</v>
      </c>
      <c r="F383" s="20">
        <f t="shared" si="40"/>
        <v>4.0823606313992737</v>
      </c>
      <c r="G383" s="89">
        <f t="shared" si="41"/>
        <v>1.5891956431074699E-2</v>
      </c>
      <c r="H383" s="89">
        <f t="shared" si="35"/>
        <v>4.0982525878303484</v>
      </c>
      <c r="I383" s="89">
        <f t="shared" si="36"/>
        <v>9.4847412169651868E-2</v>
      </c>
      <c r="J383" s="89">
        <f t="shared" si="37"/>
        <v>9.4847412169651868E-2</v>
      </c>
      <c r="K383" s="89">
        <f t="shared" si="38"/>
        <v>8.9960315952798253E-3</v>
      </c>
      <c r="L383" s="91">
        <f t="shared" si="39"/>
        <v>2.2619878412070273E-2</v>
      </c>
    </row>
    <row r="384" spans="4:12" x14ac:dyDescent="0.3">
      <c r="D384" s="72">
        <v>44019</v>
      </c>
      <c r="E384" s="95">
        <v>3.9287999999999998</v>
      </c>
      <c r="F384" s="20">
        <f t="shared" si="40"/>
        <v>4.1529535651448599</v>
      </c>
      <c r="G384" s="89">
        <f t="shared" si="41"/>
        <v>2.1362054162525845E-2</v>
      </c>
      <c r="H384" s="89">
        <f t="shared" si="35"/>
        <v>4.1743156193073858</v>
      </c>
      <c r="I384" s="89">
        <f t="shared" si="36"/>
        <v>-0.24551561930738597</v>
      </c>
      <c r="J384" s="89">
        <f t="shared" si="37"/>
        <v>0.24551561930738597</v>
      </c>
      <c r="K384" s="89">
        <f t="shared" si="38"/>
        <v>6.0277919323889276E-2</v>
      </c>
      <c r="L384" s="91">
        <f t="shared" si="39"/>
        <v>6.249124906011657E-2</v>
      </c>
    </row>
    <row r="385" spans="4:12" x14ac:dyDescent="0.3">
      <c r="D385" s="72">
        <v>44020</v>
      </c>
      <c r="E385" s="95">
        <v>3.7829000000000002</v>
      </c>
      <c r="F385" s="20">
        <f t="shared" si="40"/>
        <v>3.9167096433300208</v>
      </c>
      <c r="G385" s="89">
        <f t="shared" si="41"/>
        <v>-4.3985434352106501E-3</v>
      </c>
      <c r="H385" s="89">
        <f t="shared" ref="H385:H448" si="42">F385+G385</f>
        <v>3.9123110998948101</v>
      </c>
      <c r="I385" s="89">
        <f t="shared" si="36"/>
        <v>-0.12941109989480992</v>
      </c>
      <c r="J385" s="89">
        <f t="shared" si="37"/>
        <v>0.12941109989480992</v>
      </c>
      <c r="K385" s="89">
        <f t="shared" si="38"/>
        <v>1.6747232775984472E-2</v>
      </c>
      <c r="L385" s="91">
        <f t="shared" si="39"/>
        <v>3.4209495332895377E-2</v>
      </c>
    </row>
    <row r="386" spans="4:12" x14ac:dyDescent="0.3">
      <c r="D386" s="72">
        <v>44021</v>
      </c>
      <c r="E386" s="95">
        <v>3.8012000000000001</v>
      </c>
      <c r="F386" s="20">
        <f t="shared" si="40"/>
        <v>3.7830411652518317</v>
      </c>
      <c r="G386" s="89">
        <f t="shared" si="41"/>
        <v>-1.7325536899508501E-2</v>
      </c>
      <c r="H386" s="89">
        <f t="shared" si="42"/>
        <v>3.7657156283523232</v>
      </c>
      <c r="I386" s="89">
        <f t="shared" si="36"/>
        <v>3.5484371647676927E-2</v>
      </c>
      <c r="J386" s="89">
        <f t="shared" si="37"/>
        <v>3.5484371647676927E-2</v>
      </c>
      <c r="K386" s="89">
        <f t="shared" si="38"/>
        <v>1.259140631230458E-3</v>
      </c>
      <c r="L386" s="91">
        <f t="shared" si="39"/>
        <v>9.3350446300318121E-3</v>
      </c>
    </row>
    <row r="387" spans="4:12" x14ac:dyDescent="0.3">
      <c r="D387" s="72">
        <v>44022</v>
      </c>
      <c r="E387" s="95">
        <v>3.7555999999999998</v>
      </c>
      <c r="F387" s="20">
        <f t="shared" si="40"/>
        <v>3.7782195704803936</v>
      </c>
      <c r="G387" s="89">
        <f t="shared" si="41"/>
        <v>-1.607514268670146E-2</v>
      </c>
      <c r="H387" s="89">
        <f t="shared" si="42"/>
        <v>3.7621444277936922</v>
      </c>
      <c r="I387" s="89">
        <f t="shared" si="36"/>
        <v>-6.5444277936923534E-3</v>
      </c>
      <c r="J387" s="89">
        <f t="shared" si="37"/>
        <v>6.5444277936923534E-3</v>
      </c>
      <c r="K387" s="89">
        <f t="shared" si="38"/>
        <v>4.2829535146852965E-5</v>
      </c>
      <c r="L387" s="91">
        <f t="shared" si="39"/>
        <v>1.742578494432941E-3</v>
      </c>
    </row>
    <row r="388" spans="4:12" x14ac:dyDescent="0.3">
      <c r="D388" s="72">
        <v>44025</v>
      </c>
      <c r="E388" s="95">
        <v>3.8102999999999998</v>
      </c>
      <c r="F388" s="20">
        <f t="shared" si="40"/>
        <v>3.7536798858506391</v>
      </c>
      <c r="G388" s="89">
        <f t="shared" si="41"/>
        <v>-1.6921596881006768E-2</v>
      </c>
      <c r="H388" s="89">
        <f t="shared" si="42"/>
        <v>3.7367582889696322</v>
      </c>
      <c r="I388" s="89">
        <f t="shared" ref="I388:I451" si="43">E388-H388</f>
        <v>7.3541711030367551E-2</v>
      </c>
      <c r="J388" s="89">
        <f t="shared" ref="J388:J451" si="44">ABS(I388)</f>
        <v>7.3541711030367551E-2</v>
      </c>
      <c r="K388" s="89">
        <f t="shared" ref="K388:K451" si="45">I388^2</f>
        <v>5.4083832612740841E-3</v>
      </c>
      <c r="L388" s="91">
        <f t="shared" ref="L388:L451" si="46">J388/E388</f>
        <v>1.9300766614273827E-2</v>
      </c>
    </row>
    <row r="389" spans="4:12" x14ac:dyDescent="0.3">
      <c r="D389" s="72">
        <v>44026</v>
      </c>
      <c r="E389" s="95">
        <v>3.9379</v>
      </c>
      <c r="F389" s="20">
        <f t="shared" ref="F389:F452" si="47">alpha*(E389)+(1-alpha)*(E388+G388)</f>
        <v>3.8222827224951947</v>
      </c>
      <c r="G389" s="89">
        <f t="shared" ref="G389:G452" si="48">beta*(F389-F388)+(1-beta)*G388</f>
        <v>-8.3691535284505236E-3</v>
      </c>
      <c r="H389" s="89">
        <f t="shared" si="42"/>
        <v>3.8139135689667443</v>
      </c>
      <c r="I389" s="89">
        <f t="shared" si="43"/>
        <v>0.12398643103325568</v>
      </c>
      <c r="J389" s="89">
        <f t="shared" si="44"/>
        <v>0.12398643103325568</v>
      </c>
      <c r="K389" s="89">
        <f t="shared" si="45"/>
        <v>1.5372635080364268E-2</v>
      </c>
      <c r="L389" s="91">
        <f t="shared" si="46"/>
        <v>3.1485418886527256E-2</v>
      </c>
    </row>
    <row r="390" spans="4:12" x14ac:dyDescent="0.3">
      <c r="D390" s="72">
        <v>44027</v>
      </c>
      <c r="E390" s="95">
        <v>3.9470000000000001</v>
      </c>
      <c r="F390" s="20">
        <f t="shared" si="47"/>
        <v>3.9330246771772397</v>
      </c>
      <c r="G390" s="89">
        <f t="shared" si="48"/>
        <v>3.541957292599025E-3</v>
      </c>
      <c r="H390" s="89">
        <f t="shared" si="42"/>
        <v>3.9365666344698389</v>
      </c>
      <c r="I390" s="89">
        <f t="shared" si="43"/>
        <v>1.0433365530161165E-2</v>
      </c>
      <c r="J390" s="89">
        <f t="shared" si="44"/>
        <v>1.0433365530161165E-2</v>
      </c>
      <c r="K390" s="89">
        <f t="shared" si="45"/>
        <v>1.0885511628595516E-4</v>
      </c>
      <c r="L390" s="91">
        <f t="shared" si="46"/>
        <v>2.6433659817991298E-3</v>
      </c>
    </row>
    <row r="391" spans="4:12" x14ac:dyDescent="0.3">
      <c r="D391" s="72">
        <v>44028</v>
      </c>
      <c r="E391" s="95">
        <v>3.8650000000000002</v>
      </c>
      <c r="F391" s="20">
        <f t="shared" si="47"/>
        <v>3.9334335658340795</v>
      </c>
      <c r="G391" s="89">
        <f t="shared" si="48"/>
        <v>3.2286504290231083E-3</v>
      </c>
      <c r="H391" s="89">
        <f t="shared" si="42"/>
        <v>3.9366622162631026</v>
      </c>
      <c r="I391" s="89">
        <f t="shared" si="43"/>
        <v>-7.166221626310243E-2</v>
      </c>
      <c r="J391" s="89">
        <f t="shared" si="44"/>
        <v>7.166221626310243E-2</v>
      </c>
      <c r="K391" s="89">
        <f t="shared" si="45"/>
        <v>5.1354732397396619E-3</v>
      </c>
      <c r="L391" s="91">
        <f t="shared" si="46"/>
        <v>1.8541323742070487E-2</v>
      </c>
    </row>
    <row r="392" spans="4:12" x14ac:dyDescent="0.3">
      <c r="D392" s="72">
        <v>44029</v>
      </c>
      <c r="E392" s="95">
        <v>4.0016999999999996</v>
      </c>
      <c r="F392" s="20">
        <f t="shared" si="47"/>
        <v>3.8949229203432187</v>
      </c>
      <c r="G392" s="89">
        <f t="shared" si="48"/>
        <v>-9.4527916296528345E-4</v>
      </c>
      <c r="H392" s="89">
        <f t="shared" si="42"/>
        <v>3.8939776411802534</v>
      </c>
      <c r="I392" s="89">
        <f t="shared" si="43"/>
        <v>0.10772235881974623</v>
      </c>
      <c r="J392" s="89">
        <f t="shared" si="44"/>
        <v>0.10772235881974623</v>
      </c>
      <c r="K392" s="89">
        <f t="shared" si="45"/>
        <v>1.1604106589690159E-2</v>
      </c>
      <c r="L392" s="91">
        <f t="shared" si="46"/>
        <v>2.6919149066583263E-2</v>
      </c>
    </row>
    <row r="393" spans="4:12" x14ac:dyDescent="0.3">
      <c r="D393" s="72">
        <v>44032</v>
      </c>
      <c r="E393" s="95">
        <v>4.0564</v>
      </c>
      <c r="F393" s="20">
        <f t="shared" si="47"/>
        <v>4.0118837766696274</v>
      </c>
      <c r="G393" s="89">
        <f t="shared" si="48"/>
        <v>1.0845334385972108E-2</v>
      </c>
      <c r="H393" s="89">
        <f t="shared" si="42"/>
        <v>4.0227291110555994</v>
      </c>
      <c r="I393" s="89">
        <f t="shared" si="43"/>
        <v>3.3670888944400623E-2</v>
      </c>
      <c r="J393" s="89">
        <f t="shared" si="44"/>
        <v>3.3670888944400623E-2</v>
      </c>
      <c r="K393" s="89">
        <f t="shared" si="45"/>
        <v>1.1337287623061601E-3</v>
      </c>
      <c r="L393" s="91">
        <f t="shared" si="46"/>
        <v>8.3006826112810919E-3</v>
      </c>
    </row>
    <row r="394" spans="4:12" x14ac:dyDescent="0.3">
      <c r="D394" s="72">
        <v>44033</v>
      </c>
      <c r="E394" s="95">
        <v>4.0381999999999998</v>
      </c>
      <c r="F394" s="20">
        <f t="shared" si="47"/>
        <v>4.0614362675087774</v>
      </c>
      <c r="G394" s="89">
        <f t="shared" si="48"/>
        <v>1.4716050031289901E-2</v>
      </c>
      <c r="H394" s="89">
        <f t="shared" si="42"/>
        <v>4.0761523175400676</v>
      </c>
      <c r="I394" s="89">
        <f t="shared" si="43"/>
        <v>-3.7952317540067781E-2</v>
      </c>
      <c r="J394" s="89">
        <f t="shared" si="44"/>
        <v>3.7952317540067781E-2</v>
      </c>
      <c r="K394" s="89">
        <f t="shared" si="45"/>
        <v>1.4403784066621367E-3</v>
      </c>
      <c r="L394" s="91">
        <f t="shared" si="46"/>
        <v>9.3983253776602892E-3</v>
      </c>
    </row>
    <row r="395" spans="4:12" x14ac:dyDescent="0.3">
      <c r="D395" s="72">
        <v>44034</v>
      </c>
      <c r="E395" s="95">
        <v>4.1020000000000003</v>
      </c>
      <c r="F395" s="20">
        <f t="shared" si="47"/>
        <v>4.0627328400250322</v>
      </c>
      <c r="G395" s="89">
        <f t="shared" si="48"/>
        <v>1.3374102279786393E-2</v>
      </c>
      <c r="H395" s="89">
        <f t="shared" si="42"/>
        <v>4.0761069423048184</v>
      </c>
      <c r="I395" s="89">
        <f t="shared" si="43"/>
        <v>2.5893057695181909E-2</v>
      </c>
      <c r="J395" s="89">
        <f t="shared" si="44"/>
        <v>2.5893057695181909E-2</v>
      </c>
      <c r="K395" s="89">
        <f t="shared" si="45"/>
        <v>6.7045043680601904E-4</v>
      </c>
      <c r="L395" s="91">
        <f t="shared" si="46"/>
        <v>6.3123007545543407E-3</v>
      </c>
    </row>
    <row r="396" spans="4:12" x14ac:dyDescent="0.3">
      <c r="D396" s="72">
        <v>44035</v>
      </c>
      <c r="E396" s="95">
        <v>3.9834999999999998</v>
      </c>
      <c r="F396" s="20">
        <f t="shared" si="47"/>
        <v>4.0889992818238294</v>
      </c>
      <c r="G396" s="89">
        <f t="shared" si="48"/>
        <v>1.4663336231687477E-2</v>
      </c>
      <c r="H396" s="89">
        <f t="shared" si="42"/>
        <v>4.1036626180555169</v>
      </c>
      <c r="I396" s="89">
        <f t="shared" si="43"/>
        <v>-0.12016261805551709</v>
      </c>
      <c r="J396" s="89">
        <f t="shared" si="44"/>
        <v>0.12016261805551709</v>
      </c>
      <c r="K396" s="89">
        <f t="shared" si="45"/>
        <v>1.4439054777956081E-2</v>
      </c>
      <c r="L396" s="91">
        <f t="shared" si="46"/>
        <v>3.0165085491531844E-2</v>
      </c>
    </row>
    <row r="397" spans="4:12" x14ac:dyDescent="0.3">
      <c r="D397" s="72">
        <v>44036</v>
      </c>
      <c r="E397" s="95">
        <v>3.9197000000000002</v>
      </c>
      <c r="F397" s="20">
        <f t="shared" si="47"/>
        <v>3.98247066898535</v>
      </c>
      <c r="G397" s="89">
        <f t="shared" si="48"/>
        <v>2.5441413246707813E-3</v>
      </c>
      <c r="H397" s="89">
        <f t="shared" si="42"/>
        <v>3.9850148103100209</v>
      </c>
      <c r="I397" s="89">
        <f t="shared" si="43"/>
        <v>-6.5314810310020732E-2</v>
      </c>
      <c r="J397" s="89">
        <f t="shared" si="44"/>
        <v>6.5314810310020732E-2</v>
      </c>
      <c r="K397" s="89">
        <f t="shared" si="45"/>
        <v>4.2660244458339906E-3</v>
      </c>
      <c r="L397" s="91">
        <f t="shared" si="46"/>
        <v>1.6663216651789863E-2</v>
      </c>
    </row>
    <row r="398" spans="4:12" x14ac:dyDescent="0.3">
      <c r="D398" s="72">
        <v>44039</v>
      </c>
      <c r="E398" s="95">
        <v>3.9561000000000002</v>
      </c>
      <c r="F398" s="20">
        <f t="shared" si="47"/>
        <v>3.9290153130597369</v>
      </c>
      <c r="G398" s="89">
        <f t="shared" si="48"/>
        <v>-3.0558084003575983E-3</v>
      </c>
      <c r="H398" s="89">
        <f t="shared" si="42"/>
        <v>3.9259595046593794</v>
      </c>
      <c r="I398" s="89">
        <f t="shared" si="43"/>
        <v>3.0140495340620799E-2</v>
      </c>
      <c r="J398" s="89">
        <f t="shared" si="44"/>
        <v>3.0140495340620799E-2</v>
      </c>
      <c r="K398" s="89">
        <f t="shared" si="45"/>
        <v>9.0844945937798409E-4</v>
      </c>
      <c r="L398" s="91">
        <f t="shared" si="46"/>
        <v>7.6187395011806571E-3</v>
      </c>
    </row>
    <row r="399" spans="4:12" x14ac:dyDescent="0.3">
      <c r="D399" s="72">
        <v>44040</v>
      </c>
      <c r="E399" s="95">
        <v>3.9014000000000002</v>
      </c>
      <c r="F399" s="20">
        <f t="shared" si="47"/>
        <v>3.9427153532797146</v>
      </c>
      <c r="G399" s="89">
        <f t="shared" si="48"/>
        <v>-1.3802235383240768E-3</v>
      </c>
      <c r="H399" s="89">
        <f t="shared" si="42"/>
        <v>3.9413351297413906</v>
      </c>
      <c r="I399" s="89">
        <f t="shared" si="43"/>
        <v>-3.9935129741390352E-2</v>
      </c>
      <c r="J399" s="89">
        <f t="shared" si="44"/>
        <v>3.9935129741390352E-2</v>
      </c>
      <c r="K399" s="89">
        <f t="shared" si="45"/>
        <v>1.5948145874616802E-3</v>
      </c>
      <c r="L399" s="91">
        <f t="shared" si="46"/>
        <v>1.0236102358484224E-2</v>
      </c>
    </row>
    <row r="400" spans="4:12" x14ac:dyDescent="0.3">
      <c r="D400" s="72">
        <v>44041</v>
      </c>
      <c r="E400" s="95">
        <v>3.9561000000000002</v>
      </c>
      <c r="F400" s="20">
        <f t="shared" si="47"/>
        <v>3.911235821169341</v>
      </c>
      <c r="G400" s="89">
        <f t="shared" si="48"/>
        <v>-4.3901543955290273E-3</v>
      </c>
      <c r="H400" s="89">
        <f t="shared" si="42"/>
        <v>3.9068456667738118</v>
      </c>
      <c r="I400" s="89">
        <f t="shared" si="43"/>
        <v>4.9254333226188329E-2</v>
      </c>
      <c r="J400" s="89">
        <f t="shared" si="44"/>
        <v>4.9254333226188329E-2</v>
      </c>
      <c r="K400" s="89">
        <f t="shared" si="45"/>
        <v>2.4259893415563998E-3</v>
      </c>
      <c r="L400" s="91">
        <f t="shared" si="46"/>
        <v>1.245022452066134E-2</v>
      </c>
    </row>
    <row r="401" spans="4:12" x14ac:dyDescent="0.3">
      <c r="D401" s="72">
        <v>44042</v>
      </c>
      <c r="E401" s="95">
        <v>4.0564</v>
      </c>
      <c r="F401" s="20">
        <f t="shared" si="47"/>
        <v>3.9726478764835771</v>
      </c>
      <c r="G401" s="89">
        <f t="shared" si="48"/>
        <v>2.1900665754474857E-3</v>
      </c>
      <c r="H401" s="89">
        <f t="shared" si="42"/>
        <v>3.9748379430590246</v>
      </c>
      <c r="I401" s="89">
        <f t="shared" si="43"/>
        <v>8.1562056940975403E-2</v>
      </c>
      <c r="J401" s="89">
        <f t="shared" si="44"/>
        <v>8.1562056940975403E-2</v>
      </c>
      <c r="K401" s="89">
        <f t="shared" si="45"/>
        <v>6.6523691324429143E-3</v>
      </c>
      <c r="L401" s="91">
        <f t="shared" si="46"/>
        <v>2.0107005458282073E-2</v>
      </c>
    </row>
    <row r="402" spans="4:12" x14ac:dyDescent="0.3">
      <c r="D402" s="72">
        <v>44043</v>
      </c>
      <c r="E402" s="95">
        <v>4.3571999999999997</v>
      </c>
      <c r="F402" s="20">
        <f t="shared" si="47"/>
        <v>4.1183120532603574</v>
      </c>
      <c r="G402" s="89">
        <f t="shared" si="48"/>
        <v>1.6537477595580774E-2</v>
      </c>
      <c r="H402" s="89">
        <f t="shared" si="42"/>
        <v>4.1348495308559379</v>
      </c>
      <c r="I402" s="89">
        <f t="shared" si="43"/>
        <v>0.22235046914406187</v>
      </c>
      <c r="J402" s="89">
        <f t="shared" si="44"/>
        <v>0.22235046914406187</v>
      </c>
      <c r="K402" s="89">
        <f t="shared" si="45"/>
        <v>4.9439731128584408E-2</v>
      </c>
      <c r="L402" s="91">
        <f t="shared" si="46"/>
        <v>5.1030585959804892E-2</v>
      </c>
    </row>
    <row r="403" spans="4:12" x14ac:dyDescent="0.3">
      <c r="D403" s="72">
        <v>44046</v>
      </c>
      <c r="E403" s="95">
        <v>4.6124000000000001</v>
      </c>
      <c r="F403" s="20">
        <f t="shared" si="47"/>
        <v>4.4214699820764647</v>
      </c>
      <c r="G403" s="89">
        <f t="shared" si="48"/>
        <v>4.5199522717633424E-2</v>
      </c>
      <c r="H403" s="89">
        <f t="shared" si="42"/>
        <v>4.4666695047940985</v>
      </c>
      <c r="I403" s="89">
        <f t="shared" si="43"/>
        <v>0.14573049520590153</v>
      </c>
      <c r="J403" s="89">
        <f t="shared" si="44"/>
        <v>0.14573049520590153</v>
      </c>
      <c r="K403" s="89">
        <f t="shared" si="45"/>
        <v>2.1237377232957291E-2</v>
      </c>
      <c r="L403" s="91">
        <f t="shared" si="46"/>
        <v>3.1595372302033978E-2</v>
      </c>
    </row>
    <row r="404" spans="4:12" x14ac:dyDescent="0.3">
      <c r="D404" s="72">
        <v>44047</v>
      </c>
      <c r="E404" s="95">
        <v>4.6489000000000003</v>
      </c>
      <c r="F404" s="20">
        <f t="shared" si="47"/>
        <v>4.655859618174107</v>
      </c>
      <c r="G404" s="89">
        <f t="shared" si="48"/>
        <v>6.4118534055634308E-2</v>
      </c>
      <c r="H404" s="89">
        <f t="shared" si="42"/>
        <v>4.719978152229741</v>
      </c>
      <c r="I404" s="89">
        <f t="shared" si="43"/>
        <v>-7.1078152229740788E-2</v>
      </c>
      <c r="J404" s="89">
        <f t="shared" si="44"/>
        <v>7.1078152229740788E-2</v>
      </c>
      <c r="K404" s="89">
        <f t="shared" si="45"/>
        <v>5.0521037243942057E-3</v>
      </c>
      <c r="L404" s="91">
        <f t="shared" si="46"/>
        <v>1.5289240945114066E-2</v>
      </c>
    </row>
    <row r="405" spans="4:12" x14ac:dyDescent="0.3">
      <c r="D405" s="72">
        <v>44048</v>
      </c>
      <c r="E405" s="95">
        <v>4.5578000000000003</v>
      </c>
      <c r="F405" s="20">
        <f t="shared" si="47"/>
        <v>4.6819748272445079</v>
      </c>
      <c r="G405" s="89">
        <f t="shared" si="48"/>
        <v>6.0318201557110963E-2</v>
      </c>
      <c r="H405" s="89">
        <f t="shared" si="42"/>
        <v>4.742293028801619</v>
      </c>
      <c r="I405" s="89">
        <f t="shared" si="43"/>
        <v>-0.18449302880161866</v>
      </c>
      <c r="J405" s="89">
        <f t="shared" si="44"/>
        <v>0.18449302880161866</v>
      </c>
      <c r="K405" s="89">
        <f t="shared" si="45"/>
        <v>3.4037677676394894E-2</v>
      </c>
      <c r="L405" s="91">
        <f t="shared" si="46"/>
        <v>4.0478526657953103E-2</v>
      </c>
    </row>
    <row r="406" spans="4:12" x14ac:dyDescent="0.3">
      <c r="D406" s="72">
        <v>44049</v>
      </c>
      <c r="E406" s="95">
        <v>4.5578000000000003</v>
      </c>
      <c r="F406" s="20">
        <f t="shared" si="47"/>
        <v>4.6060545612456893</v>
      </c>
      <c r="G406" s="89">
        <f t="shared" si="48"/>
        <v>4.6694354801518012E-2</v>
      </c>
      <c r="H406" s="89">
        <f t="shared" si="42"/>
        <v>4.6527489160472078</v>
      </c>
      <c r="I406" s="89">
        <f t="shared" si="43"/>
        <v>-9.4948916047207454E-2</v>
      </c>
      <c r="J406" s="89">
        <f t="shared" si="44"/>
        <v>9.4948916047207454E-2</v>
      </c>
      <c r="K406" s="89">
        <f t="shared" si="45"/>
        <v>9.0152966585396489E-3</v>
      </c>
      <c r="L406" s="91">
        <f t="shared" si="46"/>
        <v>2.0832181325904482E-2</v>
      </c>
    </row>
    <row r="407" spans="4:12" x14ac:dyDescent="0.3">
      <c r="D407" s="72">
        <v>44050</v>
      </c>
      <c r="E407" s="95">
        <v>4.5395000000000003</v>
      </c>
      <c r="F407" s="20">
        <f t="shared" si="47"/>
        <v>4.5914954838412152</v>
      </c>
      <c r="G407" s="89">
        <f t="shared" si="48"/>
        <v>4.0569011580918794E-2</v>
      </c>
      <c r="H407" s="89">
        <f t="shared" si="42"/>
        <v>4.6320644954221342</v>
      </c>
      <c r="I407" s="89">
        <f t="shared" si="43"/>
        <v>-9.2564495422133852E-2</v>
      </c>
      <c r="J407" s="89">
        <f t="shared" si="44"/>
        <v>9.2564495422133852E-2</v>
      </c>
      <c r="K407" s="89">
        <f t="shared" si="45"/>
        <v>8.5681858127542396E-3</v>
      </c>
      <c r="L407" s="91">
        <f t="shared" si="46"/>
        <v>2.0390901073275437E-2</v>
      </c>
    </row>
    <row r="408" spans="4:12" x14ac:dyDescent="0.3">
      <c r="D408" s="72">
        <v>44053</v>
      </c>
      <c r="E408" s="95">
        <v>4.4756999999999998</v>
      </c>
      <c r="F408" s="20">
        <f t="shared" si="47"/>
        <v>4.5591952092647361</v>
      </c>
      <c r="G408" s="89">
        <f t="shared" si="48"/>
        <v>3.3282082965179004E-2</v>
      </c>
      <c r="H408" s="89">
        <f t="shared" si="42"/>
        <v>4.5924772922299155</v>
      </c>
      <c r="I408" s="89">
        <f t="shared" si="43"/>
        <v>-0.11677729222991573</v>
      </c>
      <c r="J408" s="89">
        <f t="shared" si="44"/>
        <v>0.11677729222991573</v>
      </c>
      <c r="K408" s="89">
        <f t="shared" si="45"/>
        <v>1.3636935980551136E-2</v>
      </c>
      <c r="L408" s="91">
        <f t="shared" si="46"/>
        <v>2.6091402960411944E-2</v>
      </c>
    </row>
    <row r="409" spans="4:12" x14ac:dyDescent="0.3">
      <c r="D409" s="72">
        <v>44054</v>
      </c>
      <c r="E409" s="95">
        <v>4.5213000000000001</v>
      </c>
      <c r="F409" s="20">
        <f t="shared" si="47"/>
        <v>4.5114456663721434</v>
      </c>
      <c r="G409" s="89">
        <f t="shared" si="48"/>
        <v>2.5178920379401833E-2</v>
      </c>
      <c r="H409" s="89">
        <f t="shared" si="42"/>
        <v>4.5366245867515449</v>
      </c>
      <c r="I409" s="89">
        <f t="shared" si="43"/>
        <v>-1.53245867515448E-2</v>
      </c>
      <c r="J409" s="89">
        <f t="shared" si="44"/>
        <v>1.53245867515448E-2</v>
      </c>
      <c r="K409" s="89">
        <f t="shared" si="45"/>
        <v>2.348429591056224E-4</v>
      </c>
      <c r="L409" s="91">
        <f t="shared" si="46"/>
        <v>3.3894204656945569E-3</v>
      </c>
    </row>
    <row r="410" spans="4:12" x14ac:dyDescent="0.3">
      <c r="D410" s="72">
        <v>44055</v>
      </c>
      <c r="E410" s="95">
        <v>4.6032999999999999</v>
      </c>
      <c r="F410" s="20">
        <f t="shared" si="47"/>
        <v>4.5578431363035214</v>
      </c>
      <c r="G410" s="89">
        <f t="shared" si="48"/>
        <v>2.7300775334599455E-2</v>
      </c>
      <c r="H410" s="89">
        <f t="shared" si="42"/>
        <v>4.585143911638121</v>
      </c>
      <c r="I410" s="89">
        <f t="shared" si="43"/>
        <v>1.8156088361878986E-2</v>
      </c>
      <c r="J410" s="89">
        <f t="shared" si="44"/>
        <v>1.8156088361878986E-2</v>
      </c>
      <c r="K410" s="89">
        <f t="shared" si="45"/>
        <v>3.2964354460435756E-4</v>
      </c>
      <c r="L410" s="91">
        <f t="shared" si="46"/>
        <v>3.9441462346314574E-3</v>
      </c>
    </row>
    <row r="411" spans="4:12" x14ac:dyDescent="0.3">
      <c r="D411" s="72">
        <v>44056</v>
      </c>
      <c r="E411" s="95">
        <v>4.6124000000000001</v>
      </c>
      <c r="F411" s="20">
        <f t="shared" si="47"/>
        <v>4.6269606202676794</v>
      </c>
      <c r="G411" s="89">
        <f t="shared" si="48"/>
        <v>3.148244619755531E-2</v>
      </c>
      <c r="H411" s="89">
        <f t="shared" si="42"/>
        <v>4.6584430664652343</v>
      </c>
      <c r="I411" s="89">
        <f t="shared" si="43"/>
        <v>-4.6043066465234261E-2</v>
      </c>
      <c r="J411" s="89">
        <f t="shared" si="44"/>
        <v>4.6043066465234261E-2</v>
      </c>
      <c r="K411" s="89">
        <f t="shared" si="45"/>
        <v>2.1199639695219799E-3</v>
      </c>
      <c r="L411" s="91">
        <f t="shared" si="46"/>
        <v>9.9824530537755314E-3</v>
      </c>
    </row>
    <row r="412" spans="4:12" x14ac:dyDescent="0.3">
      <c r="D412" s="72">
        <v>44057</v>
      </c>
      <c r="E412" s="95">
        <v>4.5578000000000003</v>
      </c>
      <c r="F412" s="20">
        <f t="shared" si="47"/>
        <v>4.6266659569580444</v>
      </c>
      <c r="G412" s="89">
        <f t="shared" si="48"/>
        <v>2.8304735246836278E-2</v>
      </c>
      <c r="H412" s="89">
        <f t="shared" si="42"/>
        <v>4.6549706922048806</v>
      </c>
      <c r="I412" s="89">
        <f t="shared" si="43"/>
        <v>-9.7170692204880282E-2</v>
      </c>
      <c r="J412" s="89">
        <f t="shared" si="44"/>
        <v>9.7170692204880282E-2</v>
      </c>
      <c r="K412" s="89">
        <f t="shared" si="45"/>
        <v>9.4421434235755809E-3</v>
      </c>
      <c r="L412" s="91">
        <f t="shared" si="46"/>
        <v>2.1319648120777628E-2</v>
      </c>
    </row>
    <row r="413" spans="4:12" x14ac:dyDescent="0.3">
      <c r="D413" s="72">
        <v>44060</v>
      </c>
      <c r="E413" s="95">
        <v>4.6215999999999999</v>
      </c>
      <c r="F413" s="20">
        <f t="shared" si="47"/>
        <v>4.593203788197469</v>
      </c>
      <c r="G413" s="89">
        <f t="shared" si="48"/>
        <v>2.212804484609511E-2</v>
      </c>
      <c r="H413" s="89">
        <f t="shared" si="42"/>
        <v>4.6153318330435642</v>
      </c>
      <c r="I413" s="89">
        <f t="shared" si="43"/>
        <v>6.2681669564357279E-3</v>
      </c>
      <c r="J413" s="89">
        <f t="shared" si="44"/>
        <v>6.2681669564357279E-3</v>
      </c>
      <c r="K413" s="89">
        <f t="shared" si="45"/>
        <v>3.9289916993752737E-5</v>
      </c>
      <c r="L413" s="91">
        <f t="shared" si="46"/>
        <v>1.3562763883580855E-3</v>
      </c>
    </row>
    <row r="414" spans="4:12" x14ac:dyDescent="0.3">
      <c r="D414" s="72">
        <v>44061</v>
      </c>
      <c r="E414" s="95">
        <v>4.6398000000000001</v>
      </c>
      <c r="F414" s="20">
        <f t="shared" si="47"/>
        <v>4.6429424358768765</v>
      </c>
      <c r="G414" s="89">
        <f t="shared" si="48"/>
        <v>2.488910512942635E-2</v>
      </c>
      <c r="H414" s="89">
        <f t="shared" si="42"/>
        <v>4.6678315410063025</v>
      </c>
      <c r="I414" s="89">
        <f t="shared" si="43"/>
        <v>-2.8031541006302341E-2</v>
      </c>
      <c r="J414" s="89">
        <f t="shared" si="44"/>
        <v>2.8031541006302341E-2</v>
      </c>
      <c r="K414" s="89">
        <f t="shared" si="45"/>
        <v>7.8576729118800962E-4</v>
      </c>
      <c r="L414" s="91">
        <f t="shared" si="46"/>
        <v>6.0415408005306996E-3</v>
      </c>
    </row>
    <row r="415" spans="4:12" x14ac:dyDescent="0.3">
      <c r="D415" s="72">
        <v>44062</v>
      </c>
      <c r="E415" s="95">
        <v>4.5941999999999998</v>
      </c>
      <c r="F415" s="20">
        <f t="shared" si="47"/>
        <v>4.6505912841035411</v>
      </c>
      <c r="G415" s="89">
        <f t="shared" si="48"/>
        <v>2.3165079439150173E-2</v>
      </c>
      <c r="H415" s="89">
        <f t="shared" si="42"/>
        <v>4.6737563635426911</v>
      </c>
      <c r="I415" s="89">
        <f t="shared" si="43"/>
        <v>-7.9556363542691244E-2</v>
      </c>
      <c r="J415" s="89">
        <f t="shared" si="44"/>
        <v>7.9556363542691244E-2</v>
      </c>
      <c r="K415" s="89">
        <f t="shared" si="45"/>
        <v>6.3292149801368524E-3</v>
      </c>
      <c r="L415" s="91">
        <f t="shared" si="46"/>
        <v>1.7316695734337043E-2</v>
      </c>
    </row>
    <row r="416" spans="4:12" x14ac:dyDescent="0.3">
      <c r="D416" s="72">
        <v>44063</v>
      </c>
      <c r="E416" s="95">
        <v>4.6032999999999999</v>
      </c>
      <c r="F416" s="20">
        <f t="shared" si="47"/>
        <v>4.6145520635513204</v>
      </c>
      <c r="G416" s="89">
        <f t="shared" si="48"/>
        <v>1.7244649440013089E-2</v>
      </c>
      <c r="H416" s="89">
        <f t="shared" si="42"/>
        <v>4.6317967129913331</v>
      </c>
      <c r="I416" s="89">
        <f t="shared" si="43"/>
        <v>-2.8496712991333162E-2</v>
      </c>
      <c r="J416" s="89">
        <f t="shared" si="44"/>
        <v>2.8496712991333162E-2</v>
      </c>
      <c r="K416" s="89">
        <f t="shared" si="45"/>
        <v>8.120626513104162E-4</v>
      </c>
      <c r="L416" s="91">
        <f t="shared" si="46"/>
        <v>6.1904965983822832E-3</v>
      </c>
    </row>
    <row r="417" spans="4:12" x14ac:dyDescent="0.3">
      <c r="D417" s="72">
        <v>44064</v>
      </c>
      <c r="E417" s="95">
        <v>4.5304000000000002</v>
      </c>
      <c r="F417" s="20">
        <f t="shared" si="47"/>
        <v>4.6025157195520103</v>
      </c>
      <c r="G417" s="89">
        <f t="shared" si="48"/>
        <v>1.4316550096080773E-2</v>
      </c>
      <c r="H417" s="89">
        <f t="shared" si="42"/>
        <v>4.616832269648091</v>
      </c>
      <c r="I417" s="89">
        <f t="shared" si="43"/>
        <v>-8.6432269648090809E-2</v>
      </c>
      <c r="J417" s="89">
        <f t="shared" si="44"/>
        <v>8.6432269648090809E-2</v>
      </c>
      <c r="K417" s="89">
        <f t="shared" si="45"/>
        <v>7.4705372365202801E-3</v>
      </c>
      <c r="L417" s="91">
        <f t="shared" si="46"/>
        <v>1.9078286607825092E-2</v>
      </c>
    </row>
    <row r="418" spans="4:12" x14ac:dyDescent="0.3">
      <c r="D418" s="72">
        <v>44067</v>
      </c>
      <c r="E418" s="95">
        <v>4.5850999999999997</v>
      </c>
      <c r="F418" s="20">
        <f t="shared" si="47"/>
        <v>4.5527932400768645</v>
      </c>
      <c r="G418" s="89">
        <f t="shared" si="48"/>
        <v>7.9126471389581107E-3</v>
      </c>
      <c r="H418" s="89">
        <f t="shared" si="42"/>
        <v>4.5607058872158222</v>
      </c>
      <c r="I418" s="89">
        <f t="shared" si="43"/>
        <v>2.439411278417758E-2</v>
      </c>
      <c r="J418" s="89">
        <f t="shared" si="44"/>
        <v>2.439411278417758E-2</v>
      </c>
      <c r="K418" s="89">
        <f t="shared" si="45"/>
        <v>5.9507273852717603E-4</v>
      </c>
      <c r="L418" s="91">
        <f t="shared" si="46"/>
        <v>5.3203011459243155E-3</v>
      </c>
    </row>
    <row r="419" spans="4:12" x14ac:dyDescent="0.3">
      <c r="D419" s="72">
        <v>44068</v>
      </c>
      <c r="E419" s="95">
        <v>4.5941999999999998</v>
      </c>
      <c r="F419" s="20">
        <f t="shared" si="47"/>
        <v>4.5932501177111664</v>
      </c>
      <c r="G419" s="89">
        <f t="shared" si="48"/>
        <v>1.1167070188492494E-2</v>
      </c>
      <c r="H419" s="89">
        <f t="shared" si="42"/>
        <v>4.6044171878996591</v>
      </c>
      <c r="I419" s="89">
        <f t="shared" si="43"/>
        <v>-1.0217187899659308E-2</v>
      </c>
      <c r="J419" s="89">
        <f t="shared" si="44"/>
        <v>1.0217187899659308E-2</v>
      </c>
      <c r="K419" s="89">
        <f t="shared" si="45"/>
        <v>1.0439092857694458E-4</v>
      </c>
      <c r="L419" s="91">
        <f t="shared" si="46"/>
        <v>2.2239318923118951E-3</v>
      </c>
    </row>
    <row r="420" spans="4:12" x14ac:dyDescent="0.3">
      <c r="D420" s="72">
        <v>44069</v>
      </c>
      <c r="E420" s="95">
        <v>4.6032999999999999</v>
      </c>
      <c r="F420" s="20">
        <f t="shared" si="47"/>
        <v>4.6049536561507942</v>
      </c>
      <c r="G420" s="89">
        <f t="shared" si="48"/>
        <v>1.1220717013606024E-2</v>
      </c>
      <c r="H420" s="89">
        <f t="shared" si="42"/>
        <v>4.6161743731643998</v>
      </c>
      <c r="I420" s="89">
        <f t="shared" si="43"/>
        <v>-1.2874373164399877E-2</v>
      </c>
      <c r="J420" s="89">
        <f t="shared" si="44"/>
        <v>1.2874373164399877E-2</v>
      </c>
      <c r="K420" s="89">
        <f t="shared" si="45"/>
        <v>1.6574948437621972E-4</v>
      </c>
      <c r="L420" s="91">
        <f t="shared" si="46"/>
        <v>2.7967703961071138E-3</v>
      </c>
    </row>
    <row r="421" spans="4:12" x14ac:dyDescent="0.3">
      <c r="D421" s="72">
        <v>44070</v>
      </c>
      <c r="E421" s="95">
        <v>4.5669000000000004</v>
      </c>
      <c r="F421" s="20">
        <f t="shared" si="47"/>
        <v>4.6049965736108849</v>
      </c>
      <c r="G421" s="89">
        <f t="shared" si="48"/>
        <v>1.0102937058254489E-2</v>
      </c>
      <c r="H421" s="89">
        <f t="shared" si="42"/>
        <v>4.6150995106691397</v>
      </c>
      <c r="I421" s="89">
        <f t="shared" si="43"/>
        <v>-4.81995106691393E-2</v>
      </c>
      <c r="J421" s="89">
        <f t="shared" si="44"/>
        <v>4.81995106691393E-2</v>
      </c>
      <c r="K421" s="89">
        <f t="shared" si="45"/>
        <v>2.3231928287444732E-3</v>
      </c>
      <c r="L421" s="91">
        <f t="shared" si="46"/>
        <v>1.0554098112316735E-2</v>
      </c>
    </row>
    <row r="422" spans="4:12" x14ac:dyDescent="0.3">
      <c r="D422" s="72">
        <v>44071</v>
      </c>
      <c r="E422" s="95">
        <v>4.5304000000000002</v>
      </c>
      <c r="F422" s="20">
        <f t="shared" si="47"/>
        <v>4.5676823496466046</v>
      </c>
      <c r="G422" s="89">
        <f t="shared" si="48"/>
        <v>5.3612209560010091E-3</v>
      </c>
      <c r="H422" s="89">
        <f t="shared" si="42"/>
        <v>4.5730435706026054</v>
      </c>
      <c r="I422" s="89">
        <f t="shared" si="43"/>
        <v>-4.2643570602605152E-2</v>
      </c>
      <c r="J422" s="89">
        <f t="shared" si="44"/>
        <v>4.2643570602605152E-2</v>
      </c>
      <c r="K422" s="89">
        <f t="shared" si="45"/>
        <v>1.8184741137393704E-3</v>
      </c>
      <c r="L422" s="91">
        <f t="shared" si="46"/>
        <v>9.4127605956659793E-3</v>
      </c>
    </row>
    <row r="423" spans="4:12" x14ac:dyDescent="0.3">
      <c r="D423" s="72">
        <v>44074</v>
      </c>
      <c r="E423" s="95">
        <v>4.4665999999999997</v>
      </c>
      <c r="F423" s="20">
        <f t="shared" si="47"/>
        <v>4.5219289767648005</v>
      </c>
      <c r="G423" s="89">
        <f t="shared" si="48"/>
        <v>2.4976157222050474E-4</v>
      </c>
      <c r="H423" s="89">
        <f t="shared" si="42"/>
        <v>4.5221787383370211</v>
      </c>
      <c r="I423" s="89">
        <f t="shared" si="43"/>
        <v>-5.5578738337021427E-2</v>
      </c>
      <c r="J423" s="89">
        <f t="shared" si="44"/>
        <v>5.5578738337021427E-2</v>
      </c>
      <c r="K423" s="89">
        <f t="shared" si="45"/>
        <v>3.0889961551350954E-3</v>
      </c>
      <c r="L423" s="91">
        <f t="shared" si="46"/>
        <v>1.2443186839435237E-2</v>
      </c>
    </row>
    <row r="424" spans="4:12" x14ac:dyDescent="0.3">
      <c r="D424" s="72">
        <v>44075</v>
      </c>
      <c r="E424" s="95">
        <v>4.3116000000000003</v>
      </c>
      <c r="F424" s="20">
        <f t="shared" si="47"/>
        <v>4.4357998092577766</v>
      </c>
      <c r="G424" s="89">
        <f t="shared" si="48"/>
        <v>-8.3881313357039387E-3</v>
      </c>
      <c r="H424" s="89">
        <f t="shared" si="42"/>
        <v>4.4274116779220725</v>
      </c>
      <c r="I424" s="89">
        <f t="shared" si="43"/>
        <v>-0.11581167792207214</v>
      </c>
      <c r="J424" s="89">
        <f t="shared" si="44"/>
        <v>0.11581167792207214</v>
      </c>
      <c r="K424" s="89">
        <f t="shared" si="45"/>
        <v>1.3412344743125772E-2</v>
      </c>
      <c r="L424" s="91">
        <f t="shared" si="46"/>
        <v>2.6860487503959581E-2</v>
      </c>
    </row>
    <row r="425" spans="4:12" x14ac:dyDescent="0.3">
      <c r="D425" s="72">
        <v>44076</v>
      </c>
      <c r="E425" s="95">
        <v>4.3571999999999997</v>
      </c>
      <c r="F425" s="20">
        <f t="shared" si="47"/>
        <v>4.3140094949314367</v>
      </c>
      <c r="G425" s="89">
        <f t="shared" si="48"/>
        <v>-1.9728349634767536E-2</v>
      </c>
      <c r="H425" s="89">
        <f t="shared" si="42"/>
        <v>4.2942811452966696</v>
      </c>
      <c r="I425" s="89">
        <f t="shared" si="43"/>
        <v>6.291885470333014E-2</v>
      </c>
      <c r="J425" s="89">
        <f t="shared" si="44"/>
        <v>6.291885470333014E-2</v>
      </c>
      <c r="K425" s="89">
        <f t="shared" si="45"/>
        <v>3.9587822771787696E-3</v>
      </c>
      <c r="L425" s="91">
        <f t="shared" si="46"/>
        <v>1.4440203503013437E-2</v>
      </c>
    </row>
    <row r="426" spans="4:12" x14ac:dyDescent="0.3">
      <c r="D426" s="72">
        <v>44077</v>
      </c>
      <c r="E426" s="95">
        <v>4.1292999999999997</v>
      </c>
      <c r="F426" s="20">
        <f t="shared" si="47"/>
        <v>4.2958373202921862</v>
      </c>
      <c r="G426" s="89">
        <f t="shared" si="48"/>
        <v>-1.9572732135215831E-2</v>
      </c>
      <c r="H426" s="89">
        <f t="shared" si="42"/>
        <v>4.2762645881569705</v>
      </c>
      <c r="I426" s="89">
        <f t="shared" si="43"/>
        <v>-0.14696458815697078</v>
      </c>
      <c r="J426" s="89">
        <f t="shared" si="44"/>
        <v>0.14696458815697078</v>
      </c>
      <c r="K426" s="89">
        <f t="shared" si="45"/>
        <v>2.1598590172148036E-2</v>
      </c>
      <c r="L426" s="91">
        <f t="shared" si="46"/>
        <v>3.5590678361216377E-2</v>
      </c>
    </row>
    <row r="427" spans="4:12" x14ac:dyDescent="0.3">
      <c r="D427" s="72">
        <v>44078</v>
      </c>
      <c r="E427" s="95">
        <v>4.0837000000000003</v>
      </c>
      <c r="F427" s="20">
        <f t="shared" si="47"/>
        <v>4.1045218142918278</v>
      </c>
      <c r="G427" s="89">
        <f t="shared" si="48"/>
        <v>-3.6747009521730087E-2</v>
      </c>
      <c r="H427" s="89">
        <f t="shared" si="42"/>
        <v>4.0677748047700977</v>
      </c>
      <c r="I427" s="89">
        <f t="shared" si="43"/>
        <v>1.5925195229902656E-2</v>
      </c>
      <c r="J427" s="89">
        <f t="shared" si="44"/>
        <v>1.5925195229902656E-2</v>
      </c>
      <c r="K427" s="89">
        <f t="shared" si="45"/>
        <v>2.5361184311051429E-4</v>
      </c>
      <c r="L427" s="91">
        <f t="shared" si="46"/>
        <v>3.8996976344742892E-3</v>
      </c>
    </row>
    <row r="428" spans="4:12" x14ac:dyDescent="0.3">
      <c r="D428" s="72">
        <v>44082</v>
      </c>
      <c r="E428" s="95">
        <v>3.7374000000000001</v>
      </c>
      <c r="F428" s="20">
        <f t="shared" si="47"/>
        <v>3.9850423923826161</v>
      </c>
      <c r="G428" s="89">
        <f t="shared" si="48"/>
        <v>-4.5020250760478248E-2</v>
      </c>
      <c r="H428" s="89">
        <f t="shared" si="42"/>
        <v>3.9400221416221379</v>
      </c>
      <c r="I428" s="89">
        <f t="shared" si="43"/>
        <v>-0.20262214162213787</v>
      </c>
      <c r="J428" s="89">
        <f t="shared" si="44"/>
        <v>0.20262214162213787</v>
      </c>
      <c r="K428" s="89">
        <f t="shared" si="45"/>
        <v>4.1055732275541698E-2</v>
      </c>
      <c r="L428" s="91">
        <f t="shared" si="46"/>
        <v>5.4214732600775369E-2</v>
      </c>
    </row>
    <row r="429" spans="4:12" x14ac:dyDescent="0.3">
      <c r="D429" s="72">
        <v>44083</v>
      </c>
      <c r="E429" s="95">
        <v>3.7738</v>
      </c>
      <c r="F429" s="20">
        <f t="shared" si="47"/>
        <v>3.7086637993916178</v>
      </c>
      <c r="G429" s="89">
        <f t="shared" si="48"/>
        <v>-6.8156084983530263E-2</v>
      </c>
      <c r="H429" s="89">
        <f t="shared" si="42"/>
        <v>3.6405077144080877</v>
      </c>
      <c r="I429" s="89">
        <f t="shared" si="43"/>
        <v>0.13329228559191231</v>
      </c>
      <c r="J429" s="89">
        <f t="shared" si="44"/>
        <v>0.13329228559191231</v>
      </c>
      <c r="K429" s="89">
        <f t="shared" si="45"/>
        <v>1.7766833398315914E-2</v>
      </c>
      <c r="L429" s="91">
        <f t="shared" si="46"/>
        <v>3.5320442416639015E-2</v>
      </c>
    </row>
    <row r="430" spans="4:12" x14ac:dyDescent="0.3">
      <c r="D430" s="72">
        <v>44084</v>
      </c>
      <c r="E430" s="95">
        <v>3.7374000000000001</v>
      </c>
      <c r="F430" s="20">
        <f t="shared" si="47"/>
        <v>3.7119951320131759</v>
      </c>
      <c r="G430" s="89">
        <f t="shared" si="48"/>
        <v>-6.1007343223021433E-2</v>
      </c>
      <c r="H430" s="89">
        <f t="shared" si="42"/>
        <v>3.6509877887901543</v>
      </c>
      <c r="I430" s="89">
        <f t="shared" si="43"/>
        <v>8.6412211209845768E-2</v>
      </c>
      <c r="J430" s="89">
        <f t="shared" si="44"/>
        <v>8.6412211209845768E-2</v>
      </c>
      <c r="K430" s="89">
        <f t="shared" si="45"/>
        <v>7.4670702461749946E-3</v>
      </c>
      <c r="L430" s="91">
        <f t="shared" si="46"/>
        <v>2.3120942690064154E-2</v>
      </c>
    </row>
    <row r="431" spans="4:12" x14ac:dyDescent="0.3">
      <c r="D431" s="72">
        <v>44085</v>
      </c>
      <c r="E431" s="95">
        <v>3.7374000000000001</v>
      </c>
      <c r="F431" s="20">
        <f t="shared" si="47"/>
        <v>3.688594125421583</v>
      </c>
      <c r="G431" s="89">
        <f t="shared" si="48"/>
        <v>-5.7246709559878574E-2</v>
      </c>
      <c r="H431" s="89">
        <f t="shared" si="42"/>
        <v>3.6313474158617045</v>
      </c>
      <c r="I431" s="89">
        <f t="shared" si="43"/>
        <v>0.10605258413829555</v>
      </c>
      <c r="J431" s="89">
        <f t="shared" si="44"/>
        <v>0.10605258413829555</v>
      </c>
      <c r="K431" s="89">
        <f t="shared" si="45"/>
        <v>1.1247150602410256E-2</v>
      </c>
      <c r="L431" s="91">
        <f t="shared" si="46"/>
        <v>2.8376032572990727E-2</v>
      </c>
    </row>
    <row r="432" spans="4:12" x14ac:dyDescent="0.3">
      <c r="D432" s="72">
        <v>44088</v>
      </c>
      <c r="E432" s="95">
        <v>3.7282000000000002</v>
      </c>
      <c r="F432" s="20">
        <f t="shared" si="47"/>
        <v>3.6897626323520978</v>
      </c>
      <c r="G432" s="89">
        <f t="shared" si="48"/>
        <v>-5.1405187910839242E-2</v>
      </c>
      <c r="H432" s="89">
        <f t="shared" si="42"/>
        <v>3.6383574444412585</v>
      </c>
      <c r="I432" s="89">
        <f t="shared" si="43"/>
        <v>8.9842555558741655E-2</v>
      </c>
      <c r="J432" s="89">
        <f t="shared" si="44"/>
        <v>8.9842555558741655E-2</v>
      </c>
      <c r="K432" s="89">
        <f t="shared" si="45"/>
        <v>8.0716847893255814E-3</v>
      </c>
      <c r="L432" s="91">
        <f t="shared" si="46"/>
        <v>2.4098105133507228E-2</v>
      </c>
    </row>
    <row r="433" spans="4:12" x14ac:dyDescent="0.3">
      <c r="D433" s="72">
        <v>44089</v>
      </c>
      <c r="E433" s="95">
        <v>3.7921</v>
      </c>
      <c r="F433" s="20">
        <f t="shared" si="47"/>
        <v>3.6998558496713292</v>
      </c>
      <c r="G433" s="89">
        <f t="shared" si="48"/>
        <v>-4.5255347387832177E-2</v>
      </c>
      <c r="H433" s="89">
        <f t="shared" si="42"/>
        <v>3.6546005022834969</v>
      </c>
      <c r="I433" s="89">
        <f t="shared" si="43"/>
        <v>0.13749949771650316</v>
      </c>
      <c r="J433" s="89">
        <f t="shared" si="44"/>
        <v>0.13749949771650316</v>
      </c>
      <c r="K433" s="89">
        <f t="shared" si="45"/>
        <v>1.890611187229066E-2</v>
      </c>
      <c r="L433" s="91">
        <f t="shared" si="46"/>
        <v>3.6259459855094316E-2</v>
      </c>
    </row>
    <row r="434" spans="4:12" x14ac:dyDescent="0.3">
      <c r="D434" s="72">
        <v>44090</v>
      </c>
      <c r="E434" s="95">
        <v>3.7646999999999999</v>
      </c>
      <c r="F434" s="20">
        <f t="shared" si="47"/>
        <v>3.7504157220897345</v>
      </c>
      <c r="G434" s="89">
        <f t="shared" si="48"/>
        <v>-3.5673825407208426E-2</v>
      </c>
      <c r="H434" s="89">
        <f t="shared" si="42"/>
        <v>3.7147418966825261</v>
      </c>
      <c r="I434" s="89">
        <f t="shared" si="43"/>
        <v>4.9958103317473856E-2</v>
      </c>
      <c r="J434" s="89">
        <f t="shared" si="44"/>
        <v>4.9958103317473856E-2</v>
      </c>
      <c r="K434" s="89">
        <f t="shared" si="45"/>
        <v>2.4958120870793923E-3</v>
      </c>
      <c r="L434" s="91">
        <f t="shared" si="46"/>
        <v>1.3270141928300757E-2</v>
      </c>
    </row>
    <row r="435" spans="4:12" x14ac:dyDescent="0.3">
      <c r="D435" s="72">
        <v>44091</v>
      </c>
      <c r="E435" s="95">
        <v>3.7738</v>
      </c>
      <c r="F435" s="20">
        <f t="shared" si="47"/>
        <v>3.7379809396742334</v>
      </c>
      <c r="G435" s="89">
        <f t="shared" si="48"/>
        <v>-3.3349921108037694E-2</v>
      </c>
      <c r="H435" s="89">
        <f t="shared" si="42"/>
        <v>3.7046310185661957</v>
      </c>
      <c r="I435" s="89">
        <f t="shared" si="43"/>
        <v>6.9168981433804344E-2</v>
      </c>
      <c r="J435" s="89">
        <f t="shared" si="44"/>
        <v>6.9168981433804344E-2</v>
      </c>
      <c r="K435" s="89">
        <f t="shared" si="45"/>
        <v>4.7843479925899698E-3</v>
      </c>
      <c r="L435" s="91">
        <f t="shared" si="46"/>
        <v>1.8328735342043656E-2</v>
      </c>
    </row>
    <row r="436" spans="4:12" x14ac:dyDescent="0.3">
      <c r="D436" s="72">
        <v>44092</v>
      </c>
      <c r="E436" s="95">
        <v>3.7282000000000002</v>
      </c>
      <c r="F436" s="20">
        <f t="shared" si="47"/>
        <v>3.7380000631135699</v>
      </c>
      <c r="G436" s="89">
        <f t="shared" si="48"/>
        <v>-3.0013016653300275E-2</v>
      </c>
      <c r="H436" s="89">
        <f t="shared" si="42"/>
        <v>3.7079870464602696</v>
      </c>
      <c r="I436" s="89">
        <f t="shared" si="43"/>
        <v>2.0212953539730627E-2</v>
      </c>
      <c r="J436" s="89">
        <f t="shared" si="44"/>
        <v>2.0212953539730627E-2</v>
      </c>
      <c r="K436" s="89">
        <f t="shared" si="45"/>
        <v>4.0856349079930888E-4</v>
      </c>
      <c r="L436" s="91">
        <f t="shared" si="46"/>
        <v>5.4216387371199574E-3</v>
      </c>
    </row>
    <row r="437" spans="4:12" x14ac:dyDescent="0.3">
      <c r="D437" s="72">
        <v>44095</v>
      </c>
      <c r="E437" s="95">
        <v>3.6097000000000001</v>
      </c>
      <c r="F437" s="20">
        <f t="shared" si="47"/>
        <v>3.6804895866773601</v>
      </c>
      <c r="G437" s="89">
        <f t="shared" si="48"/>
        <v>-3.2762762631591225E-2</v>
      </c>
      <c r="H437" s="89">
        <f t="shared" si="42"/>
        <v>3.647726824045769</v>
      </c>
      <c r="I437" s="89">
        <f t="shared" si="43"/>
        <v>-3.8026824045768848E-2</v>
      </c>
      <c r="J437" s="89">
        <f t="shared" si="44"/>
        <v>3.8026824045768848E-2</v>
      </c>
      <c r="K437" s="89">
        <f t="shared" si="45"/>
        <v>1.4460393470078639E-3</v>
      </c>
      <c r="L437" s="91">
        <f t="shared" si="46"/>
        <v>1.0534621726395226E-2</v>
      </c>
    </row>
    <row r="438" spans="4:12" x14ac:dyDescent="0.3">
      <c r="D438" s="72">
        <v>44096</v>
      </c>
      <c r="E438" s="95">
        <v>3.6280000000000001</v>
      </c>
      <c r="F438" s="20">
        <f t="shared" si="47"/>
        <v>3.5871497898947275</v>
      </c>
      <c r="G438" s="89">
        <f t="shared" si="48"/>
        <v>-3.8820466046695368E-2</v>
      </c>
      <c r="H438" s="89">
        <f t="shared" si="42"/>
        <v>3.5483293238480322</v>
      </c>
      <c r="I438" s="89">
        <f t="shared" si="43"/>
        <v>7.9670676151967879E-2</v>
      </c>
      <c r="J438" s="89">
        <f t="shared" si="44"/>
        <v>7.9670676151967879E-2</v>
      </c>
      <c r="K438" s="89">
        <f t="shared" si="45"/>
        <v>6.3474166385117433E-3</v>
      </c>
      <c r="L438" s="91">
        <f t="shared" si="46"/>
        <v>2.1959943812560053E-2</v>
      </c>
    </row>
    <row r="439" spans="4:12" x14ac:dyDescent="0.3">
      <c r="D439" s="72">
        <v>44097</v>
      </c>
      <c r="E439" s="95">
        <v>3.5367999999999999</v>
      </c>
      <c r="F439" s="20">
        <f t="shared" si="47"/>
        <v>3.578703627162644</v>
      </c>
      <c r="G439" s="89">
        <f t="shared" si="48"/>
        <v>-3.5783035715234182E-2</v>
      </c>
      <c r="H439" s="89">
        <f t="shared" si="42"/>
        <v>3.5429205914474098</v>
      </c>
      <c r="I439" s="89">
        <f t="shared" si="43"/>
        <v>-6.12059144740984E-3</v>
      </c>
      <c r="J439" s="89">
        <f t="shared" si="44"/>
        <v>6.12059144740984E-3</v>
      </c>
      <c r="K439" s="89">
        <f t="shared" si="45"/>
        <v>3.746163966610648E-5</v>
      </c>
      <c r="L439" s="91">
        <f t="shared" si="46"/>
        <v>1.7305449692970596E-3</v>
      </c>
    </row>
    <row r="440" spans="4:12" x14ac:dyDescent="0.3">
      <c r="D440" s="72">
        <v>44098</v>
      </c>
      <c r="E440" s="95">
        <v>3.5004</v>
      </c>
      <c r="F440" s="20">
        <f t="shared" si="47"/>
        <v>3.5008935714278131</v>
      </c>
      <c r="G440" s="89">
        <f t="shared" si="48"/>
        <v>-3.9985737717193853E-2</v>
      </c>
      <c r="H440" s="89">
        <f t="shared" si="42"/>
        <v>3.4609078337106194</v>
      </c>
      <c r="I440" s="89">
        <f t="shared" si="43"/>
        <v>3.949216628938057E-2</v>
      </c>
      <c r="J440" s="89">
        <f t="shared" si="44"/>
        <v>3.949216628938057E-2</v>
      </c>
      <c r="K440" s="89">
        <f t="shared" si="45"/>
        <v>1.5596311982280871E-3</v>
      </c>
      <c r="L440" s="91">
        <f t="shared" si="46"/>
        <v>1.1282186689915602E-2</v>
      </c>
    </row>
    <row r="441" spans="4:12" x14ac:dyDescent="0.3">
      <c r="D441" s="72">
        <v>44099</v>
      </c>
      <c r="E441" s="95">
        <v>3.4457</v>
      </c>
      <c r="F441" s="20">
        <f t="shared" si="47"/>
        <v>3.4574714098262453</v>
      </c>
      <c r="G441" s="89">
        <f t="shared" si="48"/>
        <v>-4.0329380105631245E-2</v>
      </c>
      <c r="H441" s="89">
        <f t="shared" si="42"/>
        <v>3.4171420297206141</v>
      </c>
      <c r="I441" s="89">
        <f t="shared" si="43"/>
        <v>2.8557970279385891E-2</v>
      </c>
      <c r="J441" s="89">
        <f t="shared" si="44"/>
        <v>2.8557970279385891E-2</v>
      </c>
      <c r="K441" s="89">
        <f t="shared" si="45"/>
        <v>8.1555766647828788E-4</v>
      </c>
      <c r="L441" s="91">
        <f t="shared" si="46"/>
        <v>8.2880025189035287E-3</v>
      </c>
    </row>
    <row r="442" spans="4:12" x14ac:dyDescent="0.3">
      <c r="D442" s="72">
        <v>44102</v>
      </c>
      <c r="E442" s="95">
        <v>3.5550000000000002</v>
      </c>
      <c r="F442" s="20">
        <f t="shared" si="47"/>
        <v>3.4352964959154955</v>
      </c>
      <c r="G442" s="89">
        <f t="shared" si="48"/>
        <v>-3.8513933486143105E-2</v>
      </c>
      <c r="H442" s="89">
        <f t="shared" si="42"/>
        <v>3.3967825624293524</v>
      </c>
      <c r="I442" s="89">
        <f t="shared" si="43"/>
        <v>0.15821743757064777</v>
      </c>
      <c r="J442" s="89">
        <f t="shared" si="44"/>
        <v>0.15821743757064777</v>
      </c>
      <c r="K442" s="89">
        <f t="shared" si="45"/>
        <v>2.5032757551421824E-2</v>
      </c>
      <c r="L442" s="91">
        <f t="shared" si="46"/>
        <v>4.4505608318044378E-2</v>
      </c>
    </row>
    <row r="443" spans="4:12" x14ac:dyDescent="0.3">
      <c r="D443" s="72">
        <v>44103</v>
      </c>
      <c r="E443" s="95">
        <v>3.6006</v>
      </c>
      <c r="F443" s="20">
        <f t="shared" si="47"/>
        <v>3.5333088532110861</v>
      </c>
      <c r="G443" s="89">
        <f t="shared" si="48"/>
        <v>-2.4861304407969728E-2</v>
      </c>
      <c r="H443" s="89">
        <f t="shared" si="42"/>
        <v>3.5084475488031166</v>
      </c>
      <c r="I443" s="89">
        <f t="shared" si="43"/>
        <v>9.2152451196883423E-2</v>
      </c>
      <c r="J443" s="89">
        <f t="shared" si="44"/>
        <v>9.2152451196883423E-2</v>
      </c>
      <c r="K443" s="89">
        <f t="shared" si="45"/>
        <v>8.4920742615939813E-3</v>
      </c>
      <c r="L443" s="91">
        <f t="shared" si="46"/>
        <v>2.559363750399473E-2</v>
      </c>
    </row>
    <row r="444" spans="4:12" x14ac:dyDescent="0.3">
      <c r="D444" s="72">
        <v>44104</v>
      </c>
      <c r="E444" s="95">
        <v>3.5642</v>
      </c>
      <c r="F444" s="20">
        <f t="shared" si="47"/>
        <v>3.5734309564736244</v>
      </c>
      <c r="G444" s="89">
        <f t="shared" si="48"/>
        <v>-1.8362963640918929E-2</v>
      </c>
      <c r="H444" s="89">
        <f t="shared" si="42"/>
        <v>3.5550679928327056</v>
      </c>
      <c r="I444" s="89">
        <f t="shared" si="43"/>
        <v>9.1320071672944536E-3</v>
      </c>
      <c r="J444" s="89">
        <f t="shared" si="44"/>
        <v>9.1320071672944536E-3</v>
      </c>
      <c r="K444" s="89">
        <f t="shared" si="45"/>
        <v>8.3393554903517266E-5</v>
      </c>
      <c r="L444" s="91">
        <f t="shared" si="46"/>
        <v>2.5621477939774574E-3</v>
      </c>
    </row>
    <row r="445" spans="4:12" x14ac:dyDescent="0.3">
      <c r="D445" s="72">
        <v>44105</v>
      </c>
      <c r="E445" s="95">
        <v>3.5276999999999998</v>
      </c>
      <c r="F445" s="20">
        <f t="shared" si="47"/>
        <v>3.5422096290872651</v>
      </c>
      <c r="G445" s="89">
        <f t="shared" si="48"/>
        <v>-1.9648800015462965E-2</v>
      </c>
      <c r="H445" s="89">
        <f t="shared" si="42"/>
        <v>3.5225608290718022</v>
      </c>
      <c r="I445" s="89">
        <f t="shared" si="43"/>
        <v>5.1391709281976006E-3</v>
      </c>
      <c r="J445" s="89">
        <f t="shared" si="44"/>
        <v>5.1391709281976006E-3</v>
      </c>
      <c r="K445" s="89">
        <f t="shared" si="45"/>
        <v>2.6411077829231387E-5</v>
      </c>
      <c r="L445" s="91">
        <f t="shared" si="46"/>
        <v>1.4568049800713215E-3</v>
      </c>
    </row>
    <row r="446" spans="4:12" x14ac:dyDescent="0.3">
      <c r="D446" s="72">
        <v>44106</v>
      </c>
      <c r="E446" s="95">
        <v>3.4821</v>
      </c>
      <c r="F446" s="20">
        <f t="shared" si="47"/>
        <v>3.5028609599876299</v>
      </c>
      <c r="G446" s="89">
        <f t="shared" si="48"/>
        <v>-2.1618786923880189E-2</v>
      </c>
      <c r="H446" s="89">
        <f t="shared" si="42"/>
        <v>3.4812421730637499</v>
      </c>
      <c r="I446" s="89">
        <f t="shared" si="43"/>
        <v>8.5782693625002793E-4</v>
      </c>
      <c r="J446" s="89">
        <f t="shared" si="44"/>
        <v>8.5782693625002793E-4</v>
      </c>
      <c r="K446" s="89">
        <f t="shared" si="45"/>
        <v>7.3586705255610946E-7</v>
      </c>
      <c r="L446" s="91">
        <f t="shared" si="46"/>
        <v>2.4635333168203898E-4</v>
      </c>
    </row>
    <row r="447" spans="4:12" x14ac:dyDescent="0.3">
      <c r="D447" s="72">
        <v>44109</v>
      </c>
      <c r="E447" s="95">
        <v>3.5823999999999998</v>
      </c>
      <c r="F447" s="20">
        <f t="shared" si="47"/>
        <v>3.4848649704608965</v>
      </c>
      <c r="G447" s="89">
        <f t="shared" si="48"/>
        <v>-2.1256507184165514E-2</v>
      </c>
      <c r="H447" s="89">
        <f t="shared" si="42"/>
        <v>3.463608463276731</v>
      </c>
      <c r="I447" s="89">
        <f t="shared" si="43"/>
        <v>0.11879153672326881</v>
      </c>
      <c r="J447" s="89">
        <f t="shared" si="44"/>
        <v>0.11879153672326881</v>
      </c>
      <c r="K447" s="89">
        <f t="shared" si="45"/>
        <v>1.4111429197075722E-2</v>
      </c>
      <c r="L447" s="91">
        <f t="shared" si="46"/>
        <v>3.3159763489076823E-2</v>
      </c>
    </row>
    <row r="448" spans="4:12" x14ac:dyDescent="0.3">
      <c r="D448" s="72">
        <v>44110</v>
      </c>
      <c r="E448" s="95">
        <v>3.5642</v>
      </c>
      <c r="F448" s="20">
        <f t="shared" si="47"/>
        <v>3.5617547942526677</v>
      </c>
      <c r="G448" s="89">
        <f t="shared" si="48"/>
        <v>-1.1441874086571838E-2</v>
      </c>
      <c r="H448" s="89">
        <f t="shared" si="42"/>
        <v>3.5503129201660957</v>
      </c>
      <c r="I448" s="89">
        <f t="shared" si="43"/>
        <v>1.3887079833904359E-2</v>
      </c>
      <c r="J448" s="89">
        <f t="shared" si="44"/>
        <v>1.3887079833904359E-2</v>
      </c>
      <c r="K448" s="89">
        <f t="shared" si="45"/>
        <v>1.9285098631323313E-4</v>
      </c>
      <c r="L448" s="91">
        <f t="shared" si="46"/>
        <v>3.8962684007363109E-3</v>
      </c>
    </row>
    <row r="449" spans="4:12" x14ac:dyDescent="0.3">
      <c r="D449" s="72">
        <v>44111</v>
      </c>
      <c r="E449" s="95">
        <v>3.5550000000000002</v>
      </c>
      <c r="F449" s="20">
        <f t="shared" si="47"/>
        <v>3.5532065007307425</v>
      </c>
      <c r="G449" s="89">
        <f t="shared" si="48"/>
        <v>-1.1152516030107175E-2</v>
      </c>
      <c r="H449" s="89">
        <f t="shared" ref="H449:H512" si="49">F449+G449</f>
        <v>3.5420539847006354</v>
      </c>
      <c r="I449" s="89">
        <f t="shared" si="43"/>
        <v>1.2946015299364788E-2</v>
      </c>
      <c r="J449" s="89">
        <f t="shared" si="44"/>
        <v>1.2946015299364788E-2</v>
      </c>
      <c r="K449" s="89">
        <f t="shared" si="45"/>
        <v>1.6759931213138716E-4</v>
      </c>
      <c r="L449" s="91">
        <f t="shared" si="46"/>
        <v>3.6416358085414311E-3</v>
      </c>
    </row>
    <row r="450" spans="4:12" x14ac:dyDescent="0.3">
      <c r="D450" s="72">
        <v>44112</v>
      </c>
      <c r="E450" s="95">
        <v>3.6006</v>
      </c>
      <c r="F450" s="20">
        <f t="shared" si="47"/>
        <v>3.5551979871759145</v>
      </c>
      <c r="G450" s="89">
        <f t="shared" si="48"/>
        <v>-9.838115782579258E-3</v>
      </c>
      <c r="H450" s="89">
        <f t="shared" si="49"/>
        <v>3.5453598713933352</v>
      </c>
      <c r="I450" s="89">
        <f t="shared" si="43"/>
        <v>5.5240128606664829E-2</v>
      </c>
      <c r="J450" s="89">
        <f t="shared" si="44"/>
        <v>5.5240128606664829E-2</v>
      </c>
      <c r="K450" s="89">
        <f t="shared" si="45"/>
        <v>3.05147180848087E-3</v>
      </c>
      <c r="L450" s="91">
        <f t="shared" si="46"/>
        <v>1.5341923181321122E-2</v>
      </c>
    </row>
    <row r="451" spans="4:12" x14ac:dyDescent="0.3">
      <c r="D451" s="72">
        <v>44113</v>
      </c>
      <c r="E451" s="95">
        <v>3.6736</v>
      </c>
      <c r="F451" s="20">
        <f t="shared" si="47"/>
        <v>3.6073295073739367</v>
      </c>
      <c r="G451" s="89">
        <f t="shared" si="48"/>
        <v>-3.6411521845191187E-3</v>
      </c>
      <c r="H451" s="89">
        <f t="shared" si="49"/>
        <v>3.6036883551894174</v>
      </c>
      <c r="I451" s="89">
        <f t="shared" si="43"/>
        <v>6.9911644810582541E-2</v>
      </c>
      <c r="J451" s="89">
        <f t="shared" si="44"/>
        <v>6.9911644810582541E-2</v>
      </c>
      <c r="K451" s="89">
        <f t="shared" si="45"/>
        <v>4.8876380801210527E-3</v>
      </c>
      <c r="L451" s="91">
        <f t="shared" si="46"/>
        <v>1.9030826657932966E-2</v>
      </c>
    </row>
    <row r="452" spans="4:12" x14ac:dyDescent="0.3">
      <c r="D452" s="72">
        <v>44116</v>
      </c>
      <c r="E452" s="95">
        <v>3.6736</v>
      </c>
      <c r="F452" s="20">
        <f t="shared" si="47"/>
        <v>3.670687078252385</v>
      </c>
      <c r="G452" s="89">
        <f t="shared" si="48"/>
        <v>3.0587201217776331E-3</v>
      </c>
      <c r="H452" s="89">
        <f t="shared" si="49"/>
        <v>3.6737457983741626</v>
      </c>
      <c r="I452" s="89">
        <f t="shared" ref="I452:I515" si="50">E452-H452</f>
        <v>-1.4579837416262009E-4</v>
      </c>
      <c r="J452" s="89">
        <f t="shared" ref="J452:J515" si="51">ABS(I452)</f>
        <v>1.4579837416262009E-4</v>
      </c>
      <c r="K452" s="89">
        <f t="shared" ref="K452:K515" si="52">I452^2</f>
        <v>2.1257165908463366E-8</v>
      </c>
      <c r="L452" s="91">
        <f t="shared" ref="L452:L515" si="53">J452/E452</f>
        <v>3.9688146276845627E-5</v>
      </c>
    </row>
    <row r="453" spans="4:12" x14ac:dyDescent="0.3">
      <c r="D453" s="72">
        <v>44117</v>
      </c>
      <c r="E453" s="95">
        <v>3.6827000000000001</v>
      </c>
      <c r="F453" s="20">
        <f t="shared" ref="F453:F516" si="54">alpha*(E453)+(1-alpha)*(E452+G452)</f>
        <v>3.6778669760974223</v>
      </c>
      <c r="G453" s="89">
        <f t="shared" ref="G453:G516" si="55">beta*(F453-F452)+(1-beta)*G452</f>
        <v>3.4708378941035955E-3</v>
      </c>
      <c r="H453" s="89">
        <f t="shared" si="49"/>
        <v>3.6813378139915258</v>
      </c>
      <c r="I453" s="89">
        <f t="shared" si="50"/>
        <v>1.3621860084742643E-3</v>
      </c>
      <c r="J453" s="89">
        <f t="shared" si="51"/>
        <v>1.3621860084742643E-3</v>
      </c>
      <c r="K453" s="89">
        <f t="shared" si="52"/>
        <v>1.8555507216830484E-6</v>
      </c>
      <c r="L453" s="91">
        <f t="shared" si="53"/>
        <v>3.6988785632124916E-4</v>
      </c>
    </row>
    <row r="454" spans="4:12" x14ac:dyDescent="0.3">
      <c r="D454" s="72">
        <v>44118</v>
      </c>
      <c r="E454" s="95">
        <v>3.7191000000000001</v>
      </c>
      <c r="F454" s="20">
        <f t="shared" si="54"/>
        <v>3.692756670315283</v>
      </c>
      <c r="G454" s="89">
        <f t="shared" si="55"/>
        <v>4.6127235264793046E-3</v>
      </c>
      <c r="H454" s="89">
        <f t="shared" si="49"/>
        <v>3.6973693938417624</v>
      </c>
      <c r="I454" s="89">
        <f t="shared" si="50"/>
        <v>2.1730606158237631E-2</v>
      </c>
      <c r="J454" s="89">
        <f t="shared" si="51"/>
        <v>2.1730606158237631E-2</v>
      </c>
      <c r="K454" s="89">
        <f t="shared" si="52"/>
        <v>4.7221924400443527E-4</v>
      </c>
      <c r="L454" s="91">
        <f t="shared" si="53"/>
        <v>5.8429744180682501E-3</v>
      </c>
    </row>
    <row r="455" spans="4:12" x14ac:dyDescent="0.3">
      <c r="D455" s="72">
        <v>44119</v>
      </c>
      <c r="E455" s="95">
        <v>3.6827000000000001</v>
      </c>
      <c r="F455" s="20">
        <f t="shared" si="54"/>
        <v>3.7155101788211842</v>
      </c>
      <c r="G455" s="89">
        <f t="shared" si="55"/>
        <v>6.4268020244214932E-3</v>
      </c>
      <c r="H455" s="89">
        <f t="shared" si="49"/>
        <v>3.7219369808456055</v>
      </c>
      <c r="I455" s="89">
        <f t="shared" si="50"/>
        <v>-3.9236980845605451E-2</v>
      </c>
      <c r="J455" s="89">
        <f t="shared" si="51"/>
        <v>3.9236980845605451E-2</v>
      </c>
      <c r="K455" s="89">
        <f t="shared" si="52"/>
        <v>1.5395406658784091E-3</v>
      </c>
      <c r="L455" s="91">
        <f t="shared" si="53"/>
        <v>1.0654405964538368E-2</v>
      </c>
    </row>
    <row r="456" spans="4:12" x14ac:dyDescent="0.3">
      <c r="D456" s="72">
        <v>44120</v>
      </c>
      <c r="E456" s="95">
        <v>3.6736</v>
      </c>
      <c r="F456" s="20">
        <f t="shared" si="54"/>
        <v>3.6860214416195376</v>
      </c>
      <c r="G456" s="89">
        <f t="shared" si="55"/>
        <v>2.8352481018146859E-3</v>
      </c>
      <c r="H456" s="89">
        <f t="shared" si="49"/>
        <v>3.6888566897213524</v>
      </c>
      <c r="I456" s="89">
        <f t="shared" si="50"/>
        <v>-1.5256689721352412E-2</v>
      </c>
      <c r="J456" s="89">
        <f t="shared" si="51"/>
        <v>1.5256689721352412E-2</v>
      </c>
      <c r="K456" s="89">
        <f t="shared" si="52"/>
        <v>2.3276658125362035E-4</v>
      </c>
      <c r="L456" s="91">
        <f t="shared" si="53"/>
        <v>4.1530623152636137E-3</v>
      </c>
    </row>
    <row r="457" spans="4:12" x14ac:dyDescent="0.3">
      <c r="D457" s="72">
        <v>44123</v>
      </c>
      <c r="E457" s="95">
        <v>3.8102999999999998</v>
      </c>
      <c r="F457" s="20">
        <f t="shared" si="54"/>
        <v>3.7032081984814518</v>
      </c>
      <c r="G457" s="89">
        <f t="shared" si="55"/>
        <v>4.2703989778246354E-3</v>
      </c>
      <c r="H457" s="89">
        <f t="shared" si="49"/>
        <v>3.7074785974592763</v>
      </c>
      <c r="I457" s="89">
        <f t="shared" si="50"/>
        <v>0.10282140254072347</v>
      </c>
      <c r="J457" s="89">
        <f t="shared" si="51"/>
        <v>0.10282140254072347</v>
      </c>
      <c r="K457" s="89">
        <f t="shared" si="52"/>
        <v>1.0572240820441496E-2</v>
      </c>
      <c r="L457" s="91">
        <f t="shared" si="53"/>
        <v>2.6985119948750354E-2</v>
      </c>
    </row>
    <row r="458" spans="4:12" x14ac:dyDescent="0.3">
      <c r="D458" s="72">
        <v>44124</v>
      </c>
      <c r="E458" s="95">
        <v>3.8285</v>
      </c>
      <c r="F458" s="20">
        <f t="shared" si="54"/>
        <v>3.8173563191822595</v>
      </c>
      <c r="G458" s="89">
        <f t="shared" si="55"/>
        <v>1.5258171150122943E-2</v>
      </c>
      <c r="H458" s="89">
        <f t="shared" si="49"/>
        <v>3.8326144903323822</v>
      </c>
      <c r="I458" s="89">
        <f t="shared" si="50"/>
        <v>-4.1144903323822035E-3</v>
      </c>
      <c r="J458" s="89">
        <f t="shared" si="51"/>
        <v>4.1144903323822035E-3</v>
      </c>
      <c r="K458" s="89">
        <f t="shared" si="52"/>
        <v>1.6929030695266617E-5</v>
      </c>
      <c r="L458" s="91">
        <f t="shared" si="53"/>
        <v>1.074700361076715E-3</v>
      </c>
    </row>
    <row r="459" spans="4:12" x14ac:dyDescent="0.3">
      <c r="D459" s="72">
        <v>44125</v>
      </c>
      <c r="E459" s="95">
        <v>3.9014000000000002</v>
      </c>
      <c r="F459" s="20">
        <f t="shared" si="54"/>
        <v>3.8552865369200982</v>
      </c>
      <c r="G459" s="89">
        <f t="shared" si="55"/>
        <v>1.7525375808894517E-2</v>
      </c>
      <c r="H459" s="89">
        <f t="shared" si="49"/>
        <v>3.8728119127289928</v>
      </c>
      <c r="I459" s="89">
        <f t="shared" si="50"/>
        <v>2.8588087271007367E-2</v>
      </c>
      <c r="J459" s="89">
        <f t="shared" si="51"/>
        <v>2.8588087271007367E-2</v>
      </c>
      <c r="K459" s="89">
        <f t="shared" si="52"/>
        <v>8.1727873381473343E-4</v>
      </c>
      <c r="L459" s="91">
        <f t="shared" si="53"/>
        <v>7.3276483495687099E-3</v>
      </c>
    </row>
    <row r="460" spans="4:12" x14ac:dyDescent="0.3">
      <c r="D460" s="72">
        <v>44126</v>
      </c>
      <c r="E460" s="95">
        <v>3.8923000000000001</v>
      </c>
      <c r="F460" s="20">
        <f t="shared" si="54"/>
        <v>3.9136003006471158</v>
      </c>
      <c r="G460" s="89">
        <f t="shared" si="55"/>
        <v>2.1604214600706835E-2</v>
      </c>
      <c r="H460" s="89">
        <f t="shared" si="49"/>
        <v>3.9352045152478228</v>
      </c>
      <c r="I460" s="89">
        <f t="shared" si="50"/>
        <v>-4.2904515247822683E-2</v>
      </c>
      <c r="J460" s="89">
        <f t="shared" si="51"/>
        <v>4.2904515247822683E-2</v>
      </c>
      <c r="K460" s="89">
        <f t="shared" si="52"/>
        <v>1.8407974286506492E-3</v>
      </c>
      <c r="L460" s="91">
        <f t="shared" si="53"/>
        <v>1.1022920958770568E-2</v>
      </c>
    </row>
    <row r="461" spans="4:12" x14ac:dyDescent="0.3">
      <c r="D461" s="72">
        <v>44127</v>
      </c>
      <c r="E461" s="95">
        <v>3.9197000000000002</v>
      </c>
      <c r="F461" s="20">
        <f t="shared" si="54"/>
        <v>3.9150633716805663</v>
      </c>
      <c r="G461" s="89">
        <f t="shared" si="55"/>
        <v>1.9590100243981199E-2</v>
      </c>
      <c r="H461" s="89">
        <f t="shared" si="49"/>
        <v>3.9346534719245474</v>
      </c>
      <c r="I461" s="89">
        <f t="shared" si="50"/>
        <v>-1.4953471924547213E-2</v>
      </c>
      <c r="J461" s="89">
        <f t="shared" si="51"/>
        <v>1.4953471924547213E-2</v>
      </c>
      <c r="K461" s="89">
        <f t="shared" si="52"/>
        <v>2.2360632259822171E-4</v>
      </c>
      <c r="L461" s="91">
        <f t="shared" si="53"/>
        <v>3.8149531659431111E-3</v>
      </c>
    </row>
    <row r="462" spans="4:12" x14ac:dyDescent="0.3">
      <c r="D462" s="72">
        <v>44130</v>
      </c>
      <c r="E462" s="95">
        <v>3.8559000000000001</v>
      </c>
      <c r="F462" s="20">
        <f t="shared" si="54"/>
        <v>3.9226120801951856</v>
      </c>
      <c r="G462" s="89">
        <f t="shared" si="55"/>
        <v>1.8385961071045009E-2</v>
      </c>
      <c r="H462" s="89">
        <f t="shared" si="49"/>
        <v>3.9409980412662304</v>
      </c>
      <c r="I462" s="89">
        <f t="shared" si="50"/>
        <v>-8.5098041266230329E-2</v>
      </c>
      <c r="J462" s="89">
        <f t="shared" si="51"/>
        <v>8.5098041266230329E-2</v>
      </c>
      <c r="K462" s="89">
        <f t="shared" si="52"/>
        <v>7.2416766273490397E-3</v>
      </c>
      <c r="L462" s="91">
        <f t="shared" si="53"/>
        <v>2.2069566447841055E-2</v>
      </c>
    </row>
    <row r="463" spans="4:12" x14ac:dyDescent="0.3">
      <c r="D463" s="72">
        <v>44131</v>
      </c>
      <c r="E463" s="95">
        <v>3.8650000000000002</v>
      </c>
      <c r="F463" s="20">
        <f t="shared" si="54"/>
        <v>3.8724287688568362</v>
      </c>
      <c r="G463" s="89">
        <f t="shared" si="55"/>
        <v>1.1529033830105569E-2</v>
      </c>
      <c r="H463" s="89">
        <f t="shared" si="49"/>
        <v>3.8839578026869419</v>
      </c>
      <c r="I463" s="89">
        <f t="shared" si="50"/>
        <v>-1.8957802686941694E-2</v>
      </c>
      <c r="J463" s="89">
        <f t="shared" si="51"/>
        <v>1.8957802686941694E-2</v>
      </c>
      <c r="K463" s="89">
        <f t="shared" si="52"/>
        <v>3.5939828271701373E-4</v>
      </c>
      <c r="L463" s="91">
        <f t="shared" si="53"/>
        <v>4.9049942268930644E-3</v>
      </c>
    </row>
    <row r="464" spans="4:12" x14ac:dyDescent="0.3">
      <c r="D464" s="72">
        <v>44132</v>
      </c>
      <c r="E464" s="95">
        <v>3.6918000000000002</v>
      </c>
      <c r="F464" s="20">
        <f t="shared" si="54"/>
        <v>3.8395832270640851</v>
      </c>
      <c r="G464" s="89">
        <f t="shared" si="55"/>
        <v>7.0915762678199004E-3</v>
      </c>
      <c r="H464" s="89">
        <f t="shared" si="49"/>
        <v>3.8466748033319051</v>
      </c>
      <c r="I464" s="89">
        <f t="shared" si="50"/>
        <v>-0.15487480333190495</v>
      </c>
      <c r="J464" s="89">
        <f t="shared" si="51"/>
        <v>0.15487480333190495</v>
      </c>
      <c r="K464" s="89">
        <f t="shared" si="52"/>
        <v>2.3986204707096236E-2</v>
      </c>
      <c r="L464" s="91">
        <f t="shared" si="53"/>
        <v>4.1951027502005779E-2</v>
      </c>
    </row>
    <row r="465" spans="4:12" x14ac:dyDescent="0.3">
      <c r="D465" s="72">
        <v>44133</v>
      </c>
      <c r="E465" s="95">
        <v>3.0537000000000001</v>
      </c>
      <c r="F465" s="20">
        <f t="shared" si="54"/>
        <v>3.5698532610142566</v>
      </c>
      <c r="G465" s="89">
        <f t="shared" si="55"/>
        <v>-2.0590577963944937E-2</v>
      </c>
      <c r="H465" s="89">
        <f t="shared" si="49"/>
        <v>3.5492626830503116</v>
      </c>
      <c r="I465" s="89">
        <f t="shared" si="50"/>
        <v>-0.49556268305031148</v>
      </c>
      <c r="J465" s="89">
        <f t="shared" si="51"/>
        <v>0.49556268305031148</v>
      </c>
      <c r="K465" s="89">
        <f t="shared" si="52"/>
        <v>0.24558237283202347</v>
      </c>
      <c r="L465" s="91">
        <f t="shared" si="53"/>
        <v>0.16228270067469347</v>
      </c>
    </row>
    <row r="466" spans="4:12" x14ac:dyDescent="0.3">
      <c r="D466" s="72">
        <v>44134</v>
      </c>
      <c r="E466" s="95">
        <v>3.0718999999999999</v>
      </c>
      <c r="F466" s="20">
        <f t="shared" si="54"/>
        <v>3.0408675376288445</v>
      </c>
      <c r="G466" s="89">
        <f t="shared" si="55"/>
        <v>-7.1430092506091655E-2</v>
      </c>
      <c r="H466" s="89">
        <f t="shared" si="49"/>
        <v>2.969437445122753</v>
      </c>
      <c r="I466" s="89">
        <f t="shared" si="50"/>
        <v>0.10246255487724687</v>
      </c>
      <c r="J466" s="89">
        <f t="shared" si="51"/>
        <v>0.10246255487724687</v>
      </c>
      <c r="K466" s="89">
        <f t="shared" si="52"/>
        <v>1.0498575151972826E-2</v>
      </c>
      <c r="L466" s="91">
        <f t="shared" si="53"/>
        <v>3.3354782016747575E-2</v>
      </c>
    </row>
    <row r="467" spans="4:12" x14ac:dyDescent="0.3">
      <c r="D467" s="72">
        <v>44137</v>
      </c>
      <c r="E467" s="95">
        <v>2.9807999999999999</v>
      </c>
      <c r="F467" s="20">
        <f t="shared" si="54"/>
        <v>2.9965359259951265</v>
      </c>
      <c r="G467" s="89">
        <f t="shared" si="55"/>
        <v>-6.8720244418854298E-2</v>
      </c>
      <c r="H467" s="89">
        <f t="shared" si="49"/>
        <v>2.9278156815762721</v>
      </c>
      <c r="I467" s="89">
        <f t="shared" si="50"/>
        <v>5.298431842372775E-2</v>
      </c>
      <c r="J467" s="89">
        <f t="shared" si="51"/>
        <v>5.298431842372775E-2</v>
      </c>
      <c r="K467" s="89">
        <f t="shared" si="52"/>
        <v>2.807337998826976E-3</v>
      </c>
      <c r="L467" s="91">
        <f t="shared" si="53"/>
        <v>1.777520075943631E-2</v>
      </c>
    </row>
    <row r="468" spans="4:12" x14ac:dyDescent="0.3">
      <c r="D468" s="72">
        <v>44138</v>
      </c>
      <c r="E468" s="95">
        <v>3.0901999999999998</v>
      </c>
      <c r="F468" s="20">
        <f t="shared" si="54"/>
        <v>2.9477038044649166</v>
      </c>
      <c r="G468" s="89">
        <f t="shared" si="55"/>
        <v>-6.6731432129989859E-2</v>
      </c>
      <c r="H468" s="89">
        <f t="shared" si="49"/>
        <v>2.8809723723349268</v>
      </c>
      <c r="I468" s="89">
        <f t="shared" si="50"/>
        <v>0.20922762766507308</v>
      </c>
      <c r="J468" s="89">
        <f t="shared" si="51"/>
        <v>0.20922762766507308</v>
      </c>
      <c r="K468" s="89">
        <f t="shared" si="52"/>
        <v>4.377620017835445E-2</v>
      </c>
      <c r="L468" s="91">
        <f t="shared" si="53"/>
        <v>6.7706824045392883E-2</v>
      </c>
    </row>
    <row r="469" spans="4:12" x14ac:dyDescent="0.3">
      <c r="D469" s="72">
        <v>44139</v>
      </c>
      <c r="E469" s="95">
        <v>3.0992999999999999</v>
      </c>
      <c r="F469" s="20">
        <f t="shared" si="54"/>
        <v>3.0386348542960082</v>
      </c>
      <c r="G469" s="89">
        <f t="shared" si="55"/>
        <v>-5.0965183933881719E-2</v>
      </c>
      <c r="H469" s="89">
        <f t="shared" si="49"/>
        <v>2.9876696703621266</v>
      </c>
      <c r="I469" s="89">
        <f t="shared" si="50"/>
        <v>0.11163032963787334</v>
      </c>
      <c r="J469" s="89">
        <f t="shared" si="51"/>
        <v>0.11163032963787334</v>
      </c>
      <c r="K469" s="89">
        <f t="shared" si="52"/>
        <v>1.2461330495060263E-2</v>
      </c>
      <c r="L469" s="91">
        <f t="shared" si="53"/>
        <v>3.6017916832147043E-2</v>
      </c>
    </row>
    <row r="470" spans="4:12" x14ac:dyDescent="0.3">
      <c r="D470" s="72">
        <v>44140</v>
      </c>
      <c r="E470" s="95">
        <v>3.2269000000000001</v>
      </c>
      <c r="F470" s="20">
        <f t="shared" si="54"/>
        <v>3.084047852852895</v>
      </c>
      <c r="G470" s="89">
        <f t="shared" si="55"/>
        <v>-4.1327365684804877E-2</v>
      </c>
      <c r="H470" s="89">
        <f t="shared" si="49"/>
        <v>3.04272048716809</v>
      </c>
      <c r="I470" s="89">
        <f t="shared" si="50"/>
        <v>0.18417951283191014</v>
      </c>
      <c r="J470" s="89">
        <f t="shared" si="51"/>
        <v>0.18417951283191014</v>
      </c>
      <c r="K470" s="89">
        <f t="shared" si="52"/>
        <v>3.392209294699975E-2</v>
      </c>
      <c r="L470" s="91">
        <f t="shared" si="53"/>
        <v>5.7076300112154123E-2</v>
      </c>
    </row>
    <row r="471" spans="4:12" x14ac:dyDescent="0.3">
      <c r="D471" s="72">
        <v>44141</v>
      </c>
      <c r="E471" s="95">
        <v>3.2086999999999999</v>
      </c>
      <c r="F471" s="20">
        <f t="shared" si="54"/>
        <v>3.1901981074521562</v>
      </c>
      <c r="G471" s="89">
        <f t="shared" si="55"/>
        <v>-2.6579603656398269E-2</v>
      </c>
      <c r="H471" s="89">
        <f t="shared" si="49"/>
        <v>3.163618503795758</v>
      </c>
      <c r="I471" s="89">
        <f t="shared" si="50"/>
        <v>4.5081496204241844E-2</v>
      </c>
      <c r="J471" s="89">
        <f t="shared" si="51"/>
        <v>4.5081496204241844E-2</v>
      </c>
      <c r="K471" s="89">
        <f t="shared" si="52"/>
        <v>2.0323413000130717E-3</v>
      </c>
      <c r="L471" s="91">
        <f t="shared" si="53"/>
        <v>1.4049769752311481E-2</v>
      </c>
    </row>
    <row r="472" spans="4:12" x14ac:dyDescent="0.3">
      <c r="D472" s="72">
        <v>44144</v>
      </c>
      <c r="E472" s="95">
        <v>3.3271999999999999</v>
      </c>
      <c r="F472" s="20">
        <f t="shared" si="54"/>
        <v>3.2111363170748817</v>
      </c>
      <c r="G472" s="89">
        <f t="shared" si="55"/>
        <v>-2.1827822328485891E-2</v>
      </c>
      <c r="H472" s="89">
        <f t="shared" si="49"/>
        <v>3.1893084947463959</v>
      </c>
      <c r="I472" s="89">
        <f t="shared" si="50"/>
        <v>0.13789150525360405</v>
      </c>
      <c r="J472" s="89">
        <f t="shared" si="51"/>
        <v>0.13789150525360405</v>
      </c>
      <c r="K472" s="89">
        <f t="shared" si="52"/>
        <v>1.9014067221104713E-2</v>
      </c>
      <c r="L472" s="91">
        <f t="shared" si="53"/>
        <v>4.1443707998799005E-2</v>
      </c>
    </row>
    <row r="473" spans="4:12" x14ac:dyDescent="0.3">
      <c r="D473" s="72">
        <v>44145</v>
      </c>
      <c r="E473" s="95">
        <v>3.3454000000000002</v>
      </c>
      <c r="F473" s="20">
        <f t="shared" si="54"/>
        <v>3.3133777421372117</v>
      </c>
      <c r="G473" s="89">
        <f t="shared" si="55"/>
        <v>-9.4208975894042989E-3</v>
      </c>
      <c r="H473" s="89">
        <f t="shared" si="49"/>
        <v>3.3039568445478076</v>
      </c>
      <c r="I473" s="89">
        <f t="shared" si="50"/>
        <v>4.144315545219257E-2</v>
      </c>
      <c r="J473" s="89">
        <f t="shared" si="51"/>
        <v>4.144315545219257E-2</v>
      </c>
      <c r="K473" s="89">
        <f t="shared" si="52"/>
        <v>1.7175351338345989E-3</v>
      </c>
      <c r="L473" s="91">
        <f t="shared" si="53"/>
        <v>1.2388101707476704E-2</v>
      </c>
    </row>
    <row r="474" spans="4:12" x14ac:dyDescent="0.3">
      <c r="D474" s="72">
        <v>44146</v>
      </c>
      <c r="E474" s="95">
        <v>3.4182999999999999</v>
      </c>
      <c r="F474" s="20">
        <f t="shared" si="54"/>
        <v>3.3524432819284771</v>
      </c>
      <c r="G474" s="89">
        <f t="shared" si="55"/>
        <v>-4.5722538513373323E-3</v>
      </c>
      <c r="H474" s="89">
        <f t="shared" si="49"/>
        <v>3.3478710280771398</v>
      </c>
      <c r="I474" s="89">
        <f t="shared" si="50"/>
        <v>7.0428971922860129E-2</v>
      </c>
      <c r="J474" s="89">
        <f t="shared" si="51"/>
        <v>7.0428971922860129E-2</v>
      </c>
      <c r="K474" s="89">
        <f t="shared" si="52"/>
        <v>4.9602400861110205E-3</v>
      </c>
      <c r="L474" s="91">
        <f t="shared" si="53"/>
        <v>2.0603508154012268E-2</v>
      </c>
    </row>
    <row r="475" spans="4:12" x14ac:dyDescent="0.3">
      <c r="D475" s="72">
        <v>44147</v>
      </c>
      <c r="E475" s="95">
        <v>3.4182999999999999</v>
      </c>
      <c r="F475" s="20">
        <f t="shared" si="54"/>
        <v>3.4146421969189302</v>
      </c>
      <c r="G475" s="89">
        <f t="shared" si="55"/>
        <v>2.1048630328417174E-3</v>
      </c>
      <c r="H475" s="89">
        <f t="shared" si="49"/>
        <v>3.416747059951772</v>
      </c>
      <c r="I475" s="89">
        <f t="shared" si="50"/>
        <v>1.5529400482279243E-3</v>
      </c>
      <c r="J475" s="89">
        <f t="shared" si="51"/>
        <v>1.5529400482279243E-3</v>
      </c>
      <c r="K475" s="89">
        <f t="shared" si="52"/>
        <v>2.4116227933901479E-6</v>
      </c>
      <c r="L475" s="91">
        <f t="shared" si="53"/>
        <v>4.5430186005556106E-4</v>
      </c>
    </row>
    <row r="476" spans="4:12" x14ac:dyDescent="0.3">
      <c r="D476" s="72">
        <v>44148</v>
      </c>
      <c r="E476" s="95">
        <v>3.4729999999999999</v>
      </c>
      <c r="F476" s="20">
        <f t="shared" si="54"/>
        <v>3.4309238904262735</v>
      </c>
      <c r="G476" s="89">
        <f t="shared" si="55"/>
        <v>3.5225460802918778E-3</v>
      </c>
      <c r="H476" s="89">
        <f t="shared" si="49"/>
        <v>3.4344464365065654</v>
      </c>
      <c r="I476" s="89">
        <f t="shared" si="50"/>
        <v>3.8553563493434417E-2</v>
      </c>
      <c r="J476" s="89">
        <f t="shared" si="51"/>
        <v>3.8553563493434417E-2</v>
      </c>
      <c r="K476" s="89">
        <f t="shared" si="52"/>
        <v>1.486377258042279E-3</v>
      </c>
      <c r="L476" s="91">
        <f t="shared" si="53"/>
        <v>1.1100939675621773E-2</v>
      </c>
    </row>
    <row r="477" spans="4:12" x14ac:dyDescent="0.3">
      <c r="D477" s="72">
        <v>44151</v>
      </c>
      <c r="E477" s="95">
        <v>3.5550000000000002</v>
      </c>
      <c r="F477" s="20">
        <f t="shared" si="54"/>
        <v>3.4922180368642337</v>
      </c>
      <c r="G477" s="89">
        <f t="shared" si="55"/>
        <v>9.2997061160587056E-3</v>
      </c>
      <c r="H477" s="89">
        <f t="shared" si="49"/>
        <v>3.5015177429802926</v>
      </c>
      <c r="I477" s="89">
        <f t="shared" si="50"/>
        <v>5.3482257019707546E-2</v>
      </c>
      <c r="J477" s="89">
        <f t="shared" si="51"/>
        <v>5.3482257019707546E-2</v>
      </c>
      <c r="K477" s="89">
        <f t="shared" si="52"/>
        <v>2.860351815922057E-3</v>
      </c>
      <c r="L477" s="91">
        <f t="shared" si="53"/>
        <v>1.5044235448581588E-2</v>
      </c>
    </row>
    <row r="478" spans="4:12" x14ac:dyDescent="0.3">
      <c r="D478" s="72">
        <v>44152</v>
      </c>
      <c r="E478" s="95">
        <v>3.5823999999999998</v>
      </c>
      <c r="F478" s="20">
        <f t="shared" si="54"/>
        <v>3.5679197648928476</v>
      </c>
      <c r="G478" s="89">
        <f t="shared" si="55"/>
        <v>1.5939908307314222E-2</v>
      </c>
      <c r="H478" s="89">
        <f t="shared" si="49"/>
        <v>3.5838596732001617</v>
      </c>
      <c r="I478" s="89">
        <f t="shared" si="50"/>
        <v>-1.4596732001619372E-3</v>
      </c>
      <c r="J478" s="89">
        <f t="shared" si="51"/>
        <v>1.4596732001619372E-3</v>
      </c>
      <c r="K478" s="89">
        <f t="shared" si="52"/>
        <v>2.1306458512709908E-6</v>
      </c>
      <c r="L478" s="91">
        <f t="shared" si="53"/>
        <v>4.07456788790179E-4</v>
      </c>
    </row>
    <row r="479" spans="4:12" x14ac:dyDescent="0.3">
      <c r="D479" s="72">
        <v>44153</v>
      </c>
      <c r="E479" s="95">
        <v>3.5914999999999999</v>
      </c>
      <c r="F479" s="20">
        <f t="shared" si="54"/>
        <v>3.5969719266458515</v>
      </c>
      <c r="G479" s="89">
        <f t="shared" si="55"/>
        <v>1.7251133651883195E-2</v>
      </c>
      <c r="H479" s="89">
        <f t="shared" si="49"/>
        <v>3.6142230602977348</v>
      </c>
      <c r="I479" s="89">
        <f t="shared" si="50"/>
        <v>-2.2723060297734854E-2</v>
      </c>
      <c r="J479" s="89">
        <f t="shared" si="51"/>
        <v>2.2723060297734854E-2</v>
      </c>
      <c r="K479" s="89">
        <f t="shared" si="52"/>
        <v>5.1633746929449396E-4</v>
      </c>
      <c r="L479" s="91">
        <f t="shared" si="53"/>
        <v>6.3268997070123501E-3</v>
      </c>
    </row>
    <row r="480" spans="4:12" x14ac:dyDescent="0.3">
      <c r="D480" s="72">
        <v>44154</v>
      </c>
      <c r="E480" s="95">
        <v>3.5459000000000001</v>
      </c>
      <c r="F480" s="20">
        <f t="shared" si="54"/>
        <v>3.5961809069215067</v>
      </c>
      <c r="G480" s="89">
        <f t="shared" si="55"/>
        <v>1.5446918314260394E-2</v>
      </c>
      <c r="H480" s="89">
        <f t="shared" si="49"/>
        <v>3.6116278252357672</v>
      </c>
      <c r="I480" s="89">
        <f t="shared" si="50"/>
        <v>-6.5727825235767146E-2</v>
      </c>
      <c r="J480" s="89">
        <f t="shared" si="51"/>
        <v>6.5727825235767146E-2</v>
      </c>
      <c r="K480" s="89">
        <f t="shared" si="52"/>
        <v>4.3201470102235484E-3</v>
      </c>
      <c r="L480" s="91">
        <f t="shared" si="53"/>
        <v>1.8536288455897557E-2</v>
      </c>
    </row>
    <row r="481" spans="4:12" x14ac:dyDescent="0.3">
      <c r="D481" s="72">
        <v>44155</v>
      </c>
      <c r="E481" s="95">
        <v>3.6006</v>
      </c>
      <c r="F481" s="20">
        <f t="shared" si="54"/>
        <v>3.5691975346514089</v>
      </c>
      <c r="G481" s="89">
        <f t="shared" si="55"/>
        <v>1.120388925582457E-2</v>
      </c>
      <c r="H481" s="89">
        <f t="shared" si="49"/>
        <v>3.5804014239072335</v>
      </c>
      <c r="I481" s="89">
        <f t="shared" si="50"/>
        <v>2.019857609276654E-2</v>
      </c>
      <c r="J481" s="89">
        <f t="shared" si="51"/>
        <v>2.019857609276654E-2</v>
      </c>
      <c r="K481" s="89">
        <f t="shared" si="52"/>
        <v>4.0798247617528002E-4</v>
      </c>
      <c r="L481" s="91">
        <f t="shared" si="53"/>
        <v>5.6097806178877245E-3</v>
      </c>
    </row>
    <row r="482" spans="4:12" x14ac:dyDescent="0.3">
      <c r="D482" s="72">
        <v>44158</v>
      </c>
      <c r="E482" s="95">
        <v>3.6189</v>
      </c>
      <c r="F482" s="20">
        <f t="shared" si="54"/>
        <v>3.6132231114046598</v>
      </c>
      <c r="G482" s="89">
        <f t="shared" si="55"/>
        <v>1.4486058005567206E-2</v>
      </c>
      <c r="H482" s="89">
        <f t="shared" si="49"/>
        <v>3.627709169410227</v>
      </c>
      <c r="I482" s="89">
        <f t="shared" si="50"/>
        <v>-8.8091694102270246E-3</v>
      </c>
      <c r="J482" s="89">
        <f t="shared" si="51"/>
        <v>8.8091694102270246E-3</v>
      </c>
      <c r="K482" s="89">
        <f t="shared" si="52"/>
        <v>7.760146569807955E-5</v>
      </c>
      <c r="L482" s="91">
        <f t="shared" si="53"/>
        <v>2.4342118904161552E-3</v>
      </c>
    </row>
    <row r="483" spans="4:12" x14ac:dyDescent="0.3">
      <c r="D483" s="72">
        <v>44159</v>
      </c>
      <c r="E483" s="95">
        <v>3.71</v>
      </c>
      <c r="F483" s="20">
        <f t="shared" si="54"/>
        <v>3.6487088464044541</v>
      </c>
      <c r="G483" s="89">
        <f t="shared" si="55"/>
        <v>1.6586025704989921E-2</v>
      </c>
      <c r="H483" s="89">
        <f t="shared" si="49"/>
        <v>3.665294872109444</v>
      </c>
      <c r="I483" s="89">
        <f t="shared" si="50"/>
        <v>4.4705127890555918E-2</v>
      </c>
      <c r="J483" s="89">
        <f t="shared" si="51"/>
        <v>4.4705127890555918E-2</v>
      </c>
      <c r="K483" s="89">
        <f t="shared" si="52"/>
        <v>1.9985484597109604E-3</v>
      </c>
      <c r="L483" s="91">
        <f t="shared" si="53"/>
        <v>1.2049899700958469E-2</v>
      </c>
    </row>
    <row r="484" spans="4:12" x14ac:dyDescent="0.3">
      <c r="D484" s="72">
        <v>44160</v>
      </c>
      <c r="E484" s="95">
        <v>3.7646999999999999</v>
      </c>
      <c r="F484" s="20">
        <f t="shared" si="54"/>
        <v>3.7342088205639921</v>
      </c>
      <c r="G484" s="89">
        <f t="shared" si="55"/>
        <v>2.3477420550444723E-2</v>
      </c>
      <c r="H484" s="89">
        <f t="shared" si="49"/>
        <v>3.7576862411144369</v>
      </c>
      <c r="I484" s="89">
        <f t="shared" si="50"/>
        <v>7.0137588855629929E-3</v>
      </c>
      <c r="J484" s="89">
        <f t="shared" si="51"/>
        <v>7.0137588855629929E-3</v>
      </c>
      <c r="K484" s="89">
        <f t="shared" si="52"/>
        <v>4.9192813704813835E-5</v>
      </c>
      <c r="L484" s="91">
        <f t="shared" si="53"/>
        <v>1.8630326149661309E-3</v>
      </c>
    </row>
    <row r="485" spans="4:12" x14ac:dyDescent="0.3">
      <c r="D485" s="72">
        <v>44162</v>
      </c>
      <c r="E485" s="95">
        <v>3.7646999999999999</v>
      </c>
      <c r="F485" s="20">
        <f t="shared" si="54"/>
        <v>3.783481936440356</v>
      </c>
      <c r="G485" s="89">
        <f t="shared" si="55"/>
        <v>2.6056990083036649E-2</v>
      </c>
      <c r="H485" s="89">
        <f t="shared" si="49"/>
        <v>3.8095389265233925</v>
      </c>
      <c r="I485" s="89">
        <f t="shared" si="50"/>
        <v>-4.4838926523392608E-2</v>
      </c>
      <c r="J485" s="89">
        <f t="shared" si="51"/>
        <v>4.4838926523392608E-2</v>
      </c>
      <c r="K485" s="89">
        <f t="shared" si="52"/>
        <v>2.0105293317702012E-3</v>
      </c>
      <c r="L485" s="91">
        <f t="shared" si="53"/>
        <v>1.1910358467711268E-2</v>
      </c>
    </row>
    <row r="486" spans="4:12" x14ac:dyDescent="0.3">
      <c r="D486" s="72">
        <v>44165</v>
      </c>
      <c r="E486" s="95">
        <v>3.6736</v>
      </c>
      <c r="F486" s="20">
        <f t="shared" si="54"/>
        <v>3.7673255920664293</v>
      </c>
      <c r="G486" s="89">
        <f t="shared" si="55"/>
        <v>2.1835656637340311E-2</v>
      </c>
      <c r="H486" s="89">
        <f t="shared" si="49"/>
        <v>3.7891612487037696</v>
      </c>
      <c r="I486" s="89">
        <f t="shared" si="50"/>
        <v>-0.1155612487037696</v>
      </c>
      <c r="J486" s="89">
        <f t="shared" si="51"/>
        <v>0.1155612487037696</v>
      </c>
      <c r="K486" s="89">
        <f t="shared" si="52"/>
        <v>1.3354402201974492E-2</v>
      </c>
      <c r="L486" s="91">
        <f t="shared" si="53"/>
        <v>3.1457221445930314E-2</v>
      </c>
    </row>
    <row r="487" spans="4:12" x14ac:dyDescent="0.3">
      <c r="D487" s="72">
        <v>44166</v>
      </c>
      <c r="E487" s="95">
        <v>3.7008999999999999</v>
      </c>
      <c r="F487" s="20">
        <f t="shared" si="54"/>
        <v>3.6965285253098723</v>
      </c>
      <c r="G487" s="89">
        <f t="shared" si="55"/>
        <v>1.2572384297950583E-2</v>
      </c>
      <c r="H487" s="89">
        <f t="shared" si="49"/>
        <v>3.7091009096078227</v>
      </c>
      <c r="I487" s="89">
        <f t="shared" si="50"/>
        <v>-8.2009096078228261E-3</v>
      </c>
      <c r="J487" s="89">
        <f t="shared" si="51"/>
        <v>8.2009096078228261E-3</v>
      </c>
      <c r="K487" s="89">
        <f t="shared" si="52"/>
        <v>6.7254918395680743E-5</v>
      </c>
      <c r="L487" s="91">
        <f t="shared" si="53"/>
        <v>2.2159230478593925E-3</v>
      </c>
    </row>
    <row r="488" spans="4:12" x14ac:dyDescent="0.3">
      <c r="D488" s="72">
        <v>44167</v>
      </c>
      <c r="E488" s="95">
        <v>3.7008999999999999</v>
      </c>
      <c r="F488" s="20">
        <f t="shared" si="54"/>
        <v>3.7109579074383605</v>
      </c>
      <c r="G488" s="89">
        <f t="shared" si="55"/>
        <v>1.2758084081004347E-2</v>
      </c>
      <c r="H488" s="89">
        <f t="shared" si="49"/>
        <v>3.7237159915193647</v>
      </c>
      <c r="I488" s="89">
        <f t="shared" si="50"/>
        <v>-2.2815991519364864E-2</v>
      </c>
      <c r="J488" s="89">
        <f t="shared" si="51"/>
        <v>2.2815991519364864E-2</v>
      </c>
      <c r="K488" s="89">
        <f t="shared" si="52"/>
        <v>5.2056946901172943E-4</v>
      </c>
      <c r="L488" s="91">
        <f t="shared" si="53"/>
        <v>6.1649846035734188E-3</v>
      </c>
    </row>
    <row r="489" spans="4:12" x14ac:dyDescent="0.3">
      <c r="D489" s="72">
        <v>44168</v>
      </c>
      <c r="E489" s="95">
        <v>3.6644000000000001</v>
      </c>
      <c r="F489" s="20">
        <f t="shared" si="54"/>
        <v>3.7038064672648034</v>
      </c>
      <c r="G489" s="89">
        <f t="shared" si="55"/>
        <v>1.0767131655548205E-2</v>
      </c>
      <c r="H489" s="89">
        <f t="shared" si="49"/>
        <v>3.7145735989203517</v>
      </c>
      <c r="I489" s="89">
        <f t="shared" si="50"/>
        <v>-5.0173598920351559E-2</v>
      </c>
      <c r="J489" s="89">
        <f t="shared" si="51"/>
        <v>5.0173598920351559E-2</v>
      </c>
      <c r="K489" s="89">
        <f t="shared" si="52"/>
        <v>2.5173900286203032E-3</v>
      </c>
      <c r="L489" s="91">
        <f t="shared" si="53"/>
        <v>1.3692173048889738E-2</v>
      </c>
    </row>
    <row r="490" spans="4:12" x14ac:dyDescent="0.3">
      <c r="D490" s="72">
        <v>44169</v>
      </c>
      <c r="E490" s="95">
        <v>3.6736</v>
      </c>
      <c r="F490" s="20">
        <f t="shared" si="54"/>
        <v>3.6748537053244386</v>
      </c>
      <c r="G490" s="89">
        <f t="shared" si="55"/>
        <v>6.7951422959568967E-3</v>
      </c>
      <c r="H490" s="89">
        <f t="shared" si="49"/>
        <v>3.6816488476203952</v>
      </c>
      <c r="I490" s="89">
        <f t="shared" si="50"/>
        <v>-8.0488476203952608E-3</v>
      </c>
      <c r="J490" s="89">
        <f t="shared" si="51"/>
        <v>8.0488476203952608E-3</v>
      </c>
      <c r="K490" s="89">
        <f t="shared" si="52"/>
        <v>6.478394801634245E-5</v>
      </c>
      <c r="L490" s="91">
        <f t="shared" si="53"/>
        <v>2.1909972834264105E-3</v>
      </c>
    </row>
    <row r="491" spans="4:12" x14ac:dyDescent="0.3">
      <c r="D491" s="72">
        <v>44172</v>
      </c>
      <c r="E491" s="95">
        <v>3.7008999999999999</v>
      </c>
      <c r="F491" s="20">
        <f t="shared" si="54"/>
        <v>3.6844961138367656</v>
      </c>
      <c r="G491" s="89">
        <f t="shared" si="55"/>
        <v>7.0798689175939076E-3</v>
      </c>
      <c r="H491" s="89">
        <f t="shared" si="49"/>
        <v>3.6915759827543595</v>
      </c>
      <c r="I491" s="89">
        <f t="shared" si="50"/>
        <v>9.3240172456403592E-3</v>
      </c>
      <c r="J491" s="89">
        <f t="shared" si="51"/>
        <v>9.3240172456403592E-3</v>
      </c>
      <c r="K491" s="89">
        <f t="shared" si="52"/>
        <v>8.6937297596998827E-5</v>
      </c>
      <c r="L491" s="91">
        <f t="shared" si="53"/>
        <v>2.5193918359427058E-3</v>
      </c>
    </row>
    <row r="492" spans="4:12" x14ac:dyDescent="0.3">
      <c r="D492" s="72">
        <v>44173</v>
      </c>
      <c r="E492" s="95">
        <v>3.8466999999999998</v>
      </c>
      <c r="F492" s="20">
        <f t="shared" si="54"/>
        <v>3.7357238951340754</v>
      </c>
      <c r="G492" s="89">
        <f t="shared" si="55"/>
        <v>1.1494660155565505E-2</v>
      </c>
      <c r="H492" s="89">
        <f t="shared" si="49"/>
        <v>3.7472185552896411</v>
      </c>
      <c r="I492" s="89">
        <f t="shared" si="50"/>
        <v>9.9481444710358691E-2</v>
      </c>
      <c r="J492" s="89">
        <f t="shared" si="51"/>
        <v>9.9481444710358691E-2</v>
      </c>
      <c r="K492" s="89">
        <f t="shared" si="52"/>
        <v>9.8965578416601533E-3</v>
      </c>
      <c r="L492" s="91">
        <f t="shared" si="53"/>
        <v>2.5861503291225905E-2</v>
      </c>
    </row>
    <row r="493" spans="4:12" x14ac:dyDescent="0.3">
      <c r="D493" s="72">
        <v>44174</v>
      </c>
      <c r="E493" s="95">
        <v>3.8193999999999999</v>
      </c>
      <c r="F493" s="20">
        <f t="shared" si="54"/>
        <v>3.8504357281244523</v>
      </c>
      <c r="G493" s="89">
        <f t="shared" si="55"/>
        <v>2.1816377439046644E-2</v>
      </c>
      <c r="H493" s="89">
        <f t="shared" si="49"/>
        <v>3.8722521055634989</v>
      </c>
      <c r="I493" s="89">
        <f t="shared" si="50"/>
        <v>-5.2852105563498952E-2</v>
      </c>
      <c r="J493" s="89">
        <f t="shared" si="51"/>
        <v>5.2852105563498952E-2</v>
      </c>
      <c r="K493" s="89">
        <f t="shared" si="52"/>
        <v>2.7933450624952369E-3</v>
      </c>
      <c r="L493" s="91">
        <f t="shared" si="53"/>
        <v>1.3837803205607936E-2</v>
      </c>
    </row>
    <row r="494" spans="4:12" x14ac:dyDescent="0.3">
      <c r="D494" s="72">
        <v>44175</v>
      </c>
      <c r="E494" s="95">
        <v>3.8285</v>
      </c>
      <c r="F494" s="20">
        <f t="shared" si="54"/>
        <v>3.8386731019512377</v>
      </c>
      <c r="G494" s="89">
        <f t="shared" si="55"/>
        <v>1.8458477077820515E-2</v>
      </c>
      <c r="H494" s="89">
        <f t="shared" si="49"/>
        <v>3.8571315790290583</v>
      </c>
      <c r="I494" s="89">
        <f t="shared" si="50"/>
        <v>-2.8631579029058329E-2</v>
      </c>
      <c r="J494" s="89">
        <f t="shared" si="51"/>
        <v>2.8631579029058329E-2</v>
      </c>
      <c r="K494" s="89">
        <f t="shared" si="52"/>
        <v>8.1976731769721272E-4</v>
      </c>
      <c r="L494" s="91">
        <f t="shared" si="53"/>
        <v>7.4785370325344989E-3</v>
      </c>
    </row>
    <row r="495" spans="4:12" x14ac:dyDescent="0.3">
      <c r="D495" s="72">
        <v>44176</v>
      </c>
      <c r="E495" s="95">
        <v>3.7008999999999999</v>
      </c>
      <c r="F495" s="20">
        <f t="shared" si="54"/>
        <v>3.8177467816622568</v>
      </c>
      <c r="G495" s="89">
        <f t="shared" si="55"/>
        <v>1.4519997341140376E-2</v>
      </c>
      <c r="H495" s="89">
        <f t="shared" si="49"/>
        <v>3.8322667790033971</v>
      </c>
      <c r="I495" s="89">
        <f t="shared" si="50"/>
        <v>-0.13136677900339722</v>
      </c>
      <c r="J495" s="89">
        <f t="shared" si="51"/>
        <v>0.13136677900339722</v>
      </c>
      <c r="K495" s="89">
        <f t="shared" si="52"/>
        <v>1.7257230625727402E-2</v>
      </c>
      <c r="L495" s="91">
        <f t="shared" si="53"/>
        <v>3.5495900727768169E-2</v>
      </c>
    </row>
    <row r="496" spans="4:12" x14ac:dyDescent="0.3">
      <c r="D496" s="72">
        <v>44179</v>
      </c>
      <c r="E496" s="95">
        <v>3.6461999999999999</v>
      </c>
      <c r="F496" s="20">
        <f t="shared" si="54"/>
        <v>3.7015759978729124</v>
      </c>
      <c r="G496" s="89">
        <f t="shared" si="55"/>
        <v>1.4509192280918962E-3</v>
      </c>
      <c r="H496" s="89">
        <f t="shared" si="49"/>
        <v>3.7030269171010044</v>
      </c>
      <c r="I496" s="89">
        <f t="shared" si="50"/>
        <v>-5.6826917101004515E-2</v>
      </c>
      <c r="J496" s="89">
        <f t="shared" si="51"/>
        <v>5.6826917101004515E-2</v>
      </c>
      <c r="K496" s="89">
        <f t="shared" si="52"/>
        <v>3.2292985072044393E-3</v>
      </c>
      <c r="L496" s="91">
        <f t="shared" si="53"/>
        <v>1.5585244117438571E-2</v>
      </c>
    </row>
    <row r="497" spans="4:12" x14ac:dyDescent="0.3">
      <c r="D497" s="72">
        <v>44180</v>
      </c>
      <c r="E497" s="95">
        <v>3.7374000000000001</v>
      </c>
      <c r="F497" s="20">
        <f t="shared" si="54"/>
        <v>3.6656007353824736</v>
      </c>
      <c r="G497" s="89">
        <f t="shared" si="55"/>
        <v>-2.2916989437611742E-3</v>
      </c>
      <c r="H497" s="89">
        <f t="shared" si="49"/>
        <v>3.6633090364387124</v>
      </c>
      <c r="I497" s="89">
        <f t="shared" si="50"/>
        <v>7.4090963561287637E-2</v>
      </c>
      <c r="J497" s="89">
        <f t="shared" si="51"/>
        <v>7.4090963561287637E-2</v>
      </c>
      <c r="K497" s="89">
        <f t="shared" si="52"/>
        <v>5.4894708814400527E-3</v>
      </c>
      <c r="L497" s="91">
        <f t="shared" si="53"/>
        <v>1.9824199593644683E-2</v>
      </c>
    </row>
    <row r="498" spans="4:12" x14ac:dyDescent="0.3">
      <c r="D498" s="72">
        <v>44181</v>
      </c>
      <c r="E498" s="95">
        <v>3.6371000000000002</v>
      </c>
      <c r="F498" s="20">
        <f t="shared" si="54"/>
        <v>3.7155066408449913</v>
      </c>
      <c r="G498" s="89">
        <f t="shared" si="55"/>
        <v>2.9280614968667158E-3</v>
      </c>
      <c r="H498" s="89">
        <f t="shared" si="49"/>
        <v>3.7184347023418578</v>
      </c>
      <c r="I498" s="89">
        <f t="shared" si="50"/>
        <v>-8.1334702341857579E-2</v>
      </c>
      <c r="J498" s="89">
        <f t="shared" si="51"/>
        <v>8.1334702341857579E-2</v>
      </c>
      <c r="K498" s="89">
        <f t="shared" si="52"/>
        <v>6.6153338050385724E-3</v>
      </c>
      <c r="L498" s="91">
        <f t="shared" si="53"/>
        <v>2.2362514734777041E-2</v>
      </c>
    </row>
    <row r="499" spans="4:12" x14ac:dyDescent="0.3">
      <c r="D499" s="72">
        <v>44182</v>
      </c>
      <c r="E499" s="95">
        <v>3.7008999999999999</v>
      </c>
      <c r="F499" s="20">
        <f t="shared" si="54"/>
        <v>3.6522024491974938</v>
      </c>
      <c r="G499" s="89">
        <f t="shared" si="55"/>
        <v>-3.6951638175697012E-3</v>
      </c>
      <c r="H499" s="89">
        <f t="shared" si="49"/>
        <v>3.6485072853799241</v>
      </c>
      <c r="I499" s="89">
        <f t="shared" si="50"/>
        <v>5.2392714620075775E-2</v>
      </c>
      <c r="J499" s="89">
        <f t="shared" si="51"/>
        <v>5.2392714620075775E-2</v>
      </c>
      <c r="K499" s="89">
        <f t="shared" si="52"/>
        <v>2.744996545260702E-3</v>
      </c>
      <c r="L499" s="91">
        <f t="shared" si="53"/>
        <v>1.4156749606872862E-2</v>
      </c>
    </row>
    <row r="500" spans="4:12" x14ac:dyDescent="0.3">
      <c r="D500" s="72">
        <v>44183</v>
      </c>
      <c r="E500" s="95">
        <v>3.6461999999999999</v>
      </c>
      <c r="F500" s="20">
        <f t="shared" si="54"/>
        <v>3.6870038689459443</v>
      </c>
      <c r="G500" s="89">
        <f t="shared" si="55"/>
        <v>1.5449453903232163E-4</v>
      </c>
      <c r="H500" s="89">
        <f t="shared" si="49"/>
        <v>3.6871583634849765</v>
      </c>
      <c r="I500" s="89">
        <f t="shared" si="50"/>
        <v>-4.0958363484976612E-2</v>
      </c>
      <c r="J500" s="89">
        <f t="shared" si="51"/>
        <v>4.0958363484976612E-2</v>
      </c>
      <c r="K500" s="89">
        <f t="shared" si="52"/>
        <v>1.6775875393674655E-3</v>
      </c>
      <c r="L500" s="91">
        <f t="shared" si="53"/>
        <v>1.1233164249074822E-2</v>
      </c>
    </row>
    <row r="501" spans="4:12" x14ac:dyDescent="0.3">
      <c r="D501" s="72">
        <v>44186</v>
      </c>
      <c r="E501" s="95">
        <v>3.5550000000000002</v>
      </c>
      <c r="F501" s="20">
        <f t="shared" si="54"/>
        <v>3.6280835956312263</v>
      </c>
      <c r="G501" s="89">
        <f t="shared" si="55"/>
        <v>-5.7529822463427164E-3</v>
      </c>
      <c r="H501" s="89">
        <f t="shared" si="49"/>
        <v>3.6223306133848836</v>
      </c>
      <c r="I501" s="89">
        <f t="shared" si="50"/>
        <v>-6.7330613384883442E-2</v>
      </c>
      <c r="J501" s="89">
        <f t="shared" si="51"/>
        <v>6.7330613384883442E-2</v>
      </c>
      <c r="K501" s="89">
        <f t="shared" si="52"/>
        <v>4.5334114987846457E-3</v>
      </c>
      <c r="L501" s="91">
        <f t="shared" si="53"/>
        <v>1.8939694341739362E-2</v>
      </c>
    </row>
    <row r="502" spans="4:12" x14ac:dyDescent="0.3">
      <c r="D502" s="72">
        <v>44187</v>
      </c>
      <c r="E502" s="95">
        <v>3.5367999999999999</v>
      </c>
      <c r="F502" s="20">
        <f t="shared" si="54"/>
        <v>3.5467576142029262</v>
      </c>
      <c r="G502" s="89">
        <f t="shared" si="55"/>
        <v>-1.3310282164538452E-2</v>
      </c>
      <c r="H502" s="89">
        <f t="shared" si="49"/>
        <v>3.5334473320383877</v>
      </c>
      <c r="I502" s="89">
        <f t="shared" si="50"/>
        <v>3.3526679616122657E-3</v>
      </c>
      <c r="J502" s="89">
        <f t="shared" si="51"/>
        <v>3.3526679616122657E-3</v>
      </c>
      <c r="K502" s="89">
        <f t="shared" si="52"/>
        <v>1.1240382460821344E-5</v>
      </c>
      <c r="L502" s="91">
        <f t="shared" si="53"/>
        <v>9.4793823841106807E-4</v>
      </c>
    </row>
    <row r="503" spans="4:12" x14ac:dyDescent="0.3">
      <c r="D503" s="72">
        <v>44188</v>
      </c>
      <c r="E503" s="95">
        <v>3.5367999999999999</v>
      </c>
      <c r="F503" s="20">
        <f t="shared" si="54"/>
        <v>3.5261517742683695</v>
      </c>
      <c r="G503" s="89">
        <f t="shared" si="55"/>
        <v>-1.4039837941540286E-2</v>
      </c>
      <c r="H503" s="89">
        <f t="shared" si="49"/>
        <v>3.5121119363268294</v>
      </c>
      <c r="I503" s="89">
        <f t="shared" si="50"/>
        <v>2.4688063673170557E-2</v>
      </c>
      <c r="J503" s="89">
        <f t="shared" si="51"/>
        <v>2.4688063673170557E-2</v>
      </c>
      <c r="K503" s="89">
        <f t="shared" si="52"/>
        <v>6.0950048793052369E-4</v>
      </c>
      <c r="L503" s="91">
        <f t="shared" si="53"/>
        <v>6.9803391973452152E-3</v>
      </c>
    </row>
    <row r="504" spans="4:12" x14ac:dyDescent="0.3">
      <c r="D504" s="72">
        <v>44189</v>
      </c>
      <c r="E504" s="95">
        <v>3.5459000000000001</v>
      </c>
      <c r="F504" s="20">
        <f t="shared" si="54"/>
        <v>3.5273881296467682</v>
      </c>
      <c r="G504" s="89">
        <f t="shared" si="55"/>
        <v>-1.2512218609546386E-2</v>
      </c>
      <c r="H504" s="89">
        <f t="shared" si="49"/>
        <v>3.5148759110372216</v>
      </c>
      <c r="I504" s="89">
        <f t="shared" si="50"/>
        <v>3.1024088962778418E-2</v>
      </c>
      <c r="J504" s="89">
        <f t="shared" si="51"/>
        <v>3.1024088962778418E-2</v>
      </c>
      <c r="K504" s="89">
        <f t="shared" si="52"/>
        <v>9.6249409597038967E-4</v>
      </c>
      <c r="L504" s="91">
        <f t="shared" si="53"/>
        <v>8.7492847973091228E-3</v>
      </c>
    </row>
    <row r="505" spans="4:12" x14ac:dyDescent="0.3">
      <c r="D505" s="72">
        <v>44193</v>
      </c>
      <c r="E505" s="95">
        <v>3.5550000000000002</v>
      </c>
      <c r="F505" s="20">
        <f t="shared" si="54"/>
        <v>3.5377102251123631</v>
      </c>
      <c r="G505" s="89">
        <f t="shared" si="55"/>
        <v>-1.0228787202032255E-2</v>
      </c>
      <c r="H505" s="89">
        <f t="shared" si="49"/>
        <v>3.527481437910331</v>
      </c>
      <c r="I505" s="89">
        <f t="shared" si="50"/>
        <v>2.7518562089669185E-2</v>
      </c>
      <c r="J505" s="89">
        <f t="shared" si="51"/>
        <v>2.7518562089669185E-2</v>
      </c>
      <c r="K505" s="89">
        <f t="shared" si="52"/>
        <v>7.5727125948297808E-4</v>
      </c>
      <c r="L505" s="91">
        <f t="shared" si="53"/>
        <v>7.7408050885145385E-3</v>
      </c>
    </row>
    <row r="506" spans="4:12" x14ac:dyDescent="0.3">
      <c r="D506" s="72">
        <v>44194</v>
      </c>
      <c r="E506" s="95">
        <v>3.5823999999999998</v>
      </c>
      <c r="F506" s="20">
        <f t="shared" si="54"/>
        <v>3.5522969702383742</v>
      </c>
      <c r="G506" s="89">
        <f t="shared" si="55"/>
        <v>-7.7472339692279202E-3</v>
      </c>
      <c r="H506" s="89">
        <f t="shared" si="49"/>
        <v>3.5445497362691465</v>
      </c>
      <c r="I506" s="89">
        <f t="shared" si="50"/>
        <v>3.7850263730853317E-2</v>
      </c>
      <c r="J506" s="89">
        <f t="shared" si="51"/>
        <v>3.7850263730853317E-2</v>
      </c>
      <c r="K506" s="89">
        <f t="shared" si="52"/>
        <v>1.4326424644951501E-3</v>
      </c>
      <c r="L506" s="91">
        <f t="shared" si="53"/>
        <v>1.0565616271453025E-2</v>
      </c>
    </row>
    <row r="507" spans="4:12" x14ac:dyDescent="0.3">
      <c r="D507" s="72">
        <v>44195</v>
      </c>
      <c r="E507" s="95">
        <v>3.5459000000000001</v>
      </c>
      <c r="F507" s="20">
        <f t="shared" si="54"/>
        <v>3.5689022128246179</v>
      </c>
      <c r="G507" s="89">
        <f t="shared" si="55"/>
        <v>-5.3119863136807544E-3</v>
      </c>
      <c r="H507" s="89">
        <f t="shared" si="49"/>
        <v>3.5635902265109372</v>
      </c>
      <c r="I507" s="89">
        <f t="shared" si="50"/>
        <v>-1.7690226510937102E-2</v>
      </c>
      <c r="J507" s="89">
        <f t="shared" si="51"/>
        <v>1.7690226510937102E-2</v>
      </c>
      <c r="K507" s="89">
        <f t="shared" si="52"/>
        <v>3.1294411400826187E-4</v>
      </c>
      <c r="L507" s="91">
        <f t="shared" si="53"/>
        <v>4.9889242536273167E-3</v>
      </c>
    </row>
    <row r="508" spans="4:12" x14ac:dyDescent="0.3">
      <c r="D508" s="72">
        <v>44196</v>
      </c>
      <c r="E508" s="95">
        <v>3.5642</v>
      </c>
      <c r="F508" s="20">
        <f t="shared" si="54"/>
        <v>3.5453104109490554</v>
      </c>
      <c r="G508" s="89">
        <f t="shared" si="55"/>
        <v>-7.1399678698689326E-3</v>
      </c>
      <c r="H508" s="89">
        <f t="shared" si="49"/>
        <v>3.5381704430791863</v>
      </c>
      <c r="I508" s="89">
        <f t="shared" si="50"/>
        <v>2.6029556920813768E-2</v>
      </c>
      <c r="J508" s="89">
        <f t="shared" si="51"/>
        <v>2.6029556920813768E-2</v>
      </c>
      <c r="K508" s="89">
        <f t="shared" si="52"/>
        <v>6.7753783349388391E-4</v>
      </c>
      <c r="L508" s="91">
        <f t="shared" si="53"/>
        <v>7.303057325855386E-3</v>
      </c>
    </row>
    <row r="509" spans="4:12" x14ac:dyDescent="0.3">
      <c r="D509" s="72">
        <v>44200</v>
      </c>
      <c r="E509" s="95">
        <v>3.5459000000000001</v>
      </c>
      <c r="F509" s="20">
        <f t="shared" si="54"/>
        <v>3.5548280257041047</v>
      </c>
      <c r="G509" s="89">
        <f t="shared" si="55"/>
        <v>-5.4742096073771085E-3</v>
      </c>
      <c r="H509" s="89">
        <f t="shared" si="49"/>
        <v>3.5493538160967275</v>
      </c>
      <c r="I509" s="89">
        <f t="shared" si="50"/>
        <v>-3.4538160967274578E-3</v>
      </c>
      <c r="J509" s="89">
        <f t="shared" si="51"/>
        <v>3.4538160967274578E-3</v>
      </c>
      <c r="K509" s="89">
        <f t="shared" si="52"/>
        <v>1.1928845630013692E-5</v>
      </c>
      <c r="L509" s="91">
        <f t="shared" si="53"/>
        <v>9.7403087981258853E-4</v>
      </c>
    </row>
    <row r="510" spans="4:12" x14ac:dyDescent="0.3">
      <c r="D510" s="72">
        <v>44201</v>
      </c>
      <c r="E510" s="95">
        <v>3.6827000000000001</v>
      </c>
      <c r="F510" s="20">
        <f t="shared" si="54"/>
        <v>3.5688806323140985</v>
      </c>
      <c r="G510" s="89">
        <f t="shared" si="55"/>
        <v>-3.5215279856400236E-3</v>
      </c>
      <c r="H510" s="89">
        <f t="shared" si="49"/>
        <v>3.5653591043284583</v>
      </c>
      <c r="I510" s="89">
        <f t="shared" si="50"/>
        <v>0.11734089567154182</v>
      </c>
      <c r="J510" s="89">
        <f t="shared" si="51"/>
        <v>0.11734089567154182</v>
      </c>
      <c r="K510" s="89">
        <f t="shared" si="52"/>
        <v>1.3768885796999662E-2</v>
      </c>
      <c r="L510" s="91">
        <f t="shared" si="53"/>
        <v>3.1862735403791191E-2</v>
      </c>
    </row>
    <row r="511" spans="4:12" x14ac:dyDescent="0.3">
      <c r="D511" s="72">
        <v>44202</v>
      </c>
      <c r="E511" s="95">
        <v>3.6827000000000001</v>
      </c>
      <c r="F511" s="20">
        <f t="shared" si="54"/>
        <v>3.6798827776114882</v>
      </c>
      <c r="G511" s="89">
        <f t="shared" si="55"/>
        <v>7.9308393426629504E-3</v>
      </c>
      <c r="H511" s="89">
        <f t="shared" si="49"/>
        <v>3.6878136169541511</v>
      </c>
      <c r="I511" s="89">
        <f t="shared" si="50"/>
        <v>-5.1136169541510235E-3</v>
      </c>
      <c r="J511" s="89">
        <f t="shared" si="51"/>
        <v>5.1136169541510235E-3</v>
      </c>
      <c r="K511" s="89">
        <f t="shared" si="52"/>
        <v>2.614907835378079E-5</v>
      </c>
      <c r="L511" s="91">
        <f t="shared" si="53"/>
        <v>1.3885510506288928E-3</v>
      </c>
    </row>
    <row r="512" spans="4:12" x14ac:dyDescent="0.3">
      <c r="D512" s="72">
        <v>44203</v>
      </c>
      <c r="E512" s="95">
        <v>3.6371000000000002</v>
      </c>
      <c r="F512" s="20">
        <f t="shared" si="54"/>
        <v>3.6799246714741307</v>
      </c>
      <c r="G512" s="89">
        <f t="shared" si="55"/>
        <v>7.141944794660909E-3</v>
      </c>
      <c r="H512" s="89">
        <f t="shared" si="49"/>
        <v>3.6870666162687917</v>
      </c>
      <c r="I512" s="89">
        <f t="shared" si="50"/>
        <v>-4.9966616268791508E-2</v>
      </c>
      <c r="J512" s="89">
        <f t="shared" si="51"/>
        <v>4.9966616268791508E-2</v>
      </c>
      <c r="K512" s="89">
        <f t="shared" si="52"/>
        <v>2.4966627413526604E-3</v>
      </c>
      <c r="L512" s="91">
        <f t="shared" si="53"/>
        <v>1.3738037521319597E-2</v>
      </c>
    </row>
    <row r="513" spans="4:12" x14ac:dyDescent="0.3">
      <c r="D513" s="72">
        <v>44204</v>
      </c>
      <c r="E513" s="95">
        <v>3.5823999999999998</v>
      </c>
      <c r="F513" s="20">
        <f t="shared" si="54"/>
        <v>3.6318735558357291</v>
      </c>
      <c r="G513" s="89">
        <f t="shared" si="55"/>
        <v>1.6226387513546591E-3</v>
      </c>
      <c r="H513" s="89">
        <f t="shared" ref="H513:H576" si="56">F513+G513</f>
        <v>3.6334961945870838</v>
      </c>
      <c r="I513" s="89">
        <f t="shared" si="50"/>
        <v>-5.1096194587084032E-2</v>
      </c>
      <c r="J513" s="89">
        <f t="shared" si="51"/>
        <v>5.1096194587084032E-2</v>
      </c>
      <c r="K513" s="89">
        <f t="shared" si="52"/>
        <v>2.6108211012811555E-3</v>
      </c>
      <c r="L513" s="91">
        <f t="shared" si="53"/>
        <v>1.4263118185318231E-2</v>
      </c>
    </row>
    <row r="514" spans="4:12" x14ac:dyDescent="0.3">
      <c r="D514" s="72">
        <v>44207</v>
      </c>
      <c r="E514" s="95">
        <v>3.5276999999999998</v>
      </c>
      <c r="F514" s="20">
        <f t="shared" si="54"/>
        <v>3.5727581110010838</v>
      </c>
      <c r="G514" s="89">
        <f t="shared" si="55"/>
        <v>-4.4511696072453439E-3</v>
      </c>
      <c r="H514" s="89">
        <f t="shared" si="56"/>
        <v>3.5683069413938382</v>
      </c>
      <c r="I514" s="89">
        <f t="shared" si="50"/>
        <v>-4.0606941393838358E-2</v>
      </c>
      <c r="J514" s="89">
        <f t="shared" si="51"/>
        <v>4.0606941393838358E-2</v>
      </c>
      <c r="K514" s="89">
        <f t="shared" si="52"/>
        <v>1.648923689362623E-3</v>
      </c>
      <c r="L514" s="91">
        <f t="shared" si="53"/>
        <v>1.1510882839764822E-2</v>
      </c>
    </row>
    <row r="515" spans="4:12" x14ac:dyDescent="0.3">
      <c r="D515" s="72">
        <v>44208</v>
      </c>
      <c r="E515" s="95">
        <v>3.6553</v>
      </c>
      <c r="F515" s="20">
        <f t="shared" si="54"/>
        <v>3.5496590643142039</v>
      </c>
      <c r="G515" s="89">
        <f t="shared" si="55"/>
        <v>-6.3159573152087988E-3</v>
      </c>
      <c r="H515" s="89">
        <f t="shared" si="56"/>
        <v>3.5433431069989951</v>
      </c>
      <c r="I515" s="89">
        <f t="shared" si="50"/>
        <v>0.11195689300100486</v>
      </c>
      <c r="J515" s="89">
        <f t="shared" si="51"/>
        <v>0.11195689300100486</v>
      </c>
      <c r="K515" s="89">
        <f t="shared" si="52"/>
        <v>1.2534345890438453E-2</v>
      </c>
      <c r="L515" s="91">
        <f t="shared" si="53"/>
        <v>3.062864689656249E-2</v>
      </c>
    </row>
    <row r="516" spans="4:12" x14ac:dyDescent="0.3">
      <c r="D516" s="72">
        <v>44209</v>
      </c>
      <c r="E516" s="95">
        <v>3.6280000000000001</v>
      </c>
      <c r="F516" s="20">
        <f t="shared" si="54"/>
        <v>3.6447872341478331</v>
      </c>
      <c r="G516" s="89">
        <f t="shared" si="55"/>
        <v>3.8284553996750072E-3</v>
      </c>
      <c r="H516" s="89">
        <f t="shared" si="56"/>
        <v>3.6486156895475079</v>
      </c>
      <c r="I516" s="89">
        <f t="shared" ref="I516:I579" si="57">E516-H516</f>
        <v>-2.0615689547507809E-2</v>
      </c>
      <c r="J516" s="89">
        <f t="shared" ref="J516:J579" si="58">ABS(I516)</f>
        <v>2.0615689547507809E-2</v>
      </c>
      <c r="K516" s="89">
        <f t="shared" ref="K516:K579" si="59">I516^2</f>
        <v>4.2500665551922274E-4</v>
      </c>
      <c r="L516" s="91">
        <f t="shared" ref="L516:L579" si="60">J516/E516</f>
        <v>5.6823841090153831E-3</v>
      </c>
    </row>
    <row r="517" spans="4:12" x14ac:dyDescent="0.3">
      <c r="D517" s="72">
        <v>44210</v>
      </c>
      <c r="E517" s="95">
        <v>3.7282000000000002</v>
      </c>
      <c r="F517" s="20">
        <f t="shared" ref="F517:F580" si="61">alpha*(E517)+(1-alpha)*(E516+G516)</f>
        <v>3.6511027643197398</v>
      </c>
      <c r="G517" s="89">
        <f t="shared" ref="G517:G580" si="62">beta*(F517-F516)+(1-beta)*G516</f>
        <v>4.0771628768981735E-3</v>
      </c>
      <c r="H517" s="89">
        <f t="shared" si="56"/>
        <v>3.6551799271966381</v>
      </c>
      <c r="I517" s="89">
        <f t="shared" si="57"/>
        <v>7.302007280336209E-2</v>
      </c>
      <c r="J517" s="89">
        <f t="shared" si="58"/>
        <v>7.302007280336209E-2</v>
      </c>
      <c r="K517" s="89">
        <f t="shared" si="59"/>
        <v>5.3319310322083001E-3</v>
      </c>
      <c r="L517" s="91">
        <f t="shared" si="60"/>
        <v>1.9585878655480417E-2</v>
      </c>
    </row>
    <row r="518" spans="4:12" x14ac:dyDescent="0.3">
      <c r="D518" s="72">
        <v>44211</v>
      </c>
      <c r="E518" s="95">
        <v>3.7191000000000001</v>
      </c>
      <c r="F518" s="20">
        <f t="shared" si="61"/>
        <v>3.7296417303015188</v>
      </c>
      <c r="G518" s="89">
        <f t="shared" si="62"/>
        <v>1.1523343187386258E-2</v>
      </c>
      <c r="H518" s="89">
        <f t="shared" si="56"/>
        <v>3.7411650734889053</v>
      </c>
      <c r="I518" s="89">
        <f t="shared" si="57"/>
        <v>-2.2065073488905185E-2</v>
      </c>
      <c r="J518" s="89">
        <f t="shared" si="58"/>
        <v>2.2065073488905185E-2</v>
      </c>
      <c r="K518" s="89">
        <f t="shared" si="59"/>
        <v>4.8686746807078643E-4</v>
      </c>
      <c r="L518" s="91">
        <f t="shared" si="60"/>
        <v>5.9329067486502607E-3</v>
      </c>
    </row>
    <row r="519" spans="4:12" x14ac:dyDescent="0.3">
      <c r="D519" s="72">
        <v>44215</v>
      </c>
      <c r="E519" s="95">
        <v>3.7646999999999999</v>
      </c>
      <c r="F519" s="20">
        <f t="shared" si="61"/>
        <v>3.7374386745499097</v>
      </c>
      <c r="G519" s="89">
        <f t="shared" si="62"/>
        <v>1.1150703293486728E-2</v>
      </c>
      <c r="H519" s="89">
        <f t="shared" si="56"/>
        <v>3.7485893778433965</v>
      </c>
      <c r="I519" s="89">
        <f t="shared" si="57"/>
        <v>1.6110622156603416E-2</v>
      </c>
      <c r="J519" s="89">
        <f t="shared" si="58"/>
        <v>1.6110622156603416E-2</v>
      </c>
      <c r="K519" s="89">
        <f t="shared" si="59"/>
        <v>2.5955214627284087E-4</v>
      </c>
      <c r="L519" s="91">
        <f t="shared" si="60"/>
        <v>4.2793906968957461E-3</v>
      </c>
    </row>
    <row r="520" spans="4:12" x14ac:dyDescent="0.3">
      <c r="D520" s="72">
        <v>44216</v>
      </c>
      <c r="E520" s="95">
        <v>3.8285</v>
      </c>
      <c r="F520" s="20">
        <f t="shared" si="61"/>
        <v>3.7863805626347897</v>
      </c>
      <c r="G520" s="89">
        <f t="shared" si="62"/>
        <v>1.4929821772626053E-2</v>
      </c>
      <c r="H520" s="89">
        <f t="shared" si="56"/>
        <v>3.8013103844074156</v>
      </c>
      <c r="I520" s="89">
        <f t="shared" si="57"/>
        <v>2.7189615592584371E-2</v>
      </c>
      <c r="J520" s="89">
        <f t="shared" si="58"/>
        <v>2.7189615592584371E-2</v>
      </c>
      <c r="K520" s="89">
        <f t="shared" si="59"/>
        <v>7.3927519607250715E-4</v>
      </c>
      <c r="L520" s="91">
        <f t="shared" si="60"/>
        <v>7.1018977648124254E-3</v>
      </c>
    </row>
    <row r="521" spans="4:12" x14ac:dyDescent="0.3">
      <c r="D521" s="72">
        <v>44217</v>
      </c>
      <c r="E521" s="95">
        <v>3.8466999999999998</v>
      </c>
      <c r="F521" s="20">
        <f t="shared" si="61"/>
        <v>3.8440838574181009</v>
      </c>
      <c r="G521" s="89">
        <f t="shared" si="62"/>
        <v>1.9207169073694564E-2</v>
      </c>
      <c r="H521" s="89">
        <f t="shared" si="56"/>
        <v>3.8632910264917952</v>
      </c>
      <c r="I521" s="89">
        <f t="shared" si="57"/>
        <v>-1.6591026491795446E-2</v>
      </c>
      <c r="J521" s="89">
        <f t="shared" si="58"/>
        <v>1.6591026491795446E-2</v>
      </c>
      <c r="K521" s="89">
        <f t="shared" si="59"/>
        <v>2.7526216005145833E-4</v>
      </c>
      <c r="L521" s="91">
        <f t="shared" si="60"/>
        <v>4.3130544341371691E-3</v>
      </c>
    </row>
    <row r="522" spans="4:12" x14ac:dyDescent="0.3">
      <c r="D522" s="72">
        <v>44218</v>
      </c>
      <c r="E522" s="95">
        <v>3.8285</v>
      </c>
      <c r="F522" s="20">
        <f t="shared" si="61"/>
        <v>3.8584257352589555</v>
      </c>
      <c r="G522" s="89">
        <f t="shared" si="62"/>
        <v>1.8720639950410567E-2</v>
      </c>
      <c r="H522" s="89">
        <f t="shared" si="56"/>
        <v>3.877146375209366</v>
      </c>
      <c r="I522" s="89">
        <f t="shared" si="57"/>
        <v>-4.8646375209365988E-2</v>
      </c>
      <c r="J522" s="89">
        <f t="shared" si="58"/>
        <v>4.8646375209365988E-2</v>
      </c>
      <c r="K522" s="89">
        <f t="shared" si="59"/>
        <v>2.366469821010418E-3</v>
      </c>
      <c r="L522" s="91">
        <f t="shared" si="60"/>
        <v>1.2706379837891076E-2</v>
      </c>
    </row>
    <row r="523" spans="4:12" x14ac:dyDescent="0.3">
      <c r="D523" s="72">
        <v>44221</v>
      </c>
      <c r="E523" s="95">
        <v>4.4210000000000003</v>
      </c>
      <c r="F523" s="20">
        <f t="shared" si="61"/>
        <v>3.9619765119603283</v>
      </c>
      <c r="G523" s="89">
        <f t="shared" si="62"/>
        <v>2.7203653625506793E-2</v>
      </c>
      <c r="H523" s="89">
        <f t="shared" si="56"/>
        <v>3.989180165585835</v>
      </c>
      <c r="I523" s="89">
        <f t="shared" si="57"/>
        <v>0.43181983441416527</v>
      </c>
      <c r="J523" s="89">
        <f t="shared" si="58"/>
        <v>0.43181983441416527</v>
      </c>
      <c r="K523" s="89">
        <f t="shared" si="59"/>
        <v>0.18646836939347711</v>
      </c>
      <c r="L523" s="91">
        <f t="shared" si="60"/>
        <v>9.7674696768641767E-2</v>
      </c>
    </row>
    <row r="524" spans="4:12" x14ac:dyDescent="0.3">
      <c r="D524" s="72">
        <v>44222</v>
      </c>
      <c r="E524" s="95">
        <v>4.3116000000000003</v>
      </c>
      <c r="F524" s="20">
        <f t="shared" si="61"/>
        <v>4.4208829229004056</v>
      </c>
      <c r="G524" s="89">
        <f t="shared" si="62"/>
        <v>7.0373929356963849E-2</v>
      </c>
      <c r="H524" s="89">
        <f t="shared" si="56"/>
        <v>4.4912568522573695</v>
      </c>
      <c r="I524" s="89">
        <f t="shared" si="57"/>
        <v>-0.17965685225736916</v>
      </c>
      <c r="J524" s="89">
        <f t="shared" si="58"/>
        <v>0.17965685225736916</v>
      </c>
      <c r="K524" s="89">
        <f t="shared" si="59"/>
        <v>3.2276584563026171E-2</v>
      </c>
      <c r="L524" s="91">
        <f t="shared" si="60"/>
        <v>4.1668255927583532E-2</v>
      </c>
    </row>
    <row r="525" spans="4:12" x14ac:dyDescent="0.3">
      <c r="D525" s="72">
        <v>44223</v>
      </c>
      <c r="E525" s="95">
        <v>5.9706999999999999</v>
      </c>
      <c r="F525" s="20">
        <f t="shared" si="61"/>
        <v>4.6997191434855718</v>
      </c>
      <c r="G525" s="89">
        <f t="shared" si="62"/>
        <v>9.1220158479784083E-2</v>
      </c>
      <c r="H525" s="89">
        <f t="shared" si="56"/>
        <v>4.7909393019653557</v>
      </c>
      <c r="I525" s="89">
        <f t="shared" si="57"/>
        <v>1.1797606980346442</v>
      </c>
      <c r="J525" s="89">
        <f t="shared" si="58"/>
        <v>1.1797606980346442</v>
      </c>
      <c r="K525" s="89">
        <f t="shared" si="59"/>
        <v>1.391835304627191</v>
      </c>
      <c r="L525" s="91">
        <f t="shared" si="60"/>
        <v>0.19759168908748459</v>
      </c>
    </row>
    <row r="526" spans="4:12" x14ac:dyDescent="0.3">
      <c r="D526" s="72">
        <v>44224</v>
      </c>
      <c r="E526" s="95">
        <v>4.2751999999999999</v>
      </c>
      <c r="F526" s="20">
        <f t="shared" si="61"/>
        <v>5.7045761267838273</v>
      </c>
      <c r="G526" s="89">
        <f t="shared" si="62"/>
        <v>0.18258384096163122</v>
      </c>
      <c r="H526" s="89">
        <f t="shared" si="56"/>
        <v>5.8871599677454585</v>
      </c>
      <c r="I526" s="89">
        <f t="shared" si="57"/>
        <v>-1.6119599677454586</v>
      </c>
      <c r="J526" s="89">
        <f t="shared" si="58"/>
        <v>1.6119599677454586</v>
      </c>
      <c r="K526" s="89">
        <f t="shared" si="59"/>
        <v>2.5984149376139398</v>
      </c>
      <c r="L526" s="91">
        <f t="shared" si="60"/>
        <v>0.37704901940153879</v>
      </c>
    </row>
    <row r="527" spans="4:12" x14ac:dyDescent="0.3">
      <c r="D527" s="72">
        <v>44225</v>
      </c>
      <c r="E527" s="95">
        <v>4.1566999999999998</v>
      </c>
      <c r="F527" s="20">
        <f t="shared" si="61"/>
        <v>4.3975670727693048</v>
      </c>
      <c r="G527" s="89">
        <f t="shared" si="62"/>
        <v>3.3624551464015828E-2</v>
      </c>
      <c r="H527" s="89">
        <f t="shared" si="56"/>
        <v>4.4311916242333202</v>
      </c>
      <c r="I527" s="89">
        <f t="shared" si="57"/>
        <v>-0.27449162423332041</v>
      </c>
      <c r="J527" s="89">
        <f t="shared" si="58"/>
        <v>0.27449162423332041</v>
      </c>
      <c r="K527" s="89">
        <f t="shared" si="59"/>
        <v>7.5345651774246375E-2</v>
      </c>
      <c r="L527" s="91">
        <f t="shared" si="60"/>
        <v>6.6035947803142023E-2</v>
      </c>
    </row>
    <row r="528" spans="4:12" x14ac:dyDescent="0.3">
      <c r="D528" s="72">
        <v>44228</v>
      </c>
      <c r="E528" s="95">
        <v>4.4574999999999996</v>
      </c>
      <c r="F528" s="20">
        <f t="shared" si="61"/>
        <v>4.243759641171212</v>
      </c>
      <c r="G528" s="89">
        <f t="shared" si="62"/>
        <v>1.488135315780496E-2</v>
      </c>
      <c r="H528" s="89">
        <f t="shared" si="56"/>
        <v>4.2586409943290171</v>
      </c>
      <c r="I528" s="89">
        <f t="shared" si="57"/>
        <v>0.19885900567098247</v>
      </c>
      <c r="J528" s="89">
        <f t="shared" si="58"/>
        <v>0.19885900567098247</v>
      </c>
      <c r="K528" s="89">
        <f t="shared" si="59"/>
        <v>3.9544904136451835E-2</v>
      </c>
      <c r="L528" s="91">
        <f t="shared" si="60"/>
        <v>4.4612227856642171E-2</v>
      </c>
    </row>
    <row r="529" spans="4:12" x14ac:dyDescent="0.3">
      <c r="D529" s="72">
        <v>44229</v>
      </c>
      <c r="E529" s="95">
        <v>4.1292999999999997</v>
      </c>
      <c r="F529" s="20">
        <f t="shared" si="61"/>
        <v>4.4037650825262435</v>
      </c>
      <c r="G529" s="89">
        <f t="shared" si="62"/>
        <v>2.9393761977527626E-2</v>
      </c>
      <c r="H529" s="89">
        <f t="shared" si="56"/>
        <v>4.4331588445037715</v>
      </c>
      <c r="I529" s="89">
        <f t="shared" si="57"/>
        <v>-0.30385884450377176</v>
      </c>
      <c r="J529" s="89">
        <f t="shared" si="58"/>
        <v>0.30385884450377176</v>
      </c>
      <c r="K529" s="89">
        <f t="shared" si="59"/>
        <v>9.2330197383167348E-2</v>
      </c>
      <c r="L529" s="91">
        <f t="shared" si="60"/>
        <v>7.3586042308326299E-2</v>
      </c>
    </row>
    <row r="530" spans="4:12" x14ac:dyDescent="0.3">
      <c r="D530" s="72">
        <v>44230</v>
      </c>
      <c r="E530" s="95">
        <v>4.2843</v>
      </c>
      <c r="F530" s="20">
        <f t="shared" si="61"/>
        <v>4.1838150095820223</v>
      </c>
      <c r="G530" s="89">
        <f t="shared" si="62"/>
        <v>4.4593784853527406E-3</v>
      </c>
      <c r="H530" s="89">
        <f t="shared" si="56"/>
        <v>4.1882743880673754</v>
      </c>
      <c r="I530" s="89">
        <f t="shared" si="57"/>
        <v>9.6025611932624599E-2</v>
      </c>
      <c r="J530" s="89">
        <f t="shared" si="58"/>
        <v>9.6025611932624599E-2</v>
      </c>
      <c r="K530" s="89">
        <f t="shared" si="59"/>
        <v>9.2209181470350159E-3</v>
      </c>
      <c r="L530" s="91">
        <f t="shared" si="60"/>
        <v>2.2413372530547489E-2</v>
      </c>
    </row>
    <row r="531" spans="4:12" x14ac:dyDescent="0.3">
      <c r="D531" s="72">
        <v>44231</v>
      </c>
      <c r="E531" s="95">
        <v>3.9834999999999998</v>
      </c>
      <c r="F531" s="20">
        <f t="shared" si="61"/>
        <v>4.2277075027882827</v>
      </c>
      <c r="G531" s="89">
        <f t="shared" si="62"/>
        <v>8.4026899574434991E-3</v>
      </c>
      <c r="H531" s="89">
        <f t="shared" si="56"/>
        <v>4.2361101927457261</v>
      </c>
      <c r="I531" s="89">
        <f t="shared" si="57"/>
        <v>-0.25261019274572627</v>
      </c>
      <c r="J531" s="89">
        <f t="shared" si="58"/>
        <v>0.25261019274572627</v>
      </c>
      <c r="K531" s="89">
        <f t="shared" si="59"/>
        <v>6.381190947903298E-2</v>
      </c>
      <c r="L531" s="91">
        <f t="shared" si="60"/>
        <v>6.3414131478781541E-2</v>
      </c>
    </row>
    <row r="532" spans="4:12" x14ac:dyDescent="0.3">
      <c r="D532" s="72">
        <v>44232</v>
      </c>
      <c r="E532" s="95">
        <v>3.8466999999999998</v>
      </c>
      <c r="F532" s="20">
        <f t="shared" si="61"/>
        <v>3.9628621519659548</v>
      </c>
      <c r="G532" s="89">
        <f t="shared" si="62"/>
        <v>-1.8922114120533635E-2</v>
      </c>
      <c r="H532" s="89">
        <f t="shared" si="56"/>
        <v>3.943940037845421</v>
      </c>
      <c r="I532" s="89">
        <f t="shared" si="57"/>
        <v>-9.7240037845421234E-2</v>
      </c>
      <c r="J532" s="89">
        <f t="shared" si="58"/>
        <v>9.7240037845421234E-2</v>
      </c>
      <c r="K532" s="89">
        <f t="shared" si="59"/>
        <v>9.4556249601789547E-3</v>
      </c>
      <c r="L532" s="91">
        <f t="shared" si="60"/>
        <v>2.52788202473344E-2</v>
      </c>
    </row>
    <row r="533" spans="4:12" x14ac:dyDescent="0.3">
      <c r="D533" s="72">
        <v>44235</v>
      </c>
      <c r="E533" s="95">
        <v>3.8832</v>
      </c>
      <c r="F533" s="20">
        <f t="shared" si="61"/>
        <v>3.8388623087035731</v>
      </c>
      <c r="G533" s="89">
        <f t="shared" si="62"/>
        <v>-2.9429887034718442E-2</v>
      </c>
      <c r="H533" s="89">
        <f t="shared" si="56"/>
        <v>3.8094324216688547</v>
      </c>
      <c r="I533" s="89">
        <f t="shared" si="57"/>
        <v>7.3767578331145334E-2</v>
      </c>
      <c r="J533" s="89">
        <f t="shared" si="58"/>
        <v>7.3767578331145334E-2</v>
      </c>
      <c r="K533" s="89">
        <f t="shared" si="59"/>
        <v>5.4416556128416629E-3</v>
      </c>
      <c r="L533" s="91">
        <f t="shared" si="60"/>
        <v>1.8996595161502199E-2</v>
      </c>
    </row>
    <row r="534" spans="4:12" x14ac:dyDescent="0.3">
      <c r="D534" s="72">
        <v>44236</v>
      </c>
      <c r="E534" s="95">
        <v>3.8193999999999999</v>
      </c>
      <c r="F534" s="20">
        <f t="shared" si="61"/>
        <v>3.8468960903722254</v>
      </c>
      <c r="G534" s="89">
        <f t="shared" si="62"/>
        <v>-2.5683520164381378E-2</v>
      </c>
      <c r="H534" s="89">
        <f t="shared" si="56"/>
        <v>3.8212125702078441</v>
      </c>
      <c r="I534" s="89">
        <f t="shared" si="57"/>
        <v>-1.8125702078441996E-3</v>
      </c>
      <c r="J534" s="89">
        <f t="shared" si="58"/>
        <v>1.8125702078441996E-3</v>
      </c>
      <c r="K534" s="89">
        <f t="shared" si="59"/>
        <v>3.285410758364365E-6</v>
      </c>
      <c r="L534" s="91">
        <f t="shared" si="60"/>
        <v>4.7456935849719844E-4</v>
      </c>
    </row>
    <row r="535" spans="4:12" x14ac:dyDescent="0.3">
      <c r="D535" s="72">
        <v>44237</v>
      </c>
      <c r="E535" s="95">
        <v>3.8012000000000001</v>
      </c>
      <c r="F535" s="20">
        <f t="shared" si="61"/>
        <v>3.795213183868495</v>
      </c>
      <c r="G535" s="89">
        <f t="shared" si="62"/>
        <v>-2.8283458798316272E-2</v>
      </c>
      <c r="H535" s="89">
        <f t="shared" si="56"/>
        <v>3.7669297250701788</v>
      </c>
      <c r="I535" s="89">
        <f t="shared" si="57"/>
        <v>3.4270274929821376E-2</v>
      </c>
      <c r="J535" s="89">
        <f t="shared" si="58"/>
        <v>3.4270274929821376E-2</v>
      </c>
      <c r="K535" s="89">
        <f t="shared" si="59"/>
        <v>1.1744517437655435E-3</v>
      </c>
      <c r="L535" s="91">
        <f t="shared" si="60"/>
        <v>9.0156463563667716E-3</v>
      </c>
    </row>
    <row r="536" spans="4:12" x14ac:dyDescent="0.3">
      <c r="D536" s="72">
        <v>44238</v>
      </c>
      <c r="E536" s="95">
        <v>3.7374000000000001</v>
      </c>
      <c r="F536" s="20">
        <f t="shared" si="61"/>
        <v>3.7658132329613472</v>
      </c>
      <c r="G536" s="89">
        <f t="shared" si="62"/>
        <v>-2.8395108009199432E-2</v>
      </c>
      <c r="H536" s="89">
        <f t="shared" si="56"/>
        <v>3.7374181249521476</v>
      </c>
      <c r="I536" s="89">
        <f t="shared" si="57"/>
        <v>-1.8124952147591245E-5</v>
      </c>
      <c r="J536" s="89">
        <f t="shared" si="58"/>
        <v>1.8124952147591245E-5</v>
      </c>
      <c r="K536" s="89">
        <f t="shared" si="59"/>
        <v>3.2851389035247246E-10</v>
      </c>
      <c r="L536" s="91">
        <f t="shared" si="60"/>
        <v>4.8496152800319057E-6</v>
      </c>
    </row>
    <row r="537" spans="4:12" x14ac:dyDescent="0.3">
      <c r="D537" s="72">
        <v>44239</v>
      </c>
      <c r="E537" s="95">
        <v>3.8012000000000001</v>
      </c>
      <c r="F537" s="20">
        <f t="shared" si="61"/>
        <v>3.7274439135926407</v>
      </c>
      <c r="G537" s="89">
        <f t="shared" si="62"/>
        <v>-2.9392529145150136E-2</v>
      </c>
      <c r="H537" s="89">
        <f t="shared" si="56"/>
        <v>3.6980513844474907</v>
      </c>
      <c r="I537" s="89">
        <f t="shared" si="57"/>
        <v>0.10314861555250943</v>
      </c>
      <c r="J537" s="89">
        <f t="shared" si="58"/>
        <v>0.10314861555250943</v>
      </c>
      <c r="K537" s="89">
        <f t="shared" si="59"/>
        <v>1.0639636890399389E-2</v>
      </c>
      <c r="L537" s="91">
        <f t="shared" si="60"/>
        <v>2.7135803312772131E-2</v>
      </c>
    </row>
    <row r="538" spans="4:12" x14ac:dyDescent="0.3">
      <c r="D538" s="72">
        <v>44243</v>
      </c>
      <c r="E538" s="95">
        <v>3.7646999999999999</v>
      </c>
      <c r="F538" s="20">
        <f t="shared" si="61"/>
        <v>3.7703859766838805</v>
      </c>
      <c r="G538" s="89">
        <f t="shared" si="62"/>
        <v>-2.2159069921511142E-2</v>
      </c>
      <c r="H538" s="89">
        <f t="shared" si="56"/>
        <v>3.7482269067623695</v>
      </c>
      <c r="I538" s="89">
        <f t="shared" si="57"/>
        <v>1.6473093237630465E-2</v>
      </c>
      <c r="J538" s="89">
        <f t="shared" si="58"/>
        <v>1.6473093237630465E-2</v>
      </c>
      <c r="K538" s="89">
        <f t="shared" si="59"/>
        <v>2.7136280081566658E-4</v>
      </c>
      <c r="L538" s="91">
        <f t="shared" si="60"/>
        <v>4.3756722282334492E-3</v>
      </c>
    </row>
    <row r="539" spans="4:12" x14ac:dyDescent="0.3">
      <c r="D539" s="72">
        <v>44244</v>
      </c>
      <c r="E539" s="95">
        <v>3.7465000000000002</v>
      </c>
      <c r="F539" s="20">
        <f t="shared" si="61"/>
        <v>3.7433327440627915</v>
      </c>
      <c r="G539" s="89">
        <f t="shared" si="62"/>
        <v>-2.2648486191468933E-2</v>
      </c>
      <c r="H539" s="89">
        <f t="shared" si="56"/>
        <v>3.7206842578713224</v>
      </c>
      <c r="I539" s="89">
        <f t="shared" si="57"/>
        <v>2.5815742128677766E-2</v>
      </c>
      <c r="J539" s="89">
        <f t="shared" si="58"/>
        <v>2.5815742128677766E-2</v>
      </c>
      <c r="K539" s="89">
        <f t="shared" si="59"/>
        <v>6.66452541654388E-4</v>
      </c>
      <c r="L539" s="91">
        <f t="shared" si="60"/>
        <v>6.8906291548586048E-3</v>
      </c>
    </row>
    <row r="540" spans="4:12" x14ac:dyDescent="0.3">
      <c r="D540" s="72">
        <v>44245</v>
      </c>
      <c r="E540" s="95">
        <v>3.7555999999999998</v>
      </c>
      <c r="F540" s="20">
        <f t="shared" si="61"/>
        <v>3.7302012110468254</v>
      </c>
      <c r="G540" s="89">
        <f t="shared" si="62"/>
        <v>-2.1696790873918643E-2</v>
      </c>
      <c r="H540" s="89">
        <f t="shared" si="56"/>
        <v>3.7085044201729067</v>
      </c>
      <c r="I540" s="89">
        <f t="shared" si="57"/>
        <v>4.7095579827093115E-2</v>
      </c>
      <c r="J540" s="89">
        <f t="shared" si="58"/>
        <v>4.7095579827093115E-2</v>
      </c>
      <c r="K540" s="89">
        <f t="shared" si="59"/>
        <v>2.2179936392501E-3</v>
      </c>
      <c r="L540" s="91">
        <f t="shared" si="60"/>
        <v>1.2540094745737862E-2</v>
      </c>
    </row>
    <row r="541" spans="4:12" x14ac:dyDescent="0.3">
      <c r="D541" s="72">
        <v>44246</v>
      </c>
      <c r="E541" s="95">
        <v>3.71</v>
      </c>
      <c r="F541" s="20">
        <f t="shared" si="61"/>
        <v>3.7291225673008652</v>
      </c>
      <c r="G541" s="89">
        <f t="shared" si="62"/>
        <v>-1.9634976161122801E-2</v>
      </c>
      <c r="H541" s="89">
        <f t="shared" si="56"/>
        <v>3.7094875911397422</v>
      </c>
      <c r="I541" s="89">
        <f t="shared" si="57"/>
        <v>5.1240886025771815E-4</v>
      </c>
      <c r="J541" s="89">
        <f t="shared" si="58"/>
        <v>5.1240886025771815E-4</v>
      </c>
      <c r="K541" s="89">
        <f t="shared" si="59"/>
        <v>2.6256284007061372E-7</v>
      </c>
      <c r="L541" s="91">
        <f t="shared" si="60"/>
        <v>1.3811559575679734E-4</v>
      </c>
    </row>
    <row r="542" spans="4:12" x14ac:dyDescent="0.3">
      <c r="D542" s="72">
        <v>44249</v>
      </c>
      <c r="E542" s="95">
        <v>3.6097000000000001</v>
      </c>
      <c r="F542" s="20">
        <f t="shared" si="61"/>
        <v>3.674232019071102</v>
      </c>
      <c r="G542" s="89">
        <f t="shared" si="62"/>
        <v>-2.3160533367986846E-2</v>
      </c>
      <c r="H542" s="89">
        <f t="shared" si="56"/>
        <v>3.651071485703115</v>
      </c>
      <c r="I542" s="89">
        <f t="shared" si="57"/>
        <v>-4.1371485703114885E-2</v>
      </c>
      <c r="J542" s="89">
        <f t="shared" si="58"/>
        <v>4.1371485703114885E-2</v>
      </c>
      <c r="K542" s="89">
        <f t="shared" si="59"/>
        <v>1.7115998292830394E-3</v>
      </c>
      <c r="L542" s="91">
        <f t="shared" si="60"/>
        <v>1.1461197801234143E-2</v>
      </c>
    </row>
    <row r="543" spans="4:12" x14ac:dyDescent="0.3">
      <c r="D543" s="72">
        <v>44250</v>
      </c>
      <c r="E543" s="95">
        <v>3.6006</v>
      </c>
      <c r="F543" s="20">
        <f t="shared" si="61"/>
        <v>3.5893515733056107</v>
      </c>
      <c r="G543" s="89">
        <f t="shared" si="62"/>
        <v>-2.933252460773729E-2</v>
      </c>
      <c r="H543" s="89">
        <f t="shared" si="56"/>
        <v>3.5600190486978733</v>
      </c>
      <c r="I543" s="89">
        <f t="shared" si="57"/>
        <v>4.0580951302126689E-2</v>
      </c>
      <c r="J543" s="89">
        <f t="shared" si="58"/>
        <v>4.0580951302126689E-2</v>
      </c>
      <c r="K543" s="89">
        <f t="shared" si="59"/>
        <v>1.6468136085855778E-3</v>
      </c>
      <c r="L543" s="91">
        <f t="shared" si="60"/>
        <v>1.1270608038139946E-2</v>
      </c>
    </row>
    <row r="544" spans="4:12" x14ac:dyDescent="0.3">
      <c r="D544" s="72">
        <v>44251</v>
      </c>
      <c r="E544" s="95">
        <v>3.6827000000000001</v>
      </c>
      <c r="F544" s="20">
        <f t="shared" si="61"/>
        <v>3.5935539803138106</v>
      </c>
      <c r="G544" s="89">
        <f t="shared" si="62"/>
        <v>-2.5979031446143577E-2</v>
      </c>
      <c r="H544" s="89">
        <f t="shared" si="56"/>
        <v>3.5675749488676671</v>
      </c>
      <c r="I544" s="89">
        <f t="shared" si="57"/>
        <v>0.11512505113233296</v>
      </c>
      <c r="J544" s="89">
        <f t="shared" si="58"/>
        <v>0.11512505113233296</v>
      </c>
      <c r="K544" s="89">
        <f t="shared" si="59"/>
        <v>1.3253777398222278E-2</v>
      </c>
      <c r="L544" s="91">
        <f t="shared" si="60"/>
        <v>3.1261045193019511E-2</v>
      </c>
    </row>
    <row r="545" spans="4:12" x14ac:dyDescent="0.3">
      <c r="D545" s="72">
        <v>44252</v>
      </c>
      <c r="E545" s="95">
        <v>3.6918000000000002</v>
      </c>
      <c r="F545" s="20">
        <f t="shared" si="61"/>
        <v>3.6637367748430858</v>
      </c>
      <c r="G545" s="89">
        <f t="shared" si="62"/>
        <v>-1.6362848848601695E-2</v>
      </c>
      <c r="H545" s="89">
        <f t="shared" si="56"/>
        <v>3.6473739259944842</v>
      </c>
      <c r="I545" s="89">
        <f t="shared" si="57"/>
        <v>4.4426074005516014E-2</v>
      </c>
      <c r="J545" s="89">
        <f t="shared" si="58"/>
        <v>4.4426074005516014E-2</v>
      </c>
      <c r="K545" s="89">
        <f t="shared" si="59"/>
        <v>1.9736760515435855E-3</v>
      </c>
      <c r="L545" s="91">
        <f t="shared" si="60"/>
        <v>1.2033716345824804E-2</v>
      </c>
    </row>
    <row r="546" spans="4:12" x14ac:dyDescent="0.3">
      <c r="D546" s="72">
        <v>44253</v>
      </c>
      <c r="E546" s="95">
        <v>3.5733000000000001</v>
      </c>
      <c r="F546" s="20">
        <f t="shared" si="61"/>
        <v>3.655009720921119</v>
      </c>
      <c r="G546" s="89">
        <f t="shared" si="62"/>
        <v>-1.5599269355938208E-2</v>
      </c>
      <c r="H546" s="89">
        <f t="shared" si="56"/>
        <v>3.6394104515651806</v>
      </c>
      <c r="I546" s="89">
        <f t="shared" si="57"/>
        <v>-6.6110451565180472E-2</v>
      </c>
      <c r="J546" s="89">
        <f t="shared" si="58"/>
        <v>6.6110451565180472E-2</v>
      </c>
      <c r="K546" s="89">
        <f t="shared" si="59"/>
        <v>4.3705918061520731E-3</v>
      </c>
      <c r="L546" s="91">
        <f t="shared" si="60"/>
        <v>1.850123179279111E-2</v>
      </c>
    </row>
    <row r="547" spans="4:12" x14ac:dyDescent="0.3">
      <c r="D547" s="72">
        <v>44256</v>
      </c>
      <c r="E547" s="95">
        <v>3.6827000000000001</v>
      </c>
      <c r="F547" s="20">
        <f t="shared" si="61"/>
        <v>3.58270058451525</v>
      </c>
      <c r="G547" s="89">
        <f t="shared" si="62"/>
        <v>-2.1270256060931289E-2</v>
      </c>
      <c r="H547" s="89">
        <f t="shared" si="56"/>
        <v>3.5614303284543185</v>
      </c>
      <c r="I547" s="89">
        <f t="shared" si="57"/>
        <v>0.12126967154568158</v>
      </c>
      <c r="J547" s="89">
        <f t="shared" si="58"/>
        <v>0.12126967154568158</v>
      </c>
      <c r="K547" s="89">
        <f t="shared" si="59"/>
        <v>1.4706333236797492E-2</v>
      </c>
      <c r="L547" s="91">
        <f t="shared" si="60"/>
        <v>3.2929554822733749E-2</v>
      </c>
    </row>
    <row r="548" spans="4:12" x14ac:dyDescent="0.3">
      <c r="D548" s="72">
        <v>44257</v>
      </c>
      <c r="E548" s="95">
        <v>3.6827000000000001</v>
      </c>
      <c r="F548" s="20">
        <f t="shared" si="61"/>
        <v>3.6656837951512551</v>
      </c>
      <c r="G548" s="89">
        <f t="shared" si="62"/>
        <v>-1.084490939123765E-2</v>
      </c>
      <c r="H548" s="89">
        <f t="shared" si="56"/>
        <v>3.6548388857600176</v>
      </c>
      <c r="I548" s="89">
        <f t="shared" si="57"/>
        <v>2.7861114239982498E-2</v>
      </c>
      <c r="J548" s="89">
        <f t="shared" si="58"/>
        <v>2.7861114239982498E-2</v>
      </c>
      <c r="K548" s="89">
        <f t="shared" si="59"/>
        <v>7.762416866933556E-4</v>
      </c>
      <c r="L548" s="91">
        <f t="shared" si="60"/>
        <v>7.5654042523101254E-3</v>
      </c>
    </row>
    <row r="549" spans="4:12" x14ac:dyDescent="0.3">
      <c r="D549" s="72">
        <v>44258</v>
      </c>
      <c r="E549" s="95">
        <v>3.6280000000000001</v>
      </c>
      <c r="F549" s="20">
        <f t="shared" si="61"/>
        <v>3.6630840724870102</v>
      </c>
      <c r="G549" s="89">
        <f t="shared" si="62"/>
        <v>-1.0020390718538375E-2</v>
      </c>
      <c r="H549" s="89">
        <f t="shared" si="56"/>
        <v>3.6530636817684718</v>
      </c>
      <c r="I549" s="89">
        <f t="shared" si="57"/>
        <v>-2.5063681768471735E-2</v>
      </c>
      <c r="J549" s="89">
        <f t="shared" si="58"/>
        <v>2.5063681768471735E-2</v>
      </c>
      <c r="K549" s="89">
        <f t="shared" si="59"/>
        <v>6.2818814379122243E-4</v>
      </c>
      <c r="L549" s="91">
        <f t="shared" si="60"/>
        <v>6.9084018104938628E-3</v>
      </c>
    </row>
    <row r="550" spans="4:12" x14ac:dyDescent="0.3">
      <c r="D550" s="72">
        <v>44259</v>
      </c>
      <c r="E550" s="95">
        <v>3.4821</v>
      </c>
      <c r="F550" s="20">
        <f t="shared" si="61"/>
        <v>3.5908036874251694</v>
      </c>
      <c r="G550" s="89">
        <f t="shared" si="62"/>
        <v>-1.6246390152868613E-2</v>
      </c>
      <c r="H550" s="89">
        <f t="shared" si="56"/>
        <v>3.574557297272301</v>
      </c>
      <c r="I550" s="89">
        <f t="shared" si="57"/>
        <v>-9.2457297272301009E-2</v>
      </c>
      <c r="J550" s="89">
        <f t="shared" si="58"/>
        <v>9.2457297272301009E-2</v>
      </c>
      <c r="K550" s="89">
        <f t="shared" si="59"/>
        <v>8.548351818898639E-3</v>
      </c>
      <c r="L550" s="91">
        <f t="shared" si="60"/>
        <v>2.6552166012550189E-2</v>
      </c>
    </row>
    <row r="551" spans="4:12" x14ac:dyDescent="0.3">
      <c r="D551" s="72">
        <v>44260</v>
      </c>
      <c r="E551" s="95">
        <v>3.5367999999999999</v>
      </c>
      <c r="F551" s="20">
        <f t="shared" si="61"/>
        <v>3.4800428878777052</v>
      </c>
      <c r="G551" s="89">
        <f t="shared" si="62"/>
        <v>-2.5697831092328174E-2</v>
      </c>
      <c r="H551" s="89">
        <f t="shared" si="56"/>
        <v>3.4543450567853768</v>
      </c>
      <c r="I551" s="89">
        <f t="shared" si="57"/>
        <v>8.24549432146231E-2</v>
      </c>
      <c r="J551" s="89">
        <f t="shared" si="58"/>
        <v>8.24549432146231E-2</v>
      </c>
      <c r="K551" s="89">
        <f t="shared" si="59"/>
        <v>6.7988176605267197E-3</v>
      </c>
      <c r="L551" s="91">
        <f t="shared" si="60"/>
        <v>2.3313431128314608E-2</v>
      </c>
    </row>
    <row r="552" spans="4:12" x14ac:dyDescent="0.3">
      <c r="D552" s="72">
        <v>44263</v>
      </c>
      <c r="E552" s="95">
        <v>3.5276999999999998</v>
      </c>
      <c r="F552" s="20">
        <f t="shared" si="61"/>
        <v>3.5144217351261373</v>
      </c>
      <c r="G552" s="89">
        <f t="shared" si="62"/>
        <v>-1.9690163258252145E-2</v>
      </c>
      <c r="H552" s="89">
        <f t="shared" si="56"/>
        <v>3.4947315718678853</v>
      </c>
      <c r="I552" s="89">
        <f t="shared" si="57"/>
        <v>3.2968428132114536E-2</v>
      </c>
      <c r="J552" s="89">
        <f t="shared" si="58"/>
        <v>3.2968428132114536E-2</v>
      </c>
      <c r="K552" s="89">
        <f t="shared" si="59"/>
        <v>1.0869172535024011E-3</v>
      </c>
      <c r="L552" s="91">
        <f t="shared" si="60"/>
        <v>9.3455872472473674E-3</v>
      </c>
    </row>
    <row r="553" spans="4:12" x14ac:dyDescent="0.3">
      <c r="D553" s="72">
        <v>44264</v>
      </c>
      <c r="E553" s="95">
        <v>3.6097000000000001</v>
      </c>
      <c r="F553" s="20">
        <f t="shared" si="61"/>
        <v>3.5283478693933983</v>
      </c>
      <c r="G553" s="89">
        <f t="shared" si="62"/>
        <v>-1.6328533505700835E-2</v>
      </c>
      <c r="H553" s="89">
        <f t="shared" si="56"/>
        <v>3.5120193358876977</v>
      </c>
      <c r="I553" s="89">
        <f t="shared" si="57"/>
        <v>9.7680664112302473E-2</v>
      </c>
      <c r="J553" s="89">
        <f t="shared" si="58"/>
        <v>9.7680664112302473E-2</v>
      </c>
      <c r="K553" s="89">
        <f t="shared" si="59"/>
        <v>9.5415121414204555E-3</v>
      </c>
      <c r="L553" s="91">
        <f t="shared" si="60"/>
        <v>2.7060604513478258E-2</v>
      </c>
    </row>
    <row r="554" spans="4:12" x14ac:dyDescent="0.3">
      <c r="D554" s="72">
        <v>44265</v>
      </c>
      <c r="E554" s="95">
        <v>3.6097000000000001</v>
      </c>
      <c r="F554" s="20">
        <f t="shared" si="61"/>
        <v>3.5966371731954396</v>
      </c>
      <c r="G554" s="89">
        <f t="shared" si="62"/>
        <v>-7.8667497749266152E-3</v>
      </c>
      <c r="H554" s="89">
        <f t="shared" si="56"/>
        <v>3.5887704234205131</v>
      </c>
      <c r="I554" s="89">
        <f t="shared" si="57"/>
        <v>2.0929576579487019E-2</v>
      </c>
      <c r="J554" s="89">
        <f t="shared" si="58"/>
        <v>2.0929576579487019E-2</v>
      </c>
      <c r="K554" s="89">
        <f t="shared" si="59"/>
        <v>4.3804717579661154E-4</v>
      </c>
      <c r="L554" s="91">
        <f t="shared" si="60"/>
        <v>5.7981484831113438E-3</v>
      </c>
    </row>
    <row r="555" spans="4:12" x14ac:dyDescent="0.3">
      <c r="D555" s="72">
        <v>44266</v>
      </c>
      <c r="E555" s="95">
        <v>3.7374000000000001</v>
      </c>
      <c r="F555" s="20">
        <f t="shared" si="61"/>
        <v>3.628946600180059</v>
      </c>
      <c r="G555" s="89">
        <f t="shared" si="62"/>
        <v>-3.8491320989720171E-3</v>
      </c>
      <c r="H555" s="89">
        <f t="shared" si="56"/>
        <v>3.625097468081087</v>
      </c>
      <c r="I555" s="89">
        <f t="shared" si="57"/>
        <v>0.11230253191891304</v>
      </c>
      <c r="J555" s="89">
        <f t="shared" si="58"/>
        <v>0.11230253191891304</v>
      </c>
      <c r="K555" s="89">
        <f t="shared" si="59"/>
        <v>1.2611858675398482E-2</v>
      </c>
      <c r="L555" s="91">
        <f t="shared" si="60"/>
        <v>3.0048304146977321E-2</v>
      </c>
    </row>
    <row r="556" spans="4:12" x14ac:dyDescent="0.3">
      <c r="D556" s="72">
        <v>44267</v>
      </c>
      <c r="E556" s="95">
        <v>3.8466999999999998</v>
      </c>
      <c r="F556" s="20">
        <f t="shared" si="61"/>
        <v>3.7561806943208227</v>
      </c>
      <c r="G556" s="89">
        <f t="shared" si="62"/>
        <v>9.2591905250015549E-3</v>
      </c>
      <c r="H556" s="89">
        <f t="shared" si="56"/>
        <v>3.7654398848458244</v>
      </c>
      <c r="I556" s="89">
        <f t="shared" si="57"/>
        <v>8.1260115154175416E-2</v>
      </c>
      <c r="J556" s="89">
        <f t="shared" si="58"/>
        <v>8.1260115154175416E-2</v>
      </c>
      <c r="K556" s="89">
        <f t="shared" si="59"/>
        <v>6.6032063148698493E-3</v>
      </c>
      <c r="L556" s="91">
        <f t="shared" si="60"/>
        <v>2.1124630242591161E-2</v>
      </c>
    </row>
    <row r="557" spans="4:12" x14ac:dyDescent="0.3">
      <c r="D557" s="72">
        <v>44270</v>
      </c>
      <c r="E557" s="95">
        <v>3.9197000000000002</v>
      </c>
      <c r="F557" s="20">
        <f t="shared" si="61"/>
        <v>3.8687073524200013</v>
      </c>
      <c r="G557" s="89">
        <f t="shared" si="62"/>
        <v>1.9585937282419259E-2</v>
      </c>
      <c r="H557" s="89">
        <f t="shared" si="56"/>
        <v>3.8882932897024207</v>
      </c>
      <c r="I557" s="89">
        <f t="shared" si="57"/>
        <v>3.1406710297579465E-2</v>
      </c>
      <c r="J557" s="89">
        <f t="shared" si="58"/>
        <v>3.1406710297579465E-2</v>
      </c>
      <c r="K557" s="89">
        <f t="shared" si="59"/>
        <v>9.8638145171608396E-4</v>
      </c>
      <c r="L557" s="91">
        <f t="shared" si="60"/>
        <v>8.0125290959970064E-3</v>
      </c>
    </row>
    <row r="558" spans="4:12" x14ac:dyDescent="0.3">
      <c r="D558" s="72">
        <v>44271</v>
      </c>
      <c r="E558" s="95">
        <v>3.8650000000000002</v>
      </c>
      <c r="F558" s="20">
        <f t="shared" si="61"/>
        <v>3.9244287498259358</v>
      </c>
      <c r="G558" s="89">
        <f t="shared" si="62"/>
        <v>2.3199483294770784E-2</v>
      </c>
      <c r="H558" s="89">
        <f t="shared" si="56"/>
        <v>3.9476282331207067</v>
      </c>
      <c r="I558" s="89">
        <f t="shared" si="57"/>
        <v>-8.262823312070644E-2</v>
      </c>
      <c r="J558" s="89">
        <f t="shared" si="58"/>
        <v>8.262823312070644E-2</v>
      </c>
      <c r="K558" s="89">
        <f t="shared" si="59"/>
        <v>6.8274249086498085E-3</v>
      </c>
      <c r="L558" s="91">
        <f t="shared" si="60"/>
        <v>2.1378585542226762E-2</v>
      </c>
    </row>
    <row r="559" spans="4:12" x14ac:dyDescent="0.3">
      <c r="D559" s="72">
        <v>44272</v>
      </c>
      <c r="E559" s="95">
        <v>3.9014000000000002</v>
      </c>
      <c r="F559" s="20">
        <f t="shared" si="61"/>
        <v>3.890839586635817</v>
      </c>
      <c r="G559" s="89">
        <f t="shared" si="62"/>
        <v>1.7520618646281821E-2</v>
      </c>
      <c r="H559" s="89">
        <f t="shared" si="56"/>
        <v>3.9083602052820989</v>
      </c>
      <c r="I559" s="89">
        <f t="shared" si="57"/>
        <v>-6.9602052820987304E-3</v>
      </c>
      <c r="J559" s="89">
        <f t="shared" si="58"/>
        <v>6.9602052820987304E-3</v>
      </c>
      <c r="K559" s="89">
        <f t="shared" si="59"/>
        <v>4.8444457568955069E-5</v>
      </c>
      <c r="L559" s="91">
        <f t="shared" si="60"/>
        <v>1.7840276008865355E-3</v>
      </c>
    </row>
    <row r="560" spans="4:12" x14ac:dyDescent="0.3">
      <c r="D560" s="72">
        <v>44273</v>
      </c>
      <c r="E560" s="95">
        <v>3.5642</v>
      </c>
      <c r="F560" s="20">
        <f t="shared" si="61"/>
        <v>3.8479764949170256</v>
      </c>
      <c r="G560" s="89">
        <f t="shared" si="62"/>
        <v>1.1482247609774508E-2</v>
      </c>
      <c r="H560" s="89">
        <f t="shared" si="56"/>
        <v>3.8594587425268001</v>
      </c>
      <c r="I560" s="89">
        <f t="shared" si="57"/>
        <v>-0.29525874252680007</v>
      </c>
      <c r="J560" s="89">
        <f t="shared" si="58"/>
        <v>0.29525874252680007</v>
      </c>
      <c r="K560" s="89">
        <f t="shared" si="59"/>
        <v>8.7177725038507209E-2</v>
      </c>
      <c r="L560" s="91">
        <f t="shared" si="60"/>
        <v>8.2840116302901085E-2</v>
      </c>
    </row>
    <row r="561" spans="4:12" x14ac:dyDescent="0.3">
      <c r="D561" s="72">
        <v>44274</v>
      </c>
      <c r="E561" s="95">
        <v>3.6644000000000001</v>
      </c>
      <c r="F561" s="20">
        <f t="shared" si="61"/>
        <v>3.5934257980878201</v>
      </c>
      <c r="G561" s="89">
        <f t="shared" si="62"/>
        <v>-1.5121046834123493E-2</v>
      </c>
      <c r="H561" s="89">
        <f t="shared" si="56"/>
        <v>3.5783047512536967</v>
      </c>
      <c r="I561" s="89">
        <f t="shared" si="57"/>
        <v>8.6095248746303366E-2</v>
      </c>
      <c r="J561" s="89">
        <f t="shared" si="58"/>
        <v>8.6095248746303366E-2</v>
      </c>
      <c r="K561" s="89">
        <f t="shared" si="59"/>
        <v>7.4123918566878508E-3</v>
      </c>
      <c r="L561" s="91">
        <f t="shared" si="60"/>
        <v>2.3495046595978432E-2</v>
      </c>
    </row>
    <row r="562" spans="4:12" x14ac:dyDescent="0.3">
      <c r="D562" s="72">
        <v>44277</v>
      </c>
      <c r="E562" s="95">
        <v>3.7008999999999999</v>
      </c>
      <c r="F562" s="20">
        <f t="shared" si="61"/>
        <v>3.6596031625327017</v>
      </c>
      <c r="G562" s="89">
        <f t="shared" si="62"/>
        <v>-6.9912057062229901E-3</v>
      </c>
      <c r="H562" s="89">
        <f t="shared" si="56"/>
        <v>3.6526119568264788</v>
      </c>
      <c r="I562" s="89">
        <f t="shared" si="57"/>
        <v>4.8288043173521089E-2</v>
      </c>
      <c r="J562" s="89">
        <f t="shared" si="58"/>
        <v>4.8288043173521089E-2</v>
      </c>
      <c r="K562" s="89">
        <f t="shared" si="59"/>
        <v>2.3317351135278366E-3</v>
      </c>
      <c r="L562" s="91">
        <f t="shared" si="60"/>
        <v>1.3047648726936987E-2</v>
      </c>
    </row>
    <row r="563" spans="4:12" x14ac:dyDescent="0.3">
      <c r="D563" s="72">
        <v>44278</v>
      </c>
      <c r="E563" s="95">
        <v>3.6280000000000001</v>
      </c>
      <c r="F563" s="20">
        <f t="shared" si="61"/>
        <v>3.6807270354350217</v>
      </c>
      <c r="G563" s="89">
        <f t="shared" si="62"/>
        <v>-4.179697845368693E-3</v>
      </c>
      <c r="H563" s="89">
        <f t="shared" si="56"/>
        <v>3.6765473375896529</v>
      </c>
      <c r="I563" s="89">
        <f t="shared" si="57"/>
        <v>-4.8547337589652795E-2</v>
      </c>
      <c r="J563" s="89">
        <f t="shared" si="58"/>
        <v>4.8547337589652795E-2</v>
      </c>
      <c r="K563" s="89">
        <f t="shared" si="59"/>
        <v>2.3568439870437154E-3</v>
      </c>
      <c r="L563" s="91">
        <f t="shared" si="60"/>
        <v>1.3381294815229546E-2</v>
      </c>
    </row>
    <row r="564" spans="4:12" x14ac:dyDescent="0.3">
      <c r="D564" s="72">
        <v>44279</v>
      </c>
      <c r="E564" s="95">
        <v>3.5733000000000001</v>
      </c>
      <c r="F564" s="20">
        <f t="shared" si="61"/>
        <v>3.6137162417237052</v>
      </c>
      <c r="G564" s="89">
        <f t="shared" si="62"/>
        <v>-1.046280743196347E-2</v>
      </c>
      <c r="H564" s="89">
        <f t="shared" si="56"/>
        <v>3.6032534342917417</v>
      </c>
      <c r="I564" s="89">
        <f t="shared" si="57"/>
        <v>-2.9953434291741576E-2</v>
      </c>
      <c r="J564" s="89">
        <f t="shared" si="58"/>
        <v>2.9953434291741576E-2</v>
      </c>
      <c r="K564" s="89">
        <f t="shared" si="59"/>
        <v>8.972082258696802E-4</v>
      </c>
      <c r="L564" s="91">
        <f t="shared" si="60"/>
        <v>8.3825691354606595E-3</v>
      </c>
    </row>
    <row r="565" spans="4:12" x14ac:dyDescent="0.3">
      <c r="D565" s="72">
        <v>44280</v>
      </c>
      <c r="E565" s="95">
        <v>3.6189</v>
      </c>
      <c r="F565" s="20">
        <f t="shared" si="61"/>
        <v>3.5740497540544296</v>
      </c>
      <c r="G565" s="89">
        <f t="shared" si="62"/>
        <v>-1.3383175455694684E-2</v>
      </c>
      <c r="H565" s="89">
        <f t="shared" si="56"/>
        <v>3.560666578598735</v>
      </c>
      <c r="I565" s="89">
        <f t="shared" si="57"/>
        <v>5.8233421401264973E-2</v>
      </c>
      <c r="J565" s="89">
        <f t="shared" si="58"/>
        <v>5.8233421401264973E-2</v>
      </c>
      <c r="K565" s="89">
        <f t="shared" si="59"/>
        <v>3.3911313680973056E-3</v>
      </c>
      <c r="L565" s="91">
        <f t="shared" si="60"/>
        <v>1.6091470170843343E-2</v>
      </c>
    </row>
    <row r="566" spans="4:12" x14ac:dyDescent="0.3">
      <c r="D566" s="72">
        <v>44281</v>
      </c>
      <c r="E566" s="95">
        <v>3.7008999999999999</v>
      </c>
      <c r="F566" s="20">
        <f t="shared" si="61"/>
        <v>3.6245934596354448</v>
      </c>
      <c r="G566" s="89">
        <f t="shared" si="62"/>
        <v>-6.9904873520236976E-3</v>
      </c>
      <c r="H566" s="89">
        <f t="shared" si="56"/>
        <v>3.6176029722834211</v>
      </c>
      <c r="I566" s="89">
        <f t="shared" si="57"/>
        <v>8.3297027716578764E-2</v>
      </c>
      <c r="J566" s="89">
        <f t="shared" si="58"/>
        <v>8.3297027716578764E-2</v>
      </c>
      <c r="K566" s="89">
        <f t="shared" si="59"/>
        <v>6.9383948264164904E-3</v>
      </c>
      <c r="L566" s="91">
        <f t="shared" si="60"/>
        <v>2.2507235460720032E-2</v>
      </c>
    </row>
    <row r="567" spans="4:12" x14ac:dyDescent="0.3">
      <c r="D567" s="72">
        <v>44284</v>
      </c>
      <c r="E567" s="95">
        <v>3.6644000000000001</v>
      </c>
      <c r="F567" s="20">
        <f t="shared" si="61"/>
        <v>3.6880076101183814</v>
      </c>
      <c r="G567" s="89">
        <f t="shared" si="62"/>
        <v>4.9976431472335478E-5</v>
      </c>
      <c r="H567" s="89">
        <f t="shared" si="56"/>
        <v>3.6880575865498537</v>
      </c>
      <c r="I567" s="89">
        <f t="shared" si="57"/>
        <v>-2.3657586549853615E-2</v>
      </c>
      <c r="J567" s="89">
        <f t="shared" si="58"/>
        <v>2.3657586549853615E-2</v>
      </c>
      <c r="K567" s="89">
        <f t="shared" si="59"/>
        <v>5.5968140136381471E-4</v>
      </c>
      <c r="L567" s="91">
        <f t="shared" si="60"/>
        <v>6.4560600780082999E-3</v>
      </c>
    </row>
    <row r="568" spans="4:12" x14ac:dyDescent="0.3">
      <c r="D568" s="72">
        <v>44285</v>
      </c>
      <c r="E568" s="95">
        <v>3.6371000000000002</v>
      </c>
      <c r="F568" s="20">
        <f t="shared" si="61"/>
        <v>3.658979981145178</v>
      </c>
      <c r="G568" s="89">
        <f t="shared" si="62"/>
        <v>-2.8577841089952416E-3</v>
      </c>
      <c r="H568" s="89">
        <f t="shared" si="56"/>
        <v>3.6561221970361828</v>
      </c>
      <c r="I568" s="89">
        <f t="shared" si="57"/>
        <v>-1.9022197036182575E-2</v>
      </c>
      <c r="J568" s="89">
        <f t="shared" si="58"/>
        <v>1.9022197036182575E-2</v>
      </c>
      <c r="K568" s="89">
        <f t="shared" si="59"/>
        <v>3.6184398008335316E-4</v>
      </c>
      <c r="L568" s="91">
        <f t="shared" si="60"/>
        <v>5.230045100817292E-3</v>
      </c>
    </row>
    <row r="569" spans="4:12" x14ac:dyDescent="0.3">
      <c r="D569" s="72">
        <v>44286</v>
      </c>
      <c r="E569" s="95">
        <v>3.6097000000000001</v>
      </c>
      <c r="F569" s="20">
        <f t="shared" si="61"/>
        <v>3.6293337727128043</v>
      </c>
      <c r="G569" s="89">
        <f t="shared" si="62"/>
        <v>-5.5366265413330819E-3</v>
      </c>
      <c r="H569" s="89">
        <f t="shared" si="56"/>
        <v>3.6237971461714711</v>
      </c>
      <c r="I569" s="89">
        <f t="shared" si="57"/>
        <v>-1.4097146171470953E-2</v>
      </c>
      <c r="J569" s="89">
        <f t="shared" si="58"/>
        <v>1.4097146171470953E-2</v>
      </c>
      <c r="K569" s="89">
        <f t="shared" si="59"/>
        <v>1.9872953017981815E-4</v>
      </c>
      <c r="L569" s="91">
        <f t="shared" si="60"/>
        <v>3.9053511847164453E-3</v>
      </c>
    </row>
    <row r="570" spans="4:12" x14ac:dyDescent="0.3">
      <c r="D570" s="72">
        <v>44287</v>
      </c>
      <c r="E570" s="95">
        <v>3.6461999999999999</v>
      </c>
      <c r="F570" s="20">
        <f t="shared" si="61"/>
        <v>3.6125706987669335</v>
      </c>
      <c r="G570" s="89">
        <f t="shared" si="62"/>
        <v>-6.6592712817868582E-3</v>
      </c>
      <c r="H570" s="89">
        <f t="shared" si="56"/>
        <v>3.6059114274851467</v>
      </c>
      <c r="I570" s="89">
        <f t="shared" si="57"/>
        <v>4.0288572514853183E-2</v>
      </c>
      <c r="J570" s="89">
        <f t="shared" si="58"/>
        <v>4.0288572514853183E-2</v>
      </c>
      <c r="K570" s="89">
        <f t="shared" si="59"/>
        <v>1.6231690752845833E-3</v>
      </c>
      <c r="L570" s="91">
        <f t="shared" si="60"/>
        <v>1.1049468628943335E-2</v>
      </c>
    </row>
    <row r="571" spans="4:12" x14ac:dyDescent="0.3">
      <c r="D571" s="72">
        <v>44291</v>
      </c>
      <c r="E571" s="95">
        <v>3.6918000000000002</v>
      </c>
      <c r="F571" s="20">
        <f t="shared" si="61"/>
        <v>3.649992582974571</v>
      </c>
      <c r="G571" s="89">
        <f t="shared" si="62"/>
        <v>-2.2511557328444244E-3</v>
      </c>
      <c r="H571" s="89">
        <f t="shared" si="56"/>
        <v>3.6477414272417263</v>
      </c>
      <c r="I571" s="89">
        <f t="shared" si="57"/>
        <v>4.4058572758273851E-2</v>
      </c>
      <c r="J571" s="89">
        <f t="shared" si="58"/>
        <v>4.4058572758273851E-2</v>
      </c>
      <c r="K571" s="89">
        <f t="shared" si="59"/>
        <v>1.9411578334961107E-3</v>
      </c>
      <c r="L571" s="91">
        <f t="shared" si="60"/>
        <v>1.1934171070554701E-2</v>
      </c>
    </row>
    <row r="572" spans="4:12" x14ac:dyDescent="0.3">
      <c r="D572" s="72">
        <v>44292</v>
      </c>
      <c r="E572" s="95">
        <v>3.6461999999999999</v>
      </c>
      <c r="F572" s="20">
        <f t="shared" si="61"/>
        <v>3.6808790754137246</v>
      </c>
      <c r="G572" s="89">
        <f t="shared" si="62"/>
        <v>1.0626090843553824E-3</v>
      </c>
      <c r="H572" s="89">
        <f t="shared" si="56"/>
        <v>3.6819416844980801</v>
      </c>
      <c r="I572" s="89">
        <f t="shared" si="57"/>
        <v>-3.574168449808024E-2</v>
      </c>
      <c r="J572" s="89">
        <f t="shared" si="58"/>
        <v>3.574168449808024E-2</v>
      </c>
      <c r="K572" s="89">
        <f t="shared" si="59"/>
        <v>1.2774680107603092E-3</v>
      </c>
      <c r="L572" s="91">
        <f t="shared" si="60"/>
        <v>9.8024476161703254E-3</v>
      </c>
    </row>
    <row r="573" spans="4:12" x14ac:dyDescent="0.3">
      <c r="D573" s="72">
        <v>44293</v>
      </c>
      <c r="E573" s="95">
        <v>3.6918000000000002</v>
      </c>
      <c r="F573" s="20">
        <f t="shared" si="61"/>
        <v>3.6561700872674847</v>
      </c>
      <c r="G573" s="89">
        <f t="shared" si="62"/>
        <v>-1.5145506387041455E-3</v>
      </c>
      <c r="H573" s="89">
        <f t="shared" si="56"/>
        <v>3.6546555366287805</v>
      </c>
      <c r="I573" s="89">
        <f t="shared" si="57"/>
        <v>3.7144463371219683E-2</v>
      </c>
      <c r="J573" s="89">
        <f t="shared" si="58"/>
        <v>3.7144463371219683E-2</v>
      </c>
      <c r="K573" s="89">
        <f t="shared" si="59"/>
        <v>1.3797111591358807E-3</v>
      </c>
      <c r="L573" s="91">
        <f t="shared" si="60"/>
        <v>1.0061342264266667E-2</v>
      </c>
    </row>
    <row r="574" spans="4:12" x14ac:dyDescent="0.3">
      <c r="D574" s="72">
        <v>44294</v>
      </c>
      <c r="E574" s="95">
        <v>3.7008999999999999</v>
      </c>
      <c r="F574" s="20">
        <f t="shared" si="61"/>
        <v>3.6924083594890371</v>
      </c>
      <c r="G574" s="89">
        <f t="shared" si="62"/>
        <v>2.2607316473215095E-3</v>
      </c>
      <c r="H574" s="89">
        <f t="shared" si="56"/>
        <v>3.6946690911363587</v>
      </c>
      <c r="I574" s="89">
        <f t="shared" si="57"/>
        <v>6.2309088636411936E-3</v>
      </c>
      <c r="J574" s="89">
        <f t="shared" si="58"/>
        <v>6.2309088636411936E-3</v>
      </c>
      <c r="K574" s="89">
        <f t="shared" si="59"/>
        <v>3.8824225267002392E-5</v>
      </c>
      <c r="L574" s="91">
        <f t="shared" si="60"/>
        <v>1.6836198934424582E-3</v>
      </c>
    </row>
    <row r="575" spans="4:12" x14ac:dyDescent="0.3">
      <c r="D575" s="72">
        <v>44295</v>
      </c>
      <c r="E575" s="95">
        <v>3.7646999999999999</v>
      </c>
      <c r="F575" s="20">
        <f t="shared" si="61"/>
        <v>3.7154685853178573</v>
      </c>
      <c r="G575" s="89">
        <f t="shared" si="62"/>
        <v>4.3406810654713756E-3</v>
      </c>
      <c r="H575" s="89">
        <f t="shared" si="56"/>
        <v>3.7198092663833289</v>
      </c>
      <c r="I575" s="89">
        <f t="shared" si="57"/>
        <v>4.4890733616671064E-2</v>
      </c>
      <c r="J575" s="89">
        <f t="shared" si="58"/>
        <v>4.4890733616671064E-2</v>
      </c>
      <c r="K575" s="89">
        <f t="shared" si="59"/>
        <v>2.0151779646429215E-3</v>
      </c>
      <c r="L575" s="91">
        <f t="shared" si="60"/>
        <v>1.1924119748365358E-2</v>
      </c>
    </row>
    <row r="576" spans="4:12" x14ac:dyDescent="0.3">
      <c r="D576" s="72">
        <v>44298</v>
      </c>
      <c r="E576" s="95">
        <v>3.71</v>
      </c>
      <c r="F576" s="20">
        <f t="shared" si="61"/>
        <v>3.7572325448523776</v>
      </c>
      <c r="G576" s="89">
        <f t="shared" si="62"/>
        <v>8.0830089123762657E-3</v>
      </c>
      <c r="H576" s="89">
        <f t="shared" si="56"/>
        <v>3.7653155537647538</v>
      </c>
      <c r="I576" s="89">
        <f t="shared" si="57"/>
        <v>-5.5315553764753833E-2</v>
      </c>
      <c r="J576" s="89">
        <f t="shared" si="58"/>
        <v>5.5315553764753833E-2</v>
      </c>
      <c r="K576" s="89">
        <f t="shared" si="59"/>
        <v>3.059810488301372E-3</v>
      </c>
      <c r="L576" s="91">
        <f t="shared" si="60"/>
        <v>1.4909852766780009E-2</v>
      </c>
    </row>
    <row r="577" spans="4:12" x14ac:dyDescent="0.3">
      <c r="D577" s="72">
        <v>44299</v>
      </c>
      <c r="E577" s="95">
        <v>3.7646999999999999</v>
      </c>
      <c r="F577" s="20">
        <f t="shared" si="61"/>
        <v>3.7274064071299011</v>
      </c>
      <c r="G577" s="89">
        <f t="shared" si="62"/>
        <v>4.2920942488909944E-3</v>
      </c>
      <c r="H577" s="89">
        <f t="shared" ref="H577:H640" si="63">F577+G577</f>
        <v>3.731698501378792</v>
      </c>
      <c r="I577" s="89">
        <f t="shared" si="57"/>
        <v>3.3001498621207936E-2</v>
      </c>
      <c r="J577" s="89">
        <f t="shared" si="58"/>
        <v>3.3001498621207936E-2</v>
      </c>
      <c r="K577" s="89">
        <f t="shared" si="59"/>
        <v>1.0890989112455893E-3</v>
      </c>
      <c r="L577" s="91">
        <f t="shared" si="60"/>
        <v>8.7660367681908092E-3</v>
      </c>
    </row>
    <row r="578" spans="4:12" x14ac:dyDescent="0.3">
      <c r="D578" s="72">
        <v>44300</v>
      </c>
      <c r="E578" s="95">
        <v>3.7646999999999999</v>
      </c>
      <c r="F578" s="20">
        <f t="shared" si="61"/>
        <v>3.7681336753991128</v>
      </c>
      <c r="G578" s="89">
        <f t="shared" si="62"/>
        <v>7.9356116509230641E-3</v>
      </c>
      <c r="H578" s="89">
        <f t="shared" si="63"/>
        <v>3.7760692870500359</v>
      </c>
      <c r="I578" s="89">
        <f t="shared" si="57"/>
        <v>-1.1369287050035926E-2</v>
      </c>
      <c r="J578" s="89">
        <f t="shared" si="58"/>
        <v>1.1369287050035926E-2</v>
      </c>
      <c r="K578" s="89">
        <f t="shared" si="59"/>
        <v>1.2926068802611459E-4</v>
      </c>
      <c r="L578" s="91">
        <f t="shared" si="60"/>
        <v>3.0199715913714043E-3</v>
      </c>
    </row>
    <row r="579" spans="4:12" x14ac:dyDescent="0.3">
      <c r="D579" s="72">
        <v>44301</v>
      </c>
      <c r="E579" s="95">
        <v>3.7646999999999999</v>
      </c>
      <c r="F579" s="20">
        <f t="shared" si="61"/>
        <v>3.7710484893207386</v>
      </c>
      <c r="G579" s="89">
        <f t="shared" si="62"/>
        <v>7.4335318779933319E-3</v>
      </c>
      <c r="H579" s="89">
        <f t="shared" si="63"/>
        <v>3.778482021198732</v>
      </c>
      <c r="I579" s="89">
        <f t="shared" si="57"/>
        <v>-1.3782021198732064E-2</v>
      </c>
      <c r="J579" s="89">
        <f t="shared" si="58"/>
        <v>1.3782021198732064E-2</v>
      </c>
      <c r="K579" s="89">
        <f t="shared" si="59"/>
        <v>1.8994410832229999E-4</v>
      </c>
      <c r="L579" s="91">
        <f t="shared" si="60"/>
        <v>3.6608551009992998E-3</v>
      </c>
    </row>
    <row r="580" spans="4:12" x14ac:dyDescent="0.3">
      <c r="D580" s="72">
        <v>44302</v>
      </c>
      <c r="E580" s="95">
        <v>3.8102999999999998</v>
      </c>
      <c r="F580" s="20">
        <f t="shared" si="61"/>
        <v>3.7797668255023948</v>
      </c>
      <c r="G580" s="89">
        <f t="shared" si="62"/>
        <v>7.5620123083596285E-3</v>
      </c>
      <c r="H580" s="89">
        <f t="shared" si="63"/>
        <v>3.7873288378107546</v>
      </c>
      <c r="I580" s="89">
        <f t="shared" ref="I580:I643" si="64">E580-H580</f>
        <v>2.297116218924522E-2</v>
      </c>
      <c r="J580" s="89">
        <f t="shared" ref="J580:J643" si="65">ABS(I580)</f>
        <v>2.297116218924522E-2</v>
      </c>
      <c r="K580" s="89">
        <f t="shared" ref="K580:K643" si="66">I580^2</f>
        <v>5.2767429232460929E-4</v>
      </c>
      <c r="L580" s="91">
        <f t="shared" ref="L580:L643" si="67">J580/E580</f>
        <v>6.0287017267000552E-3</v>
      </c>
    </row>
    <row r="581" spans="4:12" x14ac:dyDescent="0.3">
      <c r="D581" s="72">
        <v>44305</v>
      </c>
      <c r="E581" s="95">
        <v>3.8012000000000001</v>
      </c>
      <c r="F581" s="20">
        <f t="shared" ref="F581:F644" si="68">alpha*(E581)+(1-alpha)*(E580+G580)</f>
        <v>3.8145296098466877</v>
      </c>
      <c r="G581" s="89">
        <f t="shared" ref="G581:G644" si="69">beta*(F581-F580)+(1-beta)*G580</f>
        <v>1.0282089511952947E-2</v>
      </c>
      <c r="H581" s="89">
        <f t="shared" si="63"/>
        <v>3.8248116993586407</v>
      </c>
      <c r="I581" s="89">
        <f t="shared" si="64"/>
        <v>-2.3611699358640603E-2</v>
      </c>
      <c r="J581" s="89">
        <f t="shared" si="65"/>
        <v>2.3611699358640603E-2</v>
      </c>
      <c r="K581" s="89">
        <f t="shared" si="66"/>
        <v>5.5751234660282904E-4</v>
      </c>
      <c r="L581" s="91">
        <f t="shared" si="67"/>
        <v>6.211643522740346E-3</v>
      </c>
    </row>
    <row r="582" spans="4:12" x14ac:dyDescent="0.3">
      <c r="D582" s="72">
        <v>44306</v>
      </c>
      <c r="E582" s="95">
        <v>3.7829000000000002</v>
      </c>
      <c r="F582" s="20">
        <f t="shared" si="68"/>
        <v>3.8057656716095627</v>
      </c>
      <c r="G582" s="89">
        <f t="shared" si="69"/>
        <v>8.3774867370451575E-3</v>
      </c>
      <c r="H582" s="89">
        <f t="shared" si="63"/>
        <v>3.8141431583466079</v>
      </c>
      <c r="I582" s="89">
        <f t="shared" si="64"/>
        <v>-3.1243158346607736E-2</v>
      </c>
      <c r="J582" s="89">
        <f t="shared" si="65"/>
        <v>3.1243158346607736E-2</v>
      </c>
      <c r="K582" s="89">
        <f t="shared" si="66"/>
        <v>9.7613494347120462E-4</v>
      </c>
      <c r="L582" s="91">
        <f t="shared" si="67"/>
        <v>8.2590494981648298E-3</v>
      </c>
    </row>
    <row r="583" spans="4:12" x14ac:dyDescent="0.3">
      <c r="D583" s="72">
        <v>44307</v>
      </c>
      <c r="E583" s="95">
        <v>3.8376000000000001</v>
      </c>
      <c r="F583" s="20">
        <f t="shared" si="68"/>
        <v>3.8005419893896368</v>
      </c>
      <c r="G583" s="89">
        <f t="shared" si="69"/>
        <v>7.0173698413480553E-3</v>
      </c>
      <c r="H583" s="89">
        <f t="shared" si="63"/>
        <v>3.8075593592309849</v>
      </c>
      <c r="I583" s="89">
        <f t="shared" si="64"/>
        <v>3.0040640769015248E-2</v>
      </c>
      <c r="J583" s="89">
        <f t="shared" si="65"/>
        <v>3.0040640769015248E-2</v>
      </c>
      <c r="K583" s="89">
        <f t="shared" si="66"/>
        <v>9.0244009781302104E-4</v>
      </c>
      <c r="L583" s="91">
        <f t="shared" si="67"/>
        <v>7.8279760186093506E-3</v>
      </c>
    </row>
    <row r="584" spans="4:12" x14ac:dyDescent="0.3">
      <c r="D584" s="72">
        <v>44308</v>
      </c>
      <c r="E584" s="95">
        <v>3.7921</v>
      </c>
      <c r="F584" s="20">
        <f t="shared" si="68"/>
        <v>3.8341138958730787</v>
      </c>
      <c r="G584" s="89">
        <f t="shared" si="69"/>
        <v>9.6728235055574385E-3</v>
      </c>
      <c r="H584" s="89">
        <f t="shared" si="63"/>
        <v>3.8437867193786364</v>
      </c>
      <c r="I584" s="89">
        <f t="shared" si="64"/>
        <v>-5.1686719378636337E-2</v>
      </c>
      <c r="J584" s="89">
        <f t="shared" si="65"/>
        <v>5.1686719378636337E-2</v>
      </c>
      <c r="K584" s="89">
        <f t="shared" si="66"/>
        <v>2.6715169601259012E-3</v>
      </c>
      <c r="L584" s="91">
        <f t="shared" si="67"/>
        <v>1.3630104527474575E-2</v>
      </c>
    </row>
    <row r="585" spans="4:12" x14ac:dyDescent="0.3">
      <c r="D585" s="72">
        <v>44309</v>
      </c>
      <c r="E585" s="95">
        <v>3.8285</v>
      </c>
      <c r="F585" s="20">
        <f t="shared" si="68"/>
        <v>3.8071182588044463</v>
      </c>
      <c r="G585" s="89">
        <f t="shared" si="69"/>
        <v>6.0059774481384543E-3</v>
      </c>
      <c r="H585" s="89">
        <f t="shared" si="63"/>
        <v>3.8131242362525848</v>
      </c>
      <c r="I585" s="89">
        <f t="shared" si="64"/>
        <v>1.5375763747415228E-2</v>
      </c>
      <c r="J585" s="89">
        <f t="shared" si="65"/>
        <v>1.5375763747415228E-2</v>
      </c>
      <c r="K585" s="89">
        <f t="shared" si="66"/>
        <v>2.3641411081632837E-4</v>
      </c>
      <c r="L585" s="91">
        <f t="shared" si="67"/>
        <v>4.0161326230678408E-3</v>
      </c>
    </row>
    <row r="586" spans="4:12" x14ac:dyDescent="0.3">
      <c r="D586" s="72">
        <v>44312</v>
      </c>
      <c r="E586" s="95">
        <v>3.8285</v>
      </c>
      <c r="F586" s="20">
        <f t="shared" si="68"/>
        <v>3.8333047819585113</v>
      </c>
      <c r="G586" s="89">
        <f t="shared" si="69"/>
        <v>8.0240320187311091E-3</v>
      </c>
      <c r="H586" s="89">
        <f t="shared" si="63"/>
        <v>3.8413288139772424</v>
      </c>
      <c r="I586" s="89">
        <f t="shared" si="64"/>
        <v>-1.2828813977242337E-2</v>
      </c>
      <c r="J586" s="89">
        <f t="shared" si="65"/>
        <v>1.2828813977242337E-2</v>
      </c>
      <c r="K586" s="89">
        <f t="shared" si="66"/>
        <v>1.6457846806268835E-4</v>
      </c>
      <c r="L586" s="91">
        <f t="shared" si="67"/>
        <v>3.3508721371927224E-3</v>
      </c>
    </row>
    <row r="587" spans="4:12" x14ac:dyDescent="0.3">
      <c r="D587" s="72">
        <v>44313</v>
      </c>
      <c r="E587" s="95">
        <v>3.8466999999999998</v>
      </c>
      <c r="F587" s="20">
        <f t="shared" si="68"/>
        <v>3.838559225614985</v>
      </c>
      <c r="G587" s="89">
        <f t="shared" si="69"/>
        <v>7.7470731825053634E-3</v>
      </c>
      <c r="H587" s="89">
        <f t="shared" si="63"/>
        <v>3.8463062987974905</v>
      </c>
      <c r="I587" s="89">
        <f t="shared" si="64"/>
        <v>3.9370120250925567E-4</v>
      </c>
      <c r="J587" s="89">
        <f t="shared" si="65"/>
        <v>3.9370120250925567E-4</v>
      </c>
      <c r="K587" s="89">
        <f t="shared" si="66"/>
        <v>1.5500063685723393E-7</v>
      </c>
      <c r="L587" s="91">
        <f t="shared" si="67"/>
        <v>1.0234777926775045E-4</v>
      </c>
    </row>
    <row r="588" spans="4:12" x14ac:dyDescent="0.3">
      <c r="D588" s="72">
        <v>44314</v>
      </c>
      <c r="E588" s="95">
        <v>3.8285</v>
      </c>
      <c r="F588" s="20">
        <f t="shared" si="68"/>
        <v>3.8492576585460041</v>
      </c>
      <c r="G588" s="89">
        <f t="shared" si="69"/>
        <v>8.0422091573567403E-3</v>
      </c>
      <c r="H588" s="89">
        <f t="shared" si="63"/>
        <v>3.857299867703361</v>
      </c>
      <c r="I588" s="89">
        <f t="shared" si="64"/>
        <v>-2.879986770336096E-2</v>
      </c>
      <c r="J588" s="89">
        <f t="shared" si="65"/>
        <v>2.879986770336096E-2</v>
      </c>
      <c r="K588" s="89">
        <f t="shared" si="66"/>
        <v>8.2943237973109364E-4</v>
      </c>
      <c r="L588" s="91">
        <f t="shared" si="67"/>
        <v>7.5224938496437138E-3</v>
      </c>
    </row>
    <row r="589" spans="4:12" x14ac:dyDescent="0.3">
      <c r="D589" s="72">
        <v>44315</v>
      </c>
      <c r="E589" s="95">
        <v>4.2568999999999999</v>
      </c>
      <c r="F589" s="20">
        <f t="shared" si="68"/>
        <v>3.9206137673258858</v>
      </c>
      <c r="G589" s="89">
        <f t="shared" si="69"/>
        <v>1.4373599119609242E-2</v>
      </c>
      <c r="H589" s="89">
        <f t="shared" si="63"/>
        <v>3.9349873664454953</v>
      </c>
      <c r="I589" s="89">
        <f t="shared" si="64"/>
        <v>0.32191263355450461</v>
      </c>
      <c r="J589" s="89">
        <f t="shared" si="65"/>
        <v>0.32191263355450461</v>
      </c>
      <c r="K589" s="89">
        <f t="shared" si="66"/>
        <v>0.10362774364199677</v>
      </c>
      <c r="L589" s="91">
        <f t="shared" si="67"/>
        <v>7.5621375544293878E-2</v>
      </c>
    </row>
    <row r="590" spans="4:12" x14ac:dyDescent="0.3">
      <c r="D590" s="72">
        <v>44316</v>
      </c>
      <c r="E590" s="95">
        <v>4.2660999999999998</v>
      </c>
      <c r="F590" s="20">
        <f t="shared" si="68"/>
        <v>4.2702388792956878</v>
      </c>
      <c r="G590" s="89">
        <f t="shared" si="69"/>
        <v>4.7898750404628515E-2</v>
      </c>
      <c r="H590" s="89">
        <f t="shared" si="63"/>
        <v>4.318137629700316</v>
      </c>
      <c r="I590" s="89">
        <f t="shared" si="64"/>
        <v>-5.2037629700316224E-2</v>
      </c>
      <c r="J590" s="89">
        <f t="shared" si="65"/>
        <v>5.2037629700316224E-2</v>
      </c>
      <c r="K590" s="89">
        <f t="shared" si="66"/>
        <v>2.7079149048272332E-3</v>
      </c>
      <c r="L590" s="91">
        <f t="shared" si="67"/>
        <v>1.2197939499851439E-2</v>
      </c>
    </row>
    <row r="591" spans="4:12" x14ac:dyDescent="0.3">
      <c r="D591" s="72">
        <v>44319</v>
      </c>
      <c r="E591" s="95">
        <v>4.4756999999999998</v>
      </c>
      <c r="F591" s="20">
        <f t="shared" si="68"/>
        <v>4.3463390003237024</v>
      </c>
      <c r="G591" s="89">
        <f t="shared" si="69"/>
        <v>5.0718887466967122E-2</v>
      </c>
      <c r="H591" s="89">
        <f t="shared" si="63"/>
        <v>4.3970578877906696</v>
      </c>
      <c r="I591" s="89">
        <f t="shared" si="64"/>
        <v>7.8642112209330151E-2</v>
      </c>
      <c r="J591" s="89">
        <f t="shared" si="65"/>
        <v>7.8642112209330151E-2</v>
      </c>
      <c r="K591" s="89">
        <f t="shared" si="66"/>
        <v>6.1845818127448746E-3</v>
      </c>
      <c r="L591" s="91">
        <f t="shared" si="67"/>
        <v>1.7570907837730444E-2</v>
      </c>
    </row>
    <row r="592" spans="4:12" x14ac:dyDescent="0.3">
      <c r="D592" s="72">
        <v>44320</v>
      </c>
      <c r="E592" s="95">
        <v>4.2843</v>
      </c>
      <c r="F592" s="20">
        <f t="shared" si="68"/>
        <v>4.4779951099735742</v>
      </c>
      <c r="G592" s="89">
        <f t="shared" si="69"/>
        <v>5.8812609685257602E-2</v>
      </c>
      <c r="H592" s="89">
        <f t="shared" si="63"/>
        <v>4.5368077196588317</v>
      </c>
      <c r="I592" s="89">
        <f t="shared" si="64"/>
        <v>-0.25250771965883168</v>
      </c>
      <c r="J592" s="89">
        <f t="shared" si="65"/>
        <v>0.25250771965883168</v>
      </c>
      <c r="K592" s="89">
        <f t="shared" si="66"/>
        <v>6.3760148487303131E-2</v>
      </c>
      <c r="L592" s="91">
        <f t="shared" si="67"/>
        <v>5.8937917433146997E-2</v>
      </c>
    </row>
    <row r="593" spans="4:12" x14ac:dyDescent="0.3">
      <c r="D593" s="72">
        <v>44321</v>
      </c>
      <c r="E593" s="95">
        <v>4.3754</v>
      </c>
      <c r="F593" s="20">
        <f t="shared" si="68"/>
        <v>4.3495700877482069</v>
      </c>
      <c r="G593" s="89">
        <f t="shared" si="69"/>
        <v>4.0088846494195113E-2</v>
      </c>
      <c r="H593" s="89">
        <f t="shared" si="63"/>
        <v>4.3896589342424024</v>
      </c>
      <c r="I593" s="89">
        <f t="shared" si="64"/>
        <v>-1.4258934242402432E-2</v>
      </c>
      <c r="J593" s="89">
        <f t="shared" si="65"/>
        <v>1.4258934242402432E-2</v>
      </c>
      <c r="K593" s="89">
        <f t="shared" si="66"/>
        <v>2.0331720572915662E-4</v>
      </c>
      <c r="L593" s="91">
        <f t="shared" si="67"/>
        <v>3.2588870143078195E-3</v>
      </c>
    </row>
    <row r="594" spans="4:12" x14ac:dyDescent="0.3">
      <c r="D594" s="72">
        <v>44322</v>
      </c>
      <c r="E594" s="95">
        <v>4.4393000000000002</v>
      </c>
      <c r="F594" s="20">
        <f t="shared" si="68"/>
        <v>4.4202510771953563</v>
      </c>
      <c r="G594" s="89">
        <f t="shared" si="69"/>
        <v>4.3148060789490544E-2</v>
      </c>
      <c r="H594" s="89">
        <f t="shared" si="63"/>
        <v>4.4633991379848466</v>
      </c>
      <c r="I594" s="89">
        <f t="shared" si="64"/>
        <v>-2.4099137984846308E-2</v>
      </c>
      <c r="J594" s="89">
        <f t="shared" si="65"/>
        <v>2.4099137984846308E-2</v>
      </c>
      <c r="K594" s="89">
        <f t="shared" si="66"/>
        <v>5.8076845161266215E-4</v>
      </c>
      <c r="L594" s="91">
        <f t="shared" si="67"/>
        <v>5.4285896390976742E-3</v>
      </c>
    </row>
    <row r="595" spans="4:12" x14ac:dyDescent="0.3">
      <c r="D595" s="72">
        <v>44323</v>
      </c>
      <c r="E595" s="95">
        <v>4.6489000000000003</v>
      </c>
      <c r="F595" s="20">
        <f t="shared" si="68"/>
        <v>4.515738448631593</v>
      </c>
      <c r="G595" s="89">
        <f t="shared" si="69"/>
        <v>4.8381991854165168E-2</v>
      </c>
      <c r="H595" s="89">
        <f t="shared" si="63"/>
        <v>4.564120440485758</v>
      </c>
      <c r="I595" s="89">
        <f t="shared" si="64"/>
        <v>8.4779559514242209E-2</v>
      </c>
      <c r="J595" s="89">
        <f t="shared" si="65"/>
        <v>8.4779559514242209E-2</v>
      </c>
      <c r="K595" s="89">
        <f t="shared" si="66"/>
        <v>7.1875737114289366E-3</v>
      </c>
      <c r="L595" s="91">
        <f t="shared" si="67"/>
        <v>1.8236477341788855E-2</v>
      </c>
    </row>
    <row r="596" spans="4:12" x14ac:dyDescent="0.3">
      <c r="D596" s="72">
        <v>44326</v>
      </c>
      <c r="E596" s="95">
        <v>4.5395000000000003</v>
      </c>
      <c r="F596" s="20">
        <f t="shared" si="68"/>
        <v>4.6657255934833319</v>
      </c>
      <c r="G596" s="89">
        <f t="shared" si="69"/>
        <v>5.8542507153922542E-2</v>
      </c>
      <c r="H596" s="89">
        <f t="shared" si="63"/>
        <v>4.7242681006372544</v>
      </c>
      <c r="I596" s="89">
        <f t="shared" si="64"/>
        <v>-0.18476810063725413</v>
      </c>
      <c r="J596" s="89">
        <f t="shared" si="65"/>
        <v>0.18476810063725413</v>
      </c>
      <c r="K596" s="89">
        <f t="shared" si="66"/>
        <v>3.4139251013098469E-2</v>
      </c>
      <c r="L596" s="91">
        <f t="shared" si="67"/>
        <v>4.070230215602029E-2</v>
      </c>
    </row>
    <row r="597" spans="4:12" x14ac:dyDescent="0.3">
      <c r="D597" s="72">
        <v>44327</v>
      </c>
      <c r="E597" s="95">
        <v>4.4939</v>
      </c>
      <c r="F597" s="20">
        <f t="shared" si="68"/>
        <v>4.577214005723139</v>
      </c>
      <c r="G597" s="89">
        <f t="shared" si="69"/>
        <v>4.3837097662510996E-2</v>
      </c>
      <c r="H597" s="89">
        <f t="shared" si="63"/>
        <v>4.6210511033856498</v>
      </c>
      <c r="I597" s="89">
        <f t="shared" si="64"/>
        <v>-0.12715110338564983</v>
      </c>
      <c r="J597" s="89">
        <f t="shared" si="65"/>
        <v>0.12715110338564983</v>
      </c>
      <c r="K597" s="89">
        <f t="shared" si="66"/>
        <v>1.6167403092188212E-2</v>
      </c>
      <c r="L597" s="91">
        <f t="shared" si="67"/>
        <v>2.8294155051436353E-2</v>
      </c>
    </row>
    <row r="598" spans="4:12" x14ac:dyDescent="0.3">
      <c r="D598" s="72">
        <v>44328</v>
      </c>
      <c r="E598" s="95">
        <v>4.2934000000000001</v>
      </c>
      <c r="F598" s="20">
        <f t="shared" si="68"/>
        <v>4.4888696781300084</v>
      </c>
      <c r="G598" s="89">
        <f t="shared" si="69"/>
        <v>3.0618955136946839E-2</v>
      </c>
      <c r="H598" s="89">
        <f t="shared" si="63"/>
        <v>4.5194886332669553</v>
      </c>
      <c r="I598" s="89">
        <f t="shared" si="64"/>
        <v>-0.22608863326695516</v>
      </c>
      <c r="J598" s="89">
        <f t="shared" si="65"/>
        <v>0.22608863326695516</v>
      </c>
      <c r="K598" s="89">
        <f t="shared" si="66"/>
        <v>5.1116070092519748E-2</v>
      </c>
      <c r="L598" s="91">
        <f t="shared" si="67"/>
        <v>5.2659578251957689E-2</v>
      </c>
    </row>
    <row r="599" spans="4:12" x14ac:dyDescent="0.3">
      <c r="D599" s="72">
        <v>44329</v>
      </c>
      <c r="E599" s="95">
        <v>4.3299000000000003</v>
      </c>
      <c r="F599" s="20">
        <f t="shared" si="68"/>
        <v>4.3251951641095578</v>
      </c>
      <c r="G599" s="89">
        <f t="shared" si="69"/>
        <v>1.1189608221207105E-2</v>
      </c>
      <c r="H599" s="89">
        <f t="shared" si="63"/>
        <v>4.3363847723307654</v>
      </c>
      <c r="I599" s="89">
        <f t="shared" si="64"/>
        <v>-6.484772330765054E-3</v>
      </c>
      <c r="J599" s="89">
        <f t="shared" si="65"/>
        <v>6.484772330765054E-3</v>
      </c>
      <c r="K599" s="89">
        <f t="shared" si="66"/>
        <v>4.205227218185603E-5</v>
      </c>
      <c r="L599" s="91">
        <f t="shared" si="67"/>
        <v>1.4976725399582101E-3</v>
      </c>
    </row>
    <row r="600" spans="4:12" x14ac:dyDescent="0.3">
      <c r="D600" s="72">
        <v>44330</v>
      </c>
      <c r="E600" s="95">
        <v>4.4665999999999997</v>
      </c>
      <c r="F600" s="20">
        <f t="shared" si="68"/>
        <v>4.3661916865769665</v>
      </c>
      <c r="G600" s="89">
        <f t="shared" si="69"/>
        <v>1.4170299645827264E-2</v>
      </c>
      <c r="H600" s="89">
        <f t="shared" si="63"/>
        <v>4.3803619862227938</v>
      </c>
      <c r="I600" s="89">
        <f t="shared" si="64"/>
        <v>8.6238013777205857E-2</v>
      </c>
      <c r="J600" s="89">
        <f t="shared" si="65"/>
        <v>8.6238013777205857E-2</v>
      </c>
      <c r="K600" s="89">
        <f t="shared" si="66"/>
        <v>7.4369950202375469E-3</v>
      </c>
      <c r="L600" s="91">
        <f t="shared" si="67"/>
        <v>1.9307306178571144E-2</v>
      </c>
    </row>
    <row r="601" spans="4:12" x14ac:dyDescent="0.3">
      <c r="D601" s="72">
        <v>44333</v>
      </c>
      <c r="E601" s="95">
        <v>4.4756999999999998</v>
      </c>
      <c r="F601" s="20">
        <f t="shared" si="68"/>
        <v>4.4797562397166617</v>
      </c>
      <c r="G601" s="89">
        <f t="shared" si="69"/>
        <v>2.4109724995214056E-2</v>
      </c>
      <c r="H601" s="89">
        <f t="shared" si="63"/>
        <v>4.5038659647118759</v>
      </c>
      <c r="I601" s="89">
        <f t="shared" si="64"/>
        <v>-2.8165964711876157E-2</v>
      </c>
      <c r="J601" s="89">
        <f t="shared" si="65"/>
        <v>2.8165964711876157E-2</v>
      </c>
      <c r="K601" s="89">
        <f t="shared" si="66"/>
        <v>7.9332156815065287E-4</v>
      </c>
      <c r="L601" s="91">
        <f t="shared" si="67"/>
        <v>6.293085933345881E-3</v>
      </c>
    </row>
    <row r="602" spans="4:12" x14ac:dyDescent="0.3">
      <c r="D602" s="72">
        <v>44334</v>
      </c>
      <c r="E602" s="95">
        <v>4.5395000000000003</v>
      </c>
      <c r="F602" s="20">
        <f t="shared" si="68"/>
        <v>4.5077477799961709</v>
      </c>
      <c r="G602" s="89">
        <f t="shared" si="69"/>
        <v>2.4497906523643576E-2</v>
      </c>
      <c r="H602" s="89">
        <f t="shared" si="63"/>
        <v>4.5322456865198149</v>
      </c>
      <c r="I602" s="89">
        <f t="shared" si="64"/>
        <v>7.2543134801854592E-3</v>
      </c>
      <c r="J602" s="89">
        <f t="shared" si="65"/>
        <v>7.2543134801854592E-3</v>
      </c>
      <c r="K602" s="89">
        <f t="shared" si="66"/>
        <v>5.2625064068800468E-5</v>
      </c>
      <c r="L602" s="91">
        <f t="shared" si="67"/>
        <v>1.598042401186355E-3</v>
      </c>
    </row>
    <row r="603" spans="4:12" x14ac:dyDescent="0.3">
      <c r="D603" s="72">
        <v>44335</v>
      </c>
      <c r="E603" s="95">
        <v>4.5030999999999999</v>
      </c>
      <c r="F603" s="20">
        <f t="shared" si="68"/>
        <v>4.5518183252189157</v>
      </c>
      <c r="G603" s="89">
        <f t="shared" si="69"/>
        <v>2.6455170393553697E-2</v>
      </c>
      <c r="H603" s="89">
        <f t="shared" si="63"/>
        <v>4.5782734956124695</v>
      </c>
      <c r="I603" s="89">
        <f t="shared" si="64"/>
        <v>-7.5173495612469665E-2</v>
      </c>
      <c r="J603" s="89">
        <f t="shared" si="65"/>
        <v>7.5173495612469665E-2</v>
      </c>
      <c r="K603" s="89">
        <f t="shared" si="66"/>
        <v>5.6510544425979964E-3</v>
      </c>
      <c r="L603" s="91">
        <f t="shared" si="67"/>
        <v>1.6693721128216044E-2</v>
      </c>
    </row>
    <row r="604" spans="4:12" x14ac:dyDescent="0.3">
      <c r="D604" s="72">
        <v>44336</v>
      </c>
      <c r="E604" s="95">
        <v>4.6944999999999997</v>
      </c>
      <c r="F604" s="20">
        <f t="shared" si="68"/>
        <v>4.5625441363148429</v>
      </c>
      <c r="G604" s="89">
        <f t="shared" si="69"/>
        <v>2.4882234463791047E-2</v>
      </c>
      <c r="H604" s="89">
        <f t="shared" si="63"/>
        <v>4.5874263707786342</v>
      </c>
      <c r="I604" s="89">
        <f t="shared" si="64"/>
        <v>0.10707362922136543</v>
      </c>
      <c r="J604" s="89">
        <f t="shared" si="65"/>
        <v>0.10707362922136543</v>
      </c>
      <c r="K604" s="89">
        <f t="shared" si="66"/>
        <v>1.1464762074634441E-2</v>
      </c>
      <c r="L604" s="91">
        <f t="shared" si="67"/>
        <v>2.2808313818588867E-2</v>
      </c>
    </row>
    <row r="605" spans="4:12" x14ac:dyDescent="0.3">
      <c r="D605" s="72">
        <v>44337</v>
      </c>
      <c r="E605" s="95">
        <v>4.6032999999999999</v>
      </c>
      <c r="F605" s="20">
        <f t="shared" si="68"/>
        <v>4.696165787571033</v>
      </c>
      <c r="G605" s="89">
        <f t="shared" si="69"/>
        <v>3.5756176143030949E-2</v>
      </c>
      <c r="H605" s="89">
        <f t="shared" si="63"/>
        <v>4.7319219637140639</v>
      </c>
      <c r="I605" s="89">
        <f t="shared" si="64"/>
        <v>-0.12862196371406398</v>
      </c>
      <c r="J605" s="89">
        <f t="shared" si="65"/>
        <v>0.12862196371406398</v>
      </c>
      <c r="K605" s="89">
        <f t="shared" si="66"/>
        <v>1.654360954966199E-2</v>
      </c>
      <c r="L605" s="91">
        <f t="shared" si="67"/>
        <v>2.7941251648613816E-2</v>
      </c>
    </row>
    <row r="606" spans="4:12" x14ac:dyDescent="0.3">
      <c r="D606" s="72">
        <v>44340</v>
      </c>
      <c r="E606" s="95">
        <v>4.5759999999999996</v>
      </c>
      <c r="F606" s="20">
        <f t="shared" si="68"/>
        <v>4.6264449409144248</v>
      </c>
      <c r="G606" s="89">
        <f t="shared" si="69"/>
        <v>2.5208473863067044E-2</v>
      </c>
      <c r="H606" s="89">
        <f t="shared" si="63"/>
        <v>4.6516534147774919</v>
      </c>
      <c r="I606" s="89">
        <f t="shared" si="64"/>
        <v>-7.5653414777492323E-2</v>
      </c>
      <c r="J606" s="89">
        <f t="shared" si="65"/>
        <v>7.5653414777492323E-2</v>
      </c>
      <c r="K606" s="89">
        <f t="shared" si="66"/>
        <v>5.723439167495294E-3</v>
      </c>
      <c r="L606" s="91">
        <f t="shared" si="67"/>
        <v>1.65326518307457E-2</v>
      </c>
    </row>
    <row r="607" spans="4:12" x14ac:dyDescent="0.3">
      <c r="D607" s="72">
        <v>44341</v>
      </c>
      <c r="E607" s="95">
        <v>4.5578000000000003</v>
      </c>
      <c r="F607" s="20">
        <f t="shared" si="68"/>
        <v>4.5925267790904538</v>
      </c>
      <c r="G607" s="89">
        <f t="shared" si="69"/>
        <v>1.9295810294363239E-2</v>
      </c>
      <c r="H607" s="89">
        <f t="shared" si="63"/>
        <v>4.6118225893848175</v>
      </c>
      <c r="I607" s="89">
        <f t="shared" si="64"/>
        <v>-5.4022589384817188E-2</v>
      </c>
      <c r="J607" s="89">
        <f t="shared" si="65"/>
        <v>5.4022589384817188E-2</v>
      </c>
      <c r="K607" s="89">
        <f t="shared" si="66"/>
        <v>2.9184401638405627E-3</v>
      </c>
      <c r="L607" s="91">
        <f t="shared" si="67"/>
        <v>1.1852777520912981E-2</v>
      </c>
    </row>
    <row r="608" spans="4:12" x14ac:dyDescent="0.3">
      <c r="D608" s="72">
        <v>44342</v>
      </c>
      <c r="E608" s="95">
        <v>4.5122</v>
      </c>
      <c r="F608" s="20">
        <f t="shared" si="68"/>
        <v>4.5641166482354913</v>
      </c>
      <c r="G608" s="89">
        <f t="shared" si="69"/>
        <v>1.4525216179430667E-2</v>
      </c>
      <c r="H608" s="89">
        <f t="shared" si="63"/>
        <v>4.578641864414922</v>
      </c>
      <c r="I608" s="89">
        <f t="shared" si="64"/>
        <v>-6.6441864414922058E-2</v>
      </c>
      <c r="J608" s="89">
        <f t="shared" si="65"/>
        <v>6.6441864414922058E-2</v>
      </c>
      <c r="K608" s="89">
        <f t="shared" si="66"/>
        <v>4.4145213469308862E-3</v>
      </c>
      <c r="L608" s="91">
        <f t="shared" si="67"/>
        <v>1.4724937816347249E-2</v>
      </c>
    </row>
    <row r="609" spans="4:12" x14ac:dyDescent="0.3">
      <c r="D609" s="72">
        <v>44343</v>
      </c>
      <c r="E609" s="95">
        <v>4.6215999999999999</v>
      </c>
      <c r="F609" s="20">
        <f t="shared" si="68"/>
        <v>4.5457001729435449</v>
      </c>
      <c r="G609" s="89">
        <f t="shared" si="69"/>
        <v>1.1231047032292954E-2</v>
      </c>
      <c r="H609" s="89">
        <f t="shared" si="63"/>
        <v>4.5569312199758381</v>
      </c>
      <c r="I609" s="89">
        <f t="shared" si="64"/>
        <v>6.4668780024161876E-2</v>
      </c>
      <c r="J609" s="89">
        <f t="shared" si="65"/>
        <v>6.4668780024161876E-2</v>
      </c>
      <c r="K609" s="89">
        <f t="shared" si="66"/>
        <v>4.1820511098134379E-3</v>
      </c>
      <c r="L609" s="91">
        <f t="shared" si="67"/>
        <v>1.3992725468271135E-2</v>
      </c>
    </row>
    <row r="610" spans="4:12" x14ac:dyDescent="0.3">
      <c r="D610" s="72">
        <v>44344</v>
      </c>
      <c r="E610" s="95">
        <v>4.7035999999999998</v>
      </c>
      <c r="F610" s="20">
        <f t="shared" si="68"/>
        <v>4.6469848376258343</v>
      </c>
      <c r="G610" s="89">
        <f t="shared" si="69"/>
        <v>2.0236408797292597E-2</v>
      </c>
      <c r="H610" s="89">
        <f t="shared" si="63"/>
        <v>4.6672212464231269</v>
      </c>
      <c r="I610" s="89">
        <f t="shared" si="64"/>
        <v>3.6378753576872924E-2</v>
      </c>
      <c r="J610" s="89">
        <f t="shared" si="65"/>
        <v>3.6378753576872924E-2</v>
      </c>
      <c r="K610" s="89">
        <f t="shared" si="66"/>
        <v>1.3234137118068446E-3</v>
      </c>
      <c r="L610" s="91">
        <f t="shared" si="67"/>
        <v>7.7342362396617325E-3</v>
      </c>
    </row>
    <row r="611" spans="4:12" x14ac:dyDescent="0.3">
      <c r="D611" s="72">
        <v>44348</v>
      </c>
      <c r="E611" s="95">
        <v>4.7309000000000001</v>
      </c>
      <c r="F611" s="20">
        <f t="shared" si="68"/>
        <v>4.7252491270378343</v>
      </c>
      <c r="G611" s="89">
        <f t="shared" si="69"/>
        <v>2.6039196858763342E-2</v>
      </c>
      <c r="H611" s="89">
        <f t="shared" si="63"/>
        <v>4.7512883238965973</v>
      </c>
      <c r="I611" s="89">
        <f t="shared" si="64"/>
        <v>-2.0388323896597171E-2</v>
      </c>
      <c r="J611" s="89">
        <f t="shared" si="65"/>
        <v>2.0388323896597171E-2</v>
      </c>
      <c r="K611" s="89">
        <f t="shared" si="66"/>
        <v>4.1568375131255527E-4</v>
      </c>
      <c r="L611" s="91">
        <f t="shared" si="67"/>
        <v>4.309607875160576E-3</v>
      </c>
    </row>
    <row r="612" spans="4:12" x14ac:dyDescent="0.3">
      <c r="D612" s="72">
        <v>44349</v>
      </c>
      <c r="E612" s="95">
        <v>4.968</v>
      </c>
      <c r="F612" s="20">
        <f t="shared" si="68"/>
        <v>4.7991513574870108</v>
      </c>
      <c r="G612" s="89">
        <f t="shared" si="69"/>
        <v>3.0825500217804662E-2</v>
      </c>
      <c r="H612" s="89">
        <f t="shared" si="63"/>
        <v>4.8299768577048159</v>
      </c>
      <c r="I612" s="89">
        <f t="shared" si="64"/>
        <v>0.13802314229518409</v>
      </c>
      <c r="J612" s="89">
        <f t="shared" si="65"/>
        <v>0.13802314229518409</v>
      </c>
      <c r="K612" s="89">
        <f t="shared" si="66"/>
        <v>1.9050387809036635E-2</v>
      </c>
      <c r="L612" s="91">
        <f t="shared" si="67"/>
        <v>2.7782436049755253E-2</v>
      </c>
    </row>
    <row r="613" spans="4:12" x14ac:dyDescent="0.3">
      <c r="D613" s="72">
        <v>44350</v>
      </c>
      <c r="E613" s="95">
        <v>4.9953000000000003</v>
      </c>
      <c r="F613" s="20">
        <f t="shared" si="68"/>
        <v>4.9981204001742441</v>
      </c>
      <c r="G613" s="89">
        <f t="shared" si="69"/>
        <v>4.7639854464747527E-2</v>
      </c>
      <c r="H613" s="89">
        <f t="shared" si="63"/>
        <v>5.0457602546389912</v>
      </c>
      <c r="I613" s="89">
        <f t="shared" si="64"/>
        <v>-5.0460254638990953E-2</v>
      </c>
      <c r="J613" s="89">
        <f t="shared" si="65"/>
        <v>5.0460254638990953E-2</v>
      </c>
      <c r="K613" s="89">
        <f t="shared" si="66"/>
        <v>2.546237298231808E-3</v>
      </c>
      <c r="L613" s="91">
        <f t="shared" si="67"/>
        <v>1.0101546381396704E-2</v>
      </c>
    </row>
    <row r="614" spans="4:12" x14ac:dyDescent="0.3">
      <c r="D614" s="72">
        <v>44351</v>
      </c>
      <c r="E614" s="95">
        <v>4.9953000000000003</v>
      </c>
      <c r="F614" s="20">
        <f t="shared" si="68"/>
        <v>5.033411883571798</v>
      </c>
      <c r="G614" s="89">
        <f t="shared" si="69"/>
        <v>4.6405017358028169E-2</v>
      </c>
      <c r="H614" s="89">
        <f t="shared" si="63"/>
        <v>5.079816900929826</v>
      </c>
      <c r="I614" s="89">
        <f t="shared" si="64"/>
        <v>-8.4516900929825667E-2</v>
      </c>
      <c r="J614" s="89">
        <f t="shared" si="65"/>
        <v>8.4516900929825667E-2</v>
      </c>
      <c r="K614" s="89">
        <f t="shared" si="66"/>
        <v>7.1431065427819667E-3</v>
      </c>
      <c r="L614" s="91">
        <f t="shared" si="67"/>
        <v>1.6919284313219558E-2</v>
      </c>
    </row>
    <row r="615" spans="4:12" x14ac:dyDescent="0.3">
      <c r="D615" s="72">
        <v>44354</v>
      </c>
      <c r="E615" s="95">
        <v>5.1138000000000003</v>
      </c>
      <c r="F615" s="20">
        <f t="shared" si="68"/>
        <v>5.0561240138864223</v>
      </c>
      <c r="G615" s="89">
        <f t="shared" si="69"/>
        <v>4.4035728653687781E-2</v>
      </c>
      <c r="H615" s="89">
        <f t="shared" si="63"/>
        <v>5.10015974254011</v>
      </c>
      <c r="I615" s="89">
        <f t="shared" si="64"/>
        <v>1.3640257459890393E-2</v>
      </c>
      <c r="J615" s="89">
        <f t="shared" si="65"/>
        <v>1.3640257459890393E-2</v>
      </c>
      <c r="K615" s="89">
        <f t="shared" si="66"/>
        <v>1.860566235720955E-4</v>
      </c>
      <c r="L615" s="91">
        <f t="shared" si="67"/>
        <v>2.6673427705210199E-3</v>
      </c>
    </row>
    <row r="616" spans="4:12" x14ac:dyDescent="0.3">
      <c r="D616" s="72">
        <v>44355</v>
      </c>
      <c r="E616" s="95">
        <v>5.0865</v>
      </c>
      <c r="F616" s="20">
        <f t="shared" si="68"/>
        <v>5.1435685829229509</v>
      </c>
      <c r="G616" s="89">
        <f t="shared" si="69"/>
        <v>4.8376612691971868E-2</v>
      </c>
      <c r="H616" s="89">
        <f t="shared" si="63"/>
        <v>5.191945195614923</v>
      </c>
      <c r="I616" s="89">
        <f t="shared" si="64"/>
        <v>-0.10544519561492294</v>
      </c>
      <c r="J616" s="89">
        <f t="shared" si="65"/>
        <v>0.10544519561492294</v>
      </c>
      <c r="K616" s="89">
        <f t="shared" si="66"/>
        <v>1.1118689278269363E-2</v>
      </c>
      <c r="L616" s="91">
        <f t="shared" si="67"/>
        <v>2.0730403148515274E-2</v>
      </c>
    </row>
    <row r="617" spans="4:12" x14ac:dyDescent="0.3">
      <c r="D617" s="72">
        <v>44356</v>
      </c>
      <c r="E617" s="95">
        <v>5.0044000000000004</v>
      </c>
      <c r="F617" s="20">
        <f t="shared" si="68"/>
        <v>5.1087812901535781</v>
      </c>
      <c r="G617" s="89">
        <f t="shared" si="69"/>
        <v>4.0060222145837397E-2</v>
      </c>
      <c r="H617" s="89">
        <f t="shared" si="63"/>
        <v>5.1488415122994153</v>
      </c>
      <c r="I617" s="89">
        <f t="shared" si="64"/>
        <v>-0.14444151229941493</v>
      </c>
      <c r="J617" s="89">
        <f t="shared" si="65"/>
        <v>0.14444151229941493</v>
      </c>
      <c r="K617" s="89">
        <f t="shared" si="66"/>
        <v>2.0863350475342036E-2</v>
      </c>
      <c r="L617" s="91">
        <f t="shared" si="67"/>
        <v>2.8862903105150453E-2</v>
      </c>
    </row>
    <row r="618" spans="4:12" x14ac:dyDescent="0.3">
      <c r="D618" s="72">
        <v>44357</v>
      </c>
      <c r="E618" s="95">
        <v>4.9588000000000001</v>
      </c>
      <c r="F618" s="20">
        <f t="shared" si="68"/>
        <v>5.0273281777166705</v>
      </c>
      <c r="G618" s="89">
        <f t="shared" si="69"/>
        <v>2.7908888687562902E-2</v>
      </c>
      <c r="H618" s="89">
        <f t="shared" si="63"/>
        <v>5.0552370664042332</v>
      </c>
      <c r="I618" s="89">
        <f t="shared" si="64"/>
        <v>-9.6437066404233107E-2</v>
      </c>
      <c r="J618" s="89">
        <f t="shared" si="65"/>
        <v>9.6437066404233107E-2</v>
      </c>
      <c r="K618" s="89">
        <f t="shared" si="66"/>
        <v>9.3001077766544666E-3</v>
      </c>
      <c r="L618" s="91">
        <f t="shared" si="67"/>
        <v>1.9447662015857285E-2</v>
      </c>
    </row>
    <row r="619" spans="4:12" x14ac:dyDescent="0.3">
      <c r="D619" s="72">
        <v>44358</v>
      </c>
      <c r="E619" s="95">
        <v>4.9497</v>
      </c>
      <c r="F619" s="20">
        <f t="shared" si="68"/>
        <v>4.9793071109500504</v>
      </c>
      <c r="G619" s="89">
        <f t="shared" si="69"/>
        <v>2.03158931421446E-2</v>
      </c>
      <c r="H619" s="89">
        <f t="shared" si="63"/>
        <v>4.9996230040921947</v>
      </c>
      <c r="I619" s="89">
        <f t="shared" si="64"/>
        <v>-4.9923004092194745E-2</v>
      </c>
      <c r="J619" s="89">
        <f t="shared" si="65"/>
        <v>4.9923004092194745E-2</v>
      </c>
      <c r="K619" s="89">
        <f t="shared" si="66"/>
        <v>2.4923063375892934E-3</v>
      </c>
      <c r="L619" s="91">
        <f t="shared" si="67"/>
        <v>1.0086066648927156E-2</v>
      </c>
    </row>
    <row r="620" spans="4:12" x14ac:dyDescent="0.3">
      <c r="D620" s="72">
        <v>44361</v>
      </c>
      <c r="E620" s="95">
        <v>4.968</v>
      </c>
      <c r="F620" s="20">
        <f t="shared" si="68"/>
        <v>4.9696127145137154</v>
      </c>
      <c r="G620" s="89">
        <f t="shared" si="69"/>
        <v>1.7314864184296643E-2</v>
      </c>
      <c r="H620" s="89">
        <f t="shared" si="63"/>
        <v>4.9869275786980118</v>
      </c>
      <c r="I620" s="89">
        <f t="shared" si="64"/>
        <v>-1.8927578698011871E-2</v>
      </c>
      <c r="J620" s="89">
        <f t="shared" si="65"/>
        <v>1.8927578698011871E-2</v>
      </c>
      <c r="K620" s="89">
        <f t="shared" si="66"/>
        <v>3.5825323536943277E-4</v>
      </c>
      <c r="L620" s="91">
        <f t="shared" si="67"/>
        <v>3.8098990938027115E-3</v>
      </c>
    </row>
    <row r="621" spans="4:12" x14ac:dyDescent="0.3">
      <c r="D621" s="72">
        <v>44362</v>
      </c>
      <c r="E621" s="95">
        <v>4.8220999999999998</v>
      </c>
      <c r="F621" s="20">
        <f t="shared" si="68"/>
        <v>4.9526718913474372</v>
      </c>
      <c r="G621" s="89">
        <f t="shared" si="69"/>
        <v>1.3889295449239159E-2</v>
      </c>
      <c r="H621" s="89">
        <f t="shared" si="63"/>
        <v>4.9665611867966764</v>
      </c>
      <c r="I621" s="89">
        <f t="shared" si="64"/>
        <v>-0.14446118679667652</v>
      </c>
      <c r="J621" s="89">
        <f t="shared" si="65"/>
        <v>0.14446118679667652</v>
      </c>
      <c r="K621" s="89">
        <f t="shared" si="66"/>
        <v>2.0869034490704267E-2</v>
      </c>
      <c r="L621" s="91">
        <f t="shared" si="67"/>
        <v>2.9958148274958324E-2</v>
      </c>
    </row>
    <row r="622" spans="4:12" x14ac:dyDescent="0.3">
      <c r="D622" s="72">
        <v>44363</v>
      </c>
      <c r="E622" s="95">
        <v>4.7583000000000002</v>
      </c>
      <c r="F622" s="20">
        <f t="shared" si="68"/>
        <v>4.8204514363593916</v>
      </c>
      <c r="G622" s="89">
        <f t="shared" si="69"/>
        <v>-7.216795944893252E-4</v>
      </c>
      <c r="H622" s="89">
        <f t="shared" si="63"/>
        <v>4.819729756764902</v>
      </c>
      <c r="I622" s="89">
        <f t="shared" si="64"/>
        <v>-6.1429756764901811E-2</v>
      </c>
      <c r="J622" s="89">
        <f t="shared" si="65"/>
        <v>6.1429756764901811E-2</v>
      </c>
      <c r="K622" s="89">
        <f t="shared" si="66"/>
        <v>3.7736150161949999E-3</v>
      </c>
      <c r="L622" s="91">
        <f t="shared" si="67"/>
        <v>1.2910021807137382E-2</v>
      </c>
    </row>
    <row r="623" spans="4:12" x14ac:dyDescent="0.3">
      <c r="D623" s="72">
        <v>44364</v>
      </c>
      <c r="E623" s="95">
        <v>4.7035999999999998</v>
      </c>
      <c r="F623" s="20">
        <f t="shared" si="68"/>
        <v>4.7467826563244087</v>
      </c>
      <c r="G623" s="89">
        <f t="shared" si="69"/>
        <v>-8.0163896385386825E-3</v>
      </c>
      <c r="H623" s="89">
        <f t="shared" si="63"/>
        <v>4.7387662666858699</v>
      </c>
      <c r="I623" s="89">
        <f t="shared" si="64"/>
        <v>-3.5166266685870085E-2</v>
      </c>
      <c r="J623" s="89">
        <f t="shared" si="65"/>
        <v>3.5166266685870085E-2</v>
      </c>
      <c r="K623" s="89">
        <f t="shared" si="66"/>
        <v>1.2366663126217362E-3</v>
      </c>
      <c r="L623" s="91">
        <f t="shared" si="67"/>
        <v>7.4764577527574811E-3</v>
      </c>
    </row>
    <row r="624" spans="4:12" x14ac:dyDescent="0.3">
      <c r="D624" s="72">
        <v>44365</v>
      </c>
      <c r="E624" s="95">
        <v>4.6489000000000003</v>
      </c>
      <c r="F624" s="20">
        <f t="shared" si="68"/>
        <v>4.686246888289169</v>
      </c>
      <c r="G624" s="89">
        <f t="shared" si="69"/>
        <v>-1.3268327478208778E-2</v>
      </c>
      <c r="H624" s="89">
        <f t="shared" si="63"/>
        <v>4.67297856081096</v>
      </c>
      <c r="I624" s="89">
        <f t="shared" si="64"/>
        <v>-2.4078560810959715E-2</v>
      </c>
      <c r="J624" s="89">
        <f t="shared" si="65"/>
        <v>2.4078560810959715E-2</v>
      </c>
      <c r="K624" s="89">
        <f t="shared" si="66"/>
        <v>5.7977709072708499E-4</v>
      </c>
      <c r="L624" s="91">
        <f t="shared" si="67"/>
        <v>5.1794103574952597E-3</v>
      </c>
    </row>
    <row r="625" spans="4:12" x14ac:dyDescent="0.3">
      <c r="D625" s="72">
        <v>44368</v>
      </c>
      <c r="E625" s="95">
        <v>4.6489000000000003</v>
      </c>
      <c r="F625" s="20">
        <f t="shared" si="68"/>
        <v>4.6382853380174334</v>
      </c>
      <c r="G625" s="89">
        <f t="shared" si="69"/>
        <v>-1.6737649757561465E-2</v>
      </c>
      <c r="H625" s="89">
        <f t="shared" si="63"/>
        <v>4.6215476882598718</v>
      </c>
      <c r="I625" s="89">
        <f t="shared" si="64"/>
        <v>2.7352311740128421E-2</v>
      </c>
      <c r="J625" s="89">
        <f t="shared" si="65"/>
        <v>2.7352311740128421E-2</v>
      </c>
      <c r="K625" s="89">
        <f t="shared" si="66"/>
        <v>7.4814895752916709E-4</v>
      </c>
      <c r="L625" s="91">
        <f t="shared" si="67"/>
        <v>5.8836094001007595E-3</v>
      </c>
    </row>
    <row r="626" spans="4:12" x14ac:dyDescent="0.3">
      <c r="D626" s="72">
        <v>44369</v>
      </c>
      <c r="E626" s="95">
        <v>4.6580000000000004</v>
      </c>
      <c r="F626" s="20">
        <f t="shared" si="68"/>
        <v>4.6373298801939518</v>
      </c>
      <c r="G626" s="89">
        <f t="shared" si="69"/>
        <v>-1.5159430564153481E-2</v>
      </c>
      <c r="H626" s="89">
        <f t="shared" si="63"/>
        <v>4.622170449629798</v>
      </c>
      <c r="I626" s="89">
        <f t="shared" si="64"/>
        <v>3.5829550370202412E-2</v>
      </c>
      <c r="J626" s="89">
        <f t="shared" si="65"/>
        <v>3.5829550370202412E-2</v>
      </c>
      <c r="K626" s="89">
        <f t="shared" si="66"/>
        <v>1.2837566797308719E-3</v>
      </c>
      <c r="L626" s="91">
        <f t="shared" si="67"/>
        <v>7.692046021941264E-3</v>
      </c>
    </row>
    <row r="627" spans="4:12" x14ac:dyDescent="0.3">
      <c r="D627" s="72">
        <v>44370</v>
      </c>
      <c r="E627" s="95">
        <v>4.6032999999999999</v>
      </c>
      <c r="F627" s="20">
        <f t="shared" si="68"/>
        <v>4.6349324555486771</v>
      </c>
      <c r="G627" s="89">
        <f t="shared" si="69"/>
        <v>-1.3883229972265602E-2</v>
      </c>
      <c r="H627" s="89">
        <f t="shared" si="63"/>
        <v>4.6210492255764111</v>
      </c>
      <c r="I627" s="89">
        <f t="shared" si="64"/>
        <v>-1.7749225576411121E-2</v>
      </c>
      <c r="J627" s="89">
        <f t="shared" si="65"/>
        <v>1.7749225576411121E-2</v>
      </c>
      <c r="K627" s="89">
        <f t="shared" si="66"/>
        <v>3.1503500856232665E-4</v>
      </c>
      <c r="L627" s="91">
        <f t="shared" si="67"/>
        <v>3.8557612096563596E-3</v>
      </c>
    </row>
    <row r="628" spans="4:12" x14ac:dyDescent="0.3">
      <c r="D628" s="72">
        <v>44371</v>
      </c>
      <c r="E628" s="95">
        <v>4.6853999999999996</v>
      </c>
      <c r="F628" s="20">
        <f t="shared" si="68"/>
        <v>4.6086134160221874</v>
      </c>
      <c r="G628" s="89">
        <f t="shared" si="69"/>
        <v>-1.5126810927688004E-2</v>
      </c>
      <c r="H628" s="89">
        <f t="shared" si="63"/>
        <v>4.5934866050944994</v>
      </c>
      <c r="I628" s="89">
        <f t="shared" si="64"/>
        <v>9.1913394905500212E-2</v>
      </c>
      <c r="J628" s="89">
        <f t="shared" si="65"/>
        <v>9.1913394905500212E-2</v>
      </c>
      <c r="K628" s="89">
        <f t="shared" si="66"/>
        <v>8.448072163054432E-3</v>
      </c>
      <c r="L628" s="91">
        <f t="shared" si="67"/>
        <v>1.96169793199087E-2</v>
      </c>
    </row>
    <row r="629" spans="4:12" x14ac:dyDescent="0.3">
      <c r="D629" s="72">
        <v>44372</v>
      </c>
      <c r="E629" s="95">
        <v>4.968</v>
      </c>
      <c r="F629" s="20">
        <f t="shared" si="68"/>
        <v>4.729818551257849</v>
      </c>
      <c r="G629" s="89">
        <f t="shared" si="69"/>
        <v>-1.4936163113530472E-3</v>
      </c>
      <c r="H629" s="89">
        <f t="shared" si="63"/>
        <v>4.728324934946496</v>
      </c>
      <c r="I629" s="89">
        <f t="shared" si="64"/>
        <v>0.239675065053504</v>
      </c>
      <c r="J629" s="89">
        <f t="shared" si="65"/>
        <v>0.239675065053504</v>
      </c>
      <c r="K629" s="89">
        <f t="shared" si="66"/>
        <v>5.7444136808401373E-2</v>
      </c>
      <c r="L629" s="91">
        <f t="shared" si="67"/>
        <v>4.8243773158917876E-2</v>
      </c>
    </row>
    <row r="630" spans="4:12" x14ac:dyDescent="0.3">
      <c r="D630" s="72">
        <v>44375</v>
      </c>
      <c r="E630" s="95">
        <v>4.9223999999999997</v>
      </c>
      <c r="F630" s="20">
        <f t="shared" si="68"/>
        <v>4.9576851069509171</v>
      </c>
      <c r="G630" s="89">
        <f t="shared" si="69"/>
        <v>2.144240088908907E-2</v>
      </c>
      <c r="H630" s="89">
        <f t="shared" si="63"/>
        <v>4.9791275078400066</v>
      </c>
      <c r="I630" s="89">
        <f t="shared" si="64"/>
        <v>-5.6727507840006908E-2</v>
      </c>
      <c r="J630" s="89">
        <f t="shared" si="65"/>
        <v>5.6727507840006908E-2</v>
      </c>
      <c r="K630" s="89">
        <f t="shared" si="66"/>
        <v>3.2180101457380452E-3</v>
      </c>
      <c r="L630" s="91">
        <f t="shared" si="67"/>
        <v>1.1524359629450453E-2</v>
      </c>
    </row>
    <row r="631" spans="4:12" x14ac:dyDescent="0.3">
      <c r="D631" s="72">
        <v>44376</v>
      </c>
      <c r="E631" s="95">
        <v>4.8859000000000004</v>
      </c>
      <c r="F631" s="20">
        <f t="shared" si="68"/>
        <v>4.9322539207112719</v>
      </c>
      <c r="G631" s="89">
        <f t="shared" si="69"/>
        <v>1.6755042176215637E-2</v>
      </c>
      <c r="H631" s="89">
        <f t="shared" si="63"/>
        <v>4.9490089628874872</v>
      </c>
      <c r="I631" s="89">
        <f t="shared" si="64"/>
        <v>-6.3108962887486797E-2</v>
      </c>
      <c r="J631" s="89">
        <f t="shared" si="65"/>
        <v>6.3108962887486797E-2</v>
      </c>
      <c r="K631" s="89">
        <f t="shared" si="66"/>
        <v>3.9827411967341859E-3</v>
      </c>
      <c r="L631" s="91">
        <f t="shared" si="67"/>
        <v>1.2916548207594669E-2</v>
      </c>
    </row>
    <row r="632" spans="4:12" x14ac:dyDescent="0.3">
      <c r="D632" s="72">
        <v>44377</v>
      </c>
      <c r="E632" s="95">
        <v>4.8494999999999999</v>
      </c>
      <c r="F632" s="20">
        <f t="shared" si="68"/>
        <v>4.8920240337409728</v>
      </c>
      <c r="G632" s="89">
        <f t="shared" si="69"/>
        <v>1.1056549261564168E-2</v>
      </c>
      <c r="H632" s="89">
        <f t="shared" si="63"/>
        <v>4.903080583002537</v>
      </c>
      <c r="I632" s="89">
        <f t="shared" si="64"/>
        <v>-5.3580583002537097E-2</v>
      </c>
      <c r="J632" s="89">
        <f t="shared" si="65"/>
        <v>5.3580583002537097E-2</v>
      </c>
      <c r="K632" s="89">
        <f t="shared" si="66"/>
        <v>2.8708788748917674E-3</v>
      </c>
      <c r="L632" s="91">
        <f t="shared" si="67"/>
        <v>1.1048681926494917E-2</v>
      </c>
    </row>
    <row r="633" spans="4:12" x14ac:dyDescent="0.3">
      <c r="D633" s="72">
        <v>44378</v>
      </c>
      <c r="E633" s="95">
        <v>4.8949999999999996</v>
      </c>
      <c r="F633" s="20">
        <f t="shared" si="68"/>
        <v>4.8674452394092516</v>
      </c>
      <c r="G633" s="89">
        <f t="shared" si="69"/>
        <v>7.493014902235624E-3</v>
      </c>
      <c r="H633" s="89">
        <f t="shared" si="63"/>
        <v>4.8749382543114868</v>
      </c>
      <c r="I633" s="89">
        <f t="shared" si="64"/>
        <v>2.0061745688512822E-2</v>
      </c>
      <c r="J633" s="89">
        <f t="shared" si="65"/>
        <v>2.0061745688512822E-2</v>
      </c>
      <c r="K633" s="89">
        <f t="shared" si="66"/>
        <v>4.0247364007056283E-4</v>
      </c>
      <c r="L633" s="91">
        <f t="shared" si="67"/>
        <v>4.0984158709934269E-3</v>
      </c>
    </row>
    <row r="634" spans="4:12" x14ac:dyDescent="0.3">
      <c r="D634" s="72">
        <v>44379</v>
      </c>
      <c r="E634" s="95">
        <v>4.9132999999999996</v>
      </c>
      <c r="F634" s="20">
        <f t="shared" si="68"/>
        <v>4.9046544119217881</v>
      </c>
      <c r="G634" s="89">
        <f t="shared" si="69"/>
        <v>1.0464630663265714E-2</v>
      </c>
      <c r="H634" s="89">
        <f t="shared" si="63"/>
        <v>4.9151190425850535</v>
      </c>
      <c r="I634" s="89">
        <f t="shared" si="64"/>
        <v>-1.8190425850539427E-3</v>
      </c>
      <c r="J634" s="89">
        <f t="shared" si="65"/>
        <v>1.8190425850539427E-3</v>
      </c>
      <c r="K634" s="89">
        <f t="shared" si="66"/>
        <v>3.3089159262397304E-6</v>
      </c>
      <c r="L634" s="91">
        <f t="shared" si="67"/>
        <v>3.7022827530456978E-4</v>
      </c>
    </row>
    <row r="635" spans="4:12" x14ac:dyDescent="0.3">
      <c r="D635" s="72">
        <v>44383</v>
      </c>
      <c r="E635" s="95">
        <v>4.9405999999999999</v>
      </c>
      <c r="F635" s="20">
        <f t="shared" si="68"/>
        <v>4.9271317045306127</v>
      </c>
      <c r="G635" s="89">
        <f t="shared" si="69"/>
        <v>1.16658968578216E-2</v>
      </c>
      <c r="H635" s="89">
        <f t="shared" si="63"/>
        <v>4.9387976013884343</v>
      </c>
      <c r="I635" s="89">
        <f t="shared" si="64"/>
        <v>1.8023986115656143E-3</v>
      </c>
      <c r="J635" s="89">
        <f t="shared" si="65"/>
        <v>1.8023986115656143E-3</v>
      </c>
      <c r="K635" s="89">
        <f t="shared" si="66"/>
        <v>3.2486407549736541E-6</v>
      </c>
      <c r="L635" s="91">
        <f t="shared" si="67"/>
        <v>3.6481370917815941E-4</v>
      </c>
    </row>
    <row r="636" spans="4:12" x14ac:dyDescent="0.3">
      <c r="D636" s="72">
        <v>44384</v>
      </c>
      <c r="E636" s="95">
        <v>4.9132999999999996</v>
      </c>
      <c r="F636" s="20">
        <f t="shared" si="68"/>
        <v>4.9444727174862573</v>
      </c>
      <c r="G636" s="89">
        <f t="shared" si="69"/>
        <v>1.2233408467603901E-2</v>
      </c>
      <c r="H636" s="89">
        <f t="shared" si="63"/>
        <v>4.9567061259538612</v>
      </c>
      <c r="I636" s="89">
        <f t="shared" si="64"/>
        <v>-4.3406125953861618E-2</v>
      </c>
      <c r="J636" s="89">
        <f t="shared" si="65"/>
        <v>4.3406125953861618E-2</v>
      </c>
      <c r="K636" s="89">
        <f t="shared" si="66"/>
        <v>1.8840917703224992E-3</v>
      </c>
      <c r="L636" s="91">
        <f t="shared" si="67"/>
        <v>8.8344139282888531E-3</v>
      </c>
    </row>
    <row r="637" spans="4:12" x14ac:dyDescent="0.3">
      <c r="D637" s="72">
        <v>44385</v>
      </c>
      <c r="E637" s="95">
        <v>4.9314999999999998</v>
      </c>
      <c r="F637" s="20">
        <f t="shared" si="68"/>
        <v>4.9267267267740831</v>
      </c>
      <c r="G637" s="89">
        <f t="shared" si="69"/>
        <v>9.2354685496260913E-3</v>
      </c>
      <c r="H637" s="89">
        <f t="shared" si="63"/>
        <v>4.9359621953237092</v>
      </c>
      <c r="I637" s="89">
        <f t="shared" si="64"/>
        <v>-4.4621953237093948E-3</v>
      </c>
      <c r="J637" s="89">
        <f t="shared" si="65"/>
        <v>4.4621953237093948E-3</v>
      </c>
      <c r="K637" s="89">
        <f t="shared" si="66"/>
        <v>1.9911187106933991E-5</v>
      </c>
      <c r="L637" s="91">
        <f t="shared" si="67"/>
        <v>9.0483530846788903E-4</v>
      </c>
    </row>
    <row r="638" spans="4:12" x14ac:dyDescent="0.3">
      <c r="D638" s="72">
        <v>44386</v>
      </c>
      <c r="E638" s="95">
        <v>4.9862000000000002</v>
      </c>
      <c r="F638" s="20">
        <f t="shared" si="68"/>
        <v>4.9498283748397007</v>
      </c>
      <c r="G638" s="89">
        <f t="shared" si="69"/>
        <v>1.0622086501225248E-2</v>
      </c>
      <c r="H638" s="89">
        <f t="shared" si="63"/>
        <v>4.9604504613409262</v>
      </c>
      <c r="I638" s="89">
        <f t="shared" si="64"/>
        <v>2.5749538659074034E-2</v>
      </c>
      <c r="J638" s="89">
        <f t="shared" si="65"/>
        <v>2.5749538659074034E-2</v>
      </c>
      <c r="K638" s="89">
        <f t="shared" si="66"/>
        <v>6.6303874115514823E-4</v>
      </c>
      <c r="L638" s="91">
        <f t="shared" si="67"/>
        <v>5.1641608156660452E-3</v>
      </c>
    </row>
    <row r="639" spans="4:12" x14ac:dyDescent="0.3">
      <c r="D639" s="72">
        <v>44389</v>
      </c>
      <c r="E639" s="95">
        <v>4.8949999999999996</v>
      </c>
      <c r="F639" s="20">
        <f t="shared" si="68"/>
        <v>4.9764576692009808</v>
      </c>
      <c r="G639" s="89">
        <f t="shared" si="69"/>
        <v>1.2222807287230728E-2</v>
      </c>
      <c r="H639" s="89">
        <f t="shared" si="63"/>
        <v>4.9886804764882111</v>
      </c>
      <c r="I639" s="89">
        <f t="shared" si="64"/>
        <v>-9.3680476488211539E-2</v>
      </c>
      <c r="J639" s="89">
        <f t="shared" si="65"/>
        <v>9.3680476488211539E-2</v>
      </c>
      <c r="K639" s="89">
        <f t="shared" si="66"/>
        <v>8.7760316750583548E-3</v>
      </c>
      <c r="L639" s="91">
        <f t="shared" si="67"/>
        <v>1.9137993153873656E-2</v>
      </c>
    </row>
    <row r="640" spans="4:12" x14ac:dyDescent="0.3">
      <c r="D640" s="72">
        <v>44390</v>
      </c>
      <c r="E640" s="95">
        <v>5.3598999999999997</v>
      </c>
      <c r="F640" s="20">
        <f t="shared" si="68"/>
        <v>4.9977582458297842</v>
      </c>
      <c r="G640" s="89">
        <f t="shared" si="69"/>
        <v>1.3130584221388002E-2</v>
      </c>
      <c r="H640" s="89">
        <f t="shared" si="63"/>
        <v>5.0108888300511722</v>
      </c>
      <c r="I640" s="89">
        <f t="shared" si="64"/>
        <v>0.34901116994882742</v>
      </c>
      <c r="J640" s="89">
        <f t="shared" si="65"/>
        <v>0.34901116994882742</v>
      </c>
      <c r="K640" s="89">
        <f t="shared" si="66"/>
        <v>0.12180879674904929</v>
      </c>
      <c r="L640" s="91">
        <f t="shared" si="67"/>
        <v>6.511523908073423E-2</v>
      </c>
    </row>
    <row r="641" spans="4:12" x14ac:dyDescent="0.3">
      <c r="D641" s="72">
        <v>44391</v>
      </c>
      <c r="E641" s="95">
        <v>5.3235000000000001</v>
      </c>
      <c r="F641" s="20">
        <f t="shared" si="68"/>
        <v>5.3631244673771103</v>
      </c>
      <c r="G641" s="89">
        <f t="shared" si="69"/>
        <v>4.8354147953981817E-2</v>
      </c>
      <c r="H641" s="89">
        <f t="shared" ref="H641:H704" si="70">F641+G641</f>
        <v>5.4114786153310925</v>
      </c>
      <c r="I641" s="89">
        <f t="shared" si="64"/>
        <v>-8.7978615331092413E-2</v>
      </c>
      <c r="J641" s="89">
        <f t="shared" si="65"/>
        <v>8.7978615331092413E-2</v>
      </c>
      <c r="K641" s="89">
        <f t="shared" si="66"/>
        <v>7.7402367555763291E-3</v>
      </c>
      <c r="L641" s="91">
        <f t="shared" si="67"/>
        <v>1.652646103711701E-2</v>
      </c>
    </row>
    <row r="642" spans="4:12" x14ac:dyDescent="0.3">
      <c r="D642" s="72">
        <v>44392</v>
      </c>
      <c r="E642" s="95">
        <v>5.2413999999999996</v>
      </c>
      <c r="F642" s="20">
        <f t="shared" si="68"/>
        <v>5.3457633183631863</v>
      </c>
      <c r="G642" s="89">
        <f t="shared" si="69"/>
        <v>4.1782618257191234E-2</v>
      </c>
      <c r="H642" s="89">
        <f t="shared" si="70"/>
        <v>5.387545936620378</v>
      </c>
      <c r="I642" s="89">
        <f t="shared" si="64"/>
        <v>-0.14614593662037834</v>
      </c>
      <c r="J642" s="89">
        <f t="shared" si="65"/>
        <v>0.14614593662037834</v>
      </c>
      <c r="K642" s="89">
        <f t="shared" si="66"/>
        <v>2.1358634790647642E-2</v>
      </c>
      <c r="L642" s="91">
        <f t="shared" si="67"/>
        <v>2.7882996264429034E-2</v>
      </c>
    </row>
    <row r="643" spans="4:12" x14ac:dyDescent="0.3">
      <c r="D643" s="72">
        <v>44393</v>
      </c>
      <c r="E643" s="95">
        <v>5.1776</v>
      </c>
      <c r="F643" s="20">
        <f t="shared" si="68"/>
        <v>5.2620660946057534</v>
      </c>
      <c r="G643" s="89">
        <f t="shared" si="69"/>
        <v>2.923463405572882E-2</v>
      </c>
      <c r="H643" s="89">
        <f t="shared" si="70"/>
        <v>5.2913007286614819</v>
      </c>
      <c r="I643" s="89">
        <f t="shared" si="64"/>
        <v>-0.11370072866148195</v>
      </c>
      <c r="J643" s="89">
        <f t="shared" si="65"/>
        <v>0.11370072866148195</v>
      </c>
      <c r="K643" s="89">
        <f t="shared" si="66"/>
        <v>1.2927855698151944E-2</v>
      </c>
      <c r="L643" s="91">
        <f t="shared" si="67"/>
        <v>2.1960122192035296E-2</v>
      </c>
    </row>
    <row r="644" spans="4:12" x14ac:dyDescent="0.3">
      <c r="D644" s="72">
        <v>44396</v>
      </c>
      <c r="E644" s="95">
        <v>5.1047000000000002</v>
      </c>
      <c r="F644" s="20">
        <f t="shared" si="68"/>
        <v>5.1864077072445838</v>
      </c>
      <c r="G644" s="89">
        <f t="shared" si="69"/>
        <v>1.874533191403898E-2</v>
      </c>
      <c r="H644" s="89">
        <f t="shared" si="70"/>
        <v>5.2051530391586232</v>
      </c>
      <c r="I644" s="89">
        <f t="shared" ref="I644:I707" si="71">E644-H644</f>
        <v>-0.10045303915862291</v>
      </c>
      <c r="J644" s="89">
        <f t="shared" ref="J644:J707" si="72">ABS(I644)</f>
        <v>0.10045303915862291</v>
      </c>
      <c r="K644" s="89">
        <f t="shared" ref="K644:K707" si="73">I644^2</f>
        <v>1.0090813076203829E-2</v>
      </c>
      <c r="L644" s="91">
        <f t="shared" ref="L644:L707" si="74">J644/E644</f>
        <v>1.9678539220448394E-2</v>
      </c>
    </row>
    <row r="645" spans="4:12" x14ac:dyDescent="0.3">
      <c r="D645" s="72">
        <v>44397</v>
      </c>
      <c r="E645" s="95">
        <v>5.2961</v>
      </c>
      <c r="F645" s="20">
        <f t="shared" ref="F645:F708" si="75">alpha*(E645)+(1-alpha)*(E644+G644)</f>
        <v>5.1579762655312313</v>
      </c>
      <c r="G645" s="89">
        <f t="shared" ref="G645:G708" si="76">beta*(F645-F644)+(1-beta)*G644</f>
        <v>1.402765455129984E-2</v>
      </c>
      <c r="H645" s="89">
        <f t="shared" si="70"/>
        <v>5.1720039200825312</v>
      </c>
      <c r="I645" s="89">
        <f t="shared" si="71"/>
        <v>0.12409607991746885</v>
      </c>
      <c r="J645" s="89">
        <f t="shared" si="72"/>
        <v>0.12409607991746885</v>
      </c>
      <c r="K645" s="89">
        <f t="shared" si="73"/>
        <v>1.5399837050882815E-2</v>
      </c>
      <c r="L645" s="91">
        <f t="shared" si="74"/>
        <v>2.3431596819823805E-2</v>
      </c>
    </row>
    <row r="646" spans="4:12" x14ac:dyDescent="0.3">
      <c r="D646" s="72">
        <v>44398</v>
      </c>
      <c r="E646" s="95">
        <v>5.2869999999999999</v>
      </c>
      <c r="F646" s="20">
        <f t="shared" si="75"/>
        <v>5.3055021236410402</v>
      </c>
      <c r="G646" s="89">
        <f t="shared" si="76"/>
        <v>2.7377474907150746E-2</v>
      </c>
      <c r="H646" s="89">
        <f t="shared" si="70"/>
        <v>5.3328795985481907</v>
      </c>
      <c r="I646" s="89">
        <f t="shared" si="71"/>
        <v>-4.5879598548190792E-2</v>
      </c>
      <c r="J646" s="89">
        <f t="shared" si="72"/>
        <v>4.5879598548190792E-2</v>
      </c>
      <c r="K646" s="89">
        <f t="shared" si="73"/>
        <v>2.1049375629431507E-3</v>
      </c>
      <c r="L646" s="91">
        <f t="shared" si="74"/>
        <v>8.6778132302233382E-3</v>
      </c>
    </row>
    <row r="647" spans="4:12" x14ac:dyDescent="0.3">
      <c r="D647" s="72">
        <v>44399</v>
      </c>
      <c r="E647" s="95">
        <v>5.2413999999999996</v>
      </c>
      <c r="F647" s="20">
        <f t="shared" si="75"/>
        <v>5.2997819799257204</v>
      </c>
      <c r="G647" s="89">
        <f t="shared" si="76"/>
        <v>2.4067713044903689E-2</v>
      </c>
      <c r="H647" s="89">
        <f t="shared" si="70"/>
        <v>5.323849692970624</v>
      </c>
      <c r="I647" s="89">
        <f t="shared" si="71"/>
        <v>-8.2449692970624433E-2</v>
      </c>
      <c r="J647" s="89">
        <f t="shared" si="72"/>
        <v>8.2449692970624433E-2</v>
      </c>
      <c r="K647" s="89">
        <f t="shared" si="73"/>
        <v>6.7979518709502364E-3</v>
      </c>
      <c r="L647" s="91">
        <f t="shared" si="74"/>
        <v>1.5730471433324004E-2</v>
      </c>
    </row>
    <row r="648" spans="4:12" x14ac:dyDescent="0.3">
      <c r="D648" s="72">
        <v>44400</v>
      </c>
      <c r="E648" s="95">
        <v>5.2413999999999996</v>
      </c>
      <c r="F648" s="20">
        <f t="shared" si="75"/>
        <v>5.2606541704359229</v>
      </c>
      <c r="G648" s="89">
        <f t="shared" si="76"/>
        <v>1.7748160791433563E-2</v>
      </c>
      <c r="H648" s="89">
        <f t="shared" si="70"/>
        <v>5.2784023312273565</v>
      </c>
      <c r="I648" s="89">
        <f t="shared" si="71"/>
        <v>-3.7002331227356855E-2</v>
      </c>
      <c r="J648" s="89">
        <f t="shared" si="72"/>
        <v>3.7002331227356855E-2</v>
      </c>
      <c r="K648" s="89">
        <f t="shared" si="73"/>
        <v>1.3691725162590282E-3</v>
      </c>
      <c r="L648" s="91">
        <f t="shared" si="74"/>
        <v>7.0596274330058488E-3</v>
      </c>
    </row>
    <row r="649" spans="4:12" x14ac:dyDescent="0.3">
      <c r="D649" s="72">
        <v>44403</v>
      </c>
      <c r="E649" s="95">
        <v>5.3235000000000001</v>
      </c>
      <c r="F649" s="20">
        <f t="shared" si="75"/>
        <v>5.2720185286331471</v>
      </c>
      <c r="G649" s="89">
        <f t="shared" si="76"/>
        <v>1.7109780532012633E-2</v>
      </c>
      <c r="H649" s="89">
        <f t="shared" si="70"/>
        <v>5.28912830916516</v>
      </c>
      <c r="I649" s="89">
        <f t="shared" si="71"/>
        <v>3.4371690834840152E-2</v>
      </c>
      <c r="J649" s="89">
        <f t="shared" si="72"/>
        <v>3.4371690834840152E-2</v>
      </c>
      <c r="K649" s="89">
        <f t="shared" si="73"/>
        <v>1.1814131308458345E-3</v>
      </c>
      <c r="L649" s="91">
        <f t="shared" si="74"/>
        <v>6.4565963811102E-3</v>
      </c>
    </row>
    <row r="650" spans="4:12" x14ac:dyDescent="0.3">
      <c r="D650" s="72">
        <v>44404</v>
      </c>
      <c r="E650" s="95">
        <v>5.2413999999999996</v>
      </c>
      <c r="F650" s="20">
        <f t="shared" si="75"/>
        <v>5.3207678244256105</v>
      </c>
      <c r="G650" s="89">
        <f t="shared" si="76"/>
        <v>2.0273732058057707E-2</v>
      </c>
      <c r="H650" s="89">
        <f t="shared" si="70"/>
        <v>5.3410415564836677</v>
      </c>
      <c r="I650" s="89">
        <f t="shared" si="71"/>
        <v>-9.9641556483668126E-2</v>
      </c>
      <c r="J650" s="89">
        <f t="shared" si="72"/>
        <v>9.9641556483668126E-2</v>
      </c>
      <c r="K650" s="89">
        <f t="shared" si="73"/>
        <v>9.9284397784880248E-3</v>
      </c>
      <c r="L650" s="91">
        <f t="shared" si="74"/>
        <v>1.9010485077206114E-2</v>
      </c>
    </row>
    <row r="651" spans="4:12" x14ac:dyDescent="0.3">
      <c r="D651" s="72">
        <v>44405</v>
      </c>
      <c r="E651" s="95">
        <v>5.2961</v>
      </c>
      <c r="F651" s="20">
        <f t="shared" si="75"/>
        <v>5.2685589856464459</v>
      </c>
      <c r="G651" s="89">
        <f t="shared" si="76"/>
        <v>1.3025474974335476E-2</v>
      </c>
      <c r="H651" s="89">
        <f t="shared" si="70"/>
        <v>5.2815844606207811</v>
      </c>
      <c r="I651" s="89">
        <f t="shared" si="71"/>
        <v>1.45155393792189E-2</v>
      </c>
      <c r="J651" s="89">
        <f t="shared" si="72"/>
        <v>1.45155393792189E-2</v>
      </c>
      <c r="K651" s="89">
        <f t="shared" si="73"/>
        <v>2.1070088346965461E-4</v>
      </c>
      <c r="L651" s="91">
        <f t="shared" si="74"/>
        <v>2.7407978284433639E-3</v>
      </c>
    </row>
    <row r="652" spans="4:12" x14ac:dyDescent="0.3">
      <c r="D652" s="72">
        <v>44406</v>
      </c>
      <c r="E652" s="95">
        <v>5.5148999999999999</v>
      </c>
      <c r="F652" s="20">
        <f t="shared" si="75"/>
        <v>5.350280379979468</v>
      </c>
      <c r="G652" s="89">
        <f t="shared" si="76"/>
        <v>1.9895066910204144E-2</v>
      </c>
      <c r="H652" s="89">
        <f t="shared" si="70"/>
        <v>5.3701754468896725</v>
      </c>
      <c r="I652" s="89">
        <f t="shared" si="71"/>
        <v>0.14472455311032739</v>
      </c>
      <c r="J652" s="89">
        <f t="shared" si="72"/>
        <v>0.14472455311032739</v>
      </c>
      <c r="K652" s="89">
        <f t="shared" si="73"/>
        <v>2.0945196272983975E-2</v>
      </c>
      <c r="L652" s="91">
        <f t="shared" si="74"/>
        <v>2.6242461896013963E-2</v>
      </c>
    </row>
    <row r="653" spans="4:12" x14ac:dyDescent="0.3">
      <c r="D653" s="72">
        <v>44407</v>
      </c>
      <c r="E653" s="95">
        <v>5.5422000000000002</v>
      </c>
      <c r="F653" s="20">
        <f t="shared" si="75"/>
        <v>5.5362760535281632</v>
      </c>
      <c r="G653" s="89">
        <f t="shared" si="76"/>
        <v>3.6505127574053248E-2</v>
      </c>
      <c r="H653" s="89">
        <f t="shared" si="70"/>
        <v>5.5727811811022168</v>
      </c>
      <c r="I653" s="89">
        <f t="shared" si="71"/>
        <v>-3.0581181102216526E-2</v>
      </c>
      <c r="J653" s="89">
        <f t="shared" si="72"/>
        <v>3.0581181102216526E-2</v>
      </c>
      <c r="K653" s="89">
        <f t="shared" si="73"/>
        <v>9.3520863760656518E-4</v>
      </c>
      <c r="L653" s="91">
        <f t="shared" si="74"/>
        <v>5.517877576091899E-3</v>
      </c>
    </row>
    <row r="654" spans="4:12" x14ac:dyDescent="0.3">
      <c r="D654" s="72">
        <v>44410</v>
      </c>
      <c r="E654" s="95">
        <v>5.5877999999999997</v>
      </c>
      <c r="F654" s="20">
        <f t="shared" si="75"/>
        <v>5.5805241020592433</v>
      </c>
      <c r="G654" s="89">
        <f t="shared" si="76"/>
        <v>3.7279419669755939E-2</v>
      </c>
      <c r="H654" s="89">
        <f t="shared" si="70"/>
        <v>5.617803521728999</v>
      </c>
      <c r="I654" s="89">
        <f t="shared" si="71"/>
        <v>-3.0003521728999338E-2</v>
      </c>
      <c r="J654" s="89">
        <f t="shared" si="72"/>
        <v>3.0003521728999338E-2</v>
      </c>
      <c r="K654" s="89">
        <f t="shared" si="73"/>
        <v>9.0021131614253548E-4</v>
      </c>
      <c r="L654" s="91">
        <f t="shared" si="74"/>
        <v>5.3694695101827805E-3</v>
      </c>
    </row>
    <row r="655" spans="4:12" x14ac:dyDescent="0.3">
      <c r="D655" s="72">
        <v>44411</v>
      </c>
      <c r="E655" s="95">
        <v>5.7336999999999998</v>
      </c>
      <c r="F655" s="20">
        <f t="shared" si="75"/>
        <v>5.6468035357358044</v>
      </c>
      <c r="G655" s="89">
        <f t="shared" si="76"/>
        <v>4.0179421070436455E-2</v>
      </c>
      <c r="H655" s="89">
        <f t="shared" si="70"/>
        <v>5.6869829568062409</v>
      </c>
      <c r="I655" s="89">
        <f t="shared" si="71"/>
        <v>4.6717043193758911E-2</v>
      </c>
      <c r="J655" s="89">
        <f t="shared" si="72"/>
        <v>4.6717043193758911E-2</v>
      </c>
      <c r="K655" s="89">
        <f t="shared" si="73"/>
        <v>2.1824821247675356E-3</v>
      </c>
      <c r="L655" s="91">
        <f t="shared" si="74"/>
        <v>8.1478004070249417E-3</v>
      </c>
    </row>
    <row r="656" spans="4:12" x14ac:dyDescent="0.3">
      <c r="D656" s="72">
        <v>44412</v>
      </c>
      <c r="E656" s="95">
        <v>5.6790000000000003</v>
      </c>
      <c r="F656" s="20">
        <f t="shared" si="75"/>
        <v>5.7549035368563501</v>
      </c>
      <c r="G656" s="89">
        <f t="shared" si="76"/>
        <v>4.6971479075447388E-2</v>
      </c>
      <c r="H656" s="89">
        <f t="shared" si="70"/>
        <v>5.8018750159317971</v>
      </c>
      <c r="I656" s="89">
        <f t="shared" si="71"/>
        <v>-0.12287501593179684</v>
      </c>
      <c r="J656" s="89">
        <f t="shared" si="72"/>
        <v>0.12287501593179684</v>
      </c>
      <c r="K656" s="89">
        <f t="shared" si="73"/>
        <v>1.5098269540239326E-2</v>
      </c>
      <c r="L656" s="91">
        <f t="shared" si="74"/>
        <v>2.1636734624369929E-2</v>
      </c>
    </row>
    <row r="657" spans="4:12" x14ac:dyDescent="0.3">
      <c r="D657" s="72">
        <v>44413</v>
      </c>
      <c r="E657" s="95">
        <v>5.6425000000000001</v>
      </c>
      <c r="F657" s="20">
        <f t="shared" si="75"/>
        <v>5.7092771832603582</v>
      </c>
      <c r="G657" s="89">
        <f t="shared" si="76"/>
        <v>3.7711695808303448E-2</v>
      </c>
      <c r="H657" s="89">
        <f t="shared" si="70"/>
        <v>5.7469888790686614</v>
      </c>
      <c r="I657" s="89">
        <f t="shared" si="71"/>
        <v>-0.10448887906866133</v>
      </c>
      <c r="J657" s="89">
        <f t="shared" si="72"/>
        <v>0.10448887906866133</v>
      </c>
      <c r="K657" s="89">
        <f t="shared" si="73"/>
        <v>1.0917925849025333E-2</v>
      </c>
      <c r="L657" s="91">
        <f t="shared" si="74"/>
        <v>1.8518188581065367E-2</v>
      </c>
    </row>
    <row r="658" spans="4:12" x14ac:dyDescent="0.3">
      <c r="D658" s="72">
        <v>44414</v>
      </c>
      <c r="E658" s="95">
        <v>5.5605000000000002</v>
      </c>
      <c r="F658" s="20">
        <f t="shared" si="75"/>
        <v>5.6562693566466429</v>
      </c>
      <c r="G658" s="89">
        <f t="shared" si="76"/>
        <v>2.8639743566101574E-2</v>
      </c>
      <c r="H658" s="89">
        <f t="shared" si="70"/>
        <v>5.6849091002127441</v>
      </c>
      <c r="I658" s="89">
        <f t="shared" si="71"/>
        <v>-0.12440910021274387</v>
      </c>
      <c r="J658" s="89">
        <f t="shared" si="72"/>
        <v>0.12440910021274387</v>
      </c>
      <c r="K658" s="89">
        <f t="shared" si="73"/>
        <v>1.5477624215744548E-2</v>
      </c>
      <c r="L658" s="91">
        <f t="shared" si="74"/>
        <v>2.2373725422667721E-2</v>
      </c>
    </row>
    <row r="659" spans="4:12" x14ac:dyDescent="0.3">
      <c r="D659" s="72">
        <v>44417</v>
      </c>
      <c r="E659" s="95">
        <v>5.5605000000000002</v>
      </c>
      <c r="F659" s="20">
        <f t="shared" si="75"/>
        <v>5.5834117948528812</v>
      </c>
      <c r="G659" s="89">
        <f t="shared" si="76"/>
        <v>1.849001303011525E-2</v>
      </c>
      <c r="H659" s="89">
        <f t="shared" si="70"/>
        <v>5.6019018078829967</v>
      </c>
      <c r="I659" s="89">
        <f t="shared" si="71"/>
        <v>-4.1401807882996522E-2</v>
      </c>
      <c r="J659" s="89">
        <f t="shared" si="72"/>
        <v>4.1401807882996522E-2</v>
      </c>
      <c r="K659" s="89">
        <f t="shared" si="73"/>
        <v>1.714109695980553E-3</v>
      </c>
      <c r="L659" s="91">
        <f t="shared" si="74"/>
        <v>7.4456987470544952E-3</v>
      </c>
    </row>
    <row r="660" spans="4:12" x14ac:dyDescent="0.3">
      <c r="D660" s="72">
        <v>44418</v>
      </c>
      <c r="E660" s="95">
        <v>5.4874999999999998</v>
      </c>
      <c r="F660" s="20">
        <f t="shared" si="75"/>
        <v>5.5606920104240931</v>
      </c>
      <c r="G660" s="89">
        <f t="shared" si="76"/>
        <v>1.4369033284224918E-2</v>
      </c>
      <c r="H660" s="89">
        <f t="shared" si="70"/>
        <v>5.5750610437083177</v>
      </c>
      <c r="I660" s="89">
        <f t="shared" si="71"/>
        <v>-8.7561043708317854E-2</v>
      </c>
      <c r="J660" s="89">
        <f t="shared" si="72"/>
        <v>8.7561043708317854E-2</v>
      </c>
      <c r="K660" s="89">
        <f t="shared" si="73"/>
        <v>7.6669363752899494E-3</v>
      </c>
      <c r="L660" s="91">
        <f t="shared" si="74"/>
        <v>1.5956454434317605E-2</v>
      </c>
    </row>
    <row r="661" spans="4:12" x14ac:dyDescent="0.3">
      <c r="D661" s="72">
        <v>44419</v>
      </c>
      <c r="E661" s="95">
        <v>5.4874999999999998</v>
      </c>
      <c r="F661" s="20">
        <f t="shared" si="75"/>
        <v>5.4989952266273798</v>
      </c>
      <c r="G661" s="89">
        <f t="shared" si="76"/>
        <v>6.7624515761310969E-3</v>
      </c>
      <c r="H661" s="89">
        <f t="shared" si="70"/>
        <v>5.5057576782035111</v>
      </c>
      <c r="I661" s="89">
        <f t="shared" si="71"/>
        <v>-1.8257678203511318E-2</v>
      </c>
      <c r="J661" s="89">
        <f t="shared" si="72"/>
        <v>1.8257678203511318E-2</v>
      </c>
      <c r="K661" s="89">
        <f t="shared" si="73"/>
        <v>3.3334281338297228E-4</v>
      </c>
      <c r="L661" s="91">
        <f t="shared" si="74"/>
        <v>3.327139535947393E-3</v>
      </c>
    </row>
    <row r="662" spans="4:12" x14ac:dyDescent="0.3">
      <c r="D662" s="72">
        <v>44420</v>
      </c>
      <c r="E662" s="95">
        <v>5.4874999999999998</v>
      </c>
      <c r="F662" s="20">
        <f t="shared" si="75"/>
        <v>5.4929099612609056</v>
      </c>
      <c r="G662" s="89">
        <f t="shared" si="76"/>
        <v>5.4776798818705619E-3</v>
      </c>
      <c r="H662" s="89">
        <f t="shared" si="70"/>
        <v>5.4983876411427763</v>
      </c>
      <c r="I662" s="89">
        <f t="shared" si="71"/>
        <v>-1.0887641142776516E-2</v>
      </c>
      <c r="J662" s="89">
        <f t="shared" si="72"/>
        <v>1.0887641142776516E-2</v>
      </c>
      <c r="K662" s="89">
        <f t="shared" si="73"/>
        <v>1.1854072965387992E-4</v>
      </c>
      <c r="L662" s="91">
        <f t="shared" si="74"/>
        <v>1.9840803904831923E-3</v>
      </c>
    </row>
    <row r="663" spans="4:12" x14ac:dyDescent="0.3">
      <c r="D663" s="72">
        <v>44421</v>
      </c>
      <c r="E663" s="95">
        <v>5.5787000000000004</v>
      </c>
      <c r="F663" s="20">
        <f t="shared" si="75"/>
        <v>5.5101221439054964</v>
      </c>
      <c r="G663" s="89">
        <f t="shared" si="76"/>
        <v>6.6511301581425849E-3</v>
      </c>
      <c r="H663" s="89">
        <f t="shared" si="70"/>
        <v>5.516773274063639</v>
      </c>
      <c r="I663" s="89">
        <f t="shared" si="71"/>
        <v>6.1926725936361393E-2</v>
      </c>
      <c r="J663" s="89">
        <f t="shared" si="72"/>
        <v>6.1926725936361393E-2</v>
      </c>
      <c r="K663" s="89">
        <f t="shared" si="73"/>
        <v>3.8349193851972148E-3</v>
      </c>
      <c r="L663" s="91">
        <f t="shared" si="74"/>
        <v>1.1100565711789735E-2</v>
      </c>
    </row>
    <row r="664" spans="4:12" x14ac:dyDescent="0.3">
      <c r="D664" s="72">
        <v>44424</v>
      </c>
      <c r="E664" s="95">
        <v>5.5331000000000001</v>
      </c>
      <c r="F664" s="20">
        <f t="shared" si="75"/>
        <v>5.5749009041265154</v>
      </c>
      <c r="G664" s="89">
        <f t="shared" si="76"/>
        <v>1.246389316443023E-2</v>
      </c>
      <c r="H664" s="89">
        <f t="shared" si="70"/>
        <v>5.5873647972909453</v>
      </c>
      <c r="I664" s="89">
        <f t="shared" si="71"/>
        <v>-5.4264797290945133E-2</v>
      </c>
      <c r="J664" s="89">
        <f t="shared" si="72"/>
        <v>5.4264797290945133E-2</v>
      </c>
      <c r="K664" s="89">
        <f t="shared" si="73"/>
        <v>2.9446682250273662E-3</v>
      </c>
      <c r="L664" s="91">
        <f t="shared" si="74"/>
        <v>9.8073046377157701E-3</v>
      </c>
    </row>
    <row r="665" spans="4:12" x14ac:dyDescent="0.3">
      <c r="D665" s="72">
        <v>44425</v>
      </c>
      <c r="E665" s="95">
        <v>5.4146000000000001</v>
      </c>
      <c r="F665" s="20">
        <f t="shared" si="75"/>
        <v>5.5193711145315447</v>
      </c>
      <c r="G665" s="89">
        <f t="shared" si="76"/>
        <v>5.664524888490138E-3</v>
      </c>
      <c r="H665" s="89">
        <f t="shared" si="70"/>
        <v>5.5250356394200351</v>
      </c>
      <c r="I665" s="89">
        <f t="shared" si="71"/>
        <v>-0.11043563942003498</v>
      </c>
      <c r="J665" s="89">
        <f t="shared" si="72"/>
        <v>0.11043563942003498</v>
      </c>
      <c r="K665" s="89">
        <f t="shared" si="73"/>
        <v>1.2196030454111984E-2</v>
      </c>
      <c r="L665" s="91">
        <f t="shared" si="74"/>
        <v>2.0395899867032649E-2</v>
      </c>
    </row>
    <row r="666" spans="4:12" x14ac:dyDescent="0.3">
      <c r="D666" s="72">
        <v>44426</v>
      </c>
      <c r="E666" s="95">
        <v>5.4237000000000002</v>
      </c>
      <c r="F666" s="20">
        <f t="shared" si="75"/>
        <v>5.4209516199107926</v>
      </c>
      <c r="G666" s="89">
        <f t="shared" si="76"/>
        <v>-4.7438770624340931E-3</v>
      </c>
      <c r="H666" s="89">
        <f t="shared" si="70"/>
        <v>5.4162077428483588</v>
      </c>
      <c r="I666" s="89">
        <f t="shared" si="71"/>
        <v>7.4922571516413683E-3</v>
      </c>
      <c r="J666" s="89">
        <f t="shared" si="72"/>
        <v>7.4922571516413683E-3</v>
      </c>
      <c r="K666" s="89">
        <f t="shared" si="73"/>
        <v>5.6133917226321228E-5</v>
      </c>
      <c r="L666" s="91">
        <f t="shared" si="74"/>
        <v>1.3813922509802105E-3</v>
      </c>
    </row>
    <row r="667" spans="4:12" x14ac:dyDescent="0.3">
      <c r="D667" s="72">
        <v>44427</v>
      </c>
      <c r="E667" s="95">
        <v>5.3689999999999998</v>
      </c>
      <c r="F667" s="20">
        <f t="shared" si="75"/>
        <v>5.408964898350054</v>
      </c>
      <c r="G667" s="89">
        <f t="shared" si="76"/>
        <v>-5.468161512264539E-3</v>
      </c>
      <c r="H667" s="89">
        <f t="shared" si="70"/>
        <v>5.4034967368377895</v>
      </c>
      <c r="I667" s="89">
        <f t="shared" si="71"/>
        <v>-3.4496736837789754E-2</v>
      </c>
      <c r="J667" s="89">
        <f t="shared" si="72"/>
        <v>3.4496736837789754E-2</v>
      </c>
      <c r="K667" s="89">
        <f t="shared" si="73"/>
        <v>1.1900248524557206E-3</v>
      </c>
      <c r="L667" s="91">
        <f t="shared" si="74"/>
        <v>6.4251698338218949E-3</v>
      </c>
    </row>
    <row r="668" spans="4:12" x14ac:dyDescent="0.3">
      <c r="D668" s="72">
        <v>44428</v>
      </c>
      <c r="E668" s="95">
        <v>5.3781999999999996</v>
      </c>
      <c r="F668" s="20">
        <f t="shared" si="75"/>
        <v>5.366465470790188</v>
      </c>
      <c r="G668" s="89">
        <f t="shared" si="76"/>
        <v>-9.1712881170246882E-3</v>
      </c>
      <c r="H668" s="89">
        <f t="shared" si="70"/>
        <v>5.3572941826731633</v>
      </c>
      <c r="I668" s="89">
        <f t="shared" si="71"/>
        <v>2.0905817326836384E-2</v>
      </c>
      <c r="J668" s="89">
        <f t="shared" si="72"/>
        <v>2.0905817326836384E-2</v>
      </c>
      <c r="K668" s="89">
        <f t="shared" si="73"/>
        <v>4.3705319810305237E-4</v>
      </c>
      <c r="L668" s="91">
        <f t="shared" si="74"/>
        <v>3.8871401820007412E-3</v>
      </c>
    </row>
    <row r="669" spans="4:12" x14ac:dyDescent="0.3">
      <c r="D669" s="72">
        <v>44431</v>
      </c>
      <c r="E669" s="95">
        <v>5.4874999999999998</v>
      </c>
      <c r="F669" s="20">
        <f t="shared" si="75"/>
        <v>5.3927229695063801</v>
      </c>
      <c r="G669" s="89">
        <f t="shared" si="76"/>
        <v>-5.6284094337030102E-3</v>
      </c>
      <c r="H669" s="89">
        <f t="shared" si="70"/>
        <v>5.3870945600726774</v>
      </c>
      <c r="I669" s="89">
        <f t="shared" si="71"/>
        <v>0.10040543992732243</v>
      </c>
      <c r="J669" s="89">
        <f t="shared" si="72"/>
        <v>0.10040543992732243</v>
      </c>
      <c r="K669" s="89">
        <f t="shared" si="73"/>
        <v>1.0081252366999152E-2</v>
      </c>
      <c r="L669" s="91">
        <f t="shared" si="74"/>
        <v>1.8297118893361719E-2</v>
      </c>
    </row>
    <row r="670" spans="4:12" x14ac:dyDescent="0.3">
      <c r="D670" s="72">
        <v>44432</v>
      </c>
      <c r="E670" s="95">
        <v>5.5148999999999999</v>
      </c>
      <c r="F670" s="20">
        <f t="shared" si="75"/>
        <v>5.4884772724530375</v>
      </c>
      <c r="G670" s="89">
        <f t="shared" si="76"/>
        <v>4.5098618043330346E-3</v>
      </c>
      <c r="H670" s="89">
        <f t="shared" si="70"/>
        <v>5.4929871342573708</v>
      </c>
      <c r="I670" s="89">
        <f t="shared" si="71"/>
        <v>2.1912865742629073E-2</v>
      </c>
      <c r="J670" s="89">
        <f t="shared" si="72"/>
        <v>2.1912865742629073E-2</v>
      </c>
      <c r="K670" s="89">
        <f t="shared" si="73"/>
        <v>4.801736850544868E-4</v>
      </c>
      <c r="L670" s="91">
        <f t="shared" si="74"/>
        <v>3.9733931245587543E-3</v>
      </c>
    </row>
    <row r="671" spans="4:12" x14ac:dyDescent="0.3">
      <c r="D671" s="72">
        <v>44433</v>
      </c>
      <c r="E671" s="95">
        <v>5.4966999999999997</v>
      </c>
      <c r="F671" s="20">
        <f t="shared" si="75"/>
        <v>5.5148678894434662</v>
      </c>
      <c r="G671" s="89">
        <f t="shared" si="76"/>
        <v>6.6979373229425973E-3</v>
      </c>
      <c r="H671" s="89">
        <f t="shared" si="70"/>
        <v>5.5215658267664089</v>
      </c>
      <c r="I671" s="89">
        <f t="shared" si="71"/>
        <v>-2.4865826766409249E-2</v>
      </c>
      <c r="J671" s="89">
        <f t="shared" si="72"/>
        <v>2.4865826766409249E-2</v>
      </c>
      <c r="K671" s="89">
        <f t="shared" si="73"/>
        <v>6.1830934077707468E-4</v>
      </c>
      <c r="L671" s="91">
        <f t="shared" si="74"/>
        <v>4.5237736762801777E-3</v>
      </c>
    </row>
    <row r="672" spans="4:12" x14ac:dyDescent="0.3">
      <c r="D672" s="72">
        <v>44434</v>
      </c>
      <c r="E672" s="95">
        <v>5.4602000000000004</v>
      </c>
      <c r="F672" s="20">
        <f t="shared" si="75"/>
        <v>5.4947583498583539</v>
      </c>
      <c r="G672" s="89">
        <f t="shared" si="76"/>
        <v>4.0171896321371074E-3</v>
      </c>
      <c r="H672" s="89">
        <f t="shared" si="70"/>
        <v>5.4987755394904907</v>
      </c>
      <c r="I672" s="89">
        <f t="shared" si="71"/>
        <v>-3.8575539490490307E-2</v>
      </c>
      <c r="J672" s="89">
        <f t="shared" si="72"/>
        <v>3.8575539490490307E-2</v>
      </c>
      <c r="K672" s="89">
        <f t="shared" si="73"/>
        <v>1.4880722469823773E-3</v>
      </c>
      <c r="L672" s="91">
        <f t="shared" si="74"/>
        <v>7.0648583367807598E-3</v>
      </c>
    </row>
    <row r="673" spans="4:12" x14ac:dyDescent="0.3">
      <c r="D673" s="72">
        <v>44435</v>
      </c>
      <c r="E673" s="95">
        <v>5.4966999999999997</v>
      </c>
      <c r="F673" s="20">
        <f t="shared" si="75"/>
        <v>5.4707137517057101</v>
      </c>
      <c r="G673" s="89">
        <f t="shared" si="76"/>
        <v>1.2110108536590152E-3</v>
      </c>
      <c r="H673" s="89">
        <f t="shared" si="70"/>
        <v>5.471924762559369</v>
      </c>
      <c r="I673" s="89">
        <f t="shared" si="71"/>
        <v>2.4775237440630704E-2</v>
      </c>
      <c r="J673" s="89">
        <f t="shared" si="72"/>
        <v>2.4775237440630704E-2</v>
      </c>
      <c r="K673" s="89">
        <f t="shared" si="73"/>
        <v>6.1381239023962949E-4</v>
      </c>
      <c r="L673" s="91">
        <f t="shared" si="74"/>
        <v>4.5072930013700411E-3</v>
      </c>
    </row>
    <row r="674" spans="4:12" x14ac:dyDescent="0.3">
      <c r="D674" s="72">
        <v>44438</v>
      </c>
      <c r="E674" s="95">
        <v>5.5057999999999998</v>
      </c>
      <c r="F674" s="20">
        <f t="shared" si="75"/>
        <v>5.4994888086829272</v>
      </c>
      <c r="G674" s="89">
        <f t="shared" si="76"/>
        <v>3.9674154660148302E-3</v>
      </c>
      <c r="H674" s="89">
        <f t="shared" si="70"/>
        <v>5.503456224148942</v>
      </c>
      <c r="I674" s="89">
        <f t="shared" si="71"/>
        <v>2.3437758510578277E-3</v>
      </c>
      <c r="J674" s="89">
        <f t="shared" si="72"/>
        <v>2.3437758510578277E-3</v>
      </c>
      <c r="K674" s="89">
        <f t="shared" si="73"/>
        <v>5.4932852400018442E-6</v>
      </c>
      <c r="L674" s="91">
        <f t="shared" si="74"/>
        <v>4.2569215210465833E-4</v>
      </c>
    </row>
    <row r="675" spans="4:12" x14ac:dyDescent="0.3">
      <c r="D675" s="72">
        <v>44439</v>
      </c>
      <c r="E675" s="95">
        <v>5.4328000000000003</v>
      </c>
      <c r="F675" s="20">
        <f t="shared" si="75"/>
        <v>5.4943739323728122</v>
      </c>
      <c r="G675" s="89">
        <f t="shared" si="76"/>
        <v>3.0591862884018495E-3</v>
      </c>
      <c r="H675" s="89">
        <f t="shared" si="70"/>
        <v>5.4974331186612142</v>
      </c>
      <c r="I675" s="89">
        <f t="shared" si="71"/>
        <v>-6.4633118661213906E-2</v>
      </c>
      <c r="J675" s="89">
        <f t="shared" si="72"/>
        <v>6.4633118661213906E-2</v>
      </c>
      <c r="K675" s="89">
        <f t="shared" si="73"/>
        <v>4.177440027874557E-3</v>
      </c>
      <c r="L675" s="91">
        <f t="shared" si="74"/>
        <v>1.18968337986331E-2</v>
      </c>
    </row>
    <row r="676" spans="4:12" x14ac:dyDescent="0.3">
      <c r="D676" s="72">
        <v>44440</v>
      </c>
      <c r="E676" s="95">
        <v>5.4237000000000002</v>
      </c>
      <c r="F676" s="20">
        <f t="shared" si="75"/>
        <v>5.4334273490307217</v>
      </c>
      <c r="G676" s="89">
        <f t="shared" si="76"/>
        <v>-3.3413906746473936E-3</v>
      </c>
      <c r="H676" s="89">
        <f t="shared" si="70"/>
        <v>5.4300859583560745</v>
      </c>
      <c r="I676" s="89">
        <f t="shared" si="71"/>
        <v>-6.3859583560743616E-3</v>
      </c>
      <c r="J676" s="89">
        <f t="shared" si="72"/>
        <v>6.3859583560743616E-3</v>
      </c>
      <c r="K676" s="89">
        <f t="shared" si="73"/>
        <v>4.078046412551596E-5</v>
      </c>
      <c r="L676" s="91">
        <f t="shared" si="74"/>
        <v>1.1774173269307596E-3</v>
      </c>
    </row>
    <row r="677" spans="4:12" x14ac:dyDescent="0.3">
      <c r="D677" s="72">
        <v>44441</v>
      </c>
      <c r="E677" s="95">
        <v>5.524</v>
      </c>
      <c r="F677" s="20">
        <f t="shared" si="75"/>
        <v>5.4410868874602825</v>
      </c>
      <c r="G677" s="89">
        <f t="shared" si="76"/>
        <v>-2.2412977642265746E-3</v>
      </c>
      <c r="H677" s="89">
        <f t="shared" si="70"/>
        <v>5.4388455896960561</v>
      </c>
      <c r="I677" s="89">
        <f t="shared" si="71"/>
        <v>8.5154410303943884E-2</v>
      </c>
      <c r="J677" s="89">
        <f t="shared" si="72"/>
        <v>8.5154410303943884E-2</v>
      </c>
      <c r="K677" s="89">
        <f t="shared" si="73"/>
        <v>7.251273594212424E-3</v>
      </c>
      <c r="L677" s="91">
        <f t="shared" si="74"/>
        <v>1.5415353060091216E-2</v>
      </c>
    </row>
    <row r="678" spans="4:12" x14ac:dyDescent="0.3">
      <c r="D678" s="72">
        <v>44442</v>
      </c>
      <c r="E678" s="95">
        <v>5.5057999999999998</v>
      </c>
      <c r="F678" s="20">
        <f t="shared" si="75"/>
        <v>5.5185669617886193</v>
      </c>
      <c r="G678" s="89">
        <f t="shared" si="76"/>
        <v>5.7308394450297645E-3</v>
      </c>
      <c r="H678" s="89">
        <f t="shared" si="70"/>
        <v>5.524297801233649</v>
      </c>
      <c r="I678" s="89">
        <f t="shared" si="71"/>
        <v>-1.8497801233649191E-2</v>
      </c>
      <c r="J678" s="89">
        <f t="shared" si="72"/>
        <v>1.8497801233649191E-2</v>
      </c>
      <c r="K678" s="89">
        <f t="shared" si="73"/>
        <v>3.4216865047959354E-4</v>
      </c>
      <c r="L678" s="91">
        <f t="shared" si="74"/>
        <v>3.3596936382813019E-3</v>
      </c>
    </row>
    <row r="679" spans="4:12" x14ac:dyDescent="0.3">
      <c r="D679" s="72">
        <v>44446</v>
      </c>
      <c r="E679" s="95">
        <v>5.4511000000000003</v>
      </c>
      <c r="F679" s="20">
        <f t="shared" si="75"/>
        <v>5.4994446715560246</v>
      </c>
      <c r="G679" s="89">
        <f t="shared" si="76"/>
        <v>3.2455264772673176E-3</v>
      </c>
      <c r="H679" s="89">
        <f t="shared" si="70"/>
        <v>5.5026901980332923</v>
      </c>
      <c r="I679" s="89">
        <f t="shared" si="71"/>
        <v>-5.1590198033292012E-2</v>
      </c>
      <c r="J679" s="89">
        <f t="shared" si="72"/>
        <v>5.1590198033292012E-2</v>
      </c>
      <c r="K679" s="89">
        <f t="shared" si="73"/>
        <v>2.6615485331142868E-3</v>
      </c>
      <c r="L679" s="91">
        <f t="shared" si="74"/>
        <v>9.4641811805492478E-3</v>
      </c>
    </row>
    <row r="680" spans="4:12" x14ac:dyDescent="0.3">
      <c r="D680" s="72">
        <v>44447</v>
      </c>
      <c r="E680" s="95">
        <v>5.3689999999999998</v>
      </c>
      <c r="F680" s="20">
        <f t="shared" si="75"/>
        <v>5.4372764211818145</v>
      </c>
      <c r="G680" s="89">
        <f t="shared" si="76"/>
        <v>-3.2958512078804176E-3</v>
      </c>
      <c r="H680" s="89">
        <f t="shared" si="70"/>
        <v>5.4339805699739339</v>
      </c>
      <c r="I680" s="89">
        <f t="shared" si="71"/>
        <v>-6.4980569973934088E-2</v>
      </c>
      <c r="J680" s="89">
        <f t="shared" si="72"/>
        <v>6.4980569973934088E-2</v>
      </c>
      <c r="K680" s="89">
        <f t="shared" si="73"/>
        <v>4.2224744741373443E-3</v>
      </c>
      <c r="L680" s="91">
        <f t="shared" si="74"/>
        <v>1.2102918601962021E-2</v>
      </c>
    </row>
    <row r="681" spans="4:12" x14ac:dyDescent="0.3">
      <c r="D681" s="72">
        <v>44448</v>
      </c>
      <c r="E681" s="95">
        <v>5.3872999999999998</v>
      </c>
      <c r="F681" s="20">
        <f t="shared" si="75"/>
        <v>5.3700233190336961</v>
      </c>
      <c r="G681" s="89">
        <f t="shared" si="76"/>
        <v>-9.6915763019042173E-3</v>
      </c>
      <c r="H681" s="89">
        <f t="shared" si="70"/>
        <v>5.360331742731792</v>
      </c>
      <c r="I681" s="89">
        <f t="shared" si="71"/>
        <v>2.6968257268207729E-2</v>
      </c>
      <c r="J681" s="89">
        <f t="shared" si="72"/>
        <v>2.6968257268207729E-2</v>
      </c>
      <c r="K681" s="89">
        <f t="shared" si="73"/>
        <v>7.2728690008423897E-4</v>
      </c>
      <c r="L681" s="91">
        <f t="shared" si="74"/>
        <v>5.0058948393829437E-3</v>
      </c>
    </row>
    <row r="682" spans="4:12" x14ac:dyDescent="0.3">
      <c r="D682" s="72">
        <v>44449</v>
      </c>
      <c r="E682" s="95">
        <v>5.3143000000000002</v>
      </c>
      <c r="F682" s="20">
        <f t="shared" si="75"/>
        <v>5.3649467389584764</v>
      </c>
      <c r="G682" s="89">
        <f t="shared" si="76"/>
        <v>-9.2300766792357686E-3</v>
      </c>
      <c r="H682" s="89">
        <f t="shared" si="70"/>
        <v>5.3557166622792405</v>
      </c>
      <c r="I682" s="89">
        <f t="shared" si="71"/>
        <v>-4.1416662279240235E-2</v>
      </c>
      <c r="J682" s="89">
        <f t="shared" si="72"/>
        <v>4.1416662279240235E-2</v>
      </c>
      <c r="K682" s="89">
        <f t="shared" si="73"/>
        <v>1.7153399143526409E-3</v>
      </c>
      <c r="L682" s="91">
        <f t="shared" si="74"/>
        <v>7.7934370056715338E-3</v>
      </c>
    </row>
    <row r="683" spans="4:12" x14ac:dyDescent="0.3">
      <c r="D683" s="72">
        <v>44452</v>
      </c>
      <c r="E683" s="95">
        <v>5.2504999999999997</v>
      </c>
      <c r="F683" s="20">
        <f t="shared" si="75"/>
        <v>5.2941559386566119</v>
      </c>
      <c r="G683" s="89">
        <f t="shared" si="76"/>
        <v>-1.538614904149864E-2</v>
      </c>
      <c r="H683" s="89">
        <f t="shared" si="70"/>
        <v>5.2787697896151133</v>
      </c>
      <c r="I683" s="89">
        <f t="shared" si="71"/>
        <v>-2.8269789615113616E-2</v>
      </c>
      <c r="J683" s="89">
        <f t="shared" si="72"/>
        <v>2.8269789615113616E-2</v>
      </c>
      <c r="K683" s="89">
        <f t="shared" si="73"/>
        <v>7.9918100488278563E-4</v>
      </c>
      <c r="L683" s="91">
        <f t="shared" si="74"/>
        <v>5.3842090496359621E-3</v>
      </c>
    </row>
    <row r="684" spans="4:12" x14ac:dyDescent="0.3">
      <c r="D684" s="72">
        <v>44453</v>
      </c>
      <c r="E684" s="95">
        <v>5.2504999999999997</v>
      </c>
      <c r="F684" s="20">
        <f t="shared" si="75"/>
        <v>5.2381910807668017</v>
      </c>
      <c r="G684" s="89">
        <f t="shared" si="76"/>
        <v>-1.9444019926329797E-2</v>
      </c>
      <c r="H684" s="89">
        <f t="shared" si="70"/>
        <v>5.2187470608404718</v>
      </c>
      <c r="I684" s="89">
        <f t="shared" si="71"/>
        <v>3.1752939159527926E-2</v>
      </c>
      <c r="J684" s="89">
        <f t="shared" si="72"/>
        <v>3.1752939159527926E-2</v>
      </c>
      <c r="K684" s="89">
        <f t="shared" si="73"/>
        <v>1.008249145268682E-3</v>
      </c>
      <c r="L684" s="91">
        <f t="shared" si="74"/>
        <v>6.0476029253457627E-3</v>
      </c>
    </row>
    <row r="685" spans="4:12" x14ac:dyDescent="0.3">
      <c r="D685" s="72">
        <v>44454</v>
      </c>
      <c r="E685" s="95">
        <v>5.1138000000000003</v>
      </c>
      <c r="F685" s="20">
        <f t="shared" si="75"/>
        <v>5.2076047840589359</v>
      </c>
      <c r="G685" s="89">
        <f t="shared" si="76"/>
        <v>-2.0558247604483403E-2</v>
      </c>
      <c r="H685" s="89">
        <f t="shared" si="70"/>
        <v>5.1870465364544529</v>
      </c>
      <c r="I685" s="89">
        <f t="shared" si="71"/>
        <v>-7.324653645445256E-2</v>
      </c>
      <c r="J685" s="89">
        <f t="shared" si="72"/>
        <v>7.324653645445256E-2</v>
      </c>
      <c r="K685" s="89">
        <f t="shared" si="73"/>
        <v>5.3650551025734476E-3</v>
      </c>
      <c r="L685" s="91">
        <f t="shared" si="74"/>
        <v>1.4323308782989666E-2</v>
      </c>
    </row>
    <row r="686" spans="4:12" x14ac:dyDescent="0.3">
      <c r="D686" s="72">
        <v>44455</v>
      </c>
      <c r="E686" s="95">
        <v>5.1228999999999996</v>
      </c>
      <c r="F686" s="20">
        <f t="shared" si="75"/>
        <v>5.0991734019164143</v>
      </c>
      <c r="G686" s="89">
        <f t="shared" si="76"/>
        <v>-2.9345561058287221E-2</v>
      </c>
      <c r="H686" s="89">
        <f t="shared" si="70"/>
        <v>5.0698278408581272</v>
      </c>
      <c r="I686" s="89">
        <f t="shared" si="71"/>
        <v>5.3072159141872355E-2</v>
      </c>
      <c r="J686" s="89">
        <f t="shared" si="72"/>
        <v>5.3072159141872355E-2</v>
      </c>
      <c r="K686" s="89">
        <f t="shared" si="73"/>
        <v>2.8166540759802252E-3</v>
      </c>
      <c r="L686" s="91">
        <f t="shared" si="74"/>
        <v>1.0359788233592761E-2</v>
      </c>
    </row>
    <row r="687" spans="4:12" x14ac:dyDescent="0.3">
      <c r="D687" s="72">
        <v>44456</v>
      </c>
      <c r="E687" s="95">
        <v>5.0134999999999996</v>
      </c>
      <c r="F687" s="20">
        <f t="shared" si="75"/>
        <v>5.0775435511533704</v>
      </c>
      <c r="G687" s="89">
        <f t="shared" si="76"/>
        <v>-2.8573990028762892E-2</v>
      </c>
      <c r="H687" s="89">
        <f t="shared" si="70"/>
        <v>5.0489695611246077</v>
      </c>
      <c r="I687" s="89">
        <f t="shared" si="71"/>
        <v>-3.5469561124608084E-2</v>
      </c>
      <c r="J687" s="89">
        <f t="shared" si="72"/>
        <v>3.5469561124608084E-2</v>
      </c>
      <c r="K687" s="89">
        <f t="shared" si="73"/>
        <v>1.2580897663723091E-3</v>
      </c>
      <c r="L687" s="91">
        <f t="shared" si="74"/>
        <v>7.0748102372809587E-3</v>
      </c>
    </row>
    <row r="688" spans="4:12" x14ac:dyDescent="0.3">
      <c r="D688" s="72">
        <v>44459</v>
      </c>
      <c r="E688" s="95">
        <v>4.8768000000000002</v>
      </c>
      <c r="F688" s="20">
        <f t="shared" si="75"/>
        <v>4.9633008079769896</v>
      </c>
      <c r="G688" s="89">
        <f t="shared" si="76"/>
        <v>-3.714086534352469E-2</v>
      </c>
      <c r="H688" s="89">
        <f t="shared" si="70"/>
        <v>4.9261599426334648</v>
      </c>
      <c r="I688" s="89">
        <f t="shared" si="71"/>
        <v>-4.9359942633464549E-2</v>
      </c>
      <c r="J688" s="89">
        <f t="shared" si="72"/>
        <v>4.9359942633464549E-2</v>
      </c>
      <c r="K688" s="89">
        <f t="shared" si="73"/>
        <v>2.4364039367789111E-3</v>
      </c>
      <c r="L688" s="91">
        <f t="shared" si="74"/>
        <v>1.012137931296435E-2</v>
      </c>
    </row>
    <row r="689" spans="4:12" x14ac:dyDescent="0.3">
      <c r="D689" s="72">
        <v>44460</v>
      </c>
      <c r="E689" s="95">
        <v>4.9132999999999996</v>
      </c>
      <c r="F689" s="20">
        <f t="shared" si="75"/>
        <v>4.8543873077251805</v>
      </c>
      <c r="G689" s="89">
        <f t="shared" si="76"/>
        <v>-4.4318128834353133E-2</v>
      </c>
      <c r="H689" s="89">
        <f t="shared" si="70"/>
        <v>4.810069178890827</v>
      </c>
      <c r="I689" s="89">
        <f t="shared" si="71"/>
        <v>0.10323082110917259</v>
      </c>
      <c r="J689" s="89">
        <f t="shared" si="72"/>
        <v>0.10323082110917259</v>
      </c>
      <c r="K689" s="89">
        <f t="shared" si="73"/>
        <v>1.0656602426873992E-2</v>
      </c>
      <c r="L689" s="91">
        <f t="shared" si="74"/>
        <v>2.1010486049940488E-2</v>
      </c>
    </row>
    <row r="690" spans="4:12" x14ac:dyDescent="0.3">
      <c r="D690" s="72">
        <v>44461</v>
      </c>
      <c r="E690" s="95">
        <v>5.0682</v>
      </c>
      <c r="F690" s="20">
        <f t="shared" si="75"/>
        <v>4.9088254969325167</v>
      </c>
      <c r="G690" s="89">
        <f t="shared" si="76"/>
        <v>-3.4442497030184198E-2</v>
      </c>
      <c r="H690" s="89">
        <f t="shared" si="70"/>
        <v>4.8743829999023323</v>
      </c>
      <c r="I690" s="89">
        <f t="shared" si="71"/>
        <v>0.19381700009766778</v>
      </c>
      <c r="J690" s="89">
        <f t="shared" si="72"/>
        <v>0.19381700009766778</v>
      </c>
      <c r="K690" s="89">
        <f t="shared" si="73"/>
        <v>3.7565029526859355E-2</v>
      </c>
      <c r="L690" s="91">
        <f t="shared" si="74"/>
        <v>3.8241782111532258E-2</v>
      </c>
    </row>
    <row r="691" spans="4:12" x14ac:dyDescent="0.3">
      <c r="D691" s="72">
        <v>44462</v>
      </c>
      <c r="E691" s="95">
        <v>5.0865</v>
      </c>
      <c r="F691" s="20">
        <f t="shared" si="75"/>
        <v>5.044306002375853</v>
      </c>
      <c r="G691" s="89">
        <f t="shared" si="76"/>
        <v>-1.7450196782832147E-2</v>
      </c>
      <c r="H691" s="89">
        <f t="shared" si="70"/>
        <v>5.026855805593021</v>
      </c>
      <c r="I691" s="89">
        <f t="shared" si="71"/>
        <v>5.964419440697899E-2</v>
      </c>
      <c r="J691" s="89">
        <f t="shared" si="72"/>
        <v>5.964419440697899E-2</v>
      </c>
      <c r="K691" s="89">
        <f t="shared" si="73"/>
        <v>3.557429926457504E-3</v>
      </c>
      <c r="L691" s="91">
        <f t="shared" si="74"/>
        <v>1.1725979437133389E-2</v>
      </c>
    </row>
    <row r="692" spans="4:12" x14ac:dyDescent="0.3">
      <c r="D692" s="72">
        <v>44463</v>
      </c>
      <c r="E692" s="95">
        <v>5.0865</v>
      </c>
      <c r="F692" s="20">
        <f t="shared" si="75"/>
        <v>5.0725398425737342</v>
      </c>
      <c r="G692" s="89">
        <f t="shared" si="76"/>
        <v>-1.288179308476081E-2</v>
      </c>
      <c r="H692" s="89">
        <f t="shared" si="70"/>
        <v>5.0596580494889736</v>
      </c>
      <c r="I692" s="89">
        <f t="shared" si="71"/>
        <v>2.6841950511026447E-2</v>
      </c>
      <c r="J692" s="89">
        <f t="shared" si="72"/>
        <v>2.6841950511026447E-2</v>
      </c>
      <c r="K692" s="89">
        <f t="shared" si="73"/>
        <v>7.2049030723639297E-4</v>
      </c>
      <c r="L692" s="91">
        <f t="shared" si="74"/>
        <v>5.2770963355994191E-3</v>
      </c>
    </row>
    <row r="693" spans="4:12" x14ac:dyDescent="0.3">
      <c r="D693" s="72">
        <v>44466</v>
      </c>
      <c r="E693" s="95">
        <v>5.1319999999999997</v>
      </c>
      <c r="F693" s="20">
        <f t="shared" si="75"/>
        <v>5.0852945655321911</v>
      </c>
      <c r="G693" s="89">
        <f t="shared" si="76"/>
        <v>-1.0318141480439049E-2</v>
      </c>
      <c r="H693" s="89">
        <f t="shared" si="70"/>
        <v>5.0749764240517523</v>
      </c>
      <c r="I693" s="89">
        <f t="shared" si="71"/>
        <v>5.7023575948247363E-2</v>
      </c>
      <c r="J693" s="89">
        <f t="shared" si="72"/>
        <v>5.7023575948247363E-2</v>
      </c>
      <c r="K693" s="89">
        <f t="shared" si="73"/>
        <v>3.2516882139255352E-3</v>
      </c>
      <c r="L693" s="91">
        <f t="shared" si="74"/>
        <v>1.1111374892487796E-2</v>
      </c>
    </row>
    <row r="694" spans="4:12" x14ac:dyDescent="0.3">
      <c r="D694" s="72">
        <v>44467</v>
      </c>
      <c r="E694" s="95">
        <v>4.9497</v>
      </c>
      <c r="F694" s="20">
        <f t="shared" si="75"/>
        <v>5.0872854868156487</v>
      </c>
      <c r="G694" s="89">
        <f t="shared" si="76"/>
        <v>-9.0872352040493772E-3</v>
      </c>
      <c r="H694" s="89">
        <f t="shared" si="70"/>
        <v>5.0781982516115995</v>
      </c>
      <c r="I694" s="89">
        <f t="shared" si="71"/>
        <v>-0.12849825161159956</v>
      </c>
      <c r="J694" s="89">
        <f t="shared" si="72"/>
        <v>0.12849825161159956</v>
      </c>
      <c r="K694" s="89">
        <f t="shared" si="73"/>
        <v>1.6511800667237949E-2</v>
      </c>
      <c r="L694" s="91">
        <f t="shared" si="74"/>
        <v>2.5960816132614008E-2</v>
      </c>
    </row>
    <row r="695" spans="4:12" x14ac:dyDescent="0.3">
      <c r="D695" s="72">
        <v>44468</v>
      </c>
      <c r="E695" s="95">
        <v>4.9497</v>
      </c>
      <c r="F695" s="20">
        <f t="shared" si="75"/>
        <v>4.9424302118367605</v>
      </c>
      <c r="G695" s="89">
        <f t="shared" si="76"/>
        <v>-2.2664039181533268E-2</v>
      </c>
      <c r="H695" s="89">
        <f t="shared" si="70"/>
        <v>4.9197661726552271</v>
      </c>
      <c r="I695" s="89">
        <f t="shared" si="71"/>
        <v>2.9933827344772901E-2</v>
      </c>
      <c r="J695" s="89">
        <f t="shared" si="72"/>
        <v>2.9933827344772901E-2</v>
      </c>
      <c r="K695" s="89">
        <f t="shared" si="73"/>
        <v>8.9603401950667382E-4</v>
      </c>
      <c r="L695" s="91">
        <f t="shared" si="74"/>
        <v>6.0476043689057721E-3</v>
      </c>
    </row>
    <row r="696" spans="4:12" x14ac:dyDescent="0.3">
      <c r="D696" s="72">
        <v>44469</v>
      </c>
      <c r="E696" s="95">
        <v>4.968</v>
      </c>
      <c r="F696" s="20">
        <f t="shared" si="75"/>
        <v>4.9352287686547731</v>
      </c>
      <c r="G696" s="89">
        <f t="shared" si="76"/>
        <v>-2.1117779581578674E-2</v>
      </c>
      <c r="H696" s="89">
        <f t="shared" si="70"/>
        <v>4.9141109890731949</v>
      </c>
      <c r="I696" s="89">
        <f t="shared" si="71"/>
        <v>5.3889010926805092E-2</v>
      </c>
      <c r="J696" s="89">
        <f t="shared" si="72"/>
        <v>5.3889010926805092E-2</v>
      </c>
      <c r="K696" s="89">
        <f t="shared" si="73"/>
        <v>2.9040254986693187E-3</v>
      </c>
      <c r="L696" s="91">
        <f t="shared" si="74"/>
        <v>1.084722442165964E-2</v>
      </c>
    </row>
    <row r="697" spans="4:12" x14ac:dyDescent="0.3">
      <c r="D697" s="72">
        <v>44470</v>
      </c>
      <c r="E697" s="95">
        <v>4.9771000000000001</v>
      </c>
      <c r="F697" s="20">
        <f t="shared" si="75"/>
        <v>4.9529257763347374</v>
      </c>
      <c r="G697" s="89">
        <f t="shared" si="76"/>
        <v>-1.7236300855424377E-2</v>
      </c>
      <c r="H697" s="89">
        <f t="shared" si="70"/>
        <v>4.9356894754793128</v>
      </c>
      <c r="I697" s="89">
        <f t="shared" si="71"/>
        <v>4.1410524520687275E-2</v>
      </c>
      <c r="J697" s="89">
        <f t="shared" si="72"/>
        <v>4.1410524520687275E-2</v>
      </c>
      <c r="K697" s="89">
        <f t="shared" si="73"/>
        <v>1.714831541078442E-3</v>
      </c>
      <c r="L697" s="91">
        <f t="shared" si="74"/>
        <v>8.3202114726823404E-3</v>
      </c>
    </row>
    <row r="698" spans="4:12" x14ac:dyDescent="0.3">
      <c r="D698" s="72">
        <v>44473</v>
      </c>
      <c r="E698" s="95">
        <v>4.9862000000000002</v>
      </c>
      <c r="F698" s="20">
        <f t="shared" si="75"/>
        <v>4.9651309593156601</v>
      </c>
      <c r="G698" s="89">
        <f t="shared" si="76"/>
        <v>-1.4292152471789672E-2</v>
      </c>
      <c r="H698" s="89">
        <f t="shared" si="70"/>
        <v>4.95083880684387</v>
      </c>
      <c r="I698" s="89">
        <f t="shared" si="71"/>
        <v>3.5361193156130177E-2</v>
      </c>
      <c r="J698" s="89">
        <f t="shared" si="72"/>
        <v>3.5361193156130177E-2</v>
      </c>
      <c r="K698" s="89">
        <f t="shared" si="73"/>
        <v>1.2504139814251477E-3</v>
      </c>
      <c r="L698" s="91">
        <f t="shared" si="74"/>
        <v>7.0918120324355571E-3</v>
      </c>
    </row>
    <row r="699" spans="4:12" x14ac:dyDescent="0.3">
      <c r="D699" s="72">
        <v>44474</v>
      </c>
      <c r="E699" s="95">
        <v>5.1593999999999998</v>
      </c>
      <c r="F699" s="20">
        <f t="shared" si="75"/>
        <v>5.0094062780225679</v>
      </c>
      <c r="G699" s="89">
        <f t="shared" si="76"/>
        <v>-8.4354053539199229E-3</v>
      </c>
      <c r="H699" s="89">
        <f t="shared" si="70"/>
        <v>5.0009708726686481</v>
      </c>
      <c r="I699" s="89">
        <f t="shared" si="71"/>
        <v>0.15842912733135162</v>
      </c>
      <c r="J699" s="89">
        <f t="shared" si="72"/>
        <v>0.15842912733135162</v>
      </c>
      <c r="K699" s="89">
        <f t="shared" si="73"/>
        <v>2.5099788386973625E-2</v>
      </c>
      <c r="L699" s="91">
        <f t="shared" si="74"/>
        <v>3.0706889818845531E-2</v>
      </c>
    </row>
    <row r="700" spans="4:12" x14ac:dyDescent="0.3">
      <c r="D700" s="72">
        <v>44475</v>
      </c>
      <c r="E700" s="95">
        <v>5.1502999999999997</v>
      </c>
      <c r="F700" s="20">
        <f t="shared" si="75"/>
        <v>5.150831675716864</v>
      </c>
      <c r="G700" s="89">
        <f t="shared" si="76"/>
        <v>6.5506749509016771E-3</v>
      </c>
      <c r="H700" s="89">
        <f t="shared" si="70"/>
        <v>5.1573823506677661</v>
      </c>
      <c r="I700" s="89">
        <f t="shared" si="71"/>
        <v>-7.0823506677664128E-3</v>
      </c>
      <c r="J700" s="89">
        <f t="shared" si="72"/>
        <v>7.0823506677664128E-3</v>
      </c>
      <c r="K700" s="89">
        <f t="shared" si="73"/>
        <v>5.0159690981211355E-5</v>
      </c>
      <c r="L700" s="91">
        <f t="shared" si="74"/>
        <v>1.3751336170254962E-3</v>
      </c>
    </row>
    <row r="701" spans="4:12" x14ac:dyDescent="0.3">
      <c r="D701" s="72">
        <v>44476</v>
      </c>
      <c r="E701" s="95">
        <v>5.2596999999999996</v>
      </c>
      <c r="F701" s="20">
        <f t="shared" si="75"/>
        <v>5.177420539960722</v>
      </c>
      <c r="G701" s="89">
        <f t="shared" si="76"/>
        <v>8.5544938801973194E-3</v>
      </c>
      <c r="H701" s="89">
        <f t="shared" si="70"/>
        <v>5.1859750338409194</v>
      </c>
      <c r="I701" s="89">
        <f t="shared" si="71"/>
        <v>7.3724966159080196E-2</v>
      </c>
      <c r="J701" s="89">
        <f t="shared" si="72"/>
        <v>7.3724966159080196E-2</v>
      </c>
      <c r="K701" s="89">
        <f t="shared" si="73"/>
        <v>5.4353706351575205E-3</v>
      </c>
      <c r="L701" s="91">
        <f t="shared" si="74"/>
        <v>1.4016952708154496E-2</v>
      </c>
    </row>
    <row r="702" spans="4:12" x14ac:dyDescent="0.3">
      <c r="D702" s="72">
        <v>44477</v>
      </c>
      <c r="E702" s="95">
        <v>5.2869999999999999</v>
      </c>
      <c r="F702" s="20">
        <f t="shared" si="75"/>
        <v>5.2720035951041577</v>
      </c>
      <c r="G702" s="89">
        <f t="shared" si="76"/>
        <v>1.7157350006521153E-2</v>
      </c>
      <c r="H702" s="89">
        <f t="shared" si="70"/>
        <v>5.2891609451106785</v>
      </c>
      <c r="I702" s="89">
        <f t="shared" si="71"/>
        <v>-2.1609451106785471E-3</v>
      </c>
      <c r="J702" s="89">
        <f t="shared" si="72"/>
        <v>2.1609451106785471E-3</v>
      </c>
      <c r="K702" s="89">
        <f t="shared" si="73"/>
        <v>4.6696837713655185E-6</v>
      </c>
      <c r="L702" s="91">
        <f t="shared" si="74"/>
        <v>4.0872803303925614E-4</v>
      </c>
    </row>
    <row r="703" spans="4:12" x14ac:dyDescent="0.3">
      <c r="D703" s="72">
        <v>44480</v>
      </c>
      <c r="E703" s="95">
        <v>5.2869999999999999</v>
      </c>
      <c r="F703" s="20">
        <f t="shared" si="75"/>
        <v>5.300725880005217</v>
      </c>
      <c r="G703" s="89">
        <f t="shared" si="76"/>
        <v>1.8313843495974973E-2</v>
      </c>
      <c r="H703" s="89">
        <f t="shared" si="70"/>
        <v>5.3190397235011924</v>
      </c>
      <c r="I703" s="89">
        <f t="shared" si="71"/>
        <v>-3.2039723501192441E-2</v>
      </c>
      <c r="J703" s="89">
        <f t="shared" si="72"/>
        <v>3.2039723501192441E-2</v>
      </c>
      <c r="K703" s="89">
        <f t="shared" si="73"/>
        <v>1.0265438820328632E-3</v>
      </c>
      <c r="L703" s="91">
        <f t="shared" si="74"/>
        <v>6.0600952338173714E-3</v>
      </c>
    </row>
    <row r="704" spans="4:12" x14ac:dyDescent="0.3">
      <c r="D704" s="72">
        <v>44481</v>
      </c>
      <c r="E704" s="95">
        <v>5.2869999999999999</v>
      </c>
      <c r="F704" s="20">
        <f t="shared" si="75"/>
        <v>5.3016510747967809</v>
      </c>
      <c r="G704" s="89">
        <f t="shared" si="76"/>
        <v>1.6574978625533861E-2</v>
      </c>
      <c r="H704" s="89">
        <f t="shared" si="70"/>
        <v>5.3182260534223147</v>
      </c>
      <c r="I704" s="89">
        <f t="shared" si="71"/>
        <v>-3.122605342231477E-2</v>
      </c>
      <c r="J704" s="89">
        <f t="shared" si="72"/>
        <v>3.122605342231477E-2</v>
      </c>
      <c r="K704" s="89">
        <f t="shared" si="73"/>
        <v>9.7506641233325599E-4</v>
      </c>
      <c r="L704" s="91">
        <f t="shared" si="74"/>
        <v>5.9061950864979706E-3</v>
      </c>
    </row>
    <row r="705" spans="4:12" x14ac:dyDescent="0.3">
      <c r="D705" s="72">
        <v>44482</v>
      </c>
      <c r="E705" s="95">
        <v>5.3235000000000001</v>
      </c>
      <c r="F705" s="20">
        <f t="shared" si="75"/>
        <v>5.3075599829004272</v>
      </c>
      <c r="G705" s="89">
        <f t="shared" si="76"/>
        <v>1.5508371573345106E-2</v>
      </c>
      <c r="H705" s="89">
        <f t="shared" ref="H705:H768" si="77">F705+G705</f>
        <v>5.3230683544737722</v>
      </c>
      <c r="I705" s="89">
        <f t="shared" si="71"/>
        <v>4.3164552622787511E-4</v>
      </c>
      <c r="J705" s="89">
        <f t="shared" si="72"/>
        <v>4.3164552622787511E-4</v>
      </c>
      <c r="K705" s="89">
        <f t="shared" si="73"/>
        <v>1.8631786031253921E-7</v>
      </c>
      <c r="L705" s="91">
        <f t="shared" si="74"/>
        <v>8.108303300983847E-5</v>
      </c>
    </row>
    <row r="706" spans="4:12" x14ac:dyDescent="0.3">
      <c r="D706" s="72">
        <v>44483</v>
      </c>
      <c r="E706" s="95">
        <v>5.4237000000000002</v>
      </c>
      <c r="F706" s="20">
        <f t="shared" si="75"/>
        <v>5.355946697258676</v>
      </c>
      <c r="G706" s="89">
        <f t="shared" si="76"/>
        <v>1.8796205851835477E-2</v>
      </c>
      <c r="H706" s="89">
        <f t="shared" si="77"/>
        <v>5.3747429031105112</v>
      </c>
      <c r="I706" s="89">
        <f t="shared" si="71"/>
        <v>4.8957096889489016E-2</v>
      </c>
      <c r="J706" s="89">
        <f t="shared" si="72"/>
        <v>4.8957096889489016E-2</v>
      </c>
      <c r="K706" s="89">
        <f t="shared" si="73"/>
        <v>2.3967973358468152E-3</v>
      </c>
      <c r="L706" s="91">
        <f t="shared" si="74"/>
        <v>9.0265126923482156E-3</v>
      </c>
    </row>
    <row r="707" spans="4:12" x14ac:dyDescent="0.3">
      <c r="D707" s="72">
        <v>44484</v>
      </c>
      <c r="E707" s="95">
        <v>5.3781999999999996</v>
      </c>
      <c r="F707" s="20">
        <f t="shared" si="75"/>
        <v>5.4296369646814684</v>
      </c>
      <c r="G707" s="89">
        <f t="shared" si="76"/>
        <v>2.428561200893117E-2</v>
      </c>
      <c r="H707" s="89">
        <f t="shared" si="77"/>
        <v>5.4539225766903998</v>
      </c>
      <c r="I707" s="89">
        <f t="shared" si="71"/>
        <v>-7.5722576690400167E-2</v>
      </c>
      <c r="J707" s="89">
        <f t="shared" si="72"/>
        <v>7.5722576690400167E-2</v>
      </c>
      <c r="K707" s="89">
        <f t="shared" si="73"/>
        <v>5.7339086206335344E-3</v>
      </c>
      <c r="L707" s="91">
        <f t="shared" si="74"/>
        <v>1.4079539007549026E-2</v>
      </c>
    </row>
    <row r="708" spans="4:12" x14ac:dyDescent="0.3">
      <c r="D708" s="72">
        <v>44487</v>
      </c>
      <c r="E708" s="95">
        <v>5.3872999999999998</v>
      </c>
      <c r="F708" s="20">
        <f t="shared" si="75"/>
        <v>5.3994484896071455</v>
      </c>
      <c r="G708" s="89">
        <f t="shared" si="76"/>
        <v>1.8838203300605764E-2</v>
      </c>
      <c r="H708" s="89">
        <f t="shared" si="77"/>
        <v>5.4182866929077509</v>
      </c>
      <c r="I708" s="89">
        <f t="shared" ref="I708:I771" si="78">E708-H708</f>
        <v>-3.0986692907751134E-2</v>
      </c>
      <c r="J708" s="89">
        <f t="shared" ref="J708:J771" si="79">ABS(I708)</f>
        <v>3.0986692907751134E-2</v>
      </c>
      <c r="K708" s="89">
        <f t="shared" ref="K708:K771" si="80">I708^2</f>
        <v>9.6017513735927441E-4</v>
      </c>
      <c r="L708" s="91">
        <f t="shared" ref="L708:L771" si="81">J708/E708</f>
        <v>5.7518038549461024E-3</v>
      </c>
    </row>
    <row r="709" spans="4:12" x14ac:dyDescent="0.3">
      <c r="D709" s="72">
        <v>44488</v>
      </c>
      <c r="E709" s="95">
        <v>5.3326000000000002</v>
      </c>
      <c r="F709" s="20">
        <f t="shared" ref="F709:F772" si="82">alpha*(E709)+(1-alpha)*(E708+G708)</f>
        <v>5.391430562640485</v>
      </c>
      <c r="G709" s="89">
        <f t="shared" ref="G709:G772" si="83">beta*(F709-F708)+(1-beta)*G708</f>
        <v>1.615259027387914E-2</v>
      </c>
      <c r="H709" s="89">
        <f t="shared" si="77"/>
        <v>5.4075831529143645</v>
      </c>
      <c r="I709" s="89">
        <f t="shared" si="78"/>
        <v>-7.4983152914364304E-2</v>
      </c>
      <c r="J709" s="89">
        <f t="shared" si="79"/>
        <v>7.4983152914364304E-2</v>
      </c>
      <c r="K709" s="89">
        <f t="shared" si="80"/>
        <v>5.6224732209789402E-3</v>
      </c>
      <c r="L709" s="91">
        <f t="shared" si="81"/>
        <v>1.4061274596700353E-2</v>
      </c>
    </row>
    <row r="710" spans="4:12" x14ac:dyDescent="0.3">
      <c r="D710" s="72">
        <v>44489</v>
      </c>
      <c r="E710" s="95">
        <v>5.3963999999999999</v>
      </c>
      <c r="F710" s="20">
        <f t="shared" si="82"/>
        <v>5.3582820722191036</v>
      </c>
      <c r="G710" s="89">
        <f t="shared" si="83"/>
        <v>1.1222482204353078E-2</v>
      </c>
      <c r="H710" s="89">
        <f t="shared" si="77"/>
        <v>5.3695045544234565</v>
      </c>
      <c r="I710" s="89">
        <f t="shared" si="78"/>
        <v>2.6895445576543331E-2</v>
      </c>
      <c r="J710" s="89">
        <f t="shared" si="79"/>
        <v>2.6895445576543331E-2</v>
      </c>
      <c r="K710" s="89">
        <f t="shared" si="80"/>
        <v>7.2336499276080422E-4</v>
      </c>
      <c r="L710" s="91">
        <f t="shared" si="81"/>
        <v>4.9839607102037161E-3</v>
      </c>
    </row>
    <row r="711" spans="4:12" x14ac:dyDescent="0.3">
      <c r="D711" s="72">
        <v>44490</v>
      </c>
      <c r="E711" s="95">
        <v>5.4237000000000002</v>
      </c>
      <c r="F711" s="20">
        <f t="shared" si="82"/>
        <v>5.4108379857634823</v>
      </c>
      <c r="G711" s="89">
        <f t="shared" si="83"/>
        <v>1.5355825338355642E-2</v>
      </c>
      <c r="H711" s="89">
        <f t="shared" si="77"/>
        <v>5.4261938111018377</v>
      </c>
      <c r="I711" s="89">
        <f t="shared" si="78"/>
        <v>-2.4938111018375508E-3</v>
      </c>
      <c r="J711" s="89">
        <f t="shared" si="79"/>
        <v>2.4938111018375508E-3</v>
      </c>
      <c r="K711" s="89">
        <f t="shared" si="80"/>
        <v>6.2190938116482191E-6</v>
      </c>
      <c r="L711" s="91">
        <f t="shared" si="81"/>
        <v>4.5979886458276652E-4</v>
      </c>
    </row>
    <row r="712" spans="4:12" x14ac:dyDescent="0.3">
      <c r="D712" s="72">
        <v>44491</v>
      </c>
      <c r="E712" s="95">
        <v>5.3598999999999997</v>
      </c>
      <c r="F712" s="20">
        <f t="shared" si="82"/>
        <v>5.4232246602706846</v>
      </c>
      <c r="G712" s="89">
        <f t="shared" si="83"/>
        <v>1.5058910255240312E-2</v>
      </c>
      <c r="H712" s="89">
        <f t="shared" si="77"/>
        <v>5.4382835705259254</v>
      </c>
      <c r="I712" s="89">
        <f t="shared" si="78"/>
        <v>-7.8383570525925705E-2</v>
      </c>
      <c r="J712" s="89">
        <f t="shared" si="79"/>
        <v>7.8383570525925705E-2</v>
      </c>
      <c r="K712" s="89">
        <f t="shared" si="80"/>
        <v>6.1439841283927685E-3</v>
      </c>
      <c r="L712" s="91">
        <f t="shared" si="81"/>
        <v>1.4624073308443387E-2</v>
      </c>
    </row>
    <row r="713" spans="4:12" x14ac:dyDescent="0.3">
      <c r="D713" s="72">
        <v>44494</v>
      </c>
      <c r="E713" s="95">
        <v>5.1593999999999998</v>
      </c>
      <c r="F713" s="20">
        <f t="shared" si="82"/>
        <v>5.3318471282041928</v>
      </c>
      <c r="G713" s="89">
        <f t="shared" si="83"/>
        <v>4.4152660230670996E-3</v>
      </c>
      <c r="H713" s="89">
        <f t="shared" si="77"/>
        <v>5.3362623942272602</v>
      </c>
      <c r="I713" s="89">
        <f t="shared" si="78"/>
        <v>-0.17686239422726047</v>
      </c>
      <c r="J713" s="89">
        <f t="shared" si="79"/>
        <v>0.17686239422726047</v>
      </c>
      <c r="K713" s="89">
        <f t="shared" si="80"/>
        <v>3.1280306491798894E-2</v>
      </c>
      <c r="L713" s="91">
        <f t="shared" si="81"/>
        <v>3.4279643801073859E-2</v>
      </c>
    </row>
    <row r="714" spans="4:12" x14ac:dyDescent="0.3">
      <c r="D714" s="72">
        <v>44495</v>
      </c>
      <c r="E714" s="95">
        <v>5.1958000000000002</v>
      </c>
      <c r="F714" s="20">
        <f t="shared" si="82"/>
        <v>5.1702122128184538</v>
      </c>
      <c r="G714" s="89">
        <f t="shared" si="83"/>
        <v>-1.2189752117813518E-2</v>
      </c>
      <c r="H714" s="89">
        <f t="shared" si="77"/>
        <v>5.1580224607006402</v>
      </c>
      <c r="I714" s="89">
        <f t="shared" si="78"/>
        <v>3.7777539299360008E-2</v>
      </c>
      <c r="J714" s="89">
        <f t="shared" si="79"/>
        <v>3.7777539299360008E-2</v>
      </c>
      <c r="K714" s="89">
        <f t="shared" si="80"/>
        <v>1.4271424755146899E-3</v>
      </c>
      <c r="L714" s="91">
        <f t="shared" si="81"/>
        <v>7.2707839599984612E-3</v>
      </c>
    </row>
    <row r="715" spans="4:12" x14ac:dyDescent="0.3">
      <c r="D715" s="72">
        <v>44496</v>
      </c>
      <c r="E715" s="95">
        <v>5.2504999999999997</v>
      </c>
      <c r="F715" s="20">
        <f t="shared" si="82"/>
        <v>5.1969881983057498</v>
      </c>
      <c r="G715" s="89">
        <f t="shared" si="83"/>
        <v>-8.2931783573025677E-3</v>
      </c>
      <c r="H715" s="89">
        <f t="shared" si="77"/>
        <v>5.1886950199484474</v>
      </c>
      <c r="I715" s="89">
        <f t="shared" si="78"/>
        <v>6.1804980051552327E-2</v>
      </c>
      <c r="J715" s="89">
        <f t="shared" si="79"/>
        <v>6.1804980051552327E-2</v>
      </c>
      <c r="K715" s="89">
        <f t="shared" si="80"/>
        <v>3.819855559172781E-3</v>
      </c>
      <c r="L715" s="91">
        <f t="shared" si="81"/>
        <v>1.1771256080668951E-2</v>
      </c>
    </row>
    <row r="716" spans="4:12" x14ac:dyDescent="0.3">
      <c r="D716" s="72">
        <v>44497</v>
      </c>
      <c r="E716" s="95">
        <v>5.3052000000000001</v>
      </c>
      <c r="F716" s="20">
        <f t="shared" si="82"/>
        <v>5.2548054573141583</v>
      </c>
      <c r="G716" s="89">
        <f t="shared" si="83"/>
        <v>-1.6821346207314602E-3</v>
      </c>
      <c r="H716" s="89">
        <f t="shared" si="77"/>
        <v>5.2531233226934271</v>
      </c>
      <c r="I716" s="89">
        <f t="shared" si="78"/>
        <v>5.207667730657306E-2</v>
      </c>
      <c r="J716" s="89">
        <f t="shared" si="79"/>
        <v>5.207667730657306E-2</v>
      </c>
      <c r="K716" s="89">
        <f t="shared" si="80"/>
        <v>2.7119803192929416E-3</v>
      </c>
      <c r="L716" s="91">
        <f t="shared" si="81"/>
        <v>9.8161572243408469E-3</v>
      </c>
    </row>
    <row r="717" spans="4:12" x14ac:dyDescent="0.3">
      <c r="D717" s="72">
        <v>44498</v>
      </c>
      <c r="E717" s="95">
        <v>5.1776</v>
      </c>
      <c r="F717" s="20">
        <f t="shared" si="82"/>
        <v>5.2783342923034153</v>
      </c>
      <c r="G717" s="89">
        <f t="shared" si="83"/>
        <v>8.3896234026739212E-4</v>
      </c>
      <c r="H717" s="89">
        <f t="shared" si="77"/>
        <v>5.2791732546436831</v>
      </c>
      <c r="I717" s="89">
        <f t="shared" si="78"/>
        <v>-0.10157325464368316</v>
      </c>
      <c r="J717" s="89">
        <f t="shared" si="79"/>
        <v>0.10157325464368316</v>
      </c>
      <c r="K717" s="89">
        <f t="shared" si="80"/>
        <v>1.0317126058910503E-2</v>
      </c>
      <c r="L717" s="91">
        <f t="shared" si="81"/>
        <v>1.9617825757818907E-2</v>
      </c>
    </row>
    <row r="718" spans="4:12" x14ac:dyDescent="0.3">
      <c r="D718" s="72">
        <v>44501</v>
      </c>
      <c r="E718" s="95">
        <v>5.1867000000000001</v>
      </c>
      <c r="F718" s="20">
        <f t="shared" si="82"/>
        <v>5.180091169872215</v>
      </c>
      <c r="G718" s="89">
        <f t="shared" si="83"/>
        <v>-9.0692461368793859E-3</v>
      </c>
      <c r="H718" s="89">
        <f t="shared" si="77"/>
        <v>5.1710219237353359</v>
      </c>
      <c r="I718" s="89">
        <f t="shared" si="78"/>
        <v>1.567807626466422E-2</v>
      </c>
      <c r="J718" s="89">
        <f t="shared" si="79"/>
        <v>1.567807626466422E-2</v>
      </c>
      <c r="K718" s="89">
        <f t="shared" si="80"/>
        <v>2.4580207536062761E-4</v>
      </c>
      <c r="L718" s="91">
        <f t="shared" si="81"/>
        <v>3.0227459202699634E-3</v>
      </c>
    </row>
    <row r="719" spans="4:12" x14ac:dyDescent="0.3">
      <c r="D719" s="72">
        <v>44502</v>
      </c>
      <c r="E719" s="95">
        <v>5.0682</v>
      </c>
      <c r="F719" s="20">
        <f t="shared" si="82"/>
        <v>5.155744603090497</v>
      </c>
      <c r="G719" s="89">
        <f t="shared" si="83"/>
        <v>-1.0596978201363245E-2</v>
      </c>
      <c r="H719" s="89">
        <f t="shared" si="77"/>
        <v>5.1451476248891339</v>
      </c>
      <c r="I719" s="89">
        <f t="shared" si="78"/>
        <v>-7.694762488913387E-2</v>
      </c>
      <c r="J719" s="89">
        <f t="shared" si="79"/>
        <v>7.694762488913387E-2</v>
      </c>
      <c r="K719" s="89">
        <f t="shared" si="80"/>
        <v>5.9209369760788539E-3</v>
      </c>
      <c r="L719" s="91">
        <f t="shared" si="81"/>
        <v>1.5182436543375137E-2</v>
      </c>
    </row>
    <row r="720" spans="4:12" x14ac:dyDescent="0.3">
      <c r="D720" s="72">
        <v>44503</v>
      </c>
      <c r="E720" s="95">
        <v>5.2596999999999996</v>
      </c>
      <c r="F720" s="20">
        <f t="shared" si="82"/>
        <v>5.0980224174389095</v>
      </c>
      <c r="G720" s="89">
        <f t="shared" si="83"/>
        <v>-1.5309498946385671E-2</v>
      </c>
      <c r="H720" s="89">
        <f t="shared" si="77"/>
        <v>5.0827129184925237</v>
      </c>
      <c r="I720" s="89">
        <f t="shared" si="78"/>
        <v>0.17698708150747589</v>
      </c>
      <c r="J720" s="89">
        <f t="shared" si="79"/>
        <v>0.17698708150747589</v>
      </c>
      <c r="K720" s="89">
        <f t="shared" si="80"/>
        <v>3.132442702053391E-2</v>
      </c>
      <c r="L720" s="91">
        <f t="shared" si="81"/>
        <v>3.3649653308644202E-2</v>
      </c>
    </row>
    <row r="721" spans="4:12" x14ac:dyDescent="0.3">
      <c r="D721" s="72">
        <v>44504</v>
      </c>
      <c r="E721" s="95">
        <v>5.2050000000000001</v>
      </c>
      <c r="F721" s="20">
        <f t="shared" si="82"/>
        <v>5.2365124008428916</v>
      </c>
      <c r="G721" s="89">
        <f t="shared" si="83"/>
        <v>7.0449288651106695E-5</v>
      </c>
      <c r="H721" s="89">
        <f t="shared" si="77"/>
        <v>5.2365828501315423</v>
      </c>
      <c r="I721" s="89">
        <f t="shared" si="78"/>
        <v>-3.1582850131542273E-2</v>
      </c>
      <c r="J721" s="89">
        <f t="shared" si="79"/>
        <v>3.1582850131542273E-2</v>
      </c>
      <c r="K721" s="89">
        <f t="shared" si="80"/>
        <v>9.9747642243145978E-4</v>
      </c>
      <c r="L721" s="91">
        <f t="shared" si="81"/>
        <v>6.0677906112473149E-3</v>
      </c>
    </row>
    <row r="722" spans="4:12" x14ac:dyDescent="0.3">
      <c r="D722" s="72">
        <v>44505</v>
      </c>
      <c r="E722" s="95">
        <v>5.2596999999999996</v>
      </c>
      <c r="F722" s="20">
        <f t="shared" si="82"/>
        <v>5.2159963594309211</v>
      </c>
      <c r="G722" s="89">
        <f t="shared" si="83"/>
        <v>-1.9881997814110539E-3</v>
      </c>
      <c r="H722" s="89">
        <f t="shared" si="77"/>
        <v>5.2140081596495103</v>
      </c>
      <c r="I722" s="89">
        <f t="shared" si="78"/>
        <v>4.5691840350489343E-2</v>
      </c>
      <c r="J722" s="89">
        <f t="shared" si="79"/>
        <v>4.5691840350489343E-2</v>
      </c>
      <c r="K722" s="89">
        <f t="shared" si="80"/>
        <v>2.0877442746146061E-3</v>
      </c>
      <c r="L722" s="91">
        <f t="shared" si="81"/>
        <v>8.6871571288266152E-3</v>
      </c>
    </row>
    <row r="723" spans="4:12" x14ac:dyDescent="0.3">
      <c r="D723" s="72">
        <v>44508</v>
      </c>
      <c r="E723" s="95">
        <v>5.3417000000000003</v>
      </c>
      <c r="F723" s="20">
        <f t="shared" si="82"/>
        <v>5.2745094401748709</v>
      </c>
      <c r="G723" s="89">
        <f t="shared" si="83"/>
        <v>4.0619282711250307E-3</v>
      </c>
      <c r="H723" s="89">
        <f t="shared" si="77"/>
        <v>5.2785713684459958</v>
      </c>
      <c r="I723" s="89">
        <f t="shared" si="78"/>
        <v>6.31286315540045E-2</v>
      </c>
      <c r="J723" s="89">
        <f t="shared" si="79"/>
        <v>6.31286315540045E-2</v>
      </c>
      <c r="K723" s="89">
        <f t="shared" si="80"/>
        <v>3.9852241218812524E-3</v>
      </c>
      <c r="L723" s="91">
        <f t="shared" si="81"/>
        <v>1.1818078805250107E-2</v>
      </c>
    </row>
    <row r="724" spans="4:12" x14ac:dyDescent="0.3">
      <c r="D724" s="72">
        <v>44509</v>
      </c>
      <c r="E724" s="95">
        <v>5.2778999999999998</v>
      </c>
      <c r="F724" s="20">
        <f t="shared" si="82"/>
        <v>5.3321895426169004</v>
      </c>
      <c r="G724" s="89">
        <f t="shared" si="83"/>
        <v>9.4237456882154749E-3</v>
      </c>
      <c r="H724" s="89">
        <f t="shared" si="77"/>
        <v>5.3416132883051155</v>
      </c>
      <c r="I724" s="89">
        <f t="shared" si="78"/>
        <v>-6.371328830511569E-2</v>
      </c>
      <c r="J724" s="89">
        <f t="shared" si="79"/>
        <v>6.371328830511569E-2</v>
      </c>
      <c r="K724" s="89">
        <f t="shared" si="80"/>
        <v>4.0593831066507921E-3</v>
      </c>
      <c r="L724" s="91">
        <f t="shared" si="81"/>
        <v>1.2071711912903937E-2</v>
      </c>
    </row>
    <row r="725" spans="4:12" x14ac:dyDescent="0.3">
      <c r="D725" s="72">
        <v>44510</v>
      </c>
      <c r="E725" s="95">
        <v>5.1958000000000002</v>
      </c>
      <c r="F725" s="20">
        <f t="shared" si="82"/>
        <v>5.2690189965505718</v>
      </c>
      <c r="G725" s="89">
        <f t="shared" si="83"/>
        <v>2.1643165127610735E-3</v>
      </c>
      <c r="H725" s="89">
        <f t="shared" si="77"/>
        <v>5.2711833130633332</v>
      </c>
      <c r="I725" s="89">
        <f t="shared" si="78"/>
        <v>-7.5383313063333013E-2</v>
      </c>
      <c r="J725" s="89">
        <f t="shared" si="79"/>
        <v>7.5383313063333013E-2</v>
      </c>
      <c r="K725" s="89">
        <f t="shared" si="80"/>
        <v>5.6826438884044735E-3</v>
      </c>
      <c r="L725" s="91">
        <f t="shared" si="81"/>
        <v>1.450850938514435E-2</v>
      </c>
    </row>
    <row r="726" spans="4:12" x14ac:dyDescent="0.3">
      <c r="D726" s="72">
        <v>44511</v>
      </c>
      <c r="E726" s="95">
        <v>5.2050000000000001</v>
      </c>
      <c r="F726" s="20">
        <f t="shared" si="82"/>
        <v>5.19937145321021</v>
      </c>
      <c r="G726" s="89">
        <f t="shared" si="83"/>
        <v>-5.0168694725512171E-3</v>
      </c>
      <c r="H726" s="89">
        <f t="shared" si="77"/>
        <v>5.1943545837376588</v>
      </c>
      <c r="I726" s="89">
        <f t="shared" si="78"/>
        <v>1.0645416262341278E-2</v>
      </c>
      <c r="J726" s="89">
        <f t="shared" si="79"/>
        <v>1.0645416262341278E-2</v>
      </c>
      <c r="K726" s="89">
        <f t="shared" si="80"/>
        <v>1.1332488739852016E-4</v>
      </c>
      <c r="L726" s="91">
        <f t="shared" si="81"/>
        <v>2.0452288688455867E-3</v>
      </c>
    </row>
    <row r="727" spans="4:12" x14ac:dyDescent="0.3">
      <c r="D727" s="72">
        <v>44512</v>
      </c>
      <c r="E727" s="95">
        <v>5.1776</v>
      </c>
      <c r="F727" s="20">
        <f t="shared" si="82"/>
        <v>5.1955065044219593</v>
      </c>
      <c r="G727" s="89">
        <f t="shared" si="83"/>
        <v>-4.9016774041211672E-3</v>
      </c>
      <c r="H727" s="89">
        <f t="shared" si="77"/>
        <v>5.1906048270178378</v>
      </c>
      <c r="I727" s="89">
        <f t="shared" si="78"/>
        <v>-1.3004827017837783E-2</v>
      </c>
      <c r="J727" s="89">
        <f t="shared" si="79"/>
        <v>1.3004827017837783E-2</v>
      </c>
      <c r="K727" s="89">
        <f t="shared" si="80"/>
        <v>1.6912552576388358E-4</v>
      </c>
      <c r="L727" s="91">
        <f t="shared" si="81"/>
        <v>2.5117481106763334E-3</v>
      </c>
    </row>
    <row r="728" spans="4:12" x14ac:dyDescent="0.3">
      <c r="D728" s="72">
        <v>44515</v>
      </c>
      <c r="E728" s="95">
        <v>5.0956000000000001</v>
      </c>
      <c r="F728" s="20">
        <f t="shared" si="82"/>
        <v>5.1572786580767032</v>
      </c>
      <c r="G728" s="89">
        <f t="shared" si="83"/>
        <v>-8.2342942982346623E-3</v>
      </c>
      <c r="H728" s="89">
        <f t="shared" si="77"/>
        <v>5.1490443637784686</v>
      </c>
      <c r="I728" s="89">
        <f t="shared" si="78"/>
        <v>-5.3444363778468507E-2</v>
      </c>
      <c r="J728" s="89">
        <f t="shared" si="79"/>
        <v>5.3444363778468507E-2</v>
      </c>
      <c r="K728" s="89">
        <f t="shared" si="80"/>
        <v>2.8563000196852764E-3</v>
      </c>
      <c r="L728" s="91">
        <f t="shared" si="81"/>
        <v>1.0488335775663025E-2</v>
      </c>
    </row>
    <row r="729" spans="4:12" x14ac:dyDescent="0.3">
      <c r="D729" s="72">
        <v>44516</v>
      </c>
      <c r="E729" s="95">
        <v>5.0956000000000001</v>
      </c>
      <c r="F729" s="20">
        <f t="shared" si="82"/>
        <v>5.089012564561413</v>
      </c>
      <c r="G729" s="89">
        <f t="shared" si="83"/>
        <v>-1.4237474219940208E-2</v>
      </c>
      <c r="H729" s="89">
        <f t="shared" si="77"/>
        <v>5.0747750903414728</v>
      </c>
      <c r="I729" s="89">
        <f t="shared" si="78"/>
        <v>2.0824909658527346E-2</v>
      </c>
      <c r="J729" s="89">
        <f t="shared" si="79"/>
        <v>2.0824909658527346E-2</v>
      </c>
      <c r="K729" s="89">
        <f t="shared" si="80"/>
        <v>4.3367686228582556E-4</v>
      </c>
      <c r="L729" s="91">
        <f t="shared" si="81"/>
        <v>4.0868415218084904E-3</v>
      </c>
    </row>
    <row r="730" spans="4:12" x14ac:dyDescent="0.3">
      <c r="D730" s="72">
        <v>44517</v>
      </c>
      <c r="E730" s="95">
        <v>5.1776</v>
      </c>
      <c r="F730" s="20">
        <f t="shared" si="82"/>
        <v>5.1006100206240479</v>
      </c>
      <c r="G730" s="89">
        <f t="shared" si="83"/>
        <v>-1.1653981191682703E-2</v>
      </c>
      <c r="H730" s="89">
        <f t="shared" si="77"/>
        <v>5.0889560394323654</v>
      </c>
      <c r="I730" s="89">
        <f t="shared" si="78"/>
        <v>8.8643960567634572E-2</v>
      </c>
      <c r="J730" s="89">
        <f t="shared" si="79"/>
        <v>8.8643960567634572E-2</v>
      </c>
      <c r="K730" s="89">
        <f t="shared" si="80"/>
        <v>7.8577517451163537E-3</v>
      </c>
      <c r="L730" s="91">
        <f t="shared" si="81"/>
        <v>1.7120666055244625E-2</v>
      </c>
    </row>
    <row r="731" spans="4:12" x14ac:dyDescent="0.3">
      <c r="D731" s="72">
        <v>44518</v>
      </c>
      <c r="E731" s="95">
        <v>5.3143000000000002</v>
      </c>
      <c r="F731" s="20">
        <f t="shared" si="82"/>
        <v>5.1956168150466535</v>
      </c>
      <c r="G731" s="89">
        <f t="shared" si="83"/>
        <v>-9.8790363025386997E-4</v>
      </c>
      <c r="H731" s="89">
        <f t="shared" si="77"/>
        <v>5.1946289114163999</v>
      </c>
      <c r="I731" s="89">
        <f t="shared" si="78"/>
        <v>0.11967108858360032</v>
      </c>
      <c r="J731" s="89">
        <f t="shared" si="79"/>
        <v>0.11967108858360032</v>
      </c>
      <c r="K731" s="89">
        <f t="shared" si="80"/>
        <v>1.4321169442783914E-2</v>
      </c>
      <c r="L731" s="91">
        <f t="shared" si="81"/>
        <v>2.2518692693976688E-2</v>
      </c>
    </row>
    <row r="732" spans="4:12" x14ac:dyDescent="0.3">
      <c r="D732" s="72">
        <v>44519</v>
      </c>
      <c r="E732" s="95">
        <v>5.2961</v>
      </c>
      <c r="F732" s="20">
        <f t="shared" si="82"/>
        <v>5.3098696770957972</v>
      </c>
      <c r="G732" s="89">
        <f t="shared" si="83"/>
        <v>1.0536172937685882E-2</v>
      </c>
      <c r="H732" s="89">
        <f t="shared" si="77"/>
        <v>5.3204058500334828</v>
      </c>
      <c r="I732" s="89">
        <f t="shared" si="78"/>
        <v>-2.4305850033482734E-2</v>
      </c>
      <c r="J732" s="89">
        <f t="shared" si="79"/>
        <v>2.4305850033482734E-2</v>
      </c>
      <c r="K732" s="89">
        <f t="shared" si="80"/>
        <v>5.9077434585015263E-4</v>
      </c>
      <c r="L732" s="91">
        <f t="shared" si="81"/>
        <v>4.5893865360326913E-3</v>
      </c>
    </row>
    <row r="733" spans="4:12" x14ac:dyDescent="0.3">
      <c r="D733" s="72">
        <v>44522</v>
      </c>
      <c r="E733" s="95">
        <v>5.1776</v>
      </c>
      <c r="F733" s="20">
        <f t="shared" si="82"/>
        <v>5.2808289383501483</v>
      </c>
      <c r="G733" s="89">
        <f t="shared" si="83"/>
        <v>6.5784817693524114E-3</v>
      </c>
      <c r="H733" s="89">
        <f t="shared" si="77"/>
        <v>5.2874074201195009</v>
      </c>
      <c r="I733" s="89">
        <f t="shared" si="78"/>
        <v>-0.10980742011950095</v>
      </c>
      <c r="J733" s="89">
        <f t="shared" si="79"/>
        <v>0.10980742011950095</v>
      </c>
      <c r="K733" s="89">
        <f t="shared" si="80"/>
        <v>1.2057669513300583E-2</v>
      </c>
      <c r="L733" s="91">
        <f t="shared" si="81"/>
        <v>2.1208169831485813E-2</v>
      </c>
    </row>
    <row r="734" spans="4:12" x14ac:dyDescent="0.3">
      <c r="D734" s="72">
        <v>44523</v>
      </c>
      <c r="E734" s="95">
        <v>5.2141000000000002</v>
      </c>
      <c r="F734" s="20">
        <f t="shared" si="82"/>
        <v>5.1901627854154819</v>
      </c>
      <c r="G734" s="89">
        <f t="shared" si="83"/>
        <v>-3.1459817010494693E-3</v>
      </c>
      <c r="H734" s="89">
        <f t="shared" si="77"/>
        <v>5.1870168037144326</v>
      </c>
      <c r="I734" s="89">
        <f t="shared" si="78"/>
        <v>2.7083196285567546E-2</v>
      </c>
      <c r="J734" s="89">
        <f t="shared" si="79"/>
        <v>2.7083196285567546E-2</v>
      </c>
      <c r="K734" s="89">
        <f t="shared" si="80"/>
        <v>7.3349952104257972E-4</v>
      </c>
      <c r="L734" s="91">
        <f t="shared" si="81"/>
        <v>5.1942226435180653E-3</v>
      </c>
    </row>
    <row r="735" spans="4:12" x14ac:dyDescent="0.3">
      <c r="D735" s="72">
        <v>44524</v>
      </c>
      <c r="E735" s="95">
        <v>5.2504999999999997</v>
      </c>
      <c r="F735" s="20">
        <f t="shared" si="82"/>
        <v>5.2188632146391605</v>
      </c>
      <c r="G735" s="89">
        <f t="shared" si="83"/>
        <v>3.8659391423332464E-5</v>
      </c>
      <c r="H735" s="89">
        <f t="shared" si="77"/>
        <v>5.2189018740305837</v>
      </c>
      <c r="I735" s="89">
        <f t="shared" si="78"/>
        <v>3.1598125969416024E-2</v>
      </c>
      <c r="J735" s="89">
        <f t="shared" si="79"/>
        <v>3.1598125969416024E-2</v>
      </c>
      <c r="K735" s="89">
        <f t="shared" si="80"/>
        <v>9.984415647790834E-4</v>
      </c>
      <c r="L735" s="91">
        <f t="shared" si="81"/>
        <v>6.0181175067928819E-3</v>
      </c>
    </row>
    <row r="736" spans="4:12" x14ac:dyDescent="0.3">
      <c r="D736" s="72">
        <v>44526</v>
      </c>
      <c r="E736" s="95">
        <v>5.0590999999999999</v>
      </c>
      <c r="F736" s="20">
        <f t="shared" si="82"/>
        <v>5.2122509275131383</v>
      </c>
      <c r="G736" s="89">
        <f t="shared" si="83"/>
        <v>-6.2643526032121397E-4</v>
      </c>
      <c r="H736" s="89">
        <f t="shared" si="77"/>
        <v>5.2116244922528168</v>
      </c>
      <c r="I736" s="89">
        <f t="shared" si="78"/>
        <v>-0.15252449225281683</v>
      </c>
      <c r="J736" s="89">
        <f t="shared" si="79"/>
        <v>0.15252449225281683</v>
      </c>
      <c r="K736" s="89">
        <f t="shared" si="80"/>
        <v>2.3263720736979583E-2</v>
      </c>
      <c r="L736" s="91">
        <f t="shared" si="81"/>
        <v>3.0148542676131491E-2</v>
      </c>
    </row>
    <row r="737" spans="4:12" x14ac:dyDescent="0.3">
      <c r="D737" s="72">
        <v>44529</v>
      </c>
      <c r="E737" s="95">
        <v>5.1228999999999996</v>
      </c>
      <c r="F737" s="20">
        <f t="shared" si="82"/>
        <v>5.0713588517917429</v>
      </c>
      <c r="G737" s="89">
        <f t="shared" si="83"/>
        <v>-1.4652999306428632E-2</v>
      </c>
      <c r="H737" s="89">
        <f t="shared" si="77"/>
        <v>5.0567058524853143</v>
      </c>
      <c r="I737" s="89">
        <f t="shared" si="78"/>
        <v>6.619414751468522E-2</v>
      </c>
      <c r="J737" s="89">
        <f t="shared" si="79"/>
        <v>6.619414751468522E-2</v>
      </c>
      <c r="K737" s="89">
        <f t="shared" si="80"/>
        <v>4.3816651651959072E-3</v>
      </c>
      <c r="L737" s="91">
        <f t="shared" si="81"/>
        <v>1.2921225773426229E-2</v>
      </c>
    </row>
    <row r="738" spans="4:12" x14ac:dyDescent="0.3">
      <c r="D738" s="72">
        <v>44530</v>
      </c>
      <c r="E738" s="95">
        <v>5.1047000000000002</v>
      </c>
      <c r="F738" s="20">
        <f t="shared" si="82"/>
        <v>5.1075376005548572</v>
      </c>
      <c r="G738" s="89">
        <f t="shared" si="83"/>
        <v>-9.5698244994743466E-3</v>
      </c>
      <c r="H738" s="89">
        <f t="shared" si="77"/>
        <v>5.0979677760553832</v>
      </c>
      <c r="I738" s="89">
        <f t="shared" si="78"/>
        <v>6.7322239446170329E-3</v>
      </c>
      <c r="J738" s="89">
        <f t="shared" si="79"/>
        <v>6.7322239446170329E-3</v>
      </c>
      <c r="K738" s="89">
        <f t="shared" si="80"/>
        <v>4.5322839240474923E-5</v>
      </c>
      <c r="L738" s="91">
        <f t="shared" si="81"/>
        <v>1.31882851972046E-3</v>
      </c>
    </row>
    <row r="739" spans="4:12" x14ac:dyDescent="0.3">
      <c r="D739" s="72">
        <v>44531</v>
      </c>
      <c r="E739" s="95">
        <v>5.0682</v>
      </c>
      <c r="F739" s="20">
        <f t="shared" si="82"/>
        <v>5.0897441404004216</v>
      </c>
      <c r="G739" s="89">
        <f t="shared" si="83"/>
        <v>-1.0392188064970474E-2</v>
      </c>
      <c r="H739" s="89">
        <f t="shared" si="77"/>
        <v>5.0793519523354513</v>
      </c>
      <c r="I739" s="89">
        <f t="shared" si="78"/>
        <v>-1.1151952335451298E-2</v>
      </c>
      <c r="J739" s="89">
        <f t="shared" si="79"/>
        <v>1.1151952335451298E-2</v>
      </c>
      <c r="K739" s="89">
        <f t="shared" si="80"/>
        <v>1.2436604089217766E-4</v>
      </c>
      <c r="L739" s="91">
        <f t="shared" si="81"/>
        <v>2.2003773204394652E-3</v>
      </c>
    </row>
    <row r="740" spans="4:12" x14ac:dyDescent="0.3">
      <c r="D740" s="72">
        <v>44532</v>
      </c>
      <c r="E740" s="95">
        <v>5.2323000000000004</v>
      </c>
      <c r="F740" s="20">
        <f t="shared" si="82"/>
        <v>5.0927062495480246</v>
      </c>
      <c r="G740" s="89">
        <f t="shared" si="83"/>
        <v>-9.0567583437131168E-3</v>
      </c>
      <c r="H740" s="89">
        <f t="shared" si="77"/>
        <v>5.0836494912043113</v>
      </c>
      <c r="I740" s="89">
        <f t="shared" si="78"/>
        <v>0.14865050879568908</v>
      </c>
      <c r="J740" s="89">
        <f t="shared" si="79"/>
        <v>0.14865050879568908</v>
      </c>
      <c r="K740" s="89">
        <f t="shared" si="80"/>
        <v>2.2096973765217239E-2</v>
      </c>
      <c r="L740" s="91">
        <f t="shared" si="81"/>
        <v>2.8410165471339385E-2</v>
      </c>
    </row>
    <row r="741" spans="4:12" x14ac:dyDescent="0.3">
      <c r="D741" s="72">
        <v>44533</v>
      </c>
      <c r="E741" s="95">
        <v>5.1593999999999998</v>
      </c>
      <c r="F741" s="20">
        <f t="shared" si="82"/>
        <v>5.2104745933250296</v>
      </c>
      <c r="G741" s="89">
        <f t="shared" si="83"/>
        <v>3.6257518683586905E-3</v>
      </c>
      <c r="H741" s="89">
        <f t="shared" si="77"/>
        <v>5.2141003451933887</v>
      </c>
      <c r="I741" s="89">
        <f t="shared" si="78"/>
        <v>-5.4700345193388955E-2</v>
      </c>
      <c r="J741" s="89">
        <f t="shared" si="79"/>
        <v>5.4700345193388955E-2</v>
      </c>
      <c r="K741" s="89">
        <f t="shared" si="80"/>
        <v>2.9921277642759102E-3</v>
      </c>
      <c r="L741" s="91">
        <f t="shared" si="81"/>
        <v>1.0602074891147993E-2</v>
      </c>
    </row>
    <row r="742" spans="4:12" x14ac:dyDescent="0.3">
      <c r="D742" s="72">
        <v>44536</v>
      </c>
      <c r="E742" s="95">
        <v>5.1867000000000001</v>
      </c>
      <c r="F742" s="20">
        <f t="shared" si="82"/>
        <v>5.1677606014946873</v>
      </c>
      <c r="G742" s="89">
        <f t="shared" si="83"/>
        <v>-1.0082225015114088E-3</v>
      </c>
      <c r="H742" s="89">
        <f t="shared" si="77"/>
        <v>5.1667523789931762</v>
      </c>
      <c r="I742" s="89">
        <f t="shared" si="78"/>
        <v>1.9947621006823901E-2</v>
      </c>
      <c r="J742" s="89">
        <f t="shared" si="79"/>
        <v>1.9947621006823901E-2</v>
      </c>
      <c r="K742" s="89">
        <f t="shared" si="80"/>
        <v>3.9790758383188217E-4</v>
      </c>
      <c r="L742" s="91">
        <f t="shared" si="81"/>
        <v>3.8459176368064282E-3</v>
      </c>
    </row>
    <row r="743" spans="4:12" x14ac:dyDescent="0.3">
      <c r="D743" s="72">
        <v>44537</v>
      </c>
      <c r="E743" s="95">
        <v>5.3781999999999996</v>
      </c>
      <c r="F743" s="20">
        <f t="shared" si="82"/>
        <v>5.2241934219987911</v>
      </c>
      <c r="G743" s="89">
        <f t="shared" si="83"/>
        <v>4.7358817990501133E-3</v>
      </c>
      <c r="H743" s="89">
        <f t="shared" si="77"/>
        <v>5.228929303797841</v>
      </c>
      <c r="I743" s="89">
        <f t="shared" si="78"/>
        <v>0.1492706962021586</v>
      </c>
      <c r="J743" s="89">
        <f t="shared" si="79"/>
        <v>0.1492706962021586</v>
      </c>
      <c r="K743" s="89">
        <f t="shared" si="80"/>
        <v>2.2281740744677127E-2</v>
      </c>
      <c r="L743" s="91">
        <f t="shared" si="81"/>
        <v>2.7754768547498906E-2</v>
      </c>
    </row>
    <row r="744" spans="4:12" x14ac:dyDescent="0.3">
      <c r="D744" s="72">
        <v>44538</v>
      </c>
      <c r="E744" s="95">
        <v>5.3417000000000003</v>
      </c>
      <c r="F744" s="20">
        <f t="shared" si="82"/>
        <v>5.3746887054392403</v>
      </c>
      <c r="G744" s="89">
        <f t="shared" si="83"/>
        <v>1.9311821963190021E-2</v>
      </c>
      <c r="H744" s="89">
        <f t="shared" si="77"/>
        <v>5.3940005274024303</v>
      </c>
      <c r="I744" s="89">
        <f t="shared" si="78"/>
        <v>-5.2300527402429964E-2</v>
      </c>
      <c r="J744" s="89">
        <f t="shared" si="79"/>
        <v>5.2300527402429964E-2</v>
      </c>
      <c r="K744" s="89">
        <f t="shared" si="80"/>
        <v>2.7353451665723277E-3</v>
      </c>
      <c r="L744" s="91">
        <f t="shared" si="81"/>
        <v>9.7909892735327624E-3</v>
      </c>
    </row>
    <row r="745" spans="4:12" x14ac:dyDescent="0.3">
      <c r="D745" s="72">
        <v>44539</v>
      </c>
      <c r="E745" s="95">
        <v>5.4602000000000004</v>
      </c>
      <c r="F745" s="20">
        <f t="shared" si="82"/>
        <v>5.3808494575705526</v>
      </c>
      <c r="G745" s="89">
        <f t="shared" si="83"/>
        <v>1.7996714980002246E-2</v>
      </c>
      <c r="H745" s="89">
        <f t="shared" si="77"/>
        <v>5.398846172550555</v>
      </c>
      <c r="I745" s="89">
        <f t="shared" si="78"/>
        <v>6.1353827449445397E-2</v>
      </c>
      <c r="J745" s="89">
        <f t="shared" si="79"/>
        <v>6.1353827449445397E-2</v>
      </c>
      <c r="K745" s="89">
        <f t="shared" si="80"/>
        <v>3.7642921426963194E-3</v>
      </c>
      <c r="L745" s="91">
        <f t="shared" si="81"/>
        <v>1.1236553138977583E-2</v>
      </c>
    </row>
    <row r="746" spans="4:12" x14ac:dyDescent="0.3">
      <c r="D746" s="72">
        <v>44540</v>
      </c>
      <c r="E746" s="95">
        <v>5.4874999999999998</v>
      </c>
      <c r="F746" s="20">
        <f t="shared" si="82"/>
        <v>5.4800573719840022</v>
      </c>
      <c r="G746" s="89">
        <f t="shared" si="83"/>
        <v>2.6117834923346989E-2</v>
      </c>
      <c r="H746" s="89">
        <f t="shared" si="77"/>
        <v>5.5061752069073489</v>
      </c>
      <c r="I746" s="89">
        <f t="shared" si="78"/>
        <v>-1.8675206907349029E-2</v>
      </c>
      <c r="J746" s="89">
        <f t="shared" si="79"/>
        <v>1.8675206907349029E-2</v>
      </c>
      <c r="K746" s="89">
        <f t="shared" si="80"/>
        <v>3.487633530322969E-4</v>
      </c>
      <c r="L746" s="91">
        <f t="shared" si="81"/>
        <v>3.4032267712708936E-3</v>
      </c>
    </row>
    <row r="747" spans="4:12" x14ac:dyDescent="0.3">
      <c r="D747" s="72">
        <v>44543</v>
      </c>
      <c r="E747" s="95">
        <v>5.4511000000000003</v>
      </c>
      <c r="F747" s="20">
        <f t="shared" si="82"/>
        <v>5.5011142679386777</v>
      </c>
      <c r="G747" s="89">
        <f t="shared" si="83"/>
        <v>2.5611741026479843E-2</v>
      </c>
      <c r="H747" s="89">
        <f t="shared" si="77"/>
        <v>5.5267260089651575</v>
      </c>
      <c r="I747" s="89">
        <f t="shared" si="78"/>
        <v>-7.5626008965157254E-2</v>
      </c>
      <c r="J747" s="89">
        <f t="shared" si="79"/>
        <v>7.5626008965157254E-2</v>
      </c>
      <c r="K747" s="89">
        <f t="shared" si="80"/>
        <v>5.7192932319980452E-3</v>
      </c>
      <c r="L747" s="91">
        <f t="shared" si="81"/>
        <v>1.3873531757839197E-2</v>
      </c>
    </row>
    <row r="748" spans="4:12" x14ac:dyDescent="0.3">
      <c r="D748" s="72">
        <v>44544</v>
      </c>
      <c r="E748" s="95">
        <v>5.4328000000000003</v>
      </c>
      <c r="F748" s="20">
        <f t="shared" si="82"/>
        <v>5.4679293928211843</v>
      </c>
      <c r="G748" s="89">
        <f t="shared" si="83"/>
        <v>1.9732079412082514E-2</v>
      </c>
      <c r="H748" s="89">
        <f t="shared" si="77"/>
        <v>5.4876614722332668</v>
      </c>
      <c r="I748" s="89">
        <f t="shared" si="78"/>
        <v>-5.4861472233266539E-2</v>
      </c>
      <c r="J748" s="89">
        <f t="shared" si="79"/>
        <v>5.4861472233266539E-2</v>
      </c>
      <c r="K748" s="89">
        <f t="shared" si="80"/>
        <v>3.0097811356014754E-3</v>
      </c>
      <c r="L748" s="91">
        <f t="shared" si="81"/>
        <v>1.0098194712352109E-2</v>
      </c>
    </row>
    <row r="749" spans="4:12" x14ac:dyDescent="0.3">
      <c r="D749" s="72">
        <v>44545</v>
      </c>
      <c r="E749" s="95">
        <v>5.5877999999999997</v>
      </c>
      <c r="F749" s="20">
        <f t="shared" si="82"/>
        <v>5.4795856635296669</v>
      </c>
      <c r="G749" s="89">
        <f t="shared" si="83"/>
        <v>1.8924498541722526E-2</v>
      </c>
      <c r="H749" s="89">
        <f t="shared" si="77"/>
        <v>5.4985101620713897</v>
      </c>
      <c r="I749" s="89">
        <f t="shared" si="78"/>
        <v>8.9289837928610005E-2</v>
      </c>
      <c r="J749" s="89">
        <f t="shared" si="79"/>
        <v>8.9289837928610005E-2</v>
      </c>
      <c r="K749" s="89">
        <f t="shared" si="80"/>
        <v>7.9726751573174423E-3</v>
      </c>
      <c r="L749" s="91">
        <f t="shared" si="81"/>
        <v>1.5979426237268696E-2</v>
      </c>
    </row>
    <row r="750" spans="4:12" x14ac:dyDescent="0.3">
      <c r="D750" s="72">
        <v>44546</v>
      </c>
      <c r="E750" s="95">
        <v>5.524</v>
      </c>
      <c r="F750" s="20">
        <f t="shared" si="82"/>
        <v>5.5901795988333784</v>
      </c>
      <c r="G750" s="89">
        <f t="shared" si="83"/>
        <v>2.8091442217921429E-2</v>
      </c>
      <c r="H750" s="89">
        <f t="shared" si="77"/>
        <v>5.6182710410513002</v>
      </c>
      <c r="I750" s="89">
        <f t="shared" si="78"/>
        <v>-9.4271041051300131E-2</v>
      </c>
      <c r="J750" s="89">
        <f t="shared" si="79"/>
        <v>9.4271041051300131E-2</v>
      </c>
      <c r="K750" s="89">
        <f t="shared" si="80"/>
        <v>8.887029180895914E-3</v>
      </c>
      <c r="L750" s="91">
        <f t="shared" si="81"/>
        <v>1.7065720682711828E-2</v>
      </c>
    </row>
    <row r="751" spans="4:12" x14ac:dyDescent="0.3">
      <c r="D751" s="72">
        <v>44547</v>
      </c>
      <c r="E751" s="95">
        <v>5.4783999999999997</v>
      </c>
      <c r="F751" s="20">
        <f t="shared" si="82"/>
        <v>5.5373531537743377</v>
      </c>
      <c r="G751" s="89">
        <f t="shared" si="83"/>
        <v>1.9999653490225207E-2</v>
      </c>
      <c r="H751" s="89">
        <f t="shared" si="77"/>
        <v>5.5573528072645626</v>
      </c>
      <c r="I751" s="89">
        <f t="shared" si="78"/>
        <v>-7.8952807264562885E-2</v>
      </c>
      <c r="J751" s="89">
        <f t="shared" si="79"/>
        <v>7.8952807264562885E-2</v>
      </c>
      <c r="K751" s="89">
        <f t="shared" si="80"/>
        <v>6.2335457749552138E-3</v>
      </c>
      <c r="L751" s="91">
        <f t="shared" si="81"/>
        <v>1.4411654363420503E-2</v>
      </c>
    </row>
    <row r="752" spans="4:12" x14ac:dyDescent="0.3">
      <c r="D752" s="72">
        <v>44550</v>
      </c>
      <c r="E752" s="95">
        <v>5.3872999999999998</v>
      </c>
      <c r="F752" s="20">
        <f t="shared" si="82"/>
        <v>5.47617972279218</v>
      </c>
      <c r="G752" s="89">
        <f t="shared" si="83"/>
        <v>1.1882345042986922E-2</v>
      </c>
      <c r="H752" s="89">
        <f t="shared" si="77"/>
        <v>5.488062067835167</v>
      </c>
      <c r="I752" s="89">
        <f t="shared" si="78"/>
        <v>-0.10076206783516728</v>
      </c>
      <c r="J752" s="89">
        <f t="shared" si="79"/>
        <v>0.10076206783516728</v>
      </c>
      <c r="K752" s="89">
        <f t="shared" si="80"/>
        <v>1.0152994314418852E-2</v>
      </c>
      <c r="L752" s="91">
        <f t="shared" si="81"/>
        <v>1.8703630359394739E-2</v>
      </c>
    </row>
    <row r="753" spans="4:12" x14ac:dyDescent="0.3">
      <c r="D753" s="72">
        <v>44551</v>
      </c>
      <c r="E753" s="95">
        <v>5.4420000000000002</v>
      </c>
      <c r="F753" s="20">
        <f t="shared" si="82"/>
        <v>5.4077458760343893</v>
      </c>
      <c r="G753" s="89">
        <f t="shared" si="83"/>
        <v>3.8507258629091566E-3</v>
      </c>
      <c r="H753" s="89">
        <f t="shared" si="77"/>
        <v>5.4115966018972985</v>
      </c>
      <c r="I753" s="89">
        <f t="shared" si="78"/>
        <v>3.0403398102701651E-2</v>
      </c>
      <c r="J753" s="89">
        <f t="shared" si="79"/>
        <v>3.0403398102701651E-2</v>
      </c>
      <c r="K753" s="89">
        <f t="shared" si="80"/>
        <v>9.2436661619136229E-4</v>
      </c>
      <c r="L753" s="91">
        <f t="shared" si="81"/>
        <v>5.5868059725655362E-3</v>
      </c>
    </row>
    <row r="754" spans="4:12" x14ac:dyDescent="0.3">
      <c r="D754" s="72">
        <v>44552</v>
      </c>
      <c r="E754" s="95">
        <v>5.5968999999999998</v>
      </c>
      <c r="F754" s="20">
        <f t="shared" si="82"/>
        <v>5.4760605806903282</v>
      </c>
      <c r="G754" s="89">
        <f t="shared" si="83"/>
        <v>1.0297123742212134E-2</v>
      </c>
      <c r="H754" s="89">
        <f t="shared" si="77"/>
        <v>5.4863577044325407</v>
      </c>
      <c r="I754" s="89">
        <f t="shared" si="78"/>
        <v>0.11054229556745909</v>
      </c>
      <c r="J754" s="89">
        <f t="shared" si="79"/>
        <v>0.11054229556745909</v>
      </c>
      <c r="K754" s="89">
        <f t="shared" si="80"/>
        <v>1.2219599109323485E-2</v>
      </c>
      <c r="L754" s="91">
        <f t="shared" si="81"/>
        <v>1.975062902096859E-2</v>
      </c>
    </row>
    <row r="755" spans="4:12" x14ac:dyDescent="0.3">
      <c r="D755" s="72">
        <v>44553</v>
      </c>
      <c r="E755" s="95">
        <v>5.6425000000000001</v>
      </c>
      <c r="F755" s="20">
        <f t="shared" si="82"/>
        <v>5.6142576989937698</v>
      </c>
      <c r="G755" s="89">
        <f t="shared" si="83"/>
        <v>2.3087123198335082E-2</v>
      </c>
      <c r="H755" s="89">
        <f t="shared" si="77"/>
        <v>5.6373448221921052</v>
      </c>
      <c r="I755" s="89">
        <f t="shared" si="78"/>
        <v>5.1551778078948729E-3</v>
      </c>
      <c r="J755" s="89">
        <f t="shared" si="79"/>
        <v>5.1551778078948729E-3</v>
      </c>
      <c r="K755" s="89">
        <f t="shared" si="80"/>
        <v>2.6575858231011786E-5</v>
      </c>
      <c r="L755" s="91">
        <f t="shared" si="81"/>
        <v>9.1363363897117812E-4</v>
      </c>
    </row>
    <row r="756" spans="4:12" x14ac:dyDescent="0.3">
      <c r="D756" s="72">
        <v>44557</v>
      </c>
      <c r="E756" s="95">
        <v>5.7792000000000003</v>
      </c>
      <c r="F756" s="20">
        <f t="shared" si="82"/>
        <v>5.688309698558669</v>
      </c>
      <c r="G756" s="89">
        <f t="shared" si="83"/>
        <v>2.818361083499149E-2</v>
      </c>
      <c r="H756" s="89">
        <f t="shared" si="77"/>
        <v>5.7164933093936607</v>
      </c>
      <c r="I756" s="89">
        <f t="shared" si="78"/>
        <v>6.2706690606339599E-2</v>
      </c>
      <c r="J756" s="89">
        <f t="shared" si="79"/>
        <v>6.2706690606339599E-2</v>
      </c>
      <c r="K756" s="89">
        <f t="shared" si="80"/>
        <v>3.9321290467991986E-3</v>
      </c>
      <c r="L756" s="91">
        <f t="shared" si="81"/>
        <v>1.0850410196279692E-2</v>
      </c>
    </row>
    <row r="757" spans="4:12" x14ac:dyDescent="0.3">
      <c r="D757" s="72">
        <v>44558</v>
      </c>
      <c r="E757" s="95">
        <v>5.7427999999999999</v>
      </c>
      <c r="F757" s="20">
        <f t="shared" si="82"/>
        <v>5.7944668886679933</v>
      </c>
      <c r="G757" s="89">
        <f t="shared" si="83"/>
        <v>3.5980968762424778E-2</v>
      </c>
      <c r="H757" s="89">
        <f t="shared" si="77"/>
        <v>5.8304478574304177</v>
      </c>
      <c r="I757" s="89">
        <f t="shared" si="78"/>
        <v>-8.7647857430417808E-2</v>
      </c>
      <c r="J757" s="89">
        <f t="shared" si="79"/>
        <v>8.7647857430417808E-2</v>
      </c>
      <c r="K757" s="89">
        <f t="shared" si="80"/>
        <v>7.6821469121428464E-3</v>
      </c>
      <c r="L757" s="91">
        <f t="shared" si="81"/>
        <v>1.5262216589541305E-2</v>
      </c>
    </row>
    <row r="758" spans="4:12" x14ac:dyDescent="0.3">
      <c r="D758" s="72">
        <v>44559</v>
      </c>
      <c r="E758" s="95">
        <v>5.7336999999999998</v>
      </c>
      <c r="F758" s="20">
        <f t="shared" si="82"/>
        <v>5.7697647750099401</v>
      </c>
      <c r="G758" s="89">
        <f t="shared" si="83"/>
        <v>2.9912660520376982E-2</v>
      </c>
      <c r="H758" s="89">
        <f t="shared" si="77"/>
        <v>5.7996774355303167</v>
      </c>
      <c r="I758" s="89">
        <f t="shared" si="78"/>
        <v>-6.5977435530316875E-2</v>
      </c>
      <c r="J758" s="89">
        <f t="shared" si="79"/>
        <v>6.5977435530316875E-2</v>
      </c>
      <c r="K758" s="89">
        <f t="shared" si="80"/>
        <v>4.3530219991571193E-3</v>
      </c>
      <c r="L758" s="91">
        <f t="shared" si="81"/>
        <v>1.1506956333661838E-2</v>
      </c>
    </row>
    <row r="759" spans="4:12" x14ac:dyDescent="0.3">
      <c r="D759" s="72">
        <v>44560</v>
      </c>
      <c r="E759" s="95">
        <v>5.7062999999999997</v>
      </c>
      <c r="F759" s="20">
        <f t="shared" si="82"/>
        <v>5.752150128416301</v>
      </c>
      <c r="G759" s="89">
        <f t="shared" si="83"/>
        <v>2.5159929808975377E-2</v>
      </c>
      <c r="H759" s="89">
        <f t="shared" si="77"/>
        <v>5.7773100582252761</v>
      </c>
      <c r="I759" s="89">
        <f t="shared" si="78"/>
        <v>-7.1010058225276396E-2</v>
      </c>
      <c r="J759" s="89">
        <f t="shared" si="79"/>
        <v>7.1010058225276396E-2</v>
      </c>
      <c r="K759" s="89">
        <f t="shared" si="80"/>
        <v>5.0424283691571439E-3</v>
      </c>
      <c r="L759" s="91">
        <f t="shared" si="81"/>
        <v>1.2444150890292554E-2</v>
      </c>
    </row>
    <row r="760" spans="4:12" x14ac:dyDescent="0.3">
      <c r="D760" s="72">
        <v>44561</v>
      </c>
      <c r="E760" s="95">
        <v>5.6698000000000004</v>
      </c>
      <c r="F760" s="20">
        <f t="shared" si="82"/>
        <v>5.7191279438471803</v>
      </c>
      <c r="G760" s="89">
        <f t="shared" si="83"/>
        <v>1.9341718371165762E-2</v>
      </c>
      <c r="H760" s="89">
        <f t="shared" si="77"/>
        <v>5.7384696622183462</v>
      </c>
      <c r="I760" s="89">
        <f t="shared" si="78"/>
        <v>-6.8669662218345806E-2</v>
      </c>
      <c r="J760" s="89">
        <f t="shared" si="79"/>
        <v>6.8669662218345806E-2</v>
      </c>
      <c r="K760" s="89">
        <f t="shared" si="80"/>
        <v>4.7155225091817096E-3</v>
      </c>
      <c r="L760" s="91">
        <f t="shared" si="81"/>
        <v>1.2111478750281457E-2</v>
      </c>
    </row>
    <row r="761" spans="4:12" x14ac:dyDescent="0.3">
      <c r="D761" s="72">
        <v>44564</v>
      </c>
      <c r="E761" s="95">
        <v>5.7336999999999998</v>
      </c>
      <c r="F761" s="20">
        <f t="shared" si="82"/>
        <v>5.6980533746969337</v>
      </c>
      <c r="G761" s="89">
        <f t="shared" si="83"/>
        <v>1.5300089619024534E-2</v>
      </c>
      <c r="H761" s="89">
        <f t="shared" si="77"/>
        <v>5.7133534643159587</v>
      </c>
      <c r="I761" s="89">
        <f t="shared" si="78"/>
        <v>2.03465356840411E-2</v>
      </c>
      <c r="J761" s="89">
        <f t="shared" si="79"/>
        <v>2.03465356840411E-2</v>
      </c>
      <c r="K761" s="89">
        <f t="shared" si="80"/>
        <v>4.1398151434195787E-4</v>
      </c>
      <c r="L761" s="91">
        <f t="shared" si="81"/>
        <v>3.5485874189513057E-3</v>
      </c>
    </row>
    <row r="762" spans="4:12" x14ac:dyDescent="0.3">
      <c r="D762" s="72">
        <v>44565</v>
      </c>
      <c r="E762" s="95">
        <v>5.6971999999999996</v>
      </c>
      <c r="F762" s="20">
        <f t="shared" si="82"/>
        <v>5.7386400716952206</v>
      </c>
      <c r="G762" s="89">
        <f t="shared" si="83"/>
        <v>1.7828750356950768E-2</v>
      </c>
      <c r="H762" s="89">
        <f t="shared" si="77"/>
        <v>5.7564688220521711</v>
      </c>
      <c r="I762" s="89">
        <f t="shared" si="78"/>
        <v>-5.9268822052171544E-2</v>
      </c>
      <c r="J762" s="89">
        <f t="shared" si="79"/>
        <v>5.9268822052171544E-2</v>
      </c>
      <c r="K762" s="89">
        <f t="shared" si="80"/>
        <v>3.5127932674519757E-3</v>
      </c>
      <c r="L762" s="91">
        <f t="shared" si="81"/>
        <v>1.0403149275463658E-2</v>
      </c>
    </row>
    <row r="763" spans="4:12" x14ac:dyDescent="0.3">
      <c r="D763" s="72">
        <v>44566</v>
      </c>
      <c r="E763" s="95">
        <v>5.5968999999999998</v>
      </c>
      <c r="F763" s="20">
        <f t="shared" si="82"/>
        <v>5.6914030002855611</v>
      </c>
      <c r="G763" s="89">
        <f t="shared" si="83"/>
        <v>1.1322168180289744E-2</v>
      </c>
      <c r="H763" s="89">
        <f t="shared" si="77"/>
        <v>5.7027251684658511</v>
      </c>
      <c r="I763" s="89">
        <f t="shared" si="78"/>
        <v>-0.10582516846585133</v>
      </c>
      <c r="J763" s="89">
        <f t="shared" si="79"/>
        <v>0.10582516846585133</v>
      </c>
      <c r="K763" s="89">
        <f t="shared" si="80"/>
        <v>1.1198966280825813E-2</v>
      </c>
      <c r="L763" s="91">
        <f t="shared" si="81"/>
        <v>1.8907818339768682E-2</v>
      </c>
    </row>
    <row r="764" spans="4:12" x14ac:dyDescent="0.3">
      <c r="D764" s="72">
        <v>44567</v>
      </c>
      <c r="E764" s="95">
        <v>5.5787000000000004</v>
      </c>
      <c r="F764" s="20">
        <f t="shared" si="82"/>
        <v>5.6023177345442328</v>
      </c>
      <c r="G764" s="89">
        <f t="shared" si="83"/>
        <v>1.2814247881279325E-3</v>
      </c>
      <c r="H764" s="89">
        <f t="shared" si="77"/>
        <v>5.6035991593323606</v>
      </c>
      <c r="I764" s="89">
        <f t="shared" si="78"/>
        <v>-2.4899159332360199E-2</v>
      </c>
      <c r="J764" s="89">
        <f t="shared" si="79"/>
        <v>2.4899159332360199E-2</v>
      </c>
      <c r="K764" s="89">
        <f t="shared" si="80"/>
        <v>6.1996813545825999E-4</v>
      </c>
      <c r="L764" s="91">
        <f t="shared" si="81"/>
        <v>4.4632547604926236E-3</v>
      </c>
    </row>
    <row r="765" spans="4:12" x14ac:dyDescent="0.3">
      <c r="D765" s="72">
        <v>44568</v>
      </c>
      <c r="E765" s="95">
        <v>5.5605000000000002</v>
      </c>
      <c r="F765" s="20">
        <f t="shared" si="82"/>
        <v>5.5760851398305027</v>
      </c>
      <c r="G765" s="89">
        <f t="shared" si="83"/>
        <v>-1.4699771620578683E-3</v>
      </c>
      <c r="H765" s="89">
        <f t="shared" si="77"/>
        <v>5.5746151626684446</v>
      </c>
      <c r="I765" s="89">
        <f t="shared" si="78"/>
        <v>-1.411516266844437E-2</v>
      </c>
      <c r="J765" s="89">
        <f t="shared" si="79"/>
        <v>1.411516266844437E-2</v>
      </c>
      <c r="K765" s="89">
        <f t="shared" si="80"/>
        <v>1.9923781715664558E-4</v>
      </c>
      <c r="L765" s="91">
        <f t="shared" si="81"/>
        <v>2.5384700419826219E-3</v>
      </c>
    </row>
    <row r="766" spans="4:12" x14ac:dyDescent="0.3">
      <c r="D766" s="72">
        <v>44571</v>
      </c>
      <c r="E766" s="95">
        <v>5.6242999999999999</v>
      </c>
      <c r="F766" s="20">
        <f t="shared" si="82"/>
        <v>5.5720840182703535</v>
      </c>
      <c r="G766" s="89">
        <f t="shared" si="83"/>
        <v>-1.7230916018670017E-3</v>
      </c>
      <c r="H766" s="89">
        <f t="shared" si="77"/>
        <v>5.5703609266684868</v>
      </c>
      <c r="I766" s="89">
        <f t="shared" si="78"/>
        <v>5.3939073331513043E-2</v>
      </c>
      <c r="J766" s="89">
        <f t="shared" si="79"/>
        <v>5.3939073331513043E-2</v>
      </c>
      <c r="K766" s="89">
        <f t="shared" si="80"/>
        <v>2.9094236318623415E-3</v>
      </c>
      <c r="L766" s="91">
        <f t="shared" si="81"/>
        <v>9.5903620595475074E-3</v>
      </c>
    </row>
    <row r="767" spans="4:12" x14ac:dyDescent="0.3">
      <c r="D767" s="72">
        <v>44572</v>
      </c>
      <c r="E767" s="95">
        <v>5.6881000000000004</v>
      </c>
      <c r="F767" s="20">
        <f t="shared" si="82"/>
        <v>5.635681526718507</v>
      </c>
      <c r="G767" s="89">
        <f t="shared" si="83"/>
        <v>4.8089684031350473E-3</v>
      </c>
      <c r="H767" s="89">
        <f t="shared" si="77"/>
        <v>5.6404904951216421</v>
      </c>
      <c r="I767" s="89">
        <f t="shared" si="78"/>
        <v>4.7609504878358244E-2</v>
      </c>
      <c r="J767" s="89">
        <f t="shared" si="79"/>
        <v>4.7609504878358244E-2</v>
      </c>
      <c r="K767" s="89">
        <f t="shared" si="80"/>
        <v>2.2666649547624174E-3</v>
      </c>
      <c r="L767" s="91">
        <f t="shared" si="81"/>
        <v>8.3700189656226581E-3</v>
      </c>
    </row>
    <row r="768" spans="4:12" x14ac:dyDescent="0.3">
      <c r="D768" s="72">
        <v>44573</v>
      </c>
      <c r="E768" s="95">
        <v>5.5513000000000003</v>
      </c>
      <c r="F768" s="20">
        <f t="shared" si="82"/>
        <v>5.6645871747225085</v>
      </c>
      <c r="G768" s="89">
        <f t="shared" si="83"/>
        <v>7.2186363632216963E-3</v>
      </c>
      <c r="H768" s="89">
        <f t="shared" si="77"/>
        <v>5.6718058110857301</v>
      </c>
      <c r="I768" s="89">
        <f t="shared" si="78"/>
        <v>-0.12050581108572977</v>
      </c>
      <c r="J768" s="89">
        <f t="shared" si="79"/>
        <v>0.12050581108572977</v>
      </c>
      <c r="K768" s="89">
        <f t="shared" si="80"/>
        <v>1.4521650505429593E-2</v>
      </c>
      <c r="L768" s="91">
        <f t="shared" si="81"/>
        <v>2.1707674073771867E-2</v>
      </c>
    </row>
    <row r="769" spans="4:12" x14ac:dyDescent="0.3">
      <c r="D769" s="72">
        <v>44574</v>
      </c>
      <c r="E769" s="95">
        <v>5.3689999999999998</v>
      </c>
      <c r="F769" s="20">
        <f t="shared" si="82"/>
        <v>5.5206149090905781</v>
      </c>
      <c r="G769" s="89">
        <f t="shared" si="83"/>
        <v>-7.9004538362935188E-3</v>
      </c>
      <c r="H769" s="89">
        <f t="shared" ref="H769:H832" si="84">F769+G769</f>
        <v>5.5127144552542848</v>
      </c>
      <c r="I769" s="89">
        <f t="shared" si="78"/>
        <v>-0.14371445525428506</v>
      </c>
      <c r="J769" s="89">
        <f t="shared" si="79"/>
        <v>0.14371445525428506</v>
      </c>
      <c r="K769" s="89">
        <f t="shared" si="80"/>
        <v>2.0653844649035902E-2</v>
      </c>
      <c r="L769" s="91">
        <f t="shared" si="81"/>
        <v>2.6767453018119773E-2</v>
      </c>
    </row>
    <row r="770" spans="4:12" x14ac:dyDescent="0.3">
      <c r="D770" s="72">
        <v>44575</v>
      </c>
      <c r="E770" s="95">
        <v>5.4055</v>
      </c>
      <c r="F770" s="20">
        <f t="shared" si="82"/>
        <v>5.3699796369309656</v>
      </c>
      <c r="G770" s="89">
        <f t="shared" si="83"/>
        <v>-2.2173935668625418E-2</v>
      </c>
      <c r="H770" s="89">
        <f t="shared" si="84"/>
        <v>5.3478057012623399</v>
      </c>
      <c r="I770" s="89">
        <f t="shared" si="78"/>
        <v>5.7694298737660077E-2</v>
      </c>
      <c r="J770" s="89">
        <f t="shared" si="79"/>
        <v>5.7694298737660077E-2</v>
      </c>
      <c r="K770" s="89">
        <f t="shared" si="80"/>
        <v>3.3286321068303651E-3</v>
      </c>
      <c r="L770" s="91">
        <f t="shared" si="81"/>
        <v>1.0673258484443636E-2</v>
      </c>
    </row>
    <row r="771" spans="4:12" x14ac:dyDescent="0.3">
      <c r="D771" s="72">
        <v>44579</v>
      </c>
      <c r="E771" s="95">
        <v>5.2413999999999996</v>
      </c>
      <c r="F771" s="20">
        <f t="shared" si="82"/>
        <v>5.3549408514650993</v>
      </c>
      <c r="G771" s="89">
        <f t="shared" si="83"/>
        <v>-2.14604206483495E-2</v>
      </c>
      <c r="H771" s="89">
        <f t="shared" si="84"/>
        <v>5.3334804308167501</v>
      </c>
      <c r="I771" s="89">
        <f t="shared" si="78"/>
        <v>-9.2080430816750436E-2</v>
      </c>
      <c r="J771" s="89">
        <f t="shared" si="79"/>
        <v>9.2080430816750436E-2</v>
      </c>
      <c r="K771" s="89">
        <f t="shared" si="80"/>
        <v>8.4788057393983627E-3</v>
      </c>
      <c r="L771" s="91">
        <f t="shared" si="81"/>
        <v>1.7567907585139552E-2</v>
      </c>
    </row>
    <row r="772" spans="4:12" x14ac:dyDescent="0.3">
      <c r="D772" s="72">
        <v>44580</v>
      </c>
      <c r="E772" s="95">
        <v>5.2323000000000004</v>
      </c>
      <c r="F772" s="20">
        <f t="shared" si="82"/>
        <v>5.2224116634813207</v>
      </c>
      <c r="G772" s="89">
        <f t="shared" si="83"/>
        <v>-3.2567297381892416E-2</v>
      </c>
      <c r="H772" s="89">
        <f t="shared" si="84"/>
        <v>5.189844366099428</v>
      </c>
      <c r="I772" s="89">
        <f t="shared" ref="I772:I835" si="85">E772-H772</f>
        <v>4.2455633900572387E-2</v>
      </c>
      <c r="J772" s="89">
        <f t="shared" ref="J772:J835" si="86">ABS(I772)</f>
        <v>4.2455633900572387E-2</v>
      </c>
      <c r="K772" s="89">
        <f t="shared" ref="K772:K835" si="87">I772^2</f>
        <v>1.8024808498994314E-3</v>
      </c>
      <c r="L772" s="91">
        <f t="shared" ref="L772:L835" si="88">J772/E772</f>
        <v>8.114143665419106E-3</v>
      </c>
    </row>
    <row r="773" spans="4:12" x14ac:dyDescent="0.3">
      <c r="D773" s="72">
        <v>44581</v>
      </c>
      <c r="E773" s="95">
        <v>5.1319999999999997</v>
      </c>
      <c r="F773" s="20">
        <f t="shared" ref="F773:F836" si="89">alpha*(E773)+(1-alpha)*(E772+G772)</f>
        <v>5.1861861620944865</v>
      </c>
      <c r="G773" s="89">
        <f t="shared" ref="G773:G836" si="90">beta*(F773-F772)+(1-beta)*G772</f>
        <v>-3.2933117782386598E-2</v>
      </c>
      <c r="H773" s="89">
        <f t="shared" si="84"/>
        <v>5.1532530443121001</v>
      </c>
      <c r="I773" s="89">
        <f t="shared" si="85"/>
        <v>-2.12530443121004E-2</v>
      </c>
      <c r="J773" s="89">
        <f t="shared" si="86"/>
        <v>2.12530443121004E-2</v>
      </c>
      <c r="K773" s="89">
        <f t="shared" si="87"/>
        <v>4.5169189253210318E-4</v>
      </c>
      <c r="L773" s="91">
        <f t="shared" si="88"/>
        <v>4.1412790943297743E-3</v>
      </c>
    </row>
    <row r="774" spans="4:12" x14ac:dyDescent="0.3">
      <c r="D774" s="72">
        <v>44582</v>
      </c>
      <c r="E774" s="95">
        <v>5.0225999999999997</v>
      </c>
      <c r="F774" s="20">
        <f t="shared" si="89"/>
        <v>5.0837735057740909</v>
      </c>
      <c r="G774" s="89">
        <f t="shared" si="90"/>
        <v>-3.9881071636187496E-2</v>
      </c>
      <c r="H774" s="89">
        <f t="shared" si="84"/>
        <v>5.043892434137903</v>
      </c>
      <c r="I774" s="89">
        <f t="shared" si="85"/>
        <v>-2.1292434137903271E-2</v>
      </c>
      <c r="J774" s="89">
        <f t="shared" si="86"/>
        <v>2.1292434137903271E-2</v>
      </c>
      <c r="K774" s="89">
        <f t="shared" si="87"/>
        <v>4.5336775151694859E-4</v>
      </c>
      <c r="L774" s="91">
        <f t="shared" si="88"/>
        <v>4.2393250782270684E-3</v>
      </c>
    </row>
    <row r="775" spans="4:12" x14ac:dyDescent="0.3">
      <c r="D775" s="72">
        <v>44585</v>
      </c>
      <c r="E775" s="95">
        <v>5.0044000000000004</v>
      </c>
      <c r="F775" s="20">
        <f t="shared" si="89"/>
        <v>4.9870551426910499</v>
      </c>
      <c r="G775" s="89">
        <f t="shared" si="90"/>
        <v>-4.5564800780872855E-2</v>
      </c>
      <c r="H775" s="89">
        <f t="shared" si="84"/>
        <v>4.9414903419101774</v>
      </c>
      <c r="I775" s="89">
        <f t="shared" si="85"/>
        <v>6.2909658089822962E-2</v>
      </c>
      <c r="J775" s="89">
        <f t="shared" si="86"/>
        <v>6.2909658089822962E-2</v>
      </c>
      <c r="K775" s="89">
        <f t="shared" si="87"/>
        <v>3.9576250809784273E-3</v>
      </c>
      <c r="L775" s="91">
        <f t="shared" si="88"/>
        <v>1.2570869253021932E-2</v>
      </c>
    </row>
    <row r="776" spans="4:12" x14ac:dyDescent="0.3">
      <c r="D776" s="72">
        <v>44586</v>
      </c>
      <c r="E776" s="95">
        <v>5.0773000000000001</v>
      </c>
      <c r="F776" s="20">
        <f t="shared" si="89"/>
        <v>4.9825281593753026</v>
      </c>
      <c r="G776" s="89">
        <f t="shared" si="90"/>
        <v>-4.1461019034360301E-2</v>
      </c>
      <c r="H776" s="89">
        <f t="shared" si="84"/>
        <v>4.9410671403409419</v>
      </c>
      <c r="I776" s="89">
        <f t="shared" si="85"/>
        <v>0.13623285965905829</v>
      </c>
      <c r="J776" s="89">
        <f t="shared" si="86"/>
        <v>0.13623285965905829</v>
      </c>
      <c r="K776" s="89">
        <f t="shared" si="87"/>
        <v>1.8559392050884672E-2</v>
      </c>
      <c r="L776" s="91">
        <f t="shared" si="88"/>
        <v>2.6831753029968347E-2</v>
      </c>
    </row>
    <row r="777" spans="4:12" x14ac:dyDescent="0.3">
      <c r="D777" s="72">
        <v>44587</v>
      </c>
      <c r="E777" s="95">
        <v>5.0865</v>
      </c>
      <c r="F777" s="20">
        <f t="shared" si="89"/>
        <v>5.0459711847725117</v>
      </c>
      <c r="G777" s="89">
        <f t="shared" si="90"/>
        <v>-3.0970614591203361E-2</v>
      </c>
      <c r="H777" s="89">
        <f t="shared" si="84"/>
        <v>5.0150005701813081</v>
      </c>
      <c r="I777" s="89">
        <f t="shared" si="85"/>
        <v>7.1499429818691951E-2</v>
      </c>
      <c r="J777" s="89">
        <f t="shared" si="86"/>
        <v>7.1499429818691951E-2</v>
      </c>
      <c r="K777" s="89">
        <f t="shared" si="87"/>
        <v>5.1121684643980559E-3</v>
      </c>
      <c r="L777" s="91">
        <f t="shared" si="88"/>
        <v>1.4056704967795527E-2</v>
      </c>
    </row>
    <row r="778" spans="4:12" x14ac:dyDescent="0.3">
      <c r="D778" s="72">
        <v>44588</v>
      </c>
      <c r="E778" s="95">
        <v>5.0956000000000001</v>
      </c>
      <c r="F778" s="20">
        <f t="shared" si="89"/>
        <v>5.0635435083270375</v>
      </c>
      <c r="G778" s="89">
        <f t="shared" si="90"/>
        <v>-2.6116320776630449E-2</v>
      </c>
      <c r="H778" s="89">
        <f t="shared" si="84"/>
        <v>5.0374271875504073</v>
      </c>
      <c r="I778" s="89">
        <f t="shared" si="85"/>
        <v>5.8172812449592826E-2</v>
      </c>
      <c r="J778" s="89">
        <f t="shared" si="86"/>
        <v>5.8172812449592826E-2</v>
      </c>
      <c r="K778" s="89">
        <f t="shared" si="87"/>
        <v>3.3840761082955021E-3</v>
      </c>
      <c r="L778" s="91">
        <f t="shared" si="88"/>
        <v>1.1416283155976297E-2</v>
      </c>
    </row>
    <row r="779" spans="4:12" x14ac:dyDescent="0.3">
      <c r="D779" s="72">
        <v>44589</v>
      </c>
      <c r="E779" s="95">
        <v>5.2141000000000002</v>
      </c>
      <c r="F779" s="20">
        <f t="shared" si="89"/>
        <v>5.0984069433786958</v>
      </c>
      <c r="G779" s="89">
        <f t="shared" si="90"/>
        <v>-2.0018345193801568E-2</v>
      </c>
      <c r="H779" s="89">
        <f t="shared" si="84"/>
        <v>5.078388598184894</v>
      </c>
      <c r="I779" s="89">
        <f t="shared" si="85"/>
        <v>0.13571140181510621</v>
      </c>
      <c r="J779" s="89">
        <f t="shared" si="86"/>
        <v>0.13571140181510621</v>
      </c>
      <c r="K779" s="89">
        <f t="shared" si="87"/>
        <v>1.8417584582621216E-2</v>
      </c>
      <c r="L779" s="91">
        <f t="shared" si="88"/>
        <v>2.6027771200227499E-2</v>
      </c>
    </row>
    <row r="780" spans="4:12" x14ac:dyDescent="0.3">
      <c r="D780" s="72">
        <v>44592</v>
      </c>
      <c r="E780" s="95">
        <v>5.3781999999999996</v>
      </c>
      <c r="F780" s="20">
        <f t="shared" si="89"/>
        <v>5.2309053238449588</v>
      </c>
      <c r="G780" s="89">
        <f t="shared" si="90"/>
        <v>-4.7666726277951158E-3</v>
      </c>
      <c r="H780" s="89">
        <f t="shared" si="84"/>
        <v>5.2261386512171635</v>
      </c>
      <c r="I780" s="89">
        <f t="shared" si="85"/>
        <v>0.15206134878283617</v>
      </c>
      <c r="J780" s="89">
        <f t="shared" si="86"/>
        <v>0.15206134878283617</v>
      </c>
      <c r="K780" s="89">
        <f t="shared" si="87"/>
        <v>2.312265379365535E-2</v>
      </c>
      <c r="L780" s="91">
        <f t="shared" si="88"/>
        <v>2.8273650809348141E-2</v>
      </c>
    </row>
    <row r="781" spans="4:12" x14ac:dyDescent="0.3">
      <c r="D781" s="72">
        <v>44593</v>
      </c>
      <c r="E781" s="95">
        <v>5.4146000000000001</v>
      </c>
      <c r="F781" s="20">
        <f t="shared" si="89"/>
        <v>5.3816666618977642</v>
      </c>
      <c r="G781" s="89">
        <f t="shared" si="90"/>
        <v>1.0786128440264942E-2</v>
      </c>
      <c r="H781" s="89">
        <f t="shared" si="84"/>
        <v>5.3924527903380293</v>
      </c>
      <c r="I781" s="89">
        <f t="shared" si="85"/>
        <v>2.2147209661970813E-2</v>
      </c>
      <c r="J781" s="89">
        <f t="shared" si="86"/>
        <v>2.2147209661970813E-2</v>
      </c>
      <c r="K781" s="89">
        <f t="shared" si="87"/>
        <v>4.9049889581129333E-4</v>
      </c>
      <c r="L781" s="91">
        <f t="shared" si="88"/>
        <v>4.0902762276014502E-3</v>
      </c>
    </row>
    <row r="782" spans="4:12" x14ac:dyDescent="0.3">
      <c r="D782" s="72">
        <v>44594</v>
      </c>
      <c r="E782" s="95">
        <v>5.4420000000000002</v>
      </c>
      <c r="F782" s="20">
        <f t="shared" si="89"/>
        <v>5.428708902752212</v>
      </c>
      <c r="G782" s="89">
        <f t="shared" si="90"/>
        <v>1.4411739681683224E-2</v>
      </c>
      <c r="H782" s="89">
        <f t="shared" si="84"/>
        <v>5.4431206424338949</v>
      </c>
      <c r="I782" s="89">
        <f t="shared" si="85"/>
        <v>-1.1206424338947585E-3</v>
      </c>
      <c r="J782" s="89">
        <f t="shared" si="86"/>
        <v>1.1206424338947585E-3</v>
      </c>
      <c r="K782" s="89">
        <f t="shared" si="87"/>
        <v>1.2558394646455682E-6</v>
      </c>
      <c r="L782" s="91">
        <f t="shared" si="88"/>
        <v>2.0592473978220478E-4</v>
      </c>
    </row>
    <row r="783" spans="4:12" x14ac:dyDescent="0.3">
      <c r="D783" s="72">
        <v>44595</v>
      </c>
      <c r="E783" s="95">
        <v>5.2141000000000002</v>
      </c>
      <c r="F783" s="20">
        <f t="shared" si="89"/>
        <v>5.4079493917453467</v>
      </c>
      <c r="G783" s="89">
        <f t="shared" si="90"/>
        <v>1.0894614612828377E-2</v>
      </c>
      <c r="H783" s="89">
        <f t="shared" si="84"/>
        <v>5.4188440063581753</v>
      </c>
      <c r="I783" s="89">
        <f t="shared" si="85"/>
        <v>-0.20474400635817513</v>
      </c>
      <c r="J783" s="89">
        <f t="shared" si="86"/>
        <v>0.20474400635817513</v>
      </c>
      <c r="K783" s="89">
        <f t="shared" si="87"/>
        <v>4.1920108139596457E-2</v>
      </c>
      <c r="L783" s="91">
        <f t="shared" si="88"/>
        <v>3.9267372386063773E-2</v>
      </c>
    </row>
    <row r="784" spans="4:12" x14ac:dyDescent="0.3">
      <c r="D784" s="72">
        <v>44596</v>
      </c>
      <c r="E784" s="95">
        <v>5.2050000000000001</v>
      </c>
      <c r="F784" s="20">
        <f t="shared" si="89"/>
        <v>5.2209956916902636</v>
      </c>
      <c r="G784" s="89">
        <f t="shared" si="90"/>
        <v>-8.8902168539627766E-3</v>
      </c>
      <c r="H784" s="89">
        <f t="shared" si="84"/>
        <v>5.2121054748363012</v>
      </c>
      <c r="I784" s="89">
        <f t="shared" si="85"/>
        <v>-7.1054748363010845E-3</v>
      </c>
      <c r="J784" s="89">
        <f t="shared" si="86"/>
        <v>7.1054748363010845E-3</v>
      </c>
      <c r="K784" s="89">
        <f t="shared" si="87"/>
        <v>5.0487772649307923E-5</v>
      </c>
      <c r="L784" s="91">
        <f t="shared" si="88"/>
        <v>1.3651248484728307E-3</v>
      </c>
    </row>
    <row r="785" spans="4:12" x14ac:dyDescent="0.3">
      <c r="D785" s="72">
        <v>44599</v>
      </c>
      <c r="E785" s="95">
        <v>5.2232000000000003</v>
      </c>
      <c r="F785" s="20">
        <f t="shared" si="89"/>
        <v>5.2015278265168305</v>
      </c>
      <c r="G785" s="89">
        <f t="shared" si="90"/>
        <v>-9.947981685909801E-3</v>
      </c>
      <c r="H785" s="89">
        <f t="shared" si="84"/>
        <v>5.1915798448309207</v>
      </c>
      <c r="I785" s="89">
        <f t="shared" si="85"/>
        <v>3.1620155169079567E-2</v>
      </c>
      <c r="J785" s="89">
        <f t="shared" si="86"/>
        <v>3.1620155169079567E-2</v>
      </c>
      <c r="K785" s="89">
        <f t="shared" si="87"/>
        <v>9.9983421291666933E-4</v>
      </c>
      <c r="L785" s="91">
        <f t="shared" si="88"/>
        <v>6.0537898547020153E-3</v>
      </c>
    </row>
    <row r="786" spans="4:12" x14ac:dyDescent="0.3">
      <c r="D786" s="72">
        <v>44600</v>
      </c>
      <c r="E786" s="95">
        <v>5.1867000000000001</v>
      </c>
      <c r="F786" s="20">
        <f t="shared" si="89"/>
        <v>5.2079416146512729</v>
      </c>
      <c r="G786" s="89">
        <f t="shared" si="90"/>
        <v>-8.3118047038745844E-3</v>
      </c>
      <c r="H786" s="89">
        <f t="shared" si="84"/>
        <v>5.1996298099473988</v>
      </c>
      <c r="I786" s="89">
        <f t="shared" si="85"/>
        <v>-1.2929809947398674E-2</v>
      </c>
      <c r="J786" s="89">
        <f t="shared" si="86"/>
        <v>1.2929809947398674E-2</v>
      </c>
      <c r="K786" s="89">
        <f t="shared" si="87"/>
        <v>1.671799852758497E-4</v>
      </c>
      <c r="L786" s="91">
        <f t="shared" si="88"/>
        <v>2.4928779276608775E-3</v>
      </c>
    </row>
    <row r="787" spans="4:12" x14ac:dyDescent="0.3">
      <c r="D787" s="72">
        <v>44601</v>
      </c>
      <c r="E787" s="95">
        <v>5.2596999999999996</v>
      </c>
      <c r="F787" s="20">
        <f t="shared" si="89"/>
        <v>5.1946505562369012</v>
      </c>
      <c r="G787" s="89">
        <f t="shared" si="90"/>
        <v>-8.8097300749242994E-3</v>
      </c>
      <c r="H787" s="89">
        <f t="shared" si="84"/>
        <v>5.1858408261619768</v>
      </c>
      <c r="I787" s="89">
        <f t="shared" si="85"/>
        <v>7.3859173838022762E-2</v>
      </c>
      <c r="J787" s="89">
        <f t="shared" si="86"/>
        <v>7.3859173838022762E-2</v>
      </c>
      <c r="K787" s="89">
        <f t="shared" si="87"/>
        <v>5.4551775600352658E-3</v>
      </c>
      <c r="L787" s="91">
        <f t="shared" si="88"/>
        <v>1.4042468931312198E-2</v>
      </c>
    </row>
    <row r="788" spans="4:12" x14ac:dyDescent="0.3">
      <c r="D788" s="72">
        <v>44602</v>
      </c>
      <c r="E788" s="95">
        <v>5.1502999999999997</v>
      </c>
      <c r="F788" s="20">
        <f t="shared" si="89"/>
        <v>5.2307722159400605</v>
      </c>
      <c r="G788" s="89">
        <f t="shared" si="90"/>
        <v>-4.3165910971159401E-3</v>
      </c>
      <c r="H788" s="89">
        <f t="shared" si="84"/>
        <v>5.2264556248429441</v>
      </c>
      <c r="I788" s="89">
        <f t="shared" si="85"/>
        <v>-7.6155624842944469E-2</v>
      </c>
      <c r="J788" s="89">
        <f t="shared" si="86"/>
        <v>7.6155624842944469E-2</v>
      </c>
      <c r="K788" s="89">
        <f t="shared" si="87"/>
        <v>5.7996791952193011E-3</v>
      </c>
      <c r="L788" s="91">
        <f t="shared" si="88"/>
        <v>1.4786638611914737E-2</v>
      </c>
    </row>
    <row r="789" spans="4:12" x14ac:dyDescent="0.3">
      <c r="D789" s="72">
        <v>44603</v>
      </c>
      <c r="E789" s="95">
        <v>5.05</v>
      </c>
      <c r="F789" s="20">
        <f t="shared" si="89"/>
        <v>5.1267867271223064</v>
      </c>
      <c r="G789" s="89">
        <f t="shared" si="90"/>
        <v>-1.428348086917975E-2</v>
      </c>
      <c r="H789" s="89">
        <f t="shared" si="84"/>
        <v>5.1125032462531266</v>
      </c>
      <c r="I789" s="89">
        <f t="shared" si="85"/>
        <v>-6.2503246253126754E-2</v>
      </c>
      <c r="J789" s="89">
        <f t="shared" si="86"/>
        <v>6.2503246253126754E-2</v>
      </c>
      <c r="K789" s="89">
        <f t="shared" si="87"/>
        <v>3.906655792179004E-3</v>
      </c>
      <c r="L789" s="91">
        <f t="shared" si="88"/>
        <v>1.2376880446163713E-2</v>
      </c>
    </row>
    <row r="790" spans="4:12" x14ac:dyDescent="0.3">
      <c r="D790" s="72">
        <v>44606</v>
      </c>
      <c r="E790" s="95">
        <v>4.9497</v>
      </c>
      <c r="F790" s="20">
        <f t="shared" si="89"/>
        <v>5.0185132153046563</v>
      </c>
      <c r="G790" s="89">
        <f t="shared" si="90"/>
        <v>-2.3682483964026786E-2</v>
      </c>
      <c r="H790" s="89">
        <f t="shared" si="84"/>
        <v>4.9948307313406293</v>
      </c>
      <c r="I790" s="89">
        <f t="shared" si="85"/>
        <v>-4.5130731340629282E-2</v>
      </c>
      <c r="J790" s="89">
        <f t="shared" si="86"/>
        <v>4.5130731340629282E-2</v>
      </c>
      <c r="K790" s="89">
        <f t="shared" si="87"/>
        <v>2.0367829113400581E-3</v>
      </c>
      <c r="L790" s="91">
        <f t="shared" si="88"/>
        <v>9.1178720610601213E-3</v>
      </c>
    </row>
    <row r="791" spans="4:12" x14ac:dyDescent="0.3">
      <c r="D791" s="72">
        <v>44607</v>
      </c>
      <c r="E791" s="95">
        <v>5.1047000000000002</v>
      </c>
      <c r="F791" s="20">
        <f t="shared" si="89"/>
        <v>4.9617540128287789</v>
      </c>
      <c r="G791" s="89">
        <f t="shared" si="90"/>
        <v>-2.6990155815211848E-2</v>
      </c>
      <c r="H791" s="89">
        <f t="shared" si="84"/>
        <v>4.934763857013567</v>
      </c>
      <c r="I791" s="89">
        <f t="shared" si="85"/>
        <v>0.16993614298643323</v>
      </c>
      <c r="J791" s="89">
        <f t="shared" si="86"/>
        <v>0.16993614298643323</v>
      </c>
      <c r="K791" s="89">
        <f t="shared" si="87"/>
        <v>2.8878292693105479E-2</v>
      </c>
      <c r="L791" s="91">
        <f t="shared" si="88"/>
        <v>3.3290133207912943E-2</v>
      </c>
    </row>
    <row r="792" spans="4:12" x14ac:dyDescent="0.3">
      <c r="D792" s="72">
        <v>44608</v>
      </c>
      <c r="E792" s="95">
        <v>5.3235000000000001</v>
      </c>
      <c r="F792" s="20">
        <f t="shared" si="89"/>
        <v>5.1268678753478314</v>
      </c>
      <c r="G792" s="89">
        <f t="shared" si="90"/>
        <v>-7.7797539817854172E-3</v>
      </c>
      <c r="H792" s="89">
        <f t="shared" si="84"/>
        <v>5.1190881213660457</v>
      </c>
      <c r="I792" s="89">
        <f t="shared" si="85"/>
        <v>0.20441187863395438</v>
      </c>
      <c r="J792" s="89">
        <f t="shared" si="86"/>
        <v>0.20441187863395438</v>
      </c>
      <c r="K792" s="89">
        <f t="shared" si="87"/>
        <v>4.1784216126662492E-2</v>
      </c>
      <c r="L792" s="91">
        <f t="shared" si="88"/>
        <v>3.8398023599878719E-2</v>
      </c>
    </row>
    <row r="793" spans="4:12" x14ac:dyDescent="0.3">
      <c r="D793" s="72">
        <v>44609</v>
      </c>
      <c r="E793" s="95">
        <v>5.1502999999999997</v>
      </c>
      <c r="F793" s="20">
        <f t="shared" si="89"/>
        <v>5.2826361968145719</v>
      </c>
      <c r="G793" s="89">
        <f t="shared" si="90"/>
        <v>8.5750535630671719E-3</v>
      </c>
      <c r="H793" s="89">
        <f t="shared" si="84"/>
        <v>5.2912112503776392</v>
      </c>
      <c r="I793" s="89">
        <f t="shared" si="85"/>
        <v>-0.14091125037763952</v>
      </c>
      <c r="J793" s="89">
        <f t="shared" si="86"/>
        <v>0.14091125037763952</v>
      </c>
      <c r="K793" s="89">
        <f t="shared" si="87"/>
        <v>1.9855980482989814E-2</v>
      </c>
      <c r="L793" s="91">
        <f t="shared" si="88"/>
        <v>2.7359814064741767E-2</v>
      </c>
    </row>
    <row r="794" spans="4:12" x14ac:dyDescent="0.3">
      <c r="D794" s="72">
        <v>44610</v>
      </c>
      <c r="E794" s="95">
        <v>5.1593999999999998</v>
      </c>
      <c r="F794" s="20">
        <f t="shared" si="89"/>
        <v>5.1589800428504535</v>
      </c>
      <c r="G794" s="89">
        <f t="shared" si="90"/>
        <v>-4.6480671896513793E-3</v>
      </c>
      <c r="H794" s="89">
        <f t="shared" si="84"/>
        <v>5.1543319756608019</v>
      </c>
      <c r="I794" s="89">
        <f t="shared" si="85"/>
        <v>5.0680243391978408E-3</v>
      </c>
      <c r="J794" s="89">
        <f t="shared" si="86"/>
        <v>5.0680243391978408E-3</v>
      </c>
      <c r="K794" s="89">
        <f t="shared" si="87"/>
        <v>2.5684870702701711E-5</v>
      </c>
      <c r="L794" s="91">
        <f t="shared" si="88"/>
        <v>9.8228947924135375E-4</v>
      </c>
    </row>
    <row r="795" spans="4:12" x14ac:dyDescent="0.3">
      <c r="D795" s="72">
        <v>44614</v>
      </c>
      <c r="E795" s="95">
        <v>5.0225999999999997</v>
      </c>
      <c r="F795" s="20">
        <f t="shared" si="89"/>
        <v>5.1283215462482792</v>
      </c>
      <c r="G795" s="89">
        <f t="shared" si="90"/>
        <v>-7.2491101309036764E-3</v>
      </c>
      <c r="H795" s="89">
        <f t="shared" si="84"/>
        <v>5.1210724361173758</v>
      </c>
      <c r="I795" s="89">
        <f t="shared" si="85"/>
        <v>-9.8472436117376105E-2</v>
      </c>
      <c r="J795" s="89">
        <f t="shared" si="86"/>
        <v>9.8472436117376105E-2</v>
      </c>
      <c r="K795" s="89">
        <f t="shared" si="87"/>
        <v>9.6968206748907181E-3</v>
      </c>
      <c r="L795" s="91">
        <f t="shared" si="88"/>
        <v>1.9605868696964939E-2</v>
      </c>
    </row>
    <row r="796" spans="4:12" x14ac:dyDescent="0.3">
      <c r="D796" s="72">
        <v>44615</v>
      </c>
      <c r="E796" s="95">
        <v>4.9040999999999997</v>
      </c>
      <c r="F796" s="20">
        <f t="shared" si="89"/>
        <v>4.993100711895277</v>
      </c>
      <c r="G796" s="89">
        <f t="shared" si="90"/>
        <v>-2.0046282553113526E-2</v>
      </c>
      <c r="H796" s="89">
        <f t="shared" si="84"/>
        <v>4.9730544293421639</v>
      </c>
      <c r="I796" s="89">
        <f t="shared" si="85"/>
        <v>-6.8954429342164225E-2</v>
      </c>
      <c r="J796" s="89">
        <f t="shared" si="86"/>
        <v>6.8954429342164225E-2</v>
      </c>
      <c r="K796" s="89">
        <f t="shared" si="87"/>
        <v>4.7547133259035184E-3</v>
      </c>
      <c r="L796" s="91">
        <f t="shared" si="88"/>
        <v>1.4060567554120884E-2</v>
      </c>
    </row>
    <row r="797" spans="4:12" x14ac:dyDescent="0.3">
      <c r="D797" s="72">
        <v>44616</v>
      </c>
      <c r="E797" s="95">
        <v>4.9132999999999996</v>
      </c>
      <c r="F797" s="20">
        <f t="shared" si="89"/>
        <v>4.8899029739575095</v>
      </c>
      <c r="G797" s="89">
        <f t="shared" si="90"/>
        <v>-2.8361428091578926E-2</v>
      </c>
      <c r="H797" s="89">
        <f t="shared" si="84"/>
        <v>4.861541545865931</v>
      </c>
      <c r="I797" s="89">
        <f t="shared" si="85"/>
        <v>5.1758454134068543E-2</v>
      </c>
      <c r="J797" s="89">
        <f t="shared" si="86"/>
        <v>5.1758454134068543E-2</v>
      </c>
      <c r="K797" s="89">
        <f t="shared" si="87"/>
        <v>2.6789375743484769E-3</v>
      </c>
      <c r="L797" s="91">
        <f t="shared" si="88"/>
        <v>1.0534356569732877E-2</v>
      </c>
    </row>
    <row r="798" spans="4:12" x14ac:dyDescent="0.3">
      <c r="D798" s="72">
        <v>44617</v>
      </c>
      <c r="E798" s="95">
        <v>4.9588000000000001</v>
      </c>
      <c r="F798" s="20">
        <f t="shared" si="89"/>
        <v>4.8997108575267374</v>
      </c>
      <c r="G798" s="89">
        <f t="shared" si="90"/>
        <v>-2.4544496925498243E-2</v>
      </c>
      <c r="H798" s="89">
        <f t="shared" si="84"/>
        <v>4.8751663606012388</v>
      </c>
      <c r="I798" s="89">
        <f t="shared" si="85"/>
        <v>8.3633639398761339E-2</v>
      </c>
      <c r="J798" s="89">
        <f t="shared" si="86"/>
        <v>8.3633639398761339E-2</v>
      </c>
      <c r="K798" s="89">
        <f t="shared" si="87"/>
        <v>6.9945856390820453E-3</v>
      </c>
      <c r="L798" s="91">
        <f t="shared" si="88"/>
        <v>1.6865701258119169E-2</v>
      </c>
    </row>
    <row r="799" spans="4:12" x14ac:dyDescent="0.3">
      <c r="D799" s="72">
        <v>44620</v>
      </c>
      <c r="E799" s="95">
        <v>4.8768000000000002</v>
      </c>
      <c r="F799" s="20">
        <f t="shared" si="89"/>
        <v>4.9227644024596016</v>
      </c>
      <c r="G799" s="89">
        <f t="shared" si="90"/>
        <v>-1.9784692739662005E-2</v>
      </c>
      <c r="H799" s="89">
        <f t="shared" si="84"/>
        <v>4.9029797097199399</v>
      </c>
      <c r="I799" s="89">
        <f t="shared" si="85"/>
        <v>-2.6179709719939659E-2</v>
      </c>
      <c r="J799" s="89">
        <f t="shared" si="86"/>
        <v>2.6179709719939659E-2</v>
      </c>
      <c r="K799" s="89">
        <f t="shared" si="87"/>
        <v>6.8537720102030309E-4</v>
      </c>
      <c r="L799" s="91">
        <f t="shared" si="88"/>
        <v>5.3682147555650546E-3</v>
      </c>
    </row>
    <row r="800" spans="4:12" x14ac:dyDescent="0.3">
      <c r="D800" s="72">
        <v>44621</v>
      </c>
      <c r="E800" s="95">
        <v>4.7218</v>
      </c>
      <c r="F800" s="20">
        <f t="shared" si="89"/>
        <v>4.8299722458082712</v>
      </c>
      <c r="G800" s="89">
        <f t="shared" si="90"/>
        <v>-2.7085439130828837E-2</v>
      </c>
      <c r="H800" s="89">
        <f t="shared" si="84"/>
        <v>4.8028868066774422</v>
      </c>
      <c r="I800" s="89">
        <f t="shared" si="85"/>
        <v>-8.1086806677442169E-2</v>
      </c>
      <c r="J800" s="89">
        <f t="shared" si="86"/>
        <v>8.1086806677442169E-2</v>
      </c>
      <c r="K800" s="89">
        <f t="shared" si="87"/>
        <v>6.5750702171448799E-3</v>
      </c>
      <c r="L800" s="91">
        <f t="shared" si="88"/>
        <v>1.7172859222635894E-2</v>
      </c>
    </row>
    <row r="801" spans="4:12" x14ac:dyDescent="0.3">
      <c r="D801" s="72">
        <v>44622</v>
      </c>
      <c r="E801" s="95">
        <v>4.8586</v>
      </c>
      <c r="F801" s="20">
        <f t="shared" si="89"/>
        <v>4.7274916486953371</v>
      </c>
      <c r="G801" s="89">
        <f t="shared" si="90"/>
        <v>-3.4624954929039366E-2</v>
      </c>
      <c r="H801" s="89">
        <f t="shared" si="84"/>
        <v>4.6928666937662982</v>
      </c>
      <c r="I801" s="89">
        <f t="shared" si="85"/>
        <v>0.16573330623370186</v>
      </c>
      <c r="J801" s="89">
        <f t="shared" si="86"/>
        <v>0.16573330623370186</v>
      </c>
      <c r="K801" s="89">
        <f t="shared" si="87"/>
        <v>2.7467528795154E-2</v>
      </c>
      <c r="L801" s="91">
        <f t="shared" si="88"/>
        <v>3.4111329649220319E-2</v>
      </c>
    </row>
    <row r="802" spans="4:12" x14ac:dyDescent="0.3">
      <c r="D802" s="72">
        <v>44623</v>
      </c>
      <c r="E802" s="95">
        <v>4.5213000000000001</v>
      </c>
      <c r="F802" s="20">
        <f t="shared" si="89"/>
        <v>4.7634400360567692</v>
      </c>
      <c r="G802" s="89">
        <f t="shared" si="90"/>
        <v>-2.7567620699992218E-2</v>
      </c>
      <c r="H802" s="89">
        <f t="shared" si="84"/>
        <v>4.7358724153567771</v>
      </c>
      <c r="I802" s="89">
        <f t="shared" si="85"/>
        <v>-0.21457241535677696</v>
      </c>
      <c r="J802" s="89">
        <f t="shared" si="86"/>
        <v>0.21457241535677696</v>
      </c>
      <c r="K802" s="89">
        <f t="shared" si="87"/>
        <v>4.6041321432041211E-2</v>
      </c>
      <c r="L802" s="91">
        <f t="shared" si="88"/>
        <v>4.745812384862251E-2</v>
      </c>
    </row>
    <row r="803" spans="4:12" x14ac:dyDescent="0.3">
      <c r="D803" s="72">
        <v>44624</v>
      </c>
      <c r="E803" s="95">
        <v>4.3754</v>
      </c>
      <c r="F803" s="20">
        <f t="shared" si="89"/>
        <v>4.4700659034400072</v>
      </c>
      <c r="G803" s="89">
        <f t="shared" si="90"/>
        <v>-5.4148271891669202E-2</v>
      </c>
      <c r="H803" s="89">
        <f t="shared" si="84"/>
        <v>4.4159176315483384</v>
      </c>
      <c r="I803" s="89">
        <f t="shared" si="85"/>
        <v>-4.0517631548338429E-2</v>
      </c>
      <c r="J803" s="89">
        <f t="shared" si="86"/>
        <v>4.0517631548338429E-2</v>
      </c>
      <c r="K803" s="89">
        <f t="shared" si="87"/>
        <v>1.6416784662869096E-3</v>
      </c>
      <c r="L803" s="91">
        <f t="shared" si="88"/>
        <v>9.2603262669329507E-3</v>
      </c>
    </row>
    <row r="804" spans="4:12" x14ac:dyDescent="0.3">
      <c r="D804" s="72">
        <v>44627</v>
      </c>
      <c r="E804" s="95">
        <v>4.1292999999999997</v>
      </c>
      <c r="F804" s="20">
        <f t="shared" si="89"/>
        <v>4.282861382486665</v>
      </c>
      <c r="G804" s="89">
        <f t="shared" si="90"/>
        <v>-6.7453896797836504E-2</v>
      </c>
      <c r="H804" s="89">
        <f t="shared" si="84"/>
        <v>4.2154074856888286</v>
      </c>
      <c r="I804" s="89">
        <f t="shared" si="85"/>
        <v>-8.6107485688828866E-2</v>
      </c>
      <c r="J804" s="89">
        <f t="shared" si="86"/>
        <v>8.6107485688828866E-2</v>
      </c>
      <c r="K804" s="89">
        <f t="shared" si="87"/>
        <v>7.4144990916518681E-3</v>
      </c>
      <c r="L804" s="91">
        <f t="shared" si="88"/>
        <v>2.0852804516220395E-2</v>
      </c>
    </row>
    <row r="805" spans="4:12" x14ac:dyDescent="0.3">
      <c r="D805" s="72">
        <v>44628</v>
      </c>
      <c r="E805" s="95">
        <v>4.2934000000000001</v>
      </c>
      <c r="F805" s="20">
        <f t="shared" si="89"/>
        <v>4.1081568825617314</v>
      </c>
      <c r="G805" s="89">
        <f t="shared" si="90"/>
        <v>-7.8178957110546218E-2</v>
      </c>
      <c r="H805" s="89">
        <f t="shared" si="84"/>
        <v>4.0299779254511856</v>
      </c>
      <c r="I805" s="89">
        <f t="shared" si="85"/>
        <v>0.2634220745488145</v>
      </c>
      <c r="J805" s="89">
        <f t="shared" si="86"/>
        <v>0.2634220745488145</v>
      </c>
      <c r="K805" s="89">
        <f t="shared" si="87"/>
        <v>6.9391189359601188E-2</v>
      </c>
      <c r="L805" s="91">
        <f t="shared" si="88"/>
        <v>6.1355120545212298E-2</v>
      </c>
    </row>
    <row r="806" spans="4:12" x14ac:dyDescent="0.3">
      <c r="D806" s="72">
        <v>44629</v>
      </c>
      <c r="E806" s="95">
        <v>4.4756999999999998</v>
      </c>
      <c r="F806" s="20">
        <f t="shared" si="89"/>
        <v>4.2673168343115631</v>
      </c>
      <c r="G806" s="89">
        <f t="shared" si="90"/>
        <v>-5.4445066224508426E-2</v>
      </c>
      <c r="H806" s="89">
        <f t="shared" si="84"/>
        <v>4.2128717680870542</v>
      </c>
      <c r="I806" s="89">
        <f t="shared" si="85"/>
        <v>0.26282823191294558</v>
      </c>
      <c r="J806" s="89">
        <f t="shared" si="86"/>
        <v>0.26282823191294558</v>
      </c>
      <c r="K806" s="89">
        <f t="shared" si="87"/>
        <v>6.9078679490485101E-2</v>
      </c>
      <c r="L806" s="91">
        <f t="shared" si="88"/>
        <v>5.872338001048899E-2</v>
      </c>
    </row>
    <row r="807" spans="4:12" x14ac:dyDescent="0.3">
      <c r="D807" s="72">
        <v>44630</v>
      </c>
      <c r="E807" s="95">
        <v>4.4210000000000003</v>
      </c>
      <c r="F807" s="20">
        <f t="shared" si="89"/>
        <v>4.421203947020393</v>
      </c>
      <c r="G807" s="89">
        <f t="shared" si="90"/>
        <v>-3.3611848331174587E-2</v>
      </c>
      <c r="H807" s="89">
        <f t="shared" si="84"/>
        <v>4.3875920986892183</v>
      </c>
      <c r="I807" s="89">
        <f t="shared" si="85"/>
        <v>3.3407901310781973E-2</v>
      </c>
      <c r="J807" s="89">
        <f t="shared" si="86"/>
        <v>3.3407901310781973E-2</v>
      </c>
      <c r="K807" s="89">
        <f t="shared" si="87"/>
        <v>1.116087869990948E-3</v>
      </c>
      <c r="L807" s="91">
        <f t="shared" si="88"/>
        <v>7.5566390659990886E-3</v>
      </c>
    </row>
    <row r="808" spans="4:12" x14ac:dyDescent="0.3">
      <c r="D808" s="72">
        <v>44631</v>
      </c>
      <c r="E808" s="95">
        <v>4.3845999999999998</v>
      </c>
      <c r="F808" s="20">
        <f t="shared" si="89"/>
        <v>4.3868305213350602</v>
      </c>
      <c r="G808" s="89">
        <f t="shared" si="90"/>
        <v>-3.3688006066590406E-2</v>
      </c>
      <c r="H808" s="89">
        <f t="shared" si="84"/>
        <v>4.3531425152684697</v>
      </c>
      <c r="I808" s="89">
        <f t="shared" si="85"/>
        <v>3.1457484731530094E-2</v>
      </c>
      <c r="J808" s="89">
        <f t="shared" si="86"/>
        <v>3.1457484731530094E-2</v>
      </c>
      <c r="K808" s="89">
        <f t="shared" si="87"/>
        <v>9.8957334563444911E-4</v>
      </c>
      <c r="L808" s="91">
        <f t="shared" si="88"/>
        <v>7.174539235398918E-3</v>
      </c>
    </row>
    <row r="809" spans="4:12" x14ac:dyDescent="0.3">
      <c r="D809" s="72">
        <v>44634</v>
      </c>
      <c r="E809" s="95">
        <v>4.5759999999999996</v>
      </c>
      <c r="F809" s="20">
        <f t="shared" si="89"/>
        <v>4.3959295951467272</v>
      </c>
      <c r="G809" s="89">
        <f t="shared" si="90"/>
        <v>-2.9409298078764669E-2</v>
      </c>
      <c r="H809" s="89">
        <f t="shared" si="84"/>
        <v>4.3665202970679626</v>
      </c>
      <c r="I809" s="89">
        <f t="shared" si="85"/>
        <v>0.20947970293203699</v>
      </c>
      <c r="J809" s="89">
        <f t="shared" si="86"/>
        <v>0.20947970293203699</v>
      </c>
      <c r="K809" s="89">
        <f t="shared" si="87"/>
        <v>4.3881745940494467E-2</v>
      </c>
      <c r="L809" s="91">
        <f t="shared" si="88"/>
        <v>4.5777907109273819E-2</v>
      </c>
    </row>
    <row r="810" spans="4:12" x14ac:dyDescent="0.3">
      <c r="D810" s="72">
        <v>44635</v>
      </c>
      <c r="E810" s="95">
        <v>4.6489000000000003</v>
      </c>
      <c r="F810" s="20">
        <f t="shared" si="89"/>
        <v>4.5670525615369879</v>
      </c>
      <c r="G810" s="89">
        <f t="shared" si="90"/>
        <v>-9.3560716318621326E-3</v>
      </c>
      <c r="H810" s="89">
        <f t="shared" si="84"/>
        <v>4.5576964899051262</v>
      </c>
      <c r="I810" s="89">
        <f t="shared" si="85"/>
        <v>9.1203510094874041E-2</v>
      </c>
      <c r="J810" s="89">
        <f t="shared" si="86"/>
        <v>9.1203510094874041E-2</v>
      </c>
      <c r="K810" s="89">
        <f t="shared" si="87"/>
        <v>8.3180802536257908E-3</v>
      </c>
      <c r="L810" s="91">
        <f t="shared" si="88"/>
        <v>1.9618298972848208E-2</v>
      </c>
    </row>
    <row r="811" spans="4:12" x14ac:dyDescent="0.3">
      <c r="D811" s="72">
        <v>44636</v>
      </c>
      <c r="E811" s="95">
        <v>4.7948000000000004</v>
      </c>
      <c r="F811" s="20">
        <f t="shared" si="89"/>
        <v>4.6705951426945109</v>
      </c>
      <c r="G811" s="89">
        <f t="shared" si="90"/>
        <v>1.9337936470763817E-3</v>
      </c>
      <c r="H811" s="89">
        <f t="shared" si="84"/>
        <v>4.6725289363415872</v>
      </c>
      <c r="I811" s="89">
        <f t="shared" si="85"/>
        <v>0.12227106365841323</v>
      </c>
      <c r="J811" s="89">
        <f t="shared" si="86"/>
        <v>0.12227106365841323</v>
      </c>
      <c r="K811" s="89">
        <f t="shared" si="87"/>
        <v>1.4950213008159739E-2</v>
      </c>
      <c r="L811" s="91">
        <f t="shared" si="88"/>
        <v>2.5500764089933514E-2</v>
      </c>
    </row>
    <row r="812" spans="4:12" x14ac:dyDescent="0.3">
      <c r="D812" s="72">
        <v>44637</v>
      </c>
      <c r="E812" s="95">
        <v>4.8494999999999999</v>
      </c>
      <c r="F812" s="20">
        <f t="shared" si="89"/>
        <v>4.8072870349176613</v>
      </c>
      <c r="G812" s="89">
        <f t="shared" si="90"/>
        <v>1.5409603504683782E-2</v>
      </c>
      <c r="H812" s="89">
        <f t="shared" si="84"/>
        <v>4.8226966384223449</v>
      </c>
      <c r="I812" s="89">
        <f t="shared" si="85"/>
        <v>2.680336157765506E-2</v>
      </c>
      <c r="J812" s="89">
        <f t="shared" si="86"/>
        <v>2.680336157765506E-2</v>
      </c>
      <c r="K812" s="89">
        <f t="shared" si="87"/>
        <v>7.1842019186251556E-4</v>
      </c>
      <c r="L812" s="91">
        <f t="shared" si="88"/>
        <v>5.5270361022074568E-3</v>
      </c>
    </row>
    <row r="813" spans="4:12" x14ac:dyDescent="0.3">
      <c r="D813" s="72">
        <v>44638</v>
      </c>
      <c r="E813" s="95">
        <v>4.8586</v>
      </c>
      <c r="F813" s="20">
        <f t="shared" si="89"/>
        <v>4.8636476828037472</v>
      </c>
      <c r="G813" s="89">
        <f t="shared" si="90"/>
        <v>1.9504707942823989E-2</v>
      </c>
      <c r="H813" s="89">
        <f t="shared" si="84"/>
        <v>4.883152390746571</v>
      </c>
      <c r="I813" s="89">
        <f t="shared" si="85"/>
        <v>-2.4552390746571007E-2</v>
      </c>
      <c r="J813" s="89">
        <f t="shared" si="86"/>
        <v>2.4552390746571007E-2</v>
      </c>
      <c r="K813" s="89">
        <f t="shared" si="87"/>
        <v>6.028198913723056E-4</v>
      </c>
      <c r="L813" s="91">
        <f t="shared" si="88"/>
        <v>5.0533879608469535E-3</v>
      </c>
    </row>
    <row r="814" spans="4:12" x14ac:dyDescent="0.3">
      <c r="D814" s="72">
        <v>44641</v>
      </c>
      <c r="E814" s="95">
        <v>4.8311999999999999</v>
      </c>
      <c r="F814" s="20">
        <f t="shared" si="89"/>
        <v>4.8687237663542593</v>
      </c>
      <c r="G814" s="89">
        <f t="shared" si="90"/>
        <v>1.8061845503592803E-2</v>
      </c>
      <c r="H814" s="89">
        <f t="shared" si="84"/>
        <v>4.8867856118578521</v>
      </c>
      <c r="I814" s="89">
        <f t="shared" si="85"/>
        <v>-5.5585611857852157E-2</v>
      </c>
      <c r="J814" s="89">
        <f t="shared" si="86"/>
        <v>5.5585611857852157E-2</v>
      </c>
      <c r="K814" s="89">
        <f t="shared" si="87"/>
        <v>3.0897602456117943E-3</v>
      </c>
      <c r="L814" s="91">
        <f t="shared" si="88"/>
        <v>1.1505549730471137E-2</v>
      </c>
    </row>
    <row r="815" spans="4:12" x14ac:dyDescent="0.3">
      <c r="D815" s="72">
        <v>44642</v>
      </c>
      <c r="E815" s="95">
        <v>4.8949999999999996</v>
      </c>
      <c r="F815" s="20">
        <f t="shared" si="89"/>
        <v>4.8584094764028745</v>
      </c>
      <c r="G815" s="89">
        <f t="shared" si="90"/>
        <v>1.5224231958095039E-2</v>
      </c>
      <c r="H815" s="89">
        <f t="shared" si="84"/>
        <v>4.8736337083609698</v>
      </c>
      <c r="I815" s="89">
        <f t="shared" si="85"/>
        <v>2.1366291639029811E-2</v>
      </c>
      <c r="J815" s="89">
        <f t="shared" si="86"/>
        <v>2.1366291639029811E-2</v>
      </c>
      <c r="K815" s="89">
        <f t="shared" si="87"/>
        <v>4.5651841840407522E-4</v>
      </c>
      <c r="L815" s="91">
        <f t="shared" si="88"/>
        <v>4.364921683152158E-3</v>
      </c>
    </row>
    <row r="816" spans="4:12" x14ac:dyDescent="0.3">
      <c r="D816" s="72">
        <v>44643</v>
      </c>
      <c r="E816" s="95">
        <v>4.8129999999999997</v>
      </c>
      <c r="F816" s="20">
        <f t="shared" si="89"/>
        <v>4.8907793855664758</v>
      </c>
      <c r="G816" s="89">
        <f t="shared" si="90"/>
        <v>1.6938799678645672E-2</v>
      </c>
      <c r="H816" s="89">
        <f t="shared" si="84"/>
        <v>4.9077181852451215</v>
      </c>
      <c r="I816" s="89">
        <f t="shared" si="85"/>
        <v>-9.4718185245121767E-2</v>
      </c>
      <c r="J816" s="89">
        <f t="shared" si="86"/>
        <v>9.4718185245121767E-2</v>
      </c>
      <c r="K816" s="89">
        <f t="shared" si="87"/>
        <v>8.971534616129203E-3</v>
      </c>
      <c r="L816" s="91">
        <f t="shared" si="88"/>
        <v>1.9679656190550961E-2</v>
      </c>
    </row>
    <row r="817" spans="4:12" x14ac:dyDescent="0.3">
      <c r="D817" s="72">
        <v>44644</v>
      </c>
      <c r="E817" s="95">
        <v>4.8677000000000001</v>
      </c>
      <c r="F817" s="20">
        <f t="shared" si="89"/>
        <v>4.8374910397429165</v>
      </c>
      <c r="G817" s="89">
        <f t="shared" si="90"/>
        <v>9.9160851284251696E-3</v>
      </c>
      <c r="H817" s="89">
        <f t="shared" si="84"/>
        <v>4.8474071248713413</v>
      </c>
      <c r="I817" s="89">
        <f t="shared" si="85"/>
        <v>2.0292875128658849E-2</v>
      </c>
      <c r="J817" s="89">
        <f t="shared" si="86"/>
        <v>2.0292875128658849E-2</v>
      </c>
      <c r="K817" s="89">
        <f t="shared" si="87"/>
        <v>4.1180078098734091E-4</v>
      </c>
      <c r="L817" s="91">
        <f t="shared" si="88"/>
        <v>4.1688836881194095E-3</v>
      </c>
    </row>
    <row r="818" spans="4:12" x14ac:dyDescent="0.3">
      <c r="D818" s="72">
        <v>44645</v>
      </c>
      <c r="E818" s="95">
        <v>4.8949999999999996</v>
      </c>
      <c r="F818" s="20">
        <f t="shared" si="89"/>
        <v>4.8810928681027397</v>
      </c>
      <c r="G818" s="89">
        <f t="shared" si="90"/>
        <v>1.328465945156497E-2</v>
      </c>
      <c r="H818" s="89">
        <f t="shared" si="84"/>
        <v>4.8943775275543047</v>
      </c>
      <c r="I818" s="89">
        <f t="shared" si="85"/>
        <v>6.2247244569491045E-4</v>
      </c>
      <c r="J818" s="89">
        <f t="shared" si="86"/>
        <v>6.2247244569491045E-4</v>
      </c>
      <c r="K818" s="89">
        <f t="shared" si="87"/>
        <v>3.8747194564940325E-7</v>
      </c>
      <c r="L818" s="91">
        <f t="shared" si="88"/>
        <v>1.2716495315524218E-4</v>
      </c>
    </row>
    <row r="819" spans="4:12" x14ac:dyDescent="0.3">
      <c r="D819" s="72">
        <v>44648</v>
      </c>
      <c r="E819" s="95">
        <v>4.9132999999999996</v>
      </c>
      <c r="F819" s="20">
        <f t="shared" si="89"/>
        <v>4.9092877275612521</v>
      </c>
      <c r="G819" s="89">
        <f t="shared" si="90"/>
        <v>1.4775679452259714E-2</v>
      </c>
      <c r="H819" s="89">
        <f t="shared" si="84"/>
        <v>4.9240634070135121</v>
      </c>
      <c r="I819" s="89">
        <f t="shared" si="85"/>
        <v>-1.0763407013512527E-2</v>
      </c>
      <c r="J819" s="89">
        <f t="shared" si="86"/>
        <v>1.0763407013512527E-2</v>
      </c>
      <c r="K819" s="89">
        <f t="shared" si="87"/>
        <v>1.1585093053853065E-4</v>
      </c>
      <c r="L819" s="91">
        <f t="shared" si="88"/>
        <v>2.1906675785139372E-3</v>
      </c>
    </row>
    <row r="820" spans="4:12" x14ac:dyDescent="0.3">
      <c r="D820" s="72">
        <v>44649</v>
      </c>
      <c r="E820" s="95">
        <v>5.0408999999999997</v>
      </c>
      <c r="F820" s="20">
        <f t="shared" si="89"/>
        <v>4.9506405435618079</v>
      </c>
      <c r="G820" s="89">
        <f t="shared" si="90"/>
        <v>1.7433393107089329E-2</v>
      </c>
      <c r="H820" s="89">
        <f t="shared" si="84"/>
        <v>4.9680739366688975</v>
      </c>
      <c r="I820" s="89">
        <f t="shared" si="85"/>
        <v>7.2826063331102198E-2</v>
      </c>
      <c r="J820" s="89">
        <f t="shared" si="86"/>
        <v>7.2826063331102198E-2</v>
      </c>
      <c r="K820" s="89">
        <f t="shared" si="87"/>
        <v>5.3036355003057084E-3</v>
      </c>
      <c r="L820" s="91">
        <f t="shared" si="88"/>
        <v>1.4447035912456547E-2</v>
      </c>
    </row>
    <row r="821" spans="4:12" x14ac:dyDescent="0.3">
      <c r="D821" s="72">
        <v>44650</v>
      </c>
      <c r="E821" s="95">
        <v>5.0408999999999997</v>
      </c>
      <c r="F821" s="20">
        <f t="shared" si="89"/>
        <v>5.0548467144856719</v>
      </c>
      <c r="G821" s="89">
        <f t="shared" si="90"/>
        <v>2.6110670888766795E-2</v>
      </c>
      <c r="H821" s="89">
        <f t="shared" si="84"/>
        <v>5.0809573853744388</v>
      </c>
      <c r="I821" s="89">
        <f t="shared" si="85"/>
        <v>-4.0057385374439036E-2</v>
      </c>
      <c r="J821" s="89">
        <f t="shared" si="86"/>
        <v>4.0057385374439036E-2</v>
      </c>
      <c r="K821" s="89">
        <f t="shared" si="87"/>
        <v>1.6045941230363224E-3</v>
      </c>
      <c r="L821" s="91">
        <f t="shared" si="88"/>
        <v>7.9464749101230015E-3</v>
      </c>
    </row>
    <row r="822" spans="4:12" x14ac:dyDescent="0.3">
      <c r="D822" s="72">
        <v>44651</v>
      </c>
      <c r="E822" s="95">
        <v>4.9771000000000001</v>
      </c>
      <c r="F822" s="20">
        <f t="shared" si="89"/>
        <v>5.0490285367110133</v>
      </c>
      <c r="G822" s="89">
        <f t="shared" si="90"/>
        <v>2.2917786022424252E-2</v>
      </c>
      <c r="H822" s="89">
        <f t="shared" si="84"/>
        <v>5.0719463227334378</v>
      </c>
      <c r="I822" s="89">
        <f t="shared" si="85"/>
        <v>-9.4846322733437738E-2</v>
      </c>
      <c r="J822" s="89">
        <f t="shared" si="86"/>
        <v>9.4846322733437738E-2</v>
      </c>
      <c r="K822" s="89">
        <f t="shared" si="87"/>
        <v>8.9958249360554288E-3</v>
      </c>
      <c r="L822" s="91">
        <f t="shared" si="88"/>
        <v>1.9056543515990784E-2</v>
      </c>
    </row>
    <row r="823" spans="4:12" x14ac:dyDescent="0.3">
      <c r="D823" s="72">
        <v>44652</v>
      </c>
      <c r="E823" s="95">
        <v>5.0590999999999999</v>
      </c>
      <c r="F823" s="20">
        <f t="shared" si="89"/>
        <v>5.0118342288179401</v>
      </c>
      <c r="G823" s="89">
        <f t="shared" si="90"/>
        <v>1.6906576630874508E-2</v>
      </c>
      <c r="H823" s="89">
        <f t="shared" si="84"/>
        <v>5.0287408054488143</v>
      </c>
      <c r="I823" s="89">
        <f t="shared" si="85"/>
        <v>3.0359194551185631E-2</v>
      </c>
      <c r="J823" s="89">
        <f t="shared" si="86"/>
        <v>3.0359194551185631E-2</v>
      </c>
      <c r="K823" s="89">
        <f t="shared" si="87"/>
        <v>9.2168069379673927E-4</v>
      </c>
      <c r="L823" s="91">
        <f t="shared" si="88"/>
        <v>6.0009081756015161E-3</v>
      </c>
    </row>
    <row r="824" spans="4:12" x14ac:dyDescent="0.3">
      <c r="D824" s="72">
        <v>44655</v>
      </c>
      <c r="E824" s="95">
        <v>5.0956000000000001</v>
      </c>
      <c r="F824" s="20">
        <f t="shared" si="89"/>
        <v>5.0799252613046999</v>
      </c>
      <c r="G824" s="89">
        <f t="shared" si="90"/>
        <v>2.2025022216463044E-2</v>
      </c>
      <c r="H824" s="89">
        <f t="shared" si="84"/>
        <v>5.1019502835211625</v>
      </c>
      <c r="I824" s="89">
        <f t="shared" si="85"/>
        <v>-6.3502835211624031E-3</v>
      </c>
      <c r="J824" s="89">
        <f t="shared" si="86"/>
        <v>6.3502835211624031E-3</v>
      </c>
      <c r="K824" s="89">
        <f t="shared" si="87"/>
        <v>4.0326100799146766E-5</v>
      </c>
      <c r="L824" s="91">
        <f t="shared" si="88"/>
        <v>1.2462288093968135E-3</v>
      </c>
    </row>
    <row r="825" spans="4:12" x14ac:dyDescent="0.3">
      <c r="D825" s="72">
        <v>44656</v>
      </c>
      <c r="E825" s="95">
        <v>5.0317999999999996</v>
      </c>
      <c r="F825" s="20">
        <f t="shared" si="89"/>
        <v>5.1004600177731705</v>
      </c>
      <c r="G825" s="89">
        <f t="shared" si="90"/>
        <v>2.1875995641663797E-2</v>
      </c>
      <c r="H825" s="89">
        <f t="shared" si="84"/>
        <v>5.1223360134148344</v>
      </c>
      <c r="I825" s="89">
        <f t="shared" si="85"/>
        <v>-9.0536013414834748E-2</v>
      </c>
      <c r="J825" s="89">
        <f t="shared" si="86"/>
        <v>9.0536013414834748E-2</v>
      </c>
      <c r="K825" s="89">
        <f t="shared" si="87"/>
        <v>8.1967697250511368E-3</v>
      </c>
      <c r="L825" s="91">
        <f t="shared" si="88"/>
        <v>1.7992768674199047E-2</v>
      </c>
    </row>
    <row r="826" spans="4:12" x14ac:dyDescent="0.3">
      <c r="D826" s="72">
        <v>44657</v>
      </c>
      <c r="E826" s="95">
        <v>4.9314999999999998</v>
      </c>
      <c r="F826" s="20">
        <f t="shared" si="89"/>
        <v>5.0292407965133306</v>
      </c>
      <c r="G826" s="89">
        <f t="shared" si="90"/>
        <v>1.2566473951513425E-2</v>
      </c>
      <c r="H826" s="89">
        <f t="shared" si="84"/>
        <v>5.0418072704648438</v>
      </c>
      <c r="I826" s="89">
        <f t="shared" si="85"/>
        <v>-0.11030727046484401</v>
      </c>
      <c r="J826" s="89">
        <f t="shared" si="86"/>
        <v>0.11030727046484401</v>
      </c>
      <c r="K826" s="89">
        <f t="shared" si="87"/>
        <v>1.2167693917404248E-2</v>
      </c>
      <c r="L826" s="91">
        <f t="shared" si="88"/>
        <v>2.2367894244113153E-2</v>
      </c>
    </row>
    <row r="827" spans="4:12" x14ac:dyDescent="0.3">
      <c r="D827" s="72">
        <v>44658</v>
      </c>
      <c r="E827" s="95">
        <v>4.9588000000000001</v>
      </c>
      <c r="F827" s="20">
        <f t="shared" si="89"/>
        <v>4.9470131791612104</v>
      </c>
      <c r="G827" s="89">
        <f t="shared" si="90"/>
        <v>3.0870648211500686E-3</v>
      </c>
      <c r="H827" s="89">
        <f t="shared" si="84"/>
        <v>4.9501002439823605</v>
      </c>
      <c r="I827" s="89">
        <f t="shared" si="85"/>
        <v>8.6997560176396149E-3</v>
      </c>
      <c r="J827" s="89">
        <f t="shared" si="86"/>
        <v>8.6997560176396149E-3</v>
      </c>
      <c r="K827" s="89">
        <f t="shared" si="87"/>
        <v>7.5685754766456696E-5</v>
      </c>
      <c r="L827" s="91">
        <f t="shared" si="88"/>
        <v>1.7544075215051253E-3</v>
      </c>
    </row>
    <row r="828" spans="4:12" x14ac:dyDescent="0.3">
      <c r="D828" s="72">
        <v>44659</v>
      </c>
      <c r="E828" s="95">
        <v>4.8949999999999996</v>
      </c>
      <c r="F828" s="20">
        <f t="shared" si="89"/>
        <v>4.94850965185692</v>
      </c>
      <c r="G828" s="89">
        <f t="shared" si="90"/>
        <v>2.9280056086060245E-3</v>
      </c>
      <c r="H828" s="89">
        <f t="shared" si="84"/>
        <v>4.9514376574655259</v>
      </c>
      <c r="I828" s="89">
        <f t="shared" si="85"/>
        <v>-5.6437657465526314E-2</v>
      </c>
      <c r="J828" s="89">
        <f t="shared" si="86"/>
        <v>5.6437657465526314E-2</v>
      </c>
      <c r="K828" s="89">
        <f t="shared" si="87"/>
        <v>3.1852091801960782E-3</v>
      </c>
      <c r="L828" s="91">
        <f t="shared" si="88"/>
        <v>1.1529654231976777E-2</v>
      </c>
    </row>
    <row r="829" spans="4:12" x14ac:dyDescent="0.3">
      <c r="D829" s="72">
        <v>44662</v>
      </c>
      <c r="E829" s="95">
        <v>4.8220999999999998</v>
      </c>
      <c r="F829" s="20">
        <f t="shared" si="89"/>
        <v>4.8827624044868845</v>
      </c>
      <c r="G829" s="89">
        <f t="shared" si="90"/>
        <v>-3.9395196892581348E-3</v>
      </c>
      <c r="H829" s="89">
        <f t="shared" si="84"/>
        <v>4.8788228847976267</v>
      </c>
      <c r="I829" s="89">
        <f t="shared" si="85"/>
        <v>-5.6722884797626882E-2</v>
      </c>
      <c r="J829" s="89">
        <f t="shared" si="86"/>
        <v>5.6722884797626882E-2</v>
      </c>
      <c r="K829" s="89">
        <f t="shared" si="87"/>
        <v>3.2174856597648508E-3</v>
      </c>
      <c r="L829" s="91">
        <f t="shared" si="88"/>
        <v>1.176310835478876E-2</v>
      </c>
    </row>
    <row r="830" spans="4:12" x14ac:dyDescent="0.3">
      <c r="D830" s="72">
        <v>44663</v>
      </c>
      <c r="E830" s="95">
        <v>4.7218</v>
      </c>
      <c r="F830" s="20">
        <f t="shared" si="89"/>
        <v>4.7988883842485937</v>
      </c>
      <c r="G830" s="89">
        <f t="shared" si="90"/>
        <v>-1.1932969744161404E-2</v>
      </c>
      <c r="H830" s="89">
        <f t="shared" si="84"/>
        <v>4.7869554145044324</v>
      </c>
      <c r="I830" s="89">
        <f t="shared" si="85"/>
        <v>-6.5155414504432407E-2</v>
      </c>
      <c r="J830" s="89">
        <f t="shared" si="86"/>
        <v>6.5155414504432407E-2</v>
      </c>
      <c r="K830" s="89">
        <f t="shared" si="87"/>
        <v>4.2452280392444013E-3</v>
      </c>
      <c r="L830" s="91">
        <f t="shared" si="88"/>
        <v>1.3798850968789954E-2</v>
      </c>
    </row>
    <row r="831" spans="4:12" x14ac:dyDescent="0.3">
      <c r="D831" s="72">
        <v>44664</v>
      </c>
      <c r="E831" s="95">
        <v>4.7855999999999996</v>
      </c>
      <c r="F831" s="20">
        <f t="shared" si="89"/>
        <v>4.7250136242046707</v>
      </c>
      <c r="G831" s="89">
        <f t="shared" si="90"/>
        <v>-1.8127148774137555E-2</v>
      </c>
      <c r="H831" s="89">
        <f t="shared" si="84"/>
        <v>4.7068864754305331</v>
      </c>
      <c r="I831" s="89">
        <f t="shared" si="85"/>
        <v>7.8713524569466564E-2</v>
      </c>
      <c r="J831" s="89">
        <f t="shared" si="86"/>
        <v>7.8713524569466564E-2</v>
      </c>
      <c r="K831" s="89">
        <f t="shared" si="87"/>
        <v>6.1958189501480163E-3</v>
      </c>
      <c r="L831" s="91">
        <f t="shared" si="88"/>
        <v>1.6447994936782551E-2</v>
      </c>
    </row>
    <row r="832" spans="4:12" x14ac:dyDescent="0.3">
      <c r="D832" s="72">
        <v>44665</v>
      </c>
      <c r="E832" s="95">
        <v>4.6580000000000004</v>
      </c>
      <c r="F832" s="20">
        <f t="shared" si="89"/>
        <v>4.7455782809806903</v>
      </c>
      <c r="G832" s="89">
        <f t="shared" si="90"/>
        <v>-1.425796821912184E-2</v>
      </c>
      <c r="H832" s="89">
        <f t="shared" si="84"/>
        <v>4.7313203127615688</v>
      </c>
      <c r="I832" s="89">
        <f t="shared" si="85"/>
        <v>-7.3320312761568474E-2</v>
      </c>
      <c r="J832" s="89">
        <f t="shared" si="86"/>
        <v>7.3320312761568474E-2</v>
      </c>
      <c r="K832" s="89">
        <f t="shared" si="87"/>
        <v>5.3758682634542209E-3</v>
      </c>
      <c r="L832" s="91">
        <f t="shared" si="88"/>
        <v>1.5740728373028867E-2</v>
      </c>
    </row>
    <row r="833" spans="4:12" x14ac:dyDescent="0.3">
      <c r="D833" s="72">
        <v>44669</v>
      </c>
      <c r="E833" s="95">
        <v>4.6489000000000003</v>
      </c>
      <c r="F833" s="20">
        <f t="shared" si="89"/>
        <v>4.644773625424703</v>
      </c>
      <c r="G833" s="89">
        <f t="shared" si="90"/>
        <v>-2.2912636952808395E-2</v>
      </c>
      <c r="H833" s="89">
        <f t="shared" ref="H833:H896" si="91">F833+G833</f>
        <v>4.6218609884718944</v>
      </c>
      <c r="I833" s="89">
        <f t="shared" si="85"/>
        <v>2.7039011528105839E-2</v>
      </c>
      <c r="J833" s="89">
        <f t="shared" si="86"/>
        <v>2.7039011528105839E-2</v>
      </c>
      <c r="K833" s="89">
        <f t="shared" si="87"/>
        <v>7.3110814441704045E-4</v>
      </c>
      <c r="L833" s="91">
        <f t="shared" si="88"/>
        <v>5.816217068146408E-3</v>
      </c>
    </row>
    <row r="834" spans="4:12" x14ac:dyDescent="0.3">
      <c r="D834" s="72">
        <v>44670</v>
      </c>
      <c r="E834" s="95">
        <v>4.7401</v>
      </c>
      <c r="F834" s="20">
        <f t="shared" si="89"/>
        <v>4.6488098904377537</v>
      </c>
      <c r="G834" s="89">
        <f t="shared" si="90"/>
        <v>-2.0217746756222479E-2</v>
      </c>
      <c r="H834" s="89">
        <f t="shared" si="91"/>
        <v>4.6285921436815309</v>
      </c>
      <c r="I834" s="89">
        <f t="shared" si="85"/>
        <v>0.11150785631846905</v>
      </c>
      <c r="J834" s="89">
        <f t="shared" si="86"/>
        <v>0.11150785631846905</v>
      </c>
      <c r="K834" s="89">
        <f t="shared" si="87"/>
        <v>1.2434002020740338E-2</v>
      </c>
      <c r="L834" s="91">
        <f t="shared" si="88"/>
        <v>2.3524367907527065E-2</v>
      </c>
    </row>
    <row r="835" spans="4:12" x14ac:dyDescent="0.3">
      <c r="D835" s="72">
        <v>44671</v>
      </c>
      <c r="E835" s="95">
        <v>4.8586</v>
      </c>
      <c r="F835" s="20">
        <f t="shared" si="89"/>
        <v>4.7476258025950218</v>
      </c>
      <c r="G835" s="89">
        <f t="shared" si="90"/>
        <v>-8.3143808648734278E-3</v>
      </c>
      <c r="H835" s="89">
        <f t="shared" si="91"/>
        <v>4.7393114217301484</v>
      </c>
      <c r="I835" s="89">
        <f t="shared" si="85"/>
        <v>0.11928857826985162</v>
      </c>
      <c r="J835" s="89">
        <f t="shared" si="86"/>
        <v>0.11928857826985162</v>
      </c>
      <c r="K835" s="89">
        <f t="shared" si="87"/>
        <v>1.4229764905642516E-2</v>
      </c>
      <c r="L835" s="91">
        <f t="shared" si="88"/>
        <v>2.4552047558937064E-2</v>
      </c>
    </row>
    <row r="836" spans="4:12" x14ac:dyDescent="0.3">
      <c r="D836" s="72">
        <v>44672</v>
      </c>
      <c r="E836" s="95">
        <v>4.8038999999999996</v>
      </c>
      <c r="F836" s="20">
        <f t="shared" si="89"/>
        <v>4.8410084953081016</v>
      </c>
      <c r="G836" s="89">
        <f t="shared" si="90"/>
        <v>1.8553264929219012E-3</v>
      </c>
      <c r="H836" s="89">
        <f t="shared" si="91"/>
        <v>4.8428638218010231</v>
      </c>
      <c r="I836" s="89">
        <f t="shared" ref="I836:I899" si="92">E836-H836</f>
        <v>-3.8963821801023535E-2</v>
      </c>
      <c r="J836" s="89">
        <f t="shared" ref="J836:J899" si="93">ABS(I836)</f>
        <v>3.8963821801023535E-2</v>
      </c>
      <c r="K836" s="89">
        <f t="shared" ref="K836:K899" si="94">I836^2</f>
        <v>1.5181794093419168E-3</v>
      </c>
      <c r="L836" s="91">
        <f t="shared" ref="L836:L899" si="95">J836/E836</f>
        <v>8.110872791070492E-3</v>
      </c>
    </row>
    <row r="837" spans="4:12" x14ac:dyDescent="0.3">
      <c r="D837" s="72">
        <v>44673</v>
      </c>
      <c r="E837" s="95">
        <v>4.6853999999999996</v>
      </c>
      <c r="F837" s="20">
        <f t="shared" ref="F837:F900" si="96">alpha*(E837)+(1-alpha)*(E836+G836)</f>
        <v>4.7816842611943375</v>
      </c>
      <c r="G837" s="89">
        <f t="shared" ref="G837:G900" si="97">beta*(F837-F836)+(1-beta)*G836</f>
        <v>-4.2626295677466973E-3</v>
      </c>
      <c r="H837" s="89">
        <f t="shared" si="91"/>
        <v>4.7774216316265905</v>
      </c>
      <c r="I837" s="89">
        <f t="shared" si="92"/>
        <v>-9.2021631626590938E-2</v>
      </c>
      <c r="J837" s="89">
        <f t="shared" si="93"/>
        <v>9.2021631626590938E-2</v>
      </c>
      <c r="K837" s="89">
        <f t="shared" si="94"/>
        <v>8.4679806872200013E-3</v>
      </c>
      <c r="L837" s="91">
        <f t="shared" si="95"/>
        <v>1.9640080169588712E-2</v>
      </c>
    </row>
    <row r="838" spans="4:12" x14ac:dyDescent="0.3">
      <c r="D838" s="72">
        <v>44676</v>
      </c>
      <c r="E838" s="95">
        <v>4.7492000000000001</v>
      </c>
      <c r="F838" s="20">
        <f t="shared" si="96"/>
        <v>4.6947498963458028</v>
      </c>
      <c r="G838" s="89">
        <f t="shared" si="97"/>
        <v>-1.2529803095825506E-2</v>
      </c>
      <c r="H838" s="89">
        <f t="shared" si="91"/>
        <v>4.6822200932499776</v>
      </c>
      <c r="I838" s="89">
        <f t="shared" si="92"/>
        <v>6.6979906750022522E-2</v>
      </c>
      <c r="J838" s="89">
        <f t="shared" si="93"/>
        <v>6.6979906750022522E-2</v>
      </c>
      <c r="K838" s="89">
        <f t="shared" si="94"/>
        <v>4.4863079082417129E-3</v>
      </c>
      <c r="L838" s="91">
        <f t="shared" si="95"/>
        <v>1.4103408310878153E-2</v>
      </c>
    </row>
    <row r="839" spans="4:12" x14ac:dyDescent="0.3">
      <c r="D839" s="72">
        <v>44677</v>
      </c>
      <c r="E839" s="95">
        <v>4.6398000000000001</v>
      </c>
      <c r="F839" s="20">
        <f t="shared" si="96"/>
        <v>4.7172961575233403</v>
      </c>
      <c r="G839" s="89">
        <f t="shared" si="97"/>
        <v>-9.0221966684892012E-3</v>
      </c>
      <c r="H839" s="89">
        <f t="shared" si="91"/>
        <v>4.7082739608548509</v>
      </c>
      <c r="I839" s="89">
        <f t="shared" si="92"/>
        <v>-6.8473960854850802E-2</v>
      </c>
      <c r="J839" s="89">
        <f t="shared" si="93"/>
        <v>6.8473960854850802E-2</v>
      </c>
      <c r="K839" s="89">
        <f t="shared" si="94"/>
        <v>4.6886833151516399E-3</v>
      </c>
      <c r="L839" s="91">
        <f t="shared" si="95"/>
        <v>1.4757955268513902E-2</v>
      </c>
    </row>
    <row r="840" spans="4:12" x14ac:dyDescent="0.3">
      <c r="D840" s="72">
        <v>44678</v>
      </c>
      <c r="E840" s="95">
        <v>4.5941999999999998</v>
      </c>
      <c r="F840" s="20">
        <f t="shared" si="96"/>
        <v>4.6234622426652088</v>
      </c>
      <c r="G840" s="89">
        <f t="shared" si="97"/>
        <v>-1.7503368487453437E-2</v>
      </c>
      <c r="H840" s="89">
        <f t="shared" si="91"/>
        <v>4.6059588741777553</v>
      </c>
      <c r="I840" s="89">
        <f t="shared" si="92"/>
        <v>-1.1758874177755452E-2</v>
      </c>
      <c r="J840" s="89">
        <f t="shared" si="93"/>
        <v>1.1758874177755452E-2</v>
      </c>
      <c r="K840" s="89">
        <f t="shared" si="94"/>
        <v>1.3827112192828396E-4</v>
      </c>
      <c r="L840" s="91">
        <f t="shared" si="95"/>
        <v>2.5595041961071464E-3</v>
      </c>
    </row>
    <row r="841" spans="4:12" x14ac:dyDescent="0.3">
      <c r="D841" s="72">
        <v>44679</v>
      </c>
      <c r="E841" s="95">
        <v>4.4665999999999997</v>
      </c>
      <c r="F841" s="20">
        <f t="shared" si="96"/>
        <v>4.5546773052100376</v>
      </c>
      <c r="G841" s="89">
        <f t="shared" si="97"/>
        <v>-2.2631525384225217E-2</v>
      </c>
      <c r="H841" s="89">
        <f t="shared" si="91"/>
        <v>4.532045779825812</v>
      </c>
      <c r="I841" s="89">
        <f t="shared" si="92"/>
        <v>-6.5445779825812345E-2</v>
      </c>
      <c r="J841" s="89">
        <f t="shared" si="93"/>
        <v>6.5445779825812345E-2</v>
      </c>
      <c r="K841" s="89">
        <f t="shared" si="94"/>
        <v>4.2831500970087061E-3</v>
      </c>
      <c r="L841" s="91">
        <f t="shared" si="95"/>
        <v>1.4652258949942315E-2</v>
      </c>
    </row>
    <row r="842" spans="4:12" x14ac:dyDescent="0.3">
      <c r="D842" s="72">
        <v>44680</v>
      </c>
      <c r="E842" s="95">
        <v>4.5941999999999998</v>
      </c>
      <c r="F842" s="20">
        <f t="shared" si="96"/>
        <v>4.4740147796926193</v>
      </c>
      <c r="G842" s="89">
        <f t="shared" si="97"/>
        <v>-2.8434625397544523E-2</v>
      </c>
      <c r="H842" s="89">
        <f t="shared" si="91"/>
        <v>4.445580154295075</v>
      </c>
      <c r="I842" s="89">
        <f t="shared" si="92"/>
        <v>0.14861984570492481</v>
      </c>
      <c r="J842" s="89">
        <f t="shared" si="93"/>
        <v>0.14861984570492481</v>
      </c>
      <c r="K842" s="89">
        <f t="shared" si="94"/>
        <v>2.2087858537355658E-2</v>
      </c>
      <c r="L842" s="91">
        <f t="shared" si="95"/>
        <v>3.2349450547413006E-2</v>
      </c>
    </row>
    <row r="843" spans="4:12" x14ac:dyDescent="0.3">
      <c r="D843" s="72">
        <v>44683</v>
      </c>
      <c r="E843" s="95">
        <v>4.6958000000000002</v>
      </c>
      <c r="F843" s="20">
        <f t="shared" si="96"/>
        <v>4.5917722996819643</v>
      </c>
      <c r="G843" s="89">
        <f t="shared" si="97"/>
        <v>-1.3815410858855568E-2</v>
      </c>
      <c r="H843" s="89">
        <f t="shared" si="91"/>
        <v>4.5779568888231088</v>
      </c>
      <c r="I843" s="89">
        <f t="shared" si="92"/>
        <v>0.11784311117689139</v>
      </c>
      <c r="J843" s="89">
        <f t="shared" si="93"/>
        <v>0.11784311117689139</v>
      </c>
      <c r="K843" s="89">
        <f t="shared" si="94"/>
        <v>1.3886998851849184E-2</v>
      </c>
      <c r="L843" s="91">
        <f t="shared" si="95"/>
        <v>2.5095428079750286E-2</v>
      </c>
    </row>
    <row r="844" spans="4:12" x14ac:dyDescent="0.3">
      <c r="D844" s="72">
        <v>44684</v>
      </c>
      <c r="E844" s="95">
        <v>4.7873999999999999</v>
      </c>
      <c r="F844" s="20">
        <f t="shared" si="96"/>
        <v>4.7030676713129163</v>
      </c>
      <c r="G844" s="89">
        <f t="shared" si="97"/>
        <v>-1.3043326098748174E-3</v>
      </c>
      <c r="H844" s="89">
        <f t="shared" si="91"/>
        <v>4.7017633387030413</v>
      </c>
      <c r="I844" s="89">
        <f t="shared" si="92"/>
        <v>8.5636661296958572E-2</v>
      </c>
      <c r="J844" s="89">
        <f t="shared" si="93"/>
        <v>8.5636661296958572E-2</v>
      </c>
      <c r="K844" s="89">
        <f t="shared" si="94"/>
        <v>7.3336377580900019E-3</v>
      </c>
      <c r="L844" s="91">
        <f t="shared" si="95"/>
        <v>1.7887926911676188E-2</v>
      </c>
    </row>
    <row r="845" spans="4:12" x14ac:dyDescent="0.3">
      <c r="D845" s="72">
        <v>44685</v>
      </c>
      <c r="E845" s="95">
        <v>4.8788999999999998</v>
      </c>
      <c r="F845" s="20">
        <f t="shared" si="96"/>
        <v>4.8046565339120999</v>
      </c>
      <c r="G845" s="89">
        <f t="shared" si="97"/>
        <v>8.9849869110310288E-3</v>
      </c>
      <c r="H845" s="89">
        <f t="shared" si="91"/>
        <v>4.8136415208231309</v>
      </c>
      <c r="I845" s="89">
        <f t="shared" si="92"/>
        <v>6.5258479176868889E-2</v>
      </c>
      <c r="J845" s="89">
        <f t="shared" si="93"/>
        <v>6.5258479176868889E-2</v>
      </c>
      <c r="K845" s="89">
        <f t="shared" si="94"/>
        <v>4.2586691044778305E-3</v>
      </c>
      <c r="L845" s="91">
        <f t="shared" si="95"/>
        <v>1.3375654179603782E-2</v>
      </c>
    </row>
    <row r="846" spans="4:12" x14ac:dyDescent="0.3">
      <c r="D846" s="72">
        <v>44686</v>
      </c>
      <c r="E846" s="95">
        <v>4.6775000000000002</v>
      </c>
      <c r="F846" s="20">
        <f t="shared" si="96"/>
        <v>4.8458079895288249</v>
      </c>
      <c r="G846" s="89">
        <f t="shared" si="97"/>
        <v>1.2201633781600421E-2</v>
      </c>
      <c r="H846" s="89">
        <f t="shared" si="91"/>
        <v>4.8580096233104255</v>
      </c>
      <c r="I846" s="89">
        <f t="shared" si="92"/>
        <v>-0.1805096233104253</v>
      </c>
      <c r="J846" s="89">
        <f t="shared" si="93"/>
        <v>0.1805096233104253</v>
      </c>
      <c r="K846" s="89">
        <f t="shared" si="94"/>
        <v>3.2583724107671637E-2</v>
      </c>
      <c r="L846" s="91">
        <f t="shared" si="95"/>
        <v>3.8591047206932183E-2</v>
      </c>
    </row>
    <row r="847" spans="4:12" x14ac:dyDescent="0.3">
      <c r="D847" s="72">
        <v>44687</v>
      </c>
      <c r="E847" s="95">
        <v>4.5401999999999996</v>
      </c>
      <c r="F847" s="20">
        <f t="shared" si="96"/>
        <v>4.6598013070252806</v>
      </c>
      <c r="G847" s="89">
        <f t="shared" si="97"/>
        <v>-7.6191978469140453E-3</v>
      </c>
      <c r="H847" s="89">
        <f t="shared" si="91"/>
        <v>4.6521821091783666</v>
      </c>
      <c r="I847" s="89">
        <f t="shared" si="92"/>
        <v>-0.11198210917836704</v>
      </c>
      <c r="J847" s="89">
        <f t="shared" si="93"/>
        <v>0.11198210917836704</v>
      </c>
      <c r="K847" s="89">
        <f t="shared" si="94"/>
        <v>1.2539992776035716E-2</v>
      </c>
      <c r="L847" s="91">
        <f t="shared" si="95"/>
        <v>2.4664576269408187E-2</v>
      </c>
    </row>
    <row r="848" spans="4:12" x14ac:dyDescent="0.3">
      <c r="D848" s="72">
        <v>44690</v>
      </c>
      <c r="E848" s="95">
        <v>4.3754</v>
      </c>
      <c r="F848" s="20">
        <f t="shared" si="96"/>
        <v>4.501144641722469</v>
      </c>
      <c r="G848" s="89">
        <f t="shared" si="97"/>
        <v>-2.2722944592503805E-2</v>
      </c>
      <c r="H848" s="89">
        <f t="shared" si="91"/>
        <v>4.4784216971299653</v>
      </c>
      <c r="I848" s="89">
        <f t="shared" si="92"/>
        <v>-0.10302169712996534</v>
      </c>
      <c r="J848" s="89">
        <f t="shared" si="93"/>
        <v>0.10302169712996534</v>
      </c>
      <c r="K848" s="89">
        <f t="shared" si="94"/>
        <v>1.0613470079538308E-2</v>
      </c>
      <c r="L848" s="91">
        <f t="shared" si="95"/>
        <v>2.3545663740450095E-2</v>
      </c>
    </row>
    <row r="849" spans="4:12" x14ac:dyDescent="0.3">
      <c r="D849" s="72">
        <v>44691</v>
      </c>
      <c r="E849" s="95">
        <v>4.4028999999999998</v>
      </c>
      <c r="F849" s="20">
        <f t="shared" si="96"/>
        <v>4.3627216443259975</v>
      </c>
      <c r="G849" s="89">
        <f t="shared" si="97"/>
        <v>-3.4292949872900574E-2</v>
      </c>
      <c r="H849" s="89">
        <f t="shared" si="91"/>
        <v>4.3284286944530965</v>
      </c>
      <c r="I849" s="89">
        <f t="shared" si="92"/>
        <v>7.4471305546903288E-2</v>
      </c>
      <c r="J849" s="89">
        <f t="shared" si="93"/>
        <v>7.4471305546903288E-2</v>
      </c>
      <c r="K849" s="89">
        <f t="shared" si="94"/>
        <v>5.5459753498602283E-3</v>
      </c>
      <c r="L849" s="91">
        <f t="shared" si="95"/>
        <v>1.6914148753526832E-2</v>
      </c>
    </row>
    <row r="850" spans="4:12" x14ac:dyDescent="0.3">
      <c r="D850" s="72">
        <v>44692</v>
      </c>
      <c r="E850" s="95">
        <v>4.2930999999999999</v>
      </c>
      <c r="F850" s="20">
        <f t="shared" si="96"/>
        <v>4.3535056401016794</v>
      </c>
      <c r="G850" s="89">
        <f t="shared" si="97"/>
        <v>-3.1785255308042326E-2</v>
      </c>
      <c r="H850" s="89">
        <f t="shared" si="91"/>
        <v>4.321720384793637</v>
      </c>
      <c r="I850" s="89">
        <f t="shared" si="92"/>
        <v>-2.8620384793637044E-2</v>
      </c>
      <c r="J850" s="89">
        <f t="shared" si="93"/>
        <v>2.8620384793637044E-2</v>
      </c>
      <c r="K850" s="89">
        <f t="shared" si="94"/>
        <v>8.1912642573585054E-4</v>
      </c>
      <c r="L850" s="91">
        <f t="shared" si="95"/>
        <v>6.6666010094423717E-3</v>
      </c>
    </row>
    <row r="851" spans="4:12" x14ac:dyDescent="0.3">
      <c r="D851" s="72">
        <v>44693</v>
      </c>
      <c r="E851" s="95">
        <v>4.2747999999999999</v>
      </c>
      <c r="F851" s="20">
        <f t="shared" si="96"/>
        <v>4.2640117957535661</v>
      </c>
      <c r="G851" s="89">
        <f t="shared" si="97"/>
        <v>-3.7556114212049421E-2</v>
      </c>
      <c r="H851" s="89">
        <f t="shared" si="91"/>
        <v>4.2264556815415171</v>
      </c>
      <c r="I851" s="89">
        <f t="shared" si="92"/>
        <v>4.834431845848286E-2</v>
      </c>
      <c r="J851" s="89">
        <f t="shared" si="93"/>
        <v>4.834431845848286E-2</v>
      </c>
      <c r="K851" s="89">
        <f t="shared" si="94"/>
        <v>2.3371731272152064E-3</v>
      </c>
      <c r="L851" s="91">
        <f t="shared" si="95"/>
        <v>1.1309141587555643E-2</v>
      </c>
    </row>
    <row r="852" spans="4:12" x14ac:dyDescent="0.3">
      <c r="D852" s="72">
        <v>44694</v>
      </c>
      <c r="E852" s="95">
        <v>4.4669999999999996</v>
      </c>
      <c r="F852" s="20">
        <f t="shared" si="96"/>
        <v>4.2831951086303608</v>
      </c>
      <c r="G852" s="89">
        <f t="shared" si="97"/>
        <v>-3.1882171503165017E-2</v>
      </c>
      <c r="H852" s="89">
        <f t="shared" si="91"/>
        <v>4.2513129371271958</v>
      </c>
      <c r="I852" s="89">
        <f t="shared" si="92"/>
        <v>0.21568706287280381</v>
      </c>
      <c r="J852" s="89">
        <f t="shared" si="93"/>
        <v>0.21568706287280381</v>
      </c>
      <c r="K852" s="89">
        <f t="shared" si="94"/>
        <v>4.6520909090696824E-2</v>
      </c>
      <c r="L852" s="91">
        <f t="shared" si="95"/>
        <v>4.8284545080099356E-2</v>
      </c>
    </row>
    <row r="853" spans="4:12" x14ac:dyDescent="0.3">
      <c r="D853" s="72">
        <v>44697</v>
      </c>
      <c r="E853" s="95">
        <v>4.4669999999999996</v>
      </c>
      <c r="F853" s="20">
        <f t="shared" si="96"/>
        <v>4.4414942627974678</v>
      </c>
      <c r="G853" s="89">
        <f t="shared" si="97"/>
        <v>-1.2864038936137811E-2</v>
      </c>
      <c r="H853" s="89">
        <f t="shared" si="91"/>
        <v>4.4286302238613304</v>
      </c>
      <c r="I853" s="89">
        <f t="shared" si="92"/>
        <v>3.8369776138669209E-2</v>
      </c>
      <c r="J853" s="89">
        <f t="shared" si="93"/>
        <v>3.8369776138669209E-2</v>
      </c>
      <c r="K853" s="89">
        <f t="shared" si="94"/>
        <v>1.4722397209315889E-3</v>
      </c>
      <c r="L853" s="91">
        <f t="shared" si="95"/>
        <v>8.589607373778646E-3</v>
      </c>
    </row>
    <row r="854" spans="4:12" x14ac:dyDescent="0.3">
      <c r="D854" s="72">
        <v>44698</v>
      </c>
      <c r="E854" s="95">
        <v>4.6134000000000004</v>
      </c>
      <c r="F854" s="20">
        <f t="shared" si="96"/>
        <v>4.4859887688510902</v>
      </c>
      <c r="G854" s="89">
        <f t="shared" si="97"/>
        <v>-7.128184437161793E-3</v>
      </c>
      <c r="H854" s="89">
        <f t="shared" si="91"/>
        <v>4.478860584413928</v>
      </c>
      <c r="I854" s="89">
        <f t="shared" si="92"/>
        <v>0.13453941558607241</v>
      </c>
      <c r="J854" s="89">
        <f t="shared" si="93"/>
        <v>0.13453941558607241</v>
      </c>
      <c r="K854" s="89">
        <f t="shared" si="94"/>
        <v>1.8100854346241903E-2</v>
      </c>
      <c r="L854" s="91">
        <f t="shared" si="95"/>
        <v>2.9162746691392984E-2</v>
      </c>
    </row>
    <row r="855" spans="4:12" x14ac:dyDescent="0.3">
      <c r="D855" s="72">
        <v>44699</v>
      </c>
      <c r="E855" s="95">
        <v>4.4486999999999997</v>
      </c>
      <c r="F855" s="20">
        <f t="shared" si="96"/>
        <v>4.574757452450271</v>
      </c>
      <c r="G855" s="89">
        <f t="shared" si="97"/>
        <v>2.4615023664724634E-3</v>
      </c>
      <c r="H855" s="89">
        <f t="shared" si="91"/>
        <v>4.5772189548167432</v>
      </c>
      <c r="I855" s="89">
        <f t="shared" si="92"/>
        <v>-0.12851895481674358</v>
      </c>
      <c r="J855" s="89">
        <f t="shared" si="93"/>
        <v>0.12851895481674358</v>
      </c>
      <c r="K855" s="89">
        <f t="shared" si="94"/>
        <v>1.6517121747188179E-2</v>
      </c>
      <c r="L855" s="91">
        <f t="shared" si="95"/>
        <v>2.8889103517149638E-2</v>
      </c>
    </row>
    <row r="856" spans="4:12" x14ac:dyDescent="0.3">
      <c r="D856" s="72">
        <v>44700</v>
      </c>
      <c r="E856" s="95">
        <v>4.3937999999999997</v>
      </c>
      <c r="F856" s="20">
        <f t="shared" si="96"/>
        <v>4.4396892018931773</v>
      </c>
      <c r="G856" s="89">
        <f t="shared" si="97"/>
        <v>-1.1291472925884154E-2</v>
      </c>
      <c r="H856" s="89">
        <f t="shared" si="91"/>
        <v>4.4283977289672931</v>
      </c>
      <c r="I856" s="89">
        <f t="shared" si="92"/>
        <v>-3.4597728967293406E-2</v>
      </c>
      <c r="J856" s="89">
        <f t="shared" si="93"/>
        <v>3.4597728967293406E-2</v>
      </c>
      <c r="K856" s="89">
        <f t="shared" si="94"/>
        <v>1.1970028496942932E-3</v>
      </c>
      <c r="L856" s="91">
        <f t="shared" si="95"/>
        <v>7.8742157056064018E-3</v>
      </c>
    </row>
    <row r="857" spans="4:12" x14ac:dyDescent="0.3">
      <c r="D857" s="72">
        <v>44701</v>
      </c>
      <c r="E857" s="95">
        <v>4.4211999999999998</v>
      </c>
      <c r="F857" s="20">
        <f t="shared" si="96"/>
        <v>4.3902468216592929</v>
      </c>
      <c r="G857" s="89">
        <f t="shared" si="97"/>
        <v>-1.5106563656684176E-2</v>
      </c>
      <c r="H857" s="89">
        <f t="shared" si="91"/>
        <v>4.3751402580026086</v>
      </c>
      <c r="I857" s="89">
        <f t="shared" si="92"/>
        <v>4.6059741997391157E-2</v>
      </c>
      <c r="J857" s="89">
        <f t="shared" si="93"/>
        <v>4.6059741997391157E-2</v>
      </c>
      <c r="K857" s="89">
        <f t="shared" si="94"/>
        <v>2.1214998328662389E-3</v>
      </c>
      <c r="L857" s="91">
        <f t="shared" si="95"/>
        <v>1.0417927711343337E-2</v>
      </c>
    </row>
    <row r="858" spans="4:12" x14ac:dyDescent="0.3">
      <c r="D858" s="72">
        <v>44704</v>
      </c>
      <c r="E858" s="95">
        <v>4.5128000000000004</v>
      </c>
      <c r="F858" s="20">
        <f t="shared" si="96"/>
        <v>4.4274347490746528</v>
      </c>
      <c r="G858" s="89">
        <f t="shared" si="97"/>
        <v>-9.8771145494797666E-3</v>
      </c>
      <c r="H858" s="89">
        <f t="shared" si="91"/>
        <v>4.4175576345251732</v>
      </c>
      <c r="I858" s="89">
        <f t="shared" si="92"/>
        <v>9.5242365474827118E-2</v>
      </c>
      <c r="J858" s="89">
        <f t="shared" si="93"/>
        <v>9.5242365474827118E-2</v>
      </c>
      <c r="K858" s="89">
        <f t="shared" si="94"/>
        <v>9.0711081812405413E-3</v>
      </c>
      <c r="L858" s="91">
        <f t="shared" si="95"/>
        <v>2.1104938281073193E-2</v>
      </c>
    </row>
    <row r="859" spans="4:12" x14ac:dyDescent="0.3">
      <c r="D859" s="72">
        <v>44705</v>
      </c>
      <c r="E859" s="95">
        <v>4.4852999999999996</v>
      </c>
      <c r="F859" s="20">
        <f t="shared" si="96"/>
        <v>4.4993983083604165</v>
      </c>
      <c r="G859" s="89">
        <f t="shared" si="97"/>
        <v>-1.6930471659554209E-3</v>
      </c>
      <c r="H859" s="89">
        <f t="shared" si="91"/>
        <v>4.4977052611944615</v>
      </c>
      <c r="I859" s="89">
        <f t="shared" si="92"/>
        <v>-1.2405261194461836E-2</v>
      </c>
      <c r="J859" s="89">
        <f t="shared" si="93"/>
        <v>1.2405261194461836E-2</v>
      </c>
      <c r="K859" s="89">
        <f t="shared" si="94"/>
        <v>1.538905053028207E-4</v>
      </c>
      <c r="L859" s="91">
        <f t="shared" si="95"/>
        <v>2.7657595243265418E-3</v>
      </c>
    </row>
    <row r="860" spans="4:12" x14ac:dyDescent="0.3">
      <c r="D860" s="72">
        <v>44706</v>
      </c>
      <c r="E860" s="95">
        <v>4.5128000000000004</v>
      </c>
      <c r="F860" s="20">
        <f t="shared" si="96"/>
        <v>4.4894455622672362</v>
      </c>
      <c r="G860" s="89">
        <f t="shared" si="97"/>
        <v>-2.5190170586779099E-3</v>
      </c>
      <c r="H860" s="89">
        <f t="shared" si="91"/>
        <v>4.4869265452085587</v>
      </c>
      <c r="I860" s="89">
        <f t="shared" si="92"/>
        <v>2.5873454791441652E-2</v>
      </c>
      <c r="J860" s="89">
        <f t="shared" si="93"/>
        <v>2.5873454791441652E-2</v>
      </c>
      <c r="K860" s="89">
        <f t="shared" si="94"/>
        <v>6.6943566284477496E-4</v>
      </c>
      <c r="L860" s="91">
        <f t="shared" si="95"/>
        <v>5.7333484292327709E-3</v>
      </c>
    </row>
    <row r="861" spans="4:12" x14ac:dyDescent="0.3">
      <c r="D861" s="72">
        <v>44707</v>
      </c>
      <c r="E861" s="95">
        <v>4.6592000000000002</v>
      </c>
      <c r="F861" s="20">
        <f t="shared" si="96"/>
        <v>4.5400647863530583</v>
      </c>
      <c r="G861" s="89">
        <f t="shared" si="97"/>
        <v>2.7948070557720908E-3</v>
      </c>
      <c r="H861" s="89">
        <f t="shared" si="91"/>
        <v>4.5428595934088305</v>
      </c>
      <c r="I861" s="89">
        <f t="shared" si="92"/>
        <v>0.11634040659116973</v>
      </c>
      <c r="J861" s="89">
        <f t="shared" si="93"/>
        <v>0.11634040659116973</v>
      </c>
      <c r="K861" s="89">
        <f t="shared" si="94"/>
        <v>1.353509020579869E-2</v>
      </c>
      <c r="L861" s="91">
        <f t="shared" si="95"/>
        <v>2.4970039189382238E-2</v>
      </c>
    </row>
    <row r="862" spans="4:12" x14ac:dyDescent="0.3">
      <c r="D862" s="72">
        <v>44708</v>
      </c>
      <c r="E862" s="95">
        <v>4.7050000000000001</v>
      </c>
      <c r="F862" s="20">
        <f t="shared" si="96"/>
        <v>4.6705958456446179</v>
      </c>
      <c r="G862" s="89">
        <f t="shared" si="97"/>
        <v>1.5568432279350845E-2</v>
      </c>
      <c r="H862" s="89">
        <f t="shared" si="91"/>
        <v>4.6861642779239689</v>
      </c>
      <c r="I862" s="89">
        <f t="shared" si="92"/>
        <v>1.8835722076031125E-2</v>
      </c>
      <c r="J862" s="89">
        <f t="shared" si="93"/>
        <v>1.8835722076031125E-2</v>
      </c>
      <c r="K862" s="89">
        <f t="shared" si="94"/>
        <v>3.5478442612548627E-4</v>
      </c>
      <c r="L862" s="91">
        <f t="shared" si="95"/>
        <v>4.0033415677005581E-3</v>
      </c>
    </row>
    <row r="863" spans="4:12" x14ac:dyDescent="0.3">
      <c r="D863" s="72">
        <v>44712</v>
      </c>
      <c r="E863" s="95">
        <v>4.5860000000000003</v>
      </c>
      <c r="F863" s="20">
        <f t="shared" si="96"/>
        <v>4.6936547458234807</v>
      </c>
      <c r="G863" s="89">
        <f t="shared" si="97"/>
        <v>1.6317479069302039E-2</v>
      </c>
      <c r="H863" s="89">
        <f t="shared" si="91"/>
        <v>4.7099722248927831</v>
      </c>
      <c r="I863" s="89">
        <f t="shared" si="92"/>
        <v>-0.12397222489278281</v>
      </c>
      <c r="J863" s="89">
        <f t="shared" si="93"/>
        <v>0.12397222489278281</v>
      </c>
      <c r="K863" s="89">
        <f t="shared" si="94"/>
        <v>1.5369112544866718E-2</v>
      </c>
      <c r="L863" s="91">
        <f t="shared" si="95"/>
        <v>2.7032757281461581E-2</v>
      </c>
    </row>
    <row r="864" spans="4:12" x14ac:dyDescent="0.3">
      <c r="D864" s="72">
        <v>44713</v>
      </c>
      <c r="E864" s="95">
        <v>4.5494000000000003</v>
      </c>
      <c r="F864" s="20">
        <f t="shared" si="96"/>
        <v>4.591733983255442</v>
      </c>
      <c r="G864" s="89">
        <f t="shared" si="97"/>
        <v>4.4936549055679623E-3</v>
      </c>
      <c r="H864" s="89">
        <f t="shared" si="91"/>
        <v>4.5962276381610101</v>
      </c>
      <c r="I864" s="89">
        <f t="shared" si="92"/>
        <v>-4.6827638161009766E-2</v>
      </c>
      <c r="J864" s="89">
        <f t="shared" si="93"/>
        <v>4.6827638161009766E-2</v>
      </c>
      <c r="K864" s="89">
        <f t="shared" si="94"/>
        <v>2.1928276957384582E-3</v>
      </c>
      <c r="L864" s="91">
        <f t="shared" si="95"/>
        <v>1.0293145944742111E-2</v>
      </c>
    </row>
    <row r="865" spans="4:12" x14ac:dyDescent="0.3">
      <c r="D865" s="72">
        <v>44714</v>
      </c>
      <c r="E865" s="95">
        <v>4.6592000000000002</v>
      </c>
      <c r="F865" s="20">
        <f t="shared" si="96"/>
        <v>4.5749549239244551</v>
      </c>
      <c r="G865" s="89">
        <f t="shared" si="97"/>
        <v>2.3663834819124775E-3</v>
      </c>
      <c r="H865" s="89">
        <f t="shared" si="91"/>
        <v>4.5773213074063674</v>
      </c>
      <c r="I865" s="89">
        <f t="shared" si="92"/>
        <v>8.1878692593632785E-2</v>
      </c>
      <c r="J865" s="89">
        <f t="shared" si="93"/>
        <v>8.1878692593632785E-2</v>
      </c>
      <c r="K865" s="89">
        <f t="shared" si="94"/>
        <v>6.7041203008426165E-3</v>
      </c>
      <c r="L865" s="91">
        <f t="shared" si="95"/>
        <v>1.7573551810103189E-2</v>
      </c>
    </row>
    <row r="866" spans="4:12" x14ac:dyDescent="0.3">
      <c r="D866" s="72">
        <v>44715</v>
      </c>
      <c r="E866" s="95">
        <v>4.6134000000000004</v>
      </c>
      <c r="F866" s="20">
        <f t="shared" si="96"/>
        <v>4.6519331067855303</v>
      </c>
      <c r="G866" s="89">
        <f t="shared" si="97"/>
        <v>9.8275634198287456E-3</v>
      </c>
      <c r="H866" s="89">
        <f t="shared" si="91"/>
        <v>4.6617606702053589</v>
      </c>
      <c r="I866" s="89">
        <f t="shared" si="92"/>
        <v>-4.8360670205358502E-2</v>
      </c>
      <c r="J866" s="89">
        <f t="shared" si="93"/>
        <v>4.8360670205358502E-2</v>
      </c>
      <c r="K866" s="89">
        <f t="shared" si="94"/>
        <v>2.3387544227114498E-3</v>
      </c>
      <c r="L866" s="91">
        <f t="shared" si="95"/>
        <v>1.0482652751844301E-2</v>
      </c>
    </row>
    <row r="867" spans="4:12" x14ac:dyDescent="0.3">
      <c r="D867" s="72">
        <v>44718</v>
      </c>
      <c r="E867" s="95">
        <v>4.5768000000000004</v>
      </c>
      <c r="F867" s="20">
        <f t="shared" si="96"/>
        <v>4.6139420507358633</v>
      </c>
      <c r="G867" s="89">
        <f t="shared" si="97"/>
        <v>5.0457014728791695E-3</v>
      </c>
      <c r="H867" s="89">
        <f t="shared" si="91"/>
        <v>4.6189877522087421</v>
      </c>
      <c r="I867" s="89">
        <f t="shared" si="92"/>
        <v>-4.2187752208741713E-2</v>
      </c>
      <c r="J867" s="89">
        <f t="shared" si="93"/>
        <v>4.2187752208741713E-2</v>
      </c>
      <c r="K867" s="89">
        <f t="shared" si="94"/>
        <v>1.7798064364261913E-3</v>
      </c>
      <c r="L867" s="91">
        <f t="shared" si="95"/>
        <v>9.2177399512195658E-3</v>
      </c>
    </row>
    <row r="868" spans="4:12" x14ac:dyDescent="0.3">
      <c r="D868" s="72">
        <v>44719</v>
      </c>
      <c r="E868" s="95">
        <v>4.6409000000000002</v>
      </c>
      <c r="F868" s="20">
        <f t="shared" si="96"/>
        <v>4.593656561178304</v>
      </c>
      <c r="G868" s="89">
        <f t="shared" si="97"/>
        <v>2.5125823698353262E-3</v>
      </c>
      <c r="H868" s="89">
        <f t="shared" si="91"/>
        <v>4.5961691435481393</v>
      </c>
      <c r="I868" s="89">
        <f t="shared" si="92"/>
        <v>4.4730856451860923E-2</v>
      </c>
      <c r="J868" s="89">
        <f t="shared" si="93"/>
        <v>4.4730856451860923E-2</v>
      </c>
      <c r="K868" s="89">
        <f t="shared" si="94"/>
        <v>2.0008495189169878E-3</v>
      </c>
      <c r="L868" s="91">
        <f t="shared" si="95"/>
        <v>9.6384012695513634E-3</v>
      </c>
    </row>
    <row r="869" spans="4:12" x14ac:dyDescent="0.3">
      <c r="D869" s="72">
        <v>44720</v>
      </c>
      <c r="E869" s="95">
        <v>4.5860000000000003</v>
      </c>
      <c r="F869" s="20">
        <f t="shared" si="96"/>
        <v>4.6319300658958689</v>
      </c>
      <c r="G869" s="89">
        <f t="shared" si="97"/>
        <v>6.0886746046082789E-3</v>
      </c>
      <c r="H869" s="89">
        <f t="shared" si="91"/>
        <v>4.6380187405004776</v>
      </c>
      <c r="I869" s="89">
        <f t="shared" si="92"/>
        <v>-5.2018740500477278E-2</v>
      </c>
      <c r="J869" s="89">
        <f t="shared" si="93"/>
        <v>5.2018740500477278E-2</v>
      </c>
      <c r="K869" s="89">
        <f t="shared" si="94"/>
        <v>2.7059493632559952E-3</v>
      </c>
      <c r="L869" s="91">
        <f t="shared" si="95"/>
        <v>1.1342943850954487E-2</v>
      </c>
    </row>
    <row r="870" spans="4:12" x14ac:dyDescent="0.3">
      <c r="D870" s="72">
        <v>44721</v>
      </c>
      <c r="E870" s="95">
        <v>4.4394999999999998</v>
      </c>
      <c r="F870" s="20">
        <f t="shared" si="96"/>
        <v>4.561570939683687</v>
      </c>
      <c r="G870" s="89">
        <f t="shared" si="97"/>
        <v>-1.5561054770707365E-3</v>
      </c>
      <c r="H870" s="89">
        <f t="shared" si="91"/>
        <v>4.5600148342066165</v>
      </c>
      <c r="I870" s="89">
        <f t="shared" si="92"/>
        <v>-0.12051483420661668</v>
      </c>
      <c r="J870" s="89">
        <f t="shared" si="93"/>
        <v>0.12051483420661668</v>
      </c>
      <c r="K870" s="89">
        <f t="shared" si="94"/>
        <v>1.4523825263848307E-2</v>
      </c>
      <c r="L870" s="91">
        <f t="shared" si="95"/>
        <v>2.7146037663389275E-2</v>
      </c>
    </row>
    <row r="871" spans="4:12" x14ac:dyDescent="0.3">
      <c r="D871" s="72">
        <v>44722</v>
      </c>
      <c r="E871" s="95">
        <v>4.3022</v>
      </c>
      <c r="F871" s="20">
        <f t="shared" si="96"/>
        <v>4.4107951156183436</v>
      </c>
      <c r="G871" s="89">
        <f t="shared" si="97"/>
        <v>-1.6478077335898005E-2</v>
      </c>
      <c r="H871" s="89">
        <f t="shared" si="91"/>
        <v>4.3943170382824457</v>
      </c>
      <c r="I871" s="89">
        <f t="shared" si="92"/>
        <v>-9.2117038282445662E-2</v>
      </c>
      <c r="J871" s="89">
        <f t="shared" si="93"/>
        <v>9.2117038282445662E-2</v>
      </c>
      <c r="K871" s="89">
        <f t="shared" si="94"/>
        <v>8.4855487419295602E-3</v>
      </c>
      <c r="L871" s="91">
        <f t="shared" si="95"/>
        <v>2.1411612264061564E-2</v>
      </c>
    </row>
    <row r="872" spans="4:12" x14ac:dyDescent="0.3">
      <c r="D872" s="72">
        <v>44725</v>
      </c>
      <c r="E872" s="95">
        <v>4.1832000000000003</v>
      </c>
      <c r="F872" s="20">
        <f t="shared" si="96"/>
        <v>4.2652175381312816</v>
      </c>
      <c r="G872" s="89">
        <f t="shared" si="97"/>
        <v>-2.9388027351014409E-2</v>
      </c>
      <c r="H872" s="89">
        <f t="shared" si="91"/>
        <v>4.2358295107802668</v>
      </c>
      <c r="I872" s="89">
        <f t="shared" si="92"/>
        <v>-5.2629510780266564E-2</v>
      </c>
      <c r="J872" s="89">
        <f t="shared" si="93"/>
        <v>5.2629510780266564E-2</v>
      </c>
      <c r="K872" s="89">
        <f t="shared" si="94"/>
        <v>2.7698654049701944E-3</v>
      </c>
      <c r="L872" s="91">
        <f t="shared" si="95"/>
        <v>1.2581160542232397E-2</v>
      </c>
    </row>
    <row r="873" spans="4:12" x14ac:dyDescent="0.3">
      <c r="D873" s="72">
        <v>44726</v>
      </c>
      <c r="E873" s="95">
        <v>4.2747999999999999</v>
      </c>
      <c r="F873" s="20">
        <f t="shared" si="96"/>
        <v>4.1780095781191884</v>
      </c>
      <c r="G873" s="89">
        <f t="shared" si="97"/>
        <v>-3.5170020617122287E-2</v>
      </c>
      <c r="H873" s="89">
        <f t="shared" si="91"/>
        <v>4.1428395575020662</v>
      </c>
      <c r="I873" s="89">
        <f t="shared" si="92"/>
        <v>0.13196044249793371</v>
      </c>
      <c r="J873" s="89">
        <f t="shared" si="93"/>
        <v>0.13196044249793371</v>
      </c>
      <c r="K873" s="89">
        <f t="shared" si="94"/>
        <v>1.7413558384250467E-2</v>
      </c>
      <c r="L873" s="91">
        <f t="shared" si="95"/>
        <v>3.0869383947303666E-2</v>
      </c>
    </row>
    <row r="874" spans="4:12" x14ac:dyDescent="0.3">
      <c r="D874" s="72">
        <v>44727</v>
      </c>
      <c r="E874" s="95">
        <v>4.3571</v>
      </c>
      <c r="F874" s="20">
        <f t="shared" si="96"/>
        <v>4.2631239835063024</v>
      </c>
      <c r="G874" s="89">
        <f t="shared" si="97"/>
        <v>-2.3141578016698652E-2</v>
      </c>
      <c r="H874" s="89">
        <f t="shared" si="91"/>
        <v>4.239982405489604</v>
      </c>
      <c r="I874" s="89">
        <f t="shared" si="92"/>
        <v>0.11711759451039594</v>
      </c>
      <c r="J874" s="89">
        <f t="shared" si="93"/>
        <v>0.11711759451039594</v>
      </c>
      <c r="K874" s="89">
        <f t="shared" si="94"/>
        <v>1.3716530943901526E-2</v>
      </c>
      <c r="L874" s="91">
        <f t="shared" si="95"/>
        <v>2.6879712311031635E-2</v>
      </c>
    </row>
    <row r="875" spans="4:12" x14ac:dyDescent="0.3">
      <c r="D875" s="72">
        <v>44728</v>
      </c>
      <c r="E875" s="95">
        <v>4.1924000000000001</v>
      </c>
      <c r="F875" s="20">
        <f t="shared" si="96"/>
        <v>4.3056467375866418</v>
      </c>
      <c r="G875" s="89">
        <f t="shared" si="97"/>
        <v>-1.6575144806994842E-2</v>
      </c>
      <c r="H875" s="89">
        <f t="shared" si="91"/>
        <v>4.2890715927796474</v>
      </c>
      <c r="I875" s="89">
        <f t="shared" si="92"/>
        <v>-9.667159277964732E-2</v>
      </c>
      <c r="J875" s="89">
        <f t="shared" si="93"/>
        <v>9.667159277964732E-2</v>
      </c>
      <c r="K875" s="89">
        <f t="shared" si="94"/>
        <v>9.3453968505539595E-3</v>
      </c>
      <c r="L875" s="91">
        <f t="shared" si="95"/>
        <v>2.305877129559377E-2</v>
      </c>
    </row>
    <row r="876" spans="4:12" x14ac:dyDescent="0.3">
      <c r="D876" s="72">
        <v>44729</v>
      </c>
      <c r="E876" s="95">
        <v>4.2015000000000002</v>
      </c>
      <c r="F876" s="20">
        <f t="shared" si="96"/>
        <v>4.1809598841544044</v>
      </c>
      <c r="G876" s="89">
        <f t="shared" si="97"/>
        <v>-2.7386315669519101E-2</v>
      </c>
      <c r="H876" s="89">
        <f t="shared" si="91"/>
        <v>4.1535735684848856</v>
      </c>
      <c r="I876" s="89">
        <f t="shared" si="92"/>
        <v>4.7926431515114665E-2</v>
      </c>
      <c r="J876" s="89">
        <f t="shared" si="93"/>
        <v>4.7926431515114665E-2</v>
      </c>
      <c r="K876" s="89">
        <f t="shared" si="94"/>
        <v>2.2969428377729762E-3</v>
      </c>
      <c r="L876" s="91">
        <f t="shared" si="95"/>
        <v>1.1406981200788924E-2</v>
      </c>
    </row>
    <row r="877" spans="4:12" x14ac:dyDescent="0.3">
      <c r="D877" s="72">
        <v>44733</v>
      </c>
      <c r="E877" s="95">
        <v>4.3113999999999999</v>
      </c>
      <c r="F877" s="20">
        <f t="shared" si="96"/>
        <v>4.2015709474643854</v>
      </c>
      <c r="G877" s="89">
        <f t="shared" si="97"/>
        <v>-2.2586577771569093E-2</v>
      </c>
      <c r="H877" s="89">
        <f t="shared" si="91"/>
        <v>4.1789843696928166</v>
      </c>
      <c r="I877" s="89">
        <f t="shared" si="92"/>
        <v>0.13241563030718329</v>
      </c>
      <c r="J877" s="89">
        <f t="shared" si="93"/>
        <v>0.13241563030718329</v>
      </c>
      <c r="K877" s="89">
        <f t="shared" si="94"/>
        <v>1.7533899149648636E-2</v>
      </c>
      <c r="L877" s="91">
        <f t="shared" si="95"/>
        <v>3.0712907711458758E-2</v>
      </c>
    </row>
    <row r="878" spans="4:12" x14ac:dyDescent="0.3">
      <c r="D878" s="72">
        <v>44734</v>
      </c>
      <c r="E878" s="95">
        <v>4.2839</v>
      </c>
      <c r="F878" s="20">
        <f t="shared" si="96"/>
        <v>4.2878307377827447</v>
      </c>
      <c r="G878" s="89">
        <f t="shared" si="97"/>
        <v>-1.1701940962576256E-2</v>
      </c>
      <c r="H878" s="89">
        <f t="shared" si="91"/>
        <v>4.2761287968201689</v>
      </c>
      <c r="I878" s="89">
        <f t="shared" si="92"/>
        <v>7.7712031798311543E-3</v>
      </c>
      <c r="J878" s="89">
        <f t="shared" si="93"/>
        <v>7.7712031798311543E-3</v>
      </c>
      <c r="K878" s="89">
        <f t="shared" si="94"/>
        <v>6.0391598862217843E-5</v>
      </c>
      <c r="L878" s="91">
        <f t="shared" si="95"/>
        <v>1.8140486892390471E-3</v>
      </c>
    </row>
    <row r="879" spans="4:12" x14ac:dyDescent="0.3">
      <c r="D879" s="72">
        <v>44735</v>
      </c>
      <c r="E879" s="95">
        <v>4.2747999999999999</v>
      </c>
      <c r="F879" s="20">
        <f t="shared" si="96"/>
        <v>4.2727184472299395</v>
      </c>
      <c r="G879" s="89">
        <f t="shared" si="97"/>
        <v>-1.2042975921599149E-2</v>
      </c>
      <c r="H879" s="89">
        <f t="shared" si="91"/>
        <v>4.2606754713083408</v>
      </c>
      <c r="I879" s="89">
        <f t="shared" si="92"/>
        <v>1.4124528691659144E-2</v>
      </c>
      <c r="J879" s="89">
        <f t="shared" si="93"/>
        <v>1.4124528691659144E-2</v>
      </c>
      <c r="K879" s="89">
        <f t="shared" si="94"/>
        <v>1.9950231076150236E-4</v>
      </c>
      <c r="L879" s="91">
        <f t="shared" si="95"/>
        <v>3.3041378992371912E-3</v>
      </c>
    </row>
    <row r="880" spans="4:12" x14ac:dyDescent="0.3">
      <c r="D880" s="72">
        <v>44736</v>
      </c>
      <c r="E880" s="95">
        <v>4.4028999999999998</v>
      </c>
      <c r="F880" s="20">
        <f t="shared" si="96"/>
        <v>4.2907856192627207</v>
      </c>
      <c r="G880" s="89">
        <f t="shared" si="97"/>
        <v>-9.0319611261611144E-3</v>
      </c>
      <c r="H880" s="89">
        <f t="shared" si="91"/>
        <v>4.2817536581365596</v>
      </c>
      <c r="I880" s="89">
        <f t="shared" si="92"/>
        <v>0.1211463418634402</v>
      </c>
      <c r="J880" s="89">
        <f t="shared" si="93"/>
        <v>0.1211463418634402</v>
      </c>
      <c r="K880" s="89">
        <f t="shared" si="94"/>
        <v>1.4676436146893523E-2</v>
      </c>
      <c r="L880" s="91">
        <f t="shared" si="95"/>
        <v>2.7515124545967478E-2</v>
      </c>
    </row>
    <row r="881" spans="4:12" x14ac:dyDescent="0.3">
      <c r="D881" s="72">
        <v>44739</v>
      </c>
      <c r="E881" s="95">
        <v>4.4120999999999997</v>
      </c>
      <c r="F881" s="20">
        <f t="shared" si="96"/>
        <v>4.3975144310990713</v>
      </c>
      <c r="G881" s="89">
        <f t="shared" si="97"/>
        <v>2.5441161700900505E-3</v>
      </c>
      <c r="H881" s="89">
        <f t="shared" si="91"/>
        <v>4.4000585472691611</v>
      </c>
      <c r="I881" s="89">
        <f t="shared" si="92"/>
        <v>1.2041452730838564E-2</v>
      </c>
      <c r="J881" s="89">
        <f t="shared" si="93"/>
        <v>1.2041452730838564E-2</v>
      </c>
      <c r="K881" s="89">
        <f t="shared" si="94"/>
        <v>1.4499658386901953E-4</v>
      </c>
      <c r="L881" s="91">
        <f t="shared" si="95"/>
        <v>2.7291885339948245E-3</v>
      </c>
    </row>
    <row r="882" spans="4:12" x14ac:dyDescent="0.3">
      <c r="D882" s="72">
        <v>44740</v>
      </c>
      <c r="E882" s="95">
        <v>4.3479999999999999</v>
      </c>
      <c r="F882" s="20">
        <f t="shared" si="96"/>
        <v>4.4013152929360722</v>
      </c>
      <c r="G882" s="89">
        <f t="shared" si="97"/>
        <v>2.6697907367811357E-3</v>
      </c>
      <c r="H882" s="89">
        <f t="shared" si="91"/>
        <v>4.4039850836728531</v>
      </c>
      <c r="I882" s="89">
        <f t="shared" si="92"/>
        <v>-5.5985083672853264E-2</v>
      </c>
      <c r="J882" s="89">
        <f t="shared" si="93"/>
        <v>5.5985083672853264E-2</v>
      </c>
      <c r="K882" s="89">
        <f t="shared" si="94"/>
        <v>3.1343295938563811E-3</v>
      </c>
      <c r="L882" s="91">
        <f t="shared" si="95"/>
        <v>1.2876054202588147E-2</v>
      </c>
    </row>
    <row r="883" spans="4:12" x14ac:dyDescent="0.3">
      <c r="D883" s="72">
        <v>44741</v>
      </c>
      <c r="E883" s="95">
        <v>4.3113999999999999</v>
      </c>
      <c r="F883" s="20">
        <f t="shared" si="96"/>
        <v>4.3428158325894248</v>
      </c>
      <c r="G883" s="89">
        <f t="shared" si="97"/>
        <v>-3.4471343715617108E-3</v>
      </c>
      <c r="H883" s="89">
        <f t="shared" si="91"/>
        <v>4.3393686982178634</v>
      </c>
      <c r="I883" s="89">
        <f t="shared" si="92"/>
        <v>-2.7968698217863519E-2</v>
      </c>
      <c r="J883" s="89">
        <f t="shared" si="93"/>
        <v>2.7968698217863519E-2</v>
      </c>
      <c r="K883" s="89">
        <f t="shared" si="94"/>
        <v>7.8224808000192201E-4</v>
      </c>
      <c r="L883" s="91">
        <f t="shared" si="95"/>
        <v>6.4871499322409244E-3</v>
      </c>
    </row>
    <row r="884" spans="4:12" x14ac:dyDescent="0.3">
      <c r="D884" s="72">
        <v>44742</v>
      </c>
      <c r="E884" s="95">
        <v>4.2198000000000002</v>
      </c>
      <c r="F884" s="20">
        <f t="shared" si="96"/>
        <v>4.2903222925027507</v>
      </c>
      <c r="G884" s="89">
        <f t="shared" si="97"/>
        <v>-8.3517749430729576E-3</v>
      </c>
      <c r="H884" s="89">
        <f t="shared" si="91"/>
        <v>4.2819705175596781</v>
      </c>
      <c r="I884" s="89">
        <f t="shared" si="92"/>
        <v>-6.217051755967784E-2</v>
      </c>
      <c r="J884" s="89">
        <f t="shared" si="93"/>
        <v>6.217051755967784E-2</v>
      </c>
      <c r="K884" s="89">
        <f t="shared" si="94"/>
        <v>3.8651732536382107E-3</v>
      </c>
      <c r="L884" s="91">
        <f t="shared" si="95"/>
        <v>1.4733048381363533E-2</v>
      </c>
    </row>
    <row r="885" spans="4:12" x14ac:dyDescent="0.3">
      <c r="D885" s="72">
        <v>44743</v>
      </c>
      <c r="E885" s="95">
        <v>4.2656000000000001</v>
      </c>
      <c r="F885" s="20">
        <f t="shared" si="96"/>
        <v>4.2222785800455425</v>
      </c>
      <c r="G885" s="89">
        <f t="shared" si="97"/>
        <v>-1.4320968694486482E-2</v>
      </c>
      <c r="H885" s="89">
        <f t="shared" si="91"/>
        <v>4.2079576113510564</v>
      </c>
      <c r="I885" s="89">
        <f t="shared" si="92"/>
        <v>5.7642388648943665E-2</v>
      </c>
      <c r="J885" s="89">
        <f t="shared" si="93"/>
        <v>5.7642388648943665E-2</v>
      </c>
      <c r="K885" s="89">
        <f t="shared" si="94"/>
        <v>3.3226449691558697E-3</v>
      </c>
      <c r="L885" s="91">
        <f t="shared" si="95"/>
        <v>1.3513313167888143E-2</v>
      </c>
    </row>
    <row r="886" spans="4:12" x14ac:dyDescent="0.3">
      <c r="D886" s="72">
        <v>44747</v>
      </c>
      <c r="E886" s="95">
        <v>4.1649000000000003</v>
      </c>
      <c r="F886" s="20">
        <f t="shared" si="96"/>
        <v>4.2340032250444111</v>
      </c>
      <c r="G886" s="89">
        <f t="shared" si="97"/>
        <v>-1.1716407325150974E-2</v>
      </c>
      <c r="H886" s="89">
        <f t="shared" si="91"/>
        <v>4.2222868177192598</v>
      </c>
      <c r="I886" s="89">
        <f t="shared" si="92"/>
        <v>-5.7386817719259575E-2</v>
      </c>
      <c r="J886" s="89">
        <f t="shared" si="93"/>
        <v>5.7386817719259575E-2</v>
      </c>
      <c r="K886" s="89">
        <f t="shared" si="94"/>
        <v>3.293246847943525E-3</v>
      </c>
      <c r="L886" s="91">
        <f t="shared" si="95"/>
        <v>1.37786784122691E-2</v>
      </c>
    </row>
    <row r="887" spans="4:12" x14ac:dyDescent="0.3">
      <c r="D887" s="72">
        <v>44748</v>
      </c>
      <c r="E887" s="95">
        <v>4.1741000000000001</v>
      </c>
      <c r="F887" s="20">
        <f t="shared" si="96"/>
        <v>4.1573668741398802</v>
      </c>
      <c r="G887" s="89">
        <f t="shared" si="97"/>
        <v>-1.8208401683088966E-2</v>
      </c>
      <c r="H887" s="89">
        <f t="shared" si="91"/>
        <v>4.1391584724567911</v>
      </c>
      <c r="I887" s="89">
        <f t="shared" si="92"/>
        <v>3.4941527543209006E-2</v>
      </c>
      <c r="J887" s="89">
        <f t="shared" si="93"/>
        <v>3.4941527543209006E-2</v>
      </c>
      <c r="K887" s="89">
        <f t="shared" si="94"/>
        <v>1.2209103470528335E-3</v>
      </c>
      <c r="L887" s="91">
        <f t="shared" si="95"/>
        <v>8.371032688054671E-3</v>
      </c>
    </row>
    <row r="888" spans="4:12" x14ac:dyDescent="0.3">
      <c r="D888" s="72">
        <v>44749</v>
      </c>
      <c r="E888" s="95">
        <v>4.2381000000000002</v>
      </c>
      <c r="F888" s="20">
        <f t="shared" si="96"/>
        <v>4.1723332786535288</v>
      </c>
      <c r="G888" s="89">
        <f t="shared" si="97"/>
        <v>-1.489092106341521E-2</v>
      </c>
      <c r="H888" s="89">
        <f t="shared" si="91"/>
        <v>4.1574423575901136</v>
      </c>
      <c r="I888" s="89">
        <f t="shared" si="92"/>
        <v>8.0657642409886599E-2</v>
      </c>
      <c r="J888" s="89">
        <f t="shared" si="93"/>
        <v>8.0657642409886599E-2</v>
      </c>
      <c r="K888" s="89">
        <f t="shared" si="94"/>
        <v>6.5056552791211376E-3</v>
      </c>
      <c r="L888" s="91">
        <f t="shared" si="95"/>
        <v>1.9031557162380926E-2</v>
      </c>
    </row>
    <row r="889" spans="4:12" x14ac:dyDescent="0.3">
      <c r="D889" s="72">
        <v>44750</v>
      </c>
      <c r="E889" s="95">
        <v>4.2564000000000002</v>
      </c>
      <c r="F889" s="20">
        <f t="shared" si="96"/>
        <v>4.2298472631492681</v>
      </c>
      <c r="G889" s="89">
        <f t="shared" si="97"/>
        <v>-7.6504305074997581E-3</v>
      </c>
      <c r="H889" s="89">
        <f t="shared" si="91"/>
        <v>4.2221968326417683</v>
      </c>
      <c r="I889" s="89">
        <f t="shared" si="92"/>
        <v>3.4203167358231923E-2</v>
      </c>
      <c r="J889" s="89">
        <f t="shared" si="93"/>
        <v>3.4203167358231923E-2</v>
      </c>
      <c r="K889" s="89">
        <f t="shared" si="94"/>
        <v>1.1698566573352218E-3</v>
      </c>
      <c r="L889" s="91">
        <f t="shared" si="95"/>
        <v>8.0357032605563195E-3</v>
      </c>
    </row>
    <row r="890" spans="4:12" x14ac:dyDescent="0.3">
      <c r="D890" s="72">
        <v>44753</v>
      </c>
      <c r="E890" s="95">
        <v>4.2198000000000002</v>
      </c>
      <c r="F890" s="20">
        <f t="shared" si="96"/>
        <v>4.2429596555940003</v>
      </c>
      <c r="G890" s="89">
        <f t="shared" si="97"/>
        <v>-5.574148212276555E-3</v>
      </c>
      <c r="H890" s="89">
        <f t="shared" si="91"/>
        <v>4.2373855073817239</v>
      </c>
      <c r="I890" s="89">
        <f t="shared" si="92"/>
        <v>-1.7585507381723708E-2</v>
      </c>
      <c r="J890" s="89">
        <f t="shared" si="93"/>
        <v>1.7585507381723708E-2</v>
      </c>
      <c r="K890" s="89">
        <f t="shared" si="94"/>
        <v>3.0925006987265905E-4</v>
      </c>
      <c r="L890" s="91">
        <f t="shared" si="95"/>
        <v>4.1673793501406957E-3</v>
      </c>
    </row>
    <row r="891" spans="4:12" x14ac:dyDescent="0.3">
      <c r="D891" s="72">
        <v>44754</v>
      </c>
      <c r="E891" s="95">
        <v>4.1832000000000003</v>
      </c>
      <c r="F891" s="20">
        <f t="shared" si="96"/>
        <v>4.2080206814301793</v>
      </c>
      <c r="G891" s="89">
        <f t="shared" si="97"/>
        <v>-8.5106308074310074E-3</v>
      </c>
      <c r="H891" s="89">
        <f t="shared" si="91"/>
        <v>4.1995100506227478</v>
      </c>
      <c r="I891" s="89">
        <f t="shared" si="92"/>
        <v>-1.6310050622747596E-2</v>
      </c>
      <c r="J891" s="89">
        <f t="shared" si="93"/>
        <v>1.6310050622747596E-2</v>
      </c>
      <c r="K891" s="89">
        <f t="shared" si="94"/>
        <v>2.6601775131658925E-4</v>
      </c>
      <c r="L891" s="91">
        <f t="shared" si="95"/>
        <v>3.8989411509723643E-3</v>
      </c>
    </row>
    <row r="892" spans="4:12" x14ac:dyDescent="0.3">
      <c r="D892" s="72">
        <v>44755</v>
      </c>
      <c r="E892" s="95">
        <v>4.2107000000000001</v>
      </c>
      <c r="F892" s="20">
        <f t="shared" si="96"/>
        <v>4.1818914953540549</v>
      </c>
      <c r="G892" s="89">
        <f t="shared" si="97"/>
        <v>-1.0272486334300342E-2</v>
      </c>
      <c r="H892" s="89">
        <f t="shared" si="91"/>
        <v>4.1716190090197545</v>
      </c>
      <c r="I892" s="89">
        <f t="shared" si="92"/>
        <v>3.9080990980245645E-2</v>
      </c>
      <c r="J892" s="89">
        <f t="shared" si="93"/>
        <v>3.9080990980245645E-2</v>
      </c>
      <c r="K892" s="89">
        <f t="shared" si="94"/>
        <v>1.5273238559980415E-3</v>
      </c>
      <c r="L892" s="91">
        <f t="shared" si="95"/>
        <v>9.281352502017632E-3</v>
      </c>
    </row>
    <row r="893" spans="4:12" x14ac:dyDescent="0.3">
      <c r="D893" s="72">
        <v>44756</v>
      </c>
      <c r="E893" s="95">
        <v>4.0824999999999996</v>
      </c>
      <c r="F893" s="20">
        <f t="shared" si="96"/>
        <v>4.1768420109325604</v>
      </c>
      <c r="G893" s="89">
        <f t="shared" si="97"/>
        <v>-9.7501861430197637E-3</v>
      </c>
      <c r="H893" s="89">
        <f t="shared" si="91"/>
        <v>4.1670918247895408</v>
      </c>
      <c r="I893" s="89">
        <f t="shared" si="92"/>
        <v>-8.4591824789541192E-2</v>
      </c>
      <c r="J893" s="89">
        <f t="shared" si="93"/>
        <v>8.4591824789541192E-2</v>
      </c>
      <c r="K893" s="89">
        <f t="shared" si="94"/>
        <v>7.1557768212244357E-3</v>
      </c>
      <c r="L893" s="91">
        <f t="shared" si="95"/>
        <v>2.0720593947223809E-2</v>
      </c>
    </row>
    <row r="894" spans="4:12" x14ac:dyDescent="0.3">
      <c r="D894" s="72">
        <v>44757</v>
      </c>
      <c r="E894" s="95">
        <v>4.2198000000000002</v>
      </c>
      <c r="F894" s="20">
        <f t="shared" si="96"/>
        <v>4.1021598510855846</v>
      </c>
      <c r="G894" s="89">
        <f t="shared" si="97"/>
        <v>-1.6243383513415366E-2</v>
      </c>
      <c r="H894" s="89">
        <f t="shared" si="91"/>
        <v>4.0859164675721695</v>
      </c>
      <c r="I894" s="89">
        <f t="shared" si="92"/>
        <v>0.13388353242783069</v>
      </c>
      <c r="J894" s="89">
        <f t="shared" si="93"/>
        <v>0.13388353242783069</v>
      </c>
      <c r="K894" s="89">
        <f t="shared" si="94"/>
        <v>1.7924800255353993E-2</v>
      </c>
      <c r="L894" s="91">
        <f t="shared" si="95"/>
        <v>3.1727459222671853E-2</v>
      </c>
    </row>
    <row r="895" spans="4:12" x14ac:dyDescent="0.3">
      <c r="D895" s="72">
        <v>44760</v>
      </c>
      <c r="E895" s="95">
        <v>4.1832000000000003</v>
      </c>
      <c r="F895" s="20">
        <f t="shared" si="96"/>
        <v>4.1994852931892686</v>
      </c>
      <c r="G895" s="89">
        <f t="shared" si="97"/>
        <v>-4.88650095170543E-3</v>
      </c>
      <c r="H895" s="89">
        <f t="shared" si="91"/>
        <v>4.1945987922375627</v>
      </c>
      <c r="I895" s="89">
        <f t="shared" si="92"/>
        <v>-1.1398792237562461E-2</v>
      </c>
      <c r="J895" s="89">
        <f t="shared" si="93"/>
        <v>1.1398792237562461E-2</v>
      </c>
      <c r="K895" s="89">
        <f t="shared" si="94"/>
        <v>1.2993246447511422E-4</v>
      </c>
      <c r="L895" s="91">
        <f t="shared" si="95"/>
        <v>2.7248977427716723E-3</v>
      </c>
    </row>
    <row r="896" spans="4:12" x14ac:dyDescent="0.3">
      <c r="D896" s="72">
        <v>44761</v>
      </c>
      <c r="E896" s="95">
        <v>4.2839</v>
      </c>
      <c r="F896" s="20">
        <f t="shared" si="96"/>
        <v>4.1994307992386357</v>
      </c>
      <c r="G896" s="89">
        <f t="shared" si="97"/>
        <v>-4.4033002515981709E-3</v>
      </c>
      <c r="H896" s="89">
        <f t="shared" si="91"/>
        <v>4.195027498987038</v>
      </c>
      <c r="I896" s="89">
        <f t="shared" si="92"/>
        <v>8.8872501012962069E-2</v>
      </c>
      <c r="J896" s="89">
        <f t="shared" si="93"/>
        <v>8.8872501012962069E-2</v>
      </c>
      <c r="K896" s="89">
        <f t="shared" si="94"/>
        <v>7.8983214362989447E-3</v>
      </c>
      <c r="L896" s="91">
        <f t="shared" si="95"/>
        <v>2.074569924903991E-2</v>
      </c>
    </row>
    <row r="897" spans="4:12" x14ac:dyDescent="0.3">
      <c r="D897" s="72">
        <v>44762</v>
      </c>
      <c r="E897" s="95">
        <v>4.3022</v>
      </c>
      <c r="F897" s="20">
        <f t="shared" si="96"/>
        <v>4.284037359798722</v>
      </c>
      <c r="G897" s="89">
        <f t="shared" si="97"/>
        <v>4.4976858295702766E-3</v>
      </c>
      <c r="H897" s="89">
        <f t="shared" ref="H897:H960" si="98">F897+G897</f>
        <v>4.2885350456282927</v>
      </c>
      <c r="I897" s="89">
        <f t="shared" si="92"/>
        <v>1.3664954371707339E-2</v>
      </c>
      <c r="J897" s="89">
        <f t="shared" si="93"/>
        <v>1.3664954371707339E-2</v>
      </c>
      <c r="K897" s="89">
        <f t="shared" si="94"/>
        <v>1.8673097798084349E-4</v>
      </c>
      <c r="L897" s="91">
        <f t="shared" si="95"/>
        <v>3.1762712964779273E-3</v>
      </c>
    </row>
    <row r="898" spans="4:12" x14ac:dyDescent="0.3">
      <c r="D898" s="72">
        <v>44763</v>
      </c>
      <c r="E898" s="95">
        <v>4.6867000000000001</v>
      </c>
      <c r="F898" s="20">
        <f t="shared" si="96"/>
        <v>4.3826981486636569</v>
      </c>
      <c r="G898" s="89">
        <f t="shared" si="97"/>
        <v>1.3913996133106739E-2</v>
      </c>
      <c r="H898" s="89">
        <f t="shared" si="98"/>
        <v>4.3966121447967641</v>
      </c>
      <c r="I898" s="89">
        <f t="shared" si="92"/>
        <v>0.29008785520323599</v>
      </c>
      <c r="J898" s="89">
        <f t="shared" si="93"/>
        <v>0.29008785520323599</v>
      </c>
      <c r="K898" s="89">
        <f t="shared" si="94"/>
        <v>8.4150963736413606E-2</v>
      </c>
      <c r="L898" s="91">
        <f t="shared" si="95"/>
        <v>6.1895972689362658E-2</v>
      </c>
    </row>
    <row r="899" spans="4:12" x14ac:dyDescent="0.3">
      <c r="D899" s="72">
        <v>44764</v>
      </c>
      <c r="E899" s="95">
        <v>4.6684000000000001</v>
      </c>
      <c r="F899" s="20">
        <f t="shared" si="96"/>
        <v>4.6941711969064857</v>
      </c>
      <c r="G899" s="89">
        <f t="shared" si="97"/>
        <v>4.3669901344078943E-2</v>
      </c>
      <c r="H899" s="89">
        <f t="shared" si="98"/>
        <v>4.7378410982505645</v>
      </c>
      <c r="I899" s="89">
        <f t="shared" si="92"/>
        <v>-6.9441098250564437E-2</v>
      </c>
      <c r="J899" s="89">
        <f t="shared" si="93"/>
        <v>6.9441098250564437E-2</v>
      </c>
      <c r="K899" s="89">
        <f t="shared" si="94"/>
        <v>4.8220661262445433E-3</v>
      </c>
      <c r="L899" s="91">
        <f t="shared" si="95"/>
        <v>1.4874710446954939E-2</v>
      </c>
    </row>
    <row r="900" spans="4:12" x14ac:dyDescent="0.3">
      <c r="D900" s="72">
        <v>44767</v>
      </c>
      <c r="E900" s="95">
        <v>4.6775000000000002</v>
      </c>
      <c r="F900" s="20">
        <f t="shared" si="96"/>
        <v>4.7051559210752636</v>
      </c>
      <c r="G900" s="89">
        <f t="shared" si="97"/>
        <v>4.040138362654884E-2</v>
      </c>
      <c r="H900" s="89">
        <f t="shared" si="98"/>
        <v>4.745557304701812</v>
      </c>
      <c r="I900" s="89">
        <f t="shared" ref="I900:I963" si="99">E900-H900</f>
        <v>-6.8057304701811816E-2</v>
      </c>
      <c r="J900" s="89">
        <f t="shared" ref="J900:J963" si="100">ABS(I900)</f>
        <v>6.8057304701811816E-2</v>
      </c>
      <c r="K900" s="89">
        <f t="shared" ref="K900:K963" si="101">I900^2</f>
        <v>4.6317967232752571E-3</v>
      </c>
      <c r="L900" s="91">
        <f t="shared" ref="L900:L963" si="102">J900/E900</f>
        <v>1.4549931523636945E-2</v>
      </c>
    </row>
    <row r="901" spans="4:12" x14ac:dyDescent="0.3">
      <c r="D901" s="72">
        <v>44768</v>
      </c>
      <c r="E901" s="95">
        <v>4.6134000000000004</v>
      </c>
      <c r="F901" s="20">
        <f t="shared" ref="F901:F964" si="103">alpha*(E901)+(1-alpha)*(E900+G900)</f>
        <v>4.6970011069012392</v>
      </c>
      <c r="G901" s="89">
        <f t="shared" ref="G901:G964" si="104">beta*(F901-F900)+(1-beta)*G900</f>
        <v>3.5545763846491517E-2</v>
      </c>
      <c r="H901" s="89">
        <f t="shared" si="98"/>
        <v>4.7325468707477309</v>
      </c>
      <c r="I901" s="89">
        <f t="shared" si="99"/>
        <v>-0.11914687074773056</v>
      </c>
      <c r="J901" s="89">
        <f t="shared" si="100"/>
        <v>0.11914687074773056</v>
      </c>
      <c r="K901" s="89">
        <f t="shared" si="101"/>
        <v>1.4195976808976413E-2</v>
      </c>
      <c r="L901" s="91">
        <f t="shared" si="102"/>
        <v>2.5826260620741871E-2</v>
      </c>
    </row>
    <row r="902" spans="4:12" x14ac:dyDescent="0.3">
      <c r="D902" s="72">
        <v>44769</v>
      </c>
      <c r="E902" s="95">
        <v>4.7324000000000002</v>
      </c>
      <c r="F902" s="20">
        <f t="shared" si="103"/>
        <v>4.6656366110771943</v>
      </c>
      <c r="G902" s="89">
        <f t="shared" si="104"/>
        <v>2.8854737879437879E-2</v>
      </c>
      <c r="H902" s="89">
        <f t="shared" si="98"/>
        <v>4.6944913489566318</v>
      </c>
      <c r="I902" s="89">
        <f t="shared" si="99"/>
        <v>3.790865104336838E-2</v>
      </c>
      <c r="J902" s="89">
        <f t="shared" si="100"/>
        <v>3.790865104336838E-2</v>
      </c>
      <c r="K902" s="89">
        <f t="shared" si="101"/>
        <v>1.4370658239278745E-3</v>
      </c>
      <c r="L902" s="91">
        <f t="shared" si="102"/>
        <v>8.0104494639862186E-3</v>
      </c>
    </row>
    <row r="903" spans="4:12" x14ac:dyDescent="0.3">
      <c r="D903" s="72">
        <v>44770</v>
      </c>
      <c r="E903" s="95">
        <v>4.7599</v>
      </c>
      <c r="F903" s="20">
        <f t="shared" si="103"/>
        <v>4.7609837903035501</v>
      </c>
      <c r="G903" s="89">
        <f t="shared" si="104"/>
        <v>3.5503982014129673E-2</v>
      </c>
      <c r="H903" s="89">
        <f t="shared" si="98"/>
        <v>4.79648777231768</v>
      </c>
      <c r="I903" s="89">
        <f t="shared" si="99"/>
        <v>-3.6587772317679956E-2</v>
      </c>
      <c r="J903" s="89">
        <f t="shared" si="100"/>
        <v>3.6587772317679956E-2</v>
      </c>
      <c r="K903" s="89">
        <f t="shared" si="101"/>
        <v>1.3386650831703876E-3</v>
      </c>
      <c r="L903" s="91">
        <f t="shared" si="102"/>
        <v>7.6866682740561682E-3</v>
      </c>
    </row>
    <row r="904" spans="4:12" x14ac:dyDescent="0.3">
      <c r="D904" s="72">
        <v>44771</v>
      </c>
      <c r="E904" s="95">
        <v>4.7416</v>
      </c>
      <c r="F904" s="20">
        <f t="shared" si="103"/>
        <v>4.7846431856113041</v>
      </c>
      <c r="G904" s="89">
        <f t="shared" si="104"/>
        <v>3.43195233434921E-2</v>
      </c>
      <c r="H904" s="89">
        <f t="shared" si="98"/>
        <v>4.8189627089547962</v>
      </c>
      <c r="I904" s="89">
        <f t="shared" si="99"/>
        <v>-7.7362708954796133E-2</v>
      </c>
      <c r="J904" s="89">
        <f t="shared" si="100"/>
        <v>7.7362708954796133E-2</v>
      </c>
      <c r="K904" s="89">
        <f t="shared" si="101"/>
        <v>5.9849887368244939E-3</v>
      </c>
      <c r="L904" s="91">
        <f t="shared" si="102"/>
        <v>1.6315739192423684E-2</v>
      </c>
    </row>
    <row r="905" spans="4:12" x14ac:dyDescent="0.3">
      <c r="D905" s="72">
        <v>44774</v>
      </c>
      <c r="E905" s="95">
        <v>4.7873999999999999</v>
      </c>
      <c r="F905" s="20">
        <f t="shared" si="103"/>
        <v>4.7782156186747944</v>
      </c>
      <c r="G905" s="89">
        <f t="shared" si="104"/>
        <v>3.0244814315491919E-2</v>
      </c>
      <c r="H905" s="89">
        <f t="shared" si="98"/>
        <v>4.8084604329902865</v>
      </c>
      <c r="I905" s="89">
        <f t="shared" si="99"/>
        <v>-2.1060432990286593E-2</v>
      </c>
      <c r="J905" s="89">
        <f t="shared" si="100"/>
        <v>2.1060432990286593E-2</v>
      </c>
      <c r="K905" s="89">
        <f t="shared" si="101"/>
        <v>4.4354183773835187E-4</v>
      </c>
      <c r="L905" s="91">
        <f t="shared" si="102"/>
        <v>4.3991379434111608E-3</v>
      </c>
    </row>
    <row r="906" spans="4:12" x14ac:dyDescent="0.3">
      <c r="D906" s="72">
        <v>44775</v>
      </c>
      <c r="E906" s="95">
        <v>4.7141000000000002</v>
      </c>
      <c r="F906" s="20">
        <f t="shared" si="103"/>
        <v>4.7969358514523934</v>
      </c>
      <c r="G906" s="89">
        <f t="shared" si="104"/>
        <v>2.9092356161702634E-2</v>
      </c>
      <c r="H906" s="89">
        <f t="shared" si="98"/>
        <v>4.8260282076140957</v>
      </c>
      <c r="I906" s="89">
        <f t="shared" si="99"/>
        <v>-0.1119282076140955</v>
      </c>
      <c r="J906" s="89">
        <f t="shared" si="100"/>
        <v>0.1119282076140955</v>
      </c>
      <c r="K906" s="89">
        <f t="shared" si="101"/>
        <v>1.2527923659704066E-2</v>
      </c>
      <c r="L906" s="91">
        <f t="shared" si="102"/>
        <v>2.3743282411084934E-2</v>
      </c>
    </row>
    <row r="907" spans="4:12" x14ac:dyDescent="0.3">
      <c r="D907" s="72">
        <v>44776</v>
      </c>
      <c r="E907" s="95">
        <v>4.7782</v>
      </c>
      <c r="F907" s="20">
        <f t="shared" si="103"/>
        <v>4.7501938849293621</v>
      </c>
      <c r="G907" s="89">
        <f t="shared" si="104"/>
        <v>2.150892389322924E-2</v>
      </c>
      <c r="H907" s="89">
        <f t="shared" si="98"/>
        <v>4.7717028088225915</v>
      </c>
      <c r="I907" s="89">
        <f t="shared" si="99"/>
        <v>6.4971911774085456E-3</v>
      </c>
      <c r="J907" s="89">
        <f t="shared" si="100"/>
        <v>6.4971911774085456E-3</v>
      </c>
      <c r="K907" s="89">
        <f t="shared" si="101"/>
        <v>4.2213493195795446E-5</v>
      </c>
      <c r="L907" s="91">
        <f t="shared" si="102"/>
        <v>1.3597570586012611E-3</v>
      </c>
    </row>
    <row r="908" spans="4:12" x14ac:dyDescent="0.3">
      <c r="D908" s="72">
        <v>44777</v>
      </c>
      <c r="E908" s="95">
        <v>4.7873999999999999</v>
      </c>
      <c r="F908" s="20">
        <f t="shared" si="103"/>
        <v>4.7972471391145834</v>
      </c>
      <c r="G908" s="89">
        <f t="shared" si="104"/>
        <v>2.4063356922428451E-2</v>
      </c>
      <c r="H908" s="89">
        <f t="shared" si="98"/>
        <v>4.8213104960370119</v>
      </c>
      <c r="I908" s="89">
        <f t="shared" si="99"/>
        <v>-3.3910496037012017E-2</v>
      </c>
      <c r="J908" s="89">
        <f t="shared" si="100"/>
        <v>3.3910496037012017E-2</v>
      </c>
      <c r="K908" s="89">
        <f t="shared" si="101"/>
        <v>1.1499217414762076E-3</v>
      </c>
      <c r="L908" s="91">
        <f t="shared" si="102"/>
        <v>7.0832802851259593E-3</v>
      </c>
    </row>
    <row r="909" spans="4:12" x14ac:dyDescent="0.3">
      <c r="D909" s="72">
        <v>44778</v>
      </c>
      <c r="E909" s="95">
        <v>4.8148</v>
      </c>
      <c r="F909" s="20">
        <f t="shared" si="103"/>
        <v>4.8121306855379427</v>
      </c>
      <c r="G909" s="89">
        <f t="shared" si="104"/>
        <v>2.3145375872521527E-2</v>
      </c>
      <c r="H909" s="89">
        <f t="shared" si="98"/>
        <v>4.8352760614104646</v>
      </c>
      <c r="I909" s="89">
        <f t="shared" si="99"/>
        <v>-2.0476061410464652E-2</v>
      </c>
      <c r="J909" s="89">
        <f t="shared" si="100"/>
        <v>2.0476061410464652E-2</v>
      </c>
      <c r="K909" s="89">
        <f t="shared" si="101"/>
        <v>4.1926909088511969E-4</v>
      </c>
      <c r="L909" s="91">
        <f t="shared" si="102"/>
        <v>4.2527335321227572E-3</v>
      </c>
    </row>
    <row r="910" spans="4:12" x14ac:dyDescent="0.3">
      <c r="D910" s="72">
        <v>44781</v>
      </c>
      <c r="E910" s="95">
        <v>4.7599</v>
      </c>
      <c r="F910" s="20">
        <f t="shared" si="103"/>
        <v>4.8223363006980176</v>
      </c>
      <c r="G910" s="89">
        <f t="shared" si="104"/>
        <v>2.1851399801276865E-2</v>
      </c>
      <c r="H910" s="89">
        <f t="shared" si="98"/>
        <v>4.8441877004992948</v>
      </c>
      <c r="I910" s="89">
        <f t="shared" si="99"/>
        <v>-8.4287700499294793E-2</v>
      </c>
      <c r="J910" s="89">
        <f t="shared" si="100"/>
        <v>8.4287700499294793E-2</v>
      </c>
      <c r="K910" s="89">
        <f t="shared" si="101"/>
        <v>7.1044164554588196E-3</v>
      </c>
      <c r="L910" s="91">
        <f t="shared" si="102"/>
        <v>1.770787211901401E-2</v>
      </c>
    </row>
    <row r="911" spans="4:12" x14ac:dyDescent="0.3">
      <c r="D911" s="72">
        <v>44782</v>
      </c>
      <c r="E911" s="95">
        <v>4.6501000000000001</v>
      </c>
      <c r="F911" s="20">
        <f t="shared" si="103"/>
        <v>4.7554211198410217</v>
      </c>
      <c r="G911" s="89">
        <f t="shared" si="104"/>
        <v>1.297474173544959E-2</v>
      </c>
      <c r="H911" s="89">
        <f t="shared" si="98"/>
        <v>4.7683958615764714</v>
      </c>
      <c r="I911" s="89">
        <f t="shared" si="99"/>
        <v>-0.11829586157647132</v>
      </c>
      <c r="J911" s="89">
        <f t="shared" si="100"/>
        <v>0.11829586157647132</v>
      </c>
      <c r="K911" s="89">
        <f t="shared" si="101"/>
        <v>1.3993910866119662E-2</v>
      </c>
      <c r="L911" s="91">
        <f t="shared" si="102"/>
        <v>2.5439423147130453E-2</v>
      </c>
    </row>
    <row r="912" spans="4:12" x14ac:dyDescent="0.3">
      <c r="D912" s="72">
        <v>44783</v>
      </c>
      <c r="E912" s="95">
        <v>4.7690999999999999</v>
      </c>
      <c r="F912" s="20">
        <f t="shared" si="103"/>
        <v>4.6842797933883604</v>
      </c>
      <c r="G912" s="89">
        <f t="shared" si="104"/>
        <v>4.5631349166385055E-3</v>
      </c>
      <c r="H912" s="89">
        <f t="shared" si="98"/>
        <v>4.6888429283049993</v>
      </c>
      <c r="I912" s="89">
        <f t="shared" si="99"/>
        <v>8.0257071695000626E-2</v>
      </c>
      <c r="J912" s="89">
        <f t="shared" si="100"/>
        <v>8.0257071695000626E-2</v>
      </c>
      <c r="K912" s="89">
        <f t="shared" si="101"/>
        <v>6.4411975570564705E-3</v>
      </c>
      <c r="L912" s="91">
        <f t="shared" si="102"/>
        <v>1.6828557106162718E-2</v>
      </c>
    </row>
    <row r="913" spans="4:12" x14ac:dyDescent="0.3">
      <c r="D913" s="72">
        <v>44784</v>
      </c>
      <c r="E913" s="95">
        <v>4.7690999999999999</v>
      </c>
      <c r="F913" s="20">
        <f t="shared" si="103"/>
        <v>4.7727505079333117</v>
      </c>
      <c r="G913" s="89">
        <f t="shared" si="104"/>
        <v>1.295389287946978E-2</v>
      </c>
      <c r="H913" s="89">
        <f t="shared" si="98"/>
        <v>4.7857044008127811</v>
      </c>
      <c r="I913" s="89">
        <f t="shared" si="99"/>
        <v>-1.660440081278125E-2</v>
      </c>
      <c r="J913" s="89">
        <f t="shared" si="100"/>
        <v>1.660440081278125E-2</v>
      </c>
      <c r="K913" s="89">
        <f t="shared" si="101"/>
        <v>2.7570612635149065E-4</v>
      </c>
      <c r="L913" s="91">
        <f t="shared" si="102"/>
        <v>3.4816633773209309E-3</v>
      </c>
    </row>
    <row r="914" spans="4:12" x14ac:dyDescent="0.3">
      <c r="D914" s="72">
        <v>44785</v>
      </c>
      <c r="E914" s="95">
        <v>4.7690999999999999</v>
      </c>
      <c r="F914" s="20">
        <f t="shared" si="103"/>
        <v>4.7794631143035762</v>
      </c>
      <c r="G914" s="89">
        <f t="shared" si="104"/>
        <v>1.2329764228549251E-2</v>
      </c>
      <c r="H914" s="89">
        <f t="shared" si="98"/>
        <v>4.7917928785321253</v>
      </c>
      <c r="I914" s="89">
        <f t="shared" si="99"/>
        <v>-2.2692878532125427E-2</v>
      </c>
      <c r="J914" s="89">
        <f t="shared" si="100"/>
        <v>2.2692878532125427E-2</v>
      </c>
      <c r="K914" s="89">
        <f t="shared" si="101"/>
        <v>5.1496673607379908E-4</v>
      </c>
      <c r="L914" s="91">
        <f t="shared" si="102"/>
        <v>4.7583146782674774E-3</v>
      </c>
    </row>
    <row r="915" spans="4:12" x14ac:dyDescent="0.3">
      <c r="D915" s="72">
        <v>44788</v>
      </c>
      <c r="E915" s="95">
        <v>4.6775000000000002</v>
      </c>
      <c r="F915" s="20">
        <f t="shared" si="103"/>
        <v>4.7606438113828391</v>
      </c>
      <c r="G915" s="89">
        <f t="shared" si="104"/>
        <v>9.2148575136206182E-3</v>
      </c>
      <c r="H915" s="89">
        <f t="shared" si="98"/>
        <v>4.7698586688964602</v>
      </c>
      <c r="I915" s="89">
        <f t="shared" si="99"/>
        <v>-9.2358668896459939E-2</v>
      </c>
      <c r="J915" s="89">
        <f t="shared" si="100"/>
        <v>9.2358668896459939E-2</v>
      </c>
      <c r="K915" s="89">
        <f t="shared" si="101"/>
        <v>8.5301237203259158E-3</v>
      </c>
      <c r="L915" s="91">
        <f t="shared" si="102"/>
        <v>1.9745306017415271E-2</v>
      </c>
    </row>
    <row r="916" spans="4:12" x14ac:dyDescent="0.3">
      <c r="D916" s="72">
        <v>44789</v>
      </c>
      <c r="E916" s="95">
        <v>4.7324000000000002</v>
      </c>
      <c r="F916" s="20">
        <f t="shared" si="103"/>
        <v>4.6958518860108969</v>
      </c>
      <c r="G916" s="89">
        <f t="shared" si="104"/>
        <v>1.8141792250643343E-3</v>
      </c>
      <c r="H916" s="89">
        <f t="shared" si="98"/>
        <v>4.6976660652359614</v>
      </c>
      <c r="I916" s="89">
        <f t="shared" si="99"/>
        <v>3.4733934764038743E-2</v>
      </c>
      <c r="J916" s="89">
        <f t="shared" si="100"/>
        <v>3.4733934764038743E-2</v>
      </c>
      <c r="K916" s="89">
        <f t="shared" si="101"/>
        <v>1.2064462241924991E-3</v>
      </c>
      <c r="L916" s="91">
        <f t="shared" si="102"/>
        <v>7.3396024773980948E-3</v>
      </c>
    </row>
    <row r="917" spans="4:12" x14ac:dyDescent="0.3">
      <c r="D917" s="72">
        <v>44790</v>
      </c>
      <c r="E917" s="95">
        <v>4.6317000000000004</v>
      </c>
      <c r="F917" s="20">
        <f t="shared" si="103"/>
        <v>4.7137113433800515</v>
      </c>
      <c r="G917" s="89">
        <f t="shared" si="104"/>
        <v>3.4187070394733629E-3</v>
      </c>
      <c r="H917" s="89">
        <f t="shared" si="98"/>
        <v>4.7171300504195246</v>
      </c>
      <c r="I917" s="89">
        <f t="shared" si="99"/>
        <v>-8.5430050419524228E-2</v>
      </c>
      <c r="J917" s="89">
        <f t="shared" si="100"/>
        <v>8.5430050419524228E-2</v>
      </c>
      <c r="K917" s="89">
        <f t="shared" si="101"/>
        <v>7.298293514682452E-3</v>
      </c>
      <c r="L917" s="91">
        <f t="shared" si="102"/>
        <v>1.8444642446515152E-2</v>
      </c>
    </row>
    <row r="918" spans="4:12" x14ac:dyDescent="0.3">
      <c r="D918" s="72">
        <v>44791</v>
      </c>
      <c r="E918" s="95">
        <v>4.6958000000000002</v>
      </c>
      <c r="F918" s="20">
        <f t="shared" si="103"/>
        <v>4.6472549656315794</v>
      </c>
      <c r="G918" s="89">
        <f t="shared" si="104"/>
        <v>-3.568801439321187E-3</v>
      </c>
      <c r="H918" s="89">
        <f t="shared" si="98"/>
        <v>4.6436861641922578</v>
      </c>
      <c r="I918" s="89">
        <f t="shared" si="99"/>
        <v>5.2113835807742426E-2</v>
      </c>
      <c r="J918" s="89">
        <f t="shared" si="100"/>
        <v>5.2113835807742426E-2</v>
      </c>
      <c r="K918" s="89">
        <f t="shared" si="101"/>
        <v>2.7158518825963368E-3</v>
      </c>
      <c r="L918" s="91">
        <f t="shared" si="102"/>
        <v>1.1097967504523708E-2</v>
      </c>
    </row>
    <row r="919" spans="4:12" x14ac:dyDescent="0.3">
      <c r="D919" s="72">
        <v>44792</v>
      </c>
      <c r="E919" s="95">
        <v>4.6134000000000004</v>
      </c>
      <c r="F919" s="20">
        <f t="shared" si="103"/>
        <v>4.676464958848543</v>
      </c>
      <c r="G919" s="89">
        <f t="shared" si="104"/>
        <v>-2.909219736927076E-4</v>
      </c>
      <c r="H919" s="89">
        <f t="shared" si="98"/>
        <v>4.6761740368748503</v>
      </c>
      <c r="I919" s="89">
        <f t="shared" si="99"/>
        <v>-6.2774036874849948E-2</v>
      </c>
      <c r="J919" s="89">
        <f t="shared" si="100"/>
        <v>6.2774036874849948E-2</v>
      </c>
      <c r="K919" s="89">
        <f t="shared" si="101"/>
        <v>3.9405797055650209E-3</v>
      </c>
      <c r="L919" s="91">
        <f t="shared" si="102"/>
        <v>1.3606892286567378E-2</v>
      </c>
    </row>
    <row r="920" spans="4:12" x14ac:dyDescent="0.3">
      <c r="D920" s="72">
        <v>44795</v>
      </c>
      <c r="E920" s="95">
        <v>4.5311000000000003</v>
      </c>
      <c r="F920" s="20">
        <f t="shared" si="103"/>
        <v>4.5967072624210461</v>
      </c>
      <c r="G920" s="89">
        <f t="shared" si="104"/>
        <v>-8.2375994190731217E-3</v>
      </c>
      <c r="H920" s="89">
        <f t="shared" si="98"/>
        <v>4.5884696630019732</v>
      </c>
      <c r="I920" s="89">
        <f t="shared" si="99"/>
        <v>-5.7369663001972881E-2</v>
      </c>
      <c r="J920" s="89">
        <f t="shared" si="100"/>
        <v>5.7369663001972881E-2</v>
      </c>
      <c r="K920" s="89">
        <f t="shared" si="101"/>
        <v>3.291278232959936E-3</v>
      </c>
      <c r="L920" s="91">
        <f t="shared" si="102"/>
        <v>1.2661310278292882E-2</v>
      </c>
    </row>
    <row r="921" spans="4:12" x14ac:dyDescent="0.3">
      <c r="D921" s="72">
        <v>44796</v>
      </c>
      <c r="E921" s="95">
        <v>4.5218999999999996</v>
      </c>
      <c r="F921" s="20">
        <f t="shared" si="103"/>
        <v>4.5226699204647423</v>
      </c>
      <c r="G921" s="89">
        <f t="shared" si="104"/>
        <v>-1.4817573672796194E-2</v>
      </c>
      <c r="H921" s="89">
        <f t="shared" si="98"/>
        <v>4.507852346791946</v>
      </c>
      <c r="I921" s="89">
        <f t="shared" si="99"/>
        <v>1.4047653208053568E-2</v>
      </c>
      <c r="J921" s="89">
        <f t="shared" si="100"/>
        <v>1.4047653208053568E-2</v>
      </c>
      <c r="K921" s="89">
        <f t="shared" si="101"/>
        <v>1.9733656065373768E-4</v>
      </c>
      <c r="L921" s="91">
        <f t="shared" si="102"/>
        <v>3.1065820137671264E-3</v>
      </c>
    </row>
    <row r="922" spans="4:12" x14ac:dyDescent="0.3">
      <c r="D922" s="72">
        <v>44797</v>
      </c>
      <c r="E922" s="95">
        <v>4.5311000000000003</v>
      </c>
      <c r="F922" s="20">
        <f t="shared" si="103"/>
        <v>4.5118859410617631</v>
      </c>
      <c r="G922" s="89">
        <f t="shared" si="104"/>
        <v>-1.441421424581449E-2</v>
      </c>
      <c r="H922" s="89">
        <f t="shared" si="98"/>
        <v>4.4974717268159488</v>
      </c>
      <c r="I922" s="89">
        <f t="shared" si="99"/>
        <v>3.3628273184051594E-2</v>
      </c>
      <c r="J922" s="89">
        <f t="shared" si="100"/>
        <v>3.3628273184051594E-2</v>
      </c>
      <c r="K922" s="89">
        <f t="shared" si="101"/>
        <v>1.1308607573412034E-3</v>
      </c>
      <c r="L922" s="91">
        <f t="shared" si="102"/>
        <v>7.4216576954937189E-3</v>
      </c>
    </row>
    <row r="923" spans="4:12" x14ac:dyDescent="0.3">
      <c r="D923" s="72">
        <v>44798</v>
      </c>
      <c r="E923" s="95">
        <v>4.6409000000000002</v>
      </c>
      <c r="F923" s="20">
        <f t="shared" si="103"/>
        <v>4.5415286286033494</v>
      </c>
      <c r="G923" s="89">
        <f t="shared" si="104"/>
        <v>-1.0008524067074413E-2</v>
      </c>
      <c r="H923" s="89">
        <f t="shared" si="98"/>
        <v>4.5315201045362752</v>
      </c>
      <c r="I923" s="89">
        <f t="shared" si="99"/>
        <v>0.10937989546372506</v>
      </c>
      <c r="J923" s="89">
        <f t="shared" si="100"/>
        <v>0.10937989546372506</v>
      </c>
      <c r="K923" s="89">
        <f t="shared" si="101"/>
        <v>1.1963961531655423E-2</v>
      </c>
      <c r="L923" s="91">
        <f t="shared" si="102"/>
        <v>2.3568681821139231E-2</v>
      </c>
    </row>
    <row r="924" spans="4:12" x14ac:dyDescent="0.3">
      <c r="D924" s="72">
        <v>44799</v>
      </c>
      <c r="E924" s="95">
        <v>4.4577999999999998</v>
      </c>
      <c r="F924" s="20">
        <f t="shared" si="103"/>
        <v>4.5962731807463406</v>
      </c>
      <c r="G924" s="89">
        <f t="shared" si="104"/>
        <v>-3.5332164460678498E-3</v>
      </c>
      <c r="H924" s="89">
        <f t="shared" si="98"/>
        <v>4.5927399643002724</v>
      </c>
      <c r="I924" s="89">
        <f t="shared" si="99"/>
        <v>-0.13493996430027266</v>
      </c>
      <c r="J924" s="89">
        <f t="shared" si="100"/>
        <v>0.13493996430027266</v>
      </c>
      <c r="K924" s="89">
        <f t="shared" si="101"/>
        <v>1.820879396535886E-2</v>
      </c>
      <c r="L924" s="91">
        <f t="shared" si="102"/>
        <v>3.0270529027832713E-2</v>
      </c>
    </row>
    <row r="925" spans="4:12" x14ac:dyDescent="0.3">
      <c r="D925" s="72">
        <v>44802</v>
      </c>
      <c r="E925" s="95">
        <v>4.4028999999999998</v>
      </c>
      <c r="F925" s="20">
        <f t="shared" si="103"/>
        <v>4.4439934268431456</v>
      </c>
      <c r="G925" s="89">
        <f t="shared" si="104"/>
        <v>-1.840787019178057E-2</v>
      </c>
      <c r="H925" s="89">
        <f t="shared" si="98"/>
        <v>4.4255855566513649</v>
      </c>
      <c r="I925" s="89">
        <f t="shared" si="99"/>
        <v>-2.2685556651365069E-2</v>
      </c>
      <c r="J925" s="89">
        <f t="shared" si="100"/>
        <v>2.2685556651365069E-2</v>
      </c>
      <c r="K925" s="89">
        <f t="shared" si="101"/>
        <v>5.1463448058229394E-4</v>
      </c>
      <c r="L925" s="91">
        <f t="shared" si="102"/>
        <v>5.152412421668689E-3</v>
      </c>
    </row>
    <row r="926" spans="4:12" x14ac:dyDescent="0.3">
      <c r="D926" s="72">
        <v>44803</v>
      </c>
      <c r="E926" s="95">
        <v>4.4120999999999997</v>
      </c>
      <c r="F926" s="20">
        <f t="shared" si="103"/>
        <v>4.3900137038465754</v>
      </c>
      <c r="G926" s="89">
        <f t="shared" si="104"/>
        <v>-2.1965055472259534E-2</v>
      </c>
      <c r="H926" s="89">
        <f t="shared" si="98"/>
        <v>4.3680486483743159</v>
      </c>
      <c r="I926" s="89">
        <f t="shared" si="99"/>
        <v>4.4051351625683743E-2</v>
      </c>
      <c r="J926" s="89">
        <f t="shared" si="100"/>
        <v>4.4051351625683743E-2</v>
      </c>
      <c r="K926" s="89">
        <f t="shared" si="101"/>
        <v>1.9405215800496298E-3</v>
      </c>
      <c r="L926" s="91">
        <f t="shared" si="102"/>
        <v>9.984214234873133E-3</v>
      </c>
    </row>
    <row r="927" spans="4:12" x14ac:dyDescent="0.3">
      <c r="D927" s="72">
        <v>44804</v>
      </c>
      <c r="E927" s="95">
        <v>4.6226000000000003</v>
      </c>
      <c r="F927" s="20">
        <f t="shared" si="103"/>
        <v>4.4366279556221926</v>
      </c>
      <c r="G927" s="89">
        <f t="shared" si="104"/>
        <v>-1.5107124747471862E-2</v>
      </c>
      <c r="H927" s="89">
        <f t="shared" si="98"/>
        <v>4.4215208308747211</v>
      </c>
      <c r="I927" s="89">
        <f t="shared" si="99"/>
        <v>0.20107916912527912</v>
      </c>
      <c r="J927" s="89">
        <f t="shared" si="100"/>
        <v>0.20107916912527912</v>
      </c>
      <c r="K927" s="89">
        <f t="shared" si="101"/>
        <v>4.0432832256112605E-2</v>
      </c>
      <c r="L927" s="91">
        <f t="shared" si="102"/>
        <v>4.3499149639873474E-2</v>
      </c>
    </row>
    <row r="928" spans="4:12" x14ac:dyDescent="0.3">
      <c r="D928" s="72">
        <v>44805</v>
      </c>
      <c r="E928" s="95">
        <v>4.5585000000000004</v>
      </c>
      <c r="F928" s="20">
        <f t="shared" si="103"/>
        <v>4.5976943002020239</v>
      </c>
      <c r="G928" s="89">
        <f t="shared" si="104"/>
        <v>2.5102221852584521E-3</v>
      </c>
      <c r="H928" s="89">
        <f t="shared" si="98"/>
        <v>4.6002045223872825</v>
      </c>
      <c r="I928" s="89">
        <f t="shared" si="99"/>
        <v>-4.1704522387282061E-2</v>
      </c>
      <c r="J928" s="89">
        <f t="shared" si="100"/>
        <v>4.1704522387282061E-2</v>
      </c>
      <c r="K928" s="89">
        <f t="shared" si="101"/>
        <v>1.7392671875513107E-3</v>
      </c>
      <c r="L928" s="91">
        <f t="shared" si="102"/>
        <v>9.148738047007143E-3</v>
      </c>
    </row>
    <row r="929" spans="4:12" x14ac:dyDescent="0.3">
      <c r="D929" s="72">
        <v>44806</v>
      </c>
      <c r="E929" s="95">
        <v>4.5128000000000004</v>
      </c>
      <c r="F929" s="20">
        <f t="shared" si="103"/>
        <v>4.5513681777482073</v>
      </c>
      <c r="G929" s="89">
        <f t="shared" si="104"/>
        <v>-2.373412278649044E-3</v>
      </c>
      <c r="H929" s="89">
        <f t="shared" si="98"/>
        <v>4.5489947654695584</v>
      </c>
      <c r="I929" s="89">
        <f t="shared" si="99"/>
        <v>-3.6194765469558021E-2</v>
      </c>
      <c r="J929" s="89">
        <f t="shared" si="100"/>
        <v>3.6194765469558021E-2</v>
      </c>
      <c r="K929" s="89">
        <f t="shared" si="101"/>
        <v>1.3100610473963097E-3</v>
      </c>
      <c r="L929" s="91">
        <f t="shared" si="102"/>
        <v>8.0204674414017952E-3</v>
      </c>
    </row>
    <row r="930" spans="4:12" x14ac:dyDescent="0.3">
      <c r="D930" s="72">
        <v>44810</v>
      </c>
      <c r="E930" s="95">
        <v>4.5035999999999996</v>
      </c>
      <c r="F930" s="20">
        <f t="shared" si="103"/>
        <v>4.5090612701770816</v>
      </c>
      <c r="G930" s="89">
        <f t="shared" si="104"/>
        <v>-6.366761807896716E-3</v>
      </c>
      <c r="H930" s="89">
        <f t="shared" si="98"/>
        <v>4.5026945083691849</v>
      </c>
      <c r="I930" s="89">
        <f t="shared" si="99"/>
        <v>9.0549163081465878E-4</v>
      </c>
      <c r="J930" s="89">
        <f t="shared" si="100"/>
        <v>9.0549163081465878E-4</v>
      </c>
      <c r="K930" s="89">
        <f t="shared" si="101"/>
        <v>8.1991509347539035E-7</v>
      </c>
      <c r="L930" s="91">
        <f t="shared" si="102"/>
        <v>2.0105951479142437E-4</v>
      </c>
    </row>
    <row r="931" spans="4:12" x14ac:dyDescent="0.3">
      <c r="D931" s="72">
        <v>44811</v>
      </c>
      <c r="E931" s="95">
        <v>4.5768000000000004</v>
      </c>
      <c r="F931" s="20">
        <f t="shared" si="103"/>
        <v>4.5131465905536832</v>
      </c>
      <c r="G931" s="89">
        <f t="shared" si="104"/>
        <v>-5.321553589446886E-3</v>
      </c>
      <c r="H931" s="89">
        <f t="shared" si="98"/>
        <v>4.5078250369642365</v>
      </c>
      <c r="I931" s="89">
        <f t="shared" si="99"/>
        <v>6.8974963035763892E-2</v>
      </c>
      <c r="J931" s="89">
        <f t="shared" si="100"/>
        <v>6.8974963035763892E-2</v>
      </c>
      <c r="K931" s="89">
        <f t="shared" si="101"/>
        <v>4.7575455257849956E-3</v>
      </c>
      <c r="L931" s="91">
        <f t="shared" si="102"/>
        <v>1.5070565249904713E-2</v>
      </c>
    </row>
    <row r="932" spans="4:12" x14ac:dyDescent="0.3">
      <c r="D932" s="72">
        <v>44812</v>
      </c>
      <c r="E932" s="95">
        <v>4.5768000000000004</v>
      </c>
      <c r="F932" s="20">
        <f t="shared" si="103"/>
        <v>4.5725427571284438</v>
      </c>
      <c r="G932" s="89">
        <f t="shared" si="104"/>
        <v>1.1502184269738683E-3</v>
      </c>
      <c r="H932" s="89">
        <f t="shared" si="98"/>
        <v>4.5736929755554181</v>
      </c>
      <c r="I932" s="89">
        <f t="shared" si="99"/>
        <v>3.1070244445823292E-3</v>
      </c>
      <c r="J932" s="89">
        <f t="shared" si="100"/>
        <v>3.1070244445823292E-3</v>
      </c>
      <c r="K932" s="89">
        <f t="shared" si="101"/>
        <v>9.6536008992321304E-6</v>
      </c>
      <c r="L932" s="91">
        <f t="shared" si="102"/>
        <v>6.7886393213212922E-4</v>
      </c>
    </row>
    <row r="933" spans="4:12" x14ac:dyDescent="0.3">
      <c r="D933" s="72">
        <v>44813</v>
      </c>
      <c r="E933" s="95">
        <v>4.6409000000000002</v>
      </c>
      <c r="F933" s="20">
        <f t="shared" si="103"/>
        <v>4.5905401747415802</v>
      </c>
      <c r="G933" s="89">
        <f t="shared" si="104"/>
        <v>2.8349383455901151E-3</v>
      </c>
      <c r="H933" s="89">
        <f t="shared" si="98"/>
        <v>4.5933751130871698</v>
      </c>
      <c r="I933" s="89">
        <f t="shared" si="99"/>
        <v>4.7524886912830411E-2</v>
      </c>
      <c r="J933" s="89">
        <f t="shared" si="100"/>
        <v>4.7524886912830411E-2</v>
      </c>
      <c r="K933" s="89">
        <f t="shared" si="101"/>
        <v>2.2586148760773191E-3</v>
      </c>
      <c r="L933" s="91">
        <f t="shared" si="102"/>
        <v>1.0240446230866946E-2</v>
      </c>
    </row>
    <row r="934" spans="4:12" x14ac:dyDescent="0.3">
      <c r="D934" s="72">
        <v>44816</v>
      </c>
      <c r="E934" s="95">
        <v>4.6958000000000002</v>
      </c>
      <c r="F934" s="20">
        <f t="shared" si="103"/>
        <v>4.6541479506764718</v>
      </c>
      <c r="G934" s="89">
        <f t="shared" si="104"/>
        <v>8.9122221045202683E-3</v>
      </c>
      <c r="H934" s="89">
        <f t="shared" si="98"/>
        <v>4.6630601727809919</v>
      </c>
      <c r="I934" s="89">
        <f t="shared" si="99"/>
        <v>3.2739827219008255E-2</v>
      </c>
      <c r="J934" s="89">
        <f t="shared" si="100"/>
        <v>3.2739827219008255E-2</v>
      </c>
      <c r="K934" s="89">
        <f t="shared" si="101"/>
        <v>1.0718962863305139E-3</v>
      </c>
      <c r="L934" s="91">
        <f t="shared" si="102"/>
        <v>6.9721511178091602E-3</v>
      </c>
    </row>
    <row r="935" spans="4:12" x14ac:dyDescent="0.3">
      <c r="D935" s="72">
        <v>44817</v>
      </c>
      <c r="E935" s="95">
        <v>4.5401999999999996</v>
      </c>
      <c r="F935" s="20">
        <f t="shared" si="103"/>
        <v>4.6718097776836167</v>
      </c>
      <c r="G935" s="89">
        <f t="shared" si="104"/>
        <v>9.7871825947827337E-3</v>
      </c>
      <c r="H935" s="89">
        <f t="shared" si="98"/>
        <v>4.6815969602783998</v>
      </c>
      <c r="I935" s="89">
        <f t="shared" si="99"/>
        <v>-0.14139696027840021</v>
      </c>
      <c r="J935" s="89">
        <f t="shared" si="100"/>
        <v>0.14139696027840021</v>
      </c>
      <c r="K935" s="89">
        <f t="shared" si="101"/>
        <v>1.9993100375971486E-2</v>
      </c>
      <c r="L935" s="91">
        <f t="shared" si="102"/>
        <v>3.1143332954143038E-2</v>
      </c>
    </row>
    <row r="936" spans="4:12" x14ac:dyDescent="0.3">
      <c r="D936" s="72">
        <v>44818</v>
      </c>
      <c r="E936" s="95">
        <v>4.5218999999999996</v>
      </c>
      <c r="F936" s="20">
        <f t="shared" si="103"/>
        <v>4.5443697460758266</v>
      </c>
      <c r="G936" s="89">
        <f t="shared" si="104"/>
        <v>-3.9355388254745573E-3</v>
      </c>
      <c r="H936" s="89">
        <f t="shared" si="98"/>
        <v>4.5404342072503523</v>
      </c>
      <c r="I936" s="89">
        <f t="shared" si="99"/>
        <v>-1.8534207250352708E-2</v>
      </c>
      <c r="J936" s="89">
        <f t="shared" si="100"/>
        <v>1.8534207250352708E-2</v>
      </c>
      <c r="K936" s="89">
        <f t="shared" si="101"/>
        <v>3.4351683839902689E-4</v>
      </c>
      <c r="L936" s="91">
        <f t="shared" si="102"/>
        <v>4.0987653973667505E-3</v>
      </c>
    </row>
    <row r="937" spans="4:12" x14ac:dyDescent="0.3">
      <c r="D937" s="72">
        <v>44819</v>
      </c>
      <c r="E937" s="95">
        <v>4.4577999999999998</v>
      </c>
      <c r="F937" s="20">
        <f t="shared" si="103"/>
        <v>4.5059315689396202</v>
      </c>
      <c r="G937" s="89">
        <f t="shared" si="104"/>
        <v>-7.3858026565477358E-3</v>
      </c>
      <c r="H937" s="89">
        <f t="shared" si="98"/>
        <v>4.4985457662830726</v>
      </c>
      <c r="I937" s="89">
        <f t="shared" si="99"/>
        <v>-4.0745766283072804E-2</v>
      </c>
      <c r="J937" s="89">
        <f t="shared" si="100"/>
        <v>4.0745766283072804E-2</v>
      </c>
      <c r="K937" s="89">
        <f t="shared" si="101"/>
        <v>1.6602174699947925E-3</v>
      </c>
      <c r="L937" s="91">
        <f t="shared" si="102"/>
        <v>9.140330719878147E-3</v>
      </c>
    </row>
    <row r="938" spans="4:12" x14ac:dyDescent="0.3">
      <c r="D938" s="72">
        <v>44820</v>
      </c>
      <c r="E938" s="95">
        <v>4.2381000000000002</v>
      </c>
      <c r="F938" s="20">
        <f t="shared" si="103"/>
        <v>4.4079513578747616</v>
      </c>
      <c r="G938" s="89">
        <f t="shared" si="104"/>
        <v>-1.6445243497378827E-2</v>
      </c>
      <c r="H938" s="89">
        <f t="shared" si="98"/>
        <v>4.3915061143773828</v>
      </c>
      <c r="I938" s="89">
        <f t="shared" si="99"/>
        <v>-0.15340611437738261</v>
      </c>
      <c r="J938" s="89">
        <f t="shared" si="100"/>
        <v>0.15340611437738261</v>
      </c>
      <c r="K938" s="89">
        <f t="shared" si="101"/>
        <v>2.3533435928366594E-2</v>
      </c>
      <c r="L938" s="91">
        <f t="shared" si="102"/>
        <v>3.6196907665553571E-2</v>
      </c>
    </row>
    <row r="939" spans="4:12" x14ac:dyDescent="0.3">
      <c r="D939" s="72">
        <v>44823</v>
      </c>
      <c r="E939" s="95">
        <v>4.2839</v>
      </c>
      <c r="F939" s="20">
        <f t="shared" si="103"/>
        <v>4.2341038052020981</v>
      </c>
      <c r="G939" s="89">
        <f t="shared" si="104"/>
        <v>-3.2185474414907295E-2</v>
      </c>
      <c r="H939" s="89">
        <f t="shared" si="98"/>
        <v>4.2019183307871906</v>
      </c>
      <c r="I939" s="89">
        <f t="shared" si="99"/>
        <v>8.1981669212809472E-2</v>
      </c>
      <c r="J939" s="89">
        <f t="shared" si="100"/>
        <v>8.1981669212809472E-2</v>
      </c>
      <c r="K939" s="89">
        <f t="shared" si="101"/>
        <v>6.7209940869185124E-3</v>
      </c>
      <c r="L939" s="91">
        <f t="shared" si="102"/>
        <v>1.9137157546350165E-2</v>
      </c>
    </row>
    <row r="940" spans="4:12" x14ac:dyDescent="0.3">
      <c r="D940" s="72">
        <v>44824</v>
      </c>
      <c r="E940" s="95">
        <v>4.2015000000000002</v>
      </c>
      <c r="F940" s="20">
        <f t="shared" si="103"/>
        <v>4.2416716204680744</v>
      </c>
      <c r="G940" s="89">
        <f t="shared" si="104"/>
        <v>-2.8210145446818928E-2</v>
      </c>
      <c r="H940" s="89">
        <f t="shared" si="98"/>
        <v>4.2134614750212558</v>
      </c>
      <c r="I940" s="89">
        <f t="shared" si="99"/>
        <v>-1.1961475021255552E-2</v>
      </c>
      <c r="J940" s="89">
        <f t="shared" si="100"/>
        <v>1.1961475021255552E-2</v>
      </c>
      <c r="K940" s="89">
        <f t="shared" si="101"/>
        <v>1.4307688468412051E-4</v>
      </c>
      <c r="L940" s="91">
        <f t="shared" si="102"/>
        <v>2.8469534740582056E-3</v>
      </c>
    </row>
    <row r="941" spans="4:12" x14ac:dyDescent="0.3">
      <c r="D941" s="72">
        <v>44825</v>
      </c>
      <c r="E941" s="95">
        <v>4.1191000000000004</v>
      </c>
      <c r="F941" s="20">
        <f t="shared" si="103"/>
        <v>4.1624518836425457</v>
      </c>
      <c r="G941" s="89">
        <f t="shared" si="104"/>
        <v>-3.3311104584689909E-2</v>
      </c>
      <c r="H941" s="89">
        <f t="shared" si="98"/>
        <v>4.129140779057856</v>
      </c>
      <c r="I941" s="89">
        <f t="shared" si="99"/>
        <v>-1.0040779057855609E-2</v>
      </c>
      <c r="J941" s="89">
        <f t="shared" si="100"/>
        <v>1.0040779057855609E-2</v>
      </c>
      <c r="K941" s="89">
        <f t="shared" si="101"/>
        <v>1.0081724408867177E-4</v>
      </c>
      <c r="L941" s="91">
        <f t="shared" si="102"/>
        <v>2.4376147842624864E-3</v>
      </c>
    </row>
    <row r="942" spans="4:12" x14ac:dyDescent="0.3">
      <c r="D942" s="72">
        <v>44826</v>
      </c>
      <c r="E942" s="95">
        <v>4.0641999999999996</v>
      </c>
      <c r="F942" s="20">
        <f t="shared" si="103"/>
        <v>4.0814711163322492</v>
      </c>
      <c r="G942" s="89">
        <f t="shared" si="104"/>
        <v>-3.8078070857250568E-2</v>
      </c>
      <c r="H942" s="89">
        <f t="shared" si="98"/>
        <v>4.0433930454749989</v>
      </c>
      <c r="I942" s="89">
        <f t="shared" si="99"/>
        <v>2.0806954525000698E-2</v>
      </c>
      <c r="J942" s="89">
        <f t="shared" si="100"/>
        <v>2.0806954525000698E-2</v>
      </c>
      <c r="K942" s="89">
        <f t="shared" si="101"/>
        <v>4.3292935660544702E-4</v>
      </c>
      <c r="L942" s="91">
        <f t="shared" si="102"/>
        <v>5.119569540131071E-3</v>
      </c>
    </row>
    <row r="943" spans="4:12" x14ac:dyDescent="0.3">
      <c r="D943" s="72">
        <v>44827</v>
      </c>
      <c r="E943" s="95">
        <v>3.8995000000000002</v>
      </c>
      <c r="F943" s="20">
        <f t="shared" si="103"/>
        <v>4.0007975433141993</v>
      </c>
      <c r="G943" s="89">
        <f t="shared" si="104"/>
        <v>-4.23376210733305E-2</v>
      </c>
      <c r="H943" s="89">
        <f t="shared" si="98"/>
        <v>3.958459922240869</v>
      </c>
      <c r="I943" s="89">
        <f t="shared" si="99"/>
        <v>-5.8959922240868767E-2</v>
      </c>
      <c r="J943" s="89">
        <f t="shared" si="100"/>
        <v>5.8959922240868767E-2</v>
      </c>
      <c r="K943" s="89">
        <f t="shared" si="101"/>
        <v>3.4762724306492917E-3</v>
      </c>
      <c r="L943" s="91">
        <f t="shared" si="102"/>
        <v>1.5119867224225866E-2</v>
      </c>
    </row>
    <row r="944" spans="4:12" x14ac:dyDescent="0.3">
      <c r="D944" s="72">
        <v>44830</v>
      </c>
      <c r="E944" s="95">
        <v>3.8811</v>
      </c>
      <c r="F944" s="20">
        <f t="shared" si="103"/>
        <v>3.861949903141336</v>
      </c>
      <c r="G944" s="89">
        <f t="shared" si="104"/>
        <v>-5.1988622983283786E-2</v>
      </c>
      <c r="H944" s="89">
        <f t="shared" si="98"/>
        <v>3.8099612801580522</v>
      </c>
      <c r="I944" s="89">
        <f t="shared" si="99"/>
        <v>7.1138719841947751E-2</v>
      </c>
      <c r="J944" s="89">
        <f t="shared" si="100"/>
        <v>7.1138719841947751E-2</v>
      </c>
      <c r="K944" s="89">
        <f t="shared" si="101"/>
        <v>5.060717460751131E-3</v>
      </c>
      <c r="L944" s="91">
        <f t="shared" si="102"/>
        <v>1.8329525093903211E-2</v>
      </c>
    </row>
    <row r="945" spans="4:12" x14ac:dyDescent="0.3">
      <c r="D945" s="72">
        <v>44831</v>
      </c>
      <c r="E945" s="95">
        <v>3.8628</v>
      </c>
      <c r="F945" s="20">
        <f t="shared" si="103"/>
        <v>3.8358491016133729</v>
      </c>
      <c r="G945" s="89">
        <f t="shared" si="104"/>
        <v>-4.9399840837751723E-2</v>
      </c>
      <c r="H945" s="89">
        <f t="shared" si="98"/>
        <v>3.7864492607756213</v>
      </c>
      <c r="I945" s="89">
        <f t="shared" si="99"/>
        <v>7.6350739224378739E-2</v>
      </c>
      <c r="J945" s="89">
        <f t="shared" si="100"/>
        <v>7.6350739224378739E-2</v>
      </c>
      <c r="K945" s="89">
        <f t="shared" si="101"/>
        <v>5.8294353801090857E-3</v>
      </c>
      <c r="L945" s="91">
        <f t="shared" si="102"/>
        <v>1.9765646480371424E-2</v>
      </c>
    </row>
    <row r="946" spans="4:12" x14ac:dyDescent="0.3">
      <c r="D946" s="72">
        <v>44832</v>
      </c>
      <c r="E946" s="95">
        <v>3.9910000000000001</v>
      </c>
      <c r="F946" s="20">
        <f t="shared" si="103"/>
        <v>3.8489201273297988</v>
      </c>
      <c r="G946" s="89">
        <f t="shared" si="104"/>
        <v>-4.3152754182333962E-2</v>
      </c>
      <c r="H946" s="89">
        <f t="shared" si="98"/>
        <v>3.8057673731474648</v>
      </c>
      <c r="I946" s="89">
        <f t="shared" si="99"/>
        <v>0.18523262685253528</v>
      </c>
      <c r="J946" s="89">
        <f t="shared" si="100"/>
        <v>0.18523262685253528</v>
      </c>
      <c r="K946" s="89">
        <f t="shared" si="101"/>
        <v>3.4311126050690574E-2</v>
      </c>
      <c r="L946" s="91">
        <f t="shared" si="102"/>
        <v>4.6412585029450081E-2</v>
      </c>
    </row>
    <row r="947" spans="4:12" x14ac:dyDescent="0.3">
      <c r="D947" s="72">
        <v>44833</v>
      </c>
      <c r="E947" s="95">
        <v>3.9178000000000002</v>
      </c>
      <c r="F947" s="20">
        <f t="shared" si="103"/>
        <v>3.9418377966541329</v>
      </c>
      <c r="G947" s="89">
        <f t="shared" si="104"/>
        <v>-2.9545711831667161E-2</v>
      </c>
      <c r="H947" s="89">
        <f t="shared" si="98"/>
        <v>3.9122920848224658</v>
      </c>
      <c r="I947" s="89">
        <f t="shared" si="99"/>
        <v>5.5079151775343504E-3</v>
      </c>
      <c r="J947" s="89">
        <f t="shared" si="100"/>
        <v>5.5079151775343504E-3</v>
      </c>
      <c r="K947" s="89">
        <f t="shared" si="101"/>
        <v>3.0337129602913255E-5</v>
      </c>
      <c r="L947" s="91">
        <f t="shared" si="102"/>
        <v>1.4058694107750142E-3</v>
      </c>
    </row>
    <row r="948" spans="4:12" x14ac:dyDescent="0.3">
      <c r="D948" s="72">
        <v>44834</v>
      </c>
      <c r="E948" s="95">
        <v>3.9085999999999999</v>
      </c>
      <c r="F948" s="20">
        <f t="shared" si="103"/>
        <v>3.8923234305346668</v>
      </c>
      <c r="G948" s="89">
        <f t="shared" si="104"/>
        <v>-3.1542577260447062E-2</v>
      </c>
      <c r="H948" s="89">
        <f t="shared" si="98"/>
        <v>3.8607808532742198</v>
      </c>
      <c r="I948" s="89">
        <f t="shared" si="99"/>
        <v>4.7819146725780026E-2</v>
      </c>
      <c r="J948" s="89">
        <f t="shared" si="100"/>
        <v>4.7819146725780026E-2</v>
      </c>
      <c r="K948" s="89">
        <f t="shared" si="101"/>
        <v>2.2866707935816784E-3</v>
      </c>
      <c r="L948" s="91">
        <f t="shared" si="102"/>
        <v>1.2234341382024262E-2</v>
      </c>
    </row>
    <row r="949" spans="4:12" x14ac:dyDescent="0.3">
      <c r="D949" s="72">
        <v>44837</v>
      </c>
      <c r="E949" s="95">
        <v>4.0185000000000004</v>
      </c>
      <c r="F949" s="20">
        <f t="shared" si="103"/>
        <v>3.9053459381916427</v>
      </c>
      <c r="G949" s="89">
        <f t="shared" si="104"/>
        <v>-2.7086068768704771E-2</v>
      </c>
      <c r="H949" s="89">
        <f t="shared" si="98"/>
        <v>3.878259869422938</v>
      </c>
      <c r="I949" s="89">
        <f t="shared" si="99"/>
        <v>0.14024013057706242</v>
      </c>
      <c r="J949" s="89">
        <f t="shared" si="100"/>
        <v>0.14024013057706242</v>
      </c>
      <c r="K949" s="89">
        <f t="shared" si="101"/>
        <v>1.9667294224271516E-2</v>
      </c>
      <c r="L949" s="91">
        <f t="shared" si="102"/>
        <v>3.489862649671828E-2</v>
      </c>
    </row>
    <row r="950" spans="4:12" x14ac:dyDescent="0.3">
      <c r="D950" s="72">
        <v>44838</v>
      </c>
      <c r="E950" s="95">
        <v>4.2198000000000002</v>
      </c>
      <c r="F950" s="20">
        <f t="shared" si="103"/>
        <v>4.0370911449850366</v>
      </c>
      <c r="G950" s="89">
        <f t="shared" si="104"/>
        <v>-1.1202941212494896E-2</v>
      </c>
      <c r="H950" s="89">
        <f t="shared" si="98"/>
        <v>4.0258882037725421</v>
      </c>
      <c r="I950" s="89">
        <f t="shared" si="99"/>
        <v>0.19391179622745813</v>
      </c>
      <c r="J950" s="89">
        <f t="shared" si="100"/>
        <v>0.19391179622745813</v>
      </c>
      <c r="K950" s="89">
        <f t="shared" si="101"/>
        <v>3.7601784716159249E-2</v>
      </c>
      <c r="L950" s="91">
        <f t="shared" si="102"/>
        <v>4.5952840472879786E-2</v>
      </c>
    </row>
    <row r="951" spans="4:12" x14ac:dyDescent="0.3">
      <c r="D951" s="72">
        <v>44839</v>
      </c>
      <c r="E951" s="95">
        <v>4.1741000000000001</v>
      </c>
      <c r="F951" s="20">
        <f t="shared" si="103"/>
        <v>4.2016976470300049</v>
      </c>
      <c r="G951" s="89">
        <f t="shared" si="104"/>
        <v>6.3780031132514223E-3</v>
      </c>
      <c r="H951" s="89">
        <f t="shared" si="98"/>
        <v>4.2080756501432566</v>
      </c>
      <c r="I951" s="89">
        <f t="shared" si="99"/>
        <v>-3.3975650143256431E-2</v>
      </c>
      <c r="J951" s="89">
        <f t="shared" si="100"/>
        <v>3.3975650143256431E-2</v>
      </c>
      <c r="K951" s="89">
        <f t="shared" si="101"/>
        <v>1.1543448026569607E-3</v>
      </c>
      <c r="L951" s="91">
        <f t="shared" si="102"/>
        <v>8.1396349256741413E-3</v>
      </c>
    </row>
    <row r="952" spans="4:12" x14ac:dyDescent="0.3">
      <c r="D952" s="72">
        <v>44840</v>
      </c>
      <c r="E952" s="95">
        <v>4.1283000000000003</v>
      </c>
      <c r="F952" s="20">
        <f t="shared" si="103"/>
        <v>4.1700424024906013</v>
      </c>
      <c r="G952" s="89">
        <f t="shared" si="104"/>
        <v>2.57467834798592E-3</v>
      </c>
      <c r="H952" s="89">
        <f t="shared" si="98"/>
        <v>4.1726170808385872</v>
      </c>
      <c r="I952" s="89">
        <f t="shared" si="99"/>
        <v>-4.4317080838586875E-2</v>
      </c>
      <c r="J952" s="89">
        <f t="shared" si="100"/>
        <v>4.4317080838586875E-2</v>
      </c>
      <c r="K952" s="89">
        <f t="shared" si="101"/>
        <v>1.9640036540538438E-3</v>
      </c>
      <c r="L952" s="91">
        <f t="shared" si="102"/>
        <v>1.0734946791315281E-2</v>
      </c>
    </row>
    <row r="953" spans="4:12" x14ac:dyDescent="0.3">
      <c r="D953" s="72">
        <v>44841</v>
      </c>
      <c r="E953" s="95">
        <v>4.0458999999999996</v>
      </c>
      <c r="F953" s="20">
        <f t="shared" si="103"/>
        <v>4.1138797426783889</v>
      </c>
      <c r="G953" s="89">
        <f t="shared" si="104"/>
        <v>-3.2990554680339189E-3</v>
      </c>
      <c r="H953" s="89">
        <f t="shared" si="98"/>
        <v>4.110580687210355</v>
      </c>
      <c r="I953" s="89">
        <f t="shared" si="99"/>
        <v>-6.4680687210355359E-2</v>
      </c>
      <c r="J953" s="89">
        <f t="shared" si="100"/>
        <v>6.4680687210355359E-2</v>
      </c>
      <c r="K953" s="89">
        <f t="shared" si="101"/>
        <v>4.1835912980038269E-3</v>
      </c>
      <c r="L953" s="91">
        <f t="shared" si="102"/>
        <v>1.5986724143047373E-2</v>
      </c>
    </row>
    <row r="954" spans="4:12" x14ac:dyDescent="0.3">
      <c r="D954" s="72">
        <v>44844</v>
      </c>
      <c r="E954" s="95">
        <v>3.9817999999999998</v>
      </c>
      <c r="F954" s="20">
        <f t="shared" si="103"/>
        <v>4.0304407556255732</v>
      </c>
      <c r="G954" s="89">
        <f t="shared" si="104"/>
        <v>-1.1313048626512088E-2</v>
      </c>
      <c r="H954" s="89">
        <f t="shared" si="98"/>
        <v>4.0191277069990612</v>
      </c>
      <c r="I954" s="89">
        <f t="shared" si="99"/>
        <v>-3.7327706999061405E-2</v>
      </c>
      <c r="J954" s="89">
        <f t="shared" si="100"/>
        <v>3.7327706999061405E-2</v>
      </c>
      <c r="K954" s="89">
        <f t="shared" si="101"/>
        <v>1.3933577098077779E-3</v>
      </c>
      <c r="L954" s="91">
        <f t="shared" si="102"/>
        <v>9.374581093741877E-3</v>
      </c>
    </row>
    <row r="955" spans="4:12" x14ac:dyDescent="0.3">
      <c r="D955" s="72">
        <v>44845</v>
      </c>
      <c r="E955" s="95">
        <v>3.9451999999999998</v>
      </c>
      <c r="F955" s="20">
        <f t="shared" si="103"/>
        <v>3.9654295610987904</v>
      </c>
      <c r="G955" s="89">
        <f t="shared" si="104"/>
        <v>-1.6682863216539161E-2</v>
      </c>
      <c r="H955" s="89">
        <f t="shared" si="98"/>
        <v>3.9487466978822514</v>
      </c>
      <c r="I955" s="89">
        <f t="shared" si="99"/>
        <v>-3.5466978822515927E-3</v>
      </c>
      <c r="J955" s="89">
        <f t="shared" si="100"/>
        <v>3.5466978822515927E-3</v>
      </c>
      <c r="K955" s="89">
        <f t="shared" si="101"/>
        <v>1.2579065867967933E-5</v>
      </c>
      <c r="L955" s="91">
        <f t="shared" si="102"/>
        <v>8.989906423632751E-4</v>
      </c>
    </row>
    <row r="956" spans="4:12" x14ac:dyDescent="0.3">
      <c r="D956" s="72">
        <v>44846</v>
      </c>
      <c r="E956" s="95">
        <v>3.9817999999999998</v>
      </c>
      <c r="F956" s="20">
        <f t="shared" si="103"/>
        <v>3.9391737094267687</v>
      </c>
      <c r="G956" s="89">
        <f t="shared" si="104"/>
        <v>-1.7640162062087416E-2</v>
      </c>
      <c r="H956" s="89">
        <f t="shared" si="98"/>
        <v>3.9215335473646813</v>
      </c>
      <c r="I956" s="89">
        <f t="shared" si="99"/>
        <v>6.026645263531849E-2</v>
      </c>
      <c r="J956" s="89">
        <f t="shared" si="100"/>
        <v>6.026645263531849E-2</v>
      </c>
      <c r="K956" s="89">
        <f t="shared" si="101"/>
        <v>3.632045313245087E-3</v>
      </c>
      <c r="L956" s="91">
        <f t="shared" si="102"/>
        <v>1.513547959096853E-2</v>
      </c>
    </row>
    <row r="957" spans="4:12" x14ac:dyDescent="0.3">
      <c r="D957" s="72">
        <v>44847</v>
      </c>
      <c r="E957" s="95">
        <v>4.1375000000000002</v>
      </c>
      <c r="F957" s="20">
        <f t="shared" si="103"/>
        <v>3.9988278703503304</v>
      </c>
      <c r="G957" s="89">
        <f t="shared" si="104"/>
        <v>-9.9107297635225057E-3</v>
      </c>
      <c r="H957" s="89">
        <f t="shared" si="98"/>
        <v>3.9889171405868078</v>
      </c>
      <c r="I957" s="89">
        <f t="shared" si="99"/>
        <v>0.14858285941319238</v>
      </c>
      <c r="J957" s="89">
        <f t="shared" si="100"/>
        <v>0.14858285941319238</v>
      </c>
      <c r="K957" s="89">
        <f t="shared" si="101"/>
        <v>2.207686611140049E-2</v>
      </c>
      <c r="L957" s="91">
        <f t="shared" si="102"/>
        <v>3.5911265114970968E-2</v>
      </c>
    </row>
    <row r="958" spans="4:12" x14ac:dyDescent="0.3">
      <c r="D958" s="72">
        <v>44848</v>
      </c>
      <c r="E958" s="95">
        <v>4.0734000000000004</v>
      </c>
      <c r="F958" s="20">
        <f t="shared" si="103"/>
        <v>4.1167514161891825</v>
      </c>
      <c r="G958" s="89">
        <f t="shared" si="104"/>
        <v>2.8726977967149566E-3</v>
      </c>
      <c r="H958" s="89">
        <f t="shared" si="98"/>
        <v>4.1196241139858971</v>
      </c>
      <c r="I958" s="89">
        <f t="shared" si="99"/>
        <v>-4.6224113985896764E-2</v>
      </c>
      <c r="J958" s="89">
        <f t="shared" si="100"/>
        <v>4.6224113985896764E-2</v>
      </c>
      <c r="K958" s="89">
        <f t="shared" si="101"/>
        <v>2.1366687137811769E-3</v>
      </c>
      <c r="L958" s="91">
        <f t="shared" si="102"/>
        <v>1.1347796431947945E-2</v>
      </c>
    </row>
    <row r="959" spans="4:12" x14ac:dyDescent="0.3">
      <c r="D959" s="72">
        <v>44851</v>
      </c>
      <c r="E959" s="95">
        <v>4.1924000000000001</v>
      </c>
      <c r="F959" s="20">
        <f t="shared" si="103"/>
        <v>4.0994981582373722</v>
      </c>
      <c r="G959" s="89">
        <f t="shared" si="104"/>
        <v>8.6010222186242921E-4</v>
      </c>
      <c r="H959" s="89">
        <f t="shared" si="98"/>
        <v>4.1003582604592346</v>
      </c>
      <c r="I959" s="89">
        <f t="shared" si="99"/>
        <v>9.2041739540765555E-2</v>
      </c>
      <c r="J959" s="89">
        <f t="shared" si="100"/>
        <v>9.2041739540765555E-2</v>
      </c>
      <c r="K959" s="89">
        <f t="shared" si="101"/>
        <v>8.4716818176901257E-3</v>
      </c>
      <c r="L959" s="91">
        <f t="shared" si="102"/>
        <v>2.1954426948947035E-2</v>
      </c>
    </row>
    <row r="960" spans="4:12" x14ac:dyDescent="0.3">
      <c r="D960" s="72">
        <v>44852</v>
      </c>
      <c r="E960" s="95">
        <v>4.2564000000000002</v>
      </c>
      <c r="F960" s="20">
        <f t="shared" si="103"/>
        <v>4.2058880817774904</v>
      </c>
      <c r="G960" s="89">
        <f t="shared" si="104"/>
        <v>1.141308435368801E-2</v>
      </c>
      <c r="H960" s="89">
        <f t="shared" si="98"/>
        <v>4.2173011661311781</v>
      </c>
      <c r="I960" s="89">
        <f t="shared" si="99"/>
        <v>3.9098833868822069E-2</v>
      </c>
      <c r="J960" s="89">
        <f t="shared" si="100"/>
        <v>3.9098833868822069E-2</v>
      </c>
      <c r="K960" s="89">
        <f t="shared" si="101"/>
        <v>1.5287188099017478E-3</v>
      </c>
      <c r="L960" s="91">
        <f t="shared" si="102"/>
        <v>9.1858927424166119E-3</v>
      </c>
    </row>
    <row r="961" spans="4:12" x14ac:dyDescent="0.3">
      <c r="D961" s="72">
        <v>44853</v>
      </c>
      <c r="E961" s="95">
        <v>4.1741000000000001</v>
      </c>
      <c r="F961" s="20">
        <f t="shared" si="103"/>
        <v>4.2490704674829507</v>
      </c>
      <c r="G961" s="89">
        <f t="shared" si="104"/>
        <v>1.4590014488865238E-2</v>
      </c>
      <c r="H961" s="89">
        <f t="shared" ref="H961:H1024" si="105">F961+G961</f>
        <v>4.263660481971816</v>
      </c>
      <c r="I961" s="89">
        <f t="shared" si="99"/>
        <v>-8.9560481971815875E-2</v>
      </c>
      <c r="J961" s="89">
        <f t="shared" si="100"/>
        <v>8.9560481971815875E-2</v>
      </c>
      <c r="K961" s="89">
        <f t="shared" si="101"/>
        <v>8.0210799310239562E-3</v>
      </c>
      <c r="L961" s="91">
        <f t="shared" si="102"/>
        <v>2.1456237745098552E-2</v>
      </c>
    </row>
    <row r="962" spans="4:12" x14ac:dyDescent="0.3">
      <c r="D962" s="72">
        <v>44854</v>
      </c>
      <c r="E962" s="95">
        <v>3.8079000000000001</v>
      </c>
      <c r="F962" s="20">
        <f t="shared" si="103"/>
        <v>4.1125320115910924</v>
      </c>
      <c r="G962" s="89">
        <f t="shared" si="104"/>
        <v>-5.228325492071164E-4</v>
      </c>
      <c r="H962" s="89">
        <f t="shared" si="105"/>
        <v>4.1120091790418849</v>
      </c>
      <c r="I962" s="89">
        <f t="shared" si="99"/>
        <v>-0.30410917904188484</v>
      </c>
      <c r="J962" s="89">
        <f t="shared" si="100"/>
        <v>0.30410917904188484</v>
      </c>
      <c r="K962" s="89">
        <f t="shared" si="101"/>
        <v>9.2482392777529163E-2</v>
      </c>
      <c r="L962" s="91">
        <f t="shared" si="102"/>
        <v>7.9862700974785275E-2</v>
      </c>
    </row>
    <row r="963" spans="4:12" x14ac:dyDescent="0.3">
      <c r="D963" s="72">
        <v>44855</v>
      </c>
      <c r="E963" s="95">
        <v>3.8902999999999999</v>
      </c>
      <c r="F963" s="20">
        <f t="shared" si="103"/>
        <v>3.8239617339606347</v>
      </c>
      <c r="G963" s="89">
        <f t="shared" si="104"/>
        <v>-2.9327577057332178E-2</v>
      </c>
      <c r="H963" s="89">
        <f t="shared" si="105"/>
        <v>3.7946341569033026</v>
      </c>
      <c r="I963" s="89">
        <f t="shared" si="99"/>
        <v>9.5665843096697234E-2</v>
      </c>
      <c r="J963" s="89">
        <f t="shared" si="100"/>
        <v>9.5665843096697234E-2</v>
      </c>
      <c r="K963" s="89">
        <f t="shared" si="101"/>
        <v>9.1519535354018938E-3</v>
      </c>
      <c r="L963" s="91">
        <f t="shared" si="102"/>
        <v>2.4590865253758639E-2</v>
      </c>
    </row>
    <row r="964" spans="4:12" x14ac:dyDescent="0.3">
      <c r="D964" s="72">
        <v>44858</v>
      </c>
      <c r="E964" s="95">
        <v>3.9455</v>
      </c>
      <c r="F964" s="20">
        <f t="shared" si="103"/>
        <v>3.8778779383541342</v>
      </c>
      <c r="G964" s="89">
        <f t="shared" si="104"/>
        <v>-2.1003198912249006E-2</v>
      </c>
      <c r="H964" s="89">
        <f t="shared" si="105"/>
        <v>3.856874739441885</v>
      </c>
      <c r="I964" s="89">
        <f t="shared" ref="I964:I1027" si="106">E964-H964</f>
        <v>8.8625260558115038E-2</v>
      </c>
      <c r="J964" s="89">
        <f t="shared" ref="J964:J1027" si="107">ABS(I964)</f>
        <v>8.8625260558115038E-2</v>
      </c>
      <c r="K964" s="89">
        <f t="shared" ref="K964:K1027" si="108">I964^2</f>
        <v>7.854436808993781E-3</v>
      </c>
      <c r="L964" s="91">
        <f t="shared" ref="L964:L1027" si="109">J964/E964</f>
        <v>2.2462364860756569E-2</v>
      </c>
    </row>
    <row r="965" spans="4:12" x14ac:dyDescent="0.3">
      <c r="D965" s="72">
        <v>44859</v>
      </c>
      <c r="E965" s="95">
        <v>4.0557999999999996</v>
      </c>
      <c r="F965" s="20">
        <f t="shared" ref="F965:F1028" si="110">alpha*(E965)+(1-alpha)*(E964+G964)</f>
        <v>3.9507574408702011</v>
      </c>
      <c r="G965" s="89">
        <f t="shared" ref="G965:G1028" si="111">beta*(F965-F964)+(1-beta)*G964</f>
        <v>-1.1614928769417417E-2</v>
      </c>
      <c r="H965" s="89">
        <f t="shared" si="105"/>
        <v>3.9391425121007835</v>
      </c>
      <c r="I965" s="89">
        <f t="shared" si="106"/>
        <v>0.11665748789921615</v>
      </c>
      <c r="J965" s="89">
        <f t="shared" si="107"/>
        <v>0.11665748789921615</v>
      </c>
      <c r="K965" s="89">
        <f t="shared" si="108"/>
        <v>1.3608969482955762E-2</v>
      </c>
      <c r="L965" s="91">
        <f t="shared" si="109"/>
        <v>2.8763126362053394E-2</v>
      </c>
    </row>
    <row r="966" spans="4:12" x14ac:dyDescent="0.3">
      <c r="D966" s="72">
        <v>44860</v>
      </c>
      <c r="E966" s="95">
        <v>4.0742000000000003</v>
      </c>
      <c r="F966" s="20">
        <f t="shared" si="110"/>
        <v>4.0501880569844655</v>
      </c>
      <c r="G966" s="89">
        <f t="shared" si="111"/>
        <v>-5.1037428104923517E-4</v>
      </c>
      <c r="H966" s="89">
        <f t="shared" si="105"/>
        <v>4.0496776827034164</v>
      </c>
      <c r="I966" s="89">
        <f t="shared" si="106"/>
        <v>2.4522317296583829E-2</v>
      </c>
      <c r="J966" s="89">
        <f t="shared" si="107"/>
        <v>2.4522317296583829E-2</v>
      </c>
      <c r="K966" s="89">
        <f t="shared" si="108"/>
        <v>6.0134404559433437E-4</v>
      </c>
      <c r="L966" s="91">
        <f t="shared" si="109"/>
        <v>6.0189282059260286E-3</v>
      </c>
    </row>
    <row r="967" spans="4:12" x14ac:dyDescent="0.3">
      <c r="D967" s="72">
        <v>44861</v>
      </c>
      <c r="E967" s="95">
        <v>4.0099</v>
      </c>
      <c r="F967" s="20">
        <f t="shared" si="110"/>
        <v>4.0609317005751615</v>
      </c>
      <c r="G967" s="89">
        <f t="shared" si="111"/>
        <v>6.1502750612529009E-4</v>
      </c>
      <c r="H967" s="89">
        <f t="shared" si="105"/>
        <v>4.0615467280812867</v>
      </c>
      <c r="I967" s="89">
        <f t="shared" si="106"/>
        <v>-5.1646728081286675E-2</v>
      </c>
      <c r="J967" s="89">
        <f t="shared" si="107"/>
        <v>5.1646728081286675E-2</v>
      </c>
      <c r="K967" s="89">
        <f t="shared" si="108"/>
        <v>2.6673845215023657E-3</v>
      </c>
      <c r="L967" s="91">
        <f t="shared" si="109"/>
        <v>1.2879804504173838E-2</v>
      </c>
    </row>
    <row r="968" spans="4:12" x14ac:dyDescent="0.3">
      <c r="D968" s="72">
        <v>44862</v>
      </c>
      <c r="E968" s="95">
        <v>4.0834000000000001</v>
      </c>
      <c r="F968" s="20">
        <f t="shared" si="110"/>
        <v>4.0250920220049</v>
      </c>
      <c r="G968" s="89">
        <f t="shared" si="111"/>
        <v>-3.0304431015133883E-3</v>
      </c>
      <c r="H968" s="89">
        <f t="shared" si="105"/>
        <v>4.0220615789033864</v>
      </c>
      <c r="I968" s="89">
        <f t="shared" si="106"/>
        <v>6.1338421096613693E-2</v>
      </c>
      <c r="J968" s="89">
        <f t="shared" si="107"/>
        <v>6.1338421096613693E-2</v>
      </c>
      <c r="K968" s="89">
        <f t="shared" si="108"/>
        <v>3.7624019026255037E-3</v>
      </c>
      <c r="L968" s="91">
        <f t="shared" si="109"/>
        <v>1.5021408898617254E-2</v>
      </c>
    </row>
    <row r="969" spans="4:12" x14ac:dyDescent="0.3">
      <c r="D969" s="72">
        <v>44865</v>
      </c>
      <c r="E969" s="95">
        <v>4.0465999999999998</v>
      </c>
      <c r="F969" s="20">
        <f t="shared" si="110"/>
        <v>4.0736156455187889</v>
      </c>
      <c r="G969" s="89">
        <f t="shared" si="111"/>
        <v>2.1249635600268345E-3</v>
      </c>
      <c r="H969" s="89">
        <f t="shared" si="105"/>
        <v>4.0757406090788155</v>
      </c>
      <c r="I969" s="89">
        <f t="shared" si="106"/>
        <v>-2.9140609078815771E-2</v>
      </c>
      <c r="J969" s="89">
        <f t="shared" si="107"/>
        <v>2.9140609078815771E-2</v>
      </c>
      <c r="K969" s="89">
        <f t="shared" si="108"/>
        <v>8.4917509748436018E-4</v>
      </c>
      <c r="L969" s="91">
        <f t="shared" si="109"/>
        <v>7.2012576184490125E-3</v>
      </c>
    </row>
    <row r="970" spans="4:12" x14ac:dyDescent="0.3">
      <c r="D970" s="72">
        <v>44866</v>
      </c>
      <c r="E970" s="95">
        <v>4.0650000000000004</v>
      </c>
      <c r="F970" s="20">
        <f t="shared" si="110"/>
        <v>4.0519799708480218</v>
      </c>
      <c r="G970" s="89">
        <f t="shared" si="111"/>
        <v>-2.511002630525591E-4</v>
      </c>
      <c r="H970" s="89">
        <f t="shared" si="105"/>
        <v>4.0517288705849692</v>
      </c>
      <c r="I970" s="89">
        <f t="shared" si="106"/>
        <v>1.3271129415031169E-2</v>
      </c>
      <c r="J970" s="89">
        <f t="shared" si="107"/>
        <v>1.3271129415031169E-2</v>
      </c>
      <c r="K970" s="89">
        <f t="shared" si="108"/>
        <v>1.7612287595050554E-4</v>
      </c>
      <c r="L970" s="91">
        <f t="shared" si="109"/>
        <v>3.2647304834025012E-3</v>
      </c>
    </row>
    <row r="971" spans="4:12" x14ac:dyDescent="0.3">
      <c r="D971" s="72">
        <v>44867</v>
      </c>
      <c r="E971" s="95">
        <v>3.9914999999999998</v>
      </c>
      <c r="F971" s="20">
        <f t="shared" si="110"/>
        <v>4.0500991197895582</v>
      </c>
      <c r="G971" s="89">
        <f t="shared" si="111"/>
        <v>-4.1407534259366163E-4</v>
      </c>
      <c r="H971" s="89">
        <f t="shared" si="105"/>
        <v>4.0496850444469645</v>
      </c>
      <c r="I971" s="89">
        <f t="shared" si="106"/>
        <v>-5.8185044446964707E-2</v>
      </c>
      <c r="J971" s="89">
        <f t="shared" si="107"/>
        <v>5.8185044446964707E-2</v>
      </c>
      <c r="K971" s="89">
        <f t="shared" si="108"/>
        <v>3.3854993972952585E-3</v>
      </c>
      <c r="L971" s="91">
        <f t="shared" si="109"/>
        <v>1.4577237741942806E-2</v>
      </c>
    </row>
    <row r="972" spans="4:12" x14ac:dyDescent="0.3">
      <c r="D972" s="72">
        <v>44868</v>
      </c>
      <c r="E972" s="95">
        <v>3.8811</v>
      </c>
      <c r="F972" s="20">
        <f t="shared" si="110"/>
        <v>3.9690887397259251</v>
      </c>
      <c r="G972" s="89">
        <f t="shared" si="111"/>
        <v>-8.4737058146975991E-3</v>
      </c>
      <c r="H972" s="89">
        <f t="shared" si="105"/>
        <v>3.9606150339112274</v>
      </c>
      <c r="I972" s="89">
        <f t="shared" si="106"/>
        <v>-7.9515033911227384E-2</v>
      </c>
      <c r="J972" s="89">
        <f t="shared" si="107"/>
        <v>7.9515033911227384E-2</v>
      </c>
      <c r="K972" s="89">
        <f t="shared" si="108"/>
        <v>6.3226406179036406E-3</v>
      </c>
      <c r="L972" s="91">
        <f t="shared" si="109"/>
        <v>2.0487757056305528E-2</v>
      </c>
    </row>
    <row r="973" spans="4:12" x14ac:dyDescent="0.3">
      <c r="D973" s="72">
        <v>44869</v>
      </c>
      <c r="E973" s="95">
        <v>4.0190999999999999</v>
      </c>
      <c r="F973" s="20">
        <f t="shared" si="110"/>
        <v>3.9019210353482419</v>
      </c>
      <c r="G973" s="89">
        <f t="shared" si="111"/>
        <v>-1.4343105670996167E-2</v>
      </c>
      <c r="H973" s="89">
        <f t="shared" si="105"/>
        <v>3.8875779296772457</v>
      </c>
      <c r="I973" s="89">
        <f t="shared" si="106"/>
        <v>0.1315220703227542</v>
      </c>
      <c r="J973" s="89">
        <f t="shared" si="107"/>
        <v>0.1315220703227542</v>
      </c>
      <c r="K973" s="89">
        <f t="shared" si="108"/>
        <v>1.7298054981983502E-2</v>
      </c>
      <c r="L973" s="91">
        <f t="shared" si="109"/>
        <v>3.2724259242804164E-2</v>
      </c>
    </row>
    <row r="974" spans="4:12" x14ac:dyDescent="0.3">
      <c r="D974" s="72">
        <v>44872</v>
      </c>
      <c r="E974" s="95">
        <v>4.0557999999999996</v>
      </c>
      <c r="F974" s="20">
        <f t="shared" si="110"/>
        <v>4.0149655154632038</v>
      </c>
      <c r="G974" s="89">
        <f t="shared" si="111"/>
        <v>-1.6043470924003555E-3</v>
      </c>
      <c r="H974" s="89">
        <f t="shared" si="105"/>
        <v>4.0133611683708033</v>
      </c>
      <c r="I974" s="89">
        <f t="shared" si="106"/>
        <v>4.2438831629196372E-2</v>
      </c>
      <c r="J974" s="89">
        <f t="shared" si="107"/>
        <v>4.2438831629196372E-2</v>
      </c>
      <c r="K974" s="89">
        <f t="shared" si="108"/>
        <v>1.8010544300512783E-3</v>
      </c>
      <c r="L974" s="91">
        <f t="shared" si="109"/>
        <v>1.0463738751712701E-2</v>
      </c>
    </row>
    <row r="975" spans="4:12" x14ac:dyDescent="0.3">
      <c r="D975" s="72">
        <v>44873</v>
      </c>
      <c r="E975" s="95">
        <v>4.1017999999999999</v>
      </c>
      <c r="F975" s="20">
        <f t="shared" si="110"/>
        <v>4.0637165223260796</v>
      </c>
      <c r="G975" s="89">
        <f t="shared" si="111"/>
        <v>3.431188303127262E-3</v>
      </c>
      <c r="H975" s="89">
        <f t="shared" si="105"/>
        <v>4.0671477106292064</v>
      </c>
      <c r="I975" s="89">
        <f t="shared" si="106"/>
        <v>3.4652289370793454E-2</v>
      </c>
      <c r="J975" s="89">
        <f t="shared" si="107"/>
        <v>3.4652289370793454E-2</v>
      </c>
      <c r="K975" s="89">
        <f t="shared" si="108"/>
        <v>1.2007811586372051E-3</v>
      </c>
      <c r="L975" s="91">
        <f t="shared" si="109"/>
        <v>8.4480689869797301E-3</v>
      </c>
    </row>
    <row r="976" spans="4:12" x14ac:dyDescent="0.3">
      <c r="D976" s="72">
        <v>44874</v>
      </c>
      <c r="E976" s="95">
        <v>4.0282999999999998</v>
      </c>
      <c r="F976" s="20">
        <f t="shared" si="110"/>
        <v>4.089844950642501</v>
      </c>
      <c r="G976" s="89">
        <f t="shared" si="111"/>
        <v>5.7009123044566732E-3</v>
      </c>
      <c r="H976" s="89">
        <f t="shared" si="105"/>
        <v>4.0955458629469579</v>
      </c>
      <c r="I976" s="89">
        <f t="shared" si="106"/>
        <v>-6.7245862946958113E-2</v>
      </c>
      <c r="J976" s="89">
        <f t="shared" si="107"/>
        <v>6.7245862946958113E-2</v>
      </c>
      <c r="K976" s="89">
        <f t="shared" si="108"/>
        <v>4.5220060834810739E-3</v>
      </c>
      <c r="L976" s="91">
        <f t="shared" si="109"/>
        <v>1.669336021323092E-2</v>
      </c>
    </row>
    <row r="977" spans="4:12" x14ac:dyDescent="0.3">
      <c r="D977" s="72">
        <v>44875</v>
      </c>
      <c r="E977" s="95">
        <v>4.2674000000000003</v>
      </c>
      <c r="F977" s="20">
        <f t="shared" si="110"/>
        <v>4.0806807298435652</v>
      </c>
      <c r="G977" s="89">
        <f t="shared" si="111"/>
        <v>4.214398994117431E-3</v>
      </c>
      <c r="H977" s="89">
        <f t="shared" si="105"/>
        <v>4.0848951288376822</v>
      </c>
      <c r="I977" s="89">
        <f t="shared" si="106"/>
        <v>0.18250487116231806</v>
      </c>
      <c r="J977" s="89">
        <f t="shared" si="107"/>
        <v>0.18250487116231806</v>
      </c>
      <c r="K977" s="89">
        <f t="shared" si="108"/>
        <v>3.3308027997974311E-2</v>
      </c>
      <c r="L977" s="91">
        <f t="shared" si="109"/>
        <v>4.2767228561259328E-2</v>
      </c>
    </row>
    <row r="978" spans="4:12" x14ac:dyDescent="0.3">
      <c r="D978" s="72">
        <v>44876</v>
      </c>
      <c r="E978" s="95">
        <v>4.3685</v>
      </c>
      <c r="F978" s="20">
        <f t="shared" si="110"/>
        <v>4.2909915191952939</v>
      </c>
      <c r="G978" s="89">
        <f t="shared" si="111"/>
        <v>2.4824038029878551E-2</v>
      </c>
      <c r="H978" s="89">
        <f t="shared" si="105"/>
        <v>4.3158155572251724</v>
      </c>
      <c r="I978" s="89">
        <f t="shared" si="106"/>
        <v>5.2684442774827644E-2</v>
      </c>
      <c r="J978" s="89">
        <f t="shared" si="107"/>
        <v>5.2684442774827644E-2</v>
      </c>
      <c r="K978" s="89">
        <f t="shared" si="108"/>
        <v>2.775650510494089E-3</v>
      </c>
      <c r="L978" s="91">
        <f t="shared" si="109"/>
        <v>1.2060076175993509E-2</v>
      </c>
    </row>
    <row r="979" spans="4:12" x14ac:dyDescent="0.3">
      <c r="D979" s="72">
        <v>44879</v>
      </c>
      <c r="E979" s="95">
        <v>4.3593000000000002</v>
      </c>
      <c r="F979" s="20">
        <f t="shared" si="110"/>
        <v>4.3865192304239029</v>
      </c>
      <c r="G979" s="89">
        <f t="shared" si="111"/>
        <v>3.1894405349751603E-2</v>
      </c>
      <c r="H979" s="89">
        <f t="shared" si="105"/>
        <v>4.4184136357736543</v>
      </c>
      <c r="I979" s="89">
        <f t="shared" si="106"/>
        <v>-5.9113635773654138E-2</v>
      </c>
      <c r="J979" s="89">
        <f t="shared" si="107"/>
        <v>5.9113635773654138E-2</v>
      </c>
      <c r="K979" s="89">
        <f t="shared" si="108"/>
        <v>3.4944219343802422E-3</v>
      </c>
      <c r="L979" s="91">
        <f t="shared" si="109"/>
        <v>1.3560350463068414E-2</v>
      </c>
    </row>
    <row r="980" spans="4:12" x14ac:dyDescent="0.3">
      <c r="D980" s="72">
        <v>44880</v>
      </c>
      <c r="E980" s="95">
        <v>4.4145000000000003</v>
      </c>
      <c r="F980" s="20">
        <f t="shared" si="110"/>
        <v>4.3958555242798019</v>
      </c>
      <c r="G980" s="89">
        <f t="shared" si="111"/>
        <v>2.9638594200366339E-2</v>
      </c>
      <c r="H980" s="89">
        <f t="shared" si="105"/>
        <v>4.4254941184801684</v>
      </c>
      <c r="I980" s="89">
        <f t="shared" si="106"/>
        <v>-1.0994118480168069E-2</v>
      </c>
      <c r="J980" s="89">
        <f t="shared" si="107"/>
        <v>1.0994118480168069E-2</v>
      </c>
      <c r="K980" s="89">
        <f t="shared" si="108"/>
        <v>1.2087064115597305E-4</v>
      </c>
      <c r="L980" s="91">
        <f t="shared" si="109"/>
        <v>2.490456106052343E-3</v>
      </c>
    </row>
    <row r="981" spans="4:12" x14ac:dyDescent="0.3">
      <c r="D981" s="72">
        <v>44881</v>
      </c>
      <c r="E981" s="95">
        <v>4.3318000000000003</v>
      </c>
      <c r="F981" s="20">
        <f t="shared" si="110"/>
        <v>4.4216708753602934</v>
      </c>
      <c r="G981" s="89">
        <f t="shared" si="111"/>
        <v>2.9256269888378855E-2</v>
      </c>
      <c r="H981" s="89">
        <f t="shared" si="105"/>
        <v>4.4509271452486718</v>
      </c>
      <c r="I981" s="89">
        <f t="shared" si="106"/>
        <v>-0.11912714524867152</v>
      </c>
      <c r="J981" s="89">
        <f t="shared" si="107"/>
        <v>0.11912714524867152</v>
      </c>
      <c r="K981" s="89">
        <f t="shared" si="108"/>
        <v>1.4191276735098081E-2</v>
      </c>
      <c r="L981" s="91">
        <f t="shared" si="109"/>
        <v>2.750061065808013E-2</v>
      </c>
    </row>
    <row r="982" spans="4:12" x14ac:dyDescent="0.3">
      <c r="D982" s="72">
        <v>44882</v>
      </c>
      <c r="E982" s="95">
        <v>4.3501000000000003</v>
      </c>
      <c r="F982" s="20">
        <f t="shared" si="110"/>
        <v>4.3588650159107036</v>
      </c>
      <c r="G982" s="89">
        <f t="shared" si="111"/>
        <v>2.0050056954582E-2</v>
      </c>
      <c r="H982" s="89">
        <f t="shared" si="105"/>
        <v>4.3789150728652855</v>
      </c>
      <c r="I982" s="89">
        <f t="shared" si="106"/>
        <v>-2.8815072865285174E-2</v>
      </c>
      <c r="J982" s="89">
        <f t="shared" si="107"/>
        <v>2.8815072865285174E-2</v>
      </c>
      <c r="K982" s="89">
        <f t="shared" si="108"/>
        <v>8.3030842423169392E-4</v>
      </c>
      <c r="L982" s="91">
        <f t="shared" si="109"/>
        <v>6.6240024057573786E-3</v>
      </c>
    </row>
    <row r="983" spans="4:12" x14ac:dyDescent="0.3">
      <c r="D983" s="72">
        <v>44883</v>
      </c>
      <c r="E983" s="95">
        <v>4.4053000000000004</v>
      </c>
      <c r="F983" s="20">
        <f t="shared" si="110"/>
        <v>4.3771800455636658</v>
      </c>
      <c r="G983" s="89">
        <f t="shared" si="111"/>
        <v>1.9876554224420018E-2</v>
      </c>
      <c r="H983" s="89">
        <f t="shared" si="105"/>
        <v>4.3970565997880859</v>
      </c>
      <c r="I983" s="89">
        <f t="shared" si="106"/>
        <v>8.2434002119144978E-3</v>
      </c>
      <c r="J983" s="89">
        <f t="shared" si="107"/>
        <v>8.2434002119144978E-3</v>
      </c>
      <c r="K983" s="89">
        <f t="shared" si="108"/>
        <v>6.7953647053791981E-5</v>
      </c>
      <c r="L983" s="91">
        <f t="shared" si="109"/>
        <v>1.8712460472418444E-3</v>
      </c>
    </row>
    <row r="984" spans="4:12" x14ac:dyDescent="0.3">
      <c r="D984" s="72">
        <v>44886</v>
      </c>
      <c r="E984" s="95">
        <v>4.3318000000000003</v>
      </c>
      <c r="F984" s="20">
        <f t="shared" si="110"/>
        <v>4.4065012433795365</v>
      </c>
      <c r="G984" s="89">
        <f t="shared" si="111"/>
        <v>2.0821018583565089E-2</v>
      </c>
      <c r="H984" s="89">
        <f t="shared" si="105"/>
        <v>4.4273222619631012</v>
      </c>
      <c r="I984" s="89">
        <f t="shared" si="106"/>
        <v>-9.5522261963100874E-2</v>
      </c>
      <c r="J984" s="89">
        <f t="shared" si="107"/>
        <v>9.5522261963100874E-2</v>
      </c>
      <c r="K984" s="89">
        <f t="shared" si="108"/>
        <v>9.1245025305472672E-3</v>
      </c>
      <c r="L984" s="91">
        <f t="shared" si="109"/>
        <v>2.2051401718246658E-2</v>
      </c>
    </row>
    <row r="985" spans="4:12" x14ac:dyDescent="0.3">
      <c r="D985" s="72">
        <v>44887</v>
      </c>
      <c r="E985" s="95">
        <v>4.3960999999999997</v>
      </c>
      <c r="F985" s="20">
        <f t="shared" si="110"/>
        <v>4.3613168148668517</v>
      </c>
      <c r="G985" s="89">
        <f t="shared" si="111"/>
        <v>1.4220473873940103E-2</v>
      </c>
      <c r="H985" s="89">
        <f t="shared" si="105"/>
        <v>4.3755372887407917</v>
      </c>
      <c r="I985" s="89">
        <f t="shared" si="106"/>
        <v>2.0562711259207944E-2</v>
      </c>
      <c r="J985" s="89">
        <f t="shared" si="107"/>
        <v>2.0562711259207944E-2</v>
      </c>
      <c r="K985" s="89">
        <f t="shared" si="108"/>
        <v>4.2282509432955718E-4</v>
      </c>
      <c r="L985" s="91">
        <f t="shared" si="109"/>
        <v>4.6774894245371909E-3</v>
      </c>
    </row>
    <row r="986" spans="4:12" x14ac:dyDescent="0.3">
      <c r="D986" s="72">
        <v>44888</v>
      </c>
      <c r="E986" s="95">
        <v>4.4053000000000004</v>
      </c>
      <c r="F986" s="20">
        <f t="shared" si="110"/>
        <v>4.4093163790991525</v>
      </c>
      <c r="G986" s="89">
        <f t="shared" si="111"/>
        <v>1.7598382909776174E-2</v>
      </c>
      <c r="H986" s="89">
        <f t="shared" si="105"/>
        <v>4.4269147620089289</v>
      </c>
      <c r="I986" s="89">
        <f t="shared" si="106"/>
        <v>-2.1614762008928423E-2</v>
      </c>
      <c r="J986" s="89">
        <f t="shared" si="107"/>
        <v>2.1614762008928423E-2</v>
      </c>
      <c r="K986" s="89">
        <f t="shared" si="108"/>
        <v>4.6719793670261546E-4</v>
      </c>
      <c r="L986" s="91">
        <f t="shared" si="109"/>
        <v>4.9065357657658779E-3</v>
      </c>
    </row>
    <row r="987" spans="4:12" x14ac:dyDescent="0.3">
      <c r="D987" s="72">
        <v>44890</v>
      </c>
      <c r="E987" s="95">
        <v>4.4329000000000001</v>
      </c>
      <c r="F987" s="20">
        <f t="shared" si="110"/>
        <v>4.4248987063278218</v>
      </c>
      <c r="G987" s="89">
        <f t="shared" si="111"/>
        <v>1.7396777341665483E-2</v>
      </c>
      <c r="H987" s="89">
        <f t="shared" si="105"/>
        <v>4.4422954836694872</v>
      </c>
      <c r="I987" s="89">
        <f t="shared" si="106"/>
        <v>-9.3954836694871702E-3</v>
      </c>
      <c r="J987" s="89">
        <f t="shared" si="107"/>
        <v>9.3954836694871702E-3</v>
      </c>
      <c r="K987" s="89">
        <f t="shared" si="108"/>
        <v>8.8275113383600107E-5</v>
      </c>
      <c r="L987" s="91">
        <f t="shared" si="109"/>
        <v>2.1194891988285704E-3</v>
      </c>
    </row>
    <row r="988" spans="4:12" x14ac:dyDescent="0.3">
      <c r="D988" s="72">
        <v>44893</v>
      </c>
      <c r="E988" s="95">
        <v>4.3226000000000004</v>
      </c>
      <c r="F988" s="20">
        <f t="shared" si="110"/>
        <v>4.4247574218733323</v>
      </c>
      <c r="G988" s="89">
        <f t="shared" si="111"/>
        <v>1.5642971162049987E-2</v>
      </c>
      <c r="H988" s="89">
        <f t="shared" si="105"/>
        <v>4.4404003930353824</v>
      </c>
      <c r="I988" s="89">
        <f t="shared" si="106"/>
        <v>-0.11780039303538192</v>
      </c>
      <c r="J988" s="89">
        <f t="shared" si="107"/>
        <v>0.11780039303538192</v>
      </c>
      <c r="K988" s="89">
        <f t="shared" si="108"/>
        <v>1.3876932599290457E-2</v>
      </c>
      <c r="L988" s="91">
        <f t="shared" si="109"/>
        <v>2.7252207707255335E-2</v>
      </c>
    </row>
    <row r="989" spans="4:12" x14ac:dyDescent="0.3">
      <c r="D989" s="72">
        <v>44894</v>
      </c>
      <c r="E989" s="95">
        <v>4.3593000000000002</v>
      </c>
      <c r="F989" s="20">
        <f t="shared" si="110"/>
        <v>4.3424543769296404</v>
      </c>
      <c r="G989" s="89">
        <f t="shared" si="111"/>
        <v>5.8483695514757982E-3</v>
      </c>
      <c r="H989" s="89">
        <f t="shared" si="105"/>
        <v>4.3483027464811164</v>
      </c>
      <c r="I989" s="89">
        <f t="shared" si="106"/>
        <v>1.0997253518883809E-2</v>
      </c>
      <c r="J989" s="89">
        <f t="shared" si="107"/>
        <v>1.0997253518883809E-2</v>
      </c>
      <c r="K989" s="89">
        <f t="shared" si="108"/>
        <v>1.2093958495860232E-4</v>
      </c>
      <c r="L989" s="91">
        <f t="shared" si="109"/>
        <v>2.5227108753432454E-3</v>
      </c>
    </row>
    <row r="990" spans="4:12" x14ac:dyDescent="0.3">
      <c r="D990" s="72">
        <v>44895</v>
      </c>
      <c r="E990" s="95">
        <v>4.5340999999999996</v>
      </c>
      <c r="F990" s="20">
        <f t="shared" si="110"/>
        <v>4.3989386956411813</v>
      </c>
      <c r="G990" s="89">
        <f t="shared" si="111"/>
        <v>1.0911964467482309E-2</v>
      </c>
      <c r="H990" s="89">
        <f t="shared" si="105"/>
        <v>4.4098506601086633</v>
      </c>
      <c r="I990" s="89">
        <f t="shared" si="106"/>
        <v>0.12424933989133624</v>
      </c>
      <c r="J990" s="89">
        <f t="shared" si="107"/>
        <v>0.12424933989133624</v>
      </c>
      <c r="K990" s="89">
        <f t="shared" si="108"/>
        <v>1.5437898463432799E-2</v>
      </c>
      <c r="L990" s="91">
        <f t="shared" si="109"/>
        <v>2.7403308240077688E-2</v>
      </c>
    </row>
    <row r="991" spans="4:12" x14ac:dyDescent="0.3">
      <c r="D991" s="72">
        <v>44896</v>
      </c>
      <c r="E991" s="95">
        <v>4.5984999999999996</v>
      </c>
      <c r="F991" s="20">
        <f t="shared" si="110"/>
        <v>4.5557095715739857</v>
      </c>
      <c r="G991" s="89">
        <f t="shared" si="111"/>
        <v>2.5497855614014516E-2</v>
      </c>
      <c r="H991" s="89">
        <f t="shared" si="105"/>
        <v>4.5812074271880006</v>
      </c>
      <c r="I991" s="89">
        <f t="shared" si="106"/>
        <v>1.729257281199903E-2</v>
      </c>
      <c r="J991" s="89">
        <f t="shared" si="107"/>
        <v>1.729257281199903E-2</v>
      </c>
      <c r="K991" s="89">
        <f t="shared" si="108"/>
        <v>2.9903307445828804E-4</v>
      </c>
      <c r="L991" s="91">
        <f t="shared" si="109"/>
        <v>3.7604812030007681E-3</v>
      </c>
    </row>
    <row r="992" spans="4:12" x14ac:dyDescent="0.3">
      <c r="D992" s="72">
        <v>44897</v>
      </c>
      <c r="E992" s="95">
        <v>4.6444999999999999</v>
      </c>
      <c r="F992" s="20">
        <f t="shared" si="110"/>
        <v>4.6280982844912124</v>
      </c>
      <c r="G992" s="89">
        <f t="shared" si="111"/>
        <v>3.0186941344335735E-2</v>
      </c>
      <c r="H992" s="89">
        <f t="shared" si="105"/>
        <v>4.6582852258355478</v>
      </c>
      <c r="I992" s="89">
        <f t="shared" si="106"/>
        <v>-1.3785225835547976E-2</v>
      </c>
      <c r="J992" s="89">
        <f t="shared" si="107"/>
        <v>1.3785225835547976E-2</v>
      </c>
      <c r="K992" s="89">
        <f t="shared" si="108"/>
        <v>1.9003245133705939E-4</v>
      </c>
      <c r="L992" s="91">
        <f t="shared" si="109"/>
        <v>2.9680753225423571E-3</v>
      </c>
    </row>
    <row r="993" spans="4:12" x14ac:dyDescent="0.3">
      <c r="D993" s="72">
        <v>44900</v>
      </c>
      <c r="E993" s="95">
        <v>4.5433000000000003</v>
      </c>
      <c r="F993" s="20">
        <f t="shared" si="110"/>
        <v>4.6484095530754681</v>
      </c>
      <c r="G993" s="89">
        <f t="shared" si="111"/>
        <v>2.9199374068327729E-2</v>
      </c>
      <c r="H993" s="89">
        <f t="shared" si="105"/>
        <v>4.6776089271437957</v>
      </c>
      <c r="I993" s="89">
        <f t="shared" si="106"/>
        <v>-0.13430892714379539</v>
      </c>
      <c r="J993" s="89">
        <f t="shared" si="107"/>
        <v>0.13430892714379539</v>
      </c>
      <c r="K993" s="89">
        <f t="shared" si="108"/>
        <v>1.8038887910517339E-2</v>
      </c>
      <c r="L993" s="91">
        <f t="shared" si="109"/>
        <v>2.9561976348424137E-2</v>
      </c>
    </row>
    <row r="994" spans="4:12" x14ac:dyDescent="0.3">
      <c r="D994" s="72">
        <v>44901</v>
      </c>
      <c r="E994" s="95">
        <v>4.4789000000000003</v>
      </c>
      <c r="F994" s="20">
        <f t="shared" si="110"/>
        <v>4.553779499254663</v>
      </c>
      <c r="G994" s="89">
        <f t="shared" si="111"/>
        <v>1.6816431279414443E-2</v>
      </c>
      <c r="H994" s="89">
        <f t="shared" si="105"/>
        <v>4.5705959305340773</v>
      </c>
      <c r="I994" s="89">
        <f t="shared" si="106"/>
        <v>-9.1695930534076986E-2</v>
      </c>
      <c r="J994" s="89">
        <f t="shared" si="107"/>
        <v>9.1695930534076986E-2</v>
      </c>
      <c r="K994" s="89">
        <f t="shared" si="108"/>
        <v>8.4081436765102713E-3</v>
      </c>
      <c r="L994" s="91">
        <f t="shared" si="109"/>
        <v>2.0472868457450933E-2</v>
      </c>
    </row>
    <row r="995" spans="4:12" x14ac:dyDescent="0.3">
      <c r="D995" s="72">
        <v>44902</v>
      </c>
      <c r="E995" s="95">
        <v>4.4329000000000001</v>
      </c>
      <c r="F995" s="20">
        <f t="shared" si="110"/>
        <v>4.4831531450235325</v>
      </c>
      <c r="G995" s="89">
        <f t="shared" si="111"/>
        <v>8.0721527283599478E-3</v>
      </c>
      <c r="H995" s="89">
        <f t="shared" si="105"/>
        <v>4.4912252977518925</v>
      </c>
      <c r="I995" s="89">
        <f t="shared" si="106"/>
        <v>-5.8325297751892435E-2</v>
      </c>
      <c r="J995" s="89">
        <f t="shared" si="107"/>
        <v>5.8325297751892435E-2</v>
      </c>
      <c r="K995" s="89">
        <f t="shared" si="108"/>
        <v>3.4018403578469089E-3</v>
      </c>
      <c r="L995" s="91">
        <f t="shared" si="109"/>
        <v>1.3157368258226542E-2</v>
      </c>
    </row>
    <row r="996" spans="4:12" x14ac:dyDescent="0.3">
      <c r="D996" s="72">
        <v>44903</v>
      </c>
      <c r="E996" s="95">
        <v>4.5065</v>
      </c>
      <c r="F996" s="20">
        <f t="shared" si="110"/>
        <v>4.4540777221826886</v>
      </c>
      <c r="G996" s="89">
        <f t="shared" si="111"/>
        <v>4.3573951714395674E-3</v>
      </c>
      <c r="H996" s="89">
        <f t="shared" si="105"/>
        <v>4.4584351173541279</v>
      </c>
      <c r="I996" s="89">
        <f t="shared" si="106"/>
        <v>4.8064882645872054E-2</v>
      </c>
      <c r="J996" s="89">
        <f t="shared" si="107"/>
        <v>4.8064882645872054E-2</v>
      </c>
      <c r="K996" s="89">
        <f t="shared" si="108"/>
        <v>2.3102329437614524E-3</v>
      </c>
      <c r="L996" s="91">
        <f t="shared" si="109"/>
        <v>1.0665679051563754E-2</v>
      </c>
    </row>
    <row r="997" spans="4:12" x14ac:dyDescent="0.3">
      <c r="D997" s="72">
        <v>44904</v>
      </c>
      <c r="E997" s="95">
        <v>4.4973000000000001</v>
      </c>
      <c r="F997" s="20">
        <f t="shared" si="110"/>
        <v>4.5081459161371518</v>
      </c>
      <c r="G997" s="89">
        <f t="shared" si="111"/>
        <v>9.3284750497419286E-3</v>
      </c>
      <c r="H997" s="89">
        <f t="shared" si="105"/>
        <v>4.5174743911868935</v>
      </c>
      <c r="I997" s="89">
        <f t="shared" si="106"/>
        <v>-2.0174391186893459E-2</v>
      </c>
      <c r="J997" s="89">
        <f t="shared" si="107"/>
        <v>2.0174391186893459E-2</v>
      </c>
      <c r="K997" s="89">
        <f t="shared" si="108"/>
        <v>4.0700605976180446E-4</v>
      </c>
      <c r="L997" s="91">
        <f t="shared" si="109"/>
        <v>4.4858895752770463E-3</v>
      </c>
    </row>
    <row r="998" spans="4:12" x14ac:dyDescent="0.3">
      <c r="D998" s="72">
        <v>44907</v>
      </c>
      <c r="E998" s="95">
        <v>4.5340999999999996</v>
      </c>
      <c r="F998" s="20">
        <f t="shared" si="110"/>
        <v>4.5121227800397934</v>
      </c>
      <c r="G998" s="89">
        <f t="shared" si="111"/>
        <v>8.7933139350318979E-3</v>
      </c>
      <c r="H998" s="89">
        <f t="shared" si="105"/>
        <v>4.520916093974825</v>
      </c>
      <c r="I998" s="89">
        <f t="shared" si="106"/>
        <v>1.3183906025174608E-2</v>
      </c>
      <c r="J998" s="89">
        <f t="shared" si="107"/>
        <v>1.3183906025174608E-2</v>
      </c>
      <c r="K998" s="89">
        <f t="shared" si="108"/>
        <v>1.7381537808063531E-4</v>
      </c>
      <c r="L998" s="91">
        <f t="shared" si="109"/>
        <v>2.9077228171356189E-3</v>
      </c>
    </row>
    <row r="999" spans="4:12" x14ac:dyDescent="0.3">
      <c r="D999" s="72">
        <v>44908</v>
      </c>
      <c r="E999" s="95">
        <v>4.5892999999999997</v>
      </c>
      <c r="F999" s="20">
        <f t="shared" si="110"/>
        <v>4.5521746511480252</v>
      </c>
      <c r="G999" s="89">
        <f t="shared" si="111"/>
        <v>1.1919169652351892E-2</v>
      </c>
      <c r="H999" s="89">
        <f t="shared" si="105"/>
        <v>4.5640938208003767</v>
      </c>
      <c r="I999" s="89">
        <f t="shared" si="106"/>
        <v>2.520617919962298E-2</v>
      </c>
      <c r="J999" s="89">
        <f t="shared" si="107"/>
        <v>2.520617919962298E-2</v>
      </c>
      <c r="K999" s="89">
        <f t="shared" si="108"/>
        <v>6.3535146984350615E-4</v>
      </c>
      <c r="L999" s="91">
        <f t="shared" si="109"/>
        <v>5.4923799271398652E-3</v>
      </c>
    </row>
    <row r="1000" spans="4:12" x14ac:dyDescent="0.3">
      <c r="D1000" s="72">
        <v>44909</v>
      </c>
      <c r="E1000" s="95">
        <v>4.5892999999999997</v>
      </c>
      <c r="F1000" s="20">
        <f t="shared" si="110"/>
        <v>4.5988353357218807</v>
      </c>
      <c r="G1000" s="89">
        <f t="shared" si="111"/>
        <v>1.5393321144502255E-2</v>
      </c>
      <c r="H1000" s="89">
        <f t="shared" si="105"/>
        <v>4.6142286568663833</v>
      </c>
      <c r="I1000" s="89">
        <f t="shared" si="106"/>
        <v>-2.4928656866383569E-2</v>
      </c>
      <c r="J1000" s="89">
        <f t="shared" si="107"/>
        <v>2.4928656866383569E-2</v>
      </c>
      <c r="K1000" s="89">
        <f t="shared" si="108"/>
        <v>6.2143793316189267E-4</v>
      </c>
      <c r="L1000" s="91">
        <f t="shared" si="109"/>
        <v>5.4319083229214847E-3</v>
      </c>
    </row>
    <row r="1001" spans="4:12" x14ac:dyDescent="0.3">
      <c r="D1001" s="72">
        <v>44910</v>
      </c>
      <c r="E1001" s="95">
        <v>4.4053000000000004</v>
      </c>
      <c r="F1001" s="20">
        <f t="shared" si="110"/>
        <v>4.5648146569156021</v>
      </c>
      <c r="G1001" s="89">
        <f t="shared" si="111"/>
        <v>1.0451921149424163E-2</v>
      </c>
      <c r="H1001" s="89">
        <f t="shared" si="105"/>
        <v>4.5752665780650261</v>
      </c>
      <c r="I1001" s="89">
        <f t="shared" si="106"/>
        <v>-0.16996657806502569</v>
      </c>
      <c r="J1001" s="89">
        <f t="shared" si="107"/>
        <v>0.16996657806502569</v>
      </c>
      <c r="K1001" s="89">
        <f t="shared" si="108"/>
        <v>2.8888637659134471E-2</v>
      </c>
      <c r="L1001" s="91">
        <f t="shared" si="109"/>
        <v>3.8582293615650617E-2</v>
      </c>
    </row>
    <row r="1002" spans="4:12" x14ac:dyDescent="0.3">
      <c r="D1002" s="72">
        <v>44911</v>
      </c>
      <c r="E1002" s="95">
        <v>4.2582000000000004</v>
      </c>
      <c r="F1002" s="20">
        <f t="shared" si="110"/>
        <v>4.3842415369195393</v>
      </c>
      <c r="G1002" s="89">
        <f t="shared" si="111"/>
        <v>-8.6505829651245276E-3</v>
      </c>
      <c r="H1002" s="89">
        <f t="shared" si="105"/>
        <v>4.3755909539544149</v>
      </c>
      <c r="I1002" s="89">
        <f t="shared" si="106"/>
        <v>-0.11739095395441446</v>
      </c>
      <c r="J1002" s="89">
        <f t="shared" si="107"/>
        <v>0.11739095395441446</v>
      </c>
      <c r="K1002" s="89">
        <f t="shared" si="108"/>
        <v>1.3780636070327455E-2</v>
      </c>
      <c r="L1002" s="91">
        <f t="shared" si="109"/>
        <v>2.7568210500778366E-2</v>
      </c>
    </row>
    <row r="1003" spans="4:12" x14ac:dyDescent="0.3">
      <c r="D1003" s="72">
        <v>44914</v>
      </c>
      <c r="E1003" s="95">
        <v>4.2305999999999999</v>
      </c>
      <c r="F1003" s="20">
        <f t="shared" si="110"/>
        <v>4.2457595336279006</v>
      </c>
      <c r="G1003" s="89">
        <f t="shared" si="111"/>
        <v>-2.1633724997775949E-2</v>
      </c>
      <c r="H1003" s="89">
        <f t="shared" si="105"/>
        <v>4.2241258086301245</v>
      </c>
      <c r="I1003" s="89">
        <f t="shared" si="106"/>
        <v>6.4741913698753706E-3</v>
      </c>
      <c r="J1003" s="89">
        <f t="shared" si="107"/>
        <v>6.4741913698753706E-3</v>
      </c>
      <c r="K1003" s="89">
        <f t="shared" si="108"/>
        <v>4.1915153893768728E-5</v>
      </c>
      <c r="L1003" s="91">
        <f t="shared" si="109"/>
        <v>1.5303246276829221E-3</v>
      </c>
    </row>
    <row r="1004" spans="4:12" x14ac:dyDescent="0.3">
      <c r="D1004" s="72">
        <v>44915</v>
      </c>
      <c r="E1004" s="95">
        <v>4.2122000000000002</v>
      </c>
      <c r="F1004" s="20">
        <f t="shared" si="110"/>
        <v>4.2096130200017789</v>
      </c>
      <c r="G1004" s="89">
        <f t="shared" si="111"/>
        <v>-2.308500386061052E-2</v>
      </c>
      <c r="H1004" s="89">
        <f t="shared" si="105"/>
        <v>4.1865280161411684</v>
      </c>
      <c r="I1004" s="89">
        <f t="shared" si="106"/>
        <v>2.5671983858831737E-2</v>
      </c>
      <c r="J1004" s="89">
        <f t="shared" si="107"/>
        <v>2.5671983858831737E-2</v>
      </c>
      <c r="K1004" s="89">
        <f t="shared" si="108"/>
        <v>6.590507552481173E-4</v>
      </c>
      <c r="L1004" s="91">
        <f t="shared" si="109"/>
        <v>6.0946735337428747E-3</v>
      </c>
    </row>
    <row r="1005" spans="4:12" x14ac:dyDescent="0.3">
      <c r="D1005" s="72">
        <v>44916</v>
      </c>
      <c r="E1005" s="95">
        <v>4.2674000000000003</v>
      </c>
      <c r="F1005" s="20">
        <f t="shared" si="110"/>
        <v>4.2047719969115116</v>
      </c>
      <c r="G1005" s="89">
        <f t="shared" si="111"/>
        <v>-2.1260605783576202E-2</v>
      </c>
      <c r="H1005" s="89">
        <f t="shared" si="105"/>
        <v>4.1835113911279356</v>
      </c>
      <c r="I1005" s="89">
        <f t="shared" si="106"/>
        <v>8.3888608872064729E-2</v>
      </c>
      <c r="J1005" s="89">
        <f t="shared" si="107"/>
        <v>8.3888608872064729E-2</v>
      </c>
      <c r="K1005" s="89">
        <f t="shared" si="108"/>
        <v>7.0372986984902569E-3</v>
      </c>
      <c r="L1005" s="91">
        <f t="shared" si="109"/>
        <v>1.9658013983236799E-2</v>
      </c>
    </row>
    <row r="1006" spans="4:12" x14ac:dyDescent="0.3">
      <c r="D1006" s="72">
        <v>44917</v>
      </c>
      <c r="E1006" s="95">
        <v>4.2397999999999998</v>
      </c>
      <c r="F1006" s="20">
        <f t="shared" si="110"/>
        <v>4.2448715153731396</v>
      </c>
      <c r="G1006" s="89">
        <f t="shared" si="111"/>
        <v>-1.5124593359055784E-2</v>
      </c>
      <c r="H1006" s="89">
        <f t="shared" si="105"/>
        <v>4.2297469220140842</v>
      </c>
      <c r="I1006" s="89">
        <f t="shared" si="106"/>
        <v>1.0053077985915593E-2</v>
      </c>
      <c r="J1006" s="89">
        <f t="shared" si="107"/>
        <v>1.0053077985915593E-2</v>
      </c>
      <c r="K1006" s="89">
        <f t="shared" si="108"/>
        <v>1.0106437699090072E-4</v>
      </c>
      <c r="L1006" s="91">
        <f t="shared" si="109"/>
        <v>2.3711208042633126E-3</v>
      </c>
    </row>
    <row r="1007" spans="4:12" x14ac:dyDescent="0.3">
      <c r="D1007" s="72">
        <v>44918</v>
      </c>
      <c r="E1007" s="95">
        <v>4.2674000000000003</v>
      </c>
      <c r="F1007" s="20">
        <f t="shared" si="110"/>
        <v>4.2332203253127556</v>
      </c>
      <c r="G1007" s="89">
        <f t="shared" si="111"/>
        <v>-1.47772530291886E-2</v>
      </c>
      <c r="H1007" s="89">
        <f t="shared" si="105"/>
        <v>4.2184430722835673</v>
      </c>
      <c r="I1007" s="89">
        <f t="shared" si="106"/>
        <v>4.8956927716433007E-2</v>
      </c>
      <c r="J1007" s="89">
        <f t="shared" si="107"/>
        <v>4.8956927716433007E-2</v>
      </c>
      <c r="K1007" s="89">
        <f t="shared" si="108"/>
        <v>2.3967807714320465E-3</v>
      </c>
      <c r="L1007" s="91">
        <f t="shared" si="109"/>
        <v>1.1472308130579043E-2</v>
      </c>
    </row>
    <row r="1008" spans="4:12" x14ac:dyDescent="0.3">
      <c r="D1008" s="72">
        <v>44922</v>
      </c>
      <c r="E1008" s="95">
        <v>4.2489999999999997</v>
      </c>
      <c r="F1008" s="20">
        <f t="shared" si="110"/>
        <v>4.2518981975766499</v>
      </c>
      <c r="G1008" s="89">
        <f t="shared" si="111"/>
        <v>-1.1431740499880313E-2</v>
      </c>
      <c r="H1008" s="89">
        <f t="shared" si="105"/>
        <v>4.2404664570767698</v>
      </c>
      <c r="I1008" s="89">
        <f t="shared" si="106"/>
        <v>8.533542923229831E-3</v>
      </c>
      <c r="J1008" s="89">
        <f t="shared" si="107"/>
        <v>8.533542923229831E-3</v>
      </c>
      <c r="K1008" s="89">
        <f t="shared" si="108"/>
        <v>7.2821354822605935E-5</v>
      </c>
      <c r="L1008" s="91">
        <f t="shared" si="109"/>
        <v>2.0083650089973717E-3</v>
      </c>
    </row>
    <row r="1009" spans="4:12" x14ac:dyDescent="0.3">
      <c r="D1009" s="72">
        <v>44923</v>
      </c>
      <c r="E1009" s="95">
        <v>4.1938000000000004</v>
      </c>
      <c r="F1009" s="20">
        <f t="shared" si="110"/>
        <v>4.2288146076000963</v>
      </c>
      <c r="G1009" s="89">
        <f t="shared" si="111"/>
        <v>-1.259692544754764E-2</v>
      </c>
      <c r="H1009" s="89">
        <f t="shared" si="105"/>
        <v>4.216217682152549</v>
      </c>
      <c r="I1009" s="89">
        <f t="shared" si="106"/>
        <v>-2.2417682152548579E-2</v>
      </c>
      <c r="J1009" s="89">
        <f t="shared" si="107"/>
        <v>2.2417682152548579E-2</v>
      </c>
      <c r="K1009" s="89">
        <f t="shared" si="108"/>
        <v>5.0255247309269509E-4</v>
      </c>
      <c r="L1009" s="91">
        <f t="shared" si="109"/>
        <v>5.3454342487835801E-3</v>
      </c>
    </row>
    <row r="1010" spans="4:12" x14ac:dyDescent="0.3">
      <c r="D1010" s="72">
        <v>44924</v>
      </c>
      <c r="E1010" s="95">
        <v>4.3041999999999998</v>
      </c>
      <c r="F1010" s="20">
        <f t="shared" si="110"/>
        <v>4.2058024596419621</v>
      </c>
      <c r="G1010" s="89">
        <f t="shared" si="111"/>
        <v>-1.3638447698606299E-2</v>
      </c>
      <c r="H1010" s="89">
        <f t="shared" si="105"/>
        <v>4.1921640119433556</v>
      </c>
      <c r="I1010" s="89">
        <f t="shared" si="106"/>
        <v>0.11203598805664416</v>
      </c>
      <c r="J1010" s="89">
        <f t="shared" si="107"/>
        <v>0.11203598805664416</v>
      </c>
      <c r="K1010" s="89">
        <f t="shared" si="108"/>
        <v>1.2552062619828514E-2</v>
      </c>
      <c r="L1010" s="91">
        <f t="shared" si="109"/>
        <v>2.6029456822788014E-2</v>
      </c>
    </row>
    <row r="1011" spans="4:12" x14ac:dyDescent="0.3">
      <c r="D1011" s="72">
        <v>44925</v>
      </c>
      <c r="E1011" s="95">
        <v>4.2674000000000003</v>
      </c>
      <c r="F1011" s="20">
        <f t="shared" si="110"/>
        <v>4.2859292418411146</v>
      </c>
      <c r="G1011" s="89">
        <f t="shared" si="111"/>
        <v>-4.2619247088304217E-3</v>
      </c>
      <c r="H1011" s="89">
        <f t="shared" si="105"/>
        <v>4.2816673171322845</v>
      </c>
      <c r="I1011" s="89">
        <f t="shared" si="106"/>
        <v>-1.4267317132284241E-2</v>
      </c>
      <c r="J1011" s="89">
        <f t="shared" si="107"/>
        <v>1.4267317132284241E-2</v>
      </c>
      <c r="K1011" s="89">
        <f t="shared" si="108"/>
        <v>2.035563381531714E-4</v>
      </c>
      <c r="L1011" s="91">
        <f t="shared" si="109"/>
        <v>3.3433278184103292E-3</v>
      </c>
    </row>
    <row r="1012" spans="4:12" x14ac:dyDescent="0.3">
      <c r="D1012" s="72">
        <v>44929</v>
      </c>
      <c r="E1012" s="95">
        <v>4.3133999999999997</v>
      </c>
      <c r="F1012" s="20">
        <f t="shared" si="110"/>
        <v>4.2731904602329367</v>
      </c>
      <c r="G1012" s="89">
        <f t="shared" si="111"/>
        <v>-5.1096103987651673E-3</v>
      </c>
      <c r="H1012" s="89">
        <f t="shared" si="105"/>
        <v>4.2680808498341714</v>
      </c>
      <c r="I1012" s="89">
        <f t="shared" si="106"/>
        <v>4.5319150165828326E-2</v>
      </c>
      <c r="J1012" s="89">
        <f t="shared" si="107"/>
        <v>4.5319150165828326E-2</v>
      </c>
      <c r="K1012" s="89">
        <f t="shared" si="108"/>
        <v>2.0538253717528976E-3</v>
      </c>
      <c r="L1012" s="91">
        <f t="shared" si="109"/>
        <v>1.0506595763395079E-2</v>
      </c>
    </row>
    <row r="1013" spans="4:12" x14ac:dyDescent="0.3">
      <c r="D1013" s="72">
        <v>44930</v>
      </c>
      <c r="E1013" s="95">
        <v>4.3501000000000003</v>
      </c>
      <c r="F1013" s="20">
        <f t="shared" si="110"/>
        <v>4.3166523116809881</v>
      </c>
      <c r="G1013" s="89">
        <f t="shared" si="111"/>
        <v>-2.5246421408351306E-4</v>
      </c>
      <c r="H1013" s="89">
        <f t="shared" si="105"/>
        <v>4.3163998474669043</v>
      </c>
      <c r="I1013" s="89">
        <f t="shared" si="106"/>
        <v>3.3700152533095995E-2</v>
      </c>
      <c r="J1013" s="89">
        <f t="shared" si="107"/>
        <v>3.3700152533095995E-2</v>
      </c>
      <c r="K1013" s="89">
        <f t="shared" si="108"/>
        <v>1.1357002807539365E-3</v>
      </c>
      <c r="L1013" s="91">
        <f t="shared" si="109"/>
        <v>7.7469834102884974E-3</v>
      </c>
    </row>
    <row r="1014" spans="4:12" x14ac:dyDescent="0.3">
      <c r="D1014" s="72">
        <v>44931</v>
      </c>
      <c r="E1014" s="95">
        <v>4.3133999999999997</v>
      </c>
      <c r="F1014" s="20">
        <f t="shared" si="110"/>
        <v>4.3425580286287335</v>
      </c>
      <c r="G1014" s="89">
        <f t="shared" si="111"/>
        <v>2.3633539020993847E-3</v>
      </c>
      <c r="H1014" s="89">
        <f t="shared" si="105"/>
        <v>4.344921382530833</v>
      </c>
      <c r="I1014" s="89">
        <f t="shared" si="106"/>
        <v>-3.1521382530833364E-2</v>
      </c>
      <c r="J1014" s="89">
        <f t="shared" si="107"/>
        <v>3.1521382530833364E-2</v>
      </c>
      <c r="K1014" s="89">
        <f t="shared" si="108"/>
        <v>9.9359755665512687E-4</v>
      </c>
      <c r="L1014" s="91">
        <f t="shared" si="109"/>
        <v>7.3077809919862213E-3</v>
      </c>
    </row>
    <row r="1015" spans="4:12" x14ac:dyDescent="0.3">
      <c r="D1015" s="72">
        <v>44932</v>
      </c>
      <c r="E1015" s="95">
        <v>4.4420999999999999</v>
      </c>
      <c r="F1015" s="20">
        <f t="shared" si="110"/>
        <v>4.3410306831216801</v>
      </c>
      <c r="G1015" s="89">
        <f t="shared" si="111"/>
        <v>1.9742839611840996E-3</v>
      </c>
      <c r="H1015" s="89">
        <f t="shared" si="105"/>
        <v>4.3430049670828641</v>
      </c>
      <c r="I1015" s="89">
        <f t="shared" si="106"/>
        <v>9.9095032917135839E-2</v>
      </c>
      <c r="J1015" s="89">
        <f t="shared" si="107"/>
        <v>9.9095032917135839E-2</v>
      </c>
      <c r="K1015" s="89">
        <f t="shared" si="108"/>
        <v>9.819825548848235E-3</v>
      </c>
      <c r="L1015" s="91">
        <f t="shared" si="109"/>
        <v>2.2308149955457067E-2</v>
      </c>
    </row>
    <row r="1016" spans="4:12" x14ac:dyDescent="0.3">
      <c r="D1016" s="72">
        <v>44935</v>
      </c>
      <c r="E1016" s="95">
        <v>4.4512999999999998</v>
      </c>
      <c r="F1016" s="20">
        <f t="shared" si="110"/>
        <v>4.4455194271689473</v>
      </c>
      <c r="G1016" s="89">
        <f t="shared" si="111"/>
        <v>1.2225729969792418E-2</v>
      </c>
      <c r="H1016" s="89">
        <f t="shared" si="105"/>
        <v>4.4577451571387394</v>
      </c>
      <c r="I1016" s="89">
        <f t="shared" si="106"/>
        <v>-6.44515713873961E-3</v>
      </c>
      <c r="J1016" s="89">
        <f t="shared" si="107"/>
        <v>6.44515713873961E-3</v>
      </c>
      <c r="K1016" s="89">
        <f t="shared" si="108"/>
        <v>4.154005054304616E-5</v>
      </c>
      <c r="L1016" s="91">
        <f t="shared" si="109"/>
        <v>1.44792692892854E-3</v>
      </c>
    </row>
    <row r="1017" spans="4:12" x14ac:dyDescent="0.3">
      <c r="D1017" s="72">
        <v>44936</v>
      </c>
      <c r="E1017" s="95">
        <v>4.4789000000000003</v>
      </c>
      <c r="F1017" s="20">
        <f t="shared" si="110"/>
        <v>4.4666005839758336</v>
      </c>
      <c r="G1017" s="89">
        <f t="shared" si="111"/>
        <v>1.3111272653501803E-2</v>
      </c>
      <c r="H1017" s="89">
        <f t="shared" si="105"/>
        <v>4.4797118566293355</v>
      </c>
      <c r="I1017" s="89">
        <f t="shared" si="106"/>
        <v>-8.1185662933513925E-4</v>
      </c>
      <c r="J1017" s="89">
        <f t="shared" si="107"/>
        <v>8.1185662933513925E-4</v>
      </c>
      <c r="K1017" s="89">
        <f t="shared" si="108"/>
        <v>6.5911118659541365E-7</v>
      </c>
      <c r="L1017" s="91">
        <f t="shared" si="109"/>
        <v>1.8126250403785286E-4</v>
      </c>
    </row>
    <row r="1018" spans="4:12" x14ac:dyDescent="0.3">
      <c r="D1018" s="72">
        <v>44937</v>
      </c>
      <c r="E1018" s="95">
        <v>4.5433000000000003</v>
      </c>
      <c r="F1018" s="20">
        <f t="shared" si="110"/>
        <v>4.502269018122802</v>
      </c>
      <c r="G1018" s="89">
        <f t="shared" si="111"/>
        <v>1.5366988802848465E-2</v>
      </c>
      <c r="H1018" s="89">
        <f t="shared" si="105"/>
        <v>4.5176360069256507</v>
      </c>
      <c r="I1018" s="89">
        <f t="shared" si="106"/>
        <v>2.5663993074349634E-2</v>
      </c>
      <c r="J1018" s="89">
        <f t="shared" si="107"/>
        <v>2.5663993074349634E-2</v>
      </c>
      <c r="K1018" s="89">
        <f t="shared" si="108"/>
        <v>6.5864054052026597E-4</v>
      </c>
      <c r="L1018" s="91">
        <f t="shared" si="109"/>
        <v>5.6487559866946124E-3</v>
      </c>
    </row>
    <row r="1019" spans="4:12" x14ac:dyDescent="0.3">
      <c r="D1019" s="72">
        <v>44938</v>
      </c>
      <c r="E1019" s="95">
        <v>4.6169000000000002</v>
      </c>
      <c r="F1019" s="20">
        <f t="shared" si="110"/>
        <v>4.5703135910422796</v>
      </c>
      <c r="G1019" s="89">
        <f t="shared" si="111"/>
        <v>2.0634747214511383E-2</v>
      </c>
      <c r="H1019" s="89">
        <f t="shared" si="105"/>
        <v>4.5909483382567906</v>
      </c>
      <c r="I1019" s="89">
        <f t="shared" si="106"/>
        <v>2.595166174320962E-2</v>
      </c>
      <c r="J1019" s="89">
        <f t="shared" si="107"/>
        <v>2.595166174320962E-2</v>
      </c>
      <c r="K1019" s="89">
        <f t="shared" si="108"/>
        <v>6.7348874723396977E-4</v>
      </c>
      <c r="L1019" s="91">
        <f t="shared" si="109"/>
        <v>5.6210144779418264E-3</v>
      </c>
    </row>
    <row r="1020" spans="4:12" x14ac:dyDescent="0.3">
      <c r="D1020" s="72">
        <v>44939</v>
      </c>
      <c r="E1020" s="95">
        <v>4.6261000000000001</v>
      </c>
      <c r="F1020" s="20">
        <f t="shared" si="110"/>
        <v>4.6352477977716093</v>
      </c>
      <c r="G1020" s="89">
        <f t="shared" si="111"/>
        <v>2.5064693165993215E-2</v>
      </c>
      <c r="H1020" s="89">
        <f t="shared" si="105"/>
        <v>4.6603124909376028</v>
      </c>
      <c r="I1020" s="89">
        <f t="shared" si="106"/>
        <v>-3.4212490937602702E-2</v>
      </c>
      <c r="J1020" s="89">
        <f t="shared" si="107"/>
        <v>3.4212490937602702E-2</v>
      </c>
      <c r="K1020" s="89">
        <f t="shared" si="108"/>
        <v>1.170494536155547E-3</v>
      </c>
      <c r="L1020" s="91">
        <f t="shared" si="109"/>
        <v>7.3955363994731415E-3</v>
      </c>
    </row>
    <row r="1021" spans="4:12" x14ac:dyDescent="0.3">
      <c r="D1021" s="72">
        <v>44943</v>
      </c>
      <c r="E1021" s="95">
        <v>4.4329000000000001</v>
      </c>
      <c r="F1021" s="20">
        <f t="shared" si="110"/>
        <v>4.607511754532795</v>
      </c>
      <c r="G1021" s="89">
        <f t="shared" si="111"/>
        <v>1.9784619525512463E-2</v>
      </c>
      <c r="H1021" s="89">
        <f t="shared" si="105"/>
        <v>4.6272963740583073</v>
      </c>
      <c r="I1021" s="89">
        <f t="shared" si="106"/>
        <v>-0.19439637405830723</v>
      </c>
      <c r="J1021" s="89">
        <f t="shared" si="107"/>
        <v>0.19439637405830723</v>
      </c>
      <c r="K1021" s="89">
        <f t="shared" si="108"/>
        <v>3.7789950247017305E-2</v>
      </c>
      <c r="L1021" s="91">
        <f t="shared" si="109"/>
        <v>4.3853092571072484E-2</v>
      </c>
    </row>
    <row r="1022" spans="4:12" x14ac:dyDescent="0.3">
      <c r="D1022" s="72">
        <v>44944</v>
      </c>
      <c r="E1022" s="95">
        <v>4.3960999999999997</v>
      </c>
      <c r="F1022" s="20">
        <f t="shared" si="110"/>
        <v>4.4413676956204098</v>
      </c>
      <c r="G1022" s="89">
        <f t="shared" si="111"/>
        <v>1.19175168172269E-3</v>
      </c>
      <c r="H1022" s="89">
        <f t="shared" si="105"/>
        <v>4.4425594473021324</v>
      </c>
      <c r="I1022" s="89">
        <f t="shared" si="106"/>
        <v>-4.6459447302132695E-2</v>
      </c>
      <c r="J1022" s="89">
        <f t="shared" si="107"/>
        <v>4.6459447302132695E-2</v>
      </c>
      <c r="K1022" s="89">
        <f t="shared" si="108"/>
        <v>2.1584802436196448E-3</v>
      </c>
      <c r="L1022" s="91">
        <f t="shared" si="109"/>
        <v>1.0568332681725323E-2</v>
      </c>
    </row>
    <row r="1023" spans="4:12" x14ac:dyDescent="0.3">
      <c r="D1023" s="72">
        <v>44945</v>
      </c>
      <c r="E1023" s="95">
        <v>4.3041999999999998</v>
      </c>
      <c r="F1023" s="20">
        <f t="shared" si="110"/>
        <v>4.3786734013453774</v>
      </c>
      <c r="G1023" s="89">
        <f t="shared" si="111"/>
        <v>-5.1968529139528163E-3</v>
      </c>
      <c r="H1023" s="89">
        <f t="shared" si="105"/>
        <v>4.3734765484314249</v>
      </c>
      <c r="I1023" s="89">
        <f t="shared" si="106"/>
        <v>-6.9276548431425056E-2</v>
      </c>
      <c r="J1023" s="89">
        <f t="shared" si="107"/>
        <v>6.9276548431425056E-2</v>
      </c>
      <c r="K1023" s="89">
        <f t="shared" si="108"/>
        <v>4.799240162571581E-3</v>
      </c>
      <c r="L1023" s="91">
        <f t="shared" si="109"/>
        <v>1.6095104416947413E-2</v>
      </c>
    </row>
    <row r="1024" spans="4:12" x14ac:dyDescent="0.3">
      <c r="D1024" s="72">
        <v>44946</v>
      </c>
      <c r="E1024" s="95">
        <v>4.2397999999999998</v>
      </c>
      <c r="F1024" s="20">
        <f t="shared" si="110"/>
        <v>4.2871625176688379</v>
      </c>
      <c r="G1024" s="89">
        <f t="shared" si="111"/>
        <v>-1.3828255990211483E-2</v>
      </c>
      <c r="H1024" s="89">
        <f t="shared" si="105"/>
        <v>4.2733342616786265</v>
      </c>
      <c r="I1024" s="89">
        <f t="shared" si="106"/>
        <v>-3.353426167862672E-2</v>
      </c>
      <c r="J1024" s="89">
        <f t="shared" si="107"/>
        <v>3.353426167862672E-2</v>
      </c>
      <c r="K1024" s="89">
        <f t="shared" si="108"/>
        <v>1.1245467063306126E-3</v>
      </c>
      <c r="L1024" s="91">
        <f t="shared" si="109"/>
        <v>7.9093970655754325E-3</v>
      </c>
    </row>
    <row r="1025" spans="4:12" x14ac:dyDescent="0.3">
      <c r="D1025" s="72">
        <v>44949</v>
      </c>
      <c r="E1025" s="95">
        <v>4.2582000000000004</v>
      </c>
      <c r="F1025" s="20">
        <f t="shared" si="110"/>
        <v>4.2324173952078308</v>
      </c>
      <c r="G1025" s="89">
        <f t="shared" si="111"/>
        <v>-1.7919942637291051E-2</v>
      </c>
      <c r="H1025" s="89">
        <f t="shared" ref="H1025:H1088" si="112">F1025+G1025</f>
        <v>4.2144974525705399</v>
      </c>
      <c r="I1025" s="89">
        <f t="shared" si="106"/>
        <v>4.3702547429460559E-2</v>
      </c>
      <c r="J1025" s="89">
        <f t="shared" si="107"/>
        <v>4.3702547429460559E-2</v>
      </c>
      <c r="K1025" s="89">
        <f t="shared" si="108"/>
        <v>1.9099126518242497E-3</v>
      </c>
      <c r="L1025" s="91">
        <f t="shared" si="109"/>
        <v>1.0263150493039443E-2</v>
      </c>
    </row>
    <row r="1026" spans="4:12" x14ac:dyDescent="0.3">
      <c r="D1026" s="72">
        <v>44950</v>
      </c>
      <c r="E1026" s="95">
        <v>4.1845999999999997</v>
      </c>
      <c r="F1026" s="20">
        <f t="shared" si="110"/>
        <v>4.2291440458901679</v>
      </c>
      <c r="G1026" s="89">
        <f t="shared" si="111"/>
        <v>-1.6455283305328233E-2</v>
      </c>
      <c r="H1026" s="89">
        <f t="shared" si="112"/>
        <v>4.2126887625848397</v>
      </c>
      <c r="I1026" s="89">
        <f t="shared" si="106"/>
        <v>-2.8088762584840055E-2</v>
      </c>
      <c r="J1026" s="89">
        <f t="shared" si="107"/>
        <v>2.8088762584840055E-2</v>
      </c>
      <c r="K1026" s="89">
        <f t="shared" si="108"/>
        <v>7.8897858354751052E-4</v>
      </c>
      <c r="L1026" s="91">
        <f t="shared" si="109"/>
        <v>6.7124127956889688E-3</v>
      </c>
    </row>
    <row r="1027" spans="4:12" x14ac:dyDescent="0.3">
      <c r="D1027" s="72">
        <v>44951</v>
      </c>
      <c r="E1027" s="95">
        <v>4.2582000000000004</v>
      </c>
      <c r="F1027" s="20">
        <f t="shared" si="110"/>
        <v>4.186155773355738</v>
      </c>
      <c r="G1027" s="89">
        <f t="shared" si="111"/>
        <v>-1.9108582228238403E-2</v>
      </c>
      <c r="H1027" s="89">
        <f t="shared" si="112"/>
        <v>4.1670471911274998</v>
      </c>
      <c r="I1027" s="89">
        <f t="shared" si="106"/>
        <v>9.1152808872500657E-2</v>
      </c>
      <c r="J1027" s="89">
        <f t="shared" si="107"/>
        <v>9.1152808872500657E-2</v>
      </c>
      <c r="K1027" s="89">
        <f t="shared" si="108"/>
        <v>8.3088345653466351E-3</v>
      </c>
      <c r="L1027" s="91">
        <f t="shared" si="109"/>
        <v>2.1406417940092209E-2</v>
      </c>
    </row>
    <row r="1028" spans="4:12" x14ac:dyDescent="0.3">
      <c r="D1028" s="72">
        <v>44952</v>
      </c>
      <c r="E1028" s="95">
        <v>4.4237000000000002</v>
      </c>
      <c r="F1028" s="20">
        <f t="shared" si="110"/>
        <v>4.2760131342174104</v>
      </c>
      <c r="G1028" s="89">
        <f t="shared" si="111"/>
        <v>-8.2119879192473228E-3</v>
      </c>
      <c r="H1028" s="89">
        <f t="shared" si="112"/>
        <v>4.2678011462981633</v>
      </c>
      <c r="I1028" s="89">
        <f t="shared" ref="I1028:I1091" si="113">E1028-H1028</f>
        <v>0.15589885370183687</v>
      </c>
      <c r="J1028" s="89">
        <f t="shared" ref="J1028:J1091" si="114">ABS(I1028)</f>
        <v>0.15589885370183687</v>
      </c>
      <c r="K1028" s="89">
        <f t="shared" ref="K1028:K1091" si="115">I1028^2</f>
        <v>2.4304452585546737E-2</v>
      </c>
      <c r="L1028" s="91">
        <f t="shared" ref="L1028:L1091" si="116">J1028/E1028</f>
        <v>3.5241732871089101E-2</v>
      </c>
    </row>
    <row r="1029" spans="4:12" x14ac:dyDescent="0.3">
      <c r="D1029" s="72">
        <v>44953</v>
      </c>
      <c r="E1029" s="95">
        <v>4.3501000000000003</v>
      </c>
      <c r="F1029" s="20">
        <f t="shared" ref="F1029:F1092" si="117">alpha*(E1029)+(1-alpha)*(E1028+G1028)</f>
        <v>4.4024104096646024</v>
      </c>
      <c r="G1029" s="89">
        <f t="shared" ref="G1029:G1092" si="118">beta*(F1029-F1028)+(1-beta)*G1028</f>
        <v>5.2489384173966128E-3</v>
      </c>
      <c r="H1029" s="89">
        <f t="shared" si="112"/>
        <v>4.4076593480819994</v>
      </c>
      <c r="I1029" s="89">
        <f t="shared" si="113"/>
        <v>-5.755934808199914E-2</v>
      </c>
      <c r="J1029" s="89">
        <f t="shared" si="114"/>
        <v>5.755934808199914E-2</v>
      </c>
      <c r="K1029" s="89">
        <f t="shared" si="115"/>
        <v>3.3130785516247382E-3</v>
      </c>
      <c r="L1029" s="91">
        <f t="shared" si="116"/>
        <v>1.3231729864140855E-2</v>
      </c>
    </row>
    <row r="1030" spans="4:12" x14ac:dyDescent="0.3">
      <c r="D1030" s="72">
        <v>44956</v>
      </c>
      <c r="E1030" s="95">
        <v>4.3796999999999997</v>
      </c>
      <c r="F1030" s="20">
        <f t="shared" si="117"/>
        <v>4.3602191507339185</v>
      </c>
      <c r="G1030" s="89">
        <f t="shared" si="118"/>
        <v>5.049186825885647E-4</v>
      </c>
      <c r="H1030" s="89">
        <f t="shared" si="112"/>
        <v>4.3607240694165075</v>
      </c>
      <c r="I1030" s="89">
        <f t="shared" si="113"/>
        <v>1.8975930583492229E-2</v>
      </c>
      <c r="J1030" s="89">
        <f t="shared" si="114"/>
        <v>1.8975930583492229E-2</v>
      </c>
      <c r="K1030" s="89">
        <f t="shared" si="115"/>
        <v>3.600859415095157E-4</v>
      </c>
      <c r="L1030" s="91">
        <f t="shared" si="116"/>
        <v>4.3327010031491264E-3</v>
      </c>
    </row>
    <row r="1031" spans="4:12" x14ac:dyDescent="0.3">
      <c r="D1031" s="72">
        <v>44957</v>
      </c>
      <c r="E1031" s="95">
        <v>4.3982000000000001</v>
      </c>
      <c r="F1031" s="20">
        <f t="shared" si="117"/>
        <v>4.3838039349460711</v>
      </c>
      <c r="G1031" s="89">
        <f t="shared" si="118"/>
        <v>2.8129052355449682E-3</v>
      </c>
      <c r="H1031" s="89">
        <f t="shared" si="112"/>
        <v>4.3866168401816159</v>
      </c>
      <c r="I1031" s="89">
        <f t="shared" si="113"/>
        <v>1.1583159818384203E-2</v>
      </c>
      <c r="J1031" s="89">
        <f t="shared" si="114"/>
        <v>1.1583159818384203E-2</v>
      </c>
      <c r="K1031" s="89">
        <f t="shared" si="115"/>
        <v>1.3416959137823036E-4</v>
      </c>
      <c r="L1031" s="91">
        <f t="shared" si="116"/>
        <v>2.633613709786777E-3</v>
      </c>
    </row>
    <row r="1032" spans="4:12" x14ac:dyDescent="0.3">
      <c r="D1032" s="72">
        <v>44958</v>
      </c>
      <c r="E1032" s="95">
        <v>4.4905999999999997</v>
      </c>
      <c r="F1032" s="20">
        <f t="shared" si="117"/>
        <v>4.4189303241884357</v>
      </c>
      <c r="G1032" s="89">
        <f t="shared" si="118"/>
        <v>6.0442536362269265E-3</v>
      </c>
      <c r="H1032" s="89">
        <f t="shared" si="112"/>
        <v>4.4249745778246625</v>
      </c>
      <c r="I1032" s="89">
        <f t="shared" si="113"/>
        <v>6.5625422175337178E-2</v>
      </c>
      <c r="J1032" s="89">
        <f t="shared" si="114"/>
        <v>6.5625422175337178E-2</v>
      </c>
      <c r="K1032" s="89">
        <f t="shared" si="115"/>
        <v>4.3066960356912369E-3</v>
      </c>
      <c r="L1032" s="91">
        <f t="shared" si="116"/>
        <v>1.4613954076367787E-2</v>
      </c>
    </row>
    <row r="1033" spans="4:12" x14ac:dyDescent="0.3">
      <c r="D1033" s="72">
        <v>44959</v>
      </c>
      <c r="E1033" s="95">
        <v>4.5460000000000003</v>
      </c>
      <c r="F1033" s="20">
        <f t="shared" si="117"/>
        <v>4.5065154029089811</v>
      </c>
      <c r="G1033" s="89">
        <f t="shared" si="118"/>
        <v>1.4198336144658777E-2</v>
      </c>
      <c r="H1033" s="89">
        <f t="shared" si="112"/>
        <v>4.5207137390536403</v>
      </c>
      <c r="I1033" s="89">
        <f t="shared" si="113"/>
        <v>2.5286260946359995E-2</v>
      </c>
      <c r="J1033" s="89">
        <f t="shared" si="114"/>
        <v>2.5286260946359995E-2</v>
      </c>
      <c r="K1033" s="89">
        <f t="shared" si="115"/>
        <v>6.3939499264741072E-4</v>
      </c>
      <c r="L1033" s="91">
        <f t="shared" si="116"/>
        <v>5.5623099310074774E-3</v>
      </c>
    </row>
    <row r="1034" spans="4:12" x14ac:dyDescent="0.3">
      <c r="D1034" s="72">
        <v>44960</v>
      </c>
      <c r="E1034" s="95">
        <v>4.4259000000000004</v>
      </c>
      <c r="F1034" s="20">
        <f t="shared" si="117"/>
        <v>4.5333386689157278</v>
      </c>
      <c r="G1034" s="89">
        <f t="shared" si="118"/>
        <v>1.5460829130867566E-2</v>
      </c>
      <c r="H1034" s="89">
        <f t="shared" si="112"/>
        <v>4.5487994980465958</v>
      </c>
      <c r="I1034" s="89">
        <f t="shared" si="113"/>
        <v>-0.12289949804659539</v>
      </c>
      <c r="J1034" s="89">
        <f t="shared" si="114"/>
        <v>0.12289949804659539</v>
      </c>
      <c r="K1034" s="89">
        <f t="shared" si="115"/>
        <v>1.5104286620105104E-2</v>
      </c>
      <c r="L1034" s="91">
        <f t="shared" si="116"/>
        <v>2.7768250083959282E-2</v>
      </c>
    </row>
    <row r="1035" spans="4:12" x14ac:dyDescent="0.3">
      <c r="D1035" s="72">
        <v>44963</v>
      </c>
      <c r="E1035" s="95">
        <v>4.3150000000000004</v>
      </c>
      <c r="F1035" s="20">
        <f t="shared" si="117"/>
        <v>4.416088663304695</v>
      </c>
      <c r="G1035" s="89">
        <f t="shared" si="118"/>
        <v>2.1897456566775265E-3</v>
      </c>
      <c r="H1035" s="89">
        <f t="shared" si="112"/>
        <v>4.4182784089613723</v>
      </c>
      <c r="I1035" s="89">
        <f t="shared" si="113"/>
        <v>-0.10327840896137186</v>
      </c>
      <c r="J1035" s="89">
        <f t="shared" si="114"/>
        <v>0.10327840896137186</v>
      </c>
      <c r="K1035" s="89">
        <f t="shared" si="115"/>
        <v>1.0666429757592376E-2</v>
      </c>
      <c r="L1035" s="91">
        <f t="shared" si="116"/>
        <v>2.3934741358371227E-2</v>
      </c>
    </row>
    <row r="1036" spans="4:12" x14ac:dyDescent="0.3">
      <c r="D1036" s="72">
        <v>44964</v>
      </c>
      <c r="E1036" s="95">
        <v>4.3428000000000004</v>
      </c>
      <c r="F1036" s="20">
        <f t="shared" si="117"/>
        <v>4.3223117965253426</v>
      </c>
      <c r="G1036" s="89">
        <f t="shared" si="118"/>
        <v>-7.4069155869254649E-3</v>
      </c>
      <c r="H1036" s="89">
        <f t="shared" si="112"/>
        <v>4.3149048809384167</v>
      </c>
      <c r="I1036" s="89">
        <f t="shared" si="113"/>
        <v>2.7895119061583706E-2</v>
      </c>
      <c r="J1036" s="89">
        <f t="shared" si="114"/>
        <v>2.7895119061583706E-2</v>
      </c>
      <c r="K1036" s="89">
        <f t="shared" si="115"/>
        <v>7.7813766745993068E-4</v>
      </c>
      <c r="L1036" s="91">
        <f t="shared" si="116"/>
        <v>6.4233027221110121E-3</v>
      </c>
    </row>
    <row r="1037" spans="4:12" x14ac:dyDescent="0.3">
      <c r="D1037" s="72">
        <v>44965</v>
      </c>
      <c r="E1037" s="95">
        <v>4.3243</v>
      </c>
      <c r="F1037" s="20">
        <f t="shared" si="117"/>
        <v>4.3331744675304602</v>
      </c>
      <c r="G1037" s="89">
        <f t="shared" si="118"/>
        <v>-5.5799569277211565E-3</v>
      </c>
      <c r="H1037" s="89">
        <f t="shared" si="112"/>
        <v>4.3275945106027391</v>
      </c>
      <c r="I1037" s="89">
        <f t="shared" si="113"/>
        <v>-3.2945106027391091E-3</v>
      </c>
      <c r="J1037" s="89">
        <f t="shared" si="114"/>
        <v>3.2945106027391091E-3</v>
      </c>
      <c r="K1037" s="89">
        <f t="shared" si="115"/>
        <v>1.0853800111560408E-5</v>
      </c>
      <c r="L1037" s="91">
        <f t="shared" si="116"/>
        <v>7.6185986234514466E-4</v>
      </c>
    </row>
    <row r="1038" spans="4:12" x14ac:dyDescent="0.3">
      <c r="D1038" s="72">
        <v>44966</v>
      </c>
      <c r="E1038" s="95">
        <v>4.3150000000000004</v>
      </c>
      <c r="F1038" s="20">
        <f t="shared" si="117"/>
        <v>4.317976034457824</v>
      </c>
      <c r="G1038" s="89">
        <f t="shared" si="118"/>
        <v>-6.5418045422126654E-3</v>
      </c>
      <c r="H1038" s="89">
        <f t="shared" si="112"/>
        <v>4.3114342299156112</v>
      </c>
      <c r="I1038" s="89">
        <f t="shared" si="113"/>
        <v>3.565770084389186E-3</v>
      </c>
      <c r="J1038" s="89">
        <f t="shared" si="114"/>
        <v>3.565770084389186E-3</v>
      </c>
      <c r="K1038" s="89">
        <f t="shared" si="115"/>
        <v>1.2714716294724862E-5</v>
      </c>
      <c r="L1038" s="91">
        <f t="shared" si="116"/>
        <v>8.2636618409946368E-4</v>
      </c>
    </row>
    <row r="1039" spans="4:12" x14ac:dyDescent="0.3">
      <c r="D1039" s="72">
        <v>44967</v>
      </c>
      <c r="E1039" s="95">
        <v>4.3057999999999996</v>
      </c>
      <c r="F1039" s="20">
        <f t="shared" si="117"/>
        <v>4.3079265563662297</v>
      </c>
      <c r="G1039" s="89">
        <f t="shared" si="118"/>
        <v>-6.8925718971508277E-3</v>
      </c>
      <c r="H1039" s="89">
        <f t="shared" si="112"/>
        <v>4.301033984469079</v>
      </c>
      <c r="I1039" s="89">
        <f t="shared" si="113"/>
        <v>4.7660155309205976E-3</v>
      </c>
      <c r="J1039" s="89">
        <f t="shared" si="114"/>
        <v>4.7660155309205976E-3</v>
      </c>
      <c r="K1039" s="89">
        <f t="shared" si="115"/>
        <v>2.2714904040976346E-5</v>
      </c>
      <c r="L1039" s="91">
        <f t="shared" si="116"/>
        <v>1.1068827002927674E-3</v>
      </c>
    </row>
    <row r="1040" spans="4:12" x14ac:dyDescent="0.3">
      <c r="D1040" s="72">
        <v>44970</v>
      </c>
      <c r="E1040" s="95">
        <v>4.3243</v>
      </c>
      <c r="F1040" s="20">
        <f t="shared" si="117"/>
        <v>4.3039859424822797</v>
      </c>
      <c r="G1040" s="89">
        <f t="shared" si="118"/>
        <v>-6.5973760958307403E-3</v>
      </c>
      <c r="H1040" s="89">
        <f t="shared" si="112"/>
        <v>4.2973885663864486</v>
      </c>
      <c r="I1040" s="89">
        <f t="shared" si="113"/>
        <v>2.6911433613551416E-2</v>
      </c>
      <c r="J1040" s="89">
        <f t="shared" si="114"/>
        <v>2.6911433613551416E-2</v>
      </c>
      <c r="K1040" s="89">
        <f t="shared" si="115"/>
        <v>7.2422525913658502E-4</v>
      </c>
      <c r="L1040" s="91">
        <f t="shared" si="116"/>
        <v>6.2233040292189292E-3</v>
      </c>
    </row>
    <row r="1041" spans="4:12" x14ac:dyDescent="0.3">
      <c r="D1041" s="72">
        <v>44971</v>
      </c>
      <c r="E1041" s="95">
        <v>4.3150000000000004</v>
      </c>
      <c r="F1041" s="20">
        <f t="shared" si="117"/>
        <v>4.3171620991233359</v>
      </c>
      <c r="G1041" s="89">
        <f t="shared" si="118"/>
        <v>-4.620022822142046E-3</v>
      </c>
      <c r="H1041" s="89">
        <f t="shared" si="112"/>
        <v>4.3125420763011935</v>
      </c>
      <c r="I1041" s="89">
        <f t="shared" si="113"/>
        <v>2.4579236988069297E-3</v>
      </c>
      <c r="J1041" s="89">
        <f t="shared" si="114"/>
        <v>2.4579236988069297E-3</v>
      </c>
      <c r="K1041" s="89">
        <f t="shared" si="115"/>
        <v>6.041388909156739E-6</v>
      </c>
      <c r="L1041" s="91">
        <f t="shared" si="116"/>
        <v>5.6962310516962442E-4</v>
      </c>
    </row>
    <row r="1042" spans="4:12" x14ac:dyDescent="0.3">
      <c r="D1042" s="72">
        <v>44972</v>
      </c>
      <c r="E1042" s="95">
        <v>4.3704999999999998</v>
      </c>
      <c r="F1042" s="20">
        <f t="shared" si="117"/>
        <v>4.322403981742287</v>
      </c>
      <c r="G1042" s="89">
        <f t="shared" si="118"/>
        <v>-3.6338322780327323E-3</v>
      </c>
      <c r="H1042" s="89">
        <f t="shared" si="112"/>
        <v>4.3187701494642541</v>
      </c>
      <c r="I1042" s="89">
        <f t="shared" si="113"/>
        <v>5.1729850535745747E-2</v>
      </c>
      <c r="J1042" s="89">
        <f t="shared" si="114"/>
        <v>5.1729850535745747E-2</v>
      </c>
      <c r="K1042" s="89">
        <f t="shared" si="115"/>
        <v>2.6759774364505944E-3</v>
      </c>
      <c r="L1042" s="91">
        <f t="shared" si="116"/>
        <v>1.1836140152327135E-2</v>
      </c>
    </row>
    <row r="1043" spans="4:12" x14ac:dyDescent="0.3">
      <c r="D1043" s="72">
        <v>44973</v>
      </c>
      <c r="E1043" s="95">
        <v>4.3704999999999998</v>
      </c>
      <c r="F1043" s="20">
        <f t="shared" si="117"/>
        <v>4.3675929341775737</v>
      </c>
      <c r="G1043" s="89">
        <f t="shared" si="118"/>
        <v>1.2484461932992055E-3</v>
      </c>
      <c r="H1043" s="89">
        <f t="shared" si="112"/>
        <v>4.3688413803708732</v>
      </c>
      <c r="I1043" s="89">
        <f t="shared" si="113"/>
        <v>1.658619629126612E-3</v>
      </c>
      <c r="J1043" s="89">
        <f t="shared" si="114"/>
        <v>1.658619629126612E-3</v>
      </c>
      <c r="K1043" s="89">
        <f t="shared" si="115"/>
        <v>2.7510190741241E-6</v>
      </c>
      <c r="L1043" s="91">
        <f t="shared" si="116"/>
        <v>3.7950340444494043E-4</v>
      </c>
    </row>
    <row r="1044" spans="4:12" x14ac:dyDescent="0.3">
      <c r="D1044" s="72">
        <v>44974</v>
      </c>
      <c r="E1044" s="95">
        <v>4.4074</v>
      </c>
      <c r="F1044" s="20">
        <f t="shared" si="117"/>
        <v>4.3788787569546397</v>
      </c>
      <c r="G1044" s="89">
        <f t="shared" si="118"/>
        <v>2.2521838516758874E-3</v>
      </c>
      <c r="H1044" s="89">
        <f t="shared" si="112"/>
        <v>4.3811309408063153</v>
      </c>
      <c r="I1044" s="89">
        <f t="shared" si="113"/>
        <v>2.6269059193684718E-2</v>
      </c>
      <c r="J1044" s="89">
        <f t="shared" si="114"/>
        <v>2.6269059193684718E-2</v>
      </c>
      <c r="K1044" s="89">
        <f t="shared" si="115"/>
        <v>6.9006347092131159E-4</v>
      </c>
      <c r="L1044" s="91">
        <f t="shared" si="116"/>
        <v>5.9602167249817846E-3</v>
      </c>
    </row>
    <row r="1045" spans="4:12" x14ac:dyDescent="0.3">
      <c r="D1045" s="72">
        <v>44978</v>
      </c>
      <c r="E1045" s="95">
        <v>4.3150000000000004</v>
      </c>
      <c r="F1045" s="20">
        <f t="shared" si="117"/>
        <v>4.3907217470813409</v>
      </c>
      <c r="G1045" s="89">
        <f t="shared" si="118"/>
        <v>3.2112644791784193E-3</v>
      </c>
      <c r="H1045" s="89">
        <f t="shared" si="112"/>
        <v>4.3939330115605193</v>
      </c>
      <c r="I1045" s="89">
        <f t="shared" si="113"/>
        <v>-7.8933011560518906E-2</v>
      </c>
      <c r="J1045" s="89">
        <f t="shared" si="114"/>
        <v>7.8933011560518906E-2</v>
      </c>
      <c r="K1045" s="89">
        <f t="shared" si="115"/>
        <v>6.2304203140130113E-3</v>
      </c>
      <c r="L1045" s="91">
        <f t="shared" si="116"/>
        <v>1.8292702563272051E-2</v>
      </c>
    </row>
    <row r="1046" spans="4:12" x14ac:dyDescent="0.3">
      <c r="D1046" s="72">
        <v>44979</v>
      </c>
      <c r="E1046" s="95">
        <v>4.2965999999999998</v>
      </c>
      <c r="F1046" s="20">
        <f t="shared" si="117"/>
        <v>4.3138890115833437</v>
      </c>
      <c r="G1046" s="89">
        <f t="shared" si="118"/>
        <v>-4.7931355185391409E-3</v>
      </c>
      <c r="H1046" s="89">
        <f t="shared" si="112"/>
        <v>4.3090958760648048</v>
      </c>
      <c r="I1046" s="89">
        <f t="shared" si="113"/>
        <v>-1.2495876064805067E-2</v>
      </c>
      <c r="J1046" s="89">
        <f t="shared" si="114"/>
        <v>1.2495876064805067E-2</v>
      </c>
      <c r="K1046" s="89">
        <f t="shared" si="115"/>
        <v>1.5614691862696816E-4</v>
      </c>
      <c r="L1046" s="91">
        <f t="shared" si="116"/>
        <v>2.9083172892065976E-3</v>
      </c>
    </row>
    <row r="1047" spans="4:12" x14ac:dyDescent="0.3">
      <c r="D1047" s="72">
        <v>44980</v>
      </c>
      <c r="E1047" s="95">
        <v>4.2965999999999998</v>
      </c>
      <c r="F1047" s="20">
        <f t="shared" si="117"/>
        <v>4.2927654915851692</v>
      </c>
      <c r="G1047" s="89">
        <f t="shared" si="118"/>
        <v>-6.4261739665026803E-3</v>
      </c>
      <c r="H1047" s="89">
        <f t="shared" si="112"/>
        <v>4.2863393176186664</v>
      </c>
      <c r="I1047" s="89">
        <f t="shared" si="113"/>
        <v>1.0260682381333375E-2</v>
      </c>
      <c r="J1047" s="89">
        <f t="shared" si="114"/>
        <v>1.0260682381333375E-2</v>
      </c>
      <c r="K1047" s="89">
        <f t="shared" si="115"/>
        <v>1.0528160293060514E-4</v>
      </c>
      <c r="L1047" s="91">
        <f t="shared" si="116"/>
        <v>2.3880934649102487E-3</v>
      </c>
    </row>
    <row r="1048" spans="4:12" x14ac:dyDescent="0.3">
      <c r="D1048" s="72">
        <v>44981</v>
      </c>
      <c r="E1048" s="95">
        <v>4.2319000000000004</v>
      </c>
      <c r="F1048" s="20">
        <f t="shared" si="117"/>
        <v>4.278519060826798</v>
      </c>
      <c r="G1048" s="89">
        <f t="shared" si="118"/>
        <v>-7.2081996456895298E-3</v>
      </c>
      <c r="H1048" s="89">
        <f t="shared" si="112"/>
        <v>4.2713108611811084</v>
      </c>
      <c r="I1048" s="89">
        <f t="shared" si="113"/>
        <v>-3.9410861181107926E-2</v>
      </c>
      <c r="J1048" s="89">
        <f t="shared" si="114"/>
        <v>3.9410861181107926E-2</v>
      </c>
      <c r="K1048" s="89">
        <f t="shared" si="115"/>
        <v>1.5532159790365597E-3</v>
      </c>
      <c r="L1048" s="91">
        <f t="shared" si="116"/>
        <v>9.3128054020907673E-3</v>
      </c>
    </row>
    <row r="1049" spans="4:12" x14ac:dyDescent="0.3">
      <c r="D1049" s="72">
        <v>44984</v>
      </c>
      <c r="E1049" s="95">
        <v>4.3150000000000004</v>
      </c>
      <c r="F1049" s="20">
        <f t="shared" si="117"/>
        <v>4.2427534402834493</v>
      </c>
      <c r="G1049" s="89">
        <f t="shared" si="118"/>
        <v>-1.0063941735455453E-2</v>
      </c>
      <c r="H1049" s="89">
        <f t="shared" si="112"/>
        <v>4.2326894985479937</v>
      </c>
      <c r="I1049" s="89">
        <f t="shared" si="113"/>
        <v>8.231050145200669E-2</v>
      </c>
      <c r="J1049" s="89">
        <f t="shared" si="114"/>
        <v>8.231050145200669E-2</v>
      </c>
      <c r="K1049" s="89">
        <f t="shared" si="115"/>
        <v>6.7750186492807956E-3</v>
      </c>
      <c r="L1049" s="91">
        <f t="shared" si="116"/>
        <v>1.9075434867208963E-2</v>
      </c>
    </row>
    <row r="1050" spans="4:12" x14ac:dyDescent="0.3">
      <c r="D1050" s="72">
        <v>44985</v>
      </c>
      <c r="E1050" s="95">
        <v>4.2504</v>
      </c>
      <c r="F1050" s="20">
        <f t="shared" si="117"/>
        <v>4.2940288466116359</v>
      </c>
      <c r="G1050" s="89">
        <f t="shared" si="118"/>
        <v>-3.9300069290912464E-3</v>
      </c>
      <c r="H1050" s="89">
        <f t="shared" si="112"/>
        <v>4.2900988396825444</v>
      </c>
      <c r="I1050" s="89">
        <f t="shared" si="113"/>
        <v>-3.9698839682544396E-2</v>
      </c>
      <c r="J1050" s="89">
        <f t="shared" si="114"/>
        <v>3.9698839682544396E-2</v>
      </c>
      <c r="K1050" s="89">
        <f t="shared" si="115"/>
        <v>1.5759978721403617E-3</v>
      </c>
      <c r="L1050" s="91">
        <f t="shared" si="116"/>
        <v>9.3400243935969317E-3</v>
      </c>
    </row>
    <row r="1051" spans="4:12" x14ac:dyDescent="0.3">
      <c r="D1051" s="72">
        <v>44986</v>
      </c>
      <c r="E1051" s="95">
        <v>4.2504</v>
      </c>
      <c r="F1051" s="20">
        <f t="shared" si="117"/>
        <v>4.2472559944567267</v>
      </c>
      <c r="G1051" s="89">
        <f t="shared" si="118"/>
        <v>-8.2142914516730343E-3</v>
      </c>
      <c r="H1051" s="89">
        <f t="shared" si="112"/>
        <v>4.2390417030050536</v>
      </c>
      <c r="I1051" s="89">
        <f t="shared" si="113"/>
        <v>1.1358296994946393E-2</v>
      </c>
      <c r="J1051" s="89">
        <f t="shared" si="114"/>
        <v>1.1358296994946393E-2</v>
      </c>
      <c r="K1051" s="89">
        <f t="shared" si="115"/>
        <v>1.2901091062540826E-4</v>
      </c>
      <c r="L1051" s="91">
        <f t="shared" si="116"/>
        <v>2.6722889598499891E-3</v>
      </c>
    </row>
    <row r="1052" spans="4:12" x14ac:dyDescent="0.3">
      <c r="D1052" s="72">
        <v>44987</v>
      </c>
      <c r="E1052" s="95">
        <v>4.3243</v>
      </c>
      <c r="F1052" s="20">
        <f t="shared" si="117"/>
        <v>4.258608566838662</v>
      </c>
      <c r="G1052" s="89">
        <f t="shared" si="118"/>
        <v>-6.2576050683122103E-3</v>
      </c>
      <c r="H1052" s="89">
        <f t="shared" si="112"/>
        <v>4.2523509617703494</v>
      </c>
      <c r="I1052" s="89">
        <f t="shared" si="113"/>
        <v>7.1949038229650597E-2</v>
      </c>
      <c r="J1052" s="89">
        <f t="shared" si="114"/>
        <v>7.1949038229650597E-2</v>
      </c>
      <c r="K1052" s="89">
        <f t="shared" si="115"/>
        <v>5.1766641021717234E-3</v>
      </c>
      <c r="L1052" s="91">
        <f t="shared" si="116"/>
        <v>1.663830868109303E-2</v>
      </c>
    </row>
    <row r="1053" spans="4:12" x14ac:dyDescent="0.3">
      <c r="D1053" s="72">
        <v>44988</v>
      </c>
      <c r="E1053" s="95">
        <v>4.4535999999999998</v>
      </c>
      <c r="F1053" s="20">
        <f t="shared" si="117"/>
        <v>4.3451539159453496</v>
      </c>
      <c r="G1053" s="89">
        <f t="shared" si="118"/>
        <v>3.0226903491877765E-3</v>
      </c>
      <c r="H1053" s="89">
        <f t="shared" si="112"/>
        <v>4.3481766062945377</v>
      </c>
      <c r="I1053" s="89">
        <f t="shared" si="113"/>
        <v>0.10542339370546205</v>
      </c>
      <c r="J1053" s="89">
        <f t="shared" si="114"/>
        <v>0.10542339370546205</v>
      </c>
      <c r="K1053" s="89">
        <f t="shared" si="115"/>
        <v>1.1114091940376856E-2</v>
      </c>
      <c r="L1053" s="91">
        <f t="shared" si="116"/>
        <v>2.3671500293125126E-2</v>
      </c>
    </row>
    <row r="1054" spans="4:12" x14ac:dyDescent="0.3">
      <c r="D1054" s="72">
        <v>44991</v>
      </c>
      <c r="E1054" s="95">
        <v>4.4259000000000004</v>
      </c>
      <c r="F1054" s="20">
        <f t="shared" si="117"/>
        <v>4.4504781522793504</v>
      </c>
      <c r="G1054" s="89">
        <f t="shared" si="118"/>
        <v>1.3252844947669078E-2</v>
      </c>
      <c r="H1054" s="89">
        <f t="shared" si="112"/>
        <v>4.4637309972270192</v>
      </c>
      <c r="I1054" s="89">
        <f t="shared" si="113"/>
        <v>-3.783099722701877E-2</v>
      </c>
      <c r="J1054" s="89">
        <f t="shared" si="114"/>
        <v>3.783099722701877E-2</v>
      </c>
      <c r="K1054" s="89">
        <f t="shared" si="115"/>
        <v>1.4311843511907018E-3</v>
      </c>
      <c r="L1054" s="91">
        <f t="shared" si="116"/>
        <v>8.547639401481906E-3</v>
      </c>
    </row>
    <row r="1055" spans="4:12" x14ac:dyDescent="0.3">
      <c r="D1055" s="72">
        <v>44992</v>
      </c>
      <c r="E1055" s="95">
        <v>4.3796999999999997</v>
      </c>
      <c r="F1055" s="20">
        <f t="shared" si="117"/>
        <v>4.4272622759581353</v>
      </c>
      <c r="G1055" s="89">
        <f t="shared" si="118"/>
        <v>9.6059728207806578E-3</v>
      </c>
      <c r="H1055" s="89">
        <f t="shared" si="112"/>
        <v>4.4368682487789162</v>
      </c>
      <c r="I1055" s="89">
        <f t="shared" si="113"/>
        <v>-5.7168248778916464E-2</v>
      </c>
      <c r="J1055" s="89">
        <f t="shared" si="114"/>
        <v>5.7168248778916464E-2</v>
      </c>
      <c r="K1055" s="89">
        <f t="shared" si="115"/>
        <v>3.2682086684480837E-3</v>
      </c>
      <c r="L1055" s="91">
        <f t="shared" si="116"/>
        <v>1.3053005634841762E-2</v>
      </c>
    </row>
    <row r="1056" spans="4:12" x14ac:dyDescent="0.3">
      <c r="D1056" s="72">
        <v>44993</v>
      </c>
      <c r="E1056" s="95">
        <v>4.3982000000000001</v>
      </c>
      <c r="F1056" s="20">
        <f t="shared" si="117"/>
        <v>4.3910847782566247</v>
      </c>
      <c r="G1056" s="89">
        <f t="shared" si="118"/>
        <v>5.027625768551534E-3</v>
      </c>
      <c r="H1056" s="89">
        <f t="shared" si="112"/>
        <v>4.3961124040251764</v>
      </c>
      <c r="I1056" s="89">
        <f t="shared" si="113"/>
        <v>2.0875959748236639E-3</v>
      </c>
      <c r="J1056" s="89">
        <f t="shared" si="114"/>
        <v>2.0875959748236639E-3</v>
      </c>
      <c r="K1056" s="89">
        <f t="shared" si="115"/>
        <v>4.3580569540999636E-6</v>
      </c>
      <c r="L1056" s="91">
        <f t="shared" si="116"/>
        <v>4.7464780474368236E-4</v>
      </c>
    </row>
    <row r="1057" spans="4:12" x14ac:dyDescent="0.3">
      <c r="D1057" s="72">
        <v>44994</v>
      </c>
      <c r="E1057" s="95">
        <v>4.3796999999999997</v>
      </c>
      <c r="F1057" s="20">
        <f t="shared" si="117"/>
        <v>4.3985221006148416</v>
      </c>
      <c r="G1057" s="89">
        <f t="shared" si="118"/>
        <v>5.2685954275180731E-3</v>
      </c>
      <c r="H1057" s="89">
        <f t="shared" si="112"/>
        <v>4.4037906960423596</v>
      </c>
      <c r="I1057" s="89">
        <f t="shared" si="113"/>
        <v>-2.4090696042359916E-2</v>
      </c>
      <c r="J1057" s="89">
        <f t="shared" si="114"/>
        <v>2.4090696042359916E-2</v>
      </c>
      <c r="K1057" s="89">
        <f t="shared" si="115"/>
        <v>5.8036163580537574E-4</v>
      </c>
      <c r="L1057" s="91">
        <f t="shared" si="116"/>
        <v>5.5005356627988028E-3</v>
      </c>
    </row>
    <row r="1058" spans="4:12" x14ac:dyDescent="0.3">
      <c r="D1058" s="72">
        <v>44995</v>
      </c>
      <c r="E1058" s="95">
        <v>4.3334999999999999</v>
      </c>
      <c r="F1058" s="20">
        <f t="shared" si="117"/>
        <v>4.3746748763420147</v>
      </c>
      <c r="G1058" s="89">
        <f t="shared" si="118"/>
        <v>2.357013457483573E-3</v>
      </c>
      <c r="H1058" s="89">
        <f t="shared" si="112"/>
        <v>4.3770318897994986</v>
      </c>
      <c r="I1058" s="89">
        <f t="shared" si="113"/>
        <v>-4.3531889799498735E-2</v>
      </c>
      <c r="J1058" s="89">
        <f t="shared" si="114"/>
        <v>4.3531889799498735E-2</v>
      </c>
      <c r="K1058" s="89">
        <f t="shared" si="115"/>
        <v>1.8950254295157021E-3</v>
      </c>
      <c r="L1058" s="91">
        <f t="shared" si="116"/>
        <v>1.0045434360101243E-2</v>
      </c>
    </row>
    <row r="1059" spans="4:12" x14ac:dyDescent="0.3">
      <c r="D1059" s="72">
        <v>44998</v>
      </c>
      <c r="E1059" s="95">
        <v>4.3057999999999996</v>
      </c>
      <c r="F1059" s="20">
        <f t="shared" si="117"/>
        <v>4.3298456107659877</v>
      </c>
      <c r="G1059" s="89">
        <f t="shared" si="118"/>
        <v>-2.3616144458674798E-3</v>
      </c>
      <c r="H1059" s="89">
        <f t="shared" si="112"/>
        <v>4.3274839963201206</v>
      </c>
      <c r="I1059" s="89">
        <f t="shared" si="113"/>
        <v>-2.1683996320120968E-2</v>
      </c>
      <c r="J1059" s="89">
        <f t="shared" si="114"/>
        <v>2.1683996320120968E-2</v>
      </c>
      <c r="K1059" s="89">
        <f t="shared" si="115"/>
        <v>4.7019569641101969E-4</v>
      </c>
      <c r="L1059" s="91">
        <f t="shared" si="116"/>
        <v>5.0359971016120048E-3</v>
      </c>
    </row>
    <row r="1060" spans="4:12" x14ac:dyDescent="0.3">
      <c r="D1060" s="72">
        <v>44999</v>
      </c>
      <c r="E1060" s="95">
        <v>4.3243</v>
      </c>
      <c r="F1060" s="20">
        <f t="shared" si="117"/>
        <v>4.3076107084433062</v>
      </c>
      <c r="G1060" s="89">
        <f t="shared" si="118"/>
        <v>-4.3489432335488869E-3</v>
      </c>
      <c r="H1060" s="89">
        <f t="shared" si="112"/>
        <v>4.3032617652097569</v>
      </c>
      <c r="I1060" s="89">
        <f t="shared" si="113"/>
        <v>2.1038234790243138E-2</v>
      </c>
      <c r="J1060" s="89">
        <f t="shared" si="114"/>
        <v>2.1038234790243138E-2</v>
      </c>
      <c r="K1060" s="89">
        <f t="shared" si="115"/>
        <v>4.4260732308939673E-4</v>
      </c>
      <c r="L1060" s="91">
        <f t="shared" si="116"/>
        <v>4.8651191615390089E-3</v>
      </c>
    </row>
    <row r="1061" spans="4:12" x14ac:dyDescent="0.3">
      <c r="D1061" s="72">
        <v>45000</v>
      </c>
      <c r="E1061" s="95">
        <v>4.1486999999999998</v>
      </c>
      <c r="F1061" s="20">
        <f t="shared" si="117"/>
        <v>4.2857008454131611</v>
      </c>
      <c r="G1061" s="89">
        <f t="shared" si="118"/>
        <v>-6.1050352132085064E-3</v>
      </c>
      <c r="H1061" s="89">
        <f t="shared" si="112"/>
        <v>4.2795958101999529</v>
      </c>
      <c r="I1061" s="89">
        <f t="shared" si="113"/>
        <v>-0.13089581019995311</v>
      </c>
      <c r="J1061" s="89">
        <f t="shared" si="114"/>
        <v>0.13089581019995311</v>
      </c>
      <c r="K1061" s="89">
        <f t="shared" si="115"/>
        <v>1.7133713127902149E-2</v>
      </c>
      <c r="L1061" s="91">
        <f t="shared" si="116"/>
        <v>3.1551042543436048E-2</v>
      </c>
    </row>
    <row r="1062" spans="4:12" x14ac:dyDescent="0.3">
      <c r="D1062" s="72">
        <v>45001</v>
      </c>
      <c r="E1062" s="95">
        <v>4.2225999999999999</v>
      </c>
      <c r="F1062" s="20">
        <f t="shared" si="117"/>
        <v>4.1585959718294339</v>
      </c>
      <c r="G1062" s="89">
        <f t="shared" si="118"/>
        <v>-1.8205019050260382E-2</v>
      </c>
      <c r="H1062" s="89">
        <f t="shared" si="112"/>
        <v>4.1403909527791738</v>
      </c>
      <c r="I1062" s="89">
        <f t="shared" si="113"/>
        <v>8.2209047220826115E-2</v>
      </c>
      <c r="J1062" s="89">
        <f t="shared" si="114"/>
        <v>8.2209047220826115E-2</v>
      </c>
      <c r="K1062" s="89">
        <f t="shared" si="115"/>
        <v>6.7583274449560179E-3</v>
      </c>
      <c r="L1062" s="91">
        <f t="shared" si="116"/>
        <v>1.9468821868239027E-2</v>
      </c>
    </row>
    <row r="1063" spans="4:12" x14ac:dyDescent="0.3">
      <c r="D1063" s="72">
        <v>45002</v>
      </c>
      <c r="E1063" s="95">
        <v>4.1764000000000001</v>
      </c>
      <c r="F1063" s="20">
        <f t="shared" si="117"/>
        <v>4.1987959847597924</v>
      </c>
      <c r="G1063" s="89">
        <f t="shared" si="118"/>
        <v>-1.2364515852198485E-2</v>
      </c>
      <c r="H1063" s="89">
        <f t="shared" si="112"/>
        <v>4.1864314689075943</v>
      </c>
      <c r="I1063" s="89">
        <f t="shared" si="113"/>
        <v>-1.003146890759421E-2</v>
      </c>
      <c r="J1063" s="89">
        <f t="shared" si="114"/>
        <v>1.003146890759421E-2</v>
      </c>
      <c r="K1063" s="89">
        <f t="shared" si="115"/>
        <v>1.0063036844402937E-4</v>
      </c>
      <c r="L1063" s="91">
        <f t="shared" si="116"/>
        <v>2.4019416022397783E-3</v>
      </c>
    </row>
    <row r="1064" spans="4:12" x14ac:dyDescent="0.3">
      <c r="D1064" s="72">
        <v>45005</v>
      </c>
      <c r="E1064" s="95">
        <v>4.2225999999999999</v>
      </c>
      <c r="F1064" s="20">
        <f t="shared" si="117"/>
        <v>4.1757483873182419</v>
      </c>
      <c r="G1064" s="89">
        <f t="shared" si="118"/>
        <v>-1.3432824011133687E-2</v>
      </c>
      <c r="H1064" s="89">
        <f t="shared" si="112"/>
        <v>4.1623155633071081</v>
      </c>
      <c r="I1064" s="89">
        <f t="shared" si="113"/>
        <v>6.0284436692891852E-2</v>
      </c>
      <c r="J1064" s="89">
        <f t="shared" si="114"/>
        <v>6.0284436692891852E-2</v>
      </c>
      <c r="K1064" s="89">
        <f t="shared" si="115"/>
        <v>3.6342133073792855E-3</v>
      </c>
      <c r="L1064" s="91">
        <f t="shared" si="116"/>
        <v>1.4276615519559478E-2</v>
      </c>
    </row>
    <row r="1065" spans="4:12" x14ac:dyDescent="0.3">
      <c r="D1065" s="72">
        <v>45006</v>
      </c>
      <c r="E1065" s="95">
        <v>4.2965999999999998</v>
      </c>
      <c r="F1065" s="20">
        <f t="shared" si="117"/>
        <v>4.2266537407910931</v>
      </c>
      <c r="G1065" s="89">
        <f t="shared" si="118"/>
        <v>-6.9990062627352002E-3</v>
      </c>
      <c r="H1065" s="89">
        <f t="shared" si="112"/>
        <v>4.2196547345283575</v>
      </c>
      <c r="I1065" s="89">
        <f t="shared" si="113"/>
        <v>7.6945265471642266E-2</v>
      </c>
      <c r="J1065" s="89">
        <f t="shared" si="114"/>
        <v>7.6945265471642266E-2</v>
      </c>
      <c r="K1065" s="89">
        <f t="shared" si="115"/>
        <v>5.9205738785015035E-3</v>
      </c>
      <c r="L1065" s="91">
        <f t="shared" si="116"/>
        <v>1.790840792059821E-2</v>
      </c>
    </row>
    <row r="1066" spans="4:12" x14ac:dyDescent="0.3">
      <c r="D1066" s="72">
        <v>45007</v>
      </c>
      <c r="E1066" s="95">
        <v>4.2411000000000003</v>
      </c>
      <c r="F1066" s="20">
        <f t="shared" si="117"/>
        <v>4.2799007949898114</v>
      </c>
      <c r="G1066" s="89">
        <f t="shared" si="118"/>
        <v>-9.7440021658985743E-4</v>
      </c>
      <c r="H1066" s="89">
        <f t="shared" si="112"/>
        <v>4.2789263947732215</v>
      </c>
      <c r="I1066" s="89">
        <f t="shared" si="113"/>
        <v>-3.7826394773221139E-2</v>
      </c>
      <c r="J1066" s="89">
        <f t="shared" si="114"/>
        <v>3.7826394773221139E-2</v>
      </c>
      <c r="K1066" s="89">
        <f t="shared" si="115"/>
        <v>1.4308361415395715E-3</v>
      </c>
      <c r="L1066" s="91">
        <f t="shared" si="116"/>
        <v>8.9190056290163258E-3</v>
      </c>
    </row>
    <row r="1067" spans="4:12" x14ac:dyDescent="0.3">
      <c r="D1067" s="72">
        <v>45008</v>
      </c>
      <c r="E1067" s="95">
        <v>4.2504</v>
      </c>
      <c r="F1067" s="20">
        <f t="shared" si="117"/>
        <v>4.2421804798267289</v>
      </c>
      <c r="G1067" s="89">
        <f t="shared" si="118"/>
        <v>-4.6489917112391213E-3</v>
      </c>
      <c r="H1067" s="89">
        <f t="shared" si="112"/>
        <v>4.23753148811549</v>
      </c>
      <c r="I1067" s="89">
        <f t="shared" si="113"/>
        <v>1.2868511884509992E-2</v>
      </c>
      <c r="J1067" s="89">
        <f t="shared" si="114"/>
        <v>1.2868511884509992E-2</v>
      </c>
      <c r="K1067" s="89">
        <f t="shared" si="115"/>
        <v>1.6559859812177491E-4</v>
      </c>
      <c r="L1067" s="91">
        <f t="shared" si="116"/>
        <v>3.0276001986895332E-3</v>
      </c>
    </row>
    <row r="1068" spans="4:12" x14ac:dyDescent="0.3">
      <c r="D1068" s="72">
        <v>45009</v>
      </c>
      <c r="E1068" s="95">
        <v>4.2781000000000002</v>
      </c>
      <c r="F1068" s="20">
        <f t="shared" si="117"/>
        <v>4.2522208066310085</v>
      </c>
      <c r="G1068" s="89">
        <f t="shared" si="118"/>
        <v>-3.1800598596872405E-3</v>
      </c>
      <c r="H1068" s="89">
        <f t="shared" si="112"/>
        <v>4.2490407467713212</v>
      </c>
      <c r="I1068" s="89">
        <f t="shared" si="113"/>
        <v>2.9059253228679083E-2</v>
      </c>
      <c r="J1068" s="89">
        <f t="shared" si="114"/>
        <v>2.9059253228679083E-2</v>
      </c>
      <c r="K1068" s="89">
        <f t="shared" si="115"/>
        <v>8.4444019820849574E-4</v>
      </c>
      <c r="L1068" s="91">
        <f t="shared" si="116"/>
        <v>6.7925605359105872E-3</v>
      </c>
    </row>
    <row r="1069" spans="4:12" x14ac:dyDescent="0.3">
      <c r="D1069" s="72">
        <v>45012</v>
      </c>
      <c r="E1069" s="95">
        <v>4.3150000000000004</v>
      </c>
      <c r="F1069" s="20">
        <f t="shared" si="117"/>
        <v>4.2829359521122505</v>
      </c>
      <c r="G1069" s="89">
        <f t="shared" si="118"/>
        <v>2.0946067440568263E-4</v>
      </c>
      <c r="H1069" s="89">
        <f t="shared" si="112"/>
        <v>4.2831454127866566</v>
      </c>
      <c r="I1069" s="89">
        <f t="shared" si="113"/>
        <v>3.1854587213343777E-2</v>
      </c>
      <c r="J1069" s="89">
        <f t="shared" si="114"/>
        <v>3.1854587213343777E-2</v>
      </c>
      <c r="K1069" s="89">
        <f t="shared" si="115"/>
        <v>1.0147147265325248E-3</v>
      </c>
      <c r="L1069" s="91">
        <f t="shared" si="116"/>
        <v>7.3822913588282215E-3</v>
      </c>
    </row>
    <row r="1070" spans="4:12" x14ac:dyDescent="0.3">
      <c r="D1070" s="72">
        <v>45013</v>
      </c>
      <c r="E1070" s="95">
        <v>4.3243</v>
      </c>
      <c r="F1070" s="20">
        <f t="shared" si="117"/>
        <v>4.3170275685395252</v>
      </c>
      <c r="G1070" s="89">
        <f t="shared" si="118"/>
        <v>3.5976762496925797E-3</v>
      </c>
      <c r="H1070" s="89">
        <f t="shared" si="112"/>
        <v>4.3206252447892179</v>
      </c>
      <c r="I1070" s="89">
        <f t="shared" si="113"/>
        <v>3.674755210782088E-3</v>
      </c>
      <c r="J1070" s="89">
        <f t="shared" si="114"/>
        <v>3.674755210782088E-3</v>
      </c>
      <c r="K1070" s="89">
        <f t="shared" si="115"/>
        <v>1.3503825859170107E-5</v>
      </c>
      <c r="L1070" s="91">
        <f t="shared" si="116"/>
        <v>8.4979192257292227E-4</v>
      </c>
    </row>
    <row r="1071" spans="4:12" x14ac:dyDescent="0.3">
      <c r="D1071" s="72">
        <v>45014</v>
      </c>
      <c r="E1071" s="95">
        <v>4.3796999999999997</v>
      </c>
      <c r="F1071" s="20">
        <f t="shared" si="117"/>
        <v>4.3382581409997538</v>
      </c>
      <c r="G1071" s="89">
        <f t="shared" si="118"/>
        <v>5.3609658707461857E-3</v>
      </c>
      <c r="H1071" s="89">
        <f t="shared" si="112"/>
        <v>4.3436191068705003</v>
      </c>
      <c r="I1071" s="89">
        <f t="shared" si="113"/>
        <v>3.6080893129499358E-2</v>
      </c>
      <c r="J1071" s="89">
        <f t="shared" si="114"/>
        <v>3.6080893129499358E-2</v>
      </c>
      <c r="K1071" s="89">
        <f t="shared" si="115"/>
        <v>1.3018308490223541E-3</v>
      </c>
      <c r="L1071" s="91">
        <f t="shared" si="116"/>
        <v>8.2382110942528855E-3</v>
      </c>
    </row>
    <row r="1072" spans="4:12" x14ac:dyDescent="0.3">
      <c r="D1072" s="72">
        <v>45015</v>
      </c>
      <c r="E1072" s="95">
        <v>4.4721000000000002</v>
      </c>
      <c r="F1072" s="20">
        <f t="shared" si="117"/>
        <v>4.4024687726965972</v>
      </c>
      <c r="G1072" s="89">
        <f t="shared" si="118"/>
        <v>1.1245932453355905E-2</v>
      </c>
      <c r="H1072" s="89">
        <f t="shared" si="112"/>
        <v>4.4137147051499532</v>
      </c>
      <c r="I1072" s="89">
        <f t="shared" si="113"/>
        <v>5.8385294850046954E-2</v>
      </c>
      <c r="J1072" s="89">
        <f t="shared" si="114"/>
        <v>5.8385294850046954E-2</v>
      </c>
      <c r="K1072" s="89">
        <f t="shared" si="115"/>
        <v>3.4088426547269194E-3</v>
      </c>
      <c r="L1072" s="91">
        <f t="shared" si="116"/>
        <v>1.3055453780113807E-2</v>
      </c>
    </row>
    <row r="1073" spans="4:12" x14ac:dyDescent="0.3">
      <c r="D1073" s="72">
        <v>45016</v>
      </c>
      <c r="E1073" s="95">
        <v>4.5368000000000004</v>
      </c>
      <c r="F1073" s="20">
        <f t="shared" si="117"/>
        <v>4.4940367459626849</v>
      </c>
      <c r="G1073" s="89">
        <f t="shared" si="118"/>
        <v>1.9278136534629082E-2</v>
      </c>
      <c r="H1073" s="89">
        <f t="shared" si="112"/>
        <v>4.5133148824973137</v>
      </c>
      <c r="I1073" s="89">
        <f t="shared" si="113"/>
        <v>2.348511750268667E-2</v>
      </c>
      <c r="J1073" s="89">
        <f t="shared" si="114"/>
        <v>2.348511750268667E-2</v>
      </c>
      <c r="K1073" s="89">
        <f t="shared" si="115"/>
        <v>5.515507441149998E-4</v>
      </c>
      <c r="L1073" s="91">
        <f t="shared" si="116"/>
        <v>5.1765820628387115E-3</v>
      </c>
    </row>
    <row r="1074" spans="4:12" x14ac:dyDescent="0.3">
      <c r="D1074" s="72">
        <v>45019</v>
      </c>
      <c r="E1074" s="95">
        <v>4.5091000000000001</v>
      </c>
      <c r="F1074" s="20">
        <f t="shared" si="117"/>
        <v>4.5466825092277032</v>
      </c>
      <c r="G1074" s="89">
        <f t="shared" si="118"/>
        <v>2.2614899207668009E-2</v>
      </c>
      <c r="H1074" s="89">
        <f t="shared" si="112"/>
        <v>4.5692974084353715</v>
      </c>
      <c r="I1074" s="89">
        <f t="shared" si="113"/>
        <v>-6.0197408435371358E-2</v>
      </c>
      <c r="J1074" s="89">
        <f t="shared" si="114"/>
        <v>6.0197408435371358E-2</v>
      </c>
      <c r="K1074" s="89">
        <f t="shared" si="115"/>
        <v>3.6237279823349189E-3</v>
      </c>
      <c r="L1074" s="91">
        <f t="shared" si="116"/>
        <v>1.3350204793721886E-2</v>
      </c>
    </row>
    <row r="1075" spans="4:12" x14ac:dyDescent="0.3">
      <c r="D1075" s="72">
        <v>45020</v>
      </c>
      <c r="E1075" s="95">
        <v>4.5368000000000004</v>
      </c>
      <c r="F1075" s="20">
        <f t="shared" si="117"/>
        <v>4.5327319193661353</v>
      </c>
      <c r="G1075" s="89">
        <f t="shared" si="118"/>
        <v>1.8958350300744414E-2</v>
      </c>
      <c r="H1075" s="89">
        <f t="shared" si="112"/>
        <v>4.5516902696668797</v>
      </c>
      <c r="I1075" s="89">
        <f t="shared" si="113"/>
        <v>-1.4890269666879341E-2</v>
      </c>
      <c r="J1075" s="89">
        <f t="shared" si="114"/>
        <v>1.4890269666879341E-2</v>
      </c>
      <c r="K1075" s="89">
        <f t="shared" si="115"/>
        <v>2.2172013075238701E-4</v>
      </c>
      <c r="L1075" s="91">
        <f t="shared" si="116"/>
        <v>3.2821084612236246E-3</v>
      </c>
    </row>
    <row r="1076" spans="4:12" x14ac:dyDescent="0.3">
      <c r="D1076" s="72">
        <v>45021</v>
      </c>
      <c r="E1076" s="95">
        <v>4.5275999999999996</v>
      </c>
      <c r="F1076" s="20">
        <f t="shared" si="117"/>
        <v>4.550126680240596</v>
      </c>
      <c r="G1076" s="89">
        <f t="shared" si="118"/>
        <v>1.8801991358116041E-2</v>
      </c>
      <c r="H1076" s="89">
        <f t="shared" si="112"/>
        <v>4.5689286715987123</v>
      </c>
      <c r="I1076" s="89">
        <f t="shared" si="113"/>
        <v>-4.1328671598712674E-2</v>
      </c>
      <c r="J1076" s="89">
        <f t="shared" si="114"/>
        <v>4.1328671598712674E-2</v>
      </c>
      <c r="K1076" s="89">
        <f t="shared" si="115"/>
        <v>1.7080590961142397E-3</v>
      </c>
      <c r="L1076" s="91">
        <f t="shared" si="116"/>
        <v>9.1281631766747667E-3</v>
      </c>
    </row>
    <row r="1077" spans="4:12" x14ac:dyDescent="0.3">
      <c r="D1077" s="72">
        <v>45022</v>
      </c>
      <c r="E1077" s="95">
        <v>4.4997999999999996</v>
      </c>
      <c r="F1077" s="20">
        <f t="shared" si="117"/>
        <v>4.5370815930864925</v>
      </c>
      <c r="G1077" s="89">
        <f t="shared" si="118"/>
        <v>1.561728350689409E-2</v>
      </c>
      <c r="H1077" s="89">
        <f t="shared" si="112"/>
        <v>4.5526988765933867</v>
      </c>
      <c r="I1077" s="89">
        <f t="shared" si="113"/>
        <v>-5.2898876593387101E-2</v>
      </c>
      <c r="J1077" s="89">
        <f t="shared" si="114"/>
        <v>5.2898876593387101E-2</v>
      </c>
      <c r="K1077" s="89">
        <f t="shared" si="115"/>
        <v>2.7982911448423977E-3</v>
      </c>
      <c r="L1077" s="91">
        <f t="shared" si="116"/>
        <v>1.1755828390903398E-2</v>
      </c>
    </row>
    <row r="1078" spans="4:12" x14ac:dyDescent="0.3">
      <c r="D1078" s="72">
        <v>45026</v>
      </c>
      <c r="E1078" s="95">
        <v>4.4535999999999998</v>
      </c>
      <c r="F1078" s="20">
        <f t="shared" si="117"/>
        <v>4.5030538268055151</v>
      </c>
      <c r="G1078" s="89">
        <f t="shared" si="118"/>
        <v>1.0652778528106945E-2</v>
      </c>
      <c r="H1078" s="89">
        <f t="shared" si="112"/>
        <v>4.5137066053336223</v>
      </c>
      <c r="I1078" s="89">
        <f t="shared" si="113"/>
        <v>-6.0106605333622554E-2</v>
      </c>
      <c r="J1078" s="89">
        <f t="shared" si="114"/>
        <v>6.0106605333622554E-2</v>
      </c>
      <c r="K1078" s="89">
        <f t="shared" si="115"/>
        <v>3.6128040047318632E-3</v>
      </c>
      <c r="L1078" s="91">
        <f t="shared" si="116"/>
        <v>1.3496184060899622E-2</v>
      </c>
    </row>
    <row r="1079" spans="4:12" x14ac:dyDescent="0.3">
      <c r="D1079" s="72">
        <v>45027</v>
      </c>
      <c r="E1079" s="95">
        <v>4.5183</v>
      </c>
      <c r="F1079" s="20">
        <f t="shared" si="117"/>
        <v>4.4750622228224861</v>
      </c>
      <c r="G1079" s="89">
        <f t="shared" si="118"/>
        <v>6.7883402769933487E-3</v>
      </c>
      <c r="H1079" s="89">
        <f t="shared" si="112"/>
        <v>4.4818505630994796</v>
      </c>
      <c r="I1079" s="89">
        <f t="shared" si="113"/>
        <v>3.6449436900520382E-2</v>
      </c>
      <c r="J1079" s="89">
        <f t="shared" si="114"/>
        <v>3.6449436900520382E-2</v>
      </c>
      <c r="K1079" s="89">
        <f t="shared" si="115"/>
        <v>1.3285614503650168E-3</v>
      </c>
      <c r="L1079" s="91">
        <f t="shared" si="116"/>
        <v>8.0670687870483104E-3</v>
      </c>
    </row>
    <row r="1080" spans="4:12" x14ac:dyDescent="0.3">
      <c r="D1080" s="72">
        <v>45028</v>
      </c>
      <c r="E1080" s="95">
        <v>4.4997999999999996</v>
      </c>
      <c r="F1080" s="20">
        <f t="shared" si="117"/>
        <v>4.520030672221595</v>
      </c>
      <c r="G1080" s="89">
        <f t="shared" si="118"/>
        <v>1.0606351189204909E-2</v>
      </c>
      <c r="H1080" s="89">
        <f t="shared" si="112"/>
        <v>4.5306370234108</v>
      </c>
      <c r="I1080" s="89">
        <f t="shared" si="113"/>
        <v>-3.0837023410800413E-2</v>
      </c>
      <c r="J1080" s="89">
        <f t="shared" si="114"/>
        <v>3.0837023410800413E-2</v>
      </c>
      <c r="K1080" s="89">
        <f t="shared" si="115"/>
        <v>9.5092201283825269E-4</v>
      </c>
      <c r="L1080" s="91">
        <f t="shared" si="116"/>
        <v>6.8529764457976837E-3</v>
      </c>
    </row>
    <row r="1081" spans="4:12" x14ac:dyDescent="0.3">
      <c r="D1081" s="72">
        <v>45029</v>
      </c>
      <c r="E1081" s="95">
        <v>4.5644999999999998</v>
      </c>
      <c r="F1081" s="20">
        <f t="shared" si="117"/>
        <v>4.5212250809513641</v>
      </c>
      <c r="G1081" s="89">
        <f t="shared" si="118"/>
        <v>9.6651569432613244E-3</v>
      </c>
      <c r="H1081" s="89">
        <f t="shared" si="112"/>
        <v>4.5308902378946252</v>
      </c>
      <c r="I1081" s="89">
        <f t="shared" si="113"/>
        <v>3.3609762105374585E-2</v>
      </c>
      <c r="J1081" s="89">
        <f t="shared" si="114"/>
        <v>3.3609762105374585E-2</v>
      </c>
      <c r="K1081" s="89">
        <f t="shared" si="115"/>
        <v>1.1296161087798735E-3</v>
      </c>
      <c r="L1081" s="91">
        <f t="shared" si="116"/>
        <v>7.3632954552250163E-3</v>
      </c>
    </row>
    <row r="1082" spans="4:12" x14ac:dyDescent="0.3">
      <c r="D1082" s="72">
        <v>45030</v>
      </c>
      <c r="E1082" s="95">
        <v>4.5275999999999996</v>
      </c>
      <c r="F1082" s="20">
        <f t="shared" si="117"/>
        <v>4.5648521255546086</v>
      </c>
      <c r="G1082" s="89">
        <f t="shared" si="118"/>
        <v>1.3061345709259643E-2</v>
      </c>
      <c r="H1082" s="89">
        <f t="shared" si="112"/>
        <v>4.5779134712638685</v>
      </c>
      <c r="I1082" s="89">
        <f t="shared" si="113"/>
        <v>-5.031347126386887E-2</v>
      </c>
      <c r="J1082" s="89">
        <f t="shared" si="114"/>
        <v>5.031347126386887E-2</v>
      </c>
      <c r="K1082" s="89">
        <f t="shared" si="115"/>
        <v>2.5314453906201584E-3</v>
      </c>
      <c r="L1082" s="91">
        <f t="shared" si="116"/>
        <v>1.1112614025945064E-2</v>
      </c>
    </row>
    <row r="1083" spans="4:12" x14ac:dyDescent="0.3">
      <c r="D1083" s="72">
        <v>45033</v>
      </c>
      <c r="E1083" s="95">
        <v>4.4813999999999998</v>
      </c>
      <c r="F1083" s="20">
        <f t="shared" si="117"/>
        <v>4.5288090765674074</v>
      </c>
      <c r="G1083" s="89">
        <f t="shared" si="118"/>
        <v>8.1509062396135559E-3</v>
      </c>
      <c r="H1083" s="89">
        <f t="shared" si="112"/>
        <v>4.5369599828070211</v>
      </c>
      <c r="I1083" s="89">
        <f t="shared" si="113"/>
        <v>-5.5559982807021235E-2</v>
      </c>
      <c r="J1083" s="89">
        <f t="shared" si="114"/>
        <v>5.5559982807021235E-2</v>
      </c>
      <c r="K1083" s="89">
        <f t="shared" si="115"/>
        <v>3.0869116895164955E-3</v>
      </c>
      <c r="L1083" s="91">
        <f t="shared" si="116"/>
        <v>1.2397907530463971E-2</v>
      </c>
    </row>
    <row r="1084" spans="4:12" x14ac:dyDescent="0.3">
      <c r="D1084" s="72">
        <v>45034</v>
      </c>
      <c r="E1084" s="95">
        <v>4.3057999999999996</v>
      </c>
      <c r="F1084" s="20">
        <f t="shared" si="117"/>
        <v>4.4528007249916914</v>
      </c>
      <c r="G1084" s="89">
        <f t="shared" si="118"/>
        <v>-2.6501954191939479E-4</v>
      </c>
      <c r="H1084" s="89">
        <f t="shared" si="112"/>
        <v>4.4525357054497716</v>
      </c>
      <c r="I1084" s="89">
        <f t="shared" si="113"/>
        <v>-0.14673570544977199</v>
      </c>
      <c r="J1084" s="89">
        <f t="shared" si="114"/>
        <v>0.14673570544977199</v>
      </c>
      <c r="K1084" s="89">
        <f t="shared" si="115"/>
        <v>2.1531367253842245E-2</v>
      </c>
      <c r="L1084" s="91">
        <f t="shared" si="116"/>
        <v>3.4078616157223282E-2</v>
      </c>
    </row>
    <row r="1085" spans="4:12" x14ac:dyDescent="0.3">
      <c r="D1085" s="72">
        <v>45035</v>
      </c>
      <c r="E1085" s="95">
        <v>4.2687999999999997</v>
      </c>
      <c r="F1085" s="20">
        <f t="shared" si="117"/>
        <v>4.2981879843664643</v>
      </c>
      <c r="G1085" s="89">
        <f t="shared" si="118"/>
        <v>-1.5699791650250167E-2</v>
      </c>
      <c r="H1085" s="89">
        <f t="shared" si="112"/>
        <v>4.2824881927162144</v>
      </c>
      <c r="I1085" s="89">
        <f t="shared" si="113"/>
        <v>-1.3688192716214687E-2</v>
      </c>
      <c r="J1085" s="89">
        <f t="shared" si="114"/>
        <v>1.3688192716214687E-2</v>
      </c>
      <c r="K1085" s="89">
        <f t="shared" si="115"/>
        <v>1.873666198362328E-4</v>
      </c>
      <c r="L1085" s="91">
        <f t="shared" si="116"/>
        <v>3.2065668844206072E-3</v>
      </c>
    </row>
    <row r="1086" spans="4:12" x14ac:dyDescent="0.3">
      <c r="D1086" s="72">
        <v>45036</v>
      </c>
      <c r="E1086" s="95">
        <v>3.8807999999999998</v>
      </c>
      <c r="F1086" s="20">
        <f t="shared" si="117"/>
        <v>4.1786401666798003</v>
      </c>
      <c r="G1086" s="89">
        <f t="shared" si="118"/>
        <v>-2.6084594253891549E-2</v>
      </c>
      <c r="H1086" s="89">
        <f t="shared" si="112"/>
        <v>4.1525555724259089</v>
      </c>
      <c r="I1086" s="89">
        <f t="shared" si="113"/>
        <v>-0.27175557242590909</v>
      </c>
      <c r="J1086" s="89">
        <f t="shared" si="114"/>
        <v>0.27175557242590909</v>
      </c>
      <c r="K1086" s="89">
        <f t="shared" si="115"/>
        <v>7.3851091144533518E-2</v>
      </c>
      <c r="L1086" s="91">
        <f t="shared" si="116"/>
        <v>7.002565770611964E-2</v>
      </c>
    </row>
    <row r="1087" spans="4:12" x14ac:dyDescent="0.3">
      <c r="D1087" s="72">
        <v>45037</v>
      </c>
      <c r="E1087" s="95">
        <v>3.8992</v>
      </c>
      <c r="F1087" s="20">
        <f t="shared" si="117"/>
        <v>3.863612324596887</v>
      </c>
      <c r="G1087" s="89">
        <f t="shared" si="118"/>
        <v>-5.4978919036793729E-2</v>
      </c>
      <c r="H1087" s="89">
        <f t="shared" si="112"/>
        <v>3.8086334055600934</v>
      </c>
      <c r="I1087" s="89">
        <f t="shared" si="113"/>
        <v>9.0566594439906556E-2</v>
      </c>
      <c r="J1087" s="89">
        <f t="shared" si="114"/>
        <v>9.0566594439906556E-2</v>
      </c>
      <c r="K1087" s="89">
        <f t="shared" si="115"/>
        <v>8.2023080284425124E-3</v>
      </c>
      <c r="L1087" s="91">
        <f t="shared" si="116"/>
        <v>2.3226968208839391E-2</v>
      </c>
    </row>
    <row r="1088" spans="4:12" x14ac:dyDescent="0.3">
      <c r="D1088" s="72">
        <v>45040</v>
      </c>
      <c r="E1088" s="95">
        <v>3.9740000000000002</v>
      </c>
      <c r="F1088" s="20">
        <f t="shared" si="117"/>
        <v>3.8701768647705652</v>
      </c>
      <c r="G1088" s="89">
        <f t="shared" si="118"/>
        <v>-4.8824573115746533E-2</v>
      </c>
      <c r="H1088" s="89">
        <f t="shared" si="112"/>
        <v>3.8213522916548186</v>
      </c>
      <c r="I1088" s="89">
        <f t="shared" si="113"/>
        <v>0.1526477083451816</v>
      </c>
      <c r="J1088" s="89">
        <f t="shared" si="114"/>
        <v>0.1526477083451816</v>
      </c>
      <c r="K1088" s="89">
        <f t="shared" si="115"/>
        <v>2.3301322863035625E-2</v>
      </c>
      <c r="L1088" s="91">
        <f t="shared" si="116"/>
        <v>3.8411602502562051E-2</v>
      </c>
    </row>
    <row r="1089" spans="4:12" x14ac:dyDescent="0.3">
      <c r="D1089" s="72">
        <v>45041</v>
      </c>
      <c r="E1089" s="95">
        <v>3.8794</v>
      </c>
      <c r="F1089" s="20">
        <f t="shared" si="117"/>
        <v>3.9160203415074029</v>
      </c>
      <c r="G1089" s="89">
        <f t="shared" si="118"/>
        <v>-3.9357768130488115E-2</v>
      </c>
      <c r="H1089" s="89">
        <f t="shared" ref="H1089:H1152" si="119">F1089+G1089</f>
        <v>3.8766625733769149</v>
      </c>
      <c r="I1089" s="89">
        <f t="shared" si="113"/>
        <v>2.7374266230850708E-3</v>
      </c>
      <c r="J1089" s="89">
        <f t="shared" si="114"/>
        <v>2.7374266230850708E-3</v>
      </c>
      <c r="K1089" s="89">
        <f t="shared" si="115"/>
        <v>7.4935045167749346E-6</v>
      </c>
      <c r="L1089" s="91">
        <f t="shared" si="116"/>
        <v>7.0563144380189483E-4</v>
      </c>
    </row>
    <row r="1090" spans="4:12" x14ac:dyDescent="0.3">
      <c r="D1090" s="72">
        <v>45042</v>
      </c>
      <c r="E1090" s="95">
        <v>3.9266999999999999</v>
      </c>
      <c r="F1090" s="20">
        <f t="shared" si="117"/>
        <v>3.8573737854956098</v>
      </c>
      <c r="G1090" s="89">
        <f t="shared" si="118"/>
        <v>-4.1286646918618608E-2</v>
      </c>
      <c r="H1090" s="89">
        <f t="shared" si="119"/>
        <v>3.8160871385769912</v>
      </c>
      <c r="I1090" s="89">
        <f t="shared" si="113"/>
        <v>0.11061286142300863</v>
      </c>
      <c r="J1090" s="89">
        <f t="shared" si="114"/>
        <v>0.11061286142300863</v>
      </c>
      <c r="K1090" s="89">
        <f t="shared" si="115"/>
        <v>1.2235205112185711E-2</v>
      </c>
      <c r="L1090" s="91">
        <f t="shared" si="116"/>
        <v>2.8169419976827523E-2</v>
      </c>
    </row>
    <row r="1091" spans="4:12" x14ac:dyDescent="0.3">
      <c r="D1091" s="72">
        <v>45043</v>
      </c>
      <c r="E1091" s="95">
        <v>3.9550999999999998</v>
      </c>
      <c r="F1091" s="20">
        <f t="shared" si="117"/>
        <v>3.8993506824651054</v>
      </c>
      <c r="G1091" s="89">
        <f t="shared" si="118"/>
        <v>-3.2960292529807193E-2</v>
      </c>
      <c r="H1091" s="89">
        <f t="shared" si="119"/>
        <v>3.8663903899352983</v>
      </c>
      <c r="I1091" s="89">
        <f t="shared" si="113"/>
        <v>8.8709610064701572E-2</v>
      </c>
      <c r="J1091" s="89">
        <f t="shared" si="114"/>
        <v>8.8709610064701572E-2</v>
      </c>
      <c r="K1091" s="89">
        <f t="shared" si="115"/>
        <v>7.8693949178314029E-3</v>
      </c>
      <c r="L1091" s="91">
        <f t="shared" si="116"/>
        <v>2.242916994885125E-2</v>
      </c>
    </row>
    <row r="1092" spans="4:12" x14ac:dyDescent="0.3">
      <c r="D1092" s="72">
        <v>45044</v>
      </c>
      <c r="E1092" s="95">
        <v>3.9645000000000001</v>
      </c>
      <c r="F1092" s="20">
        <f t="shared" si="117"/>
        <v>3.9306117659761544</v>
      </c>
      <c r="G1092" s="89">
        <f t="shared" si="118"/>
        <v>-2.6538154925721581E-2</v>
      </c>
      <c r="H1092" s="89">
        <f t="shared" si="119"/>
        <v>3.9040736110504328</v>
      </c>
      <c r="I1092" s="89">
        <f t="shared" ref="I1092:I1155" si="120">E1092-H1092</f>
        <v>6.0426388949567311E-2</v>
      </c>
      <c r="J1092" s="89">
        <f t="shared" ref="J1092:J1155" si="121">ABS(I1092)</f>
        <v>6.0426388949567311E-2</v>
      </c>
      <c r="K1092" s="89">
        <f t="shared" ref="K1092:K1155" si="122">I1092^2</f>
        <v>3.6513484814843906E-3</v>
      </c>
      <c r="L1092" s="91">
        <f t="shared" ref="L1092:L1155" si="123">J1092/E1092</f>
        <v>1.5241868823197707E-2</v>
      </c>
    </row>
    <row r="1093" spans="4:12" x14ac:dyDescent="0.3">
      <c r="D1093" s="72">
        <v>45047</v>
      </c>
      <c r="E1093" s="95">
        <v>3.9361000000000002</v>
      </c>
      <c r="F1093" s="20">
        <f t="shared" ref="F1093:F1156" si="124">alpha*(E1093)+(1-alpha)*(E1092+G1092)</f>
        <v>3.937589476059423</v>
      </c>
      <c r="G1093" s="89">
        <f t="shared" ref="G1093:G1156" si="125">beta*(F1093-F1092)+(1-beta)*G1092</f>
        <v>-2.318656842482256E-2</v>
      </c>
      <c r="H1093" s="89">
        <f t="shared" si="119"/>
        <v>3.9144029076346003</v>
      </c>
      <c r="I1093" s="89">
        <f t="shared" si="120"/>
        <v>2.169709236539985E-2</v>
      </c>
      <c r="J1093" s="89">
        <f t="shared" si="121"/>
        <v>2.169709236539985E-2</v>
      </c>
      <c r="K1093" s="89">
        <f t="shared" si="122"/>
        <v>4.7076381711269247E-4</v>
      </c>
      <c r="L1093" s="91">
        <f t="shared" si="123"/>
        <v>5.5123326047102081E-3</v>
      </c>
    </row>
    <row r="1094" spans="4:12" x14ac:dyDescent="0.3">
      <c r="D1094" s="72">
        <v>45048</v>
      </c>
      <c r="E1094" s="95">
        <v>3.8794</v>
      </c>
      <c r="F1094" s="20">
        <f t="shared" si="124"/>
        <v>3.9062107452601422</v>
      </c>
      <c r="G1094" s="89">
        <f t="shared" si="125"/>
        <v>-2.4005784662268381E-2</v>
      </c>
      <c r="H1094" s="89">
        <f t="shared" si="119"/>
        <v>3.8822049605978739</v>
      </c>
      <c r="I1094" s="89">
        <f t="shared" si="120"/>
        <v>-2.80496059787394E-3</v>
      </c>
      <c r="J1094" s="89">
        <f t="shared" si="121"/>
        <v>2.80496059787394E-3</v>
      </c>
      <c r="K1094" s="89">
        <f t="shared" si="122"/>
        <v>7.8678039556253317E-6</v>
      </c>
      <c r="L1094" s="91">
        <f t="shared" si="123"/>
        <v>7.2303979942102902E-4</v>
      </c>
    </row>
    <row r="1095" spans="4:12" x14ac:dyDescent="0.3">
      <c r="D1095" s="72">
        <v>45049</v>
      </c>
      <c r="E1095" s="95">
        <v>3.8414999999999999</v>
      </c>
      <c r="F1095" s="20">
        <f t="shared" si="124"/>
        <v>3.8526153722701855</v>
      </c>
      <c r="G1095" s="89">
        <f t="shared" si="125"/>
        <v>-2.6964743495037219E-2</v>
      </c>
      <c r="H1095" s="89">
        <f t="shared" si="119"/>
        <v>3.8256506287751484</v>
      </c>
      <c r="I1095" s="89">
        <f t="shared" si="120"/>
        <v>1.5849371224851527E-2</v>
      </c>
      <c r="J1095" s="89">
        <f t="shared" si="121"/>
        <v>1.5849371224851527E-2</v>
      </c>
      <c r="K1095" s="89">
        <f t="shared" si="122"/>
        <v>2.5120256822315159E-4</v>
      </c>
      <c r="L1095" s="91">
        <f t="shared" si="123"/>
        <v>4.1258287712746394E-3</v>
      </c>
    </row>
    <row r="1096" spans="4:12" x14ac:dyDescent="0.3">
      <c r="D1096" s="72">
        <v>45050</v>
      </c>
      <c r="E1096" s="95">
        <v>3.8037000000000001</v>
      </c>
      <c r="F1096" s="20">
        <f t="shared" si="124"/>
        <v>3.8123682052039705</v>
      </c>
      <c r="G1096" s="89">
        <f t="shared" si="125"/>
        <v>-2.8292985852154999E-2</v>
      </c>
      <c r="H1096" s="89">
        <f t="shared" si="119"/>
        <v>3.7840752193518155</v>
      </c>
      <c r="I1096" s="89">
        <f t="shared" si="120"/>
        <v>1.9624780648184625E-2</v>
      </c>
      <c r="J1096" s="89">
        <f t="shared" si="121"/>
        <v>1.9624780648184625E-2</v>
      </c>
      <c r="K1096" s="89">
        <f t="shared" si="122"/>
        <v>3.8513201548936174E-4</v>
      </c>
      <c r="L1096" s="91">
        <f t="shared" si="123"/>
        <v>5.1593923411900585E-3</v>
      </c>
    </row>
    <row r="1097" spans="4:12" x14ac:dyDescent="0.3">
      <c r="D1097" s="72">
        <v>45051</v>
      </c>
      <c r="E1097" s="95">
        <v>3.8887999999999998</v>
      </c>
      <c r="F1097" s="20">
        <f t="shared" si="124"/>
        <v>3.7980856113182764</v>
      </c>
      <c r="G1097" s="89">
        <f t="shared" si="125"/>
        <v>-2.6891946655508907E-2</v>
      </c>
      <c r="H1097" s="89">
        <f t="shared" si="119"/>
        <v>3.7711936646627673</v>
      </c>
      <c r="I1097" s="89">
        <f t="shared" si="120"/>
        <v>0.11760633533723253</v>
      </c>
      <c r="J1097" s="89">
        <f t="shared" si="121"/>
        <v>0.11760633533723253</v>
      </c>
      <c r="K1097" s="89">
        <f t="shared" si="122"/>
        <v>1.3831250111453587E-2</v>
      </c>
      <c r="L1097" s="91">
        <f t="shared" si="123"/>
        <v>3.0242320339753274E-2</v>
      </c>
    </row>
    <row r="1098" spans="4:12" x14ac:dyDescent="0.3">
      <c r="D1098" s="72">
        <v>45054</v>
      </c>
      <c r="E1098" s="95">
        <v>3.8982999999999999</v>
      </c>
      <c r="F1098" s="20">
        <f t="shared" si="124"/>
        <v>3.8691864426755931</v>
      </c>
      <c r="G1098" s="89">
        <f t="shared" si="125"/>
        <v>-1.7092668854226344E-2</v>
      </c>
      <c r="H1098" s="89">
        <f t="shared" si="119"/>
        <v>3.8520937738213665</v>
      </c>
      <c r="I1098" s="89">
        <f t="shared" si="120"/>
        <v>4.6206226178633347E-2</v>
      </c>
      <c r="J1098" s="89">
        <f t="shared" si="121"/>
        <v>4.6206226178633347E-2</v>
      </c>
      <c r="K1098" s="89">
        <f t="shared" si="122"/>
        <v>2.1350153376710219E-3</v>
      </c>
      <c r="L1098" s="91">
        <f t="shared" si="123"/>
        <v>1.1852916958323717E-2</v>
      </c>
    </row>
    <row r="1099" spans="4:12" x14ac:dyDescent="0.3">
      <c r="D1099" s="72">
        <v>45055</v>
      </c>
      <c r="E1099" s="95">
        <v>3.851</v>
      </c>
      <c r="F1099" s="20">
        <f t="shared" si="124"/>
        <v>3.8751658649166187</v>
      </c>
      <c r="G1099" s="89">
        <f t="shared" si="125"/>
        <v>-1.4785459744701145E-2</v>
      </c>
      <c r="H1099" s="89">
        <f t="shared" si="119"/>
        <v>3.8603804051719175</v>
      </c>
      <c r="I1099" s="89">
        <f t="shared" si="120"/>
        <v>-9.3804051719175163E-3</v>
      </c>
      <c r="J1099" s="89">
        <f t="shared" si="121"/>
        <v>9.3804051719175163E-3</v>
      </c>
      <c r="K1099" s="89">
        <f t="shared" si="122"/>
        <v>8.7992001189336885E-5</v>
      </c>
      <c r="L1099" s="91">
        <f t="shared" si="123"/>
        <v>2.4358361910977711E-3</v>
      </c>
    </row>
    <row r="1100" spans="4:12" x14ac:dyDescent="0.3">
      <c r="D1100" s="72">
        <v>45056</v>
      </c>
      <c r="E1100" s="95">
        <v>3.8603999999999998</v>
      </c>
      <c r="F1100" s="20">
        <f t="shared" si="124"/>
        <v>3.841051632204239</v>
      </c>
      <c r="G1100" s="89">
        <f t="shared" si="125"/>
        <v>-1.6718337041469012E-2</v>
      </c>
      <c r="H1100" s="89">
        <f t="shared" si="119"/>
        <v>3.82433329516277</v>
      </c>
      <c r="I1100" s="89">
        <f t="shared" si="120"/>
        <v>3.6066704837229846E-2</v>
      </c>
      <c r="J1100" s="89">
        <f t="shared" si="121"/>
        <v>3.6066704837229846E-2</v>
      </c>
      <c r="K1100" s="89">
        <f t="shared" si="122"/>
        <v>1.3008071978158587E-3</v>
      </c>
      <c r="L1100" s="91">
        <f t="shared" si="123"/>
        <v>9.342737757027729E-3</v>
      </c>
    </row>
    <row r="1101" spans="4:12" x14ac:dyDescent="0.3">
      <c r="D1101" s="72">
        <v>45057</v>
      </c>
      <c r="E1101" s="95">
        <v>3.7848000000000002</v>
      </c>
      <c r="F1101" s="20">
        <f t="shared" si="124"/>
        <v>3.8319053303668253</v>
      </c>
      <c r="G1101" s="89">
        <f t="shared" si="125"/>
        <v>-1.5961133521063472E-2</v>
      </c>
      <c r="H1101" s="89">
        <f t="shared" si="119"/>
        <v>3.8159441968457619</v>
      </c>
      <c r="I1101" s="89">
        <f t="shared" si="120"/>
        <v>-3.1144196845761751E-2</v>
      </c>
      <c r="J1101" s="89">
        <f t="shared" si="121"/>
        <v>3.1144196845761751E-2</v>
      </c>
      <c r="K1101" s="89">
        <f t="shared" si="122"/>
        <v>9.6996099716755617E-4</v>
      </c>
      <c r="L1101" s="91">
        <f t="shared" si="123"/>
        <v>8.2287563004020681E-3</v>
      </c>
    </row>
    <row r="1102" spans="4:12" x14ac:dyDescent="0.3">
      <c r="D1102" s="72">
        <v>45058</v>
      </c>
      <c r="E1102" s="95">
        <v>3.8130999999999999</v>
      </c>
      <c r="F1102" s="20">
        <f t="shared" si="124"/>
        <v>3.7776910931831496</v>
      </c>
      <c r="G1102" s="89">
        <f t="shared" si="125"/>
        <v>-1.9786443887324704E-2</v>
      </c>
      <c r="H1102" s="89">
        <f t="shared" si="119"/>
        <v>3.757904649295825</v>
      </c>
      <c r="I1102" s="89">
        <f t="shared" si="120"/>
        <v>5.5195350704174917E-2</v>
      </c>
      <c r="J1102" s="89">
        <f t="shared" si="121"/>
        <v>5.5195350704174917E-2</v>
      </c>
      <c r="K1102" s="89">
        <f t="shared" si="122"/>
        <v>3.0465267393568625E-3</v>
      </c>
      <c r="L1102" s="91">
        <f t="shared" si="123"/>
        <v>1.4475190974318774E-2</v>
      </c>
    </row>
    <row r="1103" spans="4:12" x14ac:dyDescent="0.3">
      <c r="D1103" s="72">
        <v>45061</v>
      </c>
      <c r="E1103" s="95">
        <v>3.8414999999999999</v>
      </c>
      <c r="F1103" s="20">
        <f t="shared" si="124"/>
        <v>3.8029508448901406</v>
      </c>
      <c r="G1103" s="89">
        <f t="shared" si="125"/>
        <v>-1.528182432789313E-2</v>
      </c>
      <c r="H1103" s="89">
        <f t="shared" si="119"/>
        <v>3.7876690205622476</v>
      </c>
      <c r="I1103" s="89">
        <f t="shared" si="120"/>
        <v>5.383097943775228E-2</v>
      </c>
      <c r="J1103" s="89">
        <f t="shared" si="121"/>
        <v>5.383097943775228E-2</v>
      </c>
      <c r="K1103" s="89">
        <f t="shared" si="122"/>
        <v>2.8977743472277089E-3</v>
      </c>
      <c r="L1103" s="91">
        <f t="shared" si="123"/>
        <v>1.4013010396395232E-2</v>
      </c>
    </row>
    <row r="1104" spans="4:12" x14ac:dyDescent="0.3">
      <c r="D1104" s="72">
        <v>45062</v>
      </c>
      <c r="E1104" s="95">
        <v>3.7374000000000001</v>
      </c>
      <c r="F1104" s="20">
        <f t="shared" si="124"/>
        <v>3.8084545405376855</v>
      </c>
      <c r="G1104" s="89">
        <f t="shared" si="125"/>
        <v>-1.3203272330349325E-2</v>
      </c>
      <c r="H1104" s="89">
        <f t="shared" si="119"/>
        <v>3.7952512682073363</v>
      </c>
      <c r="I1104" s="89">
        <f t="shared" si="120"/>
        <v>-5.7851268207336215E-2</v>
      </c>
      <c r="J1104" s="89">
        <f t="shared" si="121"/>
        <v>5.7851268207336215E-2</v>
      </c>
      <c r="K1104" s="89">
        <f t="shared" si="122"/>
        <v>3.3467692331971498E-3</v>
      </c>
      <c r="L1104" s="91">
        <f t="shared" si="123"/>
        <v>1.5479014343483763E-2</v>
      </c>
    </row>
    <row r="1105" spans="4:12" x14ac:dyDescent="0.3">
      <c r="D1105" s="72">
        <v>45063</v>
      </c>
      <c r="E1105" s="95">
        <v>3.8037000000000001</v>
      </c>
      <c r="F1105" s="20">
        <f t="shared" si="124"/>
        <v>3.7400973821357208</v>
      </c>
      <c r="G1105" s="89">
        <f t="shared" si="125"/>
        <v>-1.8718660937510859E-2</v>
      </c>
      <c r="H1105" s="89">
        <f t="shared" si="119"/>
        <v>3.7213787211982101</v>
      </c>
      <c r="I1105" s="89">
        <f t="shared" si="120"/>
        <v>8.2321278801789965E-2</v>
      </c>
      <c r="J1105" s="89">
        <f t="shared" si="121"/>
        <v>8.2321278801789965E-2</v>
      </c>
      <c r="K1105" s="89">
        <f t="shared" si="122"/>
        <v>6.7767929435620343E-3</v>
      </c>
      <c r="L1105" s="91">
        <f t="shared" si="123"/>
        <v>2.1642421537395158E-2</v>
      </c>
    </row>
    <row r="1106" spans="4:12" x14ac:dyDescent="0.3">
      <c r="D1106" s="72">
        <v>45064</v>
      </c>
      <c r="E1106" s="95">
        <v>3.7942</v>
      </c>
      <c r="F1106" s="20">
        <f t="shared" si="124"/>
        <v>3.786825071249992</v>
      </c>
      <c r="G1106" s="89">
        <f t="shared" si="125"/>
        <v>-1.2174025932332655E-2</v>
      </c>
      <c r="H1106" s="89">
        <f t="shared" si="119"/>
        <v>3.7746510453176594</v>
      </c>
      <c r="I1106" s="89">
        <f t="shared" si="120"/>
        <v>1.9548954682340636E-2</v>
      </c>
      <c r="J1106" s="89">
        <f t="shared" si="121"/>
        <v>1.9548954682340636E-2</v>
      </c>
      <c r="K1106" s="89">
        <f t="shared" si="122"/>
        <v>3.8216162917220788E-4</v>
      </c>
      <c r="L1106" s="91">
        <f t="shared" si="123"/>
        <v>5.1523258347848386E-3</v>
      </c>
    </row>
    <row r="1107" spans="4:12" x14ac:dyDescent="0.3">
      <c r="D1107" s="72">
        <v>45065</v>
      </c>
      <c r="E1107" s="95">
        <v>3.8321000000000001</v>
      </c>
      <c r="F1107" s="20">
        <f t="shared" si="124"/>
        <v>3.7920407792541342</v>
      </c>
      <c r="G1107" s="89">
        <f t="shared" si="125"/>
        <v>-1.0435052538685173E-2</v>
      </c>
      <c r="H1107" s="89">
        <f t="shared" si="119"/>
        <v>3.781605726715449</v>
      </c>
      <c r="I1107" s="89">
        <f t="shared" si="120"/>
        <v>5.0494273284551028E-2</v>
      </c>
      <c r="J1107" s="89">
        <f t="shared" si="121"/>
        <v>5.0494273284551028E-2</v>
      </c>
      <c r="K1107" s="89">
        <f t="shared" si="122"/>
        <v>2.5496716345349236E-3</v>
      </c>
      <c r="L1107" s="91">
        <f t="shared" si="123"/>
        <v>1.3176658564377502E-2</v>
      </c>
    </row>
    <row r="1108" spans="4:12" x14ac:dyDescent="0.3">
      <c r="D1108" s="72">
        <v>45068</v>
      </c>
      <c r="E1108" s="95">
        <v>3.8603999999999998</v>
      </c>
      <c r="F1108" s="20">
        <f t="shared" si="124"/>
        <v>3.829411957969052</v>
      </c>
      <c r="G1108" s="89">
        <f t="shared" si="125"/>
        <v>-5.6544294133248768E-3</v>
      </c>
      <c r="H1108" s="89">
        <f t="shared" si="119"/>
        <v>3.8237575285557273</v>
      </c>
      <c r="I1108" s="89">
        <f t="shared" si="120"/>
        <v>3.6642471444272573E-2</v>
      </c>
      <c r="J1108" s="89">
        <f t="shared" si="121"/>
        <v>3.6642471444272573E-2</v>
      </c>
      <c r="K1108" s="89">
        <f t="shared" si="122"/>
        <v>1.3426707135443308E-3</v>
      </c>
      <c r="L1108" s="91">
        <f t="shared" si="123"/>
        <v>9.4918846348234828E-3</v>
      </c>
    </row>
    <row r="1109" spans="4:12" x14ac:dyDescent="0.3">
      <c r="D1109" s="72">
        <v>45069</v>
      </c>
      <c r="E1109" s="95">
        <v>3.8130999999999999</v>
      </c>
      <c r="F1109" s="20">
        <f t="shared" si="124"/>
        <v>3.8464164564693402</v>
      </c>
      <c r="G1109" s="89">
        <f t="shared" si="125"/>
        <v>-3.3885366219635711E-3</v>
      </c>
      <c r="H1109" s="89">
        <f t="shared" si="119"/>
        <v>3.8430279198473767</v>
      </c>
      <c r="I1109" s="89">
        <f t="shared" si="120"/>
        <v>-2.9927919847376749E-2</v>
      </c>
      <c r="J1109" s="89">
        <f t="shared" si="121"/>
        <v>2.9927919847376749E-2</v>
      </c>
      <c r="K1109" s="89">
        <f t="shared" si="122"/>
        <v>8.9568038639100712E-4</v>
      </c>
      <c r="L1109" s="91">
        <f t="shared" si="123"/>
        <v>7.8487109825015732E-3</v>
      </c>
    </row>
    <row r="1110" spans="4:12" x14ac:dyDescent="0.3">
      <c r="D1110" s="72">
        <v>45070</v>
      </c>
      <c r="E1110" s="95">
        <v>3.7280000000000002</v>
      </c>
      <c r="F1110" s="20">
        <f t="shared" si="124"/>
        <v>3.7933691707024293</v>
      </c>
      <c r="G1110" s="89">
        <f t="shared" si="125"/>
        <v>-8.3544115364583005E-3</v>
      </c>
      <c r="H1110" s="89">
        <f t="shared" si="119"/>
        <v>3.7850147591659709</v>
      </c>
      <c r="I1110" s="89">
        <f t="shared" si="120"/>
        <v>-5.7014759165970652E-2</v>
      </c>
      <c r="J1110" s="89">
        <f t="shared" si="121"/>
        <v>5.7014759165970652E-2</v>
      </c>
      <c r="K1110" s="89">
        <f t="shared" si="122"/>
        <v>3.2506827627536345E-3</v>
      </c>
      <c r="L1110" s="91">
        <f t="shared" si="123"/>
        <v>1.5293658574562942E-2</v>
      </c>
    </row>
    <row r="1111" spans="4:12" x14ac:dyDescent="0.3">
      <c r="D1111" s="72">
        <v>45071</v>
      </c>
      <c r="E1111" s="95">
        <v>3.7469000000000001</v>
      </c>
      <c r="F1111" s="20">
        <f t="shared" si="124"/>
        <v>3.7250964707708336</v>
      </c>
      <c r="G1111" s="89">
        <f t="shared" si="125"/>
        <v>-1.434624037597204E-2</v>
      </c>
      <c r="H1111" s="89">
        <f t="shared" si="119"/>
        <v>3.7107502303948614</v>
      </c>
      <c r="I1111" s="89">
        <f t="shared" si="120"/>
        <v>3.6149769605138715E-2</v>
      </c>
      <c r="J1111" s="89">
        <f t="shared" si="121"/>
        <v>3.6149769605138715E-2</v>
      </c>
      <c r="K1111" s="89">
        <f t="shared" si="122"/>
        <v>1.3068058425046109E-3</v>
      </c>
      <c r="L1111" s="91">
        <f t="shared" si="123"/>
        <v>9.6479141704178695E-3</v>
      </c>
    </row>
    <row r="1112" spans="4:12" x14ac:dyDescent="0.3">
      <c r="D1112" s="72">
        <v>45072</v>
      </c>
      <c r="E1112" s="95">
        <v>3.8037000000000001</v>
      </c>
      <c r="F1112" s="20">
        <f t="shared" si="124"/>
        <v>3.7467830076992228</v>
      </c>
      <c r="G1112" s="89">
        <f t="shared" si="125"/>
        <v>-1.0742962645535918E-2</v>
      </c>
      <c r="H1112" s="89">
        <f t="shared" si="119"/>
        <v>3.736040045053687</v>
      </c>
      <c r="I1112" s="89">
        <f t="shared" si="120"/>
        <v>6.765995494631305E-2</v>
      </c>
      <c r="J1112" s="89">
        <f t="shared" si="121"/>
        <v>6.765995494631305E-2</v>
      </c>
      <c r="K1112" s="89">
        <f t="shared" si="122"/>
        <v>4.5778695033371116E-3</v>
      </c>
      <c r="L1112" s="91">
        <f t="shared" si="123"/>
        <v>1.7787931473647513E-2</v>
      </c>
    </row>
    <row r="1113" spans="4:12" x14ac:dyDescent="0.3">
      <c r="D1113" s="72">
        <v>45076</v>
      </c>
      <c r="E1113" s="95">
        <v>3.8037000000000001</v>
      </c>
      <c r="F1113" s="20">
        <f t="shared" si="124"/>
        <v>3.7951056298835719</v>
      </c>
      <c r="G1113" s="89">
        <f t="shared" si="125"/>
        <v>-4.8364041625474138E-3</v>
      </c>
      <c r="H1113" s="89">
        <f t="shared" si="119"/>
        <v>3.7902692257210244</v>
      </c>
      <c r="I1113" s="89">
        <f t="shared" si="120"/>
        <v>1.3430774278975655E-2</v>
      </c>
      <c r="J1113" s="89">
        <f t="shared" si="121"/>
        <v>1.3430774278975655E-2</v>
      </c>
      <c r="K1113" s="89">
        <f t="shared" si="122"/>
        <v>1.8038569773279402E-4</v>
      </c>
      <c r="L1113" s="91">
        <f t="shared" si="123"/>
        <v>3.530976228139878E-3</v>
      </c>
    </row>
    <row r="1114" spans="4:12" x14ac:dyDescent="0.3">
      <c r="D1114" s="72">
        <v>45077</v>
      </c>
      <c r="E1114" s="95">
        <v>3.7942</v>
      </c>
      <c r="F1114" s="20">
        <f t="shared" si="124"/>
        <v>3.7979308766699624</v>
      </c>
      <c r="G1114" s="89">
        <f t="shared" si="125"/>
        <v>-4.0702390676536212E-3</v>
      </c>
      <c r="H1114" s="89">
        <f t="shared" si="119"/>
        <v>3.7938606376023087</v>
      </c>
      <c r="I1114" s="89">
        <f t="shared" si="120"/>
        <v>3.3936239769127852E-4</v>
      </c>
      <c r="J1114" s="89">
        <f t="shared" si="121"/>
        <v>3.3936239769127852E-4</v>
      </c>
      <c r="K1114" s="89">
        <f t="shared" si="122"/>
        <v>1.1516683696677348E-7</v>
      </c>
      <c r="L1114" s="91">
        <f t="shared" si="123"/>
        <v>8.9442411494196019E-5</v>
      </c>
    </row>
    <row r="1115" spans="4:12" x14ac:dyDescent="0.3">
      <c r="D1115" s="72">
        <v>45078</v>
      </c>
      <c r="E1115" s="95">
        <v>3.8321000000000001</v>
      </c>
      <c r="F1115" s="20">
        <f t="shared" si="124"/>
        <v>3.7985238087458773</v>
      </c>
      <c r="G1115" s="89">
        <f t="shared" si="125"/>
        <v>-3.6039219532967774E-3</v>
      </c>
      <c r="H1115" s="89">
        <f t="shared" si="119"/>
        <v>3.7949198867925804</v>
      </c>
      <c r="I1115" s="89">
        <f t="shared" si="120"/>
        <v>3.7180113207419652E-2</v>
      </c>
      <c r="J1115" s="89">
        <f t="shared" si="121"/>
        <v>3.7180113207419652E-2</v>
      </c>
      <c r="K1115" s="89">
        <f t="shared" si="122"/>
        <v>1.3823608181165413E-3</v>
      </c>
      <c r="L1115" s="91">
        <f t="shared" si="123"/>
        <v>9.7022815707887722E-3</v>
      </c>
    </row>
    <row r="1116" spans="4:12" x14ac:dyDescent="0.3">
      <c r="D1116" s="72">
        <v>45079</v>
      </c>
      <c r="E1116" s="95">
        <v>3.8414999999999999</v>
      </c>
      <c r="F1116" s="20">
        <f t="shared" si="124"/>
        <v>3.8310968624373629</v>
      </c>
      <c r="G1116" s="89">
        <f t="shared" si="125"/>
        <v>1.3775611181466706E-5</v>
      </c>
      <c r="H1116" s="89">
        <f t="shared" si="119"/>
        <v>3.8311106380485445</v>
      </c>
      <c r="I1116" s="89">
        <f t="shared" si="120"/>
        <v>1.0389361951455456E-2</v>
      </c>
      <c r="J1116" s="89">
        <f t="shared" si="121"/>
        <v>1.0389361951455456E-2</v>
      </c>
      <c r="K1116" s="89">
        <f t="shared" si="122"/>
        <v>1.0793884175835031E-4</v>
      </c>
      <c r="L1116" s="91">
        <f t="shared" si="123"/>
        <v>2.7045065603164015E-3</v>
      </c>
    </row>
    <row r="1117" spans="4:12" x14ac:dyDescent="0.3">
      <c r="D1117" s="72">
        <v>45082</v>
      </c>
      <c r="E1117" s="95">
        <v>3.8226</v>
      </c>
      <c r="F1117" s="20">
        <f t="shared" si="124"/>
        <v>3.8377310204889454</v>
      </c>
      <c r="G1117" s="89">
        <f t="shared" si="125"/>
        <v>6.7581385522157188E-4</v>
      </c>
      <c r="H1117" s="89">
        <f t="shared" si="119"/>
        <v>3.8384068343441671</v>
      </c>
      <c r="I1117" s="89">
        <f t="shared" si="120"/>
        <v>-1.5806834344167076E-2</v>
      </c>
      <c r="J1117" s="89">
        <f t="shared" si="121"/>
        <v>1.5806834344167076E-2</v>
      </c>
      <c r="K1117" s="89">
        <f t="shared" si="122"/>
        <v>2.4985601198393979E-4</v>
      </c>
      <c r="L1117" s="91">
        <f t="shared" si="123"/>
        <v>4.1351002836203304E-3</v>
      </c>
    </row>
    <row r="1118" spans="4:12" x14ac:dyDescent="0.3">
      <c r="D1118" s="72">
        <v>45083</v>
      </c>
      <c r="E1118" s="95">
        <v>3.7753000000000001</v>
      </c>
      <c r="F1118" s="20">
        <f t="shared" si="124"/>
        <v>3.8136806510841774</v>
      </c>
      <c r="G1118" s="89">
        <f t="shared" si="125"/>
        <v>-1.7968044707773871E-3</v>
      </c>
      <c r="H1118" s="89">
        <f t="shared" si="119"/>
        <v>3.8118838466134002</v>
      </c>
      <c r="I1118" s="89">
        <f t="shared" si="120"/>
        <v>-3.6583846613400084E-2</v>
      </c>
      <c r="J1118" s="89">
        <f t="shared" si="121"/>
        <v>3.6583846613400084E-2</v>
      </c>
      <c r="K1118" s="89">
        <f t="shared" si="122"/>
        <v>1.3383778330327849E-3</v>
      </c>
      <c r="L1118" s="91">
        <f t="shared" si="123"/>
        <v>9.690315104336102E-3</v>
      </c>
    </row>
    <row r="1119" spans="4:12" x14ac:dyDescent="0.3">
      <c r="D1119" s="72">
        <v>45084</v>
      </c>
      <c r="E1119" s="95">
        <v>3.8037000000000001</v>
      </c>
      <c r="F1119" s="20">
        <f t="shared" si="124"/>
        <v>3.7795425564233787</v>
      </c>
      <c r="G1119" s="89">
        <f t="shared" si="125"/>
        <v>-5.0309334897795238E-3</v>
      </c>
      <c r="H1119" s="89">
        <f t="shared" si="119"/>
        <v>3.7745116229335993</v>
      </c>
      <c r="I1119" s="89">
        <f t="shared" si="120"/>
        <v>2.9188377066400761E-2</v>
      </c>
      <c r="J1119" s="89">
        <f t="shared" si="121"/>
        <v>2.9188377066400761E-2</v>
      </c>
      <c r="K1119" s="89">
        <f t="shared" si="122"/>
        <v>8.5196135577038997E-4</v>
      </c>
      <c r="L1119" s="91">
        <f t="shared" si="123"/>
        <v>7.6736801184112205E-3</v>
      </c>
    </row>
    <row r="1120" spans="4:12" x14ac:dyDescent="0.3">
      <c r="D1120" s="72">
        <v>45085</v>
      </c>
      <c r="E1120" s="95">
        <v>3.7753000000000001</v>
      </c>
      <c r="F1120" s="20">
        <f t="shared" si="124"/>
        <v>3.7939952532081769</v>
      </c>
      <c r="G1120" s="89">
        <f t="shared" si="125"/>
        <v>-3.0825704623217501E-3</v>
      </c>
      <c r="H1120" s="89">
        <f t="shared" si="119"/>
        <v>3.790912682745855</v>
      </c>
      <c r="I1120" s="89">
        <f t="shared" si="120"/>
        <v>-1.5612682745854922E-2</v>
      </c>
      <c r="J1120" s="89">
        <f t="shared" si="121"/>
        <v>1.5612682745854922E-2</v>
      </c>
      <c r="K1120" s="89">
        <f t="shared" si="122"/>
        <v>2.43755862522716E-4</v>
      </c>
      <c r="L1120" s="91">
        <f t="shared" si="123"/>
        <v>4.1354813513773533E-3</v>
      </c>
    </row>
    <row r="1121" spans="4:12" x14ac:dyDescent="0.3">
      <c r="D1121" s="72">
        <v>45086</v>
      </c>
      <c r="E1121" s="95">
        <v>3.7848000000000002</v>
      </c>
      <c r="F1121" s="20">
        <f t="shared" si="124"/>
        <v>3.7747339436301433</v>
      </c>
      <c r="G1121" s="89">
        <f t="shared" si="125"/>
        <v>-4.7004443738929372E-3</v>
      </c>
      <c r="H1121" s="89">
        <f t="shared" si="119"/>
        <v>3.7700334992562503</v>
      </c>
      <c r="I1121" s="89">
        <f t="shared" si="120"/>
        <v>1.4766500743749855E-2</v>
      </c>
      <c r="J1121" s="89">
        <f t="shared" si="121"/>
        <v>1.4766500743749855E-2</v>
      </c>
      <c r="K1121" s="89">
        <f t="shared" si="122"/>
        <v>2.1804954421516504E-4</v>
      </c>
      <c r="L1121" s="91">
        <f t="shared" si="123"/>
        <v>3.9015273577863705E-3</v>
      </c>
    </row>
    <row r="1122" spans="4:12" x14ac:dyDescent="0.3">
      <c r="D1122" s="72">
        <v>45089</v>
      </c>
      <c r="E1122" s="95">
        <v>3.8603999999999998</v>
      </c>
      <c r="F1122" s="20">
        <f t="shared" si="124"/>
        <v>3.7961596445008858</v>
      </c>
      <c r="G1122" s="89">
        <f t="shared" si="125"/>
        <v>-2.0878298494293856E-3</v>
      </c>
      <c r="H1122" s="89">
        <f t="shared" si="119"/>
        <v>3.7940718146514563</v>
      </c>
      <c r="I1122" s="89">
        <f t="shared" si="120"/>
        <v>6.6328185348543567E-2</v>
      </c>
      <c r="J1122" s="89">
        <f t="shared" si="121"/>
        <v>6.6328185348543567E-2</v>
      </c>
      <c r="K1122" s="89">
        <f t="shared" si="122"/>
        <v>4.3994281716307499E-3</v>
      </c>
      <c r="L1122" s="91">
        <f t="shared" si="123"/>
        <v>1.7181687221154172E-2</v>
      </c>
    </row>
    <row r="1123" spans="4:12" x14ac:dyDescent="0.3">
      <c r="D1123" s="72">
        <v>45090</v>
      </c>
      <c r="E1123" s="95">
        <v>3.8603999999999998</v>
      </c>
      <c r="F1123" s="20">
        <f t="shared" si="124"/>
        <v>3.8587297361204564</v>
      </c>
      <c r="G1123" s="89">
        <f t="shared" si="125"/>
        <v>4.3779622974706141E-3</v>
      </c>
      <c r="H1123" s="89">
        <f t="shared" si="119"/>
        <v>3.8631076984179269</v>
      </c>
      <c r="I1123" s="89">
        <f t="shared" si="120"/>
        <v>-2.7076984179270625E-3</v>
      </c>
      <c r="J1123" s="89">
        <f t="shared" si="121"/>
        <v>2.7076984179270625E-3</v>
      </c>
      <c r="K1123" s="89">
        <f t="shared" si="122"/>
        <v>7.3316307224447165E-6</v>
      </c>
      <c r="L1123" s="91">
        <f t="shared" si="123"/>
        <v>7.0140358976454836E-4</v>
      </c>
    </row>
    <row r="1124" spans="4:12" x14ac:dyDescent="0.3">
      <c r="D1124" s="72">
        <v>45091</v>
      </c>
      <c r="E1124" s="95">
        <v>3.9266999999999999</v>
      </c>
      <c r="F1124" s="20">
        <f t="shared" si="124"/>
        <v>3.8771623698379765</v>
      </c>
      <c r="G1124" s="89">
        <f t="shared" si="125"/>
        <v>5.7834294394755546E-3</v>
      </c>
      <c r="H1124" s="89">
        <f t="shared" si="119"/>
        <v>3.8829457992774521</v>
      </c>
      <c r="I1124" s="89">
        <f t="shared" si="120"/>
        <v>4.3754200722547765E-2</v>
      </c>
      <c r="J1124" s="89">
        <f t="shared" si="121"/>
        <v>4.3754200722547765E-2</v>
      </c>
      <c r="K1124" s="89">
        <f t="shared" si="122"/>
        <v>1.9144300808689994E-3</v>
      </c>
      <c r="L1124" s="91">
        <f t="shared" si="123"/>
        <v>1.1142740907771861E-2</v>
      </c>
    </row>
    <row r="1125" spans="4:12" x14ac:dyDescent="0.3">
      <c r="D1125" s="72">
        <v>45092</v>
      </c>
      <c r="E1125" s="95">
        <v>4.0118</v>
      </c>
      <c r="F1125" s="20">
        <f t="shared" si="124"/>
        <v>3.9483467435515807</v>
      </c>
      <c r="G1125" s="89">
        <f t="shared" si="125"/>
        <v>1.2323523866888418E-2</v>
      </c>
      <c r="H1125" s="89">
        <f t="shared" si="119"/>
        <v>3.9606702674184691</v>
      </c>
      <c r="I1125" s="89">
        <f t="shared" si="120"/>
        <v>5.1129732581530973E-2</v>
      </c>
      <c r="J1125" s="89">
        <f t="shared" si="121"/>
        <v>5.1129732581530973E-2</v>
      </c>
      <c r="K1125" s="89">
        <f t="shared" si="122"/>
        <v>2.6142495538588701E-3</v>
      </c>
      <c r="L1125" s="91">
        <f t="shared" si="123"/>
        <v>1.2744835879538105E-2</v>
      </c>
    </row>
    <row r="1126" spans="4:12" x14ac:dyDescent="0.3">
      <c r="D1126" s="72">
        <v>45093</v>
      </c>
      <c r="E1126" s="95">
        <v>4.0496999999999996</v>
      </c>
      <c r="F1126" s="20">
        <f t="shared" si="124"/>
        <v>4.0292388190935116</v>
      </c>
      <c r="G1126" s="89">
        <f t="shared" si="125"/>
        <v>1.9180379034392667E-2</v>
      </c>
      <c r="H1126" s="89">
        <f t="shared" si="119"/>
        <v>4.0484191981279043</v>
      </c>
      <c r="I1126" s="89">
        <f t="shared" si="120"/>
        <v>1.2808018720953385E-3</v>
      </c>
      <c r="J1126" s="89">
        <f t="shared" si="121"/>
        <v>1.2808018720953385E-3</v>
      </c>
      <c r="K1126" s="89">
        <f t="shared" si="122"/>
        <v>1.6404534355629237E-6</v>
      </c>
      <c r="L1126" s="91">
        <f t="shared" si="123"/>
        <v>3.1627080329292009E-4</v>
      </c>
    </row>
    <row r="1127" spans="4:12" x14ac:dyDescent="0.3">
      <c r="D1127" s="72">
        <v>45097</v>
      </c>
      <c r="E1127" s="95">
        <v>3.9740000000000002</v>
      </c>
      <c r="F1127" s="20">
        <f t="shared" si="124"/>
        <v>4.0499043032275139</v>
      </c>
      <c r="G1127" s="89">
        <f t="shared" si="125"/>
        <v>1.932888954435364E-2</v>
      </c>
      <c r="H1127" s="89">
        <f t="shared" si="119"/>
        <v>4.0692331927718675</v>
      </c>
      <c r="I1127" s="89">
        <f t="shared" si="120"/>
        <v>-9.5233192771867259E-2</v>
      </c>
      <c r="J1127" s="89">
        <f t="shared" si="121"/>
        <v>9.5233192771867259E-2</v>
      </c>
      <c r="K1127" s="89">
        <f t="shared" si="122"/>
        <v>9.0693610055236299E-3</v>
      </c>
      <c r="L1127" s="91">
        <f t="shared" si="123"/>
        <v>2.3964064612950996E-2</v>
      </c>
    </row>
    <row r="1128" spans="4:12" x14ac:dyDescent="0.3">
      <c r="D1128" s="72">
        <v>45098</v>
      </c>
      <c r="E1128" s="95">
        <v>3.8982999999999999</v>
      </c>
      <c r="F1128" s="20">
        <f t="shared" si="124"/>
        <v>3.9743231116354831</v>
      </c>
      <c r="G1128" s="89">
        <f t="shared" si="125"/>
        <v>9.8378814307151959E-3</v>
      </c>
      <c r="H1128" s="89">
        <f t="shared" si="119"/>
        <v>3.9841609930661983</v>
      </c>
      <c r="I1128" s="89">
        <f t="shared" si="120"/>
        <v>-8.5860993066198432E-2</v>
      </c>
      <c r="J1128" s="89">
        <f t="shared" si="121"/>
        <v>8.5860993066198432E-2</v>
      </c>
      <c r="K1128" s="89">
        <f t="shared" si="122"/>
        <v>7.3721101303137748E-3</v>
      </c>
      <c r="L1128" s="91">
        <f t="shared" si="123"/>
        <v>2.2025239993381331E-2</v>
      </c>
    </row>
    <row r="1129" spans="4:12" x14ac:dyDescent="0.3">
      <c r="D1129" s="72">
        <v>45099</v>
      </c>
      <c r="E1129" s="95">
        <v>3.851</v>
      </c>
      <c r="F1129" s="20">
        <f t="shared" si="124"/>
        <v>3.8967103051445724</v>
      </c>
      <c r="G1129" s="89">
        <f t="shared" si="125"/>
        <v>1.0928126385526026E-3</v>
      </c>
      <c r="H1129" s="89">
        <f t="shared" si="119"/>
        <v>3.8978031177831252</v>
      </c>
      <c r="I1129" s="89">
        <f t="shared" si="120"/>
        <v>-4.6803117783125181E-2</v>
      </c>
      <c r="J1129" s="89">
        <f t="shared" si="121"/>
        <v>4.6803117783125181E-2</v>
      </c>
      <c r="K1129" s="89">
        <f t="shared" si="122"/>
        <v>2.1905318342210884E-3</v>
      </c>
      <c r="L1129" s="91">
        <f t="shared" si="123"/>
        <v>1.2153497217118977E-2</v>
      </c>
    </row>
    <row r="1130" spans="4:12" x14ac:dyDescent="0.3">
      <c r="D1130" s="72">
        <v>45100</v>
      </c>
      <c r="E1130" s="95">
        <v>3.7658</v>
      </c>
      <c r="F1130" s="20">
        <f t="shared" si="124"/>
        <v>3.8348342501108421</v>
      </c>
      <c r="G1130" s="89">
        <f t="shared" si="125"/>
        <v>-5.2040741286756859E-3</v>
      </c>
      <c r="H1130" s="89">
        <f t="shared" si="119"/>
        <v>3.8296301759821665</v>
      </c>
      <c r="I1130" s="89">
        <f t="shared" si="120"/>
        <v>-6.3830175982166448E-2</v>
      </c>
      <c r="J1130" s="89">
        <f t="shared" si="121"/>
        <v>6.3830175982166448E-2</v>
      </c>
      <c r="K1130" s="89">
        <f t="shared" si="122"/>
        <v>4.0742913659143386E-3</v>
      </c>
      <c r="L1130" s="91">
        <f t="shared" si="123"/>
        <v>1.6949964411855766E-2</v>
      </c>
    </row>
    <row r="1131" spans="4:12" x14ac:dyDescent="0.3">
      <c r="D1131" s="72">
        <v>45103</v>
      </c>
      <c r="E1131" s="95">
        <v>3.8037000000000001</v>
      </c>
      <c r="F1131" s="20">
        <f t="shared" si="124"/>
        <v>3.7692167406970598</v>
      </c>
      <c r="G1131" s="89">
        <f t="shared" si="125"/>
        <v>-1.1245417657186348E-2</v>
      </c>
      <c r="H1131" s="89">
        <f t="shared" si="119"/>
        <v>3.7579713230398735</v>
      </c>
      <c r="I1131" s="89">
        <f t="shared" si="120"/>
        <v>4.5728676960126613E-2</v>
      </c>
      <c r="J1131" s="89">
        <f t="shared" si="121"/>
        <v>4.5728676960126613E-2</v>
      </c>
      <c r="K1131" s="89">
        <f t="shared" si="122"/>
        <v>2.0911118965236146E-3</v>
      </c>
      <c r="L1131" s="91">
        <f t="shared" si="123"/>
        <v>1.2022156573895578E-2</v>
      </c>
    </row>
    <row r="1132" spans="4:12" x14ac:dyDescent="0.3">
      <c r="D1132" s="72">
        <v>45104</v>
      </c>
      <c r="E1132" s="95">
        <v>3.8982999999999999</v>
      </c>
      <c r="F1132" s="20">
        <f t="shared" si="124"/>
        <v>3.8136236658742515</v>
      </c>
      <c r="G1132" s="89">
        <f t="shared" si="125"/>
        <v>-5.6801833737485444E-3</v>
      </c>
      <c r="H1132" s="89">
        <f t="shared" si="119"/>
        <v>3.807943482500503</v>
      </c>
      <c r="I1132" s="89">
        <f t="shared" si="120"/>
        <v>9.0356517499496913E-2</v>
      </c>
      <c r="J1132" s="89">
        <f t="shared" si="121"/>
        <v>9.0356517499496913E-2</v>
      </c>
      <c r="K1132" s="89">
        <f t="shared" si="122"/>
        <v>8.1643002546368925E-3</v>
      </c>
      <c r="L1132" s="91">
        <f t="shared" si="123"/>
        <v>2.3178441243489962E-2</v>
      </c>
    </row>
    <row r="1133" spans="4:12" x14ac:dyDescent="0.3">
      <c r="D1133" s="72">
        <v>45105</v>
      </c>
      <c r="E1133" s="95">
        <v>3.9171999999999998</v>
      </c>
      <c r="F1133" s="20">
        <f t="shared" si="124"/>
        <v>3.8975358533010014</v>
      </c>
      <c r="G1133" s="89">
        <f t="shared" si="125"/>
        <v>3.2790537063012984E-3</v>
      </c>
      <c r="H1133" s="89">
        <f t="shared" si="119"/>
        <v>3.9008149070073026</v>
      </c>
      <c r="I1133" s="89">
        <f t="shared" si="120"/>
        <v>1.6385092992697192E-2</v>
      </c>
      <c r="J1133" s="89">
        <f t="shared" si="121"/>
        <v>1.6385092992697192E-2</v>
      </c>
      <c r="K1133" s="89">
        <f t="shared" si="122"/>
        <v>2.6847127237933463E-4</v>
      </c>
      <c r="L1133" s="91">
        <f t="shared" si="123"/>
        <v>4.1828584174147844E-3</v>
      </c>
    </row>
    <row r="1134" spans="4:12" x14ac:dyDescent="0.3">
      <c r="D1134" s="72">
        <v>45106</v>
      </c>
      <c r="E1134" s="95">
        <v>3.9266999999999999</v>
      </c>
      <c r="F1134" s="20">
        <f t="shared" si="124"/>
        <v>3.921723242965041</v>
      </c>
      <c r="G1134" s="89">
        <f t="shared" si="125"/>
        <v>5.3698873020751343E-3</v>
      </c>
      <c r="H1134" s="89">
        <f t="shared" si="119"/>
        <v>3.9270931302671164</v>
      </c>
      <c r="I1134" s="89">
        <f t="shared" si="120"/>
        <v>-3.9313026711651489E-4</v>
      </c>
      <c r="J1134" s="89">
        <f t="shared" si="121"/>
        <v>3.9313026711651489E-4</v>
      </c>
      <c r="K1134" s="89">
        <f t="shared" si="122"/>
        <v>1.5455140692310234E-7</v>
      </c>
      <c r="L1134" s="91">
        <f t="shared" si="123"/>
        <v>1.0011721473922502E-4</v>
      </c>
    </row>
    <row r="1135" spans="4:12" x14ac:dyDescent="0.3">
      <c r="D1135" s="72">
        <v>45107</v>
      </c>
      <c r="E1135" s="95">
        <v>3.9361000000000002</v>
      </c>
      <c r="F1135" s="20">
        <f t="shared" si="124"/>
        <v>3.9328759098416604</v>
      </c>
      <c r="G1135" s="89">
        <f t="shared" si="125"/>
        <v>5.9481652595295524E-3</v>
      </c>
      <c r="H1135" s="89">
        <f t="shared" si="119"/>
        <v>3.93882407510119</v>
      </c>
      <c r="I1135" s="89">
        <f t="shared" si="120"/>
        <v>-2.7240751011898823E-3</v>
      </c>
      <c r="J1135" s="89">
        <f t="shared" si="121"/>
        <v>2.7240751011898823E-3</v>
      </c>
      <c r="K1135" s="89">
        <f t="shared" si="122"/>
        <v>7.4205851569226676E-6</v>
      </c>
      <c r="L1135" s="91">
        <f t="shared" si="123"/>
        <v>6.9207466812069873E-4</v>
      </c>
    </row>
    <row r="1136" spans="4:12" x14ac:dyDescent="0.3">
      <c r="D1136" s="72">
        <v>45110</v>
      </c>
      <c r="E1136" s="95">
        <v>4.0118</v>
      </c>
      <c r="F1136" s="20">
        <f t="shared" si="124"/>
        <v>3.9559985322076243</v>
      </c>
      <c r="G1136" s="89">
        <f t="shared" si="125"/>
        <v>7.6656109701729938E-3</v>
      </c>
      <c r="H1136" s="89">
        <f t="shared" si="119"/>
        <v>3.9636641431777972</v>
      </c>
      <c r="I1136" s="89">
        <f t="shared" si="120"/>
        <v>4.8135856822202783E-2</v>
      </c>
      <c r="J1136" s="89">
        <f t="shared" si="121"/>
        <v>4.8135856822202783E-2</v>
      </c>
      <c r="K1136" s="89">
        <f t="shared" si="122"/>
        <v>2.3170607120076062E-3</v>
      </c>
      <c r="L1136" s="91">
        <f t="shared" si="123"/>
        <v>1.1998568428686072E-2</v>
      </c>
    </row>
    <row r="1137" spans="4:12" x14ac:dyDescent="0.3">
      <c r="D1137" s="72">
        <v>45112</v>
      </c>
      <c r="E1137" s="95">
        <v>3.9550999999999998</v>
      </c>
      <c r="F1137" s="20">
        <f t="shared" si="124"/>
        <v>4.006592488776139</v>
      </c>
      <c r="G1137" s="89">
        <f t="shared" si="125"/>
        <v>1.1958445530007168E-2</v>
      </c>
      <c r="H1137" s="89">
        <f t="shared" si="119"/>
        <v>4.0185509343061465</v>
      </c>
      <c r="I1137" s="89">
        <f t="shared" si="120"/>
        <v>-6.3450934306146678E-2</v>
      </c>
      <c r="J1137" s="89">
        <f t="shared" si="121"/>
        <v>6.3450934306146678E-2</v>
      </c>
      <c r="K1137" s="89">
        <f t="shared" si="122"/>
        <v>4.0260210643229414E-3</v>
      </c>
      <c r="L1137" s="91">
        <f t="shared" si="123"/>
        <v>1.604281416554491E-2</v>
      </c>
    </row>
    <row r="1138" spans="4:12" x14ac:dyDescent="0.3">
      <c r="D1138" s="72">
        <v>45113</v>
      </c>
      <c r="E1138" s="95">
        <v>3.9171999999999998</v>
      </c>
      <c r="F1138" s="20">
        <f t="shared" si="124"/>
        <v>3.957086756424006</v>
      </c>
      <c r="G1138" s="89">
        <f t="shared" si="125"/>
        <v>5.8120277417931451E-3</v>
      </c>
      <c r="H1138" s="89">
        <f t="shared" si="119"/>
        <v>3.962898784165799</v>
      </c>
      <c r="I1138" s="89">
        <f t="shared" si="120"/>
        <v>-4.56987841657992E-2</v>
      </c>
      <c r="J1138" s="89">
        <f t="shared" si="121"/>
        <v>4.56987841657992E-2</v>
      </c>
      <c r="K1138" s="89">
        <f t="shared" si="122"/>
        <v>2.0883788742322995E-3</v>
      </c>
      <c r="L1138" s="91">
        <f t="shared" si="123"/>
        <v>1.1666186093587053E-2</v>
      </c>
    </row>
    <row r="1139" spans="4:12" x14ac:dyDescent="0.3">
      <c r="D1139" s="72">
        <v>45114</v>
      </c>
      <c r="E1139" s="95">
        <v>3.9266999999999999</v>
      </c>
      <c r="F1139" s="20">
        <f t="shared" si="124"/>
        <v>3.9237496221934345</v>
      </c>
      <c r="G1139" s="89">
        <f t="shared" si="125"/>
        <v>1.8971115445566805E-3</v>
      </c>
      <c r="H1139" s="89">
        <f t="shared" si="119"/>
        <v>3.9256467337379912</v>
      </c>
      <c r="I1139" s="89">
        <f t="shared" si="120"/>
        <v>1.0532662620086342E-3</v>
      </c>
      <c r="J1139" s="89">
        <f t="shared" si="121"/>
        <v>1.0532662620086342E-3</v>
      </c>
      <c r="K1139" s="89">
        <f t="shared" si="122"/>
        <v>1.1093698186856407E-6</v>
      </c>
      <c r="L1139" s="91">
        <f t="shared" si="123"/>
        <v>2.6823191535096496E-4</v>
      </c>
    </row>
    <row r="1140" spans="4:12" x14ac:dyDescent="0.3">
      <c r="D1140" s="72">
        <v>45117</v>
      </c>
      <c r="E1140" s="95">
        <v>3.9456000000000002</v>
      </c>
      <c r="F1140" s="20">
        <f t="shared" si="124"/>
        <v>3.9319976892356454</v>
      </c>
      <c r="G1140" s="89">
        <f t="shared" si="125"/>
        <v>2.5322070943221051E-3</v>
      </c>
      <c r="H1140" s="89">
        <f t="shared" si="119"/>
        <v>3.9345298963299675</v>
      </c>
      <c r="I1140" s="89">
        <f t="shared" si="120"/>
        <v>1.1070103670032694E-2</v>
      </c>
      <c r="J1140" s="89">
        <f t="shared" si="121"/>
        <v>1.1070103670032694E-2</v>
      </c>
      <c r="K1140" s="89">
        <f t="shared" si="122"/>
        <v>1.2254719526527132E-4</v>
      </c>
      <c r="L1140" s="91">
        <f t="shared" si="123"/>
        <v>2.8056832091526494E-3</v>
      </c>
    </row>
    <row r="1141" spans="4:12" x14ac:dyDescent="0.3">
      <c r="D1141" s="72">
        <v>45118</v>
      </c>
      <c r="E1141" s="95">
        <v>3.9740000000000002</v>
      </c>
      <c r="F1141" s="20">
        <f t="shared" si="124"/>
        <v>3.953305765675458</v>
      </c>
      <c r="G1141" s="89">
        <f t="shared" si="125"/>
        <v>4.4097940288711536E-3</v>
      </c>
      <c r="H1141" s="89">
        <f t="shared" si="119"/>
        <v>3.957715559704329</v>
      </c>
      <c r="I1141" s="89">
        <f t="shared" si="120"/>
        <v>1.6284440295671221E-2</v>
      </c>
      <c r="J1141" s="89">
        <f t="shared" si="121"/>
        <v>1.6284440295671221E-2</v>
      </c>
      <c r="K1141" s="89">
        <f t="shared" si="122"/>
        <v>2.6518299574328062E-4</v>
      </c>
      <c r="L1141" s="91">
        <f t="shared" si="123"/>
        <v>4.0977454191422295E-3</v>
      </c>
    </row>
    <row r="1142" spans="4:12" x14ac:dyDescent="0.3">
      <c r="D1142" s="72">
        <v>45119</v>
      </c>
      <c r="E1142" s="95">
        <v>4.0496999999999996</v>
      </c>
      <c r="F1142" s="20">
        <f t="shared" si="124"/>
        <v>3.9926678352230973</v>
      </c>
      <c r="G1142" s="89">
        <f t="shared" si="125"/>
        <v>7.9050215807479705E-3</v>
      </c>
      <c r="H1142" s="89">
        <f t="shared" si="119"/>
        <v>4.0005728568038457</v>
      </c>
      <c r="I1142" s="89">
        <f t="shared" si="120"/>
        <v>4.9127143196153966E-2</v>
      </c>
      <c r="J1142" s="89">
        <f t="shared" si="121"/>
        <v>4.9127143196153966E-2</v>
      </c>
      <c r="K1142" s="89">
        <f t="shared" si="122"/>
        <v>2.413476198615417E-3</v>
      </c>
      <c r="L1142" s="91">
        <f t="shared" si="123"/>
        <v>1.2131057410710416E-2</v>
      </c>
    </row>
    <row r="1143" spans="4:12" x14ac:dyDescent="0.3">
      <c r="D1143" s="72">
        <v>45120</v>
      </c>
      <c r="E1143" s="95">
        <v>4.1158999999999999</v>
      </c>
      <c r="F1143" s="20">
        <f t="shared" si="124"/>
        <v>4.0692640172645982</v>
      </c>
      <c r="G1143" s="89">
        <f t="shared" si="125"/>
        <v>1.4774137626823261E-2</v>
      </c>
      <c r="H1143" s="89">
        <f t="shared" si="119"/>
        <v>4.0840381548914211</v>
      </c>
      <c r="I1143" s="89">
        <f t="shared" si="120"/>
        <v>3.1861845108578812E-2</v>
      </c>
      <c r="J1143" s="89">
        <f t="shared" si="121"/>
        <v>3.1861845108578812E-2</v>
      </c>
      <c r="K1143" s="89">
        <f t="shared" si="122"/>
        <v>1.0151771737230675E-3</v>
      </c>
      <c r="L1143" s="91">
        <f t="shared" si="123"/>
        <v>7.7411611333071291E-3</v>
      </c>
    </row>
    <row r="1144" spans="4:12" x14ac:dyDescent="0.3">
      <c r="D1144" s="72">
        <v>45121</v>
      </c>
      <c r="E1144" s="95">
        <v>3.7658</v>
      </c>
      <c r="F1144" s="20">
        <f t="shared" si="124"/>
        <v>4.0576993101014587</v>
      </c>
      <c r="G1144" s="89">
        <f t="shared" si="125"/>
        <v>1.2140253147826985E-2</v>
      </c>
      <c r="H1144" s="89">
        <f t="shared" si="119"/>
        <v>4.0698395632492854</v>
      </c>
      <c r="I1144" s="89">
        <f t="shared" si="120"/>
        <v>-0.30403956324928538</v>
      </c>
      <c r="J1144" s="89">
        <f t="shared" si="121"/>
        <v>0.30403956324928538</v>
      </c>
      <c r="K1144" s="89">
        <f t="shared" si="122"/>
        <v>9.2440056020816203E-2</v>
      </c>
      <c r="L1144" s="91">
        <f t="shared" si="123"/>
        <v>8.0737044784450943E-2</v>
      </c>
    </row>
    <row r="1145" spans="4:12" x14ac:dyDescent="0.3">
      <c r="D1145" s="72">
        <v>45124</v>
      </c>
      <c r="E1145" s="95">
        <v>3.6427999999999998</v>
      </c>
      <c r="F1145" s="20">
        <f t="shared" si="124"/>
        <v>3.7509122025182617</v>
      </c>
      <c r="G1145" s="89">
        <f t="shared" si="125"/>
        <v>-1.975248292527541E-2</v>
      </c>
      <c r="H1145" s="89">
        <f t="shared" si="119"/>
        <v>3.7311597195929864</v>
      </c>
      <c r="I1145" s="89">
        <f t="shared" si="120"/>
        <v>-8.8359719592986607E-2</v>
      </c>
      <c r="J1145" s="89">
        <f t="shared" si="121"/>
        <v>8.8359719592986607E-2</v>
      </c>
      <c r="K1145" s="89">
        <f t="shared" si="122"/>
        <v>7.8074400465512218E-3</v>
      </c>
      <c r="L1145" s="91">
        <f t="shared" si="123"/>
        <v>2.4255989786149831E-2</v>
      </c>
    </row>
    <row r="1146" spans="4:12" x14ac:dyDescent="0.3">
      <c r="D1146" s="72">
        <v>45125</v>
      </c>
      <c r="E1146" s="95">
        <v>3.6711999999999998</v>
      </c>
      <c r="F1146" s="20">
        <f t="shared" si="124"/>
        <v>3.6326780136597794</v>
      </c>
      <c r="G1146" s="89">
        <f t="shared" si="125"/>
        <v>-2.9600653518596108E-2</v>
      </c>
      <c r="H1146" s="89">
        <f t="shared" si="119"/>
        <v>3.6030773601411834</v>
      </c>
      <c r="I1146" s="89">
        <f t="shared" si="120"/>
        <v>6.8122639858816392E-2</v>
      </c>
      <c r="J1146" s="89">
        <f t="shared" si="121"/>
        <v>6.8122639858816392E-2</v>
      </c>
      <c r="K1146" s="89">
        <f t="shared" si="122"/>
        <v>4.6406940613339994E-3</v>
      </c>
      <c r="L1146" s="91">
        <f t="shared" si="123"/>
        <v>1.8555959865661473E-2</v>
      </c>
    </row>
    <row r="1147" spans="4:12" x14ac:dyDescent="0.3">
      <c r="D1147" s="72">
        <v>45126</v>
      </c>
      <c r="E1147" s="95">
        <v>3.7280000000000002</v>
      </c>
      <c r="F1147" s="20">
        <f t="shared" si="124"/>
        <v>3.6588794771851232</v>
      </c>
      <c r="G1147" s="89">
        <f t="shared" si="125"/>
        <v>-2.4020441814202119E-2</v>
      </c>
      <c r="H1147" s="89">
        <f t="shared" si="119"/>
        <v>3.6348590353709209</v>
      </c>
      <c r="I1147" s="89">
        <f t="shared" si="120"/>
        <v>9.3140964629079281E-2</v>
      </c>
      <c r="J1147" s="89">
        <f t="shared" si="121"/>
        <v>9.3140964629079281E-2</v>
      </c>
      <c r="K1147" s="89">
        <f t="shared" si="122"/>
        <v>8.6752392920353971E-3</v>
      </c>
      <c r="L1147" s="91">
        <f t="shared" si="123"/>
        <v>2.498416433183457E-2</v>
      </c>
    </row>
    <row r="1148" spans="4:12" x14ac:dyDescent="0.3">
      <c r="D1148" s="72">
        <v>45127</v>
      </c>
      <c r="E1148" s="95">
        <v>3.7185000000000001</v>
      </c>
      <c r="F1148" s="20">
        <f t="shared" si="124"/>
        <v>3.7068836465486386</v>
      </c>
      <c r="G1148" s="89">
        <f t="shared" si="125"/>
        <v>-1.6817980696430371E-2</v>
      </c>
      <c r="H1148" s="89">
        <f t="shared" si="119"/>
        <v>3.6900656658522082</v>
      </c>
      <c r="I1148" s="89">
        <f t="shared" si="120"/>
        <v>2.8434334147791951E-2</v>
      </c>
      <c r="J1148" s="89">
        <f t="shared" si="121"/>
        <v>2.8434334147791951E-2</v>
      </c>
      <c r="K1148" s="89">
        <f t="shared" si="122"/>
        <v>8.0851135842828741E-4</v>
      </c>
      <c r="L1148" s="91">
        <f t="shared" si="123"/>
        <v>7.6467215672426916E-3</v>
      </c>
    </row>
    <row r="1149" spans="4:12" x14ac:dyDescent="0.3">
      <c r="D1149" s="72">
        <v>45128</v>
      </c>
      <c r="E1149" s="95">
        <v>3.7280000000000002</v>
      </c>
      <c r="F1149" s="20">
        <f t="shared" si="124"/>
        <v>3.7069456154428559</v>
      </c>
      <c r="G1149" s="89">
        <f t="shared" si="125"/>
        <v>-1.5129985737365596E-2</v>
      </c>
      <c r="H1149" s="89">
        <f t="shared" si="119"/>
        <v>3.6918156297054905</v>
      </c>
      <c r="I1149" s="89">
        <f t="shared" si="120"/>
        <v>3.6184370294509716E-2</v>
      </c>
      <c r="J1149" s="89">
        <f t="shared" si="121"/>
        <v>3.6184370294509716E-2</v>
      </c>
      <c r="K1149" s="89">
        <f t="shared" si="122"/>
        <v>1.3093086536101971E-3</v>
      </c>
      <c r="L1149" s="91">
        <f t="shared" si="123"/>
        <v>9.706107911617412E-3</v>
      </c>
    </row>
    <row r="1150" spans="4:12" x14ac:dyDescent="0.3">
      <c r="D1150" s="72">
        <v>45131</v>
      </c>
      <c r="E1150" s="95">
        <v>3.7795000000000001</v>
      </c>
      <c r="F1150" s="20">
        <f t="shared" si="124"/>
        <v>3.7261960114101078</v>
      </c>
      <c r="G1150" s="89">
        <f t="shared" si="125"/>
        <v>-1.169194756690385E-2</v>
      </c>
      <c r="H1150" s="89">
        <f t="shared" si="119"/>
        <v>3.7145040638432039</v>
      </c>
      <c r="I1150" s="89">
        <f t="shared" si="120"/>
        <v>6.4995936156796219E-2</v>
      </c>
      <c r="J1150" s="89">
        <f t="shared" si="121"/>
        <v>6.4995936156796219E-2</v>
      </c>
      <c r="K1150" s="89">
        <f t="shared" si="122"/>
        <v>4.2244717168983302E-3</v>
      </c>
      <c r="L1150" s="91">
        <f t="shared" si="123"/>
        <v>1.7196966836035513E-2</v>
      </c>
    </row>
    <row r="1151" spans="4:12" x14ac:dyDescent="0.3">
      <c r="D1151" s="72">
        <v>45132</v>
      </c>
      <c r="E1151" s="95">
        <v>3.7890999999999999</v>
      </c>
      <c r="F1151" s="20">
        <f t="shared" si="124"/>
        <v>3.7720664419464773</v>
      </c>
      <c r="G1151" s="89">
        <f t="shared" si="125"/>
        <v>-5.9357097565765132E-3</v>
      </c>
      <c r="H1151" s="89">
        <f t="shared" si="119"/>
        <v>3.7661307321899007</v>
      </c>
      <c r="I1151" s="89">
        <f t="shared" si="120"/>
        <v>2.2969267810099225E-2</v>
      </c>
      <c r="J1151" s="89">
        <f t="shared" si="121"/>
        <v>2.2969267810099225E-2</v>
      </c>
      <c r="K1151" s="89">
        <f t="shared" si="122"/>
        <v>5.2758726373206043E-4</v>
      </c>
      <c r="L1151" s="91">
        <f t="shared" si="123"/>
        <v>6.0619323348814298E-3</v>
      </c>
    </row>
    <row r="1152" spans="4:12" x14ac:dyDescent="0.3">
      <c r="D1152" s="72">
        <v>45133</v>
      </c>
      <c r="E1152" s="95">
        <v>3.7795000000000001</v>
      </c>
      <c r="F1152" s="20">
        <f t="shared" si="124"/>
        <v>3.782431432194739</v>
      </c>
      <c r="G1152" s="89">
        <f t="shared" si="125"/>
        <v>-4.3056397560926971E-3</v>
      </c>
      <c r="H1152" s="89">
        <f t="shared" si="119"/>
        <v>3.7781257924386464</v>
      </c>
      <c r="I1152" s="89">
        <f t="shared" si="120"/>
        <v>1.3742075613536464E-3</v>
      </c>
      <c r="J1152" s="89">
        <f t="shared" si="121"/>
        <v>1.3742075613536464E-3</v>
      </c>
      <c r="K1152" s="89">
        <f t="shared" si="122"/>
        <v>1.8884464216815358E-6</v>
      </c>
      <c r="L1152" s="91">
        <f t="shared" si="123"/>
        <v>3.6359506848886001E-4</v>
      </c>
    </row>
    <row r="1153" spans="4:12" x14ac:dyDescent="0.3">
      <c r="D1153" s="72">
        <v>45134</v>
      </c>
      <c r="E1153" s="95">
        <v>3.7223000000000002</v>
      </c>
      <c r="F1153" s="20">
        <f t="shared" si="124"/>
        <v>3.7646154881951261</v>
      </c>
      <c r="G1153" s="89">
        <f t="shared" si="125"/>
        <v>-5.6566701804447112E-3</v>
      </c>
      <c r="H1153" s="89">
        <f t="shared" ref="H1153:H1216" si="126">F1153+G1153</f>
        <v>3.7589588180146816</v>
      </c>
      <c r="I1153" s="89">
        <f t="shared" si="120"/>
        <v>-3.6658818014681405E-2</v>
      </c>
      <c r="J1153" s="89">
        <f t="shared" si="121"/>
        <v>3.6658818014681405E-2</v>
      </c>
      <c r="K1153" s="89">
        <f t="shared" si="122"/>
        <v>1.3438689382335299E-3</v>
      </c>
      <c r="L1153" s="91">
        <f t="shared" si="123"/>
        <v>9.848431887457057E-3</v>
      </c>
    </row>
    <row r="1154" spans="4:12" x14ac:dyDescent="0.3">
      <c r="D1154" s="72">
        <v>45135</v>
      </c>
      <c r="E1154" s="95">
        <v>3.7509000000000001</v>
      </c>
      <c r="F1154" s="20">
        <f t="shared" si="124"/>
        <v>3.7234946638556448</v>
      </c>
      <c r="G1154" s="89">
        <f t="shared" si="125"/>
        <v>-9.2030855963483801E-3</v>
      </c>
      <c r="H1154" s="89">
        <f t="shared" si="126"/>
        <v>3.7142915782592962</v>
      </c>
      <c r="I1154" s="89">
        <f t="shared" si="120"/>
        <v>3.6608421740703889E-2</v>
      </c>
      <c r="J1154" s="89">
        <f t="shared" si="121"/>
        <v>3.6608421740703889E-2</v>
      </c>
      <c r="K1154" s="89">
        <f t="shared" si="122"/>
        <v>1.3401765423452412E-3</v>
      </c>
      <c r="L1154" s="91">
        <f t="shared" si="123"/>
        <v>9.7599034207000689E-3</v>
      </c>
    </row>
    <row r="1155" spans="4:12" x14ac:dyDescent="0.3">
      <c r="D1155" s="72">
        <v>45138</v>
      </c>
      <c r="E1155" s="95">
        <v>3.7604000000000002</v>
      </c>
      <c r="F1155" s="20">
        <f t="shared" si="124"/>
        <v>3.7454375315229216</v>
      </c>
      <c r="G1155" s="89">
        <f t="shared" si="125"/>
        <v>-6.0884902699858594E-3</v>
      </c>
      <c r="H1155" s="89">
        <f t="shared" si="126"/>
        <v>3.7393490412529355</v>
      </c>
      <c r="I1155" s="89">
        <f t="shared" si="120"/>
        <v>2.1050958747064641E-2</v>
      </c>
      <c r="J1155" s="89">
        <f t="shared" si="121"/>
        <v>2.1050958747064641E-2</v>
      </c>
      <c r="K1155" s="89">
        <f t="shared" si="122"/>
        <v>4.4314286417061733E-4</v>
      </c>
      <c r="L1155" s="91">
        <f t="shared" si="123"/>
        <v>5.5980637025488354E-3</v>
      </c>
    </row>
    <row r="1156" spans="4:12" x14ac:dyDescent="0.3">
      <c r="D1156" s="72">
        <v>45139</v>
      </c>
      <c r="E1156" s="95">
        <v>3.77</v>
      </c>
      <c r="F1156" s="20">
        <f t="shared" si="124"/>
        <v>3.7574492077840116</v>
      </c>
      <c r="G1156" s="89">
        <f t="shared" si="125"/>
        <v>-4.2784736168782729E-3</v>
      </c>
      <c r="H1156" s="89">
        <f t="shared" si="126"/>
        <v>3.7531707341671332</v>
      </c>
      <c r="I1156" s="89">
        <f t="shared" ref="I1156:I1219" si="127">E1156-H1156</f>
        <v>1.6829265832866813E-2</v>
      </c>
      <c r="J1156" s="89">
        <f t="shared" ref="J1156:J1219" si="128">ABS(I1156)</f>
        <v>1.6829265832866813E-2</v>
      </c>
      <c r="K1156" s="89">
        <f t="shared" ref="K1156:K1219" si="129">I1156^2</f>
        <v>2.8322418847329833E-4</v>
      </c>
      <c r="L1156" s="91">
        <f t="shared" ref="L1156:L1219" si="130">J1156/E1156</f>
        <v>4.4639962421397384E-3</v>
      </c>
    </row>
    <row r="1157" spans="4:12" x14ac:dyDescent="0.3">
      <c r="D1157" s="72">
        <v>45140</v>
      </c>
      <c r="E1157" s="95">
        <v>3.7604000000000002</v>
      </c>
      <c r="F1157" s="20">
        <f t="shared" ref="F1157:F1220" si="131">alpha*(E1157)+(1-alpha)*(E1156+G1156)</f>
        <v>3.7646572211064973</v>
      </c>
      <c r="G1157" s="89">
        <f t="shared" ref="G1157:G1220" si="132">beta*(F1157-F1156)+(1-beta)*G1156</f>
        <v>-3.1298249229418794E-3</v>
      </c>
      <c r="H1157" s="89">
        <f t="shared" si="126"/>
        <v>3.7615273961835554</v>
      </c>
      <c r="I1157" s="89">
        <f t="shared" si="127"/>
        <v>-1.1273961835551738E-3</v>
      </c>
      <c r="J1157" s="89">
        <f t="shared" si="128"/>
        <v>1.1273961835551738E-3</v>
      </c>
      <c r="K1157" s="89">
        <f t="shared" si="129"/>
        <v>1.271022154694771E-6</v>
      </c>
      <c r="L1157" s="91">
        <f t="shared" si="130"/>
        <v>2.9980751610338629E-4</v>
      </c>
    </row>
    <row r="1158" spans="4:12" x14ac:dyDescent="0.3">
      <c r="D1158" s="72">
        <v>45141</v>
      </c>
      <c r="E1158" s="95">
        <v>3.7126999999999999</v>
      </c>
      <c r="F1158" s="20">
        <f t="shared" si="131"/>
        <v>3.748356140061647</v>
      </c>
      <c r="G1158" s="89">
        <f t="shared" si="132"/>
        <v>-4.4469505351327201E-3</v>
      </c>
      <c r="H1158" s="89">
        <f t="shared" si="126"/>
        <v>3.7439091895265144</v>
      </c>
      <c r="I1158" s="89">
        <f t="shared" si="127"/>
        <v>-3.1209189526514525E-2</v>
      </c>
      <c r="J1158" s="89">
        <f t="shared" si="128"/>
        <v>3.1209189526514525E-2</v>
      </c>
      <c r="K1158" s="89">
        <f t="shared" si="129"/>
        <v>9.7401351090190393E-4</v>
      </c>
      <c r="L1158" s="91">
        <f t="shared" si="130"/>
        <v>8.4060628455071857E-3</v>
      </c>
    </row>
    <row r="1159" spans="4:12" x14ac:dyDescent="0.3">
      <c r="D1159" s="72">
        <v>45142</v>
      </c>
      <c r="E1159" s="95">
        <v>3.7317999999999998</v>
      </c>
      <c r="F1159" s="20">
        <f t="shared" si="131"/>
        <v>3.7129624395718941</v>
      </c>
      <c r="G1159" s="89">
        <f t="shared" si="132"/>
        <v>-7.5416255305947363E-3</v>
      </c>
      <c r="H1159" s="89">
        <f t="shared" si="126"/>
        <v>3.7054208140412994</v>
      </c>
      <c r="I1159" s="89">
        <f t="shared" si="127"/>
        <v>2.6379185958700369E-2</v>
      </c>
      <c r="J1159" s="89">
        <f t="shared" si="128"/>
        <v>2.6379185958700369E-2</v>
      </c>
      <c r="K1159" s="89">
        <f t="shared" si="129"/>
        <v>6.9586145184369471E-4</v>
      </c>
      <c r="L1159" s="91">
        <f t="shared" si="130"/>
        <v>7.068756621121274E-3</v>
      </c>
    </row>
    <row r="1160" spans="4:12" x14ac:dyDescent="0.3">
      <c r="D1160" s="72">
        <v>45145</v>
      </c>
      <c r="E1160" s="95">
        <v>3.7223000000000002</v>
      </c>
      <c r="F1160" s="20">
        <f t="shared" si="131"/>
        <v>3.7238666995755243</v>
      </c>
      <c r="G1160" s="89">
        <f t="shared" si="132"/>
        <v>-5.6970369771722424E-3</v>
      </c>
      <c r="H1160" s="89">
        <f t="shared" si="126"/>
        <v>3.7181696625983522</v>
      </c>
      <c r="I1160" s="89">
        <f t="shared" si="127"/>
        <v>4.1303374016479211E-3</v>
      </c>
      <c r="J1160" s="89">
        <f t="shared" si="128"/>
        <v>4.1303374016479211E-3</v>
      </c>
      <c r="K1160" s="89">
        <f t="shared" si="129"/>
        <v>1.7059687051451702E-5</v>
      </c>
      <c r="L1160" s="91">
        <f t="shared" si="130"/>
        <v>1.1096196979415739E-3</v>
      </c>
    </row>
    <row r="1161" spans="4:12" x14ac:dyDescent="0.3">
      <c r="D1161" s="72">
        <v>45146</v>
      </c>
      <c r="E1161" s="95">
        <v>3.7223000000000002</v>
      </c>
      <c r="F1161" s="20">
        <f t="shared" si="131"/>
        <v>3.7177423704182626</v>
      </c>
      <c r="G1161" s="89">
        <f t="shared" si="132"/>
        <v>-5.7397661951811875E-3</v>
      </c>
      <c r="H1161" s="89">
        <f t="shared" si="126"/>
        <v>3.7120026042230814</v>
      </c>
      <c r="I1161" s="89">
        <f t="shared" si="127"/>
        <v>1.0297395776918794E-2</v>
      </c>
      <c r="J1161" s="89">
        <f t="shared" si="128"/>
        <v>1.0297395776918794E-2</v>
      </c>
      <c r="K1161" s="89">
        <f t="shared" si="129"/>
        <v>1.0603635978650502E-4</v>
      </c>
      <c r="L1161" s="91">
        <f t="shared" si="130"/>
        <v>2.766406731568867E-3</v>
      </c>
    </row>
    <row r="1162" spans="4:12" x14ac:dyDescent="0.3">
      <c r="D1162" s="72">
        <v>45147</v>
      </c>
      <c r="E1162" s="95">
        <v>3.7223000000000002</v>
      </c>
      <c r="F1162" s="20">
        <f t="shared" si="131"/>
        <v>3.7177081870438555</v>
      </c>
      <c r="G1162" s="89">
        <f t="shared" si="132"/>
        <v>-5.1692079131037769E-3</v>
      </c>
      <c r="H1162" s="89">
        <f t="shared" si="126"/>
        <v>3.7125389791307519</v>
      </c>
      <c r="I1162" s="89">
        <f t="shared" si="127"/>
        <v>9.7610208692482381E-3</v>
      </c>
      <c r="J1162" s="89">
        <f t="shared" si="128"/>
        <v>9.7610208692482381E-3</v>
      </c>
      <c r="K1162" s="89">
        <f t="shared" si="129"/>
        <v>9.5277528409899633E-5</v>
      </c>
      <c r="L1162" s="91">
        <f t="shared" si="130"/>
        <v>2.6223090211020708E-3</v>
      </c>
    </row>
    <row r="1163" spans="4:12" x14ac:dyDescent="0.3">
      <c r="D1163" s="72">
        <v>45148</v>
      </c>
      <c r="E1163" s="95">
        <v>3.77</v>
      </c>
      <c r="F1163" s="20">
        <f t="shared" si="131"/>
        <v>3.7277046336695174</v>
      </c>
      <c r="G1163" s="89">
        <f t="shared" si="132"/>
        <v>-3.6526424592272094E-3</v>
      </c>
      <c r="H1163" s="89">
        <f t="shared" si="126"/>
        <v>3.7240519912102901</v>
      </c>
      <c r="I1163" s="89">
        <f t="shared" si="127"/>
        <v>4.5948008789709949E-2</v>
      </c>
      <c r="J1163" s="89">
        <f t="shared" si="128"/>
        <v>4.5948008789709949E-2</v>
      </c>
      <c r="K1163" s="89">
        <f t="shared" si="129"/>
        <v>2.1112195117392626E-3</v>
      </c>
      <c r="L1163" s="91">
        <f t="shared" si="130"/>
        <v>1.2187800739976114E-2</v>
      </c>
    </row>
    <row r="1164" spans="4:12" x14ac:dyDescent="0.3">
      <c r="D1164" s="72">
        <v>45149</v>
      </c>
      <c r="E1164" s="95">
        <v>3.7126999999999999</v>
      </c>
      <c r="F1164" s="20">
        <f t="shared" si="131"/>
        <v>3.7556178860326184</v>
      </c>
      <c r="G1164" s="89">
        <f t="shared" si="132"/>
        <v>-4.9605297699439497E-4</v>
      </c>
      <c r="H1164" s="89">
        <f t="shared" si="126"/>
        <v>3.755121833055624</v>
      </c>
      <c r="I1164" s="89">
        <f t="shared" si="127"/>
        <v>-4.2421833055624081E-2</v>
      </c>
      <c r="J1164" s="89">
        <f t="shared" si="128"/>
        <v>4.2421833055624081E-2</v>
      </c>
      <c r="K1164" s="89">
        <f t="shared" si="129"/>
        <v>1.79961191979924E-3</v>
      </c>
      <c r="L1164" s="91">
        <f t="shared" si="130"/>
        <v>1.1426140828944996E-2</v>
      </c>
    </row>
    <row r="1165" spans="4:12" x14ac:dyDescent="0.3">
      <c r="D1165" s="72">
        <v>45152</v>
      </c>
      <c r="E1165" s="95">
        <v>3.6936</v>
      </c>
      <c r="F1165" s="20">
        <f t="shared" si="131"/>
        <v>3.7084831576184047</v>
      </c>
      <c r="G1165" s="89">
        <f t="shared" si="132"/>
        <v>-5.1599205207163183E-3</v>
      </c>
      <c r="H1165" s="89">
        <f t="shared" si="126"/>
        <v>3.7033232370976883</v>
      </c>
      <c r="I1165" s="89">
        <f t="shared" si="127"/>
        <v>-9.7232370976882976E-3</v>
      </c>
      <c r="J1165" s="89">
        <f t="shared" si="128"/>
        <v>9.7232370976882976E-3</v>
      </c>
      <c r="K1165" s="89">
        <f t="shared" si="129"/>
        <v>9.4541339657861951E-5</v>
      </c>
      <c r="L1165" s="91">
        <f t="shared" si="130"/>
        <v>2.6324553545831434E-3</v>
      </c>
    </row>
    <row r="1166" spans="4:12" x14ac:dyDescent="0.3">
      <c r="D1166" s="72">
        <v>45153</v>
      </c>
      <c r="E1166" s="95">
        <v>3.6267999999999998</v>
      </c>
      <c r="F1166" s="20">
        <f t="shared" si="131"/>
        <v>3.6761120635834272</v>
      </c>
      <c r="G1166" s="89">
        <f t="shared" si="132"/>
        <v>-7.8810378721424386E-3</v>
      </c>
      <c r="H1166" s="89">
        <f t="shared" si="126"/>
        <v>3.6682310257112847</v>
      </c>
      <c r="I1166" s="89">
        <f t="shared" si="127"/>
        <v>-4.1431025711284875E-2</v>
      </c>
      <c r="J1166" s="89">
        <f t="shared" si="128"/>
        <v>4.1431025711284875E-2</v>
      </c>
      <c r="K1166" s="89">
        <f t="shared" si="129"/>
        <v>1.7165298914891484E-3</v>
      </c>
      <c r="L1166" s="91">
        <f t="shared" si="130"/>
        <v>1.1423576075682385E-2</v>
      </c>
    </row>
    <row r="1167" spans="4:12" x14ac:dyDescent="0.3">
      <c r="D1167" s="72">
        <v>45154</v>
      </c>
      <c r="E1167" s="95">
        <v>3.5886</v>
      </c>
      <c r="F1167" s="20">
        <f t="shared" si="131"/>
        <v>3.6128551697022857</v>
      </c>
      <c r="G1167" s="89">
        <f t="shared" si="132"/>
        <v>-1.3418623473042349E-2</v>
      </c>
      <c r="H1167" s="89">
        <f t="shared" si="126"/>
        <v>3.5994365462292435</v>
      </c>
      <c r="I1167" s="89">
        <f t="shared" si="127"/>
        <v>-1.083654622924346E-2</v>
      </c>
      <c r="J1167" s="89">
        <f t="shared" si="128"/>
        <v>1.083654622924346E-2</v>
      </c>
      <c r="K1167" s="89">
        <f t="shared" si="129"/>
        <v>1.1743073417853065E-4</v>
      </c>
      <c r="L1167" s="91">
        <f t="shared" si="130"/>
        <v>3.0197141585140332E-3</v>
      </c>
    </row>
    <row r="1168" spans="4:12" x14ac:dyDescent="0.3">
      <c r="D1168" s="72">
        <v>45155</v>
      </c>
      <c r="E1168" s="95">
        <v>3.5981999999999998</v>
      </c>
      <c r="F1168" s="20">
        <f t="shared" si="131"/>
        <v>3.5797851012215665</v>
      </c>
      <c r="G1168" s="89">
        <f t="shared" si="132"/>
        <v>-1.5383767973810039E-2</v>
      </c>
      <c r="H1168" s="89">
        <f t="shared" si="126"/>
        <v>3.5644013332477562</v>
      </c>
      <c r="I1168" s="89">
        <f t="shared" si="127"/>
        <v>3.3798666752243633E-2</v>
      </c>
      <c r="J1168" s="89">
        <f t="shared" si="128"/>
        <v>3.3798666752243633E-2</v>
      </c>
      <c r="K1168" s="89">
        <f t="shared" si="129"/>
        <v>1.1423498742292192E-3</v>
      </c>
      <c r="L1168" s="91">
        <f t="shared" si="130"/>
        <v>9.3932151498648305E-3</v>
      </c>
    </row>
    <row r="1169" spans="4:12" x14ac:dyDescent="0.3">
      <c r="D1169" s="72">
        <v>45156</v>
      </c>
      <c r="E1169" s="95">
        <v>3.6364000000000001</v>
      </c>
      <c r="F1169" s="20">
        <f t="shared" si="131"/>
        <v>3.5935329856209517</v>
      </c>
      <c r="G1169" s="89">
        <f t="shared" si="132"/>
        <v>-1.2470602736490512E-2</v>
      </c>
      <c r="H1169" s="89">
        <f t="shared" si="126"/>
        <v>3.5810623828844612</v>
      </c>
      <c r="I1169" s="89">
        <f t="shared" si="127"/>
        <v>5.5337617115538862E-2</v>
      </c>
      <c r="J1169" s="89">
        <f t="shared" si="128"/>
        <v>5.5337617115538862E-2</v>
      </c>
      <c r="K1169" s="89">
        <f t="shared" si="129"/>
        <v>3.0622518680259794E-3</v>
      </c>
      <c r="L1169" s="91">
        <f t="shared" si="130"/>
        <v>1.5217692529847887E-2</v>
      </c>
    </row>
    <row r="1170" spans="4:12" x14ac:dyDescent="0.3">
      <c r="D1170" s="72">
        <v>45159</v>
      </c>
      <c r="E1170" s="95">
        <v>3.6364000000000001</v>
      </c>
      <c r="F1170" s="20">
        <f t="shared" si="131"/>
        <v>3.626423517810808</v>
      </c>
      <c r="G1170" s="89">
        <f t="shared" si="132"/>
        <v>-7.9344892438558343E-3</v>
      </c>
      <c r="H1170" s="89">
        <f t="shared" si="126"/>
        <v>3.6184890285669522</v>
      </c>
      <c r="I1170" s="89">
        <f t="shared" si="127"/>
        <v>1.7910971433047873E-2</v>
      </c>
      <c r="J1170" s="89">
        <f t="shared" si="128"/>
        <v>1.7910971433047873E-2</v>
      </c>
      <c r="K1170" s="89">
        <f t="shared" si="129"/>
        <v>3.2080289767545699E-4</v>
      </c>
      <c r="L1170" s="91">
        <f t="shared" si="130"/>
        <v>4.9254678894092713E-3</v>
      </c>
    </row>
    <row r="1171" spans="4:12" x14ac:dyDescent="0.3">
      <c r="D1171" s="72">
        <v>45160</v>
      </c>
      <c r="E1171" s="95">
        <v>3.6267999999999998</v>
      </c>
      <c r="F1171" s="20">
        <f t="shared" si="131"/>
        <v>3.628132408604916</v>
      </c>
      <c r="G1171" s="89">
        <f t="shared" si="132"/>
        <v>-6.9701512400594436E-3</v>
      </c>
      <c r="H1171" s="89">
        <f t="shared" si="126"/>
        <v>3.6211622573648565</v>
      </c>
      <c r="I1171" s="89">
        <f t="shared" si="127"/>
        <v>5.6377426351432725E-3</v>
      </c>
      <c r="J1171" s="89">
        <f t="shared" si="128"/>
        <v>5.6377426351432725E-3</v>
      </c>
      <c r="K1171" s="89">
        <f t="shared" si="129"/>
        <v>3.1784142020112209E-5</v>
      </c>
      <c r="L1171" s="91">
        <f t="shared" si="130"/>
        <v>1.5544674741213391E-3</v>
      </c>
    </row>
    <row r="1172" spans="4:12" x14ac:dyDescent="0.3">
      <c r="D1172" s="72">
        <v>45161</v>
      </c>
      <c r="E1172" s="95">
        <v>3.6554000000000002</v>
      </c>
      <c r="F1172" s="20">
        <f t="shared" si="131"/>
        <v>3.6269438790079525</v>
      </c>
      <c r="G1172" s="89">
        <f t="shared" si="132"/>
        <v>-6.3919890757498576E-3</v>
      </c>
      <c r="H1172" s="89">
        <f t="shared" si="126"/>
        <v>3.6205518899322024</v>
      </c>
      <c r="I1172" s="89">
        <f t="shared" si="127"/>
        <v>3.4848110067797755E-2</v>
      </c>
      <c r="J1172" s="89">
        <f t="shared" si="128"/>
        <v>3.4848110067797755E-2</v>
      </c>
      <c r="K1172" s="89">
        <f t="shared" si="129"/>
        <v>1.2143907752973472E-3</v>
      </c>
      <c r="L1172" s="91">
        <f t="shared" si="130"/>
        <v>9.5333233210586395E-3</v>
      </c>
    </row>
    <row r="1173" spans="4:12" x14ac:dyDescent="0.3">
      <c r="D1173" s="72">
        <v>45162</v>
      </c>
      <c r="E1173" s="95">
        <v>3.5981999999999998</v>
      </c>
      <c r="F1173" s="20">
        <f t="shared" si="131"/>
        <v>3.6388464087394006</v>
      </c>
      <c r="G1173" s="89">
        <f t="shared" si="132"/>
        <v>-4.56253719503006E-3</v>
      </c>
      <c r="H1173" s="89">
        <f t="shared" si="126"/>
        <v>3.6342838715443704</v>
      </c>
      <c r="I1173" s="89">
        <f t="shared" si="127"/>
        <v>-3.6083871544370538E-2</v>
      </c>
      <c r="J1173" s="89">
        <f t="shared" si="128"/>
        <v>3.6083871544370538E-2</v>
      </c>
      <c r="K1173" s="89">
        <f t="shared" si="129"/>
        <v>1.3020457856306338E-3</v>
      </c>
      <c r="L1173" s="91">
        <f t="shared" si="130"/>
        <v>1.0028311807117598E-2</v>
      </c>
    </row>
    <row r="1174" spans="4:12" x14ac:dyDescent="0.3">
      <c r="D1174" s="72">
        <v>45163</v>
      </c>
      <c r="E1174" s="95">
        <v>3.6267999999999998</v>
      </c>
      <c r="F1174" s="20">
        <f t="shared" si="131"/>
        <v>3.6002699702439758</v>
      </c>
      <c r="G1174" s="89">
        <f t="shared" si="132"/>
        <v>-7.9639273250695346E-3</v>
      </c>
      <c r="H1174" s="89">
        <f t="shared" si="126"/>
        <v>3.5923060429189064</v>
      </c>
      <c r="I1174" s="89">
        <f t="shared" si="127"/>
        <v>3.4493957081093374E-2</v>
      </c>
      <c r="J1174" s="89">
        <f t="shared" si="128"/>
        <v>3.4493957081093374E-2</v>
      </c>
      <c r="K1174" s="89">
        <f t="shared" si="129"/>
        <v>1.1898330751123117E-3</v>
      </c>
      <c r="L1174" s="91">
        <f t="shared" si="130"/>
        <v>9.510851737369961E-3</v>
      </c>
    </row>
    <row r="1175" spans="4:12" x14ac:dyDescent="0.3">
      <c r="D1175" s="72">
        <v>45166</v>
      </c>
      <c r="E1175" s="95">
        <v>3.6745000000000001</v>
      </c>
      <c r="F1175" s="20">
        <f t="shared" si="131"/>
        <v>3.6299688581399447</v>
      </c>
      <c r="G1175" s="89">
        <f t="shared" si="132"/>
        <v>-4.1976458029656834E-3</v>
      </c>
      <c r="H1175" s="89">
        <f t="shared" si="126"/>
        <v>3.625771212336979</v>
      </c>
      <c r="I1175" s="89">
        <f t="shared" si="127"/>
        <v>4.8728787663021134E-2</v>
      </c>
      <c r="J1175" s="89">
        <f t="shared" si="128"/>
        <v>4.8728787663021134E-2</v>
      </c>
      <c r="K1175" s="89">
        <f t="shared" si="129"/>
        <v>2.3744947471078005E-3</v>
      </c>
      <c r="L1175" s="91">
        <f t="shared" si="130"/>
        <v>1.326133832168217E-2</v>
      </c>
    </row>
    <row r="1176" spans="4:12" x14ac:dyDescent="0.3">
      <c r="D1176" s="72">
        <v>45167</v>
      </c>
      <c r="E1176" s="95">
        <v>3.77</v>
      </c>
      <c r="F1176" s="20">
        <f t="shared" si="131"/>
        <v>3.6902418833576278</v>
      </c>
      <c r="G1176" s="89">
        <f t="shared" si="132"/>
        <v>2.2494212990991922E-3</v>
      </c>
      <c r="H1176" s="89">
        <f t="shared" si="126"/>
        <v>3.6924913046567269</v>
      </c>
      <c r="I1176" s="89">
        <f t="shared" si="127"/>
        <v>7.7508695343273093E-2</v>
      </c>
      <c r="J1176" s="89">
        <f t="shared" si="128"/>
        <v>7.7508695343273093E-2</v>
      </c>
      <c r="K1176" s="89">
        <f t="shared" si="129"/>
        <v>6.007597853816324E-3</v>
      </c>
      <c r="L1176" s="91">
        <f t="shared" si="130"/>
        <v>2.0559335634820448E-2</v>
      </c>
    </row>
    <row r="1177" spans="4:12" x14ac:dyDescent="0.3">
      <c r="D1177" s="72">
        <v>45168</v>
      </c>
      <c r="E1177" s="95">
        <v>3.7986</v>
      </c>
      <c r="F1177" s="20">
        <f t="shared" si="131"/>
        <v>3.7775195370392796</v>
      </c>
      <c r="G1177" s="89">
        <f t="shared" si="132"/>
        <v>1.0752244537354448E-2</v>
      </c>
      <c r="H1177" s="89">
        <f t="shared" si="126"/>
        <v>3.788271781576634</v>
      </c>
      <c r="I1177" s="89">
        <f t="shared" si="127"/>
        <v>1.0328218423365954E-2</v>
      </c>
      <c r="J1177" s="89">
        <f t="shared" si="128"/>
        <v>1.0328218423365954E-2</v>
      </c>
      <c r="K1177" s="89">
        <f t="shared" si="129"/>
        <v>1.066720958007559E-4</v>
      </c>
      <c r="L1177" s="91">
        <f t="shared" si="130"/>
        <v>2.7189539365466103E-3</v>
      </c>
    </row>
    <row r="1178" spans="4:12" x14ac:dyDescent="0.3">
      <c r="D1178" s="72">
        <v>45169</v>
      </c>
      <c r="E1178" s="95">
        <v>3.8081999999999998</v>
      </c>
      <c r="F1178" s="20">
        <f t="shared" si="131"/>
        <v>3.8091217956298835</v>
      </c>
      <c r="G1178" s="89">
        <f t="shared" si="132"/>
        <v>1.2837245942679399E-2</v>
      </c>
      <c r="H1178" s="89">
        <f t="shared" si="126"/>
        <v>3.8219590415725628</v>
      </c>
      <c r="I1178" s="89">
        <f t="shared" si="127"/>
        <v>-1.3759041572563024E-2</v>
      </c>
      <c r="J1178" s="89">
        <f t="shared" si="128"/>
        <v>1.3759041572563024E-2</v>
      </c>
      <c r="K1178" s="89">
        <f t="shared" si="129"/>
        <v>1.8931122499551758E-4</v>
      </c>
      <c r="L1178" s="91">
        <f t="shared" si="130"/>
        <v>3.6130039316640472E-3</v>
      </c>
    </row>
    <row r="1179" spans="4:12" x14ac:dyDescent="0.3">
      <c r="D1179" s="72">
        <v>45170</v>
      </c>
      <c r="E1179" s="95">
        <v>3.8081999999999998</v>
      </c>
      <c r="F1179" s="20">
        <f t="shared" si="131"/>
        <v>3.8184697967541434</v>
      </c>
      <c r="G1179" s="89">
        <f t="shared" si="132"/>
        <v>1.2488321460837452E-2</v>
      </c>
      <c r="H1179" s="89">
        <f t="shared" si="126"/>
        <v>3.8309581182149808</v>
      </c>
      <c r="I1179" s="89">
        <f t="shared" si="127"/>
        <v>-2.2758118214980971E-2</v>
      </c>
      <c r="J1179" s="89">
        <f t="shared" si="128"/>
        <v>2.2758118214980971E-2</v>
      </c>
      <c r="K1179" s="89">
        <f t="shared" si="129"/>
        <v>5.1793194468704865E-4</v>
      </c>
      <c r="L1179" s="91">
        <f t="shared" si="130"/>
        <v>5.976082720177767E-3</v>
      </c>
    </row>
    <row r="1180" spans="4:12" x14ac:dyDescent="0.3">
      <c r="D1180" s="72">
        <v>45174</v>
      </c>
      <c r="E1180" s="95">
        <v>3.8176999999999999</v>
      </c>
      <c r="F1180" s="20">
        <f t="shared" si="131"/>
        <v>3.8200906571686697</v>
      </c>
      <c r="G1180" s="89">
        <f t="shared" si="132"/>
        <v>1.1401575356206332E-2</v>
      </c>
      <c r="H1180" s="89">
        <f t="shared" si="126"/>
        <v>3.8314922325248761</v>
      </c>
      <c r="I1180" s="89">
        <f t="shared" si="127"/>
        <v>-1.3792232524876269E-2</v>
      </c>
      <c r="J1180" s="89">
        <f t="shared" si="128"/>
        <v>1.3792232524876269E-2</v>
      </c>
      <c r="K1180" s="89">
        <f t="shared" si="129"/>
        <v>1.9022567802025482E-4</v>
      </c>
      <c r="L1180" s="91">
        <f t="shared" si="130"/>
        <v>3.6127072648129161E-3</v>
      </c>
    </row>
    <row r="1181" spans="4:12" x14ac:dyDescent="0.3">
      <c r="D1181" s="72">
        <v>45175</v>
      </c>
      <c r="E1181" s="95">
        <v>3.8654000000000002</v>
      </c>
      <c r="F1181" s="20">
        <f t="shared" si="131"/>
        <v>3.8363612602849653</v>
      </c>
      <c r="G1181" s="89">
        <f t="shared" si="132"/>
        <v>1.1888478132215259E-2</v>
      </c>
      <c r="H1181" s="89">
        <f t="shared" si="126"/>
        <v>3.8482497384171803</v>
      </c>
      <c r="I1181" s="89">
        <f t="shared" si="127"/>
        <v>1.7150261582819848E-2</v>
      </c>
      <c r="J1181" s="89">
        <f t="shared" si="128"/>
        <v>1.7150261582819848E-2</v>
      </c>
      <c r="K1181" s="89">
        <f t="shared" si="129"/>
        <v>2.9413147235914637E-4</v>
      </c>
      <c r="L1181" s="91">
        <f t="shared" si="130"/>
        <v>4.4368659343974352E-3</v>
      </c>
    </row>
    <row r="1182" spans="4:12" x14ac:dyDescent="0.3">
      <c r="D1182" s="72">
        <v>45176</v>
      </c>
      <c r="E1182" s="95">
        <v>3.8845000000000001</v>
      </c>
      <c r="F1182" s="20">
        <f t="shared" si="131"/>
        <v>3.8787307825057722</v>
      </c>
      <c r="G1182" s="89">
        <f t="shared" si="132"/>
        <v>1.4936582541074425E-2</v>
      </c>
      <c r="H1182" s="89">
        <f t="shared" si="126"/>
        <v>3.8936673650468467</v>
      </c>
      <c r="I1182" s="89">
        <f t="shared" si="127"/>
        <v>-9.1673650468466761E-3</v>
      </c>
      <c r="J1182" s="89">
        <f t="shared" si="128"/>
        <v>9.1673650468466761E-3</v>
      </c>
      <c r="K1182" s="89">
        <f t="shared" si="129"/>
        <v>8.4040581902146153E-5</v>
      </c>
      <c r="L1182" s="91">
        <f t="shared" si="130"/>
        <v>2.3599858532234973E-3</v>
      </c>
    </row>
    <row r="1183" spans="4:12" x14ac:dyDescent="0.3">
      <c r="D1183" s="72">
        <v>45177</v>
      </c>
      <c r="E1183" s="95">
        <v>3.8559000000000001</v>
      </c>
      <c r="F1183" s="20">
        <f t="shared" si="131"/>
        <v>3.8907292660328601</v>
      </c>
      <c r="G1183" s="89">
        <f t="shared" si="132"/>
        <v>1.4642772639675771E-2</v>
      </c>
      <c r="H1183" s="89">
        <f t="shared" si="126"/>
        <v>3.9053720386725357</v>
      </c>
      <c r="I1183" s="89">
        <f t="shared" si="127"/>
        <v>-4.9472038672535579E-2</v>
      </c>
      <c r="J1183" s="89">
        <f t="shared" si="128"/>
        <v>4.9472038672535579E-2</v>
      </c>
      <c r="K1183" s="89">
        <f t="shared" si="129"/>
        <v>2.4474826104168559E-3</v>
      </c>
      <c r="L1183" s="91">
        <f t="shared" si="130"/>
        <v>1.2830218281733337E-2</v>
      </c>
    </row>
    <row r="1184" spans="4:12" x14ac:dyDescent="0.3">
      <c r="D1184" s="72">
        <v>45180</v>
      </c>
      <c r="E1184" s="95">
        <v>3.8845000000000001</v>
      </c>
      <c r="F1184" s="20">
        <f t="shared" si="131"/>
        <v>3.8733342181117405</v>
      </c>
      <c r="G1184" s="89">
        <f t="shared" si="132"/>
        <v>1.1438990583596237E-2</v>
      </c>
      <c r="H1184" s="89">
        <f t="shared" si="126"/>
        <v>3.8847732086953366</v>
      </c>
      <c r="I1184" s="89">
        <f t="shared" si="127"/>
        <v>-2.7320869533653536E-4</v>
      </c>
      <c r="J1184" s="89">
        <f t="shared" si="128"/>
        <v>2.7320869533653536E-4</v>
      </c>
      <c r="K1184" s="89">
        <f t="shared" si="129"/>
        <v>7.4642991207491794E-8</v>
      </c>
      <c r="L1184" s="91">
        <f t="shared" si="130"/>
        <v>7.0333040374960827E-5</v>
      </c>
    </row>
    <row r="1185" spans="4:12" x14ac:dyDescent="0.3">
      <c r="D1185" s="72">
        <v>45181</v>
      </c>
      <c r="E1185" s="95">
        <v>3.8654000000000002</v>
      </c>
      <c r="F1185" s="20">
        <f t="shared" si="131"/>
        <v>3.8898311924668771</v>
      </c>
      <c r="G1185" s="89">
        <f t="shared" si="132"/>
        <v>1.1944788960750278E-2</v>
      </c>
      <c r="H1185" s="89">
        <f t="shared" si="126"/>
        <v>3.9017759814276274</v>
      </c>
      <c r="I1185" s="89">
        <f t="shared" si="127"/>
        <v>-3.6375981427627213E-2</v>
      </c>
      <c r="J1185" s="89">
        <f t="shared" si="128"/>
        <v>3.6375981427627213E-2</v>
      </c>
      <c r="K1185" s="89">
        <f t="shared" si="129"/>
        <v>1.3232120248230798E-3</v>
      </c>
      <c r="L1185" s="91">
        <f t="shared" si="130"/>
        <v>9.4106642074888013E-3</v>
      </c>
    </row>
    <row r="1186" spans="4:12" x14ac:dyDescent="0.3">
      <c r="D1186" s="72">
        <v>45182</v>
      </c>
      <c r="E1186" s="95">
        <v>3.8271999999999999</v>
      </c>
      <c r="F1186" s="20">
        <f t="shared" si="131"/>
        <v>3.8673158311686002</v>
      </c>
      <c r="G1186" s="89">
        <f t="shared" si="132"/>
        <v>8.4987739348475581E-3</v>
      </c>
      <c r="H1186" s="89">
        <f t="shared" si="126"/>
        <v>3.8758146051034479</v>
      </c>
      <c r="I1186" s="89">
        <f t="shared" si="127"/>
        <v>-4.861460510344795E-2</v>
      </c>
      <c r="J1186" s="89">
        <f t="shared" si="128"/>
        <v>4.861460510344795E-2</v>
      </c>
      <c r="K1186" s="89">
        <f t="shared" si="129"/>
        <v>2.3633798293641877E-3</v>
      </c>
      <c r="L1186" s="91">
        <f t="shared" si="130"/>
        <v>1.2702394728116627E-2</v>
      </c>
    </row>
    <row r="1187" spans="4:12" x14ac:dyDescent="0.3">
      <c r="D1187" s="72">
        <v>45183</v>
      </c>
      <c r="E1187" s="95">
        <v>3.8368000000000002</v>
      </c>
      <c r="F1187" s="20">
        <f t="shared" si="131"/>
        <v>3.8359190191478785</v>
      </c>
      <c r="G1187" s="89">
        <f t="shared" si="132"/>
        <v>4.5092153392906273E-3</v>
      </c>
      <c r="H1187" s="89">
        <f t="shared" si="126"/>
        <v>3.840428234487169</v>
      </c>
      <c r="I1187" s="89">
        <f t="shared" si="127"/>
        <v>-3.6282344871687577E-3</v>
      </c>
      <c r="J1187" s="89">
        <f t="shared" si="128"/>
        <v>3.6282344871687577E-3</v>
      </c>
      <c r="K1187" s="89">
        <f t="shared" si="129"/>
        <v>1.3164085493880738E-5</v>
      </c>
      <c r="L1187" s="91">
        <f t="shared" si="130"/>
        <v>9.4564076500436756E-4</v>
      </c>
    </row>
    <row r="1188" spans="4:12" x14ac:dyDescent="0.3">
      <c r="D1188" s="72">
        <v>45184</v>
      </c>
      <c r="E1188" s="95">
        <v>3.7509000000000001</v>
      </c>
      <c r="F1188" s="20">
        <f t="shared" si="131"/>
        <v>3.8232273722714325</v>
      </c>
      <c r="G1188" s="89">
        <f t="shared" si="132"/>
        <v>2.7891291177169677E-3</v>
      </c>
      <c r="H1188" s="89">
        <f t="shared" si="126"/>
        <v>3.8260165013891494</v>
      </c>
      <c r="I1188" s="89">
        <f t="shared" si="127"/>
        <v>-7.5116501389149271E-2</v>
      </c>
      <c r="J1188" s="89">
        <f t="shared" si="128"/>
        <v>7.5116501389149271E-2</v>
      </c>
      <c r="K1188" s="89">
        <f t="shared" si="129"/>
        <v>5.6424887809460641E-3</v>
      </c>
      <c r="L1188" s="91">
        <f t="shared" si="130"/>
        <v>2.0026260734530184E-2</v>
      </c>
    </row>
    <row r="1189" spans="4:12" x14ac:dyDescent="0.3">
      <c r="D1189" s="72">
        <v>45187</v>
      </c>
      <c r="E1189" s="95">
        <v>3.77</v>
      </c>
      <c r="F1189" s="20">
        <f t="shared" si="131"/>
        <v>3.7569513032941737</v>
      </c>
      <c r="G1189" s="89">
        <f t="shared" si="132"/>
        <v>-4.1173906917806088E-3</v>
      </c>
      <c r="H1189" s="89">
        <f t="shared" si="126"/>
        <v>3.7528339126023931</v>
      </c>
      <c r="I1189" s="89">
        <f t="shared" si="127"/>
        <v>1.7166087397606944E-2</v>
      </c>
      <c r="J1189" s="89">
        <f t="shared" si="128"/>
        <v>1.7166087397606944E-2</v>
      </c>
      <c r="K1189" s="89">
        <f t="shared" si="129"/>
        <v>2.9467455654227996E-4</v>
      </c>
      <c r="L1189" s="91">
        <f t="shared" si="130"/>
        <v>4.5533388322564839E-3</v>
      </c>
    </row>
    <row r="1190" spans="4:12" x14ac:dyDescent="0.3">
      <c r="D1190" s="72">
        <v>45188</v>
      </c>
      <c r="E1190" s="95">
        <v>3.8176999999999999</v>
      </c>
      <c r="F1190" s="20">
        <f t="shared" si="131"/>
        <v>3.7762460874465757</v>
      </c>
      <c r="G1190" s="89">
        <f t="shared" si="132"/>
        <v>-1.7761732073623435E-3</v>
      </c>
      <c r="H1190" s="89">
        <f t="shared" si="126"/>
        <v>3.7744699142392135</v>
      </c>
      <c r="I1190" s="89">
        <f t="shared" si="127"/>
        <v>4.3230085760786352E-2</v>
      </c>
      <c r="J1190" s="89">
        <f t="shared" si="128"/>
        <v>4.3230085760786352E-2</v>
      </c>
      <c r="K1190" s="89">
        <f t="shared" si="129"/>
        <v>1.8688403148849429E-3</v>
      </c>
      <c r="L1190" s="91">
        <f t="shared" si="130"/>
        <v>1.1323594248051537E-2</v>
      </c>
    </row>
    <row r="1191" spans="4:12" x14ac:dyDescent="0.3">
      <c r="D1191" s="72">
        <v>45189</v>
      </c>
      <c r="E1191" s="95">
        <v>3.7795000000000001</v>
      </c>
      <c r="F1191" s="20">
        <f t="shared" si="131"/>
        <v>3.8086390614341101</v>
      </c>
      <c r="G1191" s="89">
        <f t="shared" si="132"/>
        <v>1.6407415121273291E-3</v>
      </c>
      <c r="H1191" s="89">
        <f t="shared" si="126"/>
        <v>3.8102798029462375</v>
      </c>
      <c r="I1191" s="89">
        <f t="shared" si="127"/>
        <v>-3.0779802946237389E-2</v>
      </c>
      <c r="J1191" s="89">
        <f t="shared" si="128"/>
        <v>3.0779802946237389E-2</v>
      </c>
      <c r="K1191" s="89">
        <f t="shared" si="129"/>
        <v>9.473962694092038E-4</v>
      </c>
      <c r="L1191" s="91">
        <f t="shared" si="130"/>
        <v>8.1438822453333472E-3</v>
      </c>
    </row>
    <row r="1192" spans="4:12" x14ac:dyDescent="0.3">
      <c r="D1192" s="72">
        <v>45190</v>
      </c>
      <c r="E1192" s="95">
        <v>3.6936</v>
      </c>
      <c r="F1192" s="20">
        <f t="shared" si="131"/>
        <v>3.7636325932097021</v>
      </c>
      <c r="G1192" s="89">
        <f t="shared" si="132"/>
        <v>-3.0239794615262057E-3</v>
      </c>
      <c r="H1192" s="89">
        <f t="shared" si="126"/>
        <v>3.7606086137481758</v>
      </c>
      <c r="I1192" s="89">
        <f t="shared" si="127"/>
        <v>-6.7008613748175794E-2</v>
      </c>
      <c r="J1192" s="89">
        <f t="shared" si="128"/>
        <v>6.7008613748175794E-2</v>
      </c>
      <c r="K1192" s="89">
        <f t="shared" si="129"/>
        <v>4.4901543164522139E-3</v>
      </c>
      <c r="L1192" s="91">
        <f t="shared" si="130"/>
        <v>1.8141816587658597E-2</v>
      </c>
    </row>
    <row r="1193" spans="4:12" x14ac:dyDescent="0.3">
      <c r="D1193" s="72">
        <v>45191</v>
      </c>
      <c r="E1193" s="95">
        <v>3.7126999999999999</v>
      </c>
      <c r="F1193" s="20">
        <f t="shared" si="131"/>
        <v>3.6950008164307793</v>
      </c>
      <c r="G1193" s="89">
        <f t="shared" si="132"/>
        <v>-9.5847591932658703E-3</v>
      </c>
      <c r="H1193" s="89">
        <f t="shared" si="126"/>
        <v>3.6854160572375134</v>
      </c>
      <c r="I1193" s="89">
        <f t="shared" si="127"/>
        <v>2.7283942762486468E-2</v>
      </c>
      <c r="J1193" s="89">
        <f t="shared" si="128"/>
        <v>2.7283942762486468E-2</v>
      </c>
      <c r="K1193" s="89">
        <f t="shared" si="129"/>
        <v>7.4441353266663777E-4</v>
      </c>
      <c r="L1193" s="91">
        <f t="shared" si="130"/>
        <v>7.3488142759949547E-3</v>
      </c>
    </row>
    <row r="1194" spans="4:12" x14ac:dyDescent="0.3">
      <c r="D1194" s="72">
        <v>45194</v>
      </c>
      <c r="E1194" s="95">
        <v>3.6554000000000002</v>
      </c>
      <c r="F1194" s="20">
        <f t="shared" si="131"/>
        <v>3.6935721926453873</v>
      </c>
      <c r="G1194" s="89">
        <f t="shared" si="132"/>
        <v>-8.7691456524784817E-3</v>
      </c>
      <c r="H1194" s="89">
        <f t="shared" si="126"/>
        <v>3.6848030469929087</v>
      </c>
      <c r="I1194" s="89">
        <f t="shared" si="127"/>
        <v>-2.9403046992908521E-2</v>
      </c>
      <c r="J1194" s="89">
        <f t="shared" si="128"/>
        <v>2.9403046992908521E-2</v>
      </c>
      <c r="K1194" s="89">
        <f t="shared" si="129"/>
        <v>8.645391724671868E-4</v>
      </c>
      <c r="L1194" s="91">
        <f t="shared" si="130"/>
        <v>8.0437290017258082E-3</v>
      </c>
    </row>
    <row r="1195" spans="4:12" x14ac:dyDescent="0.3">
      <c r="D1195" s="72">
        <v>45195</v>
      </c>
      <c r="E1195" s="95">
        <v>3.56</v>
      </c>
      <c r="F1195" s="20">
        <f t="shared" si="131"/>
        <v>3.6293046834780176</v>
      </c>
      <c r="G1195" s="89">
        <f t="shared" si="132"/>
        <v>-1.4318982003967601E-2</v>
      </c>
      <c r="H1195" s="89">
        <f t="shared" si="126"/>
        <v>3.6149857014740499</v>
      </c>
      <c r="I1195" s="89">
        <f t="shared" si="127"/>
        <v>-5.4985701474049797E-2</v>
      </c>
      <c r="J1195" s="89">
        <f t="shared" si="128"/>
        <v>5.4985701474049797E-2</v>
      </c>
      <c r="K1195" s="89">
        <f t="shared" si="129"/>
        <v>3.0234273665933221E-3</v>
      </c>
      <c r="L1195" s="91">
        <f t="shared" si="130"/>
        <v>1.5445421762373538E-2</v>
      </c>
    </row>
    <row r="1196" spans="4:12" x14ac:dyDescent="0.3">
      <c r="D1196" s="72">
        <v>45196</v>
      </c>
      <c r="E1196" s="95">
        <v>3.5314000000000001</v>
      </c>
      <c r="F1196" s="20">
        <f t="shared" si="131"/>
        <v>3.5428248143968259</v>
      </c>
      <c r="G1196" s="89">
        <f t="shared" si="132"/>
        <v>-2.1535070711690009E-2</v>
      </c>
      <c r="H1196" s="89">
        <f t="shared" si="126"/>
        <v>3.521289743685136</v>
      </c>
      <c r="I1196" s="89">
        <f t="shared" si="127"/>
        <v>1.0110256314864063E-2</v>
      </c>
      <c r="J1196" s="89">
        <f t="shared" si="128"/>
        <v>1.0110256314864063E-2</v>
      </c>
      <c r="K1196" s="89">
        <f t="shared" si="129"/>
        <v>1.0221728275224867E-4</v>
      </c>
      <c r="L1196" s="91">
        <f t="shared" si="130"/>
        <v>2.8629598218451783E-3</v>
      </c>
    </row>
    <row r="1197" spans="4:12" x14ac:dyDescent="0.3">
      <c r="D1197" s="72">
        <v>45197</v>
      </c>
      <c r="E1197" s="95">
        <v>3.5505</v>
      </c>
      <c r="F1197" s="20">
        <f t="shared" si="131"/>
        <v>3.5179919434306486</v>
      </c>
      <c r="G1197" s="89">
        <f t="shared" si="132"/>
        <v>-2.1864850737138744E-2</v>
      </c>
      <c r="H1197" s="89">
        <f t="shared" si="126"/>
        <v>3.4961270926935097</v>
      </c>
      <c r="I1197" s="89">
        <f t="shared" si="127"/>
        <v>5.4372907306490248E-2</v>
      </c>
      <c r="J1197" s="89">
        <f t="shared" si="128"/>
        <v>5.4372907306490248E-2</v>
      </c>
      <c r="K1197" s="89">
        <f t="shared" si="129"/>
        <v>2.9564130489601807E-3</v>
      </c>
      <c r="L1197" s="91">
        <f t="shared" si="130"/>
        <v>1.5314154994082594E-2</v>
      </c>
    </row>
    <row r="1198" spans="4:12" x14ac:dyDescent="0.3">
      <c r="D1198" s="72">
        <v>45198</v>
      </c>
      <c r="E1198" s="95">
        <v>3.5695000000000001</v>
      </c>
      <c r="F1198" s="20">
        <f t="shared" si="131"/>
        <v>3.5368081194102894</v>
      </c>
      <c r="G1198" s="89">
        <f t="shared" si="132"/>
        <v>-1.7796748065460791E-2</v>
      </c>
      <c r="H1198" s="89">
        <f t="shared" si="126"/>
        <v>3.5190113713448286</v>
      </c>
      <c r="I1198" s="89">
        <f t="shared" si="127"/>
        <v>5.0488628655171564E-2</v>
      </c>
      <c r="J1198" s="89">
        <f t="shared" si="128"/>
        <v>5.0488628655171564E-2</v>
      </c>
      <c r="K1198" s="89">
        <f t="shared" si="129"/>
        <v>2.549101623479811E-3</v>
      </c>
      <c r="L1198" s="91">
        <f t="shared" si="130"/>
        <v>1.4144454028623493E-2</v>
      </c>
    </row>
    <row r="1199" spans="4:12" x14ac:dyDescent="0.3">
      <c r="D1199" s="72">
        <v>45201</v>
      </c>
      <c r="E1199" s="95">
        <v>3.5505</v>
      </c>
      <c r="F1199" s="20">
        <f t="shared" si="131"/>
        <v>3.5514626015476316</v>
      </c>
      <c r="G1199" s="89">
        <f t="shared" si="132"/>
        <v>-1.455162504518049E-2</v>
      </c>
      <c r="H1199" s="89">
        <f t="shared" si="126"/>
        <v>3.5369109765024511</v>
      </c>
      <c r="I1199" s="89">
        <f t="shared" si="127"/>
        <v>1.3589023497548869E-2</v>
      </c>
      <c r="J1199" s="89">
        <f t="shared" si="128"/>
        <v>1.3589023497548869E-2</v>
      </c>
      <c r="K1199" s="89">
        <f t="shared" si="129"/>
        <v>1.8466155961693528E-4</v>
      </c>
      <c r="L1199" s="91">
        <f t="shared" si="130"/>
        <v>3.8273548789040609E-3</v>
      </c>
    </row>
    <row r="1200" spans="4:12" x14ac:dyDescent="0.3">
      <c r="D1200" s="72">
        <v>45202</v>
      </c>
      <c r="E1200" s="95">
        <v>3.5026999999999999</v>
      </c>
      <c r="F1200" s="20">
        <f t="shared" si="131"/>
        <v>3.529298699963856</v>
      </c>
      <c r="G1200" s="89">
        <f t="shared" si="132"/>
        <v>-1.5312852699039998E-2</v>
      </c>
      <c r="H1200" s="89">
        <f t="shared" si="126"/>
        <v>3.513985847264816</v>
      </c>
      <c r="I1200" s="89">
        <f t="shared" si="127"/>
        <v>-1.1285847264816073E-2</v>
      </c>
      <c r="J1200" s="89">
        <f t="shared" si="128"/>
        <v>1.1285847264816073E-2</v>
      </c>
      <c r="K1200" s="89">
        <f t="shared" si="129"/>
        <v>1.2737034848475645E-4</v>
      </c>
      <c r="L1200" s="91">
        <f t="shared" si="130"/>
        <v>3.2220422145248164E-3</v>
      </c>
    </row>
    <row r="1201" spans="4:12" x14ac:dyDescent="0.3">
      <c r="D1201" s="72">
        <v>45203</v>
      </c>
      <c r="E1201" s="95">
        <v>3.4550000000000001</v>
      </c>
      <c r="F1201" s="20">
        <f t="shared" si="131"/>
        <v>3.4809097178407677</v>
      </c>
      <c r="G1201" s="89">
        <f t="shared" si="132"/>
        <v>-1.8620465641444827E-2</v>
      </c>
      <c r="H1201" s="89">
        <f t="shared" si="126"/>
        <v>3.4622892521993229</v>
      </c>
      <c r="I1201" s="89">
        <f t="shared" si="127"/>
        <v>-7.2892521993228598E-3</v>
      </c>
      <c r="J1201" s="89">
        <f t="shared" si="128"/>
        <v>7.2892521993228598E-3</v>
      </c>
      <c r="K1201" s="89">
        <f t="shared" si="129"/>
        <v>5.3133197625333152E-5</v>
      </c>
      <c r="L1201" s="91">
        <f t="shared" si="130"/>
        <v>2.1097690880818695E-3</v>
      </c>
    </row>
    <row r="1202" spans="4:12" x14ac:dyDescent="0.3">
      <c r="D1202" s="72">
        <v>45204</v>
      </c>
      <c r="E1202" s="95">
        <v>3.3786999999999998</v>
      </c>
      <c r="F1202" s="20">
        <f t="shared" si="131"/>
        <v>3.4248436274868448</v>
      </c>
      <c r="G1202" s="89">
        <f t="shared" si="132"/>
        <v>-2.2365028112692639E-2</v>
      </c>
      <c r="H1202" s="89">
        <f t="shared" si="126"/>
        <v>3.402478599374152</v>
      </c>
      <c r="I1202" s="89">
        <f t="shared" si="127"/>
        <v>-2.3778599374152165E-2</v>
      </c>
      <c r="J1202" s="89">
        <f t="shared" si="128"/>
        <v>2.3778599374152165E-2</v>
      </c>
      <c r="K1202" s="89">
        <f t="shared" si="129"/>
        <v>5.6542178819642976E-4</v>
      </c>
      <c r="L1202" s="91">
        <f t="shared" si="130"/>
        <v>7.0377954166253786E-3</v>
      </c>
    </row>
    <row r="1203" spans="4:12" x14ac:dyDescent="0.3">
      <c r="D1203" s="72">
        <v>45205</v>
      </c>
      <c r="E1203" s="95">
        <v>3.3978000000000002</v>
      </c>
      <c r="F1203" s="20">
        <f t="shared" si="131"/>
        <v>3.3646279775098455</v>
      </c>
      <c r="G1203" s="89">
        <f t="shared" si="132"/>
        <v>-2.6150090299123296E-2</v>
      </c>
      <c r="H1203" s="89">
        <f t="shared" si="126"/>
        <v>3.3384778872107224</v>
      </c>
      <c r="I1203" s="89">
        <f t="shared" si="127"/>
        <v>5.9322112789277792E-2</v>
      </c>
      <c r="J1203" s="89">
        <f t="shared" si="128"/>
        <v>5.9322112789277792E-2</v>
      </c>
      <c r="K1203" s="89">
        <f t="shared" si="129"/>
        <v>3.5191130657837959E-3</v>
      </c>
      <c r="L1203" s="91">
        <f t="shared" si="130"/>
        <v>1.7458977217398843E-2</v>
      </c>
    </row>
    <row r="1204" spans="4:12" x14ac:dyDescent="0.3">
      <c r="D1204" s="72">
        <v>45208</v>
      </c>
      <c r="E1204" s="95">
        <v>3.3978000000000002</v>
      </c>
      <c r="F1204" s="20">
        <f t="shared" si="131"/>
        <v>3.3768799277607018</v>
      </c>
      <c r="G1204" s="89">
        <f t="shared" si="132"/>
        <v>-2.2309886244125346E-2</v>
      </c>
      <c r="H1204" s="89">
        <f t="shared" si="126"/>
        <v>3.3545700415165762</v>
      </c>
      <c r="I1204" s="89">
        <f t="shared" si="127"/>
        <v>4.3229958483423925E-2</v>
      </c>
      <c r="J1204" s="89">
        <f t="shared" si="128"/>
        <v>4.3229958483423925E-2</v>
      </c>
      <c r="K1204" s="89">
        <f t="shared" si="129"/>
        <v>1.8688293104785561E-3</v>
      </c>
      <c r="L1204" s="91">
        <f t="shared" si="130"/>
        <v>1.2722926153223828E-2</v>
      </c>
    </row>
    <row r="1205" spans="4:12" x14ac:dyDescent="0.3">
      <c r="D1205" s="72">
        <v>45209</v>
      </c>
      <c r="E1205" s="95">
        <v>3.4359000000000002</v>
      </c>
      <c r="F1205" s="20">
        <f t="shared" si="131"/>
        <v>3.3875720910046998</v>
      </c>
      <c r="G1205" s="89">
        <f t="shared" si="132"/>
        <v>-1.9009681295313007E-2</v>
      </c>
      <c r="H1205" s="89">
        <f t="shared" si="126"/>
        <v>3.3685624097093867</v>
      </c>
      <c r="I1205" s="89">
        <f t="shared" si="127"/>
        <v>6.733759029061348E-2</v>
      </c>
      <c r="J1205" s="89">
        <f t="shared" si="128"/>
        <v>6.733759029061348E-2</v>
      </c>
      <c r="K1205" s="89">
        <f t="shared" si="129"/>
        <v>4.534351066146523E-3</v>
      </c>
      <c r="L1205" s="91">
        <f t="shared" si="130"/>
        <v>1.9598239264999994E-2</v>
      </c>
    </row>
    <row r="1206" spans="4:12" x14ac:dyDescent="0.3">
      <c r="D1206" s="72">
        <v>45210</v>
      </c>
      <c r="E1206" s="95">
        <v>3.4073000000000002</v>
      </c>
      <c r="F1206" s="20">
        <f t="shared" si="131"/>
        <v>3.4149722549637498</v>
      </c>
      <c r="G1206" s="89">
        <f t="shared" si="132"/>
        <v>-1.4368696769876708E-2</v>
      </c>
      <c r="H1206" s="89">
        <f t="shared" si="126"/>
        <v>3.4006035581938732</v>
      </c>
      <c r="I1206" s="89">
        <f t="shared" si="127"/>
        <v>6.6964418061270514E-3</v>
      </c>
      <c r="J1206" s="89">
        <f t="shared" si="128"/>
        <v>6.6964418061270514E-3</v>
      </c>
      <c r="K1206" s="89">
        <f t="shared" si="129"/>
        <v>4.4842332862846128E-5</v>
      </c>
      <c r="L1206" s="91">
        <f t="shared" si="130"/>
        <v>1.9653220456452474E-3</v>
      </c>
    </row>
    <row r="1207" spans="4:12" x14ac:dyDescent="0.3">
      <c r="D1207" s="72">
        <v>45211</v>
      </c>
      <c r="E1207" s="95">
        <v>3.4073000000000002</v>
      </c>
      <c r="F1207" s="20">
        <f t="shared" si="131"/>
        <v>3.3958050425840991</v>
      </c>
      <c r="G1207" s="89">
        <f t="shared" si="132"/>
        <v>-1.4848548330854106E-2</v>
      </c>
      <c r="H1207" s="89">
        <f t="shared" si="126"/>
        <v>3.3809564942532448</v>
      </c>
      <c r="I1207" s="89">
        <f t="shared" si="127"/>
        <v>2.6343505746755369E-2</v>
      </c>
      <c r="J1207" s="89">
        <f t="shared" si="128"/>
        <v>2.6343505746755369E-2</v>
      </c>
      <c r="K1207" s="89">
        <f t="shared" si="129"/>
        <v>6.9398029502933318E-4</v>
      </c>
      <c r="L1207" s="91">
        <f t="shared" si="130"/>
        <v>7.7314899617748267E-3</v>
      </c>
    </row>
    <row r="1208" spans="4:12" x14ac:dyDescent="0.3">
      <c r="D1208" s="72">
        <v>45212</v>
      </c>
      <c r="E1208" s="95">
        <v>3.35</v>
      </c>
      <c r="F1208" s="20">
        <f t="shared" si="131"/>
        <v>3.3839611613353169</v>
      </c>
      <c r="G1208" s="89">
        <f t="shared" si="132"/>
        <v>-1.4548081622646918E-2</v>
      </c>
      <c r="H1208" s="89">
        <f t="shared" si="126"/>
        <v>3.36941307971267</v>
      </c>
      <c r="I1208" s="89">
        <f t="shared" si="127"/>
        <v>-1.9413079712669923E-2</v>
      </c>
      <c r="J1208" s="89">
        <f t="shared" si="128"/>
        <v>1.9413079712669923E-2</v>
      </c>
      <c r="K1208" s="89">
        <f t="shared" si="129"/>
        <v>3.7686766393047654E-4</v>
      </c>
      <c r="L1208" s="91">
        <f t="shared" si="130"/>
        <v>5.7949491679611708E-3</v>
      </c>
    </row>
    <row r="1209" spans="4:12" x14ac:dyDescent="0.3">
      <c r="D1209" s="72">
        <v>45215</v>
      </c>
      <c r="E1209" s="95">
        <v>3.4359000000000002</v>
      </c>
      <c r="F1209" s="20">
        <f t="shared" si="131"/>
        <v>3.3555415347018829</v>
      </c>
      <c r="G1209" s="89">
        <f t="shared" si="132"/>
        <v>-1.5935236123725625E-2</v>
      </c>
      <c r="H1209" s="89">
        <f t="shared" si="126"/>
        <v>3.3396062985781572</v>
      </c>
      <c r="I1209" s="89">
        <f t="shared" si="127"/>
        <v>9.6293701421843014E-2</v>
      </c>
      <c r="J1209" s="89">
        <f t="shared" si="128"/>
        <v>9.6293701421843014E-2</v>
      </c>
      <c r="K1209" s="89">
        <f t="shared" si="129"/>
        <v>9.272476933519052E-3</v>
      </c>
      <c r="L1209" s="91">
        <f t="shared" si="130"/>
        <v>2.8025757857284266E-2</v>
      </c>
    </row>
    <row r="1210" spans="4:12" x14ac:dyDescent="0.3">
      <c r="D1210" s="72">
        <v>45216</v>
      </c>
      <c r="E1210" s="95">
        <v>3.3309000000000002</v>
      </c>
      <c r="F1210" s="20">
        <f t="shared" si="131"/>
        <v>3.4021518111010201</v>
      </c>
      <c r="G1210" s="89">
        <f t="shared" si="132"/>
        <v>-9.6806848714393462E-3</v>
      </c>
      <c r="H1210" s="89">
        <f t="shared" si="126"/>
        <v>3.3924711262295806</v>
      </c>
      <c r="I1210" s="89">
        <f t="shared" si="127"/>
        <v>-6.1571126229580386E-2</v>
      </c>
      <c r="J1210" s="89">
        <f t="shared" si="128"/>
        <v>6.1571126229580386E-2</v>
      </c>
      <c r="K1210" s="89">
        <f t="shared" si="129"/>
        <v>3.7910035851789216E-3</v>
      </c>
      <c r="L1210" s="91">
        <f t="shared" si="130"/>
        <v>1.8484831796085257E-2</v>
      </c>
    </row>
    <row r="1211" spans="4:12" x14ac:dyDescent="0.3">
      <c r="D1211" s="72">
        <v>45217</v>
      </c>
      <c r="E1211" s="95">
        <v>3.2355</v>
      </c>
      <c r="F1211" s="20">
        <f t="shared" si="131"/>
        <v>3.3040754521028486</v>
      </c>
      <c r="G1211" s="89">
        <f t="shared" si="132"/>
        <v>-1.8520252284112561E-2</v>
      </c>
      <c r="H1211" s="89">
        <f t="shared" si="126"/>
        <v>3.2855551998187362</v>
      </c>
      <c r="I1211" s="89">
        <f t="shared" si="127"/>
        <v>-5.0055199818736185E-2</v>
      </c>
      <c r="J1211" s="89">
        <f t="shared" si="128"/>
        <v>5.0055199818736185E-2</v>
      </c>
      <c r="K1211" s="89">
        <f t="shared" si="129"/>
        <v>2.5055230288936071E-3</v>
      </c>
      <c r="L1211" s="91">
        <f t="shared" si="130"/>
        <v>1.5470622722527024E-2</v>
      </c>
    </row>
    <row r="1212" spans="4:12" x14ac:dyDescent="0.3">
      <c r="D1212" s="72">
        <v>45218</v>
      </c>
      <c r="E1212" s="95">
        <v>3.0636999999999999</v>
      </c>
      <c r="F1212" s="20">
        <f t="shared" si="131"/>
        <v>3.1863237981727104</v>
      </c>
      <c r="G1212" s="89">
        <f t="shared" si="132"/>
        <v>-2.8443392448715125E-2</v>
      </c>
      <c r="H1212" s="89">
        <f t="shared" si="126"/>
        <v>3.1578804057239953</v>
      </c>
      <c r="I1212" s="89">
        <f t="shared" si="127"/>
        <v>-9.4180405723995442E-2</v>
      </c>
      <c r="J1212" s="89">
        <f t="shared" si="128"/>
        <v>9.4180405723995442E-2</v>
      </c>
      <c r="K1212" s="89">
        <f t="shared" si="129"/>
        <v>8.8699488223363942E-3</v>
      </c>
      <c r="L1212" s="91">
        <f t="shared" si="130"/>
        <v>3.0740740191270505E-2</v>
      </c>
    </row>
    <row r="1213" spans="4:12" x14ac:dyDescent="0.3">
      <c r="D1213" s="72">
        <v>45219</v>
      </c>
      <c r="E1213" s="95">
        <v>3.0350999999999999</v>
      </c>
      <c r="F1213" s="20">
        <f t="shared" si="131"/>
        <v>3.0352252860410278</v>
      </c>
      <c r="G1213" s="89">
        <f t="shared" si="132"/>
        <v>-4.0708904417011874E-2</v>
      </c>
      <c r="H1213" s="89">
        <f t="shared" si="126"/>
        <v>2.9945163816240159</v>
      </c>
      <c r="I1213" s="89">
        <f t="shared" si="127"/>
        <v>4.058361837598401E-2</v>
      </c>
      <c r="J1213" s="89">
        <f t="shared" si="128"/>
        <v>4.058361837598401E-2</v>
      </c>
      <c r="K1213" s="89">
        <f t="shared" si="129"/>
        <v>1.6470300804875069E-3</v>
      </c>
      <c r="L1213" s="91">
        <f t="shared" si="130"/>
        <v>1.3371427094983365E-2</v>
      </c>
    </row>
    <row r="1214" spans="4:12" x14ac:dyDescent="0.3">
      <c r="D1214" s="72">
        <v>45222</v>
      </c>
      <c r="E1214" s="95">
        <v>3.0466000000000002</v>
      </c>
      <c r="F1214" s="20">
        <f t="shared" si="131"/>
        <v>3.0048328764663905</v>
      </c>
      <c r="G1214" s="89">
        <f t="shared" si="132"/>
        <v>-3.9677254932774422E-2</v>
      </c>
      <c r="H1214" s="89">
        <f t="shared" si="126"/>
        <v>2.9651556215336159</v>
      </c>
      <c r="I1214" s="89">
        <f t="shared" si="127"/>
        <v>8.1444378466384304E-2</v>
      </c>
      <c r="J1214" s="89">
        <f t="shared" si="128"/>
        <v>8.1444378466384304E-2</v>
      </c>
      <c r="K1214" s="89">
        <f t="shared" si="129"/>
        <v>6.6331867837756435E-3</v>
      </c>
      <c r="L1214" s="91">
        <f t="shared" si="130"/>
        <v>2.6732875489524157E-2</v>
      </c>
    </row>
    <row r="1215" spans="4:12" x14ac:dyDescent="0.3">
      <c r="D1215" s="72">
        <v>45223</v>
      </c>
      <c r="E1215" s="95">
        <v>3.1044999999999998</v>
      </c>
      <c r="F1215" s="20">
        <f t="shared" si="131"/>
        <v>3.0264381960537809</v>
      </c>
      <c r="G1215" s="89">
        <f t="shared" si="132"/>
        <v>-3.3548997480757944E-2</v>
      </c>
      <c r="H1215" s="89">
        <f t="shared" si="126"/>
        <v>2.9928891985730228</v>
      </c>
      <c r="I1215" s="89">
        <f t="shared" si="127"/>
        <v>0.11161080142697699</v>
      </c>
      <c r="J1215" s="89">
        <f t="shared" si="128"/>
        <v>0.11161080142697699</v>
      </c>
      <c r="K1215" s="89">
        <f t="shared" si="129"/>
        <v>1.2456970995172088E-2</v>
      </c>
      <c r="L1215" s="91">
        <f t="shared" si="130"/>
        <v>3.5951296964721213E-2</v>
      </c>
    </row>
    <row r="1216" spans="4:12" x14ac:dyDescent="0.3">
      <c r="D1216" s="72">
        <v>45224</v>
      </c>
      <c r="E1216" s="95">
        <v>3.0948000000000002</v>
      </c>
      <c r="F1216" s="20">
        <f t="shared" si="131"/>
        <v>3.0757208020153937</v>
      </c>
      <c r="G1216" s="89">
        <f t="shared" si="132"/>
        <v>-2.5265837136520877E-2</v>
      </c>
      <c r="H1216" s="89">
        <f t="shared" si="126"/>
        <v>3.0504549648788726</v>
      </c>
      <c r="I1216" s="89">
        <f t="shared" si="127"/>
        <v>4.4345035121127641E-2</v>
      </c>
      <c r="J1216" s="89">
        <f t="shared" si="128"/>
        <v>4.4345035121127641E-2</v>
      </c>
      <c r="K1216" s="89">
        <f t="shared" si="129"/>
        <v>1.9664821398940441E-3</v>
      </c>
      <c r="L1216" s="91">
        <f t="shared" si="130"/>
        <v>1.4328885589093846E-2</v>
      </c>
    </row>
    <row r="1217" spans="4:12" x14ac:dyDescent="0.3">
      <c r="D1217" s="72">
        <v>45225</v>
      </c>
      <c r="E1217" s="95">
        <v>3.1238000000000001</v>
      </c>
      <c r="F1217" s="20">
        <f t="shared" si="131"/>
        <v>3.0803873302907836</v>
      </c>
      <c r="G1217" s="89">
        <f t="shared" si="132"/>
        <v>-2.2272600595329796E-2</v>
      </c>
      <c r="H1217" s="89">
        <f t="shared" ref="H1217:H1280" si="133">F1217+G1217</f>
        <v>3.0581147296954536</v>
      </c>
      <c r="I1217" s="89">
        <f t="shared" si="127"/>
        <v>6.5685270304546517E-2</v>
      </c>
      <c r="J1217" s="89">
        <f t="shared" si="128"/>
        <v>6.5685270304546517E-2</v>
      </c>
      <c r="K1217" s="89">
        <f t="shared" si="129"/>
        <v>4.3145547349813405E-3</v>
      </c>
      <c r="L1217" s="91">
        <f t="shared" si="130"/>
        <v>2.1027361004080453E-2</v>
      </c>
    </row>
    <row r="1218" spans="4:12" x14ac:dyDescent="0.3">
      <c r="D1218" s="72">
        <v>45226</v>
      </c>
      <c r="E1218" s="95">
        <v>3.1334</v>
      </c>
      <c r="F1218" s="20">
        <f t="shared" si="131"/>
        <v>3.1079019195237363</v>
      </c>
      <c r="G1218" s="89">
        <f t="shared" si="132"/>
        <v>-1.729388161250155E-2</v>
      </c>
      <c r="H1218" s="89">
        <f t="shared" si="133"/>
        <v>3.0906080379112346</v>
      </c>
      <c r="I1218" s="89">
        <f t="shared" si="127"/>
        <v>4.2791962088765345E-2</v>
      </c>
      <c r="J1218" s="89">
        <f t="shared" si="128"/>
        <v>4.2791962088765345E-2</v>
      </c>
      <c r="K1218" s="89">
        <f t="shared" si="129"/>
        <v>1.8311520194063307E-3</v>
      </c>
      <c r="L1218" s="91">
        <f t="shared" si="130"/>
        <v>1.3656718608784498E-2</v>
      </c>
    </row>
    <row r="1219" spans="4:12" x14ac:dyDescent="0.3">
      <c r="D1219" s="72">
        <v>45229</v>
      </c>
      <c r="E1219" s="95">
        <v>3.1720000000000002</v>
      </c>
      <c r="F1219" s="20">
        <f t="shared" si="131"/>
        <v>3.1272848947099989</v>
      </c>
      <c r="G1219" s="89">
        <f t="shared" si="132"/>
        <v>-1.3626195932625132E-2</v>
      </c>
      <c r="H1219" s="89">
        <f t="shared" si="133"/>
        <v>3.1136586987773738</v>
      </c>
      <c r="I1219" s="89">
        <f t="shared" si="127"/>
        <v>5.8341301222626374E-2</v>
      </c>
      <c r="J1219" s="89">
        <f t="shared" si="128"/>
        <v>5.8341301222626374E-2</v>
      </c>
      <c r="K1219" s="89">
        <f t="shared" si="129"/>
        <v>3.4037074283492256E-3</v>
      </c>
      <c r="L1219" s="91">
        <f t="shared" si="130"/>
        <v>1.8392591810411845E-2</v>
      </c>
    </row>
    <row r="1220" spans="4:12" x14ac:dyDescent="0.3">
      <c r="D1220" s="72">
        <v>45230</v>
      </c>
      <c r="E1220" s="95">
        <v>3.1913</v>
      </c>
      <c r="F1220" s="20">
        <f t="shared" si="131"/>
        <v>3.1649590432539005</v>
      </c>
      <c r="G1220" s="89">
        <f t="shared" si="132"/>
        <v>-8.4961614849724584E-3</v>
      </c>
      <c r="H1220" s="89">
        <f t="shared" si="133"/>
        <v>3.156462881768928</v>
      </c>
      <c r="I1220" s="89">
        <f t="shared" ref="I1220:I1283" si="134">E1220-H1220</f>
        <v>3.4837118231072051E-2</v>
      </c>
      <c r="J1220" s="89">
        <f t="shared" ref="J1220:J1283" si="135">ABS(I1220)</f>
        <v>3.4837118231072051E-2</v>
      </c>
      <c r="K1220" s="89">
        <f t="shared" ref="K1220:K1283" si="136">I1220^2</f>
        <v>1.2136248066456927E-3</v>
      </c>
      <c r="L1220" s="91">
        <f t="shared" ref="L1220:L1283" si="137">J1220/E1220</f>
        <v>1.0916278078235218E-2</v>
      </c>
    </row>
    <row r="1221" spans="4:12" x14ac:dyDescent="0.3">
      <c r="D1221" s="72">
        <v>45231</v>
      </c>
      <c r="E1221" s="95">
        <v>3.1238000000000001</v>
      </c>
      <c r="F1221" s="20">
        <f t="shared" ref="F1221:F1284" si="138">alpha*(E1221)+(1-alpha)*(E1220+G1220)</f>
        <v>3.1710030708120223</v>
      </c>
      <c r="G1221" s="89">
        <f t="shared" ref="G1221:G1284" si="139">beta*(F1221-F1220)+(1-beta)*G1220</f>
        <v>-7.0421425806630397E-3</v>
      </c>
      <c r="H1221" s="89">
        <f t="shared" si="133"/>
        <v>3.1639609282313592</v>
      </c>
      <c r="I1221" s="89">
        <f t="shared" si="134"/>
        <v>-4.0160928231359083E-2</v>
      </c>
      <c r="J1221" s="89">
        <f t="shared" si="135"/>
        <v>4.0160928231359083E-2</v>
      </c>
      <c r="K1221" s="89">
        <f t="shared" si="136"/>
        <v>1.6129001564043749E-3</v>
      </c>
      <c r="L1221" s="91">
        <f t="shared" si="137"/>
        <v>1.2856433904654293E-2</v>
      </c>
    </row>
    <row r="1222" spans="4:12" x14ac:dyDescent="0.3">
      <c r="D1222" s="72">
        <v>45232</v>
      </c>
      <c r="E1222" s="95">
        <v>3.2298</v>
      </c>
      <c r="F1222" s="20">
        <f t="shared" si="138"/>
        <v>3.1393662859354698</v>
      </c>
      <c r="G1222" s="89">
        <f t="shared" si="139"/>
        <v>-9.5016068102519776E-3</v>
      </c>
      <c r="H1222" s="89">
        <f t="shared" si="133"/>
        <v>3.1298646791252178</v>
      </c>
      <c r="I1222" s="89">
        <f t="shared" si="134"/>
        <v>9.9935320874782185E-2</v>
      </c>
      <c r="J1222" s="89">
        <f t="shared" si="135"/>
        <v>9.9935320874782185E-2</v>
      </c>
      <c r="K1222" s="89">
        <f t="shared" si="136"/>
        <v>9.987068358345676E-3</v>
      </c>
      <c r="L1222" s="91">
        <f t="shared" si="137"/>
        <v>3.0941643716261746E-2</v>
      </c>
    </row>
    <row r="1223" spans="4:12" x14ac:dyDescent="0.3">
      <c r="D1223" s="72">
        <v>45233</v>
      </c>
      <c r="E1223" s="95">
        <v>3.3359000000000001</v>
      </c>
      <c r="F1223" s="20">
        <f t="shared" si="138"/>
        <v>3.2434187145517988</v>
      </c>
      <c r="G1223" s="89">
        <f t="shared" si="139"/>
        <v>1.8537967324061128E-3</v>
      </c>
      <c r="H1223" s="89">
        <f t="shared" si="133"/>
        <v>3.2452725112842047</v>
      </c>
      <c r="I1223" s="89">
        <f t="shared" si="134"/>
        <v>9.0627488715795401E-2</v>
      </c>
      <c r="J1223" s="89">
        <f t="shared" si="135"/>
        <v>9.0627488715795401E-2</v>
      </c>
      <c r="K1223" s="89">
        <f t="shared" si="136"/>
        <v>8.2133417109316233E-3</v>
      </c>
      <c r="L1223" s="91">
        <f t="shared" si="137"/>
        <v>2.7167327772353908E-2</v>
      </c>
    </row>
    <row r="1224" spans="4:12" x14ac:dyDescent="0.3">
      <c r="D1224" s="72">
        <v>45236</v>
      </c>
      <c r="E1224" s="95">
        <v>3.3069999999999999</v>
      </c>
      <c r="F1224" s="20">
        <f t="shared" si="138"/>
        <v>3.3316030373859249</v>
      </c>
      <c r="G1224" s="89">
        <f t="shared" si="139"/>
        <v>1.0486849342578115E-2</v>
      </c>
      <c r="H1224" s="89">
        <f t="shared" si="133"/>
        <v>3.3420898867285032</v>
      </c>
      <c r="I1224" s="89">
        <f t="shared" si="134"/>
        <v>-3.5089886728503217E-2</v>
      </c>
      <c r="J1224" s="89">
        <f t="shared" si="135"/>
        <v>3.5089886728503217E-2</v>
      </c>
      <c r="K1224" s="89">
        <f t="shared" si="136"/>
        <v>1.2313001506191862E-3</v>
      </c>
      <c r="L1224" s="91">
        <f t="shared" si="137"/>
        <v>1.0610791269580653E-2</v>
      </c>
    </row>
    <row r="1225" spans="4:12" x14ac:dyDescent="0.3">
      <c r="D1225" s="72">
        <v>45237</v>
      </c>
      <c r="E1225" s="95">
        <v>3.3069999999999999</v>
      </c>
      <c r="F1225" s="20">
        <f t="shared" si="138"/>
        <v>3.3153894794740628</v>
      </c>
      <c r="G1225" s="89">
        <f t="shared" si="139"/>
        <v>7.8168086171340953E-3</v>
      </c>
      <c r="H1225" s="89">
        <f t="shared" si="133"/>
        <v>3.323206288091197</v>
      </c>
      <c r="I1225" s="89">
        <f t="shared" si="134"/>
        <v>-1.6206288091197063E-2</v>
      </c>
      <c r="J1225" s="89">
        <f t="shared" si="135"/>
        <v>1.6206288091197063E-2</v>
      </c>
      <c r="K1225" s="89">
        <f t="shared" si="136"/>
        <v>2.6264377369487576E-4</v>
      </c>
      <c r="L1225" s="91">
        <f t="shared" si="137"/>
        <v>4.900601176654691E-3</v>
      </c>
    </row>
    <row r="1226" spans="4:12" x14ac:dyDescent="0.3">
      <c r="D1226" s="72">
        <v>45238</v>
      </c>
      <c r="E1226" s="95">
        <v>3.3552</v>
      </c>
      <c r="F1226" s="20">
        <f t="shared" si="138"/>
        <v>3.3228934468937075</v>
      </c>
      <c r="G1226" s="89">
        <f t="shared" si="139"/>
        <v>7.7855244973851507E-3</v>
      </c>
      <c r="H1226" s="89">
        <f t="shared" si="133"/>
        <v>3.3306789713910927</v>
      </c>
      <c r="I1226" s="89">
        <f t="shared" si="134"/>
        <v>2.4521028608907258E-2</v>
      </c>
      <c r="J1226" s="89">
        <f t="shared" si="135"/>
        <v>2.4521028608907258E-2</v>
      </c>
      <c r="K1226" s="89">
        <f t="shared" si="136"/>
        <v>6.0128084403884819E-4</v>
      </c>
      <c r="L1226" s="91">
        <f t="shared" si="137"/>
        <v>7.308365703656193E-3</v>
      </c>
    </row>
    <row r="1227" spans="4:12" x14ac:dyDescent="0.3">
      <c r="D1227" s="72">
        <v>45239</v>
      </c>
      <c r="E1227" s="95">
        <v>3.3262</v>
      </c>
      <c r="F1227" s="20">
        <f t="shared" si="138"/>
        <v>3.3556284195979087</v>
      </c>
      <c r="G1227" s="89">
        <f t="shared" si="139"/>
        <v>1.0280469318066759E-2</v>
      </c>
      <c r="H1227" s="89">
        <f t="shared" si="133"/>
        <v>3.3659088889159756</v>
      </c>
      <c r="I1227" s="89">
        <f t="shared" si="134"/>
        <v>-3.9708888915975571E-2</v>
      </c>
      <c r="J1227" s="89">
        <f t="shared" si="135"/>
        <v>3.9708888915975571E-2</v>
      </c>
      <c r="K1227" s="89">
        <f t="shared" si="136"/>
        <v>1.5767958589412876E-3</v>
      </c>
      <c r="L1227" s="91">
        <f t="shared" si="137"/>
        <v>1.1938214453723639E-2</v>
      </c>
    </row>
    <row r="1228" spans="4:12" x14ac:dyDescent="0.3">
      <c r="D1228" s="72">
        <v>45240</v>
      </c>
      <c r="E1228" s="95">
        <v>3.3647999999999998</v>
      </c>
      <c r="F1228" s="20">
        <f t="shared" si="138"/>
        <v>3.3421443754544535</v>
      </c>
      <c r="G1228" s="89">
        <f t="shared" si="139"/>
        <v>7.9040179719145655E-3</v>
      </c>
      <c r="H1228" s="89">
        <f t="shared" si="133"/>
        <v>3.3500483934263681</v>
      </c>
      <c r="I1228" s="89">
        <f t="shared" si="134"/>
        <v>1.4751606573631726E-2</v>
      </c>
      <c r="J1228" s="89">
        <f t="shared" si="135"/>
        <v>1.4751606573631726E-2</v>
      </c>
      <c r="K1228" s="89">
        <f t="shared" si="136"/>
        <v>2.1760989650321475E-4</v>
      </c>
      <c r="L1228" s="91">
        <f t="shared" si="137"/>
        <v>4.3840961048596432E-3</v>
      </c>
    </row>
    <row r="1229" spans="4:12" x14ac:dyDescent="0.3">
      <c r="D1229" s="72">
        <v>45243</v>
      </c>
      <c r="E1229" s="95">
        <v>3.3552</v>
      </c>
      <c r="F1229" s="20">
        <f t="shared" si="138"/>
        <v>3.3692032143775319</v>
      </c>
      <c r="G1229" s="89">
        <f t="shared" si="139"/>
        <v>9.8195000670309451E-3</v>
      </c>
      <c r="H1229" s="89">
        <f t="shared" si="133"/>
        <v>3.379022714444563</v>
      </c>
      <c r="I1229" s="89">
        <f t="shared" si="134"/>
        <v>-2.3822714444563076E-2</v>
      </c>
      <c r="J1229" s="89">
        <f t="shared" si="135"/>
        <v>2.3822714444563076E-2</v>
      </c>
      <c r="K1229" s="89">
        <f t="shared" si="136"/>
        <v>5.6752172350719424E-4</v>
      </c>
      <c r="L1229" s="91">
        <f t="shared" si="137"/>
        <v>7.100236780091522E-3</v>
      </c>
    </row>
    <row r="1230" spans="4:12" x14ac:dyDescent="0.3">
      <c r="D1230" s="72">
        <v>45244</v>
      </c>
      <c r="E1230" s="95">
        <v>3.4419</v>
      </c>
      <c r="F1230" s="20">
        <f t="shared" si="138"/>
        <v>3.380395600053625</v>
      </c>
      <c r="G1230" s="89">
        <f t="shared" si="139"/>
        <v>9.9567886279371669E-3</v>
      </c>
      <c r="H1230" s="89">
        <f t="shared" si="133"/>
        <v>3.3903523886815621</v>
      </c>
      <c r="I1230" s="89">
        <f t="shared" si="134"/>
        <v>5.154761131843788E-2</v>
      </c>
      <c r="J1230" s="89">
        <f t="shared" si="135"/>
        <v>5.154761131843788E-2</v>
      </c>
      <c r="K1230" s="89">
        <f t="shared" si="136"/>
        <v>2.6571562326367449E-3</v>
      </c>
      <c r="L1230" s="91">
        <f t="shared" si="137"/>
        <v>1.4976498828681217E-2</v>
      </c>
    </row>
    <row r="1231" spans="4:12" x14ac:dyDescent="0.3">
      <c r="D1231" s="72">
        <v>45245</v>
      </c>
      <c r="E1231" s="95">
        <v>3.4611999999999998</v>
      </c>
      <c r="F1231" s="20">
        <f t="shared" si="138"/>
        <v>3.4537254309023497</v>
      </c>
      <c r="G1231" s="89">
        <f t="shared" si="139"/>
        <v>1.6294092850015918E-2</v>
      </c>
      <c r="H1231" s="89">
        <f t="shared" si="133"/>
        <v>3.4700195237523657</v>
      </c>
      <c r="I1231" s="89">
        <f t="shared" si="134"/>
        <v>-8.8195237523658321E-3</v>
      </c>
      <c r="J1231" s="89">
        <f t="shared" si="135"/>
        <v>8.8195237523658321E-3</v>
      </c>
      <c r="K1231" s="89">
        <f t="shared" si="136"/>
        <v>7.7783999218545088E-5</v>
      </c>
      <c r="L1231" s="91">
        <f t="shared" si="137"/>
        <v>2.5481115660365861E-3</v>
      </c>
    </row>
    <row r="1232" spans="4:12" x14ac:dyDescent="0.3">
      <c r="D1232" s="72">
        <v>45246</v>
      </c>
      <c r="E1232" s="95">
        <v>3.4129999999999998</v>
      </c>
      <c r="F1232" s="20">
        <f t="shared" si="138"/>
        <v>3.4645952742800126</v>
      </c>
      <c r="G1232" s="89">
        <f t="shared" si="139"/>
        <v>1.5751667902780611E-2</v>
      </c>
      <c r="H1232" s="89">
        <f t="shared" si="133"/>
        <v>3.4803469421827931</v>
      </c>
      <c r="I1232" s="89">
        <f t="shared" si="134"/>
        <v>-6.7346942182793246E-2</v>
      </c>
      <c r="J1232" s="89">
        <f t="shared" si="135"/>
        <v>6.7346942182793246E-2</v>
      </c>
      <c r="K1232" s="89">
        <f t="shared" si="136"/>
        <v>4.5356106213724967E-3</v>
      </c>
      <c r="L1232" s="91">
        <f t="shared" si="137"/>
        <v>1.9732476467270218E-2</v>
      </c>
    </row>
    <row r="1233" spans="4:12" x14ac:dyDescent="0.3">
      <c r="D1233" s="72">
        <v>45247</v>
      </c>
      <c r="E1233" s="95">
        <v>3.4323000000000001</v>
      </c>
      <c r="F1233" s="20">
        <f t="shared" si="138"/>
        <v>3.4294613343222249</v>
      </c>
      <c r="G1233" s="89">
        <f t="shared" si="139"/>
        <v>1.0663107116723781E-2</v>
      </c>
      <c r="H1233" s="89">
        <f t="shared" si="133"/>
        <v>3.4401244414389485</v>
      </c>
      <c r="I1233" s="89">
        <f t="shared" si="134"/>
        <v>-7.8244414389483374E-3</v>
      </c>
      <c r="J1233" s="89">
        <f t="shared" si="135"/>
        <v>7.8244414389483374E-3</v>
      </c>
      <c r="K1233" s="89">
        <f t="shared" si="136"/>
        <v>6.122188383153193E-5</v>
      </c>
      <c r="L1233" s="91">
        <f t="shared" si="137"/>
        <v>2.2796496340495693E-3</v>
      </c>
    </row>
    <row r="1234" spans="4:12" x14ac:dyDescent="0.3">
      <c r="D1234" s="72">
        <v>45250</v>
      </c>
      <c r="E1234" s="95">
        <v>3.4611999999999998</v>
      </c>
      <c r="F1234" s="20">
        <f t="shared" si="138"/>
        <v>3.446610485693379</v>
      </c>
      <c r="G1234" s="89">
        <f t="shared" si="139"/>
        <v>1.1311711542166817E-2</v>
      </c>
      <c r="H1234" s="89">
        <f t="shared" si="133"/>
        <v>3.4579221972355461</v>
      </c>
      <c r="I1234" s="89">
        <f t="shared" si="134"/>
        <v>3.2778027644537744E-3</v>
      </c>
      <c r="J1234" s="89">
        <f t="shared" si="135"/>
        <v>3.2778027644537744E-3</v>
      </c>
      <c r="K1234" s="89">
        <f t="shared" si="136"/>
        <v>1.0743990962660805E-5</v>
      </c>
      <c r="L1234" s="91">
        <f t="shared" si="137"/>
        <v>9.4701339548531563E-4</v>
      </c>
    </row>
    <row r="1235" spans="4:12" x14ac:dyDescent="0.3">
      <c r="D1235" s="72">
        <v>45251</v>
      </c>
      <c r="E1235" s="95">
        <v>3.4034</v>
      </c>
      <c r="F1235" s="20">
        <f t="shared" si="138"/>
        <v>3.4586893692337339</v>
      </c>
      <c r="G1235" s="89">
        <f t="shared" si="139"/>
        <v>1.1388428741985627E-2</v>
      </c>
      <c r="H1235" s="89">
        <f t="shared" si="133"/>
        <v>3.4700777979757196</v>
      </c>
      <c r="I1235" s="89">
        <f t="shared" si="134"/>
        <v>-6.6677797975719599E-2</v>
      </c>
      <c r="J1235" s="89">
        <f t="shared" si="135"/>
        <v>6.6677797975719599E-2</v>
      </c>
      <c r="K1235" s="89">
        <f t="shared" si="136"/>
        <v>4.4459287428908765E-3</v>
      </c>
      <c r="L1235" s="91">
        <f t="shared" si="137"/>
        <v>1.9591525526156079E-2</v>
      </c>
    </row>
    <row r="1236" spans="4:12" x14ac:dyDescent="0.3">
      <c r="D1236" s="72">
        <v>45252</v>
      </c>
      <c r="E1236" s="95">
        <v>3.4034</v>
      </c>
      <c r="F1236" s="20">
        <f t="shared" si="138"/>
        <v>3.412510742993589</v>
      </c>
      <c r="G1236" s="89">
        <f t="shared" si="139"/>
        <v>5.6317232437725741E-3</v>
      </c>
      <c r="H1236" s="89">
        <f t="shared" si="133"/>
        <v>3.4181424662373616</v>
      </c>
      <c r="I1236" s="89">
        <f t="shared" si="134"/>
        <v>-1.474246623736164E-2</v>
      </c>
      <c r="J1236" s="89">
        <f t="shared" si="135"/>
        <v>1.474246623736164E-2</v>
      </c>
      <c r="K1236" s="89">
        <f t="shared" si="136"/>
        <v>2.1734031075974788E-4</v>
      </c>
      <c r="L1236" s="91">
        <f t="shared" si="137"/>
        <v>4.3316877937831701E-3</v>
      </c>
    </row>
    <row r="1237" spans="4:12" x14ac:dyDescent="0.3">
      <c r="D1237" s="72">
        <v>45254</v>
      </c>
      <c r="E1237" s="95">
        <v>3.4226000000000001</v>
      </c>
      <c r="F1237" s="20">
        <f t="shared" si="138"/>
        <v>3.4117453785950183</v>
      </c>
      <c r="G1237" s="89">
        <f t="shared" si="139"/>
        <v>4.9920144795382385E-3</v>
      </c>
      <c r="H1237" s="89">
        <f t="shared" si="133"/>
        <v>3.4167373930745564</v>
      </c>
      <c r="I1237" s="89">
        <f t="shared" si="134"/>
        <v>5.8626069254437141E-3</v>
      </c>
      <c r="J1237" s="89">
        <f t="shared" si="135"/>
        <v>5.8626069254437141E-3</v>
      </c>
      <c r="K1237" s="89">
        <f t="shared" si="136"/>
        <v>3.4370159962260598E-5</v>
      </c>
      <c r="L1237" s="91">
        <f t="shared" si="137"/>
        <v>1.7129103387610921E-3</v>
      </c>
    </row>
    <row r="1238" spans="4:12" x14ac:dyDescent="0.3">
      <c r="D1238" s="72">
        <v>45257</v>
      </c>
      <c r="E1238" s="95">
        <v>3.4129999999999998</v>
      </c>
      <c r="F1238" s="20">
        <f t="shared" si="138"/>
        <v>3.4246736115836307</v>
      </c>
      <c r="G1238" s="89">
        <f t="shared" si="139"/>
        <v>5.7856363304456607E-3</v>
      </c>
      <c r="H1238" s="89">
        <f t="shared" si="133"/>
        <v>3.4304592479140763</v>
      </c>
      <c r="I1238" s="89">
        <f t="shared" si="134"/>
        <v>-1.7459247914076492E-2</v>
      </c>
      <c r="J1238" s="89">
        <f t="shared" si="135"/>
        <v>1.7459247914076492E-2</v>
      </c>
      <c r="K1238" s="89">
        <f t="shared" si="136"/>
        <v>3.0482533772518435E-4</v>
      </c>
      <c r="L1238" s="91">
        <f t="shared" si="137"/>
        <v>5.11551359920202E-3</v>
      </c>
    </row>
    <row r="1239" spans="4:12" x14ac:dyDescent="0.3">
      <c r="D1239" s="72">
        <v>45258</v>
      </c>
      <c r="E1239" s="95">
        <v>3.3936999999999999</v>
      </c>
      <c r="F1239" s="20">
        <f t="shared" si="138"/>
        <v>3.4137685090643566</v>
      </c>
      <c r="G1239" s="89">
        <f t="shared" si="139"/>
        <v>4.1165624454736821E-3</v>
      </c>
      <c r="H1239" s="89">
        <f t="shared" si="133"/>
        <v>3.4178850715098301</v>
      </c>
      <c r="I1239" s="89">
        <f t="shared" si="134"/>
        <v>-2.4185071509830181E-2</v>
      </c>
      <c r="J1239" s="89">
        <f t="shared" si="135"/>
        <v>2.4185071509830181E-2</v>
      </c>
      <c r="K1239" s="89">
        <f t="shared" si="136"/>
        <v>5.8491768393559946E-4</v>
      </c>
      <c r="L1239" s="91">
        <f t="shared" si="137"/>
        <v>7.126461239894564E-3</v>
      </c>
    </row>
    <row r="1240" spans="4:12" x14ac:dyDescent="0.3">
      <c r="D1240" s="72">
        <v>45259</v>
      </c>
      <c r="E1240" s="95">
        <v>3.4323000000000001</v>
      </c>
      <c r="F1240" s="20">
        <f t="shared" si="138"/>
        <v>3.4047132499563793</v>
      </c>
      <c r="G1240" s="89">
        <f t="shared" si="139"/>
        <v>2.7993802901285806E-3</v>
      </c>
      <c r="H1240" s="89">
        <f t="shared" si="133"/>
        <v>3.407512630246508</v>
      </c>
      <c r="I1240" s="89">
        <f t="shared" si="134"/>
        <v>2.4787369753492161E-2</v>
      </c>
      <c r="J1240" s="89">
        <f t="shared" si="135"/>
        <v>2.4787369753492161E-2</v>
      </c>
      <c r="K1240" s="89">
        <f t="shared" si="136"/>
        <v>6.1441369929633803E-4</v>
      </c>
      <c r="L1240" s="91">
        <f t="shared" si="137"/>
        <v>7.2217958084934766E-3</v>
      </c>
    </row>
    <row r="1241" spans="4:12" x14ac:dyDescent="0.3">
      <c r="D1241" s="72">
        <v>45260</v>
      </c>
      <c r="E1241" s="95">
        <v>3.3552</v>
      </c>
      <c r="F1241" s="20">
        <f t="shared" si="138"/>
        <v>3.4191195042321034</v>
      </c>
      <c r="G1241" s="89">
        <f t="shared" si="139"/>
        <v>3.9600676886881398E-3</v>
      </c>
      <c r="H1241" s="89">
        <f t="shared" si="133"/>
        <v>3.4230795719207916</v>
      </c>
      <c r="I1241" s="89">
        <f t="shared" si="134"/>
        <v>-6.7879571920791637E-2</v>
      </c>
      <c r="J1241" s="89">
        <f t="shared" si="135"/>
        <v>6.7879571920791637E-2</v>
      </c>
      <c r="K1241" s="89">
        <f t="shared" si="136"/>
        <v>4.6076362841499241E-3</v>
      </c>
      <c r="L1241" s="91">
        <f t="shared" si="137"/>
        <v>2.0231155198137708E-2</v>
      </c>
    </row>
    <row r="1242" spans="4:12" x14ac:dyDescent="0.3">
      <c r="D1242" s="72">
        <v>45261</v>
      </c>
      <c r="E1242" s="95">
        <v>3.3647999999999998</v>
      </c>
      <c r="F1242" s="20">
        <f t="shared" si="138"/>
        <v>3.360288054150951</v>
      </c>
      <c r="G1242" s="89">
        <f t="shared" si="139"/>
        <v>-2.3190840882959174E-3</v>
      </c>
      <c r="H1242" s="89">
        <f t="shared" si="133"/>
        <v>3.3579689700626552</v>
      </c>
      <c r="I1242" s="89">
        <f t="shared" si="134"/>
        <v>6.8310299373446348E-3</v>
      </c>
      <c r="J1242" s="89">
        <f t="shared" si="135"/>
        <v>6.8310299373446348E-3</v>
      </c>
      <c r="K1242" s="89">
        <f t="shared" si="136"/>
        <v>4.6662970004898644E-5</v>
      </c>
      <c r="L1242" s="91">
        <f t="shared" si="137"/>
        <v>2.0301444178984292E-3</v>
      </c>
    </row>
    <row r="1243" spans="4:12" x14ac:dyDescent="0.3">
      <c r="D1243" s="72">
        <v>45264</v>
      </c>
      <c r="E1243" s="95">
        <v>3.0466000000000002</v>
      </c>
      <c r="F1243" s="20">
        <f t="shared" si="138"/>
        <v>3.2993047327293636</v>
      </c>
      <c r="G1243" s="89">
        <f t="shared" si="139"/>
        <v>-8.1855078216250612E-3</v>
      </c>
      <c r="H1243" s="89">
        <f t="shared" si="133"/>
        <v>3.2911192249077388</v>
      </c>
      <c r="I1243" s="89">
        <f t="shared" si="134"/>
        <v>-0.24451922490773859</v>
      </c>
      <c r="J1243" s="89">
        <f t="shared" si="135"/>
        <v>0.24451922490773859</v>
      </c>
      <c r="K1243" s="89">
        <f t="shared" si="136"/>
        <v>5.9789651349481249E-2</v>
      </c>
      <c r="L1243" s="91">
        <f t="shared" si="137"/>
        <v>8.0259707512551223E-2</v>
      </c>
    </row>
    <row r="1244" spans="4:12" x14ac:dyDescent="0.3">
      <c r="D1244" s="72">
        <v>45265</v>
      </c>
      <c r="E1244" s="95">
        <v>2.8923999999999999</v>
      </c>
      <c r="F1244" s="20">
        <f t="shared" si="138"/>
        <v>3.0092115937427004</v>
      </c>
      <c r="G1244" s="89">
        <f t="shared" si="139"/>
        <v>-3.6376270938128882E-2</v>
      </c>
      <c r="H1244" s="89">
        <f t="shared" si="133"/>
        <v>2.9728353228045714</v>
      </c>
      <c r="I1244" s="89">
        <f t="shared" si="134"/>
        <v>-8.0435322804571552E-2</v>
      </c>
      <c r="J1244" s="89">
        <f t="shared" si="135"/>
        <v>8.0435322804571552E-2</v>
      </c>
      <c r="K1244" s="89">
        <f t="shared" si="136"/>
        <v>6.4698411546756287E-3</v>
      </c>
      <c r="L1244" s="91">
        <f t="shared" si="137"/>
        <v>2.7809197484639593E-2</v>
      </c>
    </row>
    <row r="1245" spans="4:12" x14ac:dyDescent="0.3">
      <c r="D1245" s="72">
        <v>45266</v>
      </c>
      <c r="E1245" s="95">
        <v>2.9020000000000001</v>
      </c>
      <c r="F1245" s="20">
        <f t="shared" si="138"/>
        <v>2.865218983249497</v>
      </c>
      <c r="G1245" s="89">
        <f t="shared" si="139"/>
        <v>-4.713790489363634E-2</v>
      </c>
      <c r="H1245" s="89">
        <f t="shared" si="133"/>
        <v>2.8180810783558607</v>
      </c>
      <c r="I1245" s="89">
        <f t="shared" si="134"/>
        <v>8.3918921644139388E-2</v>
      </c>
      <c r="J1245" s="89">
        <f t="shared" si="135"/>
        <v>8.3918921644139388E-2</v>
      </c>
      <c r="K1245" s="89">
        <f t="shared" si="136"/>
        <v>7.0423854099152059E-3</v>
      </c>
      <c r="L1245" s="91">
        <f t="shared" si="137"/>
        <v>2.8917616004183109E-2</v>
      </c>
    </row>
    <row r="1246" spans="4:12" x14ac:dyDescent="0.3">
      <c r="D1246" s="72">
        <v>45267</v>
      </c>
      <c r="E1246" s="95">
        <v>2.9887999999999999</v>
      </c>
      <c r="F1246" s="20">
        <f t="shared" si="138"/>
        <v>2.8816496760850914</v>
      </c>
      <c r="G1246" s="89">
        <f t="shared" si="139"/>
        <v>-4.0781045120713268E-2</v>
      </c>
      <c r="H1246" s="89">
        <f t="shared" si="133"/>
        <v>2.840868630964378</v>
      </c>
      <c r="I1246" s="89">
        <f t="shared" si="134"/>
        <v>0.14793136903562187</v>
      </c>
      <c r="J1246" s="89">
        <f t="shared" si="135"/>
        <v>0.14793136903562187</v>
      </c>
      <c r="K1246" s="89">
        <f t="shared" si="136"/>
        <v>2.1883689944753346E-2</v>
      </c>
      <c r="L1246" s="91">
        <f t="shared" si="137"/>
        <v>4.949523856919897E-2</v>
      </c>
    </row>
    <row r="1247" spans="4:12" x14ac:dyDescent="0.3">
      <c r="D1247" s="72">
        <v>45268</v>
      </c>
      <c r="E1247" s="95">
        <v>3.0659000000000001</v>
      </c>
      <c r="F1247" s="20">
        <f t="shared" si="138"/>
        <v>2.9715951639034293</v>
      </c>
      <c r="G1247" s="89">
        <f t="shared" si="139"/>
        <v>-2.7708391826808149E-2</v>
      </c>
      <c r="H1247" s="89">
        <f t="shared" si="133"/>
        <v>2.9438867720766213</v>
      </c>
      <c r="I1247" s="89">
        <f t="shared" si="134"/>
        <v>0.12201322792337876</v>
      </c>
      <c r="J1247" s="89">
        <f t="shared" si="135"/>
        <v>0.12201322792337876</v>
      </c>
      <c r="K1247" s="89">
        <f t="shared" si="136"/>
        <v>1.4887227788282375E-2</v>
      </c>
      <c r="L1247" s="91">
        <f t="shared" si="137"/>
        <v>3.979687136676955E-2</v>
      </c>
    </row>
    <row r="1248" spans="4:12" x14ac:dyDescent="0.3">
      <c r="D1248" s="72">
        <v>45271</v>
      </c>
      <c r="E1248" s="95">
        <v>3.0081000000000002</v>
      </c>
      <c r="F1248" s="20">
        <f t="shared" si="138"/>
        <v>3.032173286538554</v>
      </c>
      <c r="G1248" s="89">
        <f t="shared" si="139"/>
        <v>-1.8879740380614858E-2</v>
      </c>
      <c r="H1248" s="89">
        <f t="shared" si="133"/>
        <v>3.0132935461579393</v>
      </c>
      <c r="I1248" s="89">
        <f t="shared" si="134"/>
        <v>-5.1935461579390996E-3</v>
      </c>
      <c r="J1248" s="89">
        <f t="shared" si="135"/>
        <v>5.1935461579390996E-3</v>
      </c>
      <c r="K1248" s="89">
        <f t="shared" si="136"/>
        <v>2.6972921694643983E-5</v>
      </c>
      <c r="L1248" s="91">
        <f t="shared" si="137"/>
        <v>1.7265204474382831E-3</v>
      </c>
    </row>
    <row r="1249" spans="4:12" x14ac:dyDescent="0.3">
      <c r="D1249" s="72">
        <v>45272</v>
      </c>
      <c r="E1249" s="95">
        <v>3.1044999999999998</v>
      </c>
      <c r="F1249" s="20">
        <f t="shared" si="138"/>
        <v>3.0122762076955087</v>
      </c>
      <c r="G1249" s="89">
        <f t="shared" si="139"/>
        <v>-1.8981474226857899E-2</v>
      </c>
      <c r="H1249" s="89">
        <f t="shared" si="133"/>
        <v>2.9932947334686508</v>
      </c>
      <c r="I1249" s="89">
        <f t="shared" si="134"/>
        <v>0.11120526653134899</v>
      </c>
      <c r="J1249" s="89">
        <f t="shared" si="135"/>
        <v>0.11120526653134899</v>
      </c>
      <c r="K1249" s="89">
        <f t="shared" si="136"/>
        <v>1.2366611304308368E-2</v>
      </c>
      <c r="L1249" s="91">
        <f t="shared" si="137"/>
        <v>3.5820668877870512E-2</v>
      </c>
    </row>
    <row r="1250" spans="4:12" x14ac:dyDescent="0.3">
      <c r="D1250" s="72">
        <v>45273</v>
      </c>
      <c r="E1250" s="95">
        <v>3.1334</v>
      </c>
      <c r="F1250" s="20">
        <f t="shared" si="138"/>
        <v>3.0950948206185136</v>
      </c>
      <c r="G1250" s="89">
        <f t="shared" si="139"/>
        <v>-8.8014655118716246E-3</v>
      </c>
      <c r="H1250" s="89">
        <f t="shared" si="133"/>
        <v>3.0862933551066418</v>
      </c>
      <c r="I1250" s="89">
        <f t="shared" si="134"/>
        <v>4.7106644893358141E-2</v>
      </c>
      <c r="J1250" s="89">
        <f t="shared" si="135"/>
        <v>4.7106644893358141E-2</v>
      </c>
      <c r="K1250" s="89">
        <f t="shared" si="136"/>
        <v>2.2190359931089448E-3</v>
      </c>
      <c r="L1250" s="91">
        <f t="shared" si="137"/>
        <v>1.5033715737970939E-2</v>
      </c>
    </row>
    <row r="1251" spans="4:12" x14ac:dyDescent="0.3">
      <c r="D1251" s="72">
        <v>45274</v>
      </c>
      <c r="E1251" s="95">
        <v>3.2490999999999999</v>
      </c>
      <c r="F1251" s="20">
        <f t="shared" si="138"/>
        <v>3.1494988275905027</v>
      </c>
      <c r="G1251" s="89">
        <f t="shared" si="139"/>
        <v>-2.4809182634855514E-3</v>
      </c>
      <c r="H1251" s="89">
        <f t="shared" si="133"/>
        <v>3.1470179093270172</v>
      </c>
      <c r="I1251" s="89">
        <f t="shared" si="134"/>
        <v>0.10208209067298268</v>
      </c>
      <c r="J1251" s="89">
        <f t="shared" si="135"/>
        <v>0.10208209067298268</v>
      </c>
      <c r="K1251" s="89">
        <f t="shared" si="136"/>
        <v>1.0420753236167058E-2</v>
      </c>
      <c r="L1251" s="91">
        <f t="shared" si="137"/>
        <v>3.1418574581571108E-2</v>
      </c>
    </row>
    <row r="1252" spans="4:12" x14ac:dyDescent="0.3">
      <c r="D1252" s="72">
        <v>45275</v>
      </c>
      <c r="E1252" s="95">
        <v>3.1431</v>
      </c>
      <c r="F1252" s="20">
        <f t="shared" si="138"/>
        <v>3.225915265389212</v>
      </c>
      <c r="G1252" s="89">
        <f t="shared" si="139"/>
        <v>5.4088173427339365E-3</v>
      </c>
      <c r="H1252" s="89">
        <f t="shared" si="133"/>
        <v>3.231324082731946</v>
      </c>
      <c r="I1252" s="89">
        <f t="shared" si="134"/>
        <v>-8.8224082731946041E-2</v>
      </c>
      <c r="J1252" s="89">
        <f t="shared" si="135"/>
        <v>8.8224082731946041E-2</v>
      </c>
      <c r="K1252" s="89">
        <f t="shared" si="136"/>
        <v>7.7834887738932592E-3</v>
      </c>
      <c r="L1252" s="91">
        <f t="shared" si="137"/>
        <v>2.8069130072840839E-2</v>
      </c>
    </row>
    <row r="1253" spans="4:12" x14ac:dyDescent="0.3">
      <c r="D1253" s="72">
        <v>45278</v>
      </c>
      <c r="E1253" s="95">
        <v>3.1141000000000001</v>
      </c>
      <c r="F1253" s="20">
        <f t="shared" si="138"/>
        <v>3.1416270538741875</v>
      </c>
      <c r="G1253" s="89">
        <f t="shared" si="139"/>
        <v>-3.5608855430419098E-3</v>
      </c>
      <c r="H1253" s="89">
        <f t="shared" si="133"/>
        <v>3.1380661683311457</v>
      </c>
      <c r="I1253" s="89">
        <f t="shared" si="134"/>
        <v>-2.3966168331145621E-2</v>
      </c>
      <c r="J1253" s="89">
        <f t="shared" si="135"/>
        <v>2.3966168331145621E-2</v>
      </c>
      <c r="K1253" s="89">
        <f t="shared" si="136"/>
        <v>5.7437722447680731E-4</v>
      </c>
      <c r="L1253" s="91">
        <f t="shared" si="137"/>
        <v>7.6960175752691373E-3</v>
      </c>
    </row>
    <row r="1254" spans="4:12" x14ac:dyDescent="0.3">
      <c r="D1254" s="72">
        <v>45279</v>
      </c>
      <c r="E1254" s="95">
        <v>3.1913</v>
      </c>
      <c r="F1254" s="20">
        <f t="shared" si="138"/>
        <v>3.1266912915655665</v>
      </c>
      <c r="G1254" s="89">
        <f t="shared" si="139"/>
        <v>-4.6983732195998232E-3</v>
      </c>
      <c r="H1254" s="89">
        <f t="shared" si="133"/>
        <v>3.1219929183459665</v>
      </c>
      <c r="I1254" s="89">
        <f t="shared" si="134"/>
        <v>6.9307081654033542E-2</v>
      </c>
      <c r="J1254" s="89">
        <f t="shared" si="135"/>
        <v>6.9307081654033542E-2</v>
      </c>
      <c r="K1254" s="89">
        <f t="shared" si="136"/>
        <v>4.8034715673988728E-3</v>
      </c>
      <c r="L1254" s="91">
        <f t="shared" si="137"/>
        <v>2.1717507490374939E-2</v>
      </c>
    </row>
    <row r="1255" spans="4:12" x14ac:dyDescent="0.3">
      <c r="D1255" s="72">
        <v>45280</v>
      </c>
      <c r="E1255" s="95">
        <v>3.1334</v>
      </c>
      <c r="F1255" s="20">
        <f t="shared" si="138"/>
        <v>3.1759613014243202</v>
      </c>
      <c r="G1255" s="89">
        <f t="shared" si="139"/>
        <v>6.9846508823553314E-4</v>
      </c>
      <c r="H1255" s="89">
        <f t="shared" si="133"/>
        <v>3.1766597665125555</v>
      </c>
      <c r="I1255" s="89">
        <f t="shared" si="134"/>
        <v>-4.3259766512555586E-2</v>
      </c>
      <c r="J1255" s="89">
        <f t="shared" si="135"/>
        <v>4.3259766512555586E-2</v>
      </c>
      <c r="K1255" s="89">
        <f t="shared" si="136"/>
        <v>1.8714073987208257E-3</v>
      </c>
      <c r="L1255" s="91">
        <f t="shared" si="137"/>
        <v>1.3806014716459944E-2</v>
      </c>
    </row>
    <row r="1256" spans="4:12" x14ac:dyDescent="0.3">
      <c r="D1256" s="72">
        <v>45281</v>
      </c>
      <c r="E1256" s="95">
        <v>3.1623000000000001</v>
      </c>
      <c r="F1256" s="20">
        <f t="shared" si="138"/>
        <v>3.1397387720705883</v>
      </c>
      <c r="G1256" s="89">
        <f t="shared" si="139"/>
        <v>-2.9936343559612139E-3</v>
      </c>
      <c r="H1256" s="89">
        <f t="shared" si="133"/>
        <v>3.1367451377146272</v>
      </c>
      <c r="I1256" s="89">
        <f t="shared" si="134"/>
        <v>2.5554862285372959E-2</v>
      </c>
      <c r="J1256" s="89">
        <f t="shared" si="135"/>
        <v>2.5554862285372959E-2</v>
      </c>
      <c r="K1256" s="89">
        <f t="shared" si="136"/>
        <v>6.5305098642437726E-4</v>
      </c>
      <c r="L1256" s="91">
        <f t="shared" si="137"/>
        <v>8.081099922642684E-3</v>
      </c>
    </row>
    <row r="1257" spans="4:12" x14ac:dyDescent="0.3">
      <c r="D1257" s="72">
        <v>45282</v>
      </c>
      <c r="E1257" s="95">
        <v>3.2395</v>
      </c>
      <c r="F1257" s="20">
        <f t="shared" si="138"/>
        <v>3.1753450925152311</v>
      </c>
      <c r="G1257" s="89">
        <f t="shared" si="139"/>
        <v>8.6636112409919225E-4</v>
      </c>
      <c r="H1257" s="89">
        <f t="shared" si="133"/>
        <v>3.1762114536393304</v>
      </c>
      <c r="I1257" s="89">
        <f t="shared" si="134"/>
        <v>6.3288546360669606E-2</v>
      </c>
      <c r="J1257" s="89">
        <f t="shared" si="135"/>
        <v>6.3288546360669606E-2</v>
      </c>
      <c r="K1257" s="89">
        <f t="shared" si="136"/>
        <v>4.0054401004466257E-3</v>
      </c>
      <c r="L1257" s="91">
        <f t="shared" si="137"/>
        <v>1.9536516857746444E-2</v>
      </c>
    </row>
    <row r="1258" spans="4:12" x14ac:dyDescent="0.3">
      <c r="D1258" s="72">
        <v>45286</v>
      </c>
      <c r="E1258" s="95">
        <v>3.2298</v>
      </c>
      <c r="F1258" s="20">
        <f t="shared" si="138"/>
        <v>3.2382530888992798</v>
      </c>
      <c r="G1258" s="89">
        <f t="shared" si="139"/>
        <v>7.0705246500941381E-3</v>
      </c>
      <c r="H1258" s="89">
        <f t="shared" si="133"/>
        <v>3.2453236135493739</v>
      </c>
      <c r="I1258" s="89">
        <f t="shared" si="134"/>
        <v>-1.5523613549373927E-2</v>
      </c>
      <c r="J1258" s="89">
        <f t="shared" si="135"/>
        <v>1.5523613549373927E-2</v>
      </c>
      <c r="K1258" s="89">
        <f t="shared" si="136"/>
        <v>2.4098257763030577E-4</v>
      </c>
      <c r="L1258" s="91">
        <f t="shared" si="137"/>
        <v>4.8063699143519496E-3</v>
      </c>
    </row>
    <row r="1259" spans="4:12" x14ac:dyDescent="0.3">
      <c r="D1259" s="72">
        <v>45287</v>
      </c>
      <c r="E1259" s="95">
        <v>3.2587000000000002</v>
      </c>
      <c r="F1259" s="20">
        <f t="shared" si="138"/>
        <v>3.2412364197200758</v>
      </c>
      <c r="G1259" s="89">
        <f t="shared" si="139"/>
        <v>6.6618052671643295E-3</v>
      </c>
      <c r="H1259" s="89">
        <f t="shared" si="133"/>
        <v>3.2478982249872401</v>
      </c>
      <c r="I1259" s="89">
        <f t="shared" si="134"/>
        <v>1.0801775012760029E-2</v>
      </c>
      <c r="J1259" s="89">
        <f t="shared" si="135"/>
        <v>1.0801775012760029E-2</v>
      </c>
      <c r="K1259" s="89">
        <f t="shared" si="136"/>
        <v>1.1667834342628692E-4</v>
      </c>
      <c r="L1259" s="91">
        <f t="shared" si="137"/>
        <v>3.3147497507472392E-3</v>
      </c>
    </row>
    <row r="1260" spans="4:12" x14ac:dyDescent="0.3">
      <c r="D1260" s="72">
        <v>45288</v>
      </c>
      <c r="E1260" s="95">
        <v>3.2490999999999999</v>
      </c>
      <c r="F1260" s="20">
        <f t="shared" si="138"/>
        <v>3.2621094442137317</v>
      </c>
      <c r="G1260" s="89">
        <f t="shared" si="139"/>
        <v>8.082927189813488E-3</v>
      </c>
      <c r="H1260" s="89">
        <f t="shared" si="133"/>
        <v>3.270192371403545</v>
      </c>
      <c r="I1260" s="89">
        <f t="shared" si="134"/>
        <v>-2.109237140354514E-2</v>
      </c>
      <c r="J1260" s="89">
        <f t="shared" si="135"/>
        <v>2.109237140354514E-2</v>
      </c>
      <c r="K1260" s="89">
        <f t="shared" si="136"/>
        <v>4.448881314250888E-4</v>
      </c>
      <c r="L1260" s="91">
        <f t="shared" si="137"/>
        <v>6.4917581495014436E-3</v>
      </c>
    </row>
    <row r="1261" spans="4:12" x14ac:dyDescent="0.3">
      <c r="D1261" s="72">
        <v>45289</v>
      </c>
      <c r="E1261" s="95">
        <v>3.2972999999999999</v>
      </c>
      <c r="F1261" s="20">
        <f t="shared" si="138"/>
        <v>3.2652063417518509</v>
      </c>
      <c r="G1261" s="89">
        <f t="shared" si="139"/>
        <v>7.5843242246440542E-3</v>
      </c>
      <c r="H1261" s="89">
        <f t="shared" si="133"/>
        <v>3.2727906659764949</v>
      </c>
      <c r="I1261" s="89">
        <f t="shared" si="134"/>
        <v>2.4509334023504969E-2</v>
      </c>
      <c r="J1261" s="89">
        <f t="shared" si="135"/>
        <v>2.4509334023504969E-2</v>
      </c>
      <c r="K1261" s="89">
        <f t="shared" si="136"/>
        <v>6.0070745427573825E-4</v>
      </c>
      <c r="L1261" s="91">
        <f t="shared" si="137"/>
        <v>7.4331525865116823E-3</v>
      </c>
    </row>
    <row r="1262" spans="4:12" x14ac:dyDescent="0.3">
      <c r="D1262" s="72">
        <v>45293</v>
      </c>
      <c r="E1262" s="95">
        <v>3.2877000000000001</v>
      </c>
      <c r="F1262" s="20">
        <f t="shared" si="138"/>
        <v>3.3014474593797152</v>
      </c>
      <c r="G1262" s="89">
        <f t="shared" si="139"/>
        <v>1.045000356496608E-2</v>
      </c>
      <c r="H1262" s="89">
        <f t="shared" si="133"/>
        <v>3.3118974629446813</v>
      </c>
      <c r="I1262" s="89">
        <f t="shared" si="134"/>
        <v>-2.4197462944681281E-2</v>
      </c>
      <c r="J1262" s="89">
        <f t="shared" si="135"/>
        <v>2.4197462944681281E-2</v>
      </c>
      <c r="K1262" s="89">
        <f t="shared" si="136"/>
        <v>5.8551721295922363E-4</v>
      </c>
      <c r="L1262" s="91">
        <f t="shared" si="137"/>
        <v>7.3599972456979898E-3</v>
      </c>
    </row>
    <row r="1263" spans="4:12" x14ac:dyDescent="0.3">
      <c r="D1263" s="72">
        <v>45294</v>
      </c>
      <c r="E1263" s="95">
        <v>3.2684000000000002</v>
      </c>
      <c r="F1263" s="20">
        <f t="shared" si="138"/>
        <v>3.2922000028519731</v>
      </c>
      <c r="G1263" s="89">
        <f t="shared" si="139"/>
        <v>8.4802575556952673E-3</v>
      </c>
      <c r="H1263" s="89">
        <f t="shared" si="133"/>
        <v>3.3006802604076686</v>
      </c>
      <c r="I1263" s="89">
        <f t="shared" si="134"/>
        <v>-3.2280260407668404E-2</v>
      </c>
      <c r="J1263" s="89">
        <f t="shared" si="135"/>
        <v>3.2280260407668404E-2</v>
      </c>
      <c r="K1263" s="89">
        <f t="shared" si="136"/>
        <v>1.0420152119868843E-3</v>
      </c>
      <c r="L1263" s="91">
        <f t="shared" si="137"/>
        <v>9.8764717928247463E-3</v>
      </c>
    </row>
    <row r="1264" spans="4:12" x14ac:dyDescent="0.3">
      <c r="D1264" s="72">
        <v>45295</v>
      </c>
      <c r="E1264" s="95">
        <v>3.3262</v>
      </c>
      <c r="F1264" s="20">
        <f t="shared" si="138"/>
        <v>3.2867442060445571</v>
      </c>
      <c r="G1264" s="89">
        <f t="shared" si="139"/>
        <v>7.0866521193841368E-3</v>
      </c>
      <c r="H1264" s="89">
        <f t="shared" si="133"/>
        <v>3.2938308581639411</v>
      </c>
      <c r="I1264" s="89">
        <f t="shared" si="134"/>
        <v>3.236914183605899E-2</v>
      </c>
      <c r="J1264" s="89">
        <f t="shared" si="135"/>
        <v>3.236914183605899E-2</v>
      </c>
      <c r="K1264" s="89">
        <f t="shared" si="136"/>
        <v>1.0477613432029044E-3</v>
      </c>
      <c r="L1264" s="91">
        <f t="shared" si="137"/>
        <v>9.731568106565747E-3</v>
      </c>
    </row>
    <row r="1265" spans="4:12" x14ac:dyDescent="0.3">
      <c r="D1265" s="72">
        <v>45296</v>
      </c>
      <c r="E1265" s="95">
        <v>3.3166000000000002</v>
      </c>
      <c r="F1265" s="20">
        <f t="shared" si="138"/>
        <v>3.3299493216955076</v>
      </c>
      <c r="G1265" s="89">
        <f t="shared" si="139"/>
        <v>1.0698498472540776E-2</v>
      </c>
      <c r="H1265" s="89">
        <f t="shared" si="133"/>
        <v>3.3406478201680483</v>
      </c>
      <c r="I1265" s="89">
        <f t="shared" si="134"/>
        <v>-2.4047820168048073E-2</v>
      </c>
      <c r="J1265" s="89">
        <f t="shared" si="135"/>
        <v>2.4047820168048073E-2</v>
      </c>
      <c r="K1265" s="89">
        <f t="shared" si="136"/>
        <v>5.7829765483477969E-4</v>
      </c>
      <c r="L1265" s="91">
        <f t="shared" si="137"/>
        <v>7.2507447892564891E-3</v>
      </c>
    </row>
    <row r="1266" spans="4:12" x14ac:dyDescent="0.3">
      <c r="D1266" s="72">
        <v>45299</v>
      </c>
      <c r="E1266" s="95">
        <v>3.4129999999999998</v>
      </c>
      <c r="F1266" s="20">
        <f t="shared" si="138"/>
        <v>3.3444387987780329</v>
      </c>
      <c r="G1266" s="89">
        <f t="shared" si="139"/>
        <v>1.1077596333539223E-2</v>
      </c>
      <c r="H1266" s="89">
        <f t="shared" si="133"/>
        <v>3.3555163951115721</v>
      </c>
      <c r="I1266" s="89">
        <f t="shared" si="134"/>
        <v>5.7483604888427742E-2</v>
      </c>
      <c r="J1266" s="89">
        <f t="shared" si="135"/>
        <v>5.7483604888427742E-2</v>
      </c>
      <c r="K1266" s="89">
        <f t="shared" si="136"/>
        <v>3.3043648309688737E-3</v>
      </c>
      <c r="L1266" s="91">
        <f t="shared" si="137"/>
        <v>1.6842544649407484E-2</v>
      </c>
    </row>
    <row r="1267" spans="4:12" x14ac:dyDescent="0.3">
      <c r="D1267" s="72">
        <v>45300</v>
      </c>
      <c r="E1267" s="95">
        <v>3.3552</v>
      </c>
      <c r="F1267" s="20">
        <f t="shared" si="138"/>
        <v>3.4103020770668313</v>
      </c>
      <c r="G1267" s="89">
        <f t="shared" si="139"/>
        <v>1.6556164529065148E-2</v>
      </c>
      <c r="H1267" s="89">
        <f t="shared" si="133"/>
        <v>3.4268582415958964</v>
      </c>
      <c r="I1267" s="89">
        <f t="shared" si="134"/>
        <v>-7.1658241595896399E-2</v>
      </c>
      <c r="J1267" s="89">
        <f t="shared" si="135"/>
        <v>7.1658241595896399E-2</v>
      </c>
      <c r="K1267" s="89">
        <f t="shared" si="136"/>
        <v>5.1349035886158571E-3</v>
      </c>
      <c r="L1267" s="91">
        <f t="shared" si="137"/>
        <v>2.1357368143745947E-2</v>
      </c>
    </row>
    <row r="1268" spans="4:12" x14ac:dyDescent="0.3">
      <c r="D1268" s="72">
        <v>45301</v>
      </c>
      <c r="E1268" s="95">
        <v>3.3647999999999998</v>
      </c>
      <c r="F1268" s="20">
        <f t="shared" si="138"/>
        <v>3.3703649316232518</v>
      </c>
      <c r="G1268" s="89">
        <f t="shared" si="139"/>
        <v>1.0906833531800681E-2</v>
      </c>
      <c r="H1268" s="89">
        <f t="shared" si="133"/>
        <v>3.3812717651550526</v>
      </c>
      <c r="I1268" s="89">
        <f t="shared" si="134"/>
        <v>-1.6471765155052775E-2</v>
      </c>
      <c r="J1268" s="89">
        <f t="shared" si="135"/>
        <v>1.6471765155052775E-2</v>
      </c>
      <c r="K1268" s="89">
        <f t="shared" si="136"/>
        <v>2.7131904732321079E-4</v>
      </c>
      <c r="L1268" s="91">
        <f t="shared" si="137"/>
        <v>4.8953177469843014E-3</v>
      </c>
    </row>
    <row r="1269" spans="4:12" x14ac:dyDescent="0.3">
      <c r="D1269" s="72">
        <v>45302</v>
      </c>
      <c r="E1269" s="95">
        <v>3.3744000000000001</v>
      </c>
      <c r="F1269" s="20">
        <f t="shared" si="138"/>
        <v>3.3754454668254406</v>
      </c>
      <c r="G1269" s="89">
        <f t="shared" si="139"/>
        <v>1.032420369883949E-2</v>
      </c>
      <c r="H1269" s="89">
        <f t="shared" si="133"/>
        <v>3.3857696705242799</v>
      </c>
      <c r="I1269" s="89">
        <f t="shared" si="134"/>
        <v>-1.136967052427984E-2</v>
      </c>
      <c r="J1269" s="89">
        <f t="shared" si="135"/>
        <v>1.136967052427984E-2</v>
      </c>
      <c r="K1269" s="89">
        <f t="shared" si="136"/>
        <v>1.2926940783067781E-4</v>
      </c>
      <c r="L1269" s="91">
        <f t="shared" si="137"/>
        <v>3.3693902691678047E-3</v>
      </c>
    </row>
    <row r="1270" spans="4:12" x14ac:dyDescent="0.3">
      <c r="D1270" s="72">
        <v>45303</v>
      </c>
      <c r="E1270" s="95">
        <v>3.3936999999999999</v>
      </c>
      <c r="F1270" s="20">
        <f t="shared" si="138"/>
        <v>3.3865193629590715</v>
      </c>
      <c r="G1270" s="89">
        <f t="shared" si="139"/>
        <v>1.0399172942318638E-2</v>
      </c>
      <c r="H1270" s="89">
        <f t="shared" si="133"/>
        <v>3.3969185359013903</v>
      </c>
      <c r="I1270" s="89">
        <f t="shared" si="134"/>
        <v>-3.2185359013903181E-3</v>
      </c>
      <c r="J1270" s="89">
        <f t="shared" si="135"/>
        <v>3.2185359013903181E-3</v>
      </c>
      <c r="K1270" s="89">
        <f t="shared" si="136"/>
        <v>1.0358973348538387E-5</v>
      </c>
      <c r="L1270" s="91">
        <f t="shared" si="137"/>
        <v>9.4838550885178953E-4</v>
      </c>
    </row>
    <row r="1271" spans="4:12" x14ac:dyDescent="0.3">
      <c r="D1271" s="72">
        <v>45307</v>
      </c>
      <c r="E1271" s="95">
        <v>3.3841000000000001</v>
      </c>
      <c r="F1271" s="20">
        <f t="shared" si="138"/>
        <v>3.4000993383538551</v>
      </c>
      <c r="G1271" s="89">
        <f t="shared" si="139"/>
        <v>1.0717253187565137E-2</v>
      </c>
      <c r="H1271" s="89">
        <f t="shared" si="133"/>
        <v>3.4108165915414204</v>
      </c>
      <c r="I1271" s="89">
        <f t="shared" si="134"/>
        <v>-2.6716591541420254E-2</v>
      </c>
      <c r="J1271" s="89">
        <f t="shared" si="135"/>
        <v>2.6716591541420254E-2</v>
      </c>
      <c r="K1271" s="89">
        <f t="shared" si="136"/>
        <v>7.1377626359108825E-4</v>
      </c>
      <c r="L1271" s="91">
        <f t="shared" si="137"/>
        <v>7.8947405636418111E-3</v>
      </c>
    </row>
    <row r="1272" spans="4:12" x14ac:dyDescent="0.3">
      <c r="D1272" s="72">
        <v>45308</v>
      </c>
      <c r="E1272" s="95">
        <v>3.3262</v>
      </c>
      <c r="F1272" s="20">
        <f t="shared" si="138"/>
        <v>3.3810938025500521</v>
      </c>
      <c r="G1272" s="89">
        <f t="shared" si="139"/>
        <v>7.7449742884283194E-3</v>
      </c>
      <c r="H1272" s="89">
        <f t="shared" si="133"/>
        <v>3.3888387768384804</v>
      </c>
      <c r="I1272" s="89">
        <f t="shared" si="134"/>
        <v>-6.2638776838480403E-2</v>
      </c>
      <c r="J1272" s="89">
        <f t="shared" si="135"/>
        <v>6.2638776838480403E-2</v>
      </c>
      <c r="K1272" s="89">
        <f t="shared" si="136"/>
        <v>3.9236163638209486E-3</v>
      </c>
      <c r="L1272" s="91">
        <f t="shared" si="137"/>
        <v>1.8831933388996573E-2</v>
      </c>
    </row>
    <row r="1273" spans="4:12" x14ac:dyDescent="0.3">
      <c r="D1273" s="72">
        <v>45309</v>
      </c>
      <c r="E1273" s="95">
        <v>3.3454999999999999</v>
      </c>
      <c r="F1273" s="20">
        <f t="shared" si="138"/>
        <v>3.3362559794307431</v>
      </c>
      <c r="G1273" s="89">
        <f t="shared" si="139"/>
        <v>2.486694547654592E-3</v>
      </c>
      <c r="H1273" s="89">
        <f t="shared" si="133"/>
        <v>3.3387426739783979</v>
      </c>
      <c r="I1273" s="89">
        <f t="shared" si="134"/>
        <v>6.7573260216020614E-3</v>
      </c>
      <c r="J1273" s="89">
        <f t="shared" si="135"/>
        <v>6.7573260216020614E-3</v>
      </c>
      <c r="K1273" s="89">
        <f t="shared" si="136"/>
        <v>4.5661454962220345E-5</v>
      </c>
      <c r="L1273" s="91">
        <f t="shared" si="137"/>
        <v>2.0198254436114369E-3</v>
      </c>
    </row>
    <row r="1274" spans="4:12" x14ac:dyDescent="0.3">
      <c r="D1274" s="72">
        <v>45310</v>
      </c>
      <c r="E1274" s="95">
        <v>3.3069999999999999</v>
      </c>
      <c r="F1274" s="20">
        <f t="shared" si="138"/>
        <v>3.339789355638124</v>
      </c>
      <c r="G1274" s="89">
        <f t="shared" si="139"/>
        <v>2.591362713627214E-3</v>
      </c>
      <c r="H1274" s="89">
        <f t="shared" si="133"/>
        <v>3.3423807183517513</v>
      </c>
      <c r="I1274" s="89">
        <f t="shared" si="134"/>
        <v>-3.5380718351751383E-2</v>
      </c>
      <c r="J1274" s="89">
        <f t="shared" si="135"/>
        <v>3.5380718351751383E-2</v>
      </c>
      <c r="K1274" s="89">
        <f t="shared" si="136"/>
        <v>1.2517952310859572E-3</v>
      </c>
      <c r="L1274" s="91">
        <f t="shared" si="137"/>
        <v>1.0698735516102627E-2</v>
      </c>
    </row>
    <row r="1275" spans="4:12" x14ac:dyDescent="0.3">
      <c r="D1275" s="72">
        <v>45313</v>
      </c>
      <c r="E1275" s="95">
        <v>3.2298</v>
      </c>
      <c r="F1275" s="20">
        <f t="shared" si="138"/>
        <v>3.2936330901709021</v>
      </c>
      <c r="G1275" s="89">
        <f t="shared" si="139"/>
        <v>-2.2834001044576926E-3</v>
      </c>
      <c r="H1275" s="89">
        <f t="shared" si="133"/>
        <v>3.2913496900664443</v>
      </c>
      <c r="I1275" s="89">
        <f t="shared" si="134"/>
        <v>-6.1549690066444285E-2</v>
      </c>
      <c r="J1275" s="89">
        <f t="shared" si="135"/>
        <v>6.1549690066444285E-2</v>
      </c>
      <c r="K1275" s="89">
        <f t="shared" si="136"/>
        <v>3.7883643472753502E-3</v>
      </c>
      <c r="L1275" s="91">
        <f t="shared" si="137"/>
        <v>1.9056811587851968E-2</v>
      </c>
    </row>
    <row r="1276" spans="4:12" x14ac:dyDescent="0.3">
      <c r="D1276" s="72">
        <v>45314</v>
      </c>
      <c r="E1276" s="95">
        <v>3.2395</v>
      </c>
      <c r="F1276" s="20">
        <f t="shared" si="138"/>
        <v>3.2299132799164338</v>
      </c>
      <c r="G1276" s="89">
        <f t="shared" si="139"/>
        <v>-8.4270411194587516E-3</v>
      </c>
      <c r="H1276" s="89">
        <f t="shared" si="133"/>
        <v>3.2214862387969752</v>
      </c>
      <c r="I1276" s="89">
        <f t="shared" si="134"/>
        <v>1.8013761203024892E-2</v>
      </c>
      <c r="J1276" s="89">
        <f t="shared" si="135"/>
        <v>1.8013761203024892E-2</v>
      </c>
      <c r="K1276" s="89">
        <f t="shared" si="136"/>
        <v>3.2449559267960478E-4</v>
      </c>
      <c r="L1276" s="91">
        <f t="shared" si="137"/>
        <v>5.56066096713224E-3</v>
      </c>
    </row>
    <row r="1277" spans="4:12" x14ac:dyDescent="0.3">
      <c r="D1277" s="72">
        <v>45315</v>
      </c>
      <c r="E1277" s="95">
        <v>3.2877000000000001</v>
      </c>
      <c r="F1277" s="20">
        <f t="shared" si="138"/>
        <v>3.2423983671044332</v>
      </c>
      <c r="G1277" s="89">
        <f t="shared" si="139"/>
        <v>-6.3358282887129424E-3</v>
      </c>
      <c r="H1277" s="89">
        <f t="shared" si="133"/>
        <v>3.23606253881572</v>
      </c>
      <c r="I1277" s="89">
        <f t="shared" si="134"/>
        <v>5.1637461184280031E-2</v>
      </c>
      <c r="J1277" s="89">
        <f t="shared" si="135"/>
        <v>5.1637461184280031E-2</v>
      </c>
      <c r="K1277" s="89">
        <f t="shared" si="136"/>
        <v>2.6664273975580267E-3</v>
      </c>
      <c r="L1277" s="91">
        <f t="shared" si="137"/>
        <v>1.570625701380297E-2</v>
      </c>
    </row>
    <row r="1278" spans="4:12" x14ac:dyDescent="0.3">
      <c r="D1278" s="72">
        <v>45316</v>
      </c>
      <c r="E1278" s="95">
        <v>3.6637</v>
      </c>
      <c r="F1278" s="20">
        <f t="shared" si="138"/>
        <v>3.3578313373690301</v>
      </c>
      <c r="G1278" s="89">
        <f t="shared" si="139"/>
        <v>5.8410515666180397E-3</v>
      </c>
      <c r="H1278" s="89">
        <f t="shared" si="133"/>
        <v>3.3636723889356479</v>
      </c>
      <c r="I1278" s="89">
        <f t="shared" si="134"/>
        <v>0.30002761106435205</v>
      </c>
      <c r="J1278" s="89">
        <f t="shared" si="135"/>
        <v>0.30002761106435205</v>
      </c>
      <c r="K1278" s="89">
        <f t="shared" si="136"/>
        <v>9.00165674009821E-2</v>
      </c>
      <c r="L1278" s="91">
        <f t="shared" si="137"/>
        <v>8.1891970157041263E-2</v>
      </c>
    </row>
    <row r="1279" spans="4:12" x14ac:dyDescent="0.3">
      <c r="D1279" s="72">
        <v>45317</v>
      </c>
      <c r="E1279" s="95">
        <v>3.6829999999999998</v>
      </c>
      <c r="F1279" s="20">
        <f t="shared" si="138"/>
        <v>3.6722328412532947</v>
      </c>
      <c r="G1279" s="89">
        <f t="shared" si="139"/>
        <v>3.6697096798382706E-2</v>
      </c>
      <c r="H1279" s="89">
        <f t="shared" si="133"/>
        <v>3.7089299380516776</v>
      </c>
      <c r="I1279" s="89">
        <f t="shared" si="134"/>
        <v>-2.5929938051677759E-2</v>
      </c>
      <c r="J1279" s="89">
        <f t="shared" si="135"/>
        <v>2.5929938051677759E-2</v>
      </c>
      <c r="K1279" s="89">
        <f t="shared" si="136"/>
        <v>6.7236168736384619E-4</v>
      </c>
      <c r="L1279" s="91">
        <f t="shared" si="137"/>
        <v>7.0404393298066142E-3</v>
      </c>
    </row>
    <row r="1280" spans="4:12" x14ac:dyDescent="0.3">
      <c r="D1280" s="72">
        <v>45320</v>
      </c>
      <c r="E1280" s="95">
        <v>3.7442000000000002</v>
      </c>
      <c r="F1280" s="20">
        <f t="shared" si="138"/>
        <v>3.7245976774387062</v>
      </c>
      <c r="G1280" s="89">
        <f t="shared" si="139"/>
        <v>3.8263870737085579E-2</v>
      </c>
      <c r="H1280" s="89">
        <f t="shared" si="133"/>
        <v>3.7628615481757919</v>
      </c>
      <c r="I1280" s="89">
        <f t="shared" si="134"/>
        <v>-1.8661548175791687E-2</v>
      </c>
      <c r="J1280" s="89">
        <f t="shared" si="135"/>
        <v>1.8661548175791687E-2</v>
      </c>
      <c r="K1280" s="89">
        <f t="shared" si="136"/>
        <v>3.4825338031739403E-4</v>
      </c>
      <c r="L1280" s="91">
        <f t="shared" si="137"/>
        <v>4.9841216216526055E-3</v>
      </c>
    </row>
    <row r="1281" spans="4:12" x14ac:dyDescent="0.3">
      <c r="D1281" s="72">
        <v>45321</v>
      </c>
      <c r="E1281" s="95">
        <v>3.5789</v>
      </c>
      <c r="F1281" s="20">
        <f t="shared" si="138"/>
        <v>3.741751096589669</v>
      </c>
      <c r="G1281" s="89">
        <f t="shared" si="139"/>
        <v>3.6152825578473304E-2</v>
      </c>
      <c r="H1281" s="89">
        <f t="shared" ref="H1281:H1344" si="140">F1281+G1281</f>
        <v>3.7779039221681421</v>
      </c>
      <c r="I1281" s="89">
        <f t="shared" si="134"/>
        <v>-0.19900392216814211</v>
      </c>
      <c r="J1281" s="89">
        <f t="shared" si="135"/>
        <v>0.19900392216814211</v>
      </c>
      <c r="K1281" s="89">
        <f t="shared" si="136"/>
        <v>3.9602561038303966E-2</v>
      </c>
      <c r="L1281" s="91">
        <f t="shared" si="137"/>
        <v>5.5604773021917936E-2</v>
      </c>
    </row>
    <row r="1282" spans="4:12" x14ac:dyDescent="0.3">
      <c r="D1282" s="72">
        <v>45322</v>
      </c>
      <c r="E1282" s="95">
        <v>3.5011000000000001</v>
      </c>
      <c r="F1282" s="20">
        <f t="shared" si="138"/>
        <v>3.5922622604627783</v>
      </c>
      <c r="G1282" s="89">
        <f t="shared" si="139"/>
        <v>1.7588659407936906E-2</v>
      </c>
      <c r="H1282" s="89">
        <f t="shared" si="140"/>
        <v>3.6098509198707154</v>
      </c>
      <c r="I1282" s="89">
        <f t="shared" si="134"/>
        <v>-0.10875091987071528</v>
      </c>
      <c r="J1282" s="89">
        <f t="shared" si="135"/>
        <v>0.10875091987071528</v>
      </c>
      <c r="K1282" s="89">
        <f t="shared" si="136"/>
        <v>1.1826762572726735E-2</v>
      </c>
      <c r="L1282" s="91">
        <f t="shared" si="137"/>
        <v>3.1061929071067744E-2</v>
      </c>
    </row>
    <row r="1283" spans="4:12" x14ac:dyDescent="0.3">
      <c r="D1283" s="72">
        <v>45323</v>
      </c>
      <c r="E1283" s="95">
        <v>3.4914000000000001</v>
      </c>
      <c r="F1283" s="20">
        <f t="shared" si="138"/>
        <v>3.51323092752635</v>
      </c>
      <c r="G1283" s="89">
        <f t="shared" si="139"/>
        <v>7.9266601735003862E-3</v>
      </c>
      <c r="H1283" s="89">
        <f t="shared" si="140"/>
        <v>3.5211575876998502</v>
      </c>
      <c r="I1283" s="89">
        <f t="shared" si="134"/>
        <v>-2.9757587699850152E-2</v>
      </c>
      <c r="J1283" s="89">
        <f t="shared" si="135"/>
        <v>2.9757587699850152E-2</v>
      </c>
      <c r="K1283" s="89">
        <f t="shared" si="136"/>
        <v>8.8551402571427306E-4</v>
      </c>
      <c r="L1283" s="91">
        <f t="shared" si="137"/>
        <v>8.5231104141175896E-3</v>
      </c>
    </row>
    <row r="1284" spans="4:12" x14ac:dyDescent="0.3">
      <c r="D1284" s="72">
        <v>45324</v>
      </c>
      <c r="E1284" s="95">
        <v>3.4525000000000001</v>
      </c>
      <c r="F1284" s="20">
        <f t="shared" si="138"/>
        <v>3.4899613281388007</v>
      </c>
      <c r="G1284" s="89">
        <f t="shared" si="139"/>
        <v>4.8070342173954124E-3</v>
      </c>
      <c r="H1284" s="89">
        <f t="shared" si="140"/>
        <v>3.4947683623561963</v>
      </c>
      <c r="I1284" s="89">
        <f t="shared" ref="I1284:I1347" si="141">E1284-H1284</f>
        <v>-4.2268362356196132E-2</v>
      </c>
      <c r="J1284" s="89">
        <f t="shared" ref="J1284:J1347" si="142">ABS(I1284)</f>
        <v>4.2268362356196132E-2</v>
      </c>
      <c r="K1284" s="89">
        <f t="shared" ref="K1284:K1347" si="143">I1284^2</f>
        <v>1.7866144562746983E-3</v>
      </c>
      <c r="L1284" s="91">
        <f t="shared" ref="L1284:L1347" si="144">J1284/E1284</f>
        <v>1.2242827619463036E-2</v>
      </c>
    </row>
    <row r="1285" spans="4:12" x14ac:dyDescent="0.3">
      <c r="D1285" s="72">
        <v>45327</v>
      </c>
      <c r="E1285" s="95">
        <v>3.4622000000000002</v>
      </c>
      <c r="F1285" s="20">
        <f t="shared" ref="F1285:F1348" si="145">alpha*(E1285)+(1-alpha)*(E1284+G1284)</f>
        <v>3.4582856273739169</v>
      </c>
      <c r="G1285" s="89">
        <f t="shared" ref="G1285:G1348" si="146">beta*(F1285-F1284)+(1-beta)*G1284</f>
        <v>1.158760719167492E-3</v>
      </c>
      <c r="H1285" s="89">
        <f t="shared" si="140"/>
        <v>3.4594443880930843</v>
      </c>
      <c r="I1285" s="89">
        <f t="shared" si="141"/>
        <v>2.7556119069158669E-3</v>
      </c>
      <c r="J1285" s="89">
        <f t="shared" si="142"/>
        <v>2.7556119069158669E-3</v>
      </c>
      <c r="K1285" s="89">
        <f t="shared" si="143"/>
        <v>7.5933969815365005E-6</v>
      </c>
      <c r="L1285" s="91">
        <f t="shared" si="144"/>
        <v>7.9591355407424957E-4</v>
      </c>
    </row>
    <row r="1286" spans="4:12" x14ac:dyDescent="0.3">
      <c r="D1286" s="72">
        <v>45328</v>
      </c>
      <c r="E1286" s="95">
        <v>3.4622000000000002</v>
      </c>
      <c r="F1286" s="20">
        <f t="shared" si="145"/>
        <v>3.4631270085753343</v>
      </c>
      <c r="G1286" s="89">
        <f t="shared" si="146"/>
        <v>1.5270227673924845E-3</v>
      </c>
      <c r="H1286" s="89">
        <f t="shared" si="140"/>
        <v>3.464654031342727</v>
      </c>
      <c r="I1286" s="89">
        <f t="shared" si="141"/>
        <v>-2.4540313427268146E-3</v>
      </c>
      <c r="J1286" s="89">
        <f t="shared" si="142"/>
        <v>2.4540313427268146E-3</v>
      </c>
      <c r="K1286" s="89">
        <f t="shared" si="143"/>
        <v>6.0222698310855726E-6</v>
      </c>
      <c r="L1286" s="91">
        <f t="shared" si="144"/>
        <v>7.0880692701947158E-4</v>
      </c>
    </row>
    <row r="1287" spans="4:12" x14ac:dyDescent="0.3">
      <c r="D1287" s="72">
        <v>45329</v>
      </c>
      <c r="E1287" s="95">
        <v>3.4525000000000001</v>
      </c>
      <c r="F1287" s="20">
        <f t="shared" si="145"/>
        <v>3.4614816182139148</v>
      </c>
      <c r="G1287" s="89">
        <f t="shared" si="146"/>
        <v>1.209781454511283E-3</v>
      </c>
      <c r="H1287" s="89">
        <f t="shared" si="140"/>
        <v>3.4626913996684259</v>
      </c>
      <c r="I1287" s="89">
        <f t="shared" si="141"/>
        <v>-1.0191399668425749E-2</v>
      </c>
      <c r="J1287" s="89">
        <f t="shared" si="142"/>
        <v>1.0191399668425749E-2</v>
      </c>
      <c r="K1287" s="89">
        <f t="shared" si="143"/>
        <v>1.0386462720158847E-4</v>
      </c>
      <c r="L1287" s="91">
        <f t="shared" si="144"/>
        <v>2.9518898387909482E-3</v>
      </c>
    </row>
    <row r="1288" spans="4:12" x14ac:dyDescent="0.3">
      <c r="D1288" s="72">
        <v>45330</v>
      </c>
      <c r="E1288" s="95">
        <v>3.5789</v>
      </c>
      <c r="F1288" s="20">
        <f t="shared" si="145"/>
        <v>3.4787478251636093</v>
      </c>
      <c r="G1288" s="89">
        <f t="shared" si="146"/>
        <v>2.8154240040296043E-3</v>
      </c>
      <c r="H1288" s="89">
        <f t="shared" si="140"/>
        <v>3.4815632491676389</v>
      </c>
      <c r="I1288" s="89">
        <f t="shared" si="141"/>
        <v>9.7336750832361041E-2</v>
      </c>
      <c r="J1288" s="89">
        <f t="shared" si="142"/>
        <v>9.7336750832361041E-2</v>
      </c>
      <c r="K1288" s="89">
        <f t="shared" si="143"/>
        <v>9.4744430626011386E-3</v>
      </c>
      <c r="L1288" s="91">
        <f t="shared" si="144"/>
        <v>2.7197393286306139E-2</v>
      </c>
    </row>
    <row r="1289" spans="4:12" x14ac:dyDescent="0.3">
      <c r="D1289" s="72">
        <v>45331</v>
      </c>
      <c r="E1289" s="95">
        <v>3.4914000000000001</v>
      </c>
      <c r="F1289" s="20">
        <f t="shared" si="145"/>
        <v>3.563652339203224</v>
      </c>
      <c r="G1289" s="89">
        <f t="shared" si="146"/>
        <v>1.1024333007588118E-2</v>
      </c>
      <c r="H1289" s="89">
        <f t="shared" si="140"/>
        <v>3.5746766722108121</v>
      </c>
      <c r="I1289" s="89">
        <f t="shared" si="141"/>
        <v>-8.3276672210812031E-2</v>
      </c>
      <c r="J1289" s="89">
        <f t="shared" si="142"/>
        <v>8.3276672210812031E-2</v>
      </c>
      <c r="K1289" s="89">
        <f t="shared" si="143"/>
        <v>6.9350041345070329E-3</v>
      </c>
      <c r="L1289" s="91">
        <f t="shared" si="144"/>
        <v>2.3851942547634768E-2</v>
      </c>
    </row>
    <row r="1290" spans="4:12" x14ac:dyDescent="0.3">
      <c r="D1290" s="72">
        <v>45334</v>
      </c>
      <c r="E1290" s="95">
        <v>3.5205000000000002</v>
      </c>
      <c r="F1290" s="20">
        <f t="shared" si="145"/>
        <v>3.5060394664060706</v>
      </c>
      <c r="G1290" s="89">
        <f t="shared" si="146"/>
        <v>4.1606124271139624E-3</v>
      </c>
      <c r="H1290" s="89">
        <f t="shared" si="140"/>
        <v>3.5102000788331846</v>
      </c>
      <c r="I1290" s="89">
        <f t="shared" si="141"/>
        <v>1.0299921166815551E-2</v>
      </c>
      <c r="J1290" s="89">
        <f t="shared" si="142"/>
        <v>1.0299921166815551E-2</v>
      </c>
      <c r="K1290" s="89">
        <f t="shared" si="143"/>
        <v>1.0608837604261502E-4</v>
      </c>
      <c r="L1290" s="91">
        <f t="shared" si="144"/>
        <v>2.9256983856882687E-3</v>
      </c>
    </row>
    <row r="1291" spans="4:12" x14ac:dyDescent="0.3">
      <c r="D1291" s="72">
        <v>45335</v>
      </c>
      <c r="E1291" s="95">
        <v>3.3940999999999999</v>
      </c>
      <c r="F1291" s="20">
        <f t="shared" si="145"/>
        <v>3.4985484899416917</v>
      </c>
      <c r="G1291" s="89">
        <f t="shared" si="146"/>
        <v>2.9954535379646753E-3</v>
      </c>
      <c r="H1291" s="89">
        <f t="shared" si="140"/>
        <v>3.5015439434796565</v>
      </c>
      <c r="I1291" s="89">
        <f t="shared" si="141"/>
        <v>-0.10744394347965658</v>
      </c>
      <c r="J1291" s="89">
        <f t="shared" si="142"/>
        <v>0.10744394347965658</v>
      </c>
      <c r="K1291" s="89">
        <f t="shared" si="143"/>
        <v>1.1544200990459637E-2</v>
      </c>
      <c r="L1291" s="91">
        <f t="shared" si="144"/>
        <v>3.1656092478022625E-2</v>
      </c>
    </row>
    <row r="1292" spans="4:12" x14ac:dyDescent="0.3">
      <c r="D1292" s="72">
        <v>45336</v>
      </c>
      <c r="E1292" s="95">
        <v>3.4232999999999998</v>
      </c>
      <c r="F1292" s="20">
        <f t="shared" si="145"/>
        <v>3.402336362830372</v>
      </c>
      <c r="G1292" s="89">
        <f t="shared" si="146"/>
        <v>-6.9253045269637584E-3</v>
      </c>
      <c r="H1292" s="89">
        <f t="shared" si="140"/>
        <v>3.3954110583034081</v>
      </c>
      <c r="I1292" s="89">
        <f t="shared" si="141"/>
        <v>2.7888941696591729E-2</v>
      </c>
      <c r="J1292" s="89">
        <f t="shared" si="142"/>
        <v>2.7888941696591729E-2</v>
      </c>
      <c r="K1292" s="89">
        <f t="shared" si="143"/>
        <v>7.7779306895589279E-4</v>
      </c>
      <c r="L1292" s="91">
        <f t="shared" si="144"/>
        <v>8.1468003670702917E-3</v>
      </c>
    </row>
    <row r="1293" spans="4:12" x14ac:dyDescent="0.3">
      <c r="D1293" s="72">
        <v>45337</v>
      </c>
      <c r="E1293" s="95">
        <v>3.4136000000000002</v>
      </c>
      <c r="F1293" s="20">
        <f t="shared" si="145"/>
        <v>3.4158197563784292</v>
      </c>
      <c r="G1293" s="89">
        <f t="shared" si="146"/>
        <v>-4.8844347194616665E-3</v>
      </c>
      <c r="H1293" s="89">
        <f t="shared" si="140"/>
        <v>3.4109353216589673</v>
      </c>
      <c r="I1293" s="89">
        <f t="shared" si="141"/>
        <v>2.6646783410329E-3</v>
      </c>
      <c r="J1293" s="89">
        <f t="shared" si="142"/>
        <v>2.6646783410329E-3</v>
      </c>
      <c r="K1293" s="89">
        <f t="shared" si="143"/>
        <v>7.1005106611698484E-6</v>
      </c>
      <c r="L1293" s="91">
        <f t="shared" si="144"/>
        <v>7.8060649784183849E-4</v>
      </c>
    </row>
    <row r="1294" spans="4:12" x14ac:dyDescent="0.3">
      <c r="D1294" s="72">
        <v>45338</v>
      </c>
      <c r="E1294" s="95">
        <v>3.4525000000000001</v>
      </c>
      <c r="F1294" s="20">
        <f t="shared" si="145"/>
        <v>3.4174724522244309</v>
      </c>
      <c r="G1294" s="89">
        <f t="shared" si="146"/>
        <v>-4.2307216629153301E-3</v>
      </c>
      <c r="H1294" s="89">
        <f t="shared" si="140"/>
        <v>3.4132417305615155</v>
      </c>
      <c r="I1294" s="89">
        <f t="shared" si="141"/>
        <v>3.925826943848465E-2</v>
      </c>
      <c r="J1294" s="89">
        <f t="shared" si="142"/>
        <v>3.925826943848465E-2</v>
      </c>
      <c r="K1294" s="89">
        <f t="shared" si="143"/>
        <v>1.541211719304658E-3</v>
      </c>
      <c r="L1294" s="91">
        <f t="shared" si="144"/>
        <v>1.1370968700502432E-2</v>
      </c>
    </row>
    <row r="1295" spans="4:12" x14ac:dyDescent="0.3">
      <c r="D1295" s="72">
        <v>45342</v>
      </c>
      <c r="E1295" s="95">
        <v>3.3940999999999999</v>
      </c>
      <c r="F1295" s="20">
        <f t="shared" si="145"/>
        <v>3.437435422669668</v>
      </c>
      <c r="G1295" s="89">
        <f t="shared" si="146"/>
        <v>-1.8113524521000874E-3</v>
      </c>
      <c r="H1295" s="89">
        <f t="shared" si="140"/>
        <v>3.435624070217568</v>
      </c>
      <c r="I1295" s="89">
        <f t="shared" si="141"/>
        <v>-4.1524070217568099E-2</v>
      </c>
      <c r="J1295" s="89">
        <f t="shared" si="142"/>
        <v>4.1524070217568099E-2</v>
      </c>
      <c r="K1295" s="89">
        <f t="shared" si="143"/>
        <v>1.724248407433526E-3</v>
      </c>
      <c r="L1295" s="91">
        <f t="shared" si="144"/>
        <v>1.2234191749673875E-2</v>
      </c>
    </row>
    <row r="1296" spans="4:12" x14ac:dyDescent="0.3">
      <c r="D1296" s="72">
        <v>45343</v>
      </c>
      <c r="E1296" s="95">
        <v>3.4329999999999998</v>
      </c>
      <c r="F1296" s="20">
        <f t="shared" si="145"/>
        <v>3.4004309180383201</v>
      </c>
      <c r="G1296" s="89">
        <f t="shared" si="146"/>
        <v>-5.3306676700248645E-3</v>
      </c>
      <c r="H1296" s="89">
        <f t="shared" si="140"/>
        <v>3.3951002503682952</v>
      </c>
      <c r="I1296" s="89">
        <f t="shared" si="141"/>
        <v>3.7899749631704616E-2</v>
      </c>
      <c r="J1296" s="89">
        <f t="shared" si="142"/>
        <v>3.7899749631704616E-2</v>
      </c>
      <c r="K1296" s="89">
        <f t="shared" si="143"/>
        <v>1.4363910221458942E-3</v>
      </c>
      <c r="L1296" s="91">
        <f t="shared" si="144"/>
        <v>1.1039833857181654E-2</v>
      </c>
    </row>
    <row r="1297" spans="4:12" x14ac:dyDescent="0.3">
      <c r="D1297" s="72">
        <v>45344</v>
      </c>
      <c r="E1297" s="95">
        <v>3.4815999999999998</v>
      </c>
      <c r="F1297" s="20">
        <f t="shared" si="145"/>
        <v>3.4384554658639801</v>
      </c>
      <c r="G1297" s="89">
        <f t="shared" si="146"/>
        <v>-9.9514612045637765E-4</v>
      </c>
      <c r="H1297" s="89">
        <f t="shared" si="140"/>
        <v>3.4374603197435238</v>
      </c>
      <c r="I1297" s="89">
        <f t="shared" si="141"/>
        <v>4.4139680256475966E-2</v>
      </c>
      <c r="J1297" s="89">
        <f t="shared" si="142"/>
        <v>4.4139680256475966E-2</v>
      </c>
      <c r="K1297" s="89">
        <f t="shared" si="143"/>
        <v>1.9483113731439343E-3</v>
      </c>
      <c r="L1297" s="91">
        <f t="shared" si="144"/>
        <v>1.2677987206019063E-2</v>
      </c>
    </row>
    <row r="1298" spans="4:12" x14ac:dyDescent="0.3">
      <c r="D1298" s="72">
        <v>45345</v>
      </c>
      <c r="E1298" s="95">
        <v>3.4426999999999999</v>
      </c>
      <c r="F1298" s="20">
        <f t="shared" si="145"/>
        <v>3.4730238831036351</v>
      </c>
      <c r="G1298" s="89">
        <f t="shared" si="146"/>
        <v>2.5612102155547585E-3</v>
      </c>
      <c r="H1298" s="89">
        <f t="shared" si="140"/>
        <v>3.4755850933191899</v>
      </c>
      <c r="I1298" s="89">
        <f t="shared" si="141"/>
        <v>-3.2885093319189984E-2</v>
      </c>
      <c r="J1298" s="89">
        <f t="shared" si="142"/>
        <v>3.2885093319189984E-2</v>
      </c>
      <c r="K1298" s="89">
        <f t="shared" si="143"/>
        <v>1.0814293626118336E-3</v>
      </c>
      <c r="L1298" s="91">
        <f t="shared" si="144"/>
        <v>9.5521228452057939E-3</v>
      </c>
    </row>
    <row r="1299" spans="4:12" x14ac:dyDescent="0.3">
      <c r="D1299" s="72">
        <v>45348</v>
      </c>
      <c r="E1299" s="95">
        <v>3.4329999999999998</v>
      </c>
      <c r="F1299" s="20">
        <f t="shared" si="145"/>
        <v>3.4428089681724439</v>
      </c>
      <c r="G1299" s="89">
        <f t="shared" si="146"/>
        <v>-7.1640229911983924E-4</v>
      </c>
      <c r="H1299" s="89">
        <f t="shared" si="140"/>
        <v>3.4420925658733239</v>
      </c>
      <c r="I1299" s="89">
        <f t="shared" si="141"/>
        <v>-9.0925658733240766E-3</v>
      </c>
      <c r="J1299" s="89">
        <f t="shared" si="142"/>
        <v>9.0925658733240766E-3</v>
      </c>
      <c r="K1299" s="89">
        <f t="shared" si="143"/>
        <v>8.2674754160737632E-5</v>
      </c>
      <c r="L1299" s="91">
        <f t="shared" si="144"/>
        <v>2.6485773007061102E-3</v>
      </c>
    </row>
    <row r="1300" spans="4:12" x14ac:dyDescent="0.3">
      <c r="D1300" s="72">
        <v>45349</v>
      </c>
      <c r="E1300" s="95">
        <v>3.4719000000000002</v>
      </c>
      <c r="F1300" s="20">
        <f t="shared" si="145"/>
        <v>3.4402068781607045</v>
      </c>
      <c r="G1300" s="89">
        <f t="shared" si="146"/>
        <v>-9.0497107038179422E-4</v>
      </c>
      <c r="H1300" s="89">
        <f t="shared" si="140"/>
        <v>3.4393019070903228</v>
      </c>
      <c r="I1300" s="89">
        <f t="shared" si="141"/>
        <v>3.2598092909677412E-2</v>
      </c>
      <c r="J1300" s="89">
        <f t="shared" si="142"/>
        <v>3.2598092909677412E-2</v>
      </c>
      <c r="K1300" s="89">
        <f t="shared" si="143"/>
        <v>1.0626356613479607E-3</v>
      </c>
      <c r="L1300" s="91">
        <f t="shared" si="144"/>
        <v>9.3891220685150528E-3</v>
      </c>
    </row>
    <row r="1301" spans="4:12" x14ac:dyDescent="0.3">
      <c r="D1301" s="72">
        <v>45350</v>
      </c>
      <c r="E1301" s="95">
        <v>3.4622000000000002</v>
      </c>
      <c r="F1301" s="20">
        <f t="shared" si="145"/>
        <v>3.4692360231436949</v>
      </c>
      <c r="G1301" s="89">
        <f t="shared" si="146"/>
        <v>2.0884405349554324E-3</v>
      </c>
      <c r="H1301" s="89">
        <f t="shared" si="140"/>
        <v>3.4713244636786502</v>
      </c>
      <c r="I1301" s="89">
        <f t="shared" si="141"/>
        <v>-9.1244636786500521E-3</v>
      </c>
      <c r="J1301" s="89">
        <f t="shared" si="142"/>
        <v>9.1244636786500521E-3</v>
      </c>
      <c r="K1301" s="89">
        <f t="shared" si="143"/>
        <v>8.3255837423004044E-5</v>
      </c>
      <c r="L1301" s="91">
        <f t="shared" si="144"/>
        <v>2.6354525095748519E-3</v>
      </c>
    </row>
    <row r="1302" spans="4:12" x14ac:dyDescent="0.3">
      <c r="D1302" s="72">
        <v>45351</v>
      </c>
      <c r="E1302" s="95">
        <v>3.4329999999999998</v>
      </c>
      <c r="F1302" s="20">
        <f t="shared" si="145"/>
        <v>3.4580307524279643</v>
      </c>
      <c r="G1302" s="89">
        <f t="shared" si="146"/>
        <v>7.5906940988682611E-4</v>
      </c>
      <c r="H1302" s="89">
        <f t="shared" si="140"/>
        <v>3.458789821837851</v>
      </c>
      <c r="I1302" s="89">
        <f t="shared" si="141"/>
        <v>-2.5789821837851168E-2</v>
      </c>
      <c r="J1302" s="89">
        <f t="shared" si="142"/>
        <v>2.5789821837851168E-2</v>
      </c>
      <c r="K1302" s="89">
        <f t="shared" si="143"/>
        <v>6.6511491042810494E-4</v>
      </c>
      <c r="L1302" s="91">
        <f t="shared" si="144"/>
        <v>7.5123279457766298E-3</v>
      </c>
    </row>
    <row r="1303" spans="4:12" x14ac:dyDescent="0.3">
      <c r="D1303" s="72">
        <v>45352</v>
      </c>
      <c r="E1303" s="95">
        <v>3.4622000000000002</v>
      </c>
      <c r="F1303" s="20">
        <f t="shared" si="145"/>
        <v>3.4394472555279094</v>
      </c>
      <c r="G1303" s="89">
        <f t="shared" si="146"/>
        <v>-1.1751872211073463E-3</v>
      </c>
      <c r="H1303" s="89">
        <f t="shared" si="140"/>
        <v>3.438272068306802</v>
      </c>
      <c r="I1303" s="89">
        <f t="shared" si="141"/>
        <v>2.3927931693198179E-2</v>
      </c>
      <c r="J1303" s="89">
        <f t="shared" si="142"/>
        <v>2.3927931693198179E-2</v>
      </c>
      <c r="K1303" s="89">
        <f t="shared" si="143"/>
        <v>5.7254591511435792E-4</v>
      </c>
      <c r="L1303" s="91">
        <f t="shared" si="144"/>
        <v>6.9111927945231869E-3</v>
      </c>
    </row>
    <row r="1304" spans="4:12" x14ac:dyDescent="0.3">
      <c r="D1304" s="72">
        <v>45355</v>
      </c>
      <c r="E1304" s="95">
        <v>3.5108000000000001</v>
      </c>
      <c r="F1304" s="20">
        <f t="shared" si="145"/>
        <v>3.4709798502231144</v>
      </c>
      <c r="G1304" s="89">
        <f t="shared" si="146"/>
        <v>2.0955909705238857E-3</v>
      </c>
      <c r="H1304" s="89">
        <f t="shared" si="140"/>
        <v>3.4730754411936382</v>
      </c>
      <c r="I1304" s="89">
        <f t="shared" si="141"/>
        <v>3.7724558806361941E-2</v>
      </c>
      <c r="J1304" s="89">
        <f t="shared" si="142"/>
        <v>3.7724558806361941E-2</v>
      </c>
      <c r="K1304" s="89">
        <f t="shared" si="143"/>
        <v>1.4231423371346603E-3</v>
      </c>
      <c r="L1304" s="91">
        <f t="shared" si="144"/>
        <v>1.0745288483069939E-2</v>
      </c>
    </row>
    <row r="1305" spans="4:12" x14ac:dyDescent="0.3">
      <c r="D1305" s="72">
        <v>45356</v>
      </c>
      <c r="E1305" s="95">
        <v>3.4232999999999998</v>
      </c>
      <c r="F1305" s="20">
        <f t="shared" si="145"/>
        <v>3.4949764727764192</v>
      </c>
      <c r="G1305" s="89">
        <f t="shared" si="146"/>
        <v>4.2856941288019791E-3</v>
      </c>
      <c r="H1305" s="89">
        <f t="shared" si="140"/>
        <v>3.4992621669052211</v>
      </c>
      <c r="I1305" s="89">
        <f t="shared" si="141"/>
        <v>-7.5962166905221284E-2</v>
      </c>
      <c r="J1305" s="89">
        <f t="shared" si="142"/>
        <v>7.5962166905221284E-2</v>
      </c>
      <c r="K1305" s="89">
        <f t="shared" si="143"/>
        <v>5.7702508009366956E-3</v>
      </c>
      <c r="L1305" s="91">
        <f t="shared" si="144"/>
        <v>2.21897487527302E-2</v>
      </c>
    </row>
    <row r="1306" spans="4:12" x14ac:dyDescent="0.3">
      <c r="D1306" s="72">
        <v>45357</v>
      </c>
      <c r="E1306" s="95">
        <v>3.5691999999999999</v>
      </c>
      <c r="F1306" s="20">
        <f t="shared" si="145"/>
        <v>3.4559085553030418</v>
      </c>
      <c r="G1306" s="89">
        <f t="shared" si="146"/>
        <v>-4.9667031415964649E-5</v>
      </c>
      <c r="H1306" s="89">
        <f t="shared" si="140"/>
        <v>3.4558588882716257</v>
      </c>
      <c r="I1306" s="89">
        <f t="shared" si="141"/>
        <v>0.11334111172837424</v>
      </c>
      <c r="J1306" s="89">
        <f t="shared" si="142"/>
        <v>0.11334111172837424</v>
      </c>
      <c r="K1306" s="89">
        <f t="shared" si="143"/>
        <v>1.2846207607823814E-2</v>
      </c>
      <c r="L1306" s="91">
        <f t="shared" si="144"/>
        <v>3.1755326607748026E-2</v>
      </c>
    </row>
    <row r="1307" spans="4:12" x14ac:dyDescent="0.3">
      <c r="D1307" s="72">
        <v>45358</v>
      </c>
      <c r="E1307" s="95">
        <v>3.5983999999999998</v>
      </c>
      <c r="F1307" s="20">
        <f t="shared" si="145"/>
        <v>3.5750002663748672</v>
      </c>
      <c r="G1307" s="89">
        <f t="shared" si="146"/>
        <v>1.1864470778908181E-2</v>
      </c>
      <c r="H1307" s="89">
        <f t="shared" si="140"/>
        <v>3.5868647371537756</v>
      </c>
      <c r="I1307" s="89">
        <f t="shared" si="141"/>
        <v>1.1535262846224192E-2</v>
      </c>
      <c r="J1307" s="89">
        <f t="shared" si="142"/>
        <v>1.1535262846224192E-2</v>
      </c>
      <c r="K1307" s="89">
        <f t="shared" si="143"/>
        <v>1.3306228893148026E-4</v>
      </c>
      <c r="L1307" s="91">
        <f t="shared" si="144"/>
        <v>3.2056644192486085E-3</v>
      </c>
    </row>
    <row r="1308" spans="4:12" x14ac:dyDescent="0.3">
      <c r="D1308" s="72">
        <v>45359</v>
      </c>
      <c r="E1308" s="95">
        <v>3.5205000000000002</v>
      </c>
      <c r="F1308" s="20">
        <f t="shared" si="145"/>
        <v>3.5923115766231266</v>
      </c>
      <c r="G1308" s="89">
        <f t="shared" si="146"/>
        <v>1.2409154725843302E-2</v>
      </c>
      <c r="H1308" s="89">
        <f t="shared" si="140"/>
        <v>3.6047207313489698</v>
      </c>
      <c r="I1308" s="89">
        <f t="shared" si="141"/>
        <v>-8.4220731348969569E-2</v>
      </c>
      <c r="J1308" s="89">
        <f t="shared" si="142"/>
        <v>8.4220731348969569E-2</v>
      </c>
      <c r="K1308" s="89">
        <f t="shared" si="143"/>
        <v>7.0931315889553054E-3</v>
      </c>
      <c r="L1308" s="91">
        <f t="shared" si="144"/>
        <v>2.392294598749313E-2</v>
      </c>
    </row>
    <row r="1309" spans="4:12" x14ac:dyDescent="0.3">
      <c r="D1309" s="72">
        <v>45362</v>
      </c>
      <c r="E1309" s="95">
        <v>3.5303</v>
      </c>
      <c r="F1309" s="20">
        <f t="shared" si="145"/>
        <v>3.5323873237806747</v>
      </c>
      <c r="G1309" s="89">
        <f t="shared" si="146"/>
        <v>5.1758139690137768E-3</v>
      </c>
      <c r="H1309" s="89">
        <f t="shared" si="140"/>
        <v>3.5375631377496886</v>
      </c>
      <c r="I1309" s="89">
        <f t="shared" si="141"/>
        <v>-7.2631377496885641E-3</v>
      </c>
      <c r="J1309" s="89">
        <f t="shared" si="142"/>
        <v>7.2631377496885641E-3</v>
      </c>
      <c r="K1309" s="89">
        <f t="shared" si="143"/>
        <v>5.2753169970951059E-5</v>
      </c>
      <c r="L1309" s="91">
        <f t="shared" si="144"/>
        <v>2.057371257312003E-3</v>
      </c>
    </row>
    <row r="1310" spans="4:12" x14ac:dyDescent="0.3">
      <c r="D1310" s="72">
        <v>45363</v>
      </c>
      <c r="E1310" s="95">
        <v>3.5594999999999999</v>
      </c>
      <c r="F1310" s="20">
        <f t="shared" si="145"/>
        <v>3.5402806511752112</v>
      </c>
      <c r="G1310" s="89">
        <f t="shared" si="146"/>
        <v>5.4475653115660513E-3</v>
      </c>
      <c r="H1310" s="89">
        <f t="shared" si="140"/>
        <v>3.5457282164867774</v>
      </c>
      <c r="I1310" s="89">
        <f t="shared" si="141"/>
        <v>1.3771783513222502E-2</v>
      </c>
      <c r="J1310" s="89">
        <f t="shared" si="142"/>
        <v>1.3771783513222502E-2</v>
      </c>
      <c r="K1310" s="89">
        <f t="shared" si="143"/>
        <v>1.8966202113506711E-4</v>
      </c>
      <c r="L1310" s="91">
        <f t="shared" si="144"/>
        <v>3.8690219169047625E-3</v>
      </c>
    </row>
    <row r="1311" spans="4:12" x14ac:dyDescent="0.3">
      <c r="D1311" s="72">
        <v>45364</v>
      </c>
      <c r="E1311" s="95">
        <v>3.5691999999999999</v>
      </c>
      <c r="F1311" s="20">
        <f t="shared" si="145"/>
        <v>3.5657980522492529</v>
      </c>
      <c r="G1311" s="89">
        <f t="shared" si="146"/>
        <v>7.454548887813623E-3</v>
      </c>
      <c r="H1311" s="89">
        <f t="shared" si="140"/>
        <v>3.5732526011370664</v>
      </c>
      <c r="I1311" s="89">
        <f t="shared" si="141"/>
        <v>-4.0526011370665138E-3</v>
      </c>
      <c r="J1311" s="89">
        <f t="shared" si="142"/>
        <v>4.0526011370665138E-3</v>
      </c>
      <c r="K1311" s="89">
        <f t="shared" si="143"/>
        <v>1.6423575976152801E-5</v>
      </c>
      <c r="L1311" s="91">
        <f t="shared" si="144"/>
        <v>1.1354368309611437E-3</v>
      </c>
    </row>
    <row r="1312" spans="4:12" x14ac:dyDescent="0.3">
      <c r="D1312" s="72">
        <v>45365</v>
      </c>
      <c r="E1312" s="95">
        <v>3.5594999999999999</v>
      </c>
      <c r="F1312" s="20">
        <f t="shared" si="145"/>
        <v>3.573223639110251</v>
      </c>
      <c r="G1312" s="89">
        <f t="shared" si="146"/>
        <v>7.4516526851320644E-3</v>
      </c>
      <c r="H1312" s="89">
        <f t="shared" si="140"/>
        <v>3.5806752917953832</v>
      </c>
      <c r="I1312" s="89">
        <f t="shared" si="141"/>
        <v>-2.1175291795383355E-2</v>
      </c>
      <c r="J1312" s="89">
        <f t="shared" si="142"/>
        <v>2.1175291795383355E-2</v>
      </c>
      <c r="K1312" s="89">
        <f t="shared" si="143"/>
        <v>4.4839298261962964E-4</v>
      </c>
      <c r="L1312" s="91">
        <f t="shared" si="144"/>
        <v>5.9489511997143857E-3</v>
      </c>
    </row>
    <row r="1313" spans="4:12" x14ac:dyDescent="0.3">
      <c r="D1313" s="72">
        <v>45366</v>
      </c>
      <c r="E1313" s="95">
        <v>3.5886</v>
      </c>
      <c r="F1313" s="20">
        <f t="shared" si="145"/>
        <v>3.5712813221481059</v>
      </c>
      <c r="G1313" s="89">
        <f t="shared" si="146"/>
        <v>6.5122557204043497E-3</v>
      </c>
      <c r="H1313" s="89">
        <f t="shared" si="140"/>
        <v>3.5777935778685102</v>
      </c>
      <c r="I1313" s="89">
        <f t="shared" si="141"/>
        <v>1.0806422131489857E-2</v>
      </c>
      <c r="J1313" s="89">
        <f t="shared" si="142"/>
        <v>1.0806422131489857E-2</v>
      </c>
      <c r="K1313" s="89">
        <f t="shared" si="143"/>
        <v>1.1677875928395378E-4</v>
      </c>
      <c r="L1313" s="91">
        <f t="shared" si="144"/>
        <v>3.011319771356478E-3</v>
      </c>
    </row>
    <row r="1314" spans="4:12" x14ac:dyDescent="0.3">
      <c r="D1314" s="72">
        <v>45369</v>
      </c>
      <c r="E1314" s="95">
        <v>3.3843999999999999</v>
      </c>
      <c r="F1314" s="20">
        <f t="shared" si="145"/>
        <v>3.5529698045763238</v>
      </c>
      <c r="G1314" s="89">
        <f t="shared" si="146"/>
        <v>4.0298783911857077E-3</v>
      </c>
      <c r="H1314" s="89">
        <f t="shared" si="140"/>
        <v>3.5569996829675095</v>
      </c>
      <c r="I1314" s="89">
        <f t="shared" si="141"/>
        <v>-0.1725996829675096</v>
      </c>
      <c r="J1314" s="89">
        <f t="shared" si="142"/>
        <v>0.1725996829675096</v>
      </c>
      <c r="K1314" s="89">
        <f t="shared" si="143"/>
        <v>2.9790650560484824E-2</v>
      </c>
      <c r="L1314" s="91">
        <f t="shared" si="144"/>
        <v>5.0998606242616006E-2</v>
      </c>
    </row>
    <row r="1315" spans="4:12" x14ac:dyDescent="0.3">
      <c r="D1315" s="72">
        <v>45370</v>
      </c>
      <c r="E1315" s="95">
        <v>3.4232999999999998</v>
      </c>
      <c r="F1315" s="20">
        <f t="shared" si="145"/>
        <v>3.3954039027129488</v>
      </c>
      <c r="G1315" s="89">
        <f t="shared" si="146"/>
        <v>-1.2129699634270368E-2</v>
      </c>
      <c r="H1315" s="89">
        <f t="shared" si="140"/>
        <v>3.3832742030786784</v>
      </c>
      <c r="I1315" s="89">
        <f t="shared" si="141"/>
        <v>4.0025796921321355E-2</v>
      </c>
      <c r="J1315" s="89">
        <f t="shared" si="142"/>
        <v>4.0025796921321355E-2</v>
      </c>
      <c r="K1315" s="89">
        <f t="shared" si="143"/>
        <v>1.602064419186858E-3</v>
      </c>
      <c r="L1315" s="91">
        <f t="shared" si="144"/>
        <v>1.1692167476213407E-2</v>
      </c>
    </row>
    <row r="1316" spans="4:12" x14ac:dyDescent="0.3">
      <c r="D1316" s="72">
        <v>45371</v>
      </c>
      <c r="E1316" s="95">
        <v>3.4914000000000001</v>
      </c>
      <c r="F1316" s="20">
        <f t="shared" si="145"/>
        <v>3.4272162402925836</v>
      </c>
      <c r="G1316" s="89">
        <f t="shared" si="146"/>
        <v>-7.735495912879844E-3</v>
      </c>
      <c r="H1316" s="89">
        <f t="shared" si="140"/>
        <v>3.4194807443797037</v>
      </c>
      <c r="I1316" s="89">
        <f t="shared" si="141"/>
        <v>7.191925562029633E-2</v>
      </c>
      <c r="J1316" s="89">
        <f t="shared" si="142"/>
        <v>7.191925562029633E-2</v>
      </c>
      <c r="K1316" s="89">
        <f t="shared" si="143"/>
        <v>5.1723793289775253E-3</v>
      </c>
      <c r="L1316" s="91">
        <f t="shared" si="144"/>
        <v>2.0598973368934046E-2</v>
      </c>
    </row>
    <row r="1317" spans="4:12" x14ac:dyDescent="0.3">
      <c r="D1317" s="72">
        <v>45372</v>
      </c>
      <c r="E1317" s="95">
        <v>3.4815999999999998</v>
      </c>
      <c r="F1317" s="20">
        <f t="shared" si="145"/>
        <v>3.4832516032696965</v>
      </c>
      <c r="G1317" s="89">
        <f t="shared" si="146"/>
        <v>-1.3584100238805729E-3</v>
      </c>
      <c r="H1317" s="89">
        <f t="shared" si="140"/>
        <v>3.4818931932458161</v>
      </c>
      <c r="I1317" s="89">
        <f t="shared" si="141"/>
        <v>-2.9319324581633666E-4</v>
      </c>
      <c r="J1317" s="89">
        <f t="shared" si="142"/>
        <v>2.9319324581633666E-4</v>
      </c>
      <c r="K1317" s="89">
        <f t="shared" si="143"/>
        <v>8.5962279392318813E-8</v>
      </c>
      <c r="L1317" s="91">
        <f t="shared" si="144"/>
        <v>8.4212214446328316E-5</v>
      </c>
    </row>
    <row r="1318" spans="4:12" x14ac:dyDescent="0.3">
      <c r="D1318" s="72">
        <v>45373</v>
      </c>
      <c r="E1318" s="95">
        <v>3.4815999999999998</v>
      </c>
      <c r="F1318" s="20">
        <f t="shared" si="145"/>
        <v>3.4805132719808958</v>
      </c>
      <c r="G1318" s="89">
        <f t="shared" si="146"/>
        <v>-1.49640215037259E-3</v>
      </c>
      <c r="H1318" s="89">
        <f t="shared" si="140"/>
        <v>3.4790168698305233</v>
      </c>
      <c r="I1318" s="89">
        <f t="shared" si="141"/>
        <v>2.583130169476533E-3</v>
      </c>
      <c r="J1318" s="89">
        <f t="shared" si="142"/>
        <v>2.583130169476533E-3</v>
      </c>
      <c r="K1318" s="89">
        <f t="shared" si="143"/>
        <v>6.6725614724598621E-6</v>
      </c>
      <c r="L1318" s="91">
        <f t="shared" si="144"/>
        <v>7.4193766356747844E-4</v>
      </c>
    </row>
    <row r="1319" spans="4:12" x14ac:dyDescent="0.3">
      <c r="D1319" s="72">
        <v>45376</v>
      </c>
      <c r="E1319" s="95">
        <v>3.4232999999999998</v>
      </c>
      <c r="F1319" s="20">
        <f t="shared" si="145"/>
        <v>3.4687428782797021</v>
      </c>
      <c r="G1319" s="89">
        <f t="shared" si="146"/>
        <v>-2.5238013054547015E-3</v>
      </c>
      <c r="H1319" s="89">
        <f t="shared" si="140"/>
        <v>3.4662190769742476</v>
      </c>
      <c r="I1319" s="89">
        <f t="shared" si="141"/>
        <v>-4.2919076974247794E-2</v>
      </c>
      <c r="J1319" s="89">
        <f t="shared" si="142"/>
        <v>4.2919076974247794E-2</v>
      </c>
      <c r="K1319" s="89">
        <f t="shared" si="143"/>
        <v>1.8420471683214072E-3</v>
      </c>
      <c r="L1319" s="91">
        <f t="shared" si="144"/>
        <v>1.2537340278166623E-2</v>
      </c>
    </row>
    <row r="1320" spans="4:12" x14ac:dyDescent="0.3">
      <c r="D1320" s="72">
        <v>45377</v>
      </c>
      <c r="E1320" s="95">
        <v>3.4426999999999999</v>
      </c>
      <c r="F1320" s="20">
        <f t="shared" si="145"/>
        <v>3.4251609589556367</v>
      </c>
      <c r="G1320" s="89">
        <f t="shared" si="146"/>
        <v>-6.6296131073157721E-3</v>
      </c>
      <c r="H1320" s="89">
        <f t="shared" si="140"/>
        <v>3.4185313458483209</v>
      </c>
      <c r="I1320" s="89">
        <f t="shared" si="141"/>
        <v>2.4168654151679014E-2</v>
      </c>
      <c r="J1320" s="89">
        <f t="shared" si="142"/>
        <v>2.4168654151679014E-2</v>
      </c>
      <c r="K1320" s="89">
        <f t="shared" si="143"/>
        <v>5.8412384350347126E-4</v>
      </c>
      <c r="L1320" s="91">
        <f t="shared" si="144"/>
        <v>7.0202614667786954E-3</v>
      </c>
    </row>
    <row r="1321" spans="4:12" x14ac:dyDescent="0.3">
      <c r="D1321" s="72">
        <v>45378</v>
      </c>
      <c r="E1321" s="95">
        <v>3.5011000000000001</v>
      </c>
      <c r="F1321" s="20">
        <f t="shared" si="145"/>
        <v>3.4490763095141475</v>
      </c>
      <c r="G1321" s="89">
        <f t="shared" si="146"/>
        <v>-3.5751167407331156E-3</v>
      </c>
      <c r="H1321" s="89">
        <f t="shared" si="140"/>
        <v>3.4455011927734143</v>
      </c>
      <c r="I1321" s="89">
        <f t="shared" si="141"/>
        <v>5.5598807226585834E-2</v>
      </c>
      <c r="J1321" s="89">
        <f t="shared" si="142"/>
        <v>5.5598807226585834E-2</v>
      </c>
      <c r="K1321" s="89">
        <f t="shared" si="143"/>
        <v>3.091227365019053E-3</v>
      </c>
      <c r="L1321" s="91">
        <f t="shared" si="144"/>
        <v>1.5880382515948081E-2</v>
      </c>
    </row>
    <row r="1322" spans="4:12" x14ac:dyDescent="0.3">
      <c r="D1322" s="72">
        <v>45379</v>
      </c>
      <c r="E1322" s="95">
        <v>3.4426999999999999</v>
      </c>
      <c r="F1322" s="20">
        <f t="shared" si="145"/>
        <v>3.4865599066074138</v>
      </c>
      <c r="G1322" s="89">
        <f t="shared" si="146"/>
        <v>5.3075464266682778E-4</v>
      </c>
      <c r="H1322" s="89">
        <f t="shared" si="140"/>
        <v>3.4870906612500807</v>
      </c>
      <c r="I1322" s="89">
        <f t="shared" si="141"/>
        <v>-4.4390661250080843E-2</v>
      </c>
      <c r="J1322" s="89">
        <f t="shared" si="142"/>
        <v>4.4390661250080843E-2</v>
      </c>
      <c r="K1322" s="89">
        <f t="shared" si="143"/>
        <v>1.9705308062194287E-3</v>
      </c>
      <c r="L1322" s="91">
        <f t="shared" si="144"/>
        <v>1.2894141589473624E-2</v>
      </c>
    </row>
    <row r="1323" spans="4:12" x14ac:dyDescent="0.3">
      <c r="D1323" s="72">
        <v>45383</v>
      </c>
      <c r="E1323" s="95">
        <v>3.4037999999999999</v>
      </c>
      <c r="F1323" s="20">
        <f t="shared" si="145"/>
        <v>3.4353446037141335</v>
      </c>
      <c r="G1323" s="89">
        <f t="shared" si="146"/>
        <v>-4.6438511109278798E-3</v>
      </c>
      <c r="H1323" s="89">
        <f t="shared" si="140"/>
        <v>3.4307007526032058</v>
      </c>
      <c r="I1323" s="89">
        <f t="shared" si="141"/>
        <v>-2.6900752603205902E-2</v>
      </c>
      <c r="J1323" s="89">
        <f t="shared" si="142"/>
        <v>2.6900752603205902E-2</v>
      </c>
      <c r="K1323" s="89">
        <f t="shared" si="143"/>
        <v>7.236504906188891E-4</v>
      </c>
      <c r="L1323" s="91">
        <f t="shared" si="144"/>
        <v>7.9031531239220579E-3</v>
      </c>
    </row>
    <row r="1324" spans="4:12" x14ac:dyDescent="0.3">
      <c r="D1324" s="72">
        <v>45384</v>
      </c>
      <c r="E1324" s="95">
        <v>3.4037999999999999</v>
      </c>
      <c r="F1324" s="20">
        <f t="shared" si="145"/>
        <v>3.4000849191112579</v>
      </c>
      <c r="G1324" s="89">
        <f t="shared" si="146"/>
        <v>-7.7054344601226576E-3</v>
      </c>
      <c r="H1324" s="89">
        <f t="shared" si="140"/>
        <v>3.3923794846511353</v>
      </c>
      <c r="I1324" s="89">
        <f t="shared" si="141"/>
        <v>1.1420515348864679E-2</v>
      </c>
      <c r="J1324" s="89">
        <f t="shared" si="142"/>
        <v>1.1420515348864679E-2</v>
      </c>
      <c r="K1324" s="89">
        <f t="shared" si="143"/>
        <v>1.3042817083365373E-4</v>
      </c>
      <c r="L1324" s="91">
        <f t="shared" si="144"/>
        <v>3.3552251450921556E-3</v>
      </c>
    </row>
    <row r="1325" spans="4:12" x14ac:dyDescent="0.3">
      <c r="D1325" s="72">
        <v>45385</v>
      </c>
      <c r="E1325" s="95">
        <v>3.4815999999999998</v>
      </c>
      <c r="F1325" s="20">
        <f t="shared" si="145"/>
        <v>3.4131956524319023</v>
      </c>
      <c r="G1325" s="89">
        <f t="shared" si="146"/>
        <v>-5.6238176820459533E-3</v>
      </c>
      <c r="H1325" s="89">
        <f t="shared" si="140"/>
        <v>3.4075718347498563</v>
      </c>
      <c r="I1325" s="89">
        <f t="shared" si="141"/>
        <v>7.4028165250143552E-2</v>
      </c>
      <c r="J1325" s="89">
        <f t="shared" si="142"/>
        <v>7.4028165250143552E-2</v>
      </c>
      <c r="K1325" s="89">
        <f t="shared" si="143"/>
        <v>5.4801692503025617E-3</v>
      </c>
      <c r="L1325" s="91">
        <f t="shared" si="144"/>
        <v>2.1262685331498034E-2</v>
      </c>
    </row>
    <row r="1326" spans="4:12" x14ac:dyDescent="0.3">
      <c r="D1326" s="72">
        <v>45386</v>
      </c>
      <c r="E1326" s="95">
        <v>3.4329999999999998</v>
      </c>
      <c r="F1326" s="20">
        <f t="shared" si="145"/>
        <v>3.4673809458543632</v>
      </c>
      <c r="G1326" s="89">
        <f t="shared" si="146"/>
        <v>3.570934284047346E-4</v>
      </c>
      <c r="H1326" s="89">
        <f t="shared" si="140"/>
        <v>3.4677380392827679</v>
      </c>
      <c r="I1326" s="89">
        <f t="shared" si="141"/>
        <v>-3.4738039282768085E-2</v>
      </c>
      <c r="J1326" s="89">
        <f t="shared" si="142"/>
        <v>3.4738039282768085E-2</v>
      </c>
      <c r="K1326" s="89">
        <f t="shared" si="143"/>
        <v>1.2067313732111386E-3</v>
      </c>
      <c r="L1326" s="91">
        <f t="shared" si="144"/>
        <v>1.011885793264436E-2</v>
      </c>
    </row>
    <row r="1327" spans="4:12" x14ac:dyDescent="0.3">
      <c r="D1327" s="72">
        <v>45387</v>
      </c>
      <c r="E1327" s="95">
        <v>3.3940999999999999</v>
      </c>
      <c r="F1327" s="20">
        <f t="shared" si="145"/>
        <v>3.4255056747427237</v>
      </c>
      <c r="G1327" s="89">
        <f t="shared" si="146"/>
        <v>-3.8661430255996858E-3</v>
      </c>
      <c r="H1327" s="89">
        <f t="shared" si="140"/>
        <v>3.421639531717124</v>
      </c>
      <c r="I1327" s="89">
        <f t="shared" si="141"/>
        <v>-2.7539531717124088E-2</v>
      </c>
      <c r="J1327" s="89">
        <f t="shared" si="142"/>
        <v>2.7539531717124088E-2</v>
      </c>
      <c r="K1327" s="89">
        <f t="shared" si="143"/>
        <v>7.5842580719848369E-4</v>
      </c>
      <c r="L1327" s="91">
        <f t="shared" si="144"/>
        <v>8.11394234616661E-3</v>
      </c>
    </row>
    <row r="1328" spans="4:12" x14ac:dyDescent="0.3">
      <c r="D1328" s="72">
        <v>45390</v>
      </c>
      <c r="E1328" s="95">
        <v>3.3843999999999999</v>
      </c>
      <c r="F1328" s="20">
        <f t="shared" si="145"/>
        <v>3.3890670855795206</v>
      </c>
      <c r="G1328" s="89">
        <f t="shared" si="146"/>
        <v>-7.123387639360026E-3</v>
      </c>
      <c r="H1328" s="89">
        <f t="shared" si="140"/>
        <v>3.3819436979401605</v>
      </c>
      <c r="I1328" s="89">
        <f t="shared" si="141"/>
        <v>2.456302059839377E-3</v>
      </c>
      <c r="J1328" s="89">
        <f t="shared" si="142"/>
        <v>2.456302059839377E-3</v>
      </c>
      <c r="K1328" s="89">
        <f t="shared" si="143"/>
        <v>6.0334198091711666E-6</v>
      </c>
      <c r="L1328" s="91">
        <f t="shared" si="144"/>
        <v>7.2577179406671109E-4</v>
      </c>
    </row>
    <row r="1329" spans="4:12" x14ac:dyDescent="0.3">
      <c r="D1329" s="72">
        <v>45391</v>
      </c>
      <c r="E1329" s="95">
        <v>3.4037999999999999</v>
      </c>
      <c r="F1329" s="20">
        <f t="shared" si="145"/>
        <v>3.3825812898885124</v>
      </c>
      <c r="G1329" s="89">
        <f t="shared" si="146"/>
        <v>-7.0596284445248502E-3</v>
      </c>
      <c r="H1329" s="89">
        <f t="shared" si="140"/>
        <v>3.3755216614439876</v>
      </c>
      <c r="I1329" s="89">
        <f t="shared" si="141"/>
        <v>2.8278338556012361E-2</v>
      </c>
      <c r="J1329" s="89">
        <f t="shared" si="142"/>
        <v>2.8278338556012361E-2</v>
      </c>
      <c r="K1329" s="89">
        <f t="shared" si="143"/>
        <v>7.9966443148845527E-4</v>
      </c>
      <c r="L1329" s="91">
        <f t="shared" si="144"/>
        <v>8.307873128859616E-3</v>
      </c>
    </row>
    <row r="1330" spans="4:12" x14ac:dyDescent="0.3">
      <c r="D1330" s="72">
        <v>45392</v>
      </c>
      <c r="E1330" s="95">
        <v>3.3260000000000001</v>
      </c>
      <c r="F1330" s="20">
        <f t="shared" si="145"/>
        <v>3.3825922972443805</v>
      </c>
      <c r="G1330" s="89">
        <f t="shared" si="146"/>
        <v>-6.3525648644855532E-3</v>
      </c>
      <c r="H1330" s="89">
        <f t="shared" si="140"/>
        <v>3.3762397323798949</v>
      </c>
      <c r="I1330" s="89">
        <f t="shared" si="141"/>
        <v>-5.0239732379894875E-2</v>
      </c>
      <c r="J1330" s="89">
        <f t="shared" si="142"/>
        <v>5.0239732379894875E-2</v>
      </c>
      <c r="K1330" s="89">
        <f t="shared" si="143"/>
        <v>2.5240307096034576E-3</v>
      </c>
      <c r="L1330" s="91">
        <f t="shared" si="144"/>
        <v>1.5105151046270257E-2</v>
      </c>
    </row>
    <row r="1331" spans="4:12" x14ac:dyDescent="0.3">
      <c r="D1331" s="72">
        <v>45393</v>
      </c>
      <c r="E1331" s="95">
        <v>3.3260000000000001</v>
      </c>
      <c r="F1331" s="20">
        <f t="shared" si="145"/>
        <v>3.3209179481084119</v>
      </c>
      <c r="G1331" s="89">
        <f t="shared" si="146"/>
        <v>-1.1884743291633857E-2</v>
      </c>
      <c r="H1331" s="89">
        <f t="shared" si="140"/>
        <v>3.3090332048167781</v>
      </c>
      <c r="I1331" s="89">
        <f t="shared" si="141"/>
        <v>1.6966795183221972E-2</v>
      </c>
      <c r="J1331" s="89">
        <f t="shared" si="142"/>
        <v>1.6966795183221972E-2</v>
      </c>
      <c r="K1331" s="89">
        <f t="shared" si="143"/>
        <v>2.8787213878940434E-4</v>
      </c>
      <c r="L1331" s="91">
        <f t="shared" si="144"/>
        <v>5.1012613298923549E-3</v>
      </c>
    </row>
    <row r="1332" spans="4:12" x14ac:dyDescent="0.3">
      <c r="D1332" s="72">
        <v>45394</v>
      </c>
      <c r="E1332" s="95">
        <v>3.2385000000000002</v>
      </c>
      <c r="F1332" s="20">
        <f t="shared" si="145"/>
        <v>3.2989922053666931</v>
      </c>
      <c r="G1332" s="89">
        <f t="shared" si="146"/>
        <v>-1.2888843236642349E-2</v>
      </c>
      <c r="H1332" s="89">
        <f t="shared" si="140"/>
        <v>3.2861033621300506</v>
      </c>
      <c r="I1332" s="89">
        <f t="shared" si="141"/>
        <v>-4.7603362130050453E-2</v>
      </c>
      <c r="J1332" s="89">
        <f t="shared" si="142"/>
        <v>4.7603362130050453E-2</v>
      </c>
      <c r="K1332" s="89">
        <f t="shared" si="143"/>
        <v>2.2660800860847216E-3</v>
      </c>
      <c r="L1332" s="91">
        <f t="shared" si="144"/>
        <v>1.4699200904755428E-2</v>
      </c>
    </row>
    <row r="1333" spans="4:12" x14ac:dyDescent="0.3">
      <c r="D1333" s="72">
        <v>45397</v>
      </c>
      <c r="E1333" s="95">
        <v>3.2092999999999998</v>
      </c>
      <c r="F1333" s="20">
        <f t="shared" si="145"/>
        <v>3.2223489254106861</v>
      </c>
      <c r="G1333" s="89">
        <f t="shared" si="146"/>
        <v>-1.9264286908578822E-2</v>
      </c>
      <c r="H1333" s="89">
        <f t="shared" si="140"/>
        <v>3.2030846385021072</v>
      </c>
      <c r="I1333" s="89">
        <f t="shared" si="141"/>
        <v>6.2153614978925908E-3</v>
      </c>
      <c r="J1333" s="89">
        <f t="shared" si="142"/>
        <v>6.2153614978925908E-3</v>
      </c>
      <c r="K1333" s="89">
        <f t="shared" si="143"/>
        <v>3.8630718549485633E-5</v>
      </c>
      <c r="L1333" s="91">
        <f t="shared" si="144"/>
        <v>1.9366720150477024E-3</v>
      </c>
    </row>
    <row r="1334" spans="4:12" x14ac:dyDescent="0.3">
      <c r="D1334" s="72">
        <v>45398</v>
      </c>
      <c r="E1334" s="95">
        <v>3.2385000000000002</v>
      </c>
      <c r="F1334" s="20">
        <f t="shared" si="145"/>
        <v>3.1997285704731371</v>
      </c>
      <c r="G1334" s="89">
        <f t="shared" si="146"/>
        <v>-1.959989371147584E-2</v>
      </c>
      <c r="H1334" s="89">
        <f t="shared" si="140"/>
        <v>3.1801286767616612</v>
      </c>
      <c r="I1334" s="89">
        <f t="shared" si="141"/>
        <v>5.8371323238338935E-2</v>
      </c>
      <c r="J1334" s="89">
        <f t="shared" si="142"/>
        <v>5.8371323238338935E-2</v>
      </c>
      <c r="K1334" s="89">
        <f t="shared" si="143"/>
        <v>3.4072113765946468E-3</v>
      </c>
      <c r="L1334" s="91">
        <f t="shared" si="144"/>
        <v>1.8024185035769316E-2</v>
      </c>
    </row>
    <row r="1335" spans="4:12" x14ac:dyDescent="0.3">
      <c r="D1335" s="72">
        <v>45399</v>
      </c>
      <c r="E1335" s="95">
        <v>3.2385000000000002</v>
      </c>
      <c r="F1335" s="20">
        <f t="shared" si="145"/>
        <v>3.2228200850308197</v>
      </c>
      <c r="G1335" s="89">
        <f t="shared" si="146"/>
        <v>-1.5330752884559991E-2</v>
      </c>
      <c r="H1335" s="89">
        <f t="shared" si="140"/>
        <v>3.2074893321462596</v>
      </c>
      <c r="I1335" s="89">
        <f t="shared" si="141"/>
        <v>3.1010667853740514E-2</v>
      </c>
      <c r="J1335" s="89">
        <f t="shared" si="142"/>
        <v>3.1010667853740514E-2</v>
      </c>
      <c r="K1335" s="89">
        <f t="shared" si="143"/>
        <v>9.6166152073501538E-4</v>
      </c>
      <c r="L1335" s="91">
        <f t="shared" si="144"/>
        <v>9.5756269426402699E-3</v>
      </c>
    </row>
    <row r="1336" spans="4:12" x14ac:dyDescent="0.3">
      <c r="D1336" s="72">
        <v>45400</v>
      </c>
      <c r="E1336" s="95">
        <v>3.3552</v>
      </c>
      <c r="F1336" s="20">
        <f t="shared" si="145"/>
        <v>3.2495753976923525</v>
      </c>
      <c r="G1336" s="89">
        <f t="shared" si="146"/>
        <v>-1.1122146329950717E-2</v>
      </c>
      <c r="H1336" s="89">
        <f t="shared" si="140"/>
        <v>3.2384532513624018</v>
      </c>
      <c r="I1336" s="89">
        <f t="shared" si="141"/>
        <v>0.11674674863759815</v>
      </c>
      <c r="J1336" s="89">
        <f t="shared" si="142"/>
        <v>0.11674674863759815</v>
      </c>
      <c r="K1336" s="89">
        <f t="shared" si="143"/>
        <v>1.3629803317450525E-2</v>
      </c>
      <c r="L1336" s="91">
        <f t="shared" si="144"/>
        <v>3.4795764376966548E-2</v>
      </c>
    </row>
    <row r="1337" spans="4:12" x14ac:dyDescent="0.3">
      <c r="D1337" s="72">
        <v>45401</v>
      </c>
      <c r="E1337" s="95">
        <v>3.4232999999999998</v>
      </c>
      <c r="F1337" s="20">
        <f t="shared" si="145"/>
        <v>3.3599222829360396</v>
      </c>
      <c r="G1337" s="89">
        <f t="shared" si="146"/>
        <v>1.0247568274130633E-3</v>
      </c>
      <c r="H1337" s="89">
        <f t="shared" si="140"/>
        <v>3.3609470397634524</v>
      </c>
      <c r="I1337" s="89">
        <f t="shared" si="141"/>
        <v>6.235296023654735E-2</v>
      </c>
      <c r="J1337" s="89">
        <f t="shared" si="142"/>
        <v>6.235296023654735E-2</v>
      </c>
      <c r="K1337" s="89">
        <f t="shared" si="143"/>
        <v>3.8878916502604549E-3</v>
      </c>
      <c r="L1337" s="91">
        <f t="shared" si="144"/>
        <v>1.8214284531460099E-2</v>
      </c>
    </row>
    <row r="1338" spans="4:12" x14ac:dyDescent="0.3">
      <c r="D1338" s="72">
        <v>45404</v>
      </c>
      <c r="E1338" s="95">
        <v>3.633</v>
      </c>
      <c r="F1338" s="20">
        <f t="shared" si="145"/>
        <v>3.46605980546193</v>
      </c>
      <c r="G1338" s="89">
        <f t="shared" si="146"/>
        <v>1.1536033397260807E-2</v>
      </c>
      <c r="H1338" s="89">
        <f t="shared" si="140"/>
        <v>3.477595838859191</v>
      </c>
      <c r="I1338" s="89">
        <f t="shared" si="141"/>
        <v>0.15540416114080902</v>
      </c>
      <c r="J1338" s="89">
        <f t="shared" si="142"/>
        <v>0.15540416114080902</v>
      </c>
      <c r="K1338" s="89">
        <f t="shared" si="143"/>
        <v>2.4150453299878534E-2</v>
      </c>
      <c r="L1338" s="91">
        <f t="shared" si="144"/>
        <v>4.2775711847181125E-2</v>
      </c>
    </row>
    <row r="1339" spans="4:12" x14ac:dyDescent="0.3">
      <c r="D1339" s="72">
        <v>45405</v>
      </c>
      <c r="E1339" s="95">
        <v>3.6232000000000002</v>
      </c>
      <c r="F1339" s="20">
        <f t="shared" si="145"/>
        <v>3.6402688267178087</v>
      </c>
      <c r="G1339" s="89">
        <f t="shared" si="146"/>
        <v>2.7803332183122594E-2</v>
      </c>
      <c r="H1339" s="89">
        <f t="shared" si="140"/>
        <v>3.6680721589009315</v>
      </c>
      <c r="I1339" s="89">
        <f t="shared" si="141"/>
        <v>-4.4872158900931325E-2</v>
      </c>
      <c r="J1339" s="89">
        <f t="shared" si="142"/>
        <v>4.4872158900931325E-2</v>
      </c>
      <c r="K1339" s="89">
        <f t="shared" si="143"/>
        <v>2.0135106444304305E-3</v>
      </c>
      <c r="L1339" s="91">
        <f t="shared" si="144"/>
        <v>1.2384676225693123E-2</v>
      </c>
    </row>
    <row r="1340" spans="4:12" x14ac:dyDescent="0.3">
      <c r="D1340" s="72">
        <v>45406</v>
      </c>
      <c r="E1340" s="95">
        <v>3.5935999999999999</v>
      </c>
      <c r="F1340" s="20">
        <f t="shared" si="145"/>
        <v>3.6395226657464983</v>
      </c>
      <c r="G1340" s="89">
        <f t="shared" si="146"/>
        <v>2.4948382867679291E-2</v>
      </c>
      <c r="H1340" s="89">
        <f t="shared" si="140"/>
        <v>3.6644710486141774</v>
      </c>
      <c r="I1340" s="89">
        <f t="shared" si="141"/>
        <v>-7.0871048614177479E-2</v>
      </c>
      <c r="J1340" s="89">
        <f t="shared" si="142"/>
        <v>7.0871048614177479E-2</v>
      </c>
      <c r="K1340" s="89">
        <f t="shared" si="143"/>
        <v>5.0227055316731072E-3</v>
      </c>
      <c r="L1340" s="91">
        <f t="shared" si="144"/>
        <v>1.9721462771086787E-2</v>
      </c>
    </row>
    <row r="1341" spans="4:12" x14ac:dyDescent="0.3">
      <c r="D1341" s="72">
        <v>45407</v>
      </c>
      <c r="E1341" s="95">
        <v>3.5838000000000001</v>
      </c>
      <c r="F1341" s="20">
        <f t="shared" si="145"/>
        <v>3.611598706294143</v>
      </c>
      <c r="G1341" s="89">
        <f t="shared" si="146"/>
        <v>1.9661148635675835E-2</v>
      </c>
      <c r="H1341" s="89">
        <f t="shared" si="140"/>
        <v>3.631259854929819</v>
      </c>
      <c r="I1341" s="89">
        <f t="shared" si="141"/>
        <v>-4.7459854929818857E-2</v>
      </c>
      <c r="J1341" s="89">
        <f t="shared" si="142"/>
        <v>4.7459854929818857E-2</v>
      </c>
      <c r="K1341" s="89">
        <f t="shared" si="143"/>
        <v>2.2524378299594514E-3</v>
      </c>
      <c r="L1341" s="91">
        <f t="shared" si="144"/>
        <v>1.3242886023165036E-2</v>
      </c>
    </row>
    <row r="1342" spans="4:12" x14ac:dyDescent="0.3">
      <c r="D1342" s="72">
        <v>45408</v>
      </c>
      <c r="E1342" s="95">
        <v>3.5935999999999999</v>
      </c>
      <c r="F1342" s="20">
        <f t="shared" si="145"/>
        <v>3.6014889189085411</v>
      </c>
      <c r="G1342" s="89">
        <f t="shared" si="146"/>
        <v>1.6684055033548053E-2</v>
      </c>
      <c r="H1342" s="89">
        <f t="shared" si="140"/>
        <v>3.6181729739420891</v>
      </c>
      <c r="I1342" s="89">
        <f t="shared" si="141"/>
        <v>-2.4572973942089238E-2</v>
      </c>
      <c r="J1342" s="89">
        <f t="shared" si="142"/>
        <v>2.4572973942089238E-2</v>
      </c>
      <c r="K1342" s="89">
        <f t="shared" si="143"/>
        <v>6.0383104835859674E-4</v>
      </c>
      <c r="L1342" s="91">
        <f t="shared" si="144"/>
        <v>6.8379825083730071E-3</v>
      </c>
    </row>
    <row r="1343" spans="4:12" x14ac:dyDescent="0.3">
      <c r="D1343" s="72">
        <v>45411</v>
      </c>
      <c r="E1343" s="95">
        <v>3.6232000000000002</v>
      </c>
      <c r="F1343" s="20">
        <f t="shared" si="145"/>
        <v>3.6128672440268383</v>
      </c>
      <c r="G1343" s="89">
        <f t="shared" si="146"/>
        <v>1.6153482042022976E-2</v>
      </c>
      <c r="H1343" s="89">
        <f t="shared" si="140"/>
        <v>3.6290207260688612</v>
      </c>
      <c r="I1343" s="89">
        <f t="shared" si="141"/>
        <v>-5.8207260688609708E-3</v>
      </c>
      <c r="J1343" s="89">
        <f t="shared" si="142"/>
        <v>5.8207260688609708E-3</v>
      </c>
      <c r="K1343" s="89">
        <f t="shared" si="143"/>
        <v>3.3880851968717689E-5</v>
      </c>
      <c r="L1343" s="91">
        <f t="shared" si="144"/>
        <v>1.6065152541568145E-3</v>
      </c>
    </row>
    <row r="1344" spans="4:12" x14ac:dyDescent="0.3">
      <c r="D1344" s="72">
        <v>45412</v>
      </c>
      <c r="E1344" s="95">
        <v>3.5935999999999999</v>
      </c>
      <c r="F1344" s="20">
        <f t="shared" si="145"/>
        <v>3.6302027856336183</v>
      </c>
      <c r="G1344" s="89">
        <f t="shared" si="146"/>
        <v>1.6271687998498676E-2</v>
      </c>
      <c r="H1344" s="89">
        <f t="shared" si="140"/>
        <v>3.6464744736321171</v>
      </c>
      <c r="I1344" s="89">
        <f t="shared" si="141"/>
        <v>-5.2874473632117169E-2</v>
      </c>
      <c r="J1344" s="89">
        <f t="shared" si="142"/>
        <v>5.2874473632117169E-2</v>
      </c>
      <c r="K1344" s="89">
        <f t="shared" si="143"/>
        <v>2.7957099618734537E-3</v>
      </c>
      <c r="L1344" s="91">
        <f t="shared" si="144"/>
        <v>1.4713511139836702E-2</v>
      </c>
    </row>
    <row r="1345" spans="4:12" x14ac:dyDescent="0.3">
      <c r="D1345" s="72">
        <v>45413</v>
      </c>
      <c r="E1345" s="95">
        <v>3.5935999999999999</v>
      </c>
      <c r="F1345" s="20">
        <f t="shared" si="145"/>
        <v>3.6066173503987988</v>
      </c>
      <c r="G1345" s="89">
        <f t="shared" si="146"/>
        <v>1.2285975675166861E-2</v>
      </c>
      <c r="H1345" s="89">
        <f t="shared" ref="H1345:H1408" si="147">F1345+G1345</f>
        <v>3.6189033260739656</v>
      </c>
      <c r="I1345" s="89">
        <f t="shared" si="141"/>
        <v>-2.5303326073965682E-2</v>
      </c>
      <c r="J1345" s="89">
        <f t="shared" si="142"/>
        <v>2.5303326073965682E-2</v>
      </c>
      <c r="K1345" s="89">
        <f t="shared" si="143"/>
        <v>6.402583104054315E-4</v>
      </c>
      <c r="L1345" s="91">
        <f t="shared" si="144"/>
        <v>7.0412194106093283E-3</v>
      </c>
    </row>
    <row r="1346" spans="4:12" x14ac:dyDescent="0.3">
      <c r="D1346" s="72">
        <v>45414</v>
      </c>
      <c r="E1346" s="95">
        <v>3.6133000000000002</v>
      </c>
      <c r="F1346" s="20">
        <f t="shared" si="145"/>
        <v>3.607368780540134</v>
      </c>
      <c r="G1346" s="89">
        <f t="shared" si="146"/>
        <v>1.1132521121783692E-2</v>
      </c>
      <c r="H1346" s="89">
        <f t="shared" si="147"/>
        <v>3.6185013016619179</v>
      </c>
      <c r="I1346" s="89">
        <f t="shared" si="141"/>
        <v>-5.2013016619176788E-3</v>
      </c>
      <c r="J1346" s="89">
        <f t="shared" si="142"/>
        <v>5.2013016619176788E-3</v>
      </c>
      <c r="K1346" s="89">
        <f t="shared" si="143"/>
        <v>2.7053538978267609E-5</v>
      </c>
      <c r="L1346" s="91">
        <f t="shared" si="144"/>
        <v>1.4394879090907698E-3</v>
      </c>
    </row>
    <row r="1347" spans="4:12" x14ac:dyDescent="0.3">
      <c r="D1347" s="72">
        <v>45415</v>
      </c>
      <c r="E1347" s="95">
        <v>3.633</v>
      </c>
      <c r="F1347" s="20">
        <f t="shared" si="145"/>
        <v>3.6261460168974273</v>
      </c>
      <c r="G1347" s="89">
        <f t="shared" si="146"/>
        <v>1.1896992645334656E-2</v>
      </c>
      <c r="H1347" s="89">
        <f t="shared" si="147"/>
        <v>3.6380430095427618</v>
      </c>
      <c r="I1347" s="89">
        <f t="shared" si="141"/>
        <v>-5.0430095427618227E-3</v>
      </c>
      <c r="J1347" s="89">
        <f t="shared" si="142"/>
        <v>5.0430095427618227E-3</v>
      </c>
      <c r="K1347" s="89">
        <f t="shared" si="143"/>
        <v>2.5431945248386807E-5</v>
      </c>
      <c r="L1347" s="91">
        <f t="shared" si="144"/>
        <v>1.3881116275149526E-3</v>
      </c>
    </row>
    <row r="1348" spans="4:12" x14ac:dyDescent="0.3">
      <c r="D1348" s="72">
        <v>45418</v>
      </c>
      <c r="E1348" s="95">
        <v>3.6625000000000001</v>
      </c>
      <c r="F1348" s="20">
        <f t="shared" si="145"/>
        <v>3.6484175941162675</v>
      </c>
      <c r="G1348" s="89">
        <f t="shared" si="146"/>
        <v>1.2934451102685212E-2</v>
      </c>
      <c r="H1348" s="89">
        <f t="shared" si="147"/>
        <v>3.661352045218953</v>
      </c>
      <c r="I1348" s="89">
        <f t="shared" ref="I1348:I1411" si="148">E1348-H1348</f>
        <v>1.1479547810471225E-3</v>
      </c>
      <c r="J1348" s="89">
        <f t="shared" ref="J1348:J1411" si="149">ABS(I1348)</f>
        <v>1.1479547810471225E-3</v>
      </c>
      <c r="K1348" s="89">
        <f t="shared" ref="K1348:K1411" si="150">I1348^2</f>
        <v>1.3178001793289467E-6</v>
      </c>
      <c r="L1348" s="91">
        <f t="shared" ref="L1348:L1411" si="151">J1348/E1348</f>
        <v>3.1343475250433377E-4</v>
      </c>
    </row>
    <row r="1349" spans="4:12" x14ac:dyDescent="0.3">
      <c r="D1349" s="72">
        <v>45419</v>
      </c>
      <c r="E1349" s="95">
        <v>3.6821999999999999</v>
      </c>
      <c r="F1349" s="20">
        <f t="shared" ref="F1349:F1412" si="152">alpha*(E1349)+(1-alpha)*(E1348+G1348)</f>
        <v>3.6767875608821488</v>
      </c>
      <c r="G1349" s="89">
        <f t="shared" ref="G1349:G1412" si="153">beta*(F1349-F1348)+(1-beta)*G1348</f>
        <v>1.4478002669004814E-2</v>
      </c>
      <c r="H1349" s="89">
        <f t="shared" si="147"/>
        <v>3.6912655635511538</v>
      </c>
      <c r="I1349" s="89">
        <f t="shared" si="148"/>
        <v>-9.0655635511538435E-3</v>
      </c>
      <c r="J1349" s="89">
        <f t="shared" si="149"/>
        <v>9.0655635511538435E-3</v>
      </c>
      <c r="K1349" s="89">
        <f t="shared" si="150"/>
        <v>8.2184442500009085E-5</v>
      </c>
      <c r="L1349" s="91">
        <f t="shared" si="151"/>
        <v>2.4619965105518015E-3</v>
      </c>
    </row>
    <row r="1350" spans="4:12" x14ac:dyDescent="0.3">
      <c r="D1350" s="72">
        <v>45420</v>
      </c>
      <c r="E1350" s="95">
        <v>3.6724000000000001</v>
      </c>
      <c r="F1350" s="20">
        <f t="shared" si="152"/>
        <v>3.691822402135204</v>
      </c>
      <c r="G1350" s="89">
        <f t="shared" si="153"/>
        <v>1.4533686527409852E-2</v>
      </c>
      <c r="H1350" s="89">
        <f t="shared" si="147"/>
        <v>3.7063560886626137</v>
      </c>
      <c r="I1350" s="89">
        <f t="shared" si="148"/>
        <v>-3.3956088662613571E-2</v>
      </c>
      <c r="J1350" s="89">
        <f t="shared" si="149"/>
        <v>3.3956088662613571E-2</v>
      </c>
      <c r="K1350" s="89">
        <f t="shared" si="150"/>
        <v>1.1530159572632739E-3</v>
      </c>
      <c r="L1350" s="91">
        <f t="shared" si="151"/>
        <v>9.2462936125186721E-3</v>
      </c>
    </row>
    <row r="1351" spans="4:12" x14ac:dyDescent="0.3">
      <c r="D1351" s="72">
        <v>45421</v>
      </c>
      <c r="E1351" s="95">
        <v>3.6625000000000001</v>
      </c>
      <c r="F1351" s="20">
        <f t="shared" si="152"/>
        <v>3.6820469492219279</v>
      </c>
      <c r="G1351" s="89">
        <f t="shared" si="153"/>
        <v>1.210277258334126E-2</v>
      </c>
      <c r="H1351" s="89">
        <f t="shared" si="147"/>
        <v>3.6941497218052692</v>
      </c>
      <c r="I1351" s="89">
        <f t="shared" si="148"/>
        <v>-3.1649721805269149E-2</v>
      </c>
      <c r="J1351" s="89">
        <f t="shared" si="149"/>
        <v>3.1649721805269149E-2</v>
      </c>
      <c r="K1351" s="89">
        <f t="shared" si="150"/>
        <v>1.0017048903509294E-3</v>
      </c>
      <c r="L1351" s="91">
        <f t="shared" si="151"/>
        <v>8.6415622676502789E-3</v>
      </c>
    </row>
    <row r="1352" spans="4:12" x14ac:dyDescent="0.3">
      <c r="D1352" s="72">
        <v>45422</v>
      </c>
      <c r="E1352" s="95">
        <v>3.6625000000000001</v>
      </c>
      <c r="F1352" s="20">
        <f t="shared" si="152"/>
        <v>3.6721822180666734</v>
      </c>
      <c r="G1352" s="89">
        <f t="shared" si="153"/>
        <v>9.9060222094816911E-3</v>
      </c>
      <c r="H1352" s="89">
        <f t="shared" si="147"/>
        <v>3.6820882402761552</v>
      </c>
      <c r="I1352" s="89">
        <f t="shared" si="148"/>
        <v>-1.9588240276155133E-2</v>
      </c>
      <c r="J1352" s="89">
        <f t="shared" si="149"/>
        <v>1.9588240276155133E-2</v>
      </c>
      <c r="K1352" s="89">
        <f t="shared" si="150"/>
        <v>3.8369915711638613E-4</v>
      </c>
      <c r="L1352" s="91">
        <f t="shared" si="151"/>
        <v>5.3483249900764867E-3</v>
      </c>
    </row>
    <row r="1353" spans="4:12" x14ac:dyDescent="0.3">
      <c r="D1353" s="72">
        <v>45425</v>
      </c>
      <c r="E1353" s="95">
        <v>3.7315</v>
      </c>
      <c r="F1353" s="20">
        <f t="shared" si="152"/>
        <v>3.684224817767586</v>
      </c>
      <c r="G1353" s="89">
        <f t="shared" si="153"/>
        <v>1.0119679958624781E-2</v>
      </c>
      <c r="H1353" s="89">
        <f t="shared" si="147"/>
        <v>3.694344497726211</v>
      </c>
      <c r="I1353" s="89">
        <f t="shared" si="148"/>
        <v>3.7155502273789054E-2</v>
      </c>
      <c r="J1353" s="89">
        <f t="shared" si="149"/>
        <v>3.7155502273789054E-2</v>
      </c>
      <c r="K1353" s="89">
        <f t="shared" si="150"/>
        <v>1.3805313492175435E-3</v>
      </c>
      <c r="L1353" s="91">
        <f t="shared" si="151"/>
        <v>9.9572564046064727E-3</v>
      </c>
    </row>
    <row r="1354" spans="4:12" x14ac:dyDescent="0.3">
      <c r="D1354" s="72">
        <v>45426</v>
      </c>
      <c r="E1354" s="95">
        <v>3.8693</v>
      </c>
      <c r="F1354" s="20">
        <f t="shared" si="152"/>
        <v>3.7671557439669003</v>
      </c>
      <c r="G1354" s="89">
        <f t="shared" si="153"/>
        <v>1.7400804582693732E-2</v>
      </c>
      <c r="H1354" s="89">
        <f t="shared" si="147"/>
        <v>3.784556548549594</v>
      </c>
      <c r="I1354" s="89">
        <f t="shared" si="148"/>
        <v>8.474345145040596E-2</v>
      </c>
      <c r="J1354" s="89">
        <f t="shared" si="149"/>
        <v>8.474345145040596E-2</v>
      </c>
      <c r="K1354" s="89">
        <f t="shared" si="150"/>
        <v>7.1814525637273119E-3</v>
      </c>
      <c r="L1354" s="91">
        <f t="shared" si="151"/>
        <v>2.190149418509962E-2</v>
      </c>
    </row>
    <row r="1355" spans="4:12" x14ac:dyDescent="0.3">
      <c r="D1355" s="72">
        <v>45427</v>
      </c>
      <c r="E1355" s="95">
        <v>3.8102</v>
      </c>
      <c r="F1355" s="20">
        <f t="shared" si="152"/>
        <v>3.8714006436661554</v>
      </c>
      <c r="G1355" s="89">
        <f t="shared" si="153"/>
        <v>2.6085214094349871E-2</v>
      </c>
      <c r="H1355" s="89">
        <f t="shared" si="147"/>
        <v>3.8974858577605054</v>
      </c>
      <c r="I1355" s="89">
        <f t="shared" si="148"/>
        <v>-8.7285857760505348E-2</v>
      </c>
      <c r="J1355" s="89">
        <f t="shared" si="149"/>
        <v>8.7285857760505348E-2</v>
      </c>
      <c r="K1355" s="89">
        <f t="shared" si="150"/>
        <v>7.6188209649871719E-3</v>
      </c>
      <c r="L1355" s="91">
        <f t="shared" si="151"/>
        <v>2.2908471408457653E-2</v>
      </c>
    </row>
    <row r="1356" spans="4:12" x14ac:dyDescent="0.3">
      <c r="D1356" s="72">
        <v>45428</v>
      </c>
      <c r="E1356" s="95">
        <v>3.8201000000000001</v>
      </c>
      <c r="F1356" s="20">
        <f t="shared" si="152"/>
        <v>3.8330481712754803</v>
      </c>
      <c r="G1356" s="89">
        <f t="shared" si="153"/>
        <v>1.9641445445847366E-2</v>
      </c>
      <c r="H1356" s="89">
        <f t="shared" si="147"/>
        <v>3.8526896167213276</v>
      </c>
      <c r="I1356" s="89">
        <f t="shared" si="148"/>
        <v>-3.2589616721327541E-2</v>
      </c>
      <c r="J1356" s="89">
        <f t="shared" si="149"/>
        <v>3.2589616721327541E-2</v>
      </c>
      <c r="K1356" s="89">
        <f t="shared" si="150"/>
        <v>1.0620831180430316E-3</v>
      </c>
      <c r="L1356" s="91">
        <f t="shared" si="151"/>
        <v>8.5310899508723708E-3</v>
      </c>
    </row>
    <row r="1357" spans="4:12" x14ac:dyDescent="0.3">
      <c r="D1357" s="72">
        <v>45429</v>
      </c>
      <c r="E1357" s="95">
        <v>3.8496000000000001</v>
      </c>
      <c r="F1357" s="20">
        <f t="shared" si="152"/>
        <v>3.8417131563566782</v>
      </c>
      <c r="G1357" s="89">
        <f t="shared" si="153"/>
        <v>1.8543799409382427E-2</v>
      </c>
      <c r="H1357" s="89">
        <f t="shared" si="147"/>
        <v>3.8602569557660606</v>
      </c>
      <c r="I1357" s="89">
        <f t="shared" si="148"/>
        <v>-1.0656955766060516E-2</v>
      </c>
      <c r="J1357" s="89">
        <f t="shared" si="149"/>
        <v>1.0656955766060516E-2</v>
      </c>
      <c r="K1357" s="89">
        <f t="shared" si="150"/>
        <v>1.1357070619977048E-4</v>
      </c>
      <c r="L1357" s="91">
        <f t="shared" si="151"/>
        <v>2.7683280772185462E-3</v>
      </c>
    </row>
    <row r="1358" spans="4:12" x14ac:dyDescent="0.3">
      <c r="D1358" s="72">
        <v>45432</v>
      </c>
      <c r="E1358" s="95">
        <v>3.7511999999999999</v>
      </c>
      <c r="F1358" s="20">
        <f t="shared" si="152"/>
        <v>3.8447550395275059</v>
      </c>
      <c r="G1358" s="89">
        <f t="shared" si="153"/>
        <v>1.699360778552695E-2</v>
      </c>
      <c r="H1358" s="89">
        <f t="shared" si="147"/>
        <v>3.8617486473130329</v>
      </c>
      <c r="I1358" s="89">
        <f t="shared" si="148"/>
        <v>-0.11054864731303304</v>
      </c>
      <c r="J1358" s="89">
        <f t="shared" si="149"/>
        <v>0.11054864731303304</v>
      </c>
      <c r="K1358" s="89">
        <f t="shared" si="150"/>
        <v>1.2221003422741367E-2</v>
      </c>
      <c r="L1358" s="91">
        <f t="shared" si="151"/>
        <v>2.9470208816654152E-2</v>
      </c>
    </row>
    <row r="1359" spans="4:12" x14ac:dyDescent="0.3">
      <c r="D1359" s="72">
        <v>45433</v>
      </c>
      <c r="E1359" s="95">
        <v>3.7806999999999999</v>
      </c>
      <c r="F1359" s="20">
        <f t="shared" si="152"/>
        <v>3.770694886228422</v>
      </c>
      <c r="G1359" s="89">
        <f t="shared" si="153"/>
        <v>7.8882316770658659E-3</v>
      </c>
      <c r="H1359" s="89">
        <f t="shared" si="147"/>
        <v>3.7785831179054878</v>
      </c>
      <c r="I1359" s="89">
        <f t="shared" si="148"/>
        <v>2.116882094512107E-3</v>
      </c>
      <c r="J1359" s="89">
        <f t="shared" si="149"/>
        <v>2.116882094512107E-3</v>
      </c>
      <c r="K1359" s="89">
        <f t="shared" si="150"/>
        <v>4.4811898020659648E-6</v>
      </c>
      <c r="L1359" s="91">
        <f t="shared" si="151"/>
        <v>5.5991802960089591E-4</v>
      </c>
    </row>
    <row r="1360" spans="4:12" x14ac:dyDescent="0.3">
      <c r="D1360" s="72">
        <v>45434</v>
      </c>
      <c r="E1360" s="95">
        <v>3.8889999999999998</v>
      </c>
      <c r="F1360" s="20">
        <f t="shared" si="152"/>
        <v>3.8086705853416527</v>
      </c>
      <c r="G1360" s="89">
        <f t="shared" si="153"/>
        <v>1.0896978420682352E-2</v>
      </c>
      <c r="H1360" s="89">
        <f t="shared" si="147"/>
        <v>3.8195675637623352</v>
      </c>
      <c r="I1360" s="89">
        <f t="shared" si="148"/>
        <v>6.9432436237664596E-2</v>
      </c>
      <c r="J1360" s="89">
        <f t="shared" si="149"/>
        <v>6.9432436237664596E-2</v>
      </c>
      <c r="K1360" s="89">
        <f t="shared" si="150"/>
        <v>4.8208632018973598E-3</v>
      </c>
      <c r="L1360" s="91">
        <f t="shared" si="151"/>
        <v>1.7853544931258576E-2</v>
      </c>
    </row>
    <row r="1361" spans="4:12" x14ac:dyDescent="0.3">
      <c r="D1361" s="72">
        <v>45435</v>
      </c>
      <c r="E1361" s="95">
        <v>3.7905000000000002</v>
      </c>
      <c r="F1361" s="20">
        <f t="shared" si="152"/>
        <v>3.8780175827365464</v>
      </c>
      <c r="G1361" s="89">
        <f t="shared" si="153"/>
        <v>1.6741980318103485E-2</v>
      </c>
      <c r="H1361" s="89">
        <f t="shared" si="147"/>
        <v>3.8947595630546501</v>
      </c>
      <c r="I1361" s="89">
        <f t="shared" si="148"/>
        <v>-0.1042595630546499</v>
      </c>
      <c r="J1361" s="89">
        <f t="shared" si="149"/>
        <v>0.1042595630546499</v>
      </c>
      <c r="K1361" s="89">
        <f t="shared" si="150"/>
        <v>1.0870056488346517E-2</v>
      </c>
      <c r="L1361" s="91">
        <f t="shared" si="151"/>
        <v>2.7505490846761613E-2</v>
      </c>
    </row>
    <row r="1362" spans="4:12" x14ac:dyDescent="0.3">
      <c r="D1362" s="72">
        <v>45436</v>
      </c>
      <c r="E1362" s="95">
        <v>3.7905000000000002</v>
      </c>
      <c r="F1362" s="20">
        <f t="shared" si="152"/>
        <v>3.8038935842544834</v>
      </c>
      <c r="G1362" s="89">
        <f t="shared" si="153"/>
        <v>7.6553824380868399E-3</v>
      </c>
      <c r="H1362" s="89">
        <f t="shared" si="147"/>
        <v>3.8115489666925702</v>
      </c>
      <c r="I1362" s="89">
        <f t="shared" si="148"/>
        <v>-2.1048966692569948E-2</v>
      </c>
      <c r="J1362" s="89">
        <f t="shared" si="149"/>
        <v>2.1048966692569948E-2</v>
      </c>
      <c r="K1362" s="89">
        <f t="shared" si="150"/>
        <v>4.4305899882491907E-4</v>
      </c>
      <c r="L1362" s="91">
        <f t="shared" si="151"/>
        <v>5.5530844723835765E-3</v>
      </c>
    </row>
    <row r="1363" spans="4:12" x14ac:dyDescent="0.3">
      <c r="D1363" s="72">
        <v>45440</v>
      </c>
      <c r="E1363" s="95">
        <v>3.8102</v>
      </c>
      <c r="F1363" s="20">
        <f t="shared" si="152"/>
        <v>3.8005643059504699</v>
      </c>
      <c r="G1363" s="89">
        <f t="shared" si="153"/>
        <v>6.5569163638768031E-3</v>
      </c>
      <c r="H1363" s="89">
        <f t="shared" si="147"/>
        <v>3.8071212223143469</v>
      </c>
      <c r="I1363" s="89">
        <f t="shared" si="148"/>
        <v>3.0787776856531224E-3</v>
      </c>
      <c r="J1363" s="89">
        <f t="shared" si="149"/>
        <v>3.0787776856531224E-3</v>
      </c>
      <c r="K1363" s="89">
        <f t="shared" si="150"/>
        <v>9.478872037675597E-6</v>
      </c>
      <c r="L1363" s="91">
        <f t="shared" si="151"/>
        <v>8.0803571614432898E-4</v>
      </c>
    </row>
    <row r="1364" spans="4:12" x14ac:dyDescent="0.3">
      <c r="D1364" s="72">
        <v>45441</v>
      </c>
      <c r="E1364" s="95">
        <v>3.7019000000000002</v>
      </c>
      <c r="F1364" s="20">
        <f t="shared" si="152"/>
        <v>3.7937855330911017</v>
      </c>
      <c r="G1364" s="89">
        <f t="shared" si="153"/>
        <v>5.2233474415522996E-3</v>
      </c>
      <c r="H1364" s="89">
        <f t="shared" si="147"/>
        <v>3.7990088805326541</v>
      </c>
      <c r="I1364" s="89">
        <f t="shared" si="148"/>
        <v>-9.7108880532653874E-2</v>
      </c>
      <c r="J1364" s="89">
        <f t="shared" si="149"/>
        <v>9.7108880532653874E-2</v>
      </c>
      <c r="K1364" s="89">
        <f t="shared" si="150"/>
        <v>9.4301346783052433E-3</v>
      </c>
      <c r="L1364" s="91">
        <f t="shared" si="151"/>
        <v>2.6232172811975978E-2</v>
      </c>
    </row>
    <row r="1365" spans="4:12" x14ac:dyDescent="0.3">
      <c r="D1365" s="72">
        <v>45442</v>
      </c>
      <c r="E1365" s="95">
        <v>3.7905000000000002</v>
      </c>
      <c r="F1365" s="20">
        <f t="shared" si="152"/>
        <v>3.7237986779532424</v>
      </c>
      <c r="G1365" s="89">
        <f t="shared" si="153"/>
        <v>-2.2976728163888599E-3</v>
      </c>
      <c r="H1365" s="89">
        <f t="shared" si="147"/>
        <v>3.7215010051368536</v>
      </c>
      <c r="I1365" s="89">
        <f t="shared" si="148"/>
        <v>6.8998994863146645E-2</v>
      </c>
      <c r="J1365" s="89">
        <f t="shared" si="149"/>
        <v>6.8998994863146645E-2</v>
      </c>
      <c r="K1365" s="89">
        <f t="shared" si="150"/>
        <v>4.7608612921245371E-3</v>
      </c>
      <c r="L1365" s="91">
        <f t="shared" si="151"/>
        <v>1.8203138072324664E-2</v>
      </c>
    </row>
    <row r="1366" spans="4:12" x14ac:dyDescent="0.3">
      <c r="D1366" s="72">
        <v>45443</v>
      </c>
      <c r="E1366" s="95">
        <v>3.8397999999999999</v>
      </c>
      <c r="F1366" s="20">
        <f t="shared" si="152"/>
        <v>3.7985218617468894</v>
      </c>
      <c r="G1366" s="89">
        <f t="shared" si="153"/>
        <v>5.4044128446147331E-3</v>
      </c>
      <c r="H1366" s="89">
        <f t="shared" si="147"/>
        <v>3.8039262745915043</v>
      </c>
      <c r="I1366" s="89">
        <f t="shared" si="148"/>
        <v>3.5873725408495538E-2</v>
      </c>
      <c r="J1366" s="89">
        <f t="shared" si="149"/>
        <v>3.5873725408495538E-2</v>
      </c>
      <c r="K1366" s="89">
        <f t="shared" si="150"/>
        <v>1.2869241746841383E-3</v>
      </c>
      <c r="L1366" s="91">
        <f t="shared" si="151"/>
        <v>9.3426025856803846E-3</v>
      </c>
    </row>
    <row r="1367" spans="4:12" x14ac:dyDescent="0.3">
      <c r="D1367" s="72">
        <v>45446</v>
      </c>
      <c r="E1367" s="95">
        <v>3.8889999999999998</v>
      </c>
      <c r="F1367" s="20">
        <f t="shared" si="152"/>
        <v>3.8539635302756921</v>
      </c>
      <c r="G1367" s="89">
        <f t="shared" si="153"/>
        <v>1.0408138413033521E-2</v>
      </c>
      <c r="H1367" s="89">
        <f t="shared" si="147"/>
        <v>3.8643716686887255</v>
      </c>
      <c r="I1367" s="89">
        <f t="shared" si="148"/>
        <v>2.4628331311274287E-2</v>
      </c>
      <c r="J1367" s="89">
        <f t="shared" si="149"/>
        <v>2.4628331311274287E-2</v>
      </c>
      <c r="K1367" s="89">
        <f t="shared" si="150"/>
        <v>6.0655470317789344E-4</v>
      </c>
      <c r="L1367" s="91">
        <f t="shared" si="151"/>
        <v>6.3328185423693209E-3</v>
      </c>
    </row>
    <row r="1368" spans="4:12" x14ac:dyDescent="0.3">
      <c r="D1368" s="72">
        <v>45447</v>
      </c>
      <c r="E1368" s="95">
        <v>3.8791000000000002</v>
      </c>
      <c r="F1368" s="20">
        <f t="shared" si="152"/>
        <v>3.8953465107304268</v>
      </c>
      <c r="G1368" s="89">
        <f t="shared" si="153"/>
        <v>1.3505622617203648E-2</v>
      </c>
      <c r="H1368" s="89">
        <f t="shared" si="147"/>
        <v>3.9088521333476303</v>
      </c>
      <c r="I1368" s="89">
        <f t="shared" si="148"/>
        <v>-2.975213334763005E-2</v>
      </c>
      <c r="J1368" s="89">
        <f t="shared" si="149"/>
        <v>2.975213334763005E-2</v>
      </c>
      <c r="K1368" s="89">
        <f t="shared" si="150"/>
        <v>8.8518943873516006E-4</v>
      </c>
      <c r="L1368" s="91">
        <f t="shared" si="151"/>
        <v>7.6698546950658784E-3</v>
      </c>
    </row>
    <row r="1369" spans="4:12" x14ac:dyDescent="0.3">
      <c r="D1369" s="72">
        <v>45448</v>
      </c>
      <c r="E1369" s="95">
        <v>3.9184999999999999</v>
      </c>
      <c r="F1369" s="20">
        <f t="shared" si="152"/>
        <v>3.8977844980937633</v>
      </c>
      <c r="G1369" s="89">
        <f t="shared" si="153"/>
        <v>1.2398859091816929E-2</v>
      </c>
      <c r="H1369" s="89">
        <f t="shared" si="147"/>
        <v>3.9101833571855802</v>
      </c>
      <c r="I1369" s="89">
        <f t="shared" si="148"/>
        <v>8.3166428144196836E-3</v>
      </c>
      <c r="J1369" s="89">
        <f t="shared" si="149"/>
        <v>8.3166428144196836E-3</v>
      </c>
      <c r="K1369" s="89">
        <f t="shared" si="150"/>
        <v>6.9166547702638554E-5</v>
      </c>
      <c r="L1369" s="91">
        <f t="shared" si="151"/>
        <v>2.1224046993542642E-3</v>
      </c>
    </row>
    <row r="1370" spans="4:12" x14ac:dyDescent="0.3">
      <c r="D1370" s="72">
        <v>45449</v>
      </c>
      <c r="E1370" s="95">
        <v>3.8889999999999998</v>
      </c>
      <c r="F1370" s="20">
        <f t="shared" si="152"/>
        <v>3.9225190872734537</v>
      </c>
      <c r="G1370" s="89">
        <f t="shared" si="153"/>
        <v>1.3632432100604277E-2</v>
      </c>
      <c r="H1370" s="89">
        <f t="shared" si="147"/>
        <v>3.9361515193740582</v>
      </c>
      <c r="I1370" s="89">
        <f t="shared" si="148"/>
        <v>-4.715151937405837E-2</v>
      </c>
      <c r="J1370" s="89">
        <f t="shared" si="149"/>
        <v>4.715151937405837E-2</v>
      </c>
      <c r="K1370" s="89">
        <f t="shared" si="150"/>
        <v>2.223265779282202E-3</v>
      </c>
      <c r="L1370" s="91">
        <f t="shared" si="151"/>
        <v>1.2124330001043552E-2</v>
      </c>
    </row>
    <row r="1371" spans="4:12" x14ac:dyDescent="0.3">
      <c r="D1371" s="72">
        <v>45450</v>
      </c>
      <c r="E1371" s="95">
        <v>3.8496000000000001</v>
      </c>
      <c r="F1371" s="20">
        <f t="shared" si="152"/>
        <v>3.8920259456804835</v>
      </c>
      <c r="G1371" s="89">
        <f t="shared" si="153"/>
        <v>9.2198747312468368E-3</v>
      </c>
      <c r="H1371" s="89">
        <f t="shared" si="147"/>
        <v>3.9012458204117304</v>
      </c>
      <c r="I1371" s="89">
        <f t="shared" si="148"/>
        <v>-5.164582041173027E-2</v>
      </c>
      <c r="J1371" s="89">
        <f t="shared" si="149"/>
        <v>5.164582041173027E-2</v>
      </c>
      <c r="K1371" s="89">
        <f t="shared" si="150"/>
        <v>2.6672907660006948E-3</v>
      </c>
      <c r="L1371" s="91">
        <f t="shared" si="151"/>
        <v>1.341589266722004E-2</v>
      </c>
    </row>
    <row r="1372" spans="4:12" x14ac:dyDescent="0.3">
      <c r="D1372" s="72">
        <v>45453</v>
      </c>
      <c r="E1372" s="95">
        <v>3.7806999999999999</v>
      </c>
      <c r="F1372" s="20">
        <f t="shared" si="152"/>
        <v>3.8431958997849982</v>
      </c>
      <c r="G1372" s="89">
        <f t="shared" si="153"/>
        <v>3.4148826685736194E-3</v>
      </c>
      <c r="H1372" s="89">
        <f t="shared" si="147"/>
        <v>3.8466107824535718</v>
      </c>
      <c r="I1372" s="89">
        <f t="shared" si="148"/>
        <v>-6.5910782453571848E-2</v>
      </c>
      <c r="J1372" s="89">
        <f t="shared" si="149"/>
        <v>6.5910782453571848E-2</v>
      </c>
      <c r="K1372" s="89">
        <f t="shared" si="150"/>
        <v>4.3442312436420749E-3</v>
      </c>
      <c r="L1372" s="91">
        <f t="shared" si="151"/>
        <v>1.7433486511379333E-2</v>
      </c>
    </row>
    <row r="1373" spans="4:12" x14ac:dyDescent="0.3">
      <c r="D1373" s="72">
        <v>45454</v>
      </c>
      <c r="E1373" s="95">
        <v>3.7412999999999998</v>
      </c>
      <c r="F1373" s="20">
        <f t="shared" si="152"/>
        <v>3.7755519061348592</v>
      </c>
      <c r="G1373" s="89">
        <f t="shared" si="153"/>
        <v>-3.6910049632976382E-3</v>
      </c>
      <c r="H1373" s="89">
        <f t="shared" si="147"/>
        <v>3.7718609011715616</v>
      </c>
      <c r="I1373" s="89">
        <f t="shared" si="148"/>
        <v>-3.0560901171561738E-2</v>
      </c>
      <c r="J1373" s="89">
        <f t="shared" si="149"/>
        <v>3.0560901171561738E-2</v>
      </c>
      <c r="K1373" s="89">
        <f t="shared" si="150"/>
        <v>9.3396868041796359E-4</v>
      </c>
      <c r="L1373" s="91">
        <f t="shared" si="151"/>
        <v>8.1685246228748662E-3</v>
      </c>
    </row>
    <row r="1374" spans="4:12" x14ac:dyDescent="0.3">
      <c r="D1374" s="72">
        <v>45455</v>
      </c>
      <c r="E1374" s="95">
        <v>3.7511999999999999</v>
      </c>
      <c r="F1374" s="20">
        <f t="shared" si="152"/>
        <v>3.7403271960293623</v>
      </c>
      <c r="G1374" s="89">
        <f t="shared" si="153"/>
        <v>-6.8443754775175739E-3</v>
      </c>
      <c r="H1374" s="89">
        <f t="shared" si="147"/>
        <v>3.7334828205518447</v>
      </c>
      <c r="I1374" s="89">
        <f t="shared" si="148"/>
        <v>1.7717179448155207E-2</v>
      </c>
      <c r="J1374" s="89">
        <f t="shared" si="149"/>
        <v>1.7717179448155207E-2</v>
      </c>
      <c r="K1374" s="89">
        <f t="shared" si="150"/>
        <v>3.1389844759813326E-4</v>
      </c>
      <c r="L1374" s="91">
        <f t="shared" si="151"/>
        <v>4.7230698038374938E-3</v>
      </c>
    </row>
    <row r="1375" spans="4:12" x14ac:dyDescent="0.3">
      <c r="D1375" s="72">
        <v>45456</v>
      </c>
      <c r="E1375" s="95">
        <v>3.6526999999999998</v>
      </c>
      <c r="F1375" s="20">
        <f t="shared" si="152"/>
        <v>3.7260244996179859</v>
      </c>
      <c r="G1375" s="89">
        <f t="shared" si="153"/>
        <v>-7.5902075709034546E-3</v>
      </c>
      <c r="H1375" s="89">
        <f t="shared" si="147"/>
        <v>3.7184342920470823</v>
      </c>
      <c r="I1375" s="89">
        <f t="shared" si="148"/>
        <v>-6.5734292047082477E-2</v>
      </c>
      <c r="J1375" s="89">
        <f t="shared" si="149"/>
        <v>6.5734292047082477E-2</v>
      </c>
      <c r="K1375" s="89">
        <f t="shared" si="150"/>
        <v>4.3209971509311305E-3</v>
      </c>
      <c r="L1375" s="91">
        <f t="shared" si="151"/>
        <v>1.7996082910472385E-2</v>
      </c>
    </row>
    <row r="1376" spans="4:12" x14ac:dyDescent="0.3">
      <c r="D1376" s="72">
        <v>45457</v>
      </c>
      <c r="E1376" s="95">
        <v>3.5640999999999998</v>
      </c>
      <c r="F1376" s="20">
        <f t="shared" si="152"/>
        <v>3.628907833943277</v>
      </c>
      <c r="G1376" s="89">
        <f t="shared" si="153"/>
        <v>-1.6542853381284001E-2</v>
      </c>
      <c r="H1376" s="89">
        <f t="shared" si="147"/>
        <v>3.6123649805619928</v>
      </c>
      <c r="I1376" s="89">
        <f t="shared" si="148"/>
        <v>-4.8264980561993021E-2</v>
      </c>
      <c r="J1376" s="89">
        <f t="shared" si="149"/>
        <v>4.8264980561993021E-2</v>
      </c>
      <c r="K1376" s="89">
        <f t="shared" si="150"/>
        <v>2.3295083486495642E-3</v>
      </c>
      <c r="L1376" s="91">
        <f t="shared" si="151"/>
        <v>1.3541982705870493E-2</v>
      </c>
    </row>
    <row r="1377" spans="4:12" x14ac:dyDescent="0.3">
      <c r="D1377" s="72">
        <v>45460</v>
      </c>
      <c r="E1377" s="95">
        <v>3.633</v>
      </c>
      <c r="F1377" s="20">
        <f t="shared" si="152"/>
        <v>3.5646457172949728</v>
      </c>
      <c r="G1377" s="89">
        <f t="shared" si="153"/>
        <v>-2.1314779707986016E-2</v>
      </c>
      <c r="H1377" s="89">
        <f t="shared" si="147"/>
        <v>3.5433309375869868</v>
      </c>
      <c r="I1377" s="89">
        <f t="shared" si="148"/>
        <v>8.9669062413013201E-2</v>
      </c>
      <c r="J1377" s="89">
        <f t="shared" si="149"/>
        <v>8.9669062413013201E-2</v>
      </c>
      <c r="K1377" s="89">
        <f t="shared" si="150"/>
        <v>8.0405407540288572E-3</v>
      </c>
      <c r="L1377" s="91">
        <f t="shared" si="151"/>
        <v>2.4681822849714617E-2</v>
      </c>
    </row>
    <row r="1378" spans="4:12" x14ac:dyDescent="0.3">
      <c r="D1378" s="72">
        <v>45461</v>
      </c>
      <c r="E1378" s="95">
        <v>3.6232000000000002</v>
      </c>
      <c r="F1378" s="20">
        <f t="shared" si="152"/>
        <v>3.6139881762336112</v>
      </c>
      <c r="G1378" s="89">
        <f t="shared" si="153"/>
        <v>-1.4249055843323572E-2</v>
      </c>
      <c r="H1378" s="89">
        <f t="shared" si="147"/>
        <v>3.5997391203902875</v>
      </c>
      <c r="I1378" s="89">
        <f t="shared" si="148"/>
        <v>2.3460879609712659E-2</v>
      </c>
      <c r="J1378" s="89">
        <f t="shared" si="149"/>
        <v>2.3460879609712659E-2</v>
      </c>
      <c r="K1378" s="89">
        <f t="shared" si="150"/>
        <v>5.5041287206143122E-4</v>
      </c>
      <c r="L1378" s="91">
        <f t="shared" si="151"/>
        <v>6.4751820516981279E-3</v>
      </c>
    </row>
    <row r="1379" spans="4:12" x14ac:dyDescent="0.3">
      <c r="D1379" s="72">
        <v>45463</v>
      </c>
      <c r="E1379" s="95">
        <v>3.6034999999999999</v>
      </c>
      <c r="F1379" s="20">
        <f t="shared" si="152"/>
        <v>3.6078607553253415</v>
      </c>
      <c r="G1379" s="89">
        <f t="shared" si="153"/>
        <v>-1.3436892349818194E-2</v>
      </c>
      <c r="H1379" s="89">
        <f t="shared" si="147"/>
        <v>3.5944238629755234</v>
      </c>
      <c r="I1379" s="89">
        <f t="shared" si="148"/>
        <v>9.076137024476516E-3</v>
      </c>
      <c r="J1379" s="89">
        <f t="shared" si="149"/>
        <v>9.076137024476516E-3</v>
      </c>
      <c r="K1379" s="89">
        <f t="shared" si="150"/>
        <v>8.237626328707343E-5</v>
      </c>
      <c r="L1379" s="91">
        <f t="shared" si="151"/>
        <v>2.5187004369297949E-3</v>
      </c>
    </row>
    <row r="1380" spans="4:12" x14ac:dyDescent="0.3">
      <c r="D1380" s="72">
        <v>45464</v>
      </c>
      <c r="E1380" s="95">
        <v>3.6232000000000002</v>
      </c>
      <c r="F1380" s="20">
        <f t="shared" si="152"/>
        <v>3.5966904861201456</v>
      </c>
      <c r="G1380" s="89">
        <f t="shared" si="153"/>
        <v>-1.3210230035355956E-2</v>
      </c>
      <c r="H1380" s="89">
        <f t="shared" si="147"/>
        <v>3.5834802560847896</v>
      </c>
      <c r="I1380" s="89">
        <f t="shared" si="148"/>
        <v>3.9719743915210604E-2</v>
      </c>
      <c r="J1380" s="89">
        <f t="shared" si="149"/>
        <v>3.9719743915210604E-2</v>
      </c>
      <c r="K1380" s="89">
        <f t="shared" si="150"/>
        <v>1.5776580566899097E-3</v>
      </c>
      <c r="L1380" s="91">
        <f t="shared" si="151"/>
        <v>1.0962614240232557E-2</v>
      </c>
    </row>
    <row r="1381" spans="4:12" x14ac:dyDescent="0.3">
      <c r="D1381" s="72">
        <v>45467</v>
      </c>
      <c r="E1381" s="95">
        <v>3.6724000000000001</v>
      </c>
      <c r="F1381" s="20">
        <f t="shared" si="152"/>
        <v>3.6224718159717155</v>
      </c>
      <c r="G1381" s="89">
        <f t="shared" si="153"/>
        <v>-9.3110740466633719E-3</v>
      </c>
      <c r="H1381" s="89">
        <f t="shared" si="147"/>
        <v>3.6131607419250522</v>
      </c>
      <c r="I1381" s="89">
        <f t="shared" si="148"/>
        <v>5.9239258074947898E-2</v>
      </c>
      <c r="J1381" s="89">
        <f t="shared" si="149"/>
        <v>5.9239258074947898E-2</v>
      </c>
      <c r="K1381" s="89">
        <f t="shared" si="150"/>
        <v>3.5092896972702798E-3</v>
      </c>
      <c r="L1381" s="91">
        <f t="shared" si="151"/>
        <v>1.6130938371350587E-2</v>
      </c>
    </row>
    <row r="1382" spans="4:12" x14ac:dyDescent="0.3">
      <c r="D1382" s="72">
        <v>45468</v>
      </c>
      <c r="E1382" s="95">
        <v>3.6724000000000001</v>
      </c>
      <c r="F1382" s="20">
        <f t="shared" si="152"/>
        <v>3.6649511407626698</v>
      </c>
      <c r="G1382" s="89">
        <f t="shared" si="153"/>
        <v>-4.132034162901606E-3</v>
      </c>
      <c r="H1382" s="89">
        <f t="shared" si="147"/>
        <v>3.6608191065997682</v>
      </c>
      <c r="I1382" s="89">
        <f t="shared" si="148"/>
        <v>1.158089340023194E-2</v>
      </c>
      <c r="J1382" s="89">
        <f t="shared" si="149"/>
        <v>1.158089340023194E-2</v>
      </c>
      <c r="K1382" s="89">
        <f t="shared" si="150"/>
        <v>1.3411709194753569E-4</v>
      </c>
      <c r="L1382" s="91">
        <f t="shared" si="151"/>
        <v>3.1534945540333133E-3</v>
      </c>
    </row>
    <row r="1383" spans="4:12" x14ac:dyDescent="0.3">
      <c r="D1383" s="72">
        <v>45469</v>
      </c>
      <c r="E1383" s="95">
        <v>3.6133000000000002</v>
      </c>
      <c r="F1383" s="20">
        <f t="shared" si="152"/>
        <v>3.6572743726696793</v>
      </c>
      <c r="G1383" s="89">
        <f t="shared" si="153"/>
        <v>-4.4865075559105015E-3</v>
      </c>
      <c r="H1383" s="89">
        <f t="shared" si="147"/>
        <v>3.6527878651137686</v>
      </c>
      <c r="I1383" s="89">
        <f t="shared" si="148"/>
        <v>-3.948786511376845E-2</v>
      </c>
      <c r="J1383" s="89">
        <f t="shared" si="149"/>
        <v>3.948786511376845E-2</v>
      </c>
      <c r="K1383" s="89">
        <f t="shared" si="150"/>
        <v>1.5592914912431713E-3</v>
      </c>
      <c r="L1383" s="91">
        <f t="shared" si="151"/>
        <v>1.0928476770201326E-2</v>
      </c>
    </row>
    <row r="1384" spans="4:12" x14ac:dyDescent="0.3">
      <c r="D1384" s="72">
        <v>45470</v>
      </c>
      <c r="E1384" s="95">
        <v>3.6724000000000001</v>
      </c>
      <c r="F1384" s="20">
        <f t="shared" si="152"/>
        <v>3.6215307939552717</v>
      </c>
      <c r="G1384" s="89">
        <f t="shared" si="153"/>
        <v>-7.6122146717602108E-3</v>
      </c>
      <c r="H1384" s="89">
        <f t="shared" si="147"/>
        <v>3.6139185792835113</v>
      </c>
      <c r="I1384" s="89">
        <f t="shared" si="148"/>
        <v>5.8481420716488763E-2</v>
      </c>
      <c r="J1384" s="89">
        <f t="shared" si="149"/>
        <v>5.8481420716488763E-2</v>
      </c>
      <c r="K1384" s="89">
        <f t="shared" si="150"/>
        <v>3.420076569018961E-3</v>
      </c>
      <c r="L1384" s="91">
        <f t="shared" si="151"/>
        <v>1.5924578127788028E-2</v>
      </c>
    </row>
    <row r="1385" spans="4:12" x14ac:dyDescent="0.3">
      <c r="D1385" s="72">
        <v>45471</v>
      </c>
      <c r="E1385" s="95">
        <v>3.7216</v>
      </c>
      <c r="F1385" s="20">
        <f t="shared" si="152"/>
        <v>3.6761502282625922</v>
      </c>
      <c r="G1385" s="89">
        <f t="shared" si="153"/>
        <v>-1.3890497738521367E-3</v>
      </c>
      <c r="H1385" s="89">
        <f t="shared" si="147"/>
        <v>3.67476117848874</v>
      </c>
      <c r="I1385" s="89">
        <f t="shared" si="148"/>
        <v>4.6838821511260065E-2</v>
      </c>
      <c r="J1385" s="89">
        <f t="shared" si="149"/>
        <v>4.6838821511260065E-2</v>
      </c>
      <c r="K1385" s="89">
        <f t="shared" si="150"/>
        <v>2.1938752005636786E-3</v>
      </c>
      <c r="L1385" s="91">
        <f t="shared" si="151"/>
        <v>1.2585667860936173E-2</v>
      </c>
    </row>
    <row r="1386" spans="4:12" x14ac:dyDescent="0.3">
      <c r="D1386" s="72">
        <v>45474</v>
      </c>
      <c r="E1386" s="95">
        <v>3.8298999999999999</v>
      </c>
      <c r="F1386" s="20">
        <f t="shared" si="152"/>
        <v>3.7421487601809185</v>
      </c>
      <c r="G1386" s="89">
        <f t="shared" si="153"/>
        <v>5.3497083953657053E-3</v>
      </c>
      <c r="H1386" s="89">
        <f t="shared" si="147"/>
        <v>3.7474984685762842</v>
      </c>
      <c r="I1386" s="89">
        <f t="shared" si="148"/>
        <v>8.2401531423715646E-2</v>
      </c>
      <c r="J1386" s="89">
        <f t="shared" si="149"/>
        <v>8.2401531423715646E-2</v>
      </c>
      <c r="K1386" s="89">
        <f t="shared" si="150"/>
        <v>6.7900123809735971E-3</v>
      </c>
      <c r="L1386" s="91">
        <f t="shared" si="151"/>
        <v>2.1515321920602536E-2</v>
      </c>
    </row>
    <row r="1387" spans="4:12" x14ac:dyDescent="0.3">
      <c r="D1387" s="72">
        <v>45475</v>
      </c>
      <c r="E1387" s="95">
        <v>3.8298999999999999</v>
      </c>
      <c r="F1387" s="20">
        <f t="shared" si="152"/>
        <v>3.8341797667162925</v>
      </c>
      <c r="G1387" s="89">
        <f t="shared" si="153"/>
        <v>1.4017838209366536E-2</v>
      </c>
      <c r="H1387" s="89">
        <f t="shared" si="147"/>
        <v>3.8481976049256592</v>
      </c>
      <c r="I1387" s="89">
        <f t="shared" si="148"/>
        <v>-1.829760492565935E-2</v>
      </c>
      <c r="J1387" s="89">
        <f t="shared" si="149"/>
        <v>1.829760492565935E-2</v>
      </c>
      <c r="K1387" s="89">
        <f t="shared" si="150"/>
        <v>3.3480234601551332E-4</v>
      </c>
      <c r="L1387" s="91">
        <f t="shared" si="151"/>
        <v>4.7775672799966968E-3</v>
      </c>
    </row>
    <row r="1388" spans="4:12" x14ac:dyDescent="0.3">
      <c r="D1388" s="72">
        <v>45476</v>
      </c>
      <c r="E1388" s="95">
        <v>3.7905000000000002</v>
      </c>
      <c r="F1388" s="20">
        <f t="shared" si="152"/>
        <v>3.8332342705674938</v>
      </c>
      <c r="G1388" s="89">
        <f t="shared" si="153"/>
        <v>1.2521504773550013E-2</v>
      </c>
      <c r="H1388" s="89">
        <f t="shared" si="147"/>
        <v>3.8457557753410438</v>
      </c>
      <c r="I1388" s="89">
        <f t="shared" si="148"/>
        <v>-5.5255775341043645E-2</v>
      </c>
      <c r="J1388" s="89">
        <f t="shared" si="149"/>
        <v>5.5255775341043645E-2</v>
      </c>
      <c r="K1388" s="89">
        <f t="shared" si="150"/>
        <v>3.0532007085398868E-3</v>
      </c>
      <c r="L1388" s="91">
        <f t="shared" si="151"/>
        <v>1.4577437103559857E-2</v>
      </c>
    </row>
    <row r="1389" spans="4:12" x14ac:dyDescent="0.3">
      <c r="D1389" s="72">
        <v>45478</v>
      </c>
      <c r="E1389" s="95">
        <v>3.8397999999999999</v>
      </c>
      <c r="F1389" s="20">
        <f t="shared" si="152"/>
        <v>3.8103772038188404</v>
      </c>
      <c r="G1389" s="89">
        <f t="shared" si="153"/>
        <v>8.9836476213296726E-3</v>
      </c>
      <c r="H1389" s="89">
        <f t="shared" si="147"/>
        <v>3.81936085144017</v>
      </c>
      <c r="I1389" s="89">
        <f t="shared" si="148"/>
        <v>2.0439148559829867E-2</v>
      </c>
      <c r="J1389" s="89">
        <f t="shared" si="149"/>
        <v>2.0439148559829867E-2</v>
      </c>
      <c r="K1389" s="89">
        <f t="shared" si="150"/>
        <v>4.1775879385079533E-4</v>
      </c>
      <c r="L1389" s="91">
        <f t="shared" si="151"/>
        <v>5.32297217558984E-3</v>
      </c>
    </row>
    <row r="1390" spans="4:12" x14ac:dyDescent="0.3">
      <c r="D1390" s="72">
        <v>45481</v>
      </c>
      <c r="E1390" s="95">
        <v>3.8298999999999999</v>
      </c>
      <c r="F1390" s="20">
        <f t="shared" si="152"/>
        <v>3.8450069180970639</v>
      </c>
      <c r="G1390" s="89">
        <f t="shared" si="153"/>
        <v>1.1548254287019053E-2</v>
      </c>
      <c r="H1390" s="89">
        <f t="shared" si="147"/>
        <v>3.8565551723840827</v>
      </c>
      <c r="I1390" s="89">
        <f t="shared" si="148"/>
        <v>-2.6655172384082881E-2</v>
      </c>
      <c r="J1390" s="89">
        <f t="shared" si="149"/>
        <v>2.6655172384082881E-2</v>
      </c>
      <c r="K1390" s="89">
        <f t="shared" si="150"/>
        <v>7.1049821482517463E-4</v>
      </c>
      <c r="L1390" s="91">
        <f t="shared" si="151"/>
        <v>6.9597567518950576E-3</v>
      </c>
    </row>
    <row r="1391" spans="4:12" x14ac:dyDescent="0.3">
      <c r="D1391" s="72">
        <v>45482</v>
      </c>
      <c r="E1391" s="95">
        <v>3.8003999999999998</v>
      </c>
      <c r="F1391" s="20">
        <f t="shared" si="152"/>
        <v>3.8332386034296149</v>
      </c>
      <c r="G1391" s="89">
        <f t="shared" si="153"/>
        <v>9.2165973915722486E-3</v>
      </c>
      <c r="H1391" s="89">
        <f t="shared" si="147"/>
        <v>3.842455200821187</v>
      </c>
      <c r="I1391" s="89">
        <f t="shared" si="148"/>
        <v>-4.2055200821187189E-2</v>
      </c>
      <c r="J1391" s="89">
        <f t="shared" si="149"/>
        <v>4.2055200821187189E-2</v>
      </c>
      <c r="K1391" s="89">
        <f t="shared" si="150"/>
        <v>1.7686399161103835E-3</v>
      </c>
      <c r="L1391" s="91">
        <f t="shared" si="151"/>
        <v>1.1065993269441951E-2</v>
      </c>
    </row>
    <row r="1392" spans="4:12" x14ac:dyDescent="0.3">
      <c r="D1392" s="72">
        <v>45483</v>
      </c>
      <c r="E1392" s="95">
        <v>3.8988</v>
      </c>
      <c r="F1392" s="20">
        <f t="shared" si="152"/>
        <v>3.8274532779132575</v>
      </c>
      <c r="G1392" s="89">
        <f t="shared" si="153"/>
        <v>7.7164051007792885E-3</v>
      </c>
      <c r="H1392" s="89">
        <f t="shared" si="147"/>
        <v>3.8351696830140369</v>
      </c>
      <c r="I1392" s="89">
        <f t="shared" si="148"/>
        <v>6.3630316985963109E-2</v>
      </c>
      <c r="J1392" s="89">
        <f t="shared" si="149"/>
        <v>6.3630316985963109E-2</v>
      </c>
      <c r="K1392" s="89">
        <f t="shared" si="150"/>
        <v>4.0488172397341454E-3</v>
      </c>
      <c r="L1392" s="91">
        <f t="shared" si="151"/>
        <v>1.6320487582323562E-2</v>
      </c>
    </row>
    <row r="1393" spans="4:12" x14ac:dyDescent="0.3">
      <c r="D1393" s="72">
        <v>45484</v>
      </c>
      <c r="E1393" s="95">
        <v>3.8791000000000002</v>
      </c>
      <c r="F1393" s="20">
        <f t="shared" si="152"/>
        <v>3.9010331240806235</v>
      </c>
      <c r="G1393" s="89">
        <f t="shared" si="153"/>
        <v>1.4302749207437963E-2</v>
      </c>
      <c r="H1393" s="89">
        <f t="shared" si="147"/>
        <v>3.9153358732880617</v>
      </c>
      <c r="I1393" s="89">
        <f t="shared" si="148"/>
        <v>-3.6235873288061438E-2</v>
      </c>
      <c r="J1393" s="89">
        <f t="shared" si="149"/>
        <v>3.6235873288061438E-2</v>
      </c>
      <c r="K1393" s="89">
        <f t="shared" si="150"/>
        <v>1.3130385129484444E-3</v>
      </c>
      <c r="L1393" s="91">
        <f t="shared" si="151"/>
        <v>9.3413093985876706E-3</v>
      </c>
    </row>
    <row r="1394" spans="4:12" x14ac:dyDescent="0.3">
      <c r="D1394" s="72">
        <v>45485</v>
      </c>
      <c r="E1394" s="95">
        <v>3.9283999999999999</v>
      </c>
      <c r="F1394" s="20">
        <f t="shared" si="152"/>
        <v>3.900402199365951</v>
      </c>
      <c r="G1394" s="89">
        <f t="shared" si="153"/>
        <v>1.2809381815226915E-2</v>
      </c>
      <c r="H1394" s="89">
        <f t="shared" si="147"/>
        <v>3.9132115811811778</v>
      </c>
      <c r="I1394" s="89">
        <f t="shared" si="148"/>
        <v>1.5188418818822047E-2</v>
      </c>
      <c r="J1394" s="89">
        <f t="shared" si="149"/>
        <v>1.5188418818822047E-2</v>
      </c>
      <c r="K1394" s="89">
        <f t="shared" si="150"/>
        <v>2.3068806621594771E-4</v>
      </c>
      <c r="L1394" s="91">
        <f t="shared" si="151"/>
        <v>3.8663116838463618E-3</v>
      </c>
    </row>
    <row r="1395" spans="4:12" x14ac:dyDescent="0.3">
      <c r="D1395" s="72">
        <v>45488</v>
      </c>
      <c r="E1395" s="95">
        <v>3.8595000000000002</v>
      </c>
      <c r="F1395" s="20">
        <f t="shared" si="152"/>
        <v>3.9248675054521818</v>
      </c>
      <c r="G1395" s="89">
        <f t="shared" si="153"/>
        <v>1.39749742423273E-2</v>
      </c>
      <c r="H1395" s="89">
        <f t="shared" si="147"/>
        <v>3.9388424796945092</v>
      </c>
      <c r="I1395" s="89">
        <f t="shared" si="148"/>
        <v>-7.9342479694509027E-2</v>
      </c>
      <c r="J1395" s="89">
        <f t="shared" si="149"/>
        <v>7.9342479694509027E-2</v>
      </c>
      <c r="K1395" s="89">
        <f t="shared" si="150"/>
        <v>6.2952290840735774E-3</v>
      </c>
      <c r="L1395" s="91">
        <f t="shared" si="151"/>
        <v>2.0557709468715903E-2</v>
      </c>
    </row>
    <row r="1396" spans="4:12" x14ac:dyDescent="0.3">
      <c r="D1396" s="72">
        <v>45489</v>
      </c>
      <c r="E1396" s="95">
        <v>3.8201000000000001</v>
      </c>
      <c r="F1396" s="20">
        <f t="shared" si="152"/>
        <v>3.8627999793938623</v>
      </c>
      <c r="G1396" s="89">
        <f t="shared" si="153"/>
        <v>6.3707242122626254E-3</v>
      </c>
      <c r="H1396" s="89">
        <f t="shared" si="147"/>
        <v>3.8691707036061249</v>
      </c>
      <c r="I1396" s="89">
        <f t="shared" si="148"/>
        <v>-4.9070703606124866E-2</v>
      </c>
      <c r="J1396" s="89">
        <f t="shared" si="149"/>
        <v>4.9070703606124866E-2</v>
      </c>
      <c r="K1396" s="89">
        <f t="shared" si="150"/>
        <v>2.4079339524001558E-3</v>
      </c>
      <c r="L1396" s="91">
        <f t="shared" si="151"/>
        <v>1.2845397661350453E-2</v>
      </c>
    </row>
    <row r="1397" spans="4:12" x14ac:dyDescent="0.3">
      <c r="D1397" s="72">
        <v>45490</v>
      </c>
      <c r="E1397" s="95">
        <v>3.8397999999999999</v>
      </c>
      <c r="F1397" s="20">
        <f t="shared" si="152"/>
        <v>3.8291365793698104</v>
      </c>
      <c r="G1397" s="89">
        <f t="shared" si="153"/>
        <v>2.3673117886311751E-3</v>
      </c>
      <c r="H1397" s="89">
        <f t="shared" si="147"/>
        <v>3.8315038911584418</v>
      </c>
      <c r="I1397" s="89">
        <f t="shared" si="148"/>
        <v>8.2961088415580697E-3</v>
      </c>
      <c r="J1397" s="89">
        <f t="shared" si="149"/>
        <v>8.2961088415580697E-3</v>
      </c>
      <c r="K1397" s="89">
        <f t="shared" si="150"/>
        <v>6.8825421910977976E-5</v>
      </c>
      <c r="L1397" s="91">
        <f t="shared" si="151"/>
        <v>2.1605575398609485E-3</v>
      </c>
    </row>
    <row r="1398" spans="4:12" x14ac:dyDescent="0.3">
      <c r="D1398" s="72">
        <v>45491</v>
      </c>
      <c r="E1398" s="95">
        <v>3.5640999999999998</v>
      </c>
      <c r="F1398" s="20">
        <f t="shared" si="152"/>
        <v>3.7865538494309048</v>
      </c>
      <c r="G1398" s="89">
        <f t="shared" si="153"/>
        <v>-2.127692384122509E-3</v>
      </c>
      <c r="H1398" s="89">
        <f t="shared" si="147"/>
        <v>3.7844261570467821</v>
      </c>
      <c r="I1398" s="89">
        <f t="shared" si="148"/>
        <v>-0.22032615704678227</v>
      </c>
      <c r="J1398" s="89">
        <f t="shared" si="149"/>
        <v>0.22032615704678227</v>
      </c>
      <c r="K1398" s="89">
        <f t="shared" si="150"/>
        <v>4.8543615479003363E-2</v>
      </c>
      <c r="L1398" s="91">
        <f t="shared" si="151"/>
        <v>6.1818174867928025E-2</v>
      </c>
    </row>
    <row r="1399" spans="4:12" x14ac:dyDescent="0.3">
      <c r="D1399" s="72">
        <v>45492</v>
      </c>
      <c r="E1399" s="95">
        <v>3.5935999999999999</v>
      </c>
      <c r="F1399" s="20">
        <f t="shared" si="152"/>
        <v>3.568297846092702</v>
      </c>
      <c r="G1399" s="89">
        <f t="shared" si="153"/>
        <v>-2.3740523479530543E-2</v>
      </c>
      <c r="H1399" s="89">
        <f t="shared" si="147"/>
        <v>3.5445573226131715</v>
      </c>
      <c r="I1399" s="89">
        <f t="shared" si="148"/>
        <v>4.9042677386828437E-2</v>
      </c>
      <c r="J1399" s="89">
        <f t="shared" si="149"/>
        <v>4.9042677386828437E-2</v>
      </c>
      <c r="K1399" s="89">
        <f t="shared" si="150"/>
        <v>2.4051842052685334E-3</v>
      </c>
      <c r="L1399" s="91">
        <f t="shared" si="151"/>
        <v>1.3647227678881466E-2</v>
      </c>
    </row>
    <row r="1400" spans="4:12" x14ac:dyDescent="0.3">
      <c r="D1400" s="72">
        <v>45495</v>
      </c>
      <c r="E1400" s="95">
        <v>3.6821999999999999</v>
      </c>
      <c r="F1400" s="20">
        <f t="shared" si="152"/>
        <v>3.5923275812163755</v>
      </c>
      <c r="G1400" s="89">
        <f t="shared" si="153"/>
        <v>-1.8963497619210134E-2</v>
      </c>
      <c r="H1400" s="89">
        <f t="shared" si="147"/>
        <v>3.5733640835971654</v>
      </c>
      <c r="I1400" s="89">
        <f t="shared" si="148"/>
        <v>0.10883591640283452</v>
      </c>
      <c r="J1400" s="89">
        <f t="shared" si="149"/>
        <v>0.10883591640283452</v>
      </c>
      <c r="K1400" s="89">
        <f t="shared" si="150"/>
        <v>1.1845256699244784E-2</v>
      </c>
      <c r="L1400" s="91">
        <f t="shared" si="151"/>
        <v>2.9557307154102038E-2</v>
      </c>
    </row>
    <row r="1401" spans="4:12" x14ac:dyDescent="0.3">
      <c r="D1401" s="72">
        <v>45496</v>
      </c>
      <c r="E1401" s="95">
        <v>3.6852</v>
      </c>
      <c r="F1401" s="20">
        <f t="shared" si="152"/>
        <v>3.6676292019046319</v>
      </c>
      <c r="G1401" s="89">
        <f t="shared" si="153"/>
        <v>-9.5369857884634781E-3</v>
      </c>
      <c r="H1401" s="89">
        <f t="shared" si="147"/>
        <v>3.6580922161161684</v>
      </c>
      <c r="I1401" s="89">
        <f t="shared" si="148"/>
        <v>2.7107783883831615E-2</v>
      </c>
      <c r="J1401" s="89">
        <f t="shared" si="149"/>
        <v>2.7107783883831615E-2</v>
      </c>
      <c r="K1401" s="89">
        <f t="shared" si="150"/>
        <v>7.3483194709252108E-4</v>
      </c>
      <c r="L1401" s="91">
        <f t="shared" si="151"/>
        <v>7.3558514826418146E-3</v>
      </c>
    </row>
    <row r="1402" spans="4:12" x14ac:dyDescent="0.3">
      <c r="D1402" s="72">
        <v>45497</v>
      </c>
      <c r="E1402" s="95">
        <v>3.6455000000000002</v>
      </c>
      <c r="F1402" s="20">
        <f t="shared" si="152"/>
        <v>3.6696304113692291</v>
      </c>
      <c r="G1402" s="89">
        <f t="shared" si="153"/>
        <v>-8.3831662631574169E-3</v>
      </c>
      <c r="H1402" s="89">
        <f t="shared" si="147"/>
        <v>3.6612472451060718</v>
      </c>
      <c r="I1402" s="89">
        <f t="shared" si="148"/>
        <v>-1.5747245106071617E-2</v>
      </c>
      <c r="J1402" s="89">
        <f t="shared" si="149"/>
        <v>1.5747245106071617E-2</v>
      </c>
      <c r="K1402" s="89">
        <f t="shared" si="150"/>
        <v>2.4797572843069651E-4</v>
      </c>
      <c r="L1402" s="91">
        <f t="shared" si="151"/>
        <v>4.319639310402309E-3</v>
      </c>
    </row>
    <row r="1403" spans="4:12" x14ac:dyDescent="0.3">
      <c r="D1403" s="72">
        <v>45498</v>
      </c>
      <c r="E1403" s="95">
        <v>3.8043999999999998</v>
      </c>
      <c r="F1403" s="20">
        <f t="shared" si="152"/>
        <v>3.6705734669894747</v>
      </c>
      <c r="G1403" s="89">
        <f t="shared" si="153"/>
        <v>-7.450544074817109E-3</v>
      </c>
      <c r="H1403" s="89">
        <f t="shared" si="147"/>
        <v>3.6631229229146576</v>
      </c>
      <c r="I1403" s="89">
        <f t="shared" si="148"/>
        <v>0.14127707708534221</v>
      </c>
      <c r="J1403" s="89">
        <f t="shared" si="149"/>
        <v>0.14127707708534221</v>
      </c>
      <c r="K1403" s="89">
        <f t="shared" si="150"/>
        <v>1.9959212509777724E-2</v>
      </c>
      <c r="L1403" s="91">
        <f t="shared" si="151"/>
        <v>3.7135179551398965E-2</v>
      </c>
    </row>
    <row r="1404" spans="4:12" x14ac:dyDescent="0.3">
      <c r="D1404" s="72">
        <v>45499</v>
      </c>
      <c r="E1404" s="95">
        <v>3.8142999999999998</v>
      </c>
      <c r="F1404" s="20">
        <f t="shared" si="152"/>
        <v>3.800419564740146</v>
      </c>
      <c r="G1404" s="89">
        <f t="shared" si="153"/>
        <v>6.2791201077317263E-3</v>
      </c>
      <c r="H1404" s="89">
        <f t="shared" si="147"/>
        <v>3.8066986848478779</v>
      </c>
      <c r="I1404" s="89">
        <f t="shared" si="148"/>
        <v>7.6013151521219235E-3</v>
      </c>
      <c r="J1404" s="89">
        <f t="shared" si="149"/>
        <v>7.6013151521219235E-3</v>
      </c>
      <c r="K1404" s="89">
        <f t="shared" si="150"/>
        <v>5.7779992041878343E-5</v>
      </c>
      <c r="L1404" s="91">
        <f t="shared" si="151"/>
        <v>1.9928466958870367E-3</v>
      </c>
    </row>
    <row r="1405" spans="4:12" x14ac:dyDescent="0.3">
      <c r="D1405" s="72">
        <v>45502</v>
      </c>
      <c r="E1405" s="95">
        <v>3.8142999999999998</v>
      </c>
      <c r="F1405" s="20">
        <f t="shared" si="152"/>
        <v>3.8193232960861856</v>
      </c>
      <c r="G1405" s="89">
        <f t="shared" si="153"/>
        <v>7.541581231562516E-3</v>
      </c>
      <c r="H1405" s="89">
        <f t="shared" si="147"/>
        <v>3.8268648773177483</v>
      </c>
      <c r="I1405" s="89">
        <f t="shared" si="148"/>
        <v>-1.2564877317748468E-2</v>
      </c>
      <c r="J1405" s="89">
        <f t="shared" si="149"/>
        <v>1.2564877317748468E-2</v>
      </c>
      <c r="K1405" s="89">
        <f t="shared" si="150"/>
        <v>1.5787614201006995E-4</v>
      </c>
      <c r="L1405" s="91">
        <f t="shared" si="151"/>
        <v>3.2941502550267333E-3</v>
      </c>
    </row>
    <row r="1406" spans="4:12" x14ac:dyDescent="0.3">
      <c r="D1406" s="72">
        <v>45503</v>
      </c>
      <c r="E1406" s="95">
        <v>3.8938000000000001</v>
      </c>
      <c r="F1406" s="20">
        <f t="shared" si="152"/>
        <v>3.8362332649852502</v>
      </c>
      <c r="G1406" s="89">
        <f t="shared" si="153"/>
        <v>8.4784199983127251E-3</v>
      </c>
      <c r="H1406" s="89">
        <f t="shared" si="147"/>
        <v>3.844711684983563</v>
      </c>
      <c r="I1406" s="89">
        <f t="shared" si="148"/>
        <v>4.9088315016437178E-2</v>
      </c>
      <c r="J1406" s="89">
        <f t="shared" si="149"/>
        <v>4.9088315016437178E-2</v>
      </c>
      <c r="K1406" s="89">
        <f t="shared" si="150"/>
        <v>2.4096626711529717E-3</v>
      </c>
      <c r="L1406" s="91">
        <f t="shared" si="151"/>
        <v>1.2606789002115459E-2</v>
      </c>
    </row>
    <row r="1407" spans="4:12" x14ac:dyDescent="0.3">
      <c r="D1407" s="72">
        <v>45504</v>
      </c>
      <c r="E1407" s="95">
        <v>3.8938000000000001</v>
      </c>
      <c r="F1407" s="20">
        <f t="shared" si="152"/>
        <v>3.9005827359986505</v>
      </c>
      <c r="G1407" s="89">
        <f t="shared" si="153"/>
        <v>1.406552509982148E-2</v>
      </c>
      <c r="H1407" s="89">
        <f t="shared" si="147"/>
        <v>3.9146482610984719</v>
      </c>
      <c r="I1407" s="89">
        <f t="shared" si="148"/>
        <v>-2.084826109847171E-2</v>
      </c>
      <c r="J1407" s="89">
        <f t="shared" si="149"/>
        <v>2.084826109847171E-2</v>
      </c>
      <c r="K1407" s="89">
        <f t="shared" si="150"/>
        <v>4.3464999083004882E-4</v>
      </c>
      <c r="L1407" s="91">
        <f t="shared" si="151"/>
        <v>5.3542198105890667E-3</v>
      </c>
    </row>
    <row r="1408" spans="4:12" x14ac:dyDescent="0.3">
      <c r="D1408" s="72">
        <v>45505</v>
      </c>
      <c r="E1408" s="95">
        <v>3.9236</v>
      </c>
      <c r="F1408" s="20">
        <f t="shared" si="152"/>
        <v>3.9110124200798575</v>
      </c>
      <c r="G1408" s="89">
        <f t="shared" si="153"/>
        <v>1.3701940997960037E-2</v>
      </c>
      <c r="H1408" s="89">
        <f t="shared" si="147"/>
        <v>3.9247143610778177</v>
      </c>
      <c r="I1408" s="89">
        <f t="shared" si="148"/>
        <v>-1.1143610778177049E-3</v>
      </c>
      <c r="J1408" s="89">
        <f t="shared" si="149"/>
        <v>1.1143610778177049E-3</v>
      </c>
      <c r="K1408" s="89">
        <f t="shared" si="150"/>
        <v>1.2418006117550368E-6</v>
      </c>
      <c r="L1408" s="91">
        <f t="shared" si="151"/>
        <v>2.8401495509677464E-4</v>
      </c>
    </row>
    <row r="1409" spans="4:12" x14ac:dyDescent="0.3">
      <c r="D1409" s="72">
        <v>45506</v>
      </c>
      <c r="E1409" s="95">
        <v>3.8243</v>
      </c>
      <c r="F1409" s="20">
        <f t="shared" si="152"/>
        <v>3.9147015527983684</v>
      </c>
      <c r="G1409" s="89">
        <f t="shared" si="153"/>
        <v>1.2700660170015124E-2</v>
      </c>
      <c r="H1409" s="89">
        <f t="shared" ref="H1409:H1472" si="154">F1409+G1409</f>
        <v>3.9274022129683837</v>
      </c>
      <c r="I1409" s="89">
        <f t="shared" si="148"/>
        <v>-0.10310221296838362</v>
      </c>
      <c r="J1409" s="89">
        <f t="shared" si="149"/>
        <v>0.10310221296838362</v>
      </c>
      <c r="K1409" s="89">
        <f t="shared" si="150"/>
        <v>1.0630066318977931E-2</v>
      </c>
      <c r="L1409" s="91">
        <f t="shared" si="151"/>
        <v>2.6959760732260446E-2</v>
      </c>
    </row>
    <row r="1410" spans="4:12" x14ac:dyDescent="0.3">
      <c r="D1410" s="72">
        <v>45509</v>
      </c>
      <c r="E1410" s="95">
        <v>3.7050999999999998</v>
      </c>
      <c r="F1410" s="20">
        <f t="shared" si="152"/>
        <v>3.8106205281360124</v>
      </c>
      <c r="G1410" s="89">
        <f t="shared" si="153"/>
        <v>1.0224916867780098E-3</v>
      </c>
      <c r="H1410" s="89">
        <f t="shared" si="154"/>
        <v>3.8116430198227902</v>
      </c>
      <c r="I1410" s="89">
        <f t="shared" si="148"/>
        <v>-0.10654301982279035</v>
      </c>
      <c r="J1410" s="89">
        <f t="shared" si="149"/>
        <v>0.10654301982279035</v>
      </c>
      <c r="K1410" s="89">
        <f t="shared" si="150"/>
        <v>1.1351415072959498E-2</v>
      </c>
      <c r="L1410" s="91">
        <f t="shared" si="151"/>
        <v>2.8755774425195099E-2</v>
      </c>
    </row>
    <row r="1411" spans="4:12" x14ac:dyDescent="0.3">
      <c r="D1411" s="72">
        <v>45510</v>
      </c>
      <c r="E1411" s="95">
        <v>3.6852</v>
      </c>
      <c r="F1411" s="20">
        <f t="shared" si="152"/>
        <v>3.7019379933494223</v>
      </c>
      <c r="G1411" s="89">
        <f t="shared" si="153"/>
        <v>-9.9480109605587994E-3</v>
      </c>
      <c r="H1411" s="89">
        <f t="shared" si="154"/>
        <v>3.6919899823888636</v>
      </c>
      <c r="I1411" s="89">
        <f t="shared" si="148"/>
        <v>-6.7899823888635247E-3</v>
      </c>
      <c r="J1411" s="89">
        <f t="shared" si="149"/>
        <v>6.7899823888635247E-3</v>
      </c>
      <c r="K1411" s="89">
        <f t="shared" si="150"/>
        <v>4.6103860841076816E-5</v>
      </c>
      <c r="L1411" s="91">
        <f t="shared" si="151"/>
        <v>1.8425003768760243E-3</v>
      </c>
    </row>
    <row r="1412" spans="4:12" x14ac:dyDescent="0.3">
      <c r="D1412" s="72">
        <v>45511</v>
      </c>
      <c r="E1412" s="95">
        <v>3.7050999999999998</v>
      </c>
      <c r="F1412" s="20">
        <f t="shared" si="152"/>
        <v>3.6812215912315533</v>
      </c>
      <c r="G1412" s="89">
        <f t="shared" si="153"/>
        <v>-1.1024850076289816E-2</v>
      </c>
      <c r="H1412" s="89">
        <f t="shared" si="154"/>
        <v>3.6701967411552636</v>
      </c>
      <c r="I1412" s="89">
        <f t="shared" ref="I1412:I1472" si="155">E1412-H1412</f>
        <v>3.4903258844736218E-2</v>
      </c>
      <c r="J1412" s="89">
        <f t="shared" ref="J1412:J1472" si="156">ABS(I1412)</f>
        <v>3.4903258844736218E-2</v>
      </c>
      <c r="K1412" s="89">
        <f t="shared" ref="K1412:K1472" si="157">I1412^2</f>
        <v>1.218237477982657E-3</v>
      </c>
      <c r="L1412" s="91">
        <f t="shared" ref="L1412:L1472" si="158">J1412/E1412</f>
        <v>9.4203284242628318E-3</v>
      </c>
    </row>
    <row r="1413" spans="4:12" x14ac:dyDescent="0.3">
      <c r="D1413" s="72">
        <v>45512</v>
      </c>
      <c r="E1413" s="95">
        <v>3.7646999999999999</v>
      </c>
      <c r="F1413" s="20">
        <f t="shared" ref="F1413:F1472" si="159">alpha*(E1413)+(1-alpha)*(E1412+G1412)</f>
        <v>3.7082001199389683</v>
      </c>
      <c r="G1413" s="89">
        <f t="shared" ref="G1413:G1472" si="160">beta*(F1413-F1412)+(1-beta)*G1412</f>
        <v>-7.2245121979193439E-3</v>
      </c>
      <c r="H1413" s="89">
        <f t="shared" si="154"/>
        <v>3.7009756077410487</v>
      </c>
      <c r="I1413" s="89">
        <f t="shared" si="155"/>
        <v>6.3724392258951212E-2</v>
      </c>
      <c r="J1413" s="89">
        <f t="shared" si="156"/>
        <v>6.3724392258951212E-2</v>
      </c>
      <c r="K1413" s="89">
        <f t="shared" si="157"/>
        <v>4.0607981687726816E-3</v>
      </c>
      <c r="L1413" s="91">
        <f t="shared" si="158"/>
        <v>1.6926818141937264E-2</v>
      </c>
    </row>
    <row r="1414" spans="4:12" x14ac:dyDescent="0.3">
      <c r="D1414" s="72">
        <v>45513</v>
      </c>
      <c r="E1414" s="95">
        <v>3.7845</v>
      </c>
      <c r="F1414" s="20">
        <f t="shared" si="159"/>
        <v>3.7628803902416643</v>
      </c>
      <c r="G1414" s="89">
        <f t="shared" si="160"/>
        <v>-1.0340339478578028E-3</v>
      </c>
      <c r="H1414" s="89">
        <f t="shared" si="154"/>
        <v>3.7618463562938067</v>
      </c>
      <c r="I1414" s="89">
        <f t="shared" si="155"/>
        <v>2.2653643706193272E-2</v>
      </c>
      <c r="J1414" s="89">
        <f t="shared" si="156"/>
        <v>2.2653643706193272E-2</v>
      </c>
      <c r="K1414" s="89">
        <f t="shared" si="157"/>
        <v>5.1318757316715004E-4</v>
      </c>
      <c r="L1414" s="91">
        <f t="shared" si="158"/>
        <v>5.9859013624503294E-3</v>
      </c>
    </row>
    <row r="1415" spans="4:12" x14ac:dyDescent="0.3">
      <c r="D1415" s="72">
        <v>45516</v>
      </c>
      <c r="E1415" s="95">
        <v>3.8043999999999998</v>
      </c>
      <c r="F1415" s="20">
        <f t="shared" si="159"/>
        <v>3.7876527728417138</v>
      </c>
      <c r="G1415" s="89">
        <f t="shared" si="160"/>
        <v>1.5466077069329212E-3</v>
      </c>
      <c r="H1415" s="89">
        <f t="shared" si="154"/>
        <v>3.7891993805486468</v>
      </c>
      <c r="I1415" s="89">
        <f t="shared" si="155"/>
        <v>1.5200619451352981E-2</v>
      </c>
      <c r="J1415" s="89">
        <f t="shared" si="156"/>
        <v>1.5200619451352981E-2</v>
      </c>
      <c r="K1415" s="89">
        <f t="shared" si="157"/>
        <v>2.310588317048506E-4</v>
      </c>
      <c r="L1415" s="91">
        <f t="shared" si="158"/>
        <v>3.9955366027108041E-3</v>
      </c>
    </row>
    <row r="1416" spans="4:12" x14ac:dyDescent="0.3">
      <c r="D1416" s="72">
        <v>45517</v>
      </c>
      <c r="E1416" s="95">
        <v>3.9137</v>
      </c>
      <c r="F1416" s="20">
        <f t="shared" si="159"/>
        <v>3.8274972861655465</v>
      </c>
      <c r="G1416" s="89">
        <f t="shared" si="160"/>
        <v>5.3763982686229053E-3</v>
      </c>
      <c r="H1416" s="89">
        <f t="shared" si="154"/>
        <v>3.8328736844341695</v>
      </c>
      <c r="I1416" s="89">
        <f t="shared" si="155"/>
        <v>8.082631556583042E-2</v>
      </c>
      <c r="J1416" s="89">
        <f t="shared" si="156"/>
        <v>8.082631556583042E-2</v>
      </c>
      <c r="K1416" s="89">
        <f t="shared" si="157"/>
        <v>6.5328932879472005E-3</v>
      </c>
      <c r="L1416" s="91">
        <f t="shared" si="158"/>
        <v>2.0652149006267835E-2</v>
      </c>
    </row>
    <row r="1417" spans="4:12" x14ac:dyDescent="0.3">
      <c r="D1417" s="72">
        <v>45518</v>
      </c>
      <c r="E1417" s="95">
        <v>3.9533999999999998</v>
      </c>
      <c r="F1417" s="20">
        <f t="shared" si="159"/>
        <v>3.9259411186148987</v>
      </c>
      <c r="G1417" s="89">
        <f t="shared" si="160"/>
        <v>1.4683141686695832E-2</v>
      </c>
      <c r="H1417" s="89">
        <f t="shared" si="154"/>
        <v>3.9406242603015946</v>
      </c>
      <c r="I1417" s="89">
        <f t="shared" si="155"/>
        <v>1.2775739698405175E-2</v>
      </c>
      <c r="J1417" s="89">
        <f t="shared" si="156"/>
        <v>1.2775739698405175E-2</v>
      </c>
      <c r="K1417" s="89">
        <f t="shared" si="157"/>
        <v>1.6321952484140597E-4</v>
      </c>
      <c r="L1417" s="91">
        <f t="shared" si="158"/>
        <v>3.231582864978291E-3</v>
      </c>
    </row>
    <row r="1418" spans="4:12" x14ac:dyDescent="0.3">
      <c r="D1418" s="72">
        <v>45519</v>
      </c>
      <c r="E1418" s="95">
        <v>4.0427999999999997</v>
      </c>
      <c r="F1418" s="20">
        <f t="shared" si="159"/>
        <v>3.9830265133493565</v>
      </c>
      <c r="G1418" s="89">
        <f t="shared" si="160"/>
        <v>1.8923366991472033E-2</v>
      </c>
      <c r="H1418" s="89">
        <f t="shared" si="154"/>
        <v>4.0019498803408284</v>
      </c>
      <c r="I1418" s="89">
        <f t="shared" si="155"/>
        <v>4.0850119659171291E-2</v>
      </c>
      <c r="J1418" s="89">
        <f t="shared" si="156"/>
        <v>4.0850119659171291E-2</v>
      </c>
      <c r="K1418" s="89">
        <f t="shared" si="157"/>
        <v>1.6687322761686127E-3</v>
      </c>
      <c r="L1418" s="91">
        <f t="shared" si="158"/>
        <v>1.0104412698914439E-2</v>
      </c>
    </row>
    <row r="1419" spans="4:12" x14ac:dyDescent="0.3">
      <c r="D1419" s="72">
        <v>45520</v>
      </c>
      <c r="E1419" s="95">
        <v>4.0129999999999999</v>
      </c>
      <c r="F1419" s="20">
        <f t="shared" si="159"/>
        <v>4.0519786935931776</v>
      </c>
      <c r="G1419" s="89">
        <f t="shared" si="160"/>
        <v>2.3926248316706943E-2</v>
      </c>
      <c r="H1419" s="89">
        <f t="shared" si="154"/>
        <v>4.0759049419098847</v>
      </c>
      <c r="I1419" s="89">
        <f t="shared" si="155"/>
        <v>-6.2904941909884826E-2</v>
      </c>
      <c r="J1419" s="89">
        <f t="shared" si="156"/>
        <v>6.2904941909884826E-2</v>
      </c>
      <c r="K1419" s="89">
        <f t="shared" si="157"/>
        <v>3.9570317166859846E-3</v>
      </c>
      <c r="L1419" s="91">
        <f t="shared" si="158"/>
        <v>1.5675290782428315E-2</v>
      </c>
    </row>
    <row r="1420" spans="4:12" x14ac:dyDescent="0.3">
      <c r="D1420" s="72">
        <v>45523</v>
      </c>
      <c r="E1420" s="95">
        <v>4.1322000000000001</v>
      </c>
      <c r="F1420" s="20">
        <f t="shared" si="159"/>
        <v>4.0559809986533661</v>
      </c>
      <c r="G1420" s="89">
        <f t="shared" si="160"/>
        <v>2.1933853991055099E-2</v>
      </c>
      <c r="H1420" s="89">
        <f t="shared" si="154"/>
        <v>4.0779148526444216</v>
      </c>
      <c r="I1420" s="89">
        <f t="shared" si="155"/>
        <v>5.4285147355578545E-2</v>
      </c>
      <c r="J1420" s="89">
        <f t="shared" si="156"/>
        <v>5.4285147355578545E-2</v>
      </c>
      <c r="K1420" s="89">
        <f t="shared" si="157"/>
        <v>2.9468772234168762E-3</v>
      </c>
      <c r="L1420" s="91">
        <f t="shared" si="158"/>
        <v>1.3137105502051823E-2</v>
      </c>
    </row>
    <row r="1421" spans="4:12" x14ac:dyDescent="0.3">
      <c r="D1421" s="72">
        <v>45524</v>
      </c>
      <c r="E1421" s="95">
        <v>4.1223000000000001</v>
      </c>
      <c r="F1421" s="20">
        <f t="shared" si="159"/>
        <v>4.1477670831928446</v>
      </c>
      <c r="G1421" s="89">
        <f t="shared" si="160"/>
        <v>2.8919077045897437E-2</v>
      </c>
      <c r="H1421" s="89">
        <f t="shared" si="154"/>
        <v>4.1766861602387424</v>
      </c>
      <c r="I1421" s="89">
        <f t="shared" si="155"/>
        <v>-5.438616023874232E-2</v>
      </c>
      <c r="J1421" s="89">
        <f t="shared" si="156"/>
        <v>5.438616023874232E-2</v>
      </c>
      <c r="K1421" s="89">
        <f t="shared" si="157"/>
        <v>2.9578544255141562E-3</v>
      </c>
      <c r="L1421" s="91">
        <f t="shared" si="158"/>
        <v>1.3193159216636906E-2</v>
      </c>
    </row>
    <row r="1422" spans="4:12" x14ac:dyDescent="0.3">
      <c r="D1422" s="72">
        <v>45525</v>
      </c>
      <c r="E1422" s="95">
        <v>4.1322000000000001</v>
      </c>
      <c r="F1422" s="20">
        <f t="shared" si="159"/>
        <v>4.1474152616367181</v>
      </c>
      <c r="G1422" s="89">
        <f t="shared" si="160"/>
        <v>2.5991987185695047E-2</v>
      </c>
      <c r="H1422" s="89">
        <f t="shared" si="154"/>
        <v>4.1734072488224134</v>
      </c>
      <c r="I1422" s="89">
        <f t="shared" si="155"/>
        <v>-4.1207248822413334E-2</v>
      </c>
      <c r="J1422" s="89">
        <f t="shared" si="156"/>
        <v>4.1207248822413334E-2</v>
      </c>
      <c r="K1422" s="89">
        <f t="shared" si="157"/>
        <v>1.6980373555122851E-3</v>
      </c>
      <c r="L1422" s="91">
        <f t="shared" si="158"/>
        <v>9.9722300039720574E-3</v>
      </c>
    </row>
    <row r="1423" spans="4:12" x14ac:dyDescent="0.3">
      <c r="D1423" s="72">
        <v>45526</v>
      </c>
      <c r="E1423" s="95">
        <v>4.0824999999999996</v>
      </c>
      <c r="F1423" s="20">
        <f t="shared" si="159"/>
        <v>4.1430535897485559</v>
      </c>
      <c r="G1423" s="89">
        <f t="shared" si="160"/>
        <v>2.2956621278309317E-2</v>
      </c>
      <c r="H1423" s="89">
        <f t="shared" si="154"/>
        <v>4.1660102110268653</v>
      </c>
      <c r="I1423" s="89">
        <f t="shared" si="155"/>
        <v>-8.3510211026865733E-2</v>
      </c>
      <c r="J1423" s="89">
        <f t="shared" si="156"/>
        <v>8.3510211026865733E-2</v>
      </c>
      <c r="K1423" s="89">
        <f t="shared" si="157"/>
        <v>6.9739553457516474E-3</v>
      </c>
      <c r="L1423" s="91">
        <f t="shared" si="158"/>
        <v>2.0455654874921184E-2</v>
      </c>
    </row>
    <row r="1424" spans="4:12" x14ac:dyDescent="0.3">
      <c r="D1424" s="72">
        <v>45527</v>
      </c>
      <c r="E1424" s="95">
        <v>4.1421000000000001</v>
      </c>
      <c r="F1424" s="20">
        <f t="shared" si="159"/>
        <v>4.1127852970226479</v>
      </c>
      <c r="G1424" s="89">
        <f t="shared" si="160"/>
        <v>1.7634129877887594E-2</v>
      </c>
      <c r="H1424" s="89">
        <f t="shared" si="154"/>
        <v>4.1304194269005352</v>
      </c>
      <c r="I1424" s="89">
        <f t="shared" si="155"/>
        <v>1.1680573099464908E-2</v>
      </c>
      <c r="J1424" s="89">
        <f t="shared" si="156"/>
        <v>1.1680573099464908E-2</v>
      </c>
      <c r="K1424" s="89">
        <f t="shared" si="157"/>
        <v>1.3643578793194326E-4</v>
      </c>
      <c r="L1424" s="91">
        <f t="shared" si="158"/>
        <v>2.8199640519217081E-3</v>
      </c>
    </row>
    <row r="1425" spans="4:12" x14ac:dyDescent="0.3">
      <c r="D1425" s="72">
        <v>45530</v>
      </c>
      <c r="E1425" s="95">
        <v>4.1520999999999999</v>
      </c>
      <c r="F1425" s="20">
        <f t="shared" si="159"/>
        <v>4.1582073039023104</v>
      </c>
      <c r="G1425" s="89">
        <f t="shared" si="160"/>
        <v>2.0412917578065081E-2</v>
      </c>
      <c r="H1425" s="89">
        <f t="shared" si="154"/>
        <v>4.1786202214803758</v>
      </c>
      <c r="I1425" s="89">
        <f t="shared" si="155"/>
        <v>-2.6520221480375916E-2</v>
      </c>
      <c r="J1425" s="89">
        <f t="shared" si="156"/>
        <v>2.6520221480375916E-2</v>
      </c>
      <c r="K1425" s="89">
        <f t="shared" si="157"/>
        <v>7.0332214736819213E-4</v>
      </c>
      <c r="L1425" s="91">
        <f t="shared" si="158"/>
        <v>6.3871827461708334E-3</v>
      </c>
    </row>
    <row r="1426" spans="4:12" x14ac:dyDescent="0.3">
      <c r="D1426" s="72">
        <v>45531</v>
      </c>
      <c r="E1426" s="95">
        <v>4.1917999999999997</v>
      </c>
      <c r="F1426" s="20">
        <f t="shared" si="159"/>
        <v>4.1763703340624527</v>
      </c>
      <c r="G1426" s="89">
        <f t="shared" si="160"/>
        <v>2.0187928836272802E-2</v>
      </c>
      <c r="H1426" s="89">
        <f t="shared" si="154"/>
        <v>4.1965582628987255</v>
      </c>
      <c r="I1426" s="89">
        <f t="shared" si="155"/>
        <v>-4.7582628987257181E-3</v>
      </c>
      <c r="J1426" s="89">
        <f t="shared" si="156"/>
        <v>4.7582628987257181E-3</v>
      </c>
      <c r="K1426" s="89">
        <f t="shared" si="157"/>
        <v>2.2641065813389673E-5</v>
      </c>
      <c r="L1426" s="91">
        <f t="shared" si="158"/>
        <v>1.1351359556099332E-3</v>
      </c>
    </row>
    <row r="1427" spans="4:12" x14ac:dyDescent="0.3">
      <c r="D1427" s="72">
        <v>45532</v>
      </c>
      <c r="E1427" s="95">
        <v>4.1619999999999999</v>
      </c>
      <c r="F1427" s="20">
        <f t="shared" si="159"/>
        <v>4.201990343069018</v>
      </c>
      <c r="G1427" s="89">
        <f t="shared" si="160"/>
        <v>2.0731136853302044E-2</v>
      </c>
      <c r="H1427" s="89">
        <f t="shared" si="154"/>
        <v>4.2227214799223196</v>
      </c>
      <c r="I1427" s="89">
        <f t="shared" si="155"/>
        <v>-6.0721479922319688E-2</v>
      </c>
      <c r="J1427" s="89">
        <f t="shared" si="156"/>
        <v>6.0721479922319688E-2</v>
      </c>
      <c r="K1427" s="89">
        <f t="shared" si="157"/>
        <v>3.6870981239566728E-3</v>
      </c>
      <c r="L1427" s="91">
        <f t="shared" si="158"/>
        <v>1.4589495416222896E-2</v>
      </c>
    </row>
    <row r="1428" spans="4:12" x14ac:dyDescent="0.3">
      <c r="D1428" s="72">
        <v>45533</v>
      </c>
      <c r="E1428" s="95">
        <v>4.4500999999999999</v>
      </c>
      <c r="F1428" s="20">
        <f t="shared" si="159"/>
        <v>4.2362049094826411</v>
      </c>
      <c r="G1428" s="89">
        <f t="shared" si="160"/>
        <v>2.2079479809334147E-2</v>
      </c>
      <c r="H1428" s="89">
        <f t="shared" si="154"/>
        <v>4.2582843892919753</v>
      </c>
      <c r="I1428" s="89">
        <f t="shared" si="155"/>
        <v>0.19181561070802466</v>
      </c>
      <c r="J1428" s="89">
        <f t="shared" si="156"/>
        <v>0.19181561070802466</v>
      </c>
      <c r="K1428" s="89">
        <f t="shared" si="157"/>
        <v>3.6793228511292464E-2</v>
      </c>
      <c r="L1428" s="91">
        <f t="shared" si="158"/>
        <v>4.3103662998140418E-2</v>
      </c>
    </row>
    <row r="1429" spans="4:12" x14ac:dyDescent="0.3">
      <c r="D1429" s="72">
        <v>45534</v>
      </c>
      <c r="E1429" s="95">
        <v>4.4302000000000001</v>
      </c>
      <c r="F1429" s="20">
        <f t="shared" si="159"/>
        <v>4.4637835838474675</v>
      </c>
      <c r="G1429" s="89">
        <f t="shared" si="160"/>
        <v>4.2629399264883384E-2</v>
      </c>
      <c r="H1429" s="89">
        <f t="shared" si="154"/>
        <v>4.5064129831123507</v>
      </c>
      <c r="I1429" s="89">
        <f t="shared" si="155"/>
        <v>-7.6212983112350585E-2</v>
      </c>
      <c r="J1429" s="89">
        <f t="shared" si="156"/>
        <v>7.6212983112350585E-2</v>
      </c>
      <c r="K1429" s="89">
        <f t="shared" si="157"/>
        <v>5.8084187948834352E-3</v>
      </c>
      <c r="L1429" s="91">
        <f t="shared" si="158"/>
        <v>1.7203056997957336E-2</v>
      </c>
    </row>
    <row r="1430" spans="4:12" x14ac:dyDescent="0.3">
      <c r="D1430" s="72">
        <v>45538</v>
      </c>
      <c r="E1430" s="95">
        <v>4.3506999999999998</v>
      </c>
      <c r="F1430" s="20">
        <f t="shared" si="159"/>
        <v>4.4484035194119071</v>
      </c>
      <c r="G1430" s="89">
        <f t="shared" si="160"/>
        <v>3.6828452894839006E-2</v>
      </c>
      <c r="H1430" s="89">
        <f t="shared" si="154"/>
        <v>4.485231972306746</v>
      </c>
      <c r="I1430" s="89">
        <f t="shared" si="155"/>
        <v>-0.13453197230674618</v>
      </c>
      <c r="J1430" s="89">
        <f t="shared" si="156"/>
        <v>0.13453197230674618</v>
      </c>
      <c r="K1430" s="89">
        <f t="shared" si="157"/>
        <v>1.8098851572743123E-2</v>
      </c>
      <c r="L1430" s="91">
        <f t="shared" si="158"/>
        <v>3.0921914245235525E-2</v>
      </c>
    </row>
    <row r="1431" spans="4:12" x14ac:dyDescent="0.3">
      <c r="D1431" s="72">
        <v>45539</v>
      </c>
      <c r="E1431" s="95">
        <v>4.3506999999999998</v>
      </c>
      <c r="F1431" s="20">
        <f t="shared" si="159"/>
        <v>4.3801627623158712</v>
      </c>
      <c r="G1431" s="89">
        <f t="shared" si="160"/>
        <v>2.6321531895751513E-2</v>
      </c>
      <c r="H1431" s="89">
        <f t="shared" si="154"/>
        <v>4.4064842942116229</v>
      </c>
      <c r="I1431" s="89">
        <f t="shared" si="155"/>
        <v>-5.578429421162312E-2</v>
      </c>
      <c r="J1431" s="89">
        <f t="shared" si="156"/>
        <v>5.578429421162312E-2</v>
      </c>
      <c r="K1431" s="89">
        <f t="shared" si="157"/>
        <v>3.1118874806889286E-3</v>
      </c>
      <c r="L1431" s="91">
        <f t="shared" si="158"/>
        <v>1.2821912384587106E-2</v>
      </c>
    </row>
    <row r="1432" spans="4:12" x14ac:dyDescent="0.3">
      <c r="D1432" s="72">
        <v>45540</v>
      </c>
      <c r="E1432" s="95">
        <v>4.3010999999999999</v>
      </c>
      <c r="F1432" s="20">
        <f t="shared" si="159"/>
        <v>4.3618372255166014</v>
      </c>
      <c r="G1432" s="89">
        <f t="shared" si="160"/>
        <v>2.1856825026249378E-2</v>
      </c>
      <c r="H1432" s="89">
        <f t="shared" si="154"/>
        <v>4.383694050542851</v>
      </c>
      <c r="I1432" s="89">
        <f t="shared" si="155"/>
        <v>-8.2594050542851072E-2</v>
      </c>
      <c r="J1432" s="89">
        <f t="shared" si="156"/>
        <v>8.2594050542851072E-2</v>
      </c>
      <c r="K1432" s="89">
        <f t="shared" si="157"/>
        <v>6.8217771850750371E-3</v>
      </c>
      <c r="L1432" s="91">
        <f t="shared" si="158"/>
        <v>1.9203006333926454E-2</v>
      </c>
    </row>
    <row r="1433" spans="4:12" x14ac:dyDescent="0.3">
      <c r="D1433" s="72">
        <v>45541</v>
      </c>
      <c r="E1433" s="95">
        <v>4.2117000000000004</v>
      </c>
      <c r="F1433" s="20">
        <f t="shared" si="159"/>
        <v>4.3007054600209997</v>
      </c>
      <c r="G1433" s="89">
        <f t="shared" si="160"/>
        <v>1.3557965974064279E-2</v>
      </c>
      <c r="H1433" s="89">
        <f t="shared" si="154"/>
        <v>4.3142634259950636</v>
      </c>
      <c r="I1433" s="89">
        <f t="shared" si="155"/>
        <v>-0.10256342599506318</v>
      </c>
      <c r="J1433" s="89">
        <f t="shared" si="156"/>
        <v>0.10256342599506318</v>
      </c>
      <c r="K1433" s="89">
        <f t="shared" si="157"/>
        <v>1.0519256351844803E-2</v>
      </c>
      <c r="L1433" s="91">
        <f t="shared" si="158"/>
        <v>2.435202554670636E-2</v>
      </c>
    </row>
    <row r="1434" spans="4:12" x14ac:dyDescent="0.3">
      <c r="D1434" s="72">
        <v>45544</v>
      </c>
      <c r="E1434" s="95">
        <v>4.2314999999999996</v>
      </c>
      <c r="F1434" s="20">
        <f t="shared" si="159"/>
        <v>4.2265063727792516</v>
      </c>
      <c r="G1434" s="89">
        <f t="shared" si="160"/>
        <v>4.7822606524830337E-3</v>
      </c>
      <c r="H1434" s="89">
        <f t="shared" si="154"/>
        <v>4.2312886334317348</v>
      </c>
      <c r="I1434" s="89">
        <f t="shared" si="155"/>
        <v>2.113665682648147E-4</v>
      </c>
      <c r="J1434" s="89">
        <f t="shared" si="156"/>
        <v>2.113665682648147E-4</v>
      </c>
      <c r="K1434" s="89">
        <f t="shared" si="157"/>
        <v>4.4675826180044575E-8</v>
      </c>
      <c r="L1434" s="91">
        <f t="shared" si="158"/>
        <v>4.9950742825195493E-5</v>
      </c>
    </row>
    <row r="1435" spans="4:12" x14ac:dyDescent="0.3">
      <c r="D1435" s="72">
        <v>45545</v>
      </c>
      <c r="E1435" s="95">
        <v>4.1619999999999999</v>
      </c>
      <c r="F1435" s="20">
        <f t="shared" si="159"/>
        <v>4.2214258085219862</v>
      </c>
      <c r="G1435" s="89">
        <f t="shared" si="160"/>
        <v>3.7959781615081976E-3</v>
      </c>
      <c r="H1435" s="89">
        <f t="shared" si="154"/>
        <v>4.2252217866834947</v>
      </c>
      <c r="I1435" s="89">
        <f t="shared" si="155"/>
        <v>-6.3221786683494763E-2</v>
      </c>
      <c r="J1435" s="89">
        <f t="shared" si="156"/>
        <v>6.3221786683494763E-2</v>
      </c>
      <c r="K1435" s="89">
        <f t="shared" si="157"/>
        <v>3.9969943114533156E-3</v>
      </c>
      <c r="L1435" s="91">
        <f t="shared" si="158"/>
        <v>1.5190241874938675E-2</v>
      </c>
    </row>
    <row r="1436" spans="4:12" x14ac:dyDescent="0.3">
      <c r="D1436" s="72">
        <v>45546</v>
      </c>
      <c r="E1436" s="95">
        <v>4.1619999999999999</v>
      </c>
      <c r="F1436" s="20">
        <f t="shared" si="159"/>
        <v>4.1650367825292065</v>
      </c>
      <c r="G1436" s="89">
        <f t="shared" si="160"/>
        <v>-2.2225222539205953E-3</v>
      </c>
      <c r="H1436" s="89">
        <f t="shared" si="154"/>
        <v>4.1628142602752858</v>
      </c>
      <c r="I1436" s="89">
        <f t="shared" si="155"/>
        <v>-8.1426027528586076E-4</v>
      </c>
      <c r="J1436" s="89">
        <f t="shared" si="156"/>
        <v>8.1426027528586076E-4</v>
      </c>
      <c r="K1436" s="89">
        <f t="shared" si="157"/>
        <v>6.6301979590860575E-7</v>
      </c>
      <c r="L1436" s="91">
        <f t="shared" si="158"/>
        <v>1.9564158464340721E-4</v>
      </c>
    </row>
    <row r="1437" spans="4:12" x14ac:dyDescent="0.3">
      <c r="D1437" s="72">
        <v>45547</v>
      </c>
      <c r="E1437" s="95">
        <v>4.1718999999999999</v>
      </c>
      <c r="F1437" s="20">
        <f t="shared" si="159"/>
        <v>4.1622019821968639</v>
      </c>
      <c r="G1437" s="89">
        <f t="shared" si="160"/>
        <v>-2.2837500617627982E-3</v>
      </c>
      <c r="H1437" s="89">
        <f t="shared" si="154"/>
        <v>4.1599182321351007</v>
      </c>
      <c r="I1437" s="89">
        <f t="shared" si="155"/>
        <v>1.198176786489924E-2</v>
      </c>
      <c r="J1437" s="89">
        <f t="shared" si="156"/>
        <v>1.198176786489924E-2</v>
      </c>
      <c r="K1437" s="89">
        <f t="shared" si="157"/>
        <v>1.4356276116833208E-4</v>
      </c>
      <c r="L1437" s="91">
        <f t="shared" si="158"/>
        <v>2.8720170341808866E-3</v>
      </c>
    </row>
    <row r="1438" spans="4:12" x14ac:dyDescent="0.3">
      <c r="D1438" s="72">
        <v>45548</v>
      </c>
      <c r="E1438" s="95">
        <v>4.1718999999999999</v>
      </c>
      <c r="F1438" s="20">
        <f t="shared" si="159"/>
        <v>4.1700729999505901</v>
      </c>
      <c r="G1438" s="89">
        <f t="shared" si="160"/>
        <v>-1.2682732802138954E-3</v>
      </c>
      <c r="H1438" s="89">
        <f t="shared" si="154"/>
        <v>4.168804726670376</v>
      </c>
      <c r="I1438" s="89">
        <f t="shared" si="155"/>
        <v>3.0952733296238932E-3</v>
      </c>
      <c r="J1438" s="89">
        <f t="shared" si="156"/>
        <v>3.0952733296238932E-3</v>
      </c>
      <c r="K1438" s="89">
        <f t="shared" si="157"/>
        <v>9.5807169850809828E-6</v>
      </c>
      <c r="L1438" s="91">
        <f t="shared" si="158"/>
        <v>7.4193373034442183E-4</v>
      </c>
    </row>
    <row r="1439" spans="4:12" x14ac:dyDescent="0.3">
      <c r="D1439" s="72">
        <v>45551</v>
      </c>
      <c r="E1439" s="95">
        <v>4.1818999999999997</v>
      </c>
      <c r="F1439" s="20">
        <f t="shared" si="159"/>
        <v>4.1728853813758287</v>
      </c>
      <c r="G1439" s="89">
        <f t="shared" si="160"/>
        <v>-8.6020780966865177E-4</v>
      </c>
      <c r="H1439" s="89">
        <f t="shared" si="154"/>
        <v>4.1720251735661602</v>
      </c>
      <c r="I1439" s="89">
        <f t="shared" si="155"/>
        <v>9.8748264338395231E-3</v>
      </c>
      <c r="J1439" s="89">
        <f t="shared" si="156"/>
        <v>9.8748264338395231E-3</v>
      </c>
      <c r="K1439" s="89">
        <f t="shared" si="157"/>
        <v>9.7512197098455799E-5</v>
      </c>
      <c r="L1439" s="91">
        <f t="shared" si="158"/>
        <v>2.3613253386832599E-3</v>
      </c>
    </row>
    <row r="1440" spans="4:12" x14ac:dyDescent="0.3">
      <c r="D1440" s="72">
        <v>45552</v>
      </c>
      <c r="E1440" s="95">
        <v>4.1619999999999999</v>
      </c>
      <c r="F1440" s="20">
        <f t="shared" si="159"/>
        <v>4.1772318337522654</v>
      </c>
      <c r="G1440" s="89">
        <f t="shared" si="160"/>
        <v>-3.3954179105811496E-4</v>
      </c>
      <c r="H1440" s="89">
        <f t="shared" si="154"/>
        <v>4.1768922919612068</v>
      </c>
      <c r="I1440" s="89">
        <f t="shared" si="155"/>
        <v>-1.4892291961206894E-2</v>
      </c>
      <c r="J1440" s="89">
        <f t="shared" si="156"/>
        <v>1.4892291961206894E-2</v>
      </c>
      <c r="K1440" s="89">
        <f t="shared" si="157"/>
        <v>2.2178035985782746E-4</v>
      </c>
      <c r="L1440" s="91">
        <f t="shared" si="158"/>
        <v>3.5781576072097293E-3</v>
      </c>
    </row>
    <row r="1441" spans="4:12" x14ac:dyDescent="0.3">
      <c r="D1441" s="72">
        <v>45553</v>
      </c>
      <c r="E1441" s="95">
        <v>4.1619999999999999</v>
      </c>
      <c r="F1441" s="20">
        <f t="shared" si="159"/>
        <v>4.1617283665671536</v>
      </c>
      <c r="G1441" s="89">
        <f t="shared" si="160"/>
        <v>-1.8559343304634787E-3</v>
      </c>
      <c r="H1441" s="89">
        <f t="shared" si="154"/>
        <v>4.15987243223669</v>
      </c>
      <c r="I1441" s="89">
        <f t="shared" si="155"/>
        <v>2.1275677633099122E-3</v>
      </c>
      <c r="J1441" s="89">
        <f t="shared" si="156"/>
        <v>2.1275677633099122E-3</v>
      </c>
      <c r="K1441" s="89">
        <f t="shared" si="157"/>
        <v>4.5265445874755428E-6</v>
      </c>
      <c r="L1441" s="91">
        <f t="shared" si="158"/>
        <v>5.1118879464438066E-4</v>
      </c>
    </row>
    <row r="1442" spans="4:12" x14ac:dyDescent="0.3">
      <c r="D1442" s="72">
        <v>45554</v>
      </c>
      <c r="E1442" s="95">
        <v>4.2215999999999996</v>
      </c>
      <c r="F1442" s="20">
        <f t="shared" si="159"/>
        <v>4.172435252535629</v>
      </c>
      <c r="G1442" s="89">
        <f t="shared" si="160"/>
        <v>-5.9965230056959525E-4</v>
      </c>
      <c r="H1442" s="89">
        <f t="shared" si="154"/>
        <v>4.1718356002350596</v>
      </c>
      <c r="I1442" s="89">
        <f t="shared" si="155"/>
        <v>4.9764399764939959E-2</v>
      </c>
      <c r="J1442" s="89">
        <f t="shared" si="156"/>
        <v>4.9764399764939959E-2</v>
      </c>
      <c r="K1442" s="89">
        <f t="shared" si="157"/>
        <v>2.4764954839647563E-3</v>
      </c>
      <c r="L1442" s="91">
        <f t="shared" si="158"/>
        <v>1.1788042392680493E-2</v>
      </c>
    </row>
    <row r="1443" spans="4:12" x14ac:dyDescent="0.3">
      <c r="D1443" s="72">
        <v>45555</v>
      </c>
      <c r="E1443" s="95">
        <v>4.2514000000000003</v>
      </c>
      <c r="F1443" s="20">
        <f t="shared" si="159"/>
        <v>4.2270802781595442</v>
      </c>
      <c r="G1443" s="89">
        <f t="shared" si="160"/>
        <v>4.9248154918788908E-3</v>
      </c>
      <c r="H1443" s="89">
        <f t="shared" si="154"/>
        <v>4.2320050936514235</v>
      </c>
      <c r="I1443" s="89">
        <f t="shared" si="155"/>
        <v>1.9394906348576768E-2</v>
      </c>
      <c r="J1443" s="89">
        <f t="shared" si="156"/>
        <v>1.9394906348576768E-2</v>
      </c>
      <c r="K1443" s="89">
        <f t="shared" si="157"/>
        <v>3.7616239227006342E-4</v>
      </c>
      <c r="L1443" s="91">
        <f t="shared" si="158"/>
        <v>4.5620045981504369E-3</v>
      </c>
    </row>
    <row r="1444" spans="4:12" x14ac:dyDescent="0.3">
      <c r="D1444" s="72">
        <v>45558</v>
      </c>
      <c r="E1444" s="95">
        <v>4.2812000000000001</v>
      </c>
      <c r="F1444" s="20">
        <f t="shared" si="159"/>
        <v>4.2612998523935044</v>
      </c>
      <c r="G1444" s="89">
        <f t="shared" si="160"/>
        <v>7.8542913660870177E-3</v>
      </c>
      <c r="H1444" s="89">
        <f t="shared" si="154"/>
        <v>4.2691541437595912</v>
      </c>
      <c r="I1444" s="89">
        <f t="shared" si="155"/>
        <v>1.2045856240408881E-2</v>
      </c>
      <c r="J1444" s="89">
        <f t="shared" si="156"/>
        <v>1.2045856240408881E-2</v>
      </c>
      <c r="K1444" s="89">
        <f t="shared" si="157"/>
        <v>1.4510265256459758E-4</v>
      </c>
      <c r="L1444" s="91">
        <f t="shared" si="158"/>
        <v>2.81366351499787E-3</v>
      </c>
    </row>
    <row r="1445" spans="4:12" x14ac:dyDescent="0.3">
      <c r="D1445" s="72">
        <v>45559</v>
      </c>
      <c r="E1445" s="95">
        <v>4.3705999999999996</v>
      </c>
      <c r="F1445" s="20">
        <f t="shared" si="159"/>
        <v>4.3053634330928698</v>
      </c>
      <c r="G1445" s="89">
        <f t="shared" si="160"/>
        <v>1.147522029941486E-2</v>
      </c>
      <c r="H1445" s="89">
        <f t="shared" si="154"/>
        <v>4.3168386533922849</v>
      </c>
      <c r="I1445" s="89">
        <f t="shared" si="155"/>
        <v>5.37613466077147E-2</v>
      </c>
      <c r="J1445" s="89">
        <f t="shared" si="156"/>
        <v>5.37613466077147E-2</v>
      </c>
      <c r="K1445" s="89">
        <f t="shared" si="157"/>
        <v>2.8902823890748367E-3</v>
      </c>
      <c r="L1445" s="91">
        <f t="shared" si="158"/>
        <v>1.2300678764406421E-2</v>
      </c>
    </row>
    <row r="1446" spans="4:12" x14ac:dyDescent="0.3">
      <c r="D1446" s="72">
        <v>45560</v>
      </c>
      <c r="E1446" s="95">
        <v>4.3308999999999997</v>
      </c>
      <c r="F1446" s="20">
        <f t="shared" si="159"/>
        <v>4.371840176239532</v>
      </c>
      <c r="G1446" s="89">
        <f t="shared" si="160"/>
        <v>1.6975372584139593E-2</v>
      </c>
      <c r="H1446" s="89">
        <f t="shared" si="154"/>
        <v>4.388815548823672</v>
      </c>
      <c r="I1446" s="89">
        <f t="shared" si="155"/>
        <v>-5.7915548823672225E-2</v>
      </c>
      <c r="J1446" s="89">
        <f t="shared" si="156"/>
        <v>5.7915548823672225E-2</v>
      </c>
      <c r="K1446" s="89">
        <f t="shared" si="157"/>
        <v>3.3542107955471614E-3</v>
      </c>
      <c r="L1446" s="91">
        <f t="shared" si="158"/>
        <v>1.3372635901007233E-2</v>
      </c>
    </row>
    <row r="1447" spans="4:12" x14ac:dyDescent="0.3">
      <c r="D1447" s="72">
        <v>45561</v>
      </c>
      <c r="E1447" s="95">
        <v>4.3308999999999997</v>
      </c>
      <c r="F1447" s="20">
        <f t="shared" si="159"/>
        <v>4.3444802980673121</v>
      </c>
      <c r="G1447" s="89">
        <f t="shared" si="160"/>
        <v>1.2541847508503637E-2</v>
      </c>
      <c r="H1447" s="89">
        <f t="shared" si="154"/>
        <v>4.357022145575816</v>
      </c>
      <c r="I1447" s="89">
        <f t="shared" si="155"/>
        <v>-2.6122145575816269E-2</v>
      </c>
      <c r="J1447" s="89">
        <f t="shared" si="156"/>
        <v>2.6122145575816269E-2</v>
      </c>
      <c r="K1447" s="89">
        <f t="shared" si="157"/>
        <v>6.8236648948413747E-4</v>
      </c>
      <c r="L1447" s="91">
        <f t="shared" si="158"/>
        <v>6.0315744015831049E-3</v>
      </c>
    </row>
    <row r="1448" spans="4:12" x14ac:dyDescent="0.3">
      <c r="D1448" s="72">
        <v>45562</v>
      </c>
      <c r="E1448" s="95">
        <v>4.3407999999999998</v>
      </c>
      <c r="F1448" s="20">
        <f t="shared" si="159"/>
        <v>4.3429134780068033</v>
      </c>
      <c r="G1448" s="89">
        <f t="shared" si="160"/>
        <v>1.1130980751602395E-2</v>
      </c>
      <c r="H1448" s="89">
        <f t="shared" si="154"/>
        <v>4.3540444587584055</v>
      </c>
      <c r="I1448" s="89">
        <f t="shared" si="155"/>
        <v>-1.3244458758405742E-2</v>
      </c>
      <c r="J1448" s="89">
        <f t="shared" si="156"/>
        <v>1.3244458758405742E-2</v>
      </c>
      <c r="K1448" s="89">
        <f t="shared" si="157"/>
        <v>1.7541568780311055E-4</v>
      </c>
      <c r="L1448" s="91">
        <f t="shared" si="158"/>
        <v>3.0511561828247655E-3</v>
      </c>
    </row>
    <row r="1449" spans="4:12" x14ac:dyDescent="0.3">
      <c r="D1449" s="72">
        <v>45565</v>
      </c>
      <c r="E1449" s="95">
        <v>4.3407999999999998</v>
      </c>
      <c r="F1449" s="20">
        <f t="shared" si="159"/>
        <v>4.3497047846012817</v>
      </c>
      <c r="G1449" s="89">
        <f t="shared" si="160"/>
        <v>1.0697013335890003E-2</v>
      </c>
      <c r="H1449" s="89">
        <f t="shared" si="154"/>
        <v>4.3604017979371719</v>
      </c>
      <c r="I1449" s="89">
        <f t="shared" si="155"/>
        <v>-1.9601797937172094E-2</v>
      </c>
      <c r="J1449" s="89">
        <f t="shared" si="156"/>
        <v>1.9601797937172094E-2</v>
      </c>
      <c r="K1449" s="89">
        <f t="shared" si="157"/>
        <v>3.8423048236972419E-4</v>
      </c>
      <c r="L1449" s="91">
        <f t="shared" si="158"/>
        <v>4.5157109143872318E-3</v>
      </c>
    </row>
    <row r="1450" spans="4:12" x14ac:dyDescent="0.3">
      <c r="D1450" s="72">
        <v>45566</v>
      </c>
      <c r="E1450" s="95">
        <v>4.3209</v>
      </c>
      <c r="F1450" s="20">
        <f t="shared" si="159"/>
        <v>4.3453776106687121</v>
      </c>
      <c r="G1450" s="89">
        <f t="shared" si="160"/>
        <v>9.1945946090440395E-3</v>
      </c>
      <c r="H1450" s="89">
        <f t="shared" si="154"/>
        <v>4.3545722052777558</v>
      </c>
      <c r="I1450" s="89">
        <f t="shared" si="155"/>
        <v>-3.3672205277755829E-2</v>
      </c>
      <c r="J1450" s="89">
        <f t="shared" si="156"/>
        <v>3.3672205277755829E-2</v>
      </c>
      <c r="K1450" s="89">
        <f t="shared" si="157"/>
        <v>1.1338174082673276E-3</v>
      </c>
      <c r="L1450" s="91">
        <f t="shared" si="158"/>
        <v>7.7928684481834406E-3</v>
      </c>
    </row>
    <row r="1451" spans="4:12" x14ac:dyDescent="0.3">
      <c r="D1451" s="72">
        <v>45567</v>
      </c>
      <c r="E1451" s="95">
        <v>4.3606999999999996</v>
      </c>
      <c r="F1451" s="20">
        <f t="shared" si="159"/>
        <v>4.3362156756872352</v>
      </c>
      <c r="G1451" s="89">
        <f t="shared" si="160"/>
        <v>7.3589416499919473E-3</v>
      </c>
      <c r="H1451" s="89">
        <f t="shared" si="154"/>
        <v>4.3435746173372269</v>
      </c>
      <c r="I1451" s="89">
        <f t="shared" si="155"/>
        <v>1.7125382662772637E-2</v>
      </c>
      <c r="J1451" s="89">
        <f t="shared" si="156"/>
        <v>1.7125382662772637E-2</v>
      </c>
      <c r="K1451" s="89">
        <f t="shared" si="157"/>
        <v>2.9327873134639361E-4</v>
      </c>
      <c r="L1451" s="91">
        <f t="shared" si="158"/>
        <v>3.9272095449750357E-3</v>
      </c>
    </row>
    <row r="1452" spans="4:12" x14ac:dyDescent="0.3">
      <c r="D1452" s="72">
        <v>45568</v>
      </c>
      <c r="E1452" s="95">
        <v>4.3209</v>
      </c>
      <c r="F1452" s="20">
        <f t="shared" si="159"/>
        <v>4.3586271533199934</v>
      </c>
      <c r="G1452" s="89">
        <f t="shared" si="160"/>
        <v>8.8641952482685724E-3</v>
      </c>
      <c r="H1452" s="89">
        <f t="shared" si="154"/>
        <v>4.3674913485682616</v>
      </c>
      <c r="I1452" s="89">
        <f t="shared" si="155"/>
        <v>-4.6591348568261637E-2</v>
      </c>
      <c r="J1452" s="89">
        <f t="shared" si="156"/>
        <v>4.6591348568261637E-2</v>
      </c>
      <c r="K1452" s="89">
        <f t="shared" si="157"/>
        <v>2.1707537614092556E-3</v>
      </c>
      <c r="L1452" s="91">
        <f t="shared" si="158"/>
        <v>1.0782787976639506E-2</v>
      </c>
    </row>
    <row r="1453" spans="4:12" x14ac:dyDescent="0.3">
      <c r="D1453" s="72">
        <v>45569</v>
      </c>
      <c r="E1453" s="95">
        <v>4.3209</v>
      </c>
      <c r="F1453" s="20">
        <f t="shared" si="159"/>
        <v>4.3279913561986145</v>
      </c>
      <c r="G1453" s="89">
        <f t="shared" si="160"/>
        <v>4.9141960113038285E-3</v>
      </c>
      <c r="H1453" s="89">
        <f t="shared" si="154"/>
        <v>4.332905552209918</v>
      </c>
      <c r="I1453" s="89">
        <f t="shared" si="155"/>
        <v>-1.2005552209918058E-2</v>
      </c>
      <c r="J1453" s="89">
        <f t="shared" si="156"/>
        <v>1.2005552209918058E-2</v>
      </c>
      <c r="K1453" s="89">
        <f t="shared" si="157"/>
        <v>1.4413328386506837E-4</v>
      </c>
      <c r="L1453" s="91">
        <f t="shared" si="158"/>
        <v>2.7784841606882959E-3</v>
      </c>
    </row>
    <row r="1454" spans="4:12" x14ac:dyDescent="0.3">
      <c r="D1454" s="72">
        <v>45572</v>
      </c>
      <c r="E1454" s="95">
        <v>4.3010999999999999</v>
      </c>
      <c r="F1454" s="20">
        <f t="shared" si="159"/>
        <v>4.3208713568090431</v>
      </c>
      <c r="G1454" s="89">
        <f t="shared" si="160"/>
        <v>3.7107764712163045E-3</v>
      </c>
      <c r="H1454" s="89">
        <f t="shared" si="154"/>
        <v>4.3245821332802592</v>
      </c>
      <c r="I1454" s="89">
        <f t="shared" si="155"/>
        <v>-2.3482133280259276E-2</v>
      </c>
      <c r="J1454" s="89">
        <f t="shared" si="156"/>
        <v>2.3482133280259276E-2</v>
      </c>
      <c r="K1454" s="89">
        <f t="shared" si="157"/>
        <v>5.5141058339186033E-4</v>
      </c>
      <c r="L1454" s="91">
        <f t="shared" si="158"/>
        <v>5.4595645951638593E-3</v>
      </c>
    </row>
    <row r="1455" spans="4:12" x14ac:dyDescent="0.3">
      <c r="D1455" s="72">
        <v>45573</v>
      </c>
      <c r="E1455" s="95">
        <v>4.3705999999999996</v>
      </c>
      <c r="F1455" s="20">
        <f t="shared" si="159"/>
        <v>4.3179686211769734</v>
      </c>
      <c r="G1455" s="89">
        <f t="shared" si="160"/>
        <v>3.0494252608877078E-3</v>
      </c>
      <c r="H1455" s="89">
        <f t="shared" si="154"/>
        <v>4.3210180464378611</v>
      </c>
      <c r="I1455" s="89">
        <f t="shared" si="155"/>
        <v>4.9581953562138459E-2</v>
      </c>
      <c r="J1455" s="89">
        <f t="shared" si="156"/>
        <v>4.9581953562138459E-2</v>
      </c>
      <c r="K1455" s="89">
        <f t="shared" si="157"/>
        <v>2.4583701190380547E-3</v>
      </c>
      <c r="L1455" s="91">
        <f t="shared" si="158"/>
        <v>1.1344427209568129E-2</v>
      </c>
    </row>
    <row r="1456" spans="4:12" x14ac:dyDescent="0.3">
      <c r="D1456" s="72">
        <v>45574</v>
      </c>
      <c r="E1456" s="95">
        <v>4.4401000000000002</v>
      </c>
      <c r="F1456" s="20">
        <f t="shared" si="159"/>
        <v>4.3869395402087097</v>
      </c>
      <c r="G1456" s="89">
        <f t="shared" si="160"/>
        <v>9.6415746379725619E-3</v>
      </c>
      <c r="H1456" s="89">
        <f t="shared" si="154"/>
        <v>4.3965811148466827</v>
      </c>
      <c r="I1456" s="89">
        <f t="shared" si="155"/>
        <v>4.3518885153317477E-2</v>
      </c>
      <c r="J1456" s="89">
        <f t="shared" si="156"/>
        <v>4.3518885153317477E-2</v>
      </c>
      <c r="K1456" s="89">
        <f t="shared" si="157"/>
        <v>1.8938933649876363E-3</v>
      </c>
      <c r="L1456" s="91">
        <f t="shared" si="158"/>
        <v>9.8013299595318751E-3</v>
      </c>
    </row>
    <row r="1457" spans="4:12" x14ac:dyDescent="0.3">
      <c r="D1457" s="72">
        <v>45575</v>
      </c>
      <c r="E1457" s="95">
        <v>4.3804999999999996</v>
      </c>
      <c r="F1457" s="20">
        <f t="shared" si="159"/>
        <v>4.4358932597103786</v>
      </c>
      <c r="G1457" s="89">
        <f t="shared" si="160"/>
        <v>1.35727891243422E-2</v>
      </c>
      <c r="H1457" s="89">
        <f t="shared" si="154"/>
        <v>4.4494660488347204</v>
      </c>
      <c r="I1457" s="89">
        <f t="shared" si="155"/>
        <v>-6.8966048834720795E-2</v>
      </c>
      <c r="J1457" s="89">
        <f t="shared" si="156"/>
        <v>6.8966048834720795E-2</v>
      </c>
      <c r="K1457" s="89">
        <f t="shared" si="157"/>
        <v>4.7563158918730933E-3</v>
      </c>
      <c r="L1457" s="91">
        <f t="shared" si="158"/>
        <v>1.57438760038171E-2</v>
      </c>
    </row>
    <row r="1458" spans="4:12" x14ac:dyDescent="0.3">
      <c r="D1458" s="72">
        <v>45576</v>
      </c>
      <c r="E1458" s="95">
        <v>4.3308999999999997</v>
      </c>
      <c r="F1458" s="20">
        <f t="shared" si="159"/>
        <v>4.3814382312994731</v>
      </c>
      <c r="G1458" s="89">
        <f t="shared" si="160"/>
        <v>6.7700073708174243E-3</v>
      </c>
      <c r="H1458" s="89">
        <f t="shared" si="154"/>
        <v>4.3882082386702903</v>
      </c>
      <c r="I1458" s="89">
        <f t="shared" si="155"/>
        <v>-5.7308238670290557E-2</v>
      </c>
      <c r="J1458" s="89">
        <f t="shared" si="156"/>
        <v>5.7308238670290557E-2</v>
      </c>
      <c r="K1458" s="89">
        <f t="shared" si="157"/>
        <v>3.2842342194909857E-3</v>
      </c>
      <c r="L1458" s="91">
        <f t="shared" si="158"/>
        <v>1.3232408661084431E-2</v>
      </c>
    </row>
    <row r="1459" spans="4:12" x14ac:dyDescent="0.3">
      <c r="D1459" s="72">
        <v>45579</v>
      </c>
      <c r="E1459" s="95">
        <v>4.3705999999999996</v>
      </c>
      <c r="F1459" s="20">
        <f t="shared" si="159"/>
        <v>4.3442560058966535</v>
      </c>
      <c r="G1459" s="89">
        <f t="shared" si="160"/>
        <v>2.3747840934537248E-3</v>
      </c>
      <c r="H1459" s="89">
        <f t="shared" si="154"/>
        <v>4.3466307899901073</v>
      </c>
      <c r="I1459" s="89">
        <f t="shared" si="155"/>
        <v>2.3969210009892272E-2</v>
      </c>
      <c r="J1459" s="89">
        <f t="shared" si="156"/>
        <v>2.3969210009892272E-2</v>
      </c>
      <c r="K1459" s="89">
        <f t="shared" si="157"/>
        <v>5.7452302849831988E-4</v>
      </c>
      <c r="L1459" s="91">
        <f t="shared" si="158"/>
        <v>5.4841921040342913E-3</v>
      </c>
    </row>
    <row r="1460" spans="4:12" x14ac:dyDescent="0.3">
      <c r="D1460" s="72">
        <v>45580</v>
      </c>
      <c r="E1460" s="95">
        <v>4.3804999999999996</v>
      </c>
      <c r="F1460" s="20">
        <f t="shared" si="159"/>
        <v>4.3744798272747625</v>
      </c>
      <c r="G1460" s="89">
        <f t="shared" si="160"/>
        <v>5.1596878219192493E-3</v>
      </c>
      <c r="H1460" s="89">
        <f t="shared" si="154"/>
        <v>4.3796395150966818</v>
      </c>
      <c r="I1460" s="89">
        <f t="shared" si="155"/>
        <v>8.6048490331780414E-4</v>
      </c>
      <c r="J1460" s="89">
        <f t="shared" si="156"/>
        <v>8.6048490331780414E-4</v>
      </c>
      <c r="K1460" s="89">
        <f t="shared" si="157"/>
        <v>7.4043426883785073E-7</v>
      </c>
      <c r="L1460" s="91">
        <f t="shared" si="158"/>
        <v>1.9643531636064472E-4</v>
      </c>
    </row>
    <row r="1461" spans="4:12" x14ac:dyDescent="0.3">
      <c r="D1461" s="72">
        <v>45581</v>
      </c>
      <c r="E1461" s="95">
        <v>4.4302000000000001</v>
      </c>
      <c r="F1461" s="20">
        <f t="shared" si="159"/>
        <v>4.3945677502575355</v>
      </c>
      <c r="G1461" s="89">
        <f t="shared" si="160"/>
        <v>6.6525113380046311E-3</v>
      </c>
      <c r="H1461" s="89">
        <f t="shared" si="154"/>
        <v>4.4012202615955403</v>
      </c>
      <c r="I1461" s="89">
        <f t="shared" si="155"/>
        <v>2.8979738404459887E-2</v>
      </c>
      <c r="J1461" s="89">
        <f t="shared" si="156"/>
        <v>2.8979738404459887E-2</v>
      </c>
      <c r="K1461" s="89">
        <f t="shared" si="157"/>
        <v>8.398252379909273E-4</v>
      </c>
      <c r="L1461" s="91">
        <f t="shared" si="158"/>
        <v>6.5414063483499362E-3</v>
      </c>
    </row>
    <row r="1462" spans="4:12" x14ac:dyDescent="0.3">
      <c r="D1462" s="72">
        <v>45582</v>
      </c>
      <c r="E1462" s="95">
        <v>4.3109999999999999</v>
      </c>
      <c r="F1462" s="20">
        <f t="shared" si="159"/>
        <v>4.4116820090704039</v>
      </c>
      <c r="G1462" s="89">
        <f t="shared" si="160"/>
        <v>7.6986860854910003E-3</v>
      </c>
      <c r="H1462" s="89">
        <f t="shared" si="154"/>
        <v>4.4193806951558949</v>
      </c>
      <c r="I1462" s="89">
        <f t="shared" si="155"/>
        <v>-0.10838069515589499</v>
      </c>
      <c r="J1462" s="89">
        <f t="shared" si="156"/>
        <v>0.10838069515589499</v>
      </c>
      <c r="K1462" s="89">
        <f t="shared" si="157"/>
        <v>1.1746375082475041E-2</v>
      </c>
      <c r="L1462" s="91">
        <f t="shared" si="158"/>
        <v>2.5140499920179769E-2</v>
      </c>
    </row>
    <row r="1463" spans="4:12" x14ac:dyDescent="0.3">
      <c r="D1463" s="72">
        <v>45583</v>
      </c>
      <c r="E1463" s="95">
        <v>4.7183000000000002</v>
      </c>
      <c r="F1463" s="20">
        <f t="shared" si="159"/>
        <v>4.3986189488683936</v>
      </c>
      <c r="G1463" s="89">
        <f t="shared" si="160"/>
        <v>5.6225114567408693E-3</v>
      </c>
      <c r="H1463" s="89">
        <f t="shared" si="154"/>
        <v>4.4042414603251343</v>
      </c>
      <c r="I1463" s="89">
        <f t="shared" si="155"/>
        <v>0.31405853967486586</v>
      </c>
      <c r="J1463" s="89">
        <f t="shared" si="156"/>
        <v>0.31405853967486586</v>
      </c>
      <c r="K1463" s="89">
        <f t="shared" si="157"/>
        <v>9.8632766342709288E-2</v>
      </c>
      <c r="L1463" s="91">
        <f t="shared" si="158"/>
        <v>6.6561799731866531E-2</v>
      </c>
    </row>
    <row r="1464" spans="4:12" x14ac:dyDescent="0.3">
      <c r="D1464" s="72">
        <v>45586</v>
      </c>
      <c r="E1464" s="95">
        <v>4.758</v>
      </c>
      <c r="F1464" s="20">
        <f t="shared" si="159"/>
        <v>4.7307380091653926</v>
      </c>
      <c r="G1464" s="89">
        <f t="shared" si="160"/>
        <v>3.8272166340766682E-2</v>
      </c>
      <c r="H1464" s="89">
        <f t="shared" si="154"/>
        <v>4.7690101755061596</v>
      </c>
      <c r="I1464" s="89">
        <f t="shared" si="155"/>
        <v>-1.101017550615957E-2</v>
      </c>
      <c r="J1464" s="89">
        <f t="shared" si="156"/>
        <v>1.101017550615957E-2</v>
      </c>
      <c r="K1464" s="89">
        <f t="shared" si="157"/>
        <v>1.2122396467643613E-4</v>
      </c>
      <c r="L1464" s="91">
        <f t="shared" si="158"/>
        <v>2.3140343644723772E-3</v>
      </c>
    </row>
    <row r="1465" spans="4:12" x14ac:dyDescent="0.3">
      <c r="D1465" s="72">
        <v>45587</v>
      </c>
      <c r="E1465" s="95">
        <v>4.71</v>
      </c>
      <c r="F1465" s="20">
        <f t="shared" si="159"/>
        <v>4.7790177330726138</v>
      </c>
      <c r="G1465" s="89">
        <f t="shared" si="160"/>
        <v>3.9272922097412136E-2</v>
      </c>
      <c r="H1465" s="89">
        <f t="shared" si="154"/>
        <v>4.818290655170026</v>
      </c>
      <c r="I1465" s="89">
        <f t="shared" si="155"/>
        <v>-0.10829065517002601</v>
      </c>
      <c r="J1465" s="89">
        <f t="shared" si="156"/>
        <v>0.10829065517002601</v>
      </c>
      <c r="K1465" s="89">
        <f t="shared" si="157"/>
        <v>1.1726865997153481E-2</v>
      </c>
      <c r="L1465" s="91">
        <f t="shared" si="158"/>
        <v>2.2991646532914228E-2</v>
      </c>
    </row>
    <row r="1466" spans="4:12" x14ac:dyDescent="0.3">
      <c r="D1466" s="72">
        <v>45588</v>
      </c>
      <c r="E1466" s="95">
        <v>4.68</v>
      </c>
      <c r="F1466" s="20">
        <f t="shared" si="159"/>
        <v>4.7354183376779293</v>
      </c>
      <c r="G1466" s="89">
        <f t="shared" si="160"/>
        <v>3.0985690348202477E-2</v>
      </c>
      <c r="H1466" s="89">
        <f t="shared" si="154"/>
        <v>4.7664040280261322</v>
      </c>
      <c r="I1466" s="89">
        <f t="shared" si="155"/>
        <v>-8.6404028026132451E-2</v>
      </c>
      <c r="J1466" s="89">
        <f t="shared" si="156"/>
        <v>8.6404028026132451E-2</v>
      </c>
      <c r="K1466" s="89">
        <f t="shared" si="157"/>
        <v>7.4656560591406821E-3</v>
      </c>
      <c r="L1466" s="91">
        <f t="shared" si="158"/>
        <v>1.8462399150883005E-2</v>
      </c>
    </row>
    <row r="1467" spans="4:12" x14ac:dyDescent="0.3">
      <c r="D1467" s="72">
        <v>45589</v>
      </c>
      <c r="E1467" s="95">
        <v>4.8</v>
      </c>
      <c r="F1467" s="20">
        <f t="shared" si="159"/>
        <v>4.7287885522785622</v>
      </c>
      <c r="G1467" s="89">
        <f t="shared" si="160"/>
        <v>2.7224142773445523E-2</v>
      </c>
      <c r="H1467" s="89">
        <f t="shared" si="154"/>
        <v>4.7560126950520081</v>
      </c>
      <c r="I1467" s="89">
        <f t="shared" si="155"/>
        <v>4.3987304947991746E-2</v>
      </c>
      <c r="J1467" s="89">
        <f t="shared" si="156"/>
        <v>4.3987304947991746E-2</v>
      </c>
      <c r="K1467" s="89">
        <f t="shared" si="157"/>
        <v>1.934882996587619E-3</v>
      </c>
      <c r="L1467" s="91">
        <f t="shared" si="158"/>
        <v>9.1640218641649476E-3</v>
      </c>
    </row>
    <row r="1468" spans="4:12" x14ac:dyDescent="0.3">
      <c r="D1468" s="72">
        <v>45590</v>
      </c>
      <c r="E1468" s="95">
        <v>4.7699999999999996</v>
      </c>
      <c r="F1468" s="20">
        <f t="shared" si="159"/>
        <v>4.8157793142187568</v>
      </c>
      <c r="G1468" s="89">
        <f t="shared" si="160"/>
        <v>3.3200804690120433E-2</v>
      </c>
      <c r="H1468" s="89">
        <f t="shared" si="154"/>
        <v>4.8489801189088775</v>
      </c>
      <c r="I1468" s="89">
        <f t="shared" si="155"/>
        <v>-7.8980118908877905E-2</v>
      </c>
      <c r="J1468" s="89">
        <f t="shared" si="156"/>
        <v>7.8980118908877905E-2</v>
      </c>
      <c r="K1468" s="89">
        <f t="shared" si="157"/>
        <v>6.2378591828604934E-3</v>
      </c>
      <c r="L1468" s="91">
        <f t="shared" si="158"/>
        <v>1.6557676920100191E-2</v>
      </c>
    </row>
    <row r="1469" spans="4:12" x14ac:dyDescent="0.3">
      <c r="D1469" s="72">
        <v>45593</v>
      </c>
      <c r="E1469" s="95">
        <v>4.95</v>
      </c>
      <c r="F1469" s="20">
        <f t="shared" si="159"/>
        <v>4.832560643752096</v>
      </c>
      <c r="G1469" s="89">
        <f t="shared" si="160"/>
        <v>3.155885717444231E-2</v>
      </c>
      <c r="H1469" s="89">
        <f t="shared" si="154"/>
        <v>4.8641195009265381</v>
      </c>
      <c r="I1469" s="89">
        <f t="shared" si="155"/>
        <v>8.5880499073462069E-2</v>
      </c>
      <c r="J1469" s="89">
        <f t="shared" si="156"/>
        <v>8.5880499073462069E-2</v>
      </c>
      <c r="K1469" s="89">
        <f t="shared" si="157"/>
        <v>7.3754601211069191E-3</v>
      </c>
      <c r="L1469" s="91">
        <f t="shared" si="158"/>
        <v>1.7349595772416578E-2</v>
      </c>
    </row>
    <row r="1470" spans="4:12" x14ac:dyDescent="0.3">
      <c r="D1470" s="72">
        <v>45594</v>
      </c>
      <c r="E1470" s="95">
        <v>4.8499999999999996</v>
      </c>
      <c r="F1470" s="20">
        <f t="shared" si="159"/>
        <v>4.9552470857395541</v>
      </c>
      <c r="G1470" s="89">
        <f t="shared" si="160"/>
        <v>4.0671615655743884E-2</v>
      </c>
      <c r="H1470" s="89">
        <f t="shared" si="154"/>
        <v>4.9959187013952979</v>
      </c>
      <c r="I1470" s="89">
        <f t="shared" si="155"/>
        <v>-0.14591870139529828</v>
      </c>
      <c r="J1470" s="89">
        <f t="shared" si="156"/>
        <v>0.14591870139529828</v>
      </c>
      <c r="K1470" s="89">
        <f t="shared" si="157"/>
        <v>2.1292267416890224E-2</v>
      </c>
      <c r="L1470" s="91">
        <f t="shared" si="158"/>
        <v>3.0086330184597585E-2</v>
      </c>
    </row>
    <row r="1471" spans="4:12" x14ac:dyDescent="0.3">
      <c r="D1471" s="72">
        <v>45595</v>
      </c>
      <c r="E1471" s="95">
        <v>4.78</v>
      </c>
      <c r="F1471" s="20">
        <f t="shared" si="159"/>
        <v>4.8685372925245955</v>
      </c>
      <c r="G1471" s="89">
        <f t="shared" si="160"/>
        <v>2.7933474768673645E-2</v>
      </c>
      <c r="H1471" s="89">
        <f t="shared" si="154"/>
        <v>4.8964707672932688</v>
      </c>
      <c r="I1471" s="89">
        <f t="shared" si="155"/>
        <v>-0.11647076729326855</v>
      </c>
      <c r="J1471" s="89">
        <f t="shared" si="156"/>
        <v>0.11647076729326855</v>
      </c>
      <c r="K1471" s="89">
        <f t="shared" si="157"/>
        <v>1.3565439633882716E-2</v>
      </c>
      <c r="L1471" s="91">
        <f t="shared" si="158"/>
        <v>2.4366269308215179E-2</v>
      </c>
    </row>
    <row r="1472" spans="4:12" x14ac:dyDescent="0.3">
      <c r="D1472" s="72">
        <v>45596</v>
      </c>
      <c r="E1472" s="95">
        <v>4.71</v>
      </c>
      <c r="F1472" s="20">
        <f t="shared" si="159"/>
        <v>4.7883467798149386</v>
      </c>
      <c r="G1472" s="89">
        <f t="shared" si="160"/>
        <v>1.7121076020840589E-2</v>
      </c>
      <c r="H1472" s="89">
        <f t="shared" si="154"/>
        <v>4.8054678558357793</v>
      </c>
      <c r="I1472" s="89">
        <f t="shared" si="155"/>
        <v>-9.5467855835779325E-2</v>
      </c>
      <c r="J1472" s="89">
        <f t="shared" si="156"/>
        <v>9.5467855835779325E-2</v>
      </c>
      <c r="K1472" s="89">
        <f t="shared" si="157"/>
        <v>9.1141114978811437E-3</v>
      </c>
      <c r="L1472" s="91">
        <f t="shared" si="158"/>
        <v>2.026918382925251E-2</v>
      </c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20</vt:i4>
      </vt:variant>
    </vt:vector>
  </HeadingPairs>
  <TitlesOfParts>
    <vt:vector size="30" baseType="lpstr">
      <vt:lpstr>Simple Moving Average </vt:lpstr>
      <vt:lpstr>Simple Moving Average Span</vt:lpstr>
      <vt:lpstr>Weighted Moving Average</vt:lpstr>
      <vt:lpstr> Exponential Smoothing by Day</vt:lpstr>
      <vt:lpstr>Exponential Smoothing by Month</vt:lpstr>
      <vt:lpstr>Holt Exponential by Month</vt:lpstr>
      <vt:lpstr>Holt Exponential by Quarter</vt:lpstr>
      <vt:lpstr>Holt Winter by Month </vt:lpstr>
      <vt:lpstr>Holt Winter by Quarter</vt:lpstr>
      <vt:lpstr>Holt Exponential by Day (X)</vt:lpstr>
      <vt:lpstr>'Holt Exponential by Day (X)'!Abs_Error</vt:lpstr>
      <vt:lpstr>'Holt Exponential by Month'!Abs_Error</vt:lpstr>
      <vt:lpstr>'Holt Exponential by Day (X)'!Abs_Pct_Error</vt:lpstr>
      <vt:lpstr>'Holt Exponential by Month'!Abs_Pct_Error</vt:lpstr>
      <vt:lpstr>' Exponential Smoothing by Day'!alpha</vt:lpstr>
      <vt:lpstr>'Exponential Smoothing by Month'!alpha</vt:lpstr>
      <vt:lpstr>'Holt Exponential by Day (X)'!alpha</vt:lpstr>
      <vt:lpstr>'Holt Exponential by Month'!alpha</vt:lpstr>
      <vt:lpstr>'Holt Exponential by Quarter'!alpha</vt:lpstr>
      <vt:lpstr>'Holt Exponential by Day (X)'!beta</vt:lpstr>
      <vt:lpstr>'Holt Exponential by Month'!beta</vt:lpstr>
      <vt:lpstr>'Holt Exponential by Quarter'!beta</vt:lpstr>
      <vt:lpstr>'Simple Moving Average Span'!CenteredError</vt:lpstr>
      <vt:lpstr>'Simple Moving Average Span'!ErorrMA</vt:lpstr>
      <vt:lpstr>'Holt Exponential by Day (X)'!Error_1</vt:lpstr>
      <vt:lpstr>'Holt Exponential by Month'!Error_1</vt:lpstr>
      <vt:lpstr>'Simple Moving Average Span'!RunStarts</vt:lpstr>
      <vt:lpstr>'Simple Moving Average Span'!span</vt:lpstr>
      <vt:lpstr>'Holt Exponential by Day (X)'!Sq_Error</vt:lpstr>
      <vt:lpstr>'Holt Exponential by Month'!Sq_Error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Hải Phú</dc:creator>
  <cp:lastModifiedBy>Hải Phú</cp:lastModifiedBy>
  <dcterms:created xsi:type="dcterms:W3CDTF">2024-11-27T02:58:11Z</dcterms:created>
  <dcterms:modified xsi:type="dcterms:W3CDTF">2024-12-13T09:21:44Z</dcterms:modified>
</cp:coreProperties>
</file>